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4.xml" ContentType="application/vnd.openxmlformats-officedocument.drawing+xml"/>
  <Override PartName="/xl/drawings/drawing1.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17.xml" ContentType="application/vnd.openxmlformats-officedocument.spreadsheetml.table+xml"/>
  <Override PartName="/xl/tables/table16.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35.xml" ContentType="application/vnd.openxmlformats-officedocument.spreadsheetml.tabl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xr:revisionPtr revIDLastSave="0" documentId="13_ncr:1_{9416A999-35C2-44FB-B011-4B989357567B}" xr6:coauthVersionLast="47" xr6:coauthVersionMax="47" xr10:uidLastSave="{00000000-0000-0000-0000-000000000000}"/>
  <workbookProtection workbookAlgorithmName="SHA-512" workbookHashValue="VGXNUbwqTEkp0rnjUmkgKKKZckA7E91+DGui2FQtmAflo2ePAaS4QLcnCwLCTf/sp+8uXybC4LFY1dm5KqcHNQ==" workbookSaltValue="IMKYOLcsp9A5x3IKT8EXqQ==" workbookSpinCount="100000" lockStructure="1"/>
  <bookViews>
    <workbookView xWindow="-108" yWindow="-108" windowWidth="30936" windowHeight="16896" tabRatio="768" xr2:uid="{00000000-000D-0000-FFFF-FFFF00000000}"/>
  </bookViews>
  <sheets>
    <sheet name="TITLE PAGE" sheetId="1" r:id="rId1"/>
    <sheet name="1. Base Year Licences" sheetId="3" r:id="rId2"/>
    <sheet name="2. WC Level Data" sheetId="15" r:id="rId3"/>
    <sheet name="PWSPRT" sheetId="27" r:id="rId4"/>
    <sheet name="4. Options Appraisal Summary" sheetId="17" r:id="rId5"/>
    <sheet name="5. Options Benefits" sheetId="18" r:id="rId6"/>
    <sheet name="5a-5c. Cost Profiles" sheetId="26" r:id="rId7"/>
    <sheet name="6. Drought Plan Links" sheetId="19" r:id="rId8"/>
    <sheet name="7. Adaptive Programmes" sheetId="16" r:id="rId9"/>
    <sheet name="8. Business Plan Links " sheetId="22" r:id="rId10"/>
    <sheet name="Option Typs_Grps" sheetId="23" state="veryHidden" r:id="rId11"/>
  </sheets>
  <definedNames>
    <definedName name="_xlnm._FilterDatabase" localSheetId="9" hidden="1">'8. Business Plan Links '!$B$6:$U$95</definedName>
    <definedName name="btnTemplate">"Button 1"</definedName>
    <definedName name="rngCompanyWRZ">"$Q$2"</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 localSheetId="3">PWSPRT!$B$22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85" i="27" l="1"/>
  <c r="M85" i="27"/>
  <c r="I242" i="27"/>
  <c r="G242" i="27"/>
  <c r="H242" i="27"/>
  <c r="G61" i="27"/>
  <c r="H61" i="27"/>
  <c r="I61" i="27"/>
  <c r="K85" i="27" l="1"/>
  <c r="BJ91" i="15"/>
  <c r="BI91" i="15"/>
  <c r="BH91" i="15"/>
  <c r="BG91" i="15"/>
  <c r="BF91" i="15"/>
  <c r="BE91" i="15"/>
  <c r="BD91" i="15"/>
  <c r="BC91" i="15"/>
  <c r="BB91" i="15"/>
  <c r="BA91" i="15"/>
  <c r="AZ91" i="15"/>
  <c r="AY91" i="15"/>
  <c r="AX91" i="15"/>
  <c r="AW91" i="15"/>
  <c r="AV91" i="15"/>
  <c r="AU91" i="15"/>
  <c r="AT91" i="15"/>
  <c r="AS91" i="15"/>
  <c r="AR91" i="15"/>
  <c r="AQ91" i="15"/>
  <c r="AP91" i="15"/>
  <c r="AO91" i="15"/>
  <c r="AN91" i="15"/>
  <c r="AM91" i="15"/>
  <c r="AL91" i="15"/>
  <c r="AK91" i="15"/>
  <c r="AJ91" i="15"/>
  <c r="AI91" i="15"/>
  <c r="AH91" i="15"/>
  <c r="AG91" i="15"/>
  <c r="AF91" i="15"/>
  <c r="AE91" i="15"/>
  <c r="AD91" i="15"/>
  <c r="AC91" i="15"/>
  <c r="AB91" i="15"/>
  <c r="AA91" i="15"/>
  <c r="Z91" i="15"/>
  <c r="Y91" i="15"/>
  <c r="X91" i="15"/>
  <c r="W91" i="15"/>
  <c r="V91" i="15"/>
  <c r="U91" i="15"/>
  <c r="T91" i="15"/>
  <c r="S91" i="15"/>
  <c r="R91" i="15"/>
  <c r="Q91" i="15"/>
  <c r="P91" i="15"/>
  <c r="O91" i="15"/>
  <c r="N91" i="15"/>
  <c r="M91" i="15"/>
  <c r="L91" i="15"/>
  <c r="K91" i="15"/>
  <c r="J91" i="15"/>
  <c r="I91" i="15"/>
  <c r="G91"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BJ87" i="15"/>
  <c r="BI87" i="15"/>
  <c r="BH87" i="15"/>
  <c r="BG87" i="15"/>
  <c r="BF87" i="15"/>
  <c r="BE87" i="15"/>
  <c r="BD87" i="15"/>
  <c r="BC87" i="15"/>
  <c r="BB87" i="15"/>
  <c r="BA87" i="15"/>
  <c r="AZ87" i="15"/>
  <c r="AY87" i="15"/>
  <c r="AX87" i="15"/>
  <c r="AW87" i="15"/>
  <c r="AV87" i="15"/>
  <c r="AU87" i="15"/>
  <c r="AT87" i="15"/>
  <c r="AS87" i="15"/>
  <c r="AR87" i="15"/>
  <c r="AQ87" i="15"/>
  <c r="AP87"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BJ86" i="15"/>
  <c r="BI86" i="15"/>
  <c r="BH86" i="15"/>
  <c r="BG86" i="15"/>
  <c r="BF86" i="15"/>
  <c r="BE86" i="15"/>
  <c r="BD86" i="15"/>
  <c r="BC86" i="15"/>
  <c r="BB86" i="15"/>
  <c r="BA86" i="15"/>
  <c r="AZ86" i="15"/>
  <c r="AY86" i="15"/>
  <c r="AX86" i="15"/>
  <c r="AW86" i="15"/>
  <c r="AV86" i="15"/>
  <c r="AU86" i="15"/>
  <c r="AT86" i="15"/>
  <c r="AS86" i="15"/>
  <c r="AR86" i="15"/>
  <c r="AQ86" i="15"/>
  <c r="AP86"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I136" i="27"/>
  <c r="G166" i="27"/>
  <c r="I591" i="26" l="1"/>
  <c r="I249" i="26"/>
  <c r="I555" i="26"/>
  <c r="I564" i="26"/>
  <c r="I573" i="26"/>
  <c r="I582" i="26"/>
  <c r="I681" i="26"/>
  <c r="F183" i="18"/>
  <c r="B183" i="18" s="1"/>
  <c r="F184" i="18"/>
  <c r="B184" i="18" s="1"/>
  <c r="F185" i="18"/>
  <c r="B185" i="18" s="1"/>
  <c r="F186" i="18"/>
  <c r="B186" i="18" s="1"/>
  <c r="F187" i="18"/>
  <c r="B187" i="18" s="1"/>
  <c r="F188" i="18"/>
  <c r="B188" i="18" s="1"/>
  <c r="F189" i="18"/>
  <c r="B189" i="18" s="1"/>
  <c r="F190" i="18"/>
  <c r="B190" i="18" s="1"/>
  <c r="F191" i="18"/>
  <c r="B191" i="18" s="1"/>
  <c r="F192" i="18"/>
  <c r="B192" i="18" s="1"/>
  <c r="F193" i="18"/>
  <c r="B193" i="18" s="1"/>
  <c r="F194" i="18"/>
  <c r="B194" i="18" s="1"/>
  <c r="F195" i="18"/>
  <c r="B195" i="18" s="1"/>
  <c r="F196" i="18"/>
  <c r="B196" i="18" s="1"/>
  <c r="F197" i="18"/>
  <c r="B197" i="18" s="1"/>
  <c r="F198" i="18"/>
  <c r="B198" i="18" s="1"/>
  <c r="F199" i="18"/>
  <c r="B199" i="18" s="1"/>
  <c r="F200" i="18"/>
  <c r="B200" i="18" s="1"/>
  <c r="F201" i="18"/>
  <c r="B201" i="18" s="1"/>
  <c r="F202" i="18"/>
  <c r="B202" i="18" s="1"/>
  <c r="F203" i="18"/>
  <c r="B203" i="18" s="1"/>
  <c r="F204" i="18"/>
  <c r="B204" i="18" s="1"/>
  <c r="F205" i="18"/>
  <c r="B205" i="18" s="1"/>
  <c r="F206" i="18"/>
  <c r="B206" i="18" s="1"/>
  <c r="F207" i="18"/>
  <c r="B207" i="18" s="1"/>
  <c r="F208" i="18"/>
  <c r="B208" i="18" s="1"/>
  <c r="F209" i="18"/>
  <c r="B209" i="18" s="1"/>
  <c r="F210" i="18"/>
  <c r="B210" i="18" s="1"/>
  <c r="F211" i="18"/>
  <c r="B211" i="18" s="1"/>
  <c r="F212" i="18"/>
  <c r="B212" i="18" s="1"/>
  <c r="F213" i="18"/>
  <c r="B213" i="18" s="1"/>
  <c r="F214" i="18"/>
  <c r="B214" i="18" s="1"/>
  <c r="F215" i="18"/>
  <c r="B215" i="18" s="1"/>
  <c r="F216" i="18"/>
  <c r="B216" i="18" s="1"/>
  <c r="F217" i="18"/>
  <c r="B217" i="18" s="1"/>
  <c r="F218" i="18"/>
  <c r="B218" i="18" s="1"/>
  <c r="F219" i="18"/>
  <c r="B219" i="18" s="1"/>
  <c r="F220" i="18"/>
  <c r="B220" i="18" s="1"/>
  <c r="F221" i="18"/>
  <c r="B221" i="18" s="1"/>
  <c r="F222" i="18"/>
  <c r="B222" i="18" s="1"/>
  <c r="F223" i="18"/>
  <c r="B223" i="18" s="1"/>
  <c r="F224" i="18"/>
  <c r="B224" i="18" s="1"/>
  <c r="F225" i="18"/>
  <c r="B225" i="18" s="1"/>
  <c r="F226" i="18"/>
  <c r="B226" i="18" s="1"/>
  <c r="F227" i="18"/>
  <c r="B227" i="18" s="1"/>
  <c r="F228" i="18"/>
  <c r="B228" i="18" s="1"/>
  <c r="F229" i="18"/>
  <c r="B229" i="18" s="1"/>
  <c r="F230" i="18"/>
  <c r="B230" i="18" s="1"/>
  <c r="F231" i="18"/>
  <c r="B231" i="18" s="1"/>
  <c r="F232" i="18"/>
  <c r="B232" i="18" s="1"/>
  <c r="F233" i="18"/>
  <c r="B233" i="18" s="1"/>
  <c r="F234" i="18"/>
  <c r="B234" i="18" s="1"/>
  <c r="F235" i="18"/>
  <c r="B235" i="18" s="1"/>
  <c r="F236" i="18"/>
  <c r="B236" i="18" s="1"/>
  <c r="F237" i="18"/>
  <c r="B237" i="18" s="1"/>
  <c r="F238" i="18"/>
  <c r="B238" i="18" s="1"/>
  <c r="F239" i="18"/>
  <c r="B239" i="18" s="1"/>
  <c r="F240" i="18"/>
  <c r="B240" i="18" s="1"/>
  <c r="F241" i="18"/>
  <c r="B241" i="18" s="1"/>
  <c r="F242" i="18"/>
  <c r="B242" i="18" s="1"/>
  <c r="F243" i="18"/>
  <c r="B243" i="18" s="1"/>
  <c r="F244" i="18"/>
  <c r="B244" i="18" s="1"/>
  <c r="F245" i="18"/>
  <c r="B245" i="18" s="1"/>
  <c r="F246" i="18"/>
  <c r="B246" i="18" s="1"/>
  <c r="F247" i="18"/>
  <c r="B247" i="18" s="1"/>
  <c r="F248" i="18"/>
  <c r="B248" i="18" s="1"/>
  <c r="F249" i="18"/>
  <c r="B249" i="18" s="1"/>
  <c r="F250" i="18"/>
  <c r="B250" i="18" s="1"/>
  <c r="F251" i="18"/>
  <c r="B251" i="18" s="1"/>
  <c r="F252" i="18"/>
  <c r="B252" i="18" s="1"/>
  <c r="F253" i="18"/>
  <c r="B253" i="18" s="1"/>
  <c r="F254" i="18"/>
  <c r="B254" i="18" s="1"/>
  <c r="F255" i="18"/>
  <c r="B255" i="18" s="1"/>
  <c r="F256" i="18"/>
  <c r="B256" i="18" s="1"/>
  <c r="F257" i="18"/>
  <c r="B257" i="18" s="1"/>
  <c r="F258" i="18"/>
  <c r="B258" i="18" s="1"/>
  <c r="F259" i="18"/>
  <c r="B259" i="18" s="1"/>
  <c r="F260" i="18"/>
  <c r="B260" i="18" s="1"/>
  <c r="F261" i="18"/>
  <c r="B261" i="18" s="1"/>
  <c r="F262" i="18"/>
  <c r="B262" i="18" s="1"/>
  <c r="G213" i="27"/>
  <c r="G212" i="27" s="1"/>
  <c r="H213" i="27"/>
  <c r="H212" i="27" s="1"/>
  <c r="I213" i="27"/>
  <c r="I212" i="27" s="1"/>
  <c r="J213" i="27"/>
  <c r="J212" i="27" s="1"/>
  <c r="K213" i="27"/>
  <c r="K212" i="27" s="1"/>
  <c r="L213" i="27"/>
  <c r="L212" i="27" s="1"/>
  <c r="M213" i="27"/>
  <c r="M212" i="27" s="1"/>
  <c r="N213" i="27"/>
  <c r="N212" i="27" s="1"/>
  <c r="O213" i="27"/>
  <c r="O212" i="27" s="1"/>
  <c r="P213" i="27"/>
  <c r="P212" i="27" s="1"/>
  <c r="Q213" i="27"/>
  <c r="Q212" i="27" s="1"/>
  <c r="R213" i="27"/>
  <c r="R212" i="27" s="1"/>
  <c r="S213" i="27"/>
  <c r="S212" i="27" s="1"/>
  <c r="T213" i="27"/>
  <c r="T212" i="27" s="1"/>
  <c r="U213" i="27"/>
  <c r="U212" i="27" s="1"/>
  <c r="V213" i="27"/>
  <c r="V212" i="27" s="1"/>
  <c r="W213" i="27"/>
  <c r="W212" i="27" s="1"/>
  <c r="X213" i="27"/>
  <c r="X212" i="27" s="1"/>
  <c r="Y213" i="27"/>
  <c r="Y212" i="27" s="1"/>
  <c r="Z213" i="27"/>
  <c r="Z212" i="27" s="1"/>
  <c r="AA213" i="27"/>
  <c r="AA212" i="27" s="1"/>
  <c r="AB213" i="27"/>
  <c r="AB212" i="27" s="1"/>
  <c r="AC213" i="27"/>
  <c r="AC212" i="27" s="1"/>
  <c r="AD213" i="27"/>
  <c r="AD212" i="27" s="1"/>
  <c r="AE213" i="27"/>
  <c r="AE212" i="27" s="1"/>
  <c r="AF213" i="27"/>
  <c r="AF212" i="27" s="1"/>
  <c r="AG213" i="27"/>
  <c r="AG212" i="27" s="1"/>
  <c r="AH213" i="27"/>
  <c r="AH212" i="27" s="1"/>
  <c r="AI213" i="27"/>
  <c r="AI212" i="27" s="1"/>
  <c r="AJ213" i="27"/>
  <c r="AJ212" i="27" s="1"/>
  <c r="AK213" i="27"/>
  <c r="AK212" i="27" s="1"/>
  <c r="AL213" i="27"/>
  <c r="AL212" i="27" s="1"/>
  <c r="AM213" i="27"/>
  <c r="AM212" i="27" s="1"/>
  <c r="AN213" i="27"/>
  <c r="AN212" i="27" s="1"/>
  <c r="AO213" i="27"/>
  <c r="AO212" i="27" s="1"/>
  <c r="AP213" i="27"/>
  <c r="AP212" i="27" s="1"/>
  <c r="AQ213" i="27"/>
  <c r="AQ212" i="27" s="1"/>
  <c r="AR213" i="27"/>
  <c r="AR212" i="27" s="1"/>
  <c r="AS213" i="27"/>
  <c r="AS212" i="27" s="1"/>
  <c r="AT213" i="27"/>
  <c r="AT212" i="27" s="1"/>
  <c r="AU213" i="27"/>
  <c r="AU212" i="27" s="1"/>
  <c r="AV213" i="27"/>
  <c r="AV212" i="27" s="1"/>
  <c r="AW213" i="27"/>
  <c r="AW212" i="27" s="1"/>
  <c r="AX213" i="27"/>
  <c r="AX212" i="27" s="1"/>
  <c r="AY213" i="27"/>
  <c r="AY212" i="27" s="1"/>
  <c r="AZ213" i="27"/>
  <c r="AZ212" i="27" s="1"/>
  <c r="BA213" i="27"/>
  <c r="BA212" i="27" s="1"/>
  <c r="BB213" i="27"/>
  <c r="BB212" i="27" s="1"/>
  <c r="BC213" i="27"/>
  <c r="BC212" i="27" s="1"/>
  <c r="BD213" i="27"/>
  <c r="BD212" i="27" s="1"/>
  <c r="BE213" i="27"/>
  <c r="BE212" i="27" s="1"/>
  <c r="BF213" i="27"/>
  <c r="BF212" i="27" s="1"/>
  <c r="BG213" i="27"/>
  <c r="BG212" i="27" s="1"/>
  <c r="BH213" i="27"/>
  <c r="BH212" i="27" s="1"/>
  <c r="BI213" i="27"/>
  <c r="BI212" i="27" s="1"/>
  <c r="BJ213" i="27"/>
  <c r="BJ212" i="27" s="1"/>
  <c r="G222" i="27"/>
  <c r="G223" i="27" s="1"/>
  <c r="H222" i="27"/>
  <c r="H223" i="27" s="1"/>
  <c r="I222" i="27"/>
  <c r="J222" i="27"/>
  <c r="J223" i="27" s="1"/>
  <c r="K222" i="27"/>
  <c r="K223" i="27" s="1"/>
  <c r="L222" i="27"/>
  <c r="L223" i="27" s="1"/>
  <c r="M222" i="27"/>
  <c r="N222" i="27"/>
  <c r="N223" i="27" s="1"/>
  <c r="O222" i="27"/>
  <c r="O223" i="27" s="1"/>
  <c r="P222" i="27"/>
  <c r="Q222" i="27"/>
  <c r="R222" i="27"/>
  <c r="R223" i="27" s="1"/>
  <c r="S222" i="27"/>
  <c r="S223" i="27" s="1"/>
  <c r="T222" i="27"/>
  <c r="U222" i="27"/>
  <c r="V222" i="27"/>
  <c r="V223" i="27" s="1"/>
  <c r="W222" i="27"/>
  <c r="W223" i="27" s="1"/>
  <c r="X222" i="27"/>
  <c r="X223" i="27" s="1"/>
  <c r="Y222" i="27"/>
  <c r="Z222" i="27"/>
  <c r="Z223" i="27" s="1"/>
  <c r="AA222" i="27"/>
  <c r="AA223" i="27" s="1"/>
  <c r="AB222" i="27"/>
  <c r="AC222" i="27"/>
  <c r="AD222" i="27"/>
  <c r="AD223" i="27" s="1"/>
  <c r="AE222" i="27"/>
  <c r="AE223" i="27" s="1"/>
  <c r="AF222" i="27"/>
  <c r="AG222" i="27"/>
  <c r="AW222" i="27"/>
  <c r="AW223" i="27" s="1"/>
  <c r="BA222" i="27"/>
  <c r="BA223" i="27" s="1"/>
  <c r="BD222" i="27"/>
  <c r="BD223" i="27" s="1"/>
  <c r="BE222" i="27"/>
  <c r="BE223" i="27" s="1"/>
  <c r="BH222" i="27"/>
  <c r="BH223" i="27" s="1"/>
  <c r="BI222" i="27"/>
  <c r="BI223" i="27" s="1"/>
  <c r="I223" i="27"/>
  <c r="M223" i="27"/>
  <c r="P223" i="27"/>
  <c r="Q223" i="27"/>
  <c r="T223" i="27"/>
  <c r="U223" i="27"/>
  <c r="Y223" i="27"/>
  <c r="AB223" i="27"/>
  <c r="AC223" i="27"/>
  <c r="AF223" i="27"/>
  <c r="AG223" i="27"/>
  <c r="G230" i="27"/>
  <c r="H230" i="27"/>
  <c r="I230" i="27"/>
  <c r="J230" i="27"/>
  <c r="K230" i="27"/>
  <c r="L230" i="27"/>
  <c r="M230" i="27"/>
  <c r="N230" i="27"/>
  <c r="O230" i="27"/>
  <c r="P230" i="27"/>
  <c r="Q230" i="27"/>
  <c r="R230" i="27"/>
  <c r="S230" i="27"/>
  <c r="T230" i="27"/>
  <c r="U230" i="27"/>
  <c r="V230" i="27"/>
  <c r="W230" i="27"/>
  <c r="X230" i="27"/>
  <c r="Y230" i="27"/>
  <c r="Z230" i="27"/>
  <c r="AA230" i="27"/>
  <c r="AB230" i="27"/>
  <c r="AC230" i="27"/>
  <c r="AD230" i="27"/>
  <c r="AE230" i="27"/>
  <c r="AF230" i="27"/>
  <c r="AG230" i="27"/>
  <c r="AH230" i="27"/>
  <c r="AI230" i="27"/>
  <c r="AJ230" i="27"/>
  <c r="AK230" i="27"/>
  <c r="AL230" i="27"/>
  <c r="AM230" i="27"/>
  <c r="AN230" i="27"/>
  <c r="AO230" i="27"/>
  <c r="AP230" i="27"/>
  <c r="AQ230" i="27"/>
  <c r="AR230" i="27"/>
  <c r="AS230" i="27"/>
  <c r="AT230" i="27"/>
  <c r="AU230" i="27"/>
  <c r="AV230" i="27"/>
  <c r="AW230" i="27"/>
  <c r="AX230" i="27"/>
  <c r="AY230" i="27"/>
  <c r="AZ230" i="27"/>
  <c r="BA230" i="27"/>
  <c r="BB230" i="27"/>
  <c r="BC230" i="27"/>
  <c r="BD230" i="27"/>
  <c r="BE230" i="27"/>
  <c r="BF230" i="27"/>
  <c r="BG230" i="27"/>
  <c r="BH230" i="27"/>
  <c r="BI230" i="27"/>
  <c r="BJ230" i="27"/>
  <c r="G231" i="27"/>
  <c r="H231" i="27"/>
  <c r="I231" i="27"/>
  <c r="J231" i="27"/>
  <c r="K231" i="27"/>
  <c r="L231" i="27"/>
  <c r="M231" i="27"/>
  <c r="N231" i="27"/>
  <c r="O231" i="27"/>
  <c r="P231" i="27"/>
  <c r="Q231" i="27"/>
  <c r="R231" i="27"/>
  <c r="S231" i="27"/>
  <c r="T231" i="27"/>
  <c r="U231" i="27"/>
  <c r="V231" i="27"/>
  <c r="W231" i="27"/>
  <c r="X231" i="27"/>
  <c r="Y231" i="27"/>
  <c r="Z231" i="27"/>
  <c r="AA231" i="27"/>
  <c r="AB231" i="27"/>
  <c r="AC231" i="27"/>
  <c r="AD231" i="27"/>
  <c r="AE231" i="27"/>
  <c r="AF231" i="27"/>
  <c r="AG231" i="27"/>
  <c r="AH231" i="27"/>
  <c r="AI231" i="27"/>
  <c r="AJ231" i="27"/>
  <c r="AK231" i="27"/>
  <c r="AL231" i="27"/>
  <c r="AM231" i="27"/>
  <c r="AN231" i="27"/>
  <c r="AO231" i="27"/>
  <c r="AP231" i="27"/>
  <c r="AQ231" i="27"/>
  <c r="AR231" i="27"/>
  <c r="AS231" i="27"/>
  <c r="AT231" i="27"/>
  <c r="AU231" i="27"/>
  <c r="AV231" i="27"/>
  <c r="AW231" i="27"/>
  <c r="AX231" i="27"/>
  <c r="AY231" i="27"/>
  <c r="AZ231" i="27"/>
  <c r="BA231" i="27"/>
  <c r="BB231" i="27"/>
  <c r="BC231" i="27"/>
  <c r="BD231" i="27"/>
  <c r="BE231" i="27"/>
  <c r="BF231" i="27"/>
  <c r="BG231" i="27"/>
  <c r="BH231" i="27"/>
  <c r="BI231" i="27"/>
  <c r="BJ231" i="27"/>
  <c r="G232" i="27"/>
  <c r="H232" i="27"/>
  <c r="I232" i="27"/>
  <c r="J232" i="27"/>
  <c r="K232" i="27"/>
  <c r="L232" i="27"/>
  <c r="M232" i="27"/>
  <c r="N232" i="27"/>
  <c r="O232" i="27"/>
  <c r="P232" i="27"/>
  <c r="Q232" i="27"/>
  <c r="R232" i="27"/>
  <c r="S232" i="27"/>
  <c r="T232" i="27"/>
  <c r="U232" i="27"/>
  <c r="V232" i="27"/>
  <c r="W232" i="27"/>
  <c r="X232" i="27"/>
  <c r="Y232" i="27"/>
  <c r="Z232" i="27"/>
  <c r="AA232" i="27"/>
  <c r="AB232" i="27"/>
  <c r="AC232" i="27"/>
  <c r="AD232" i="27"/>
  <c r="AE232" i="27"/>
  <c r="AF232" i="27"/>
  <c r="AG232" i="27"/>
  <c r="AH232" i="27"/>
  <c r="AI232" i="27"/>
  <c r="AJ232" i="27"/>
  <c r="AK232" i="27"/>
  <c r="AL232" i="27"/>
  <c r="AM232" i="27"/>
  <c r="AN232" i="27"/>
  <c r="AO232" i="27"/>
  <c r="AP232" i="27"/>
  <c r="AQ232" i="27"/>
  <c r="AR232" i="27"/>
  <c r="AS232" i="27"/>
  <c r="AT232" i="27"/>
  <c r="AU232" i="27"/>
  <c r="AV232" i="27"/>
  <c r="AW232" i="27"/>
  <c r="AX232" i="27"/>
  <c r="AY232" i="27"/>
  <c r="AZ232" i="27"/>
  <c r="BA232" i="27"/>
  <c r="BB232" i="27"/>
  <c r="BC232" i="27"/>
  <c r="BD232" i="27"/>
  <c r="BE232" i="27"/>
  <c r="BF232" i="27"/>
  <c r="BG232" i="27"/>
  <c r="BH232" i="27"/>
  <c r="BI232" i="27"/>
  <c r="BJ232" i="27"/>
  <c r="G233" i="27"/>
  <c r="H233" i="27"/>
  <c r="I233" i="27"/>
  <c r="J233" i="27"/>
  <c r="K233" i="27"/>
  <c r="L233" i="27"/>
  <c r="M233" i="27"/>
  <c r="N233" i="27"/>
  <c r="O233" i="27"/>
  <c r="P233" i="27"/>
  <c r="Q233" i="27"/>
  <c r="R233" i="27"/>
  <c r="S233" i="27"/>
  <c r="T233" i="27"/>
  <c r="U233" i="27"/>
  <c r="V233" i="27"/>
  <c r="W233" i="27"/>
  <c r="X233" i="27"/>
  <c r="Y233" i="27"/>
  <c r="Z233" i="27"/>
  <c r="AA233" i="27"/>
  <c r="AB233" i="27"/>
  <c r="AC233" i="27"/>
  <c r="AD233" i="27"/>
  <c r="AE233" i="27"/>
  <c r="AF233" i="27"/>
  <c r="AG233" i="27"/>
  <c r="AH233" i="27"/>
  <c r="AI233" i="27"/>
  <c r="AJ233" i="27"/>
  <c r="AK233" i="27"/>
  <c r="AL233" i="27"/>
  <c r="AM233" i="27"/>
  <c r="AN233" i="27"/>
  <c r="AO233" i="27"/>
  <c r="AP233" i="27"/>
  <c r="AQ233" i="27"/>
  <c r="AR233" i="27"/>
  <c r="AS233" i="27"/>
  <c r="AT233" i="27"/>
  <c r="AU233" i="27"/>
  <c r="AV233" i="27"/>
  <c r="AW233" i="27"/>
  <c r="AX233" i="27"/>
  <c r="AY233" i="27"/>
  <c r="AZ233" i="27"/>
  <c r="BA233" i="27"/>
  <c r="BB233" i="27"/>
  <c r="BC233" i="27"/>
  <c r="BD233" i="27"/>
  <c r="BE233" i="27"/>
  <c r="BF233" i="27"/>
  <c r="BG233" i="27"/>
  <c r="BH233" i="27"/>
  <c r="BI233" i="27"/>
  <c r="BJ233" i="27"/>
  <c r="AV222" i="27" l="1"/>
  <c r="AV223" i="27" s="1"/>
  <c r="AS222" i="27"/>
  <c r="AS223" i="27" s="1"/>
  <c r="AK222" i="27"/>
  <c r="AK223" i="27" s="1"/>
  <c r="AN222" i="27"/>
  <c r="AN223" i="27" s="1"/>
  <c r="BF222" i="27"/>
  <c r="BF223" i="27" s="1"/>
  <c r="AR222" i="27"/>
  <c r="AR223" i="27" s="1"/>
  <c r="AJ222" i="27"/>
  <c r="AJ223" i="27" s="1"/>
  <c r="AZ222" i="27"/>
  <c r="AZ223" i="27" s="1"/>
  <c r="AX222" i="27"/>
  <c r="AX223" i="27" s="1"/>
  <c r="BC222" i="27"/>
  <c r="BC223" i="27" s="1"/>
  <c r="AU222" i="27"/>
  <c r="AU223" i="27" s="1"/>
  <c r="AL222" i="27"/>
  <c r="AL223" i="27" s="1"/>
  <c r="AM222" i="27"/>
  <c r="AM223" i="27" s="1"/>
  <c r="BJ222" i="27"/>
  <c r="BJ223" i="27" s="1"/>
  <c r="BB222" i="27"/>
  <c r="BB223" i="27" s="1"/>
  <c r="AT222" i="27"/>
  <c r="AT223" i="27" s="1"/>
  <c r="AI222" i="27"/>
  <c r="AI223" i="27" s="1"/>
  <c r="BG222" i="27"/>
  <c r="BG223" i="27" s="1"/>
  <c r="AY222" i="27"/>
  <c r="AY223" i="27" s="1"/>
  <c r="AQ222" i="27"/>
  <c r="AQ223" i="27" s="1"/>
  <c r="AO222" i="27"/>
  <c r="AO223" i="27" s="1"/>
  <c r="AP222" i="27"/>
  <c r="AP223" i="27" s="1"/>
  <c r="AH222" i="27"/>
  <c r="AH223" i="27" s="1"/>
  <c r="I312" i="26"/>
  <c r="V29" i="15" l="1"/>
  <c r="BJ266" i="27" l="1"/>
  <c r="BI266" i="27"/>
  <c r="BH266" i="27"/>
  <c r="BG266" i="27"/>
  <c r="BF266" i="27"/>
  <c r="BE266" i="27"/>
  <c r="BD266" i="27"/>
  <c r="BC266" i="27"/>
  <c r="BB266" i="27"/>
  <c r="BA266" i="27"/>
  <c r="AZ266" i="27"/>
  <c r="AY266" i="27"/>
  <c r="AX266" i="27"/>
  <c r="AW266" i="27"/>
  <c r="AV266" i="27"/>
  <c r="AU266" i="27"/>
  <c r="AT266" i="27"/>
  <c r="AS266" i="27"/>
  <c r="AR266" i="27"/>
  <c r="AQ266" i="27"/>
  <c r="AP266" i="27"/>
  <c r="AO266" i="27"/>
  <c r="AN266" i="27"/>
  <c r="AM266" i="27"/>
  <c r="AL266" i="27"/>
  <c r="AK266" i="27"/>
  <c r="AJ266" i="27"/>
  <c r="AI266" i="27"/>
  <c r="AH266" i="27"/>
  <c r="AG266" i="27"/>
  <c r="AF266" i="27"/>
  <c r="AE266" i="27"/>
  <c r="AD266" i="27"/>
  <c r="AC266" i="27"/>
  <c r="AB266" i="27"/>
  <c r="AA266" i="27"/>
  <c r="Z266" i="27"/>
  <c r="Y266" i="27"/>
  <c r="X266" i="27"/>
  <c r="W266" i="27"/>
  <c r="V266" i="27"/>
  <c r="U266" i="27"/>
  <c r="T266" i="27"/>
  <c r="S266" i="27"/>
  <c r="R266" i="27"/>
  <c r="Q266" i="27"/>
  <c r="P266" i="27"/>
  <c r="O266" i="27"/>
  <c r="N266" i="27"/>
  <c r="M266" i="27"/>
  <c r="L266" i="27"/>
  <c r="K266" i="27"/>
  <c r="J266" i="27"/>
  <c r="I266" i="27"/>
  <c r="H266" i="27"/>
  <c r="G266" i="27"/>
  <c r="BJ85" i="27"/>
  <c r="BI85" i="27"/>
  <c r="BH85"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J85" i="27"/>
  <c r="I85" i="27"/>
  <c r="H85" i="27"/>
  <c r="G85" i="27"/>
  <c r="L178" i="27" l="1"/>
  <c r="K178" i="27"/>
  <c r="M148" i="27" l="1"/>
  <c r="H87" i="15"/>
  <c r="G87" i="15"/>
  <c r="J27" i="3" l="1"/>
  <c r="J10" i="3"/>
  <c r="I627" i="26"/>
  <c r="I618" i="26"/>
  <c r="I60" i="26"/>
  <c r="I33" i="26"/>
  <c r="I24" i="26"/>
  <c r="I15" i="26"/>
  <c r="I671" i="26"/>
  <c r="I662" i="26"/>
  <c r="I420" i="26"/>
  <c r="I411" i="26"/>
  <c r="I294" i="26"/>
  <c r="I258" i="26"/>
  <c r="I267" i="26"/>
  <c r="I276" i="26"/>
  <c r="I285" i="26"/>
  <c r="I240" i="26"/>
  <c r="I231" i="26"/>
  <c r="I222" i="26"/>
  <c r="I186" i="26"/>
  <c r="I10" i="3"/>
  <c r="H10" i="3"/>
  <c r="I49" i="27"/>
  <c r="AA58" i="22" l="1"/>
  <c r="Z58" i="22"/>
  <c r="Y58" i="22"/>
  <c r="W58" i="22"/>
  <c r="V58" i="22"/>
  <c r="U58" i="22"/>
  <c r="S58" i="22"/>
  <c r="R58" i="22"/>
  <c r="Q58" i="22"/>
  <c r="O58" i="22"/>
  <c r="N58" i="22"/>
  <c r="M58" i="22"/>
  <c r="G58" i="22"/>
  <c r="AA49" i="22"/>
  <c r="AA248" i="22"/>
  <c r="Y248" i="22"/>
  <c r="X248" i="22"/>
  <c r="W248" i="22"/>
  <c r="U248" i="22"/>
  <c r="T248" i="22"/>
  <c r="S248" i="22"/>
  <c r="Q248" i="22"/>
  <c r="P248" i="22"/>
  <c r="O248" i="22"/>
  <c r="M248" i="22"/>
  <c r="AA153" i="22"/>
  <c r="Y153" i="22"/>
  <c r="X153" i="22"/>
  <c r="W153" i="22"/>
  <c r="U153" i="22"/>
  <c r="T153" i="22"/>
  <c r="S153" i="22"/>
  <c r="Q153" i="22"/>
  <c r="P153" i="22"/>
  <c r="O153" i="22"/>
  <c r="M153" i="22"/>
  <c r="N153" i="22" l="1"/>
  <c r="R153" i="22"/>
  <c r="V153" i="22"/>
  <c r="Z153" i="22"/>
  <c r="N248" i="22"/>
  <c r="R248" i="22"/>
  <c r="V248" i="22"/>
  <c r="Z248" i="22"/>
  <c r="L58" i="22"/>
  <c r="P58" i="22"/>
  <c r="T58" i="22"/>
  <c r="X58" i="22"/>
  <c r="R127"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M178" i="27"/>
  <c r="G57" i="15"/>
  <c r="L43" i="15"/>
  <c r="M29" i="15"/>
  <c r="M19" i="15"/>
  <c r="AK22" i="19"/>
  <c r="AJ22" i="19"/>
  <c r="AI22" i="19"/>
  <c r="AH22" i="19"/>
  <c r="AG22" i="19"/>
  <c r="AF22" i="19"/>
  <c r="AE22" i="19"/>
  <c r="I42" i="26"/>
  <c r="I51" i="26"/>
  <c r="I69" i="26"/>
  <c r="I78" i="26"/>
  <c r="I87" i="26"/>
  <c r="I96" i="26"/>
  <c r="I105" i="26"/>
  <c r="I114" i="26"/>
  <c r="I123" i="26"/>
  <c r="I132" i="26"/>
  <c r="I141" i="26"/>
  <c r="I150" i="26"/>
  <c r="I159" i="26"/>
  <c r="I168" i="26"/>
  <c r="I177" i="26"/>
  <c r="I195" i="26"/>
  <c r="I204" i="26"/>
  <c r="I213" i="26"/>
  <c r="I303" i="26"/>
  <c r="I321" i="26"/>
  <c r="I330" i="26"/>
  <c r="I339" i="26"/>
  <c r="I348" i="26"/>
  <c r="I357" i="26"/>
  <c r="I366" i="26"/>
  <c r="I375" i="26"/>
  <c r="I384" i="26"/>
  <c r="I393" i="26"/>
  <c r="I402" i="26"/>
  <c r="I429" i="26"/>
  <c r="I438" i="26"/>
  <c r="I447" i="26"/>
  <c r="I456" i="26"/>
  <c r="I465" i="26"/>
  <c r="I474" i="26"/>
  <c r="I483" i="26"/>
  <c r="I492" i="26"/>
  <c r="I501" i="26"/>
  <c r="I510" i="26"/>
  <c r="I519" i="26"/>
  <c r="I528" i="26"/>
  <c r="I537" i="26"/>
  <c r="I546" i="26"/>
  <c r="I600" i="26"/>
  <c r="I609" i="26"/>
  <c r="I636" i="26"/>
  <c r="I645" i="26"/>
  <c r="I654" i="26"/>
  <c r="I690" i="26"/>
  <c r="I699" i="26"/>
  <c r="I708" i="26"/>
  <c r="F6" i="18" l="1"/>
  <c r="F144" i="18"/>
  <c r="B144" i="18" s="1"/>
  <c r="F145" i="18"/>
  <c r="B145" i="18" s="1"/>
  <c r="F146" i="18"/>
  <c r="B146" i="18" s="1"/>
  <c r="F147" i="18"/>
  <c r="B147" i="18" s="1"/>
  <c r="F148" i="18"/>
  <c r="B148" i="18" s="1"/>
  <c r="F149" i="18"/>
  <c r="B149" i="18" s="1"/>
  <c r="F150" i="18"/>
  <c r="B150" i="18" s="1"/>
  <c r="F151" i="18"/>
  <c r="B151" i="18" s="1"/>
  <c r="F152" i="18"/>
  <c r="B152" i="18" s="1"/>
  <c r="F153" i="18"/>
  <c r="B153" i="18" s="1"/>
  <c r="F154" i="18"/>
  <c r="B154" i="18" s="1"/>
  <c r="F155" i="18"/>
  <c r="B155" i="18" s="1"/>
  <c r="F112" i="18"/>
  <c r="B112" i="18" s="1"/>
  <c r="F113" i="18"/>
  <c r="B113" i="18" s="1"/>
  <c r="F114" i="18"/>
  <c r="B114" i="18" s="1"/>
  <c r="F115" i="18"/>
  <c r="B115" i="18" s="1"/>
  <c r="F116" i="18"/>
  <c r="B116" i="18" s="1"/>
  <c r="F117" i="18"/>
  <c r="B117" i="18" s="1"/>
  <c r="F118" i="18"/>
  <c r="B118" i="18" s="1"/>
  <c r="F119" i="18"/>
  <c r="B119" i="18" s="1"/>
  <c r="F120" i="18"/>
  <c r="B120" i="18" s="1"/>
  <c r="F121" i="18"/>
  <c r="B121" i="18" s="1"/>
  <c r="F122" i="18"/>
  <c r="B122" i="18" s="1"/>
  <c r="F123" i="18"/>
  <c r="B123" i="18" s="1"/>
  <c r="F124" i="18"/>
  <c r="B124" i="18" s="1"/>
  <c r="F125" i="18"/>
  <c r="B125" i="18" s="1"/>
  <c r="F126" i="18"/>
  <c r="B126" i="18" s="1"/>
  <c r="F127" i="18"/>
  <c r="B127" i="18" s="1"/>
  <c r="F128" i="18"/>
  <c r="B128" i="18" s="1"/>
  <c r="F129" i="18"/>
  <c r="B129" i="18" s="1"/>
  <c r="F130" i="18"/>
  <c r="B130" i="18" s="1"/>
  <c r="F131" i="18"/>
  <c r="B131" i="18" s="1"/>
  <c r="F132" i="18"/>
  <c r="B132" i="18" s="1"/>
  <c r="F133" i="18"/>
  <c r="B133" i="18" s="1"/>
  <c r="F134" i="18"/>
  <c r="B134" i="18" s="1"/>
  <c r="F135" i="18"/>
  <c r="B135" i="18" s="1"/>
  <c r="F136" i="18"/>
  <c r="B136" i="18" s="1"/>
  <c r="F137" i="18"/>
  <c r="B137" i="18" s="1"/>
  <c r="F138" i="18"/>
  <c r="B138" i="18" s="1"/>
  <c r="F139" i="18"/>
  <c r="B139" i="18" s="1"/>
  <c r="F140" i="18"/>
  <c r="B140" i="18" s="1"/>
  <c r="F141" i="18"/>
  <c r="B141" i="18" s="1"/>
  <c r="F142" i="18"/>
  <c r="B142" i="18" s="1"/>
  <c r="F143" i="18"/>
  <c r="B143" i="18" s="1"/>
  <c r="F8" i="18"/>
  <c r="B8" i="18" s="1"/>
  <c r="F9" i="18"/>
  <c r="B9" i="18" s="1"/>
  <c r="F10" i="18"/>
  <c r="B10" i="18" s="1"/>
  <c r="F11" i="18"/>
  <c r="B11" i="18" s="1"/>
  <c r="F12" i="18"/>
  <c r="B12" i="18" s="1"/>
  <c r="F13" i="18"/>
  <c r="B13" i="18" s="1"/>
  <c r="F14" i="18"/>
  <c r="B14" i="18" s="1"/>
  <c r="F15" i="18"/>
  <c r="B15" i="18" s="1"/>
  <c r="F16" i="18"/>
  <c r="B16" i="18" s="1"/>
  <c r="F17" i="18"/>
  <c r="B17" i="18" s="1"/>
  <c r="F18" i="18"/>
  <c r="B18" i="18" s="1"/>
  <c r="F19" i="18"/>
  <c r="B19" i="18" s="1"/>
  <c r="F20" i="18"/>
  <c r="B20" i="18" s="1"/>
  <c r="F21" i="18"/>
  <c r="B21" i="18" s="1"/>
  <c r="F22" i="18"/>
  <c r="B22" i="18" s="1"/>
  <c r="F23" i="18"/>
  <c r="B23" i="18" s="1"/>
  <c r="F24" i="18"/>
  <c r="B24" i="18" s="1"/>
  <c r="F25" i="18"/>
  <c r="B25" i="18" s="1"/>
  <c r="F26" i="18"/>
  <c r="B26" i="18" s="1"/>
  <c r="F27" i="18"/>
  <c r="B27" i="18" s="1"/>
  <c r="F28" i="18"/>
  <c r="B28" i="18" s="1"/>
  <c r="F29" i="18"/>
  <c r="B29" i="18" s="1"/>
  <c r="F30" i="18"/>
  <c r="B30" i="18" s="1"/>
  <c r="F31" i="18"/>
  <c r="B31" i="18" s="1"/>
  <c r="F32" i="18"/>
  <c r="B32" i="18" s="1"/>
  <c r="F33" i="18"/>
  <c r="B33" i="18" s="1"/>
  <c r="F34" i="18"/>
  <c r="B34" i="18" s="1"/>
  <c r="F35" i="18"/>
  <c r="B35" i="18" s="1"/>
  <c r="F36" i="18"/>
  <c r="B36" i="18" s="1"/>
  <c r="F37" i="18"/>
  <c r="B37" i="18" s="1"/>
  <c r="F38" i="18"/>
  <c r="B38" i="18" s="1"/>
  <c r="F39" i="18"/>
  <c r="B39" i="18" s="1"/>
  <c r="F40" i="18"/>
  <c r="B40" i="18" s="1"/>
  <c r="F41" i="18"/>
  <c r="B41" i="18" s="1"/>
  <c r="F42" i="18"/>
  <c r="B42" i="18" s="1"/>
  <c r="F43" i="18"/>
  <c r="B43" i="18" s="1"/>
  <c r="F44" i="18"/>
  <c r="B44" i="18" s="1"/>
  <c r="F45" i="18"/>
  <c r="B45" i="18" s="1"/>
  <c r="F46" i="18"/>
  <c r="B46" i="18" s="1"/>
  <c r="F47" i="18"/>
  <c r="B47" i="18" s="1"/>
  <c r="F48" i="18"/>
  <c r="B48" i="18" s="1"/>
  <c r="F49" i="18"/>
  <c r="B49" i="18" s="1"/>
  <c r="F50" i="18"/>
  <c r="B50" i="18" s="1"/>
  <c r="F51" i="18"/>
  <c r="B51" i="18" s="1"/>
  <c r="F52" i="18"/>
  <c r="B52" i="18" s="1"/>
  <c r="F53" i="18"/>
  <c r="B53" i="18" s="1"/>
  <c r="F54" i="18"/>
  <c r="B54" i="18" s="1"/>
  <c r="F55" i="18"/>
  <c r="B55" i="18" s="1"/>
  <c r="F56" i="18"/>
  <c r="B56" i="18" s="1"/>
  <c r="F57" i="18"/>
  <c r="B57" i="18" s="1"/>
  <c r="F58" i="18"/>
  <c r="B58" i="18" s="1"/>
  <c r="F59" i="18"/>
  <c r="B59" i="18" s="1"/>
  <c r="F60" i="18"/>
  <c r="B60" i="18" s="1"/>
  <c r="F61" i="18"/>
  <c r="B61" i="18" s="1"/>
  <c r="F62" i="18"/>
  <c r="B62" i="18" s="1"/>
  <c r="F63" i="18"/>
  <c r="B63" i="18" s="1"/>
  <c r="F64" i="18"/>
  <c r="B64" i="18" s="1"/>
  <c r="F65" i="18"/>
  <c r="B65" i="18" s="1"/>
  <c r="F66" i="18"/>
  <c r="B66" i="18" s="1"/>
  <c r="F67" i="18"/>
  <c r="B67" i="18" s="1"/>
  <c r="F68" i="18"/>
  <c r="B68" i="18" s="1"/>
  <c r="F69" i="18"/>
  <c r="B69" i="18" s="1"/>
  <c r="F70" i="18"/>
  <c r="B70" i="18" s="1"/>
  <c r="F71" i="18"/>
  <c r="B71" i="18" s="1"/>
  <c r="F72" i="18"/>
  <c r="B72" i="18" s="1"/>
  <c r="F73" i="18"/>
  <c r="B73" i="18" s="1"/>
  <c r="F74" i="18"/>
  <c r="B74" i="18" s="1"/>
  <c r="F75" i="18"/>
  <c r="B75" i="18" s="1"/>
  <c r="F76" i="18"/>
  <c r="B76" i="18" s="1"/>
  <c r="F77" i="18"/>
  <c r="B77" i="18" s="1"/>
  <c r="F78" i="18"/>
  <c r="B78" i="18" s="1"/>
  <c r="F79" i="18"/>
  <c r="B79" i="18" s="1"/>
  <c r="F80" i="18"/>
  <c r="B80" i="18" s="1"/>
  <c r="F81" i="18"/>
  <c r="B81" i="18" s="1"/>
  <c r="F82" i="18"/>
  <c r="B82" i="18" s="1"/>
  <c r="F83" i="18"/>
  <c r="B83" i="18" s="1"/>
  <c r="F84" i="18"/>
  <c r="B84" i="18" s="1"/>
  <c r="F85" i="18"/>
  <c r="B85" i="18" s="1"/>
  <c r="F86" i="18"/>
  <c r="B86" i="18" s="1"/>
  <c r="F87" i="18"/>
  <c r="B87" i="18" s="1"/>
  <c r="F88" i="18"/>
  <c r="B88" i="18" s="1"/>
  <c r="F89" i="18"/>
  <c r="B89" i="18" s="1"/>
  <c r="F90" i="18"/>
  <c r="B90" i="18" s="1"/>
  <c r="F91" i="18"/>
  <c r="B91" i="18" s="1"/>
  <c r="F92" i="18"/>
  <c r="B92" i="18" s="1"/>
  <c r="F93" i="18"/>
  <c r="B93" i="18" s="1"/>
  <c r="F94" i="18"/>
  <c r="B94" i="18" s="1"/>
  <c r="F95" i="18"/>
  <c r="B95" i="18" s="1"/>
  <c r="F96" i="18"/>
  <c r="B96" i="18" s="1"/>
  <c r="F97" i="18"/>
  <c r="B97" i="18" s="1"/>
  <c r="F98" i="18"/>
  <c r="B98" i="18" s="1"/>
  <c r="F99" i="18"/>
  <c r="B99" i="18" s="1"/>
  <c r="F100" i="18"/>
  <c r="B100" i="18" s="1"/>
  <c r="F101" i="18"/>
  <c r="B101" i="18" s="1"/>
  <c r="F102" i="18"/>
  <c r="B102" i="18" s="1"/>
  <c r="F103" i="18"/>
  <c r="B103" i="18" s="1"/>
  <c r="F104" i="18"/>
  <c r="B104" i="18" s="1"/>
  <c r="F105" i="18"/>
  <c r="B105" i="18" s="1"/>
  <c r="F106" i="18"/>
  <c r="B106" i="18" s="1"/>
  <c r="F107" i="18"/>
  <c r="B107" i="18" s="1"/>
  <c r="F108" i="18"/>
  <c r="B108" i="18" s="1"/>
  <c r="F109" i="18"/>
  <c r="B109" i="18" s="1"/>
  <c r="F110" i="18"/>
  <c r="B110" i="18" s="1"/>
  <c r="F111" i="18"/>
  <c r="B111" i="18" s="1"/>
  <c r="F156" i="18"/>
  <c r="B156" i="18" s="1"/>
  <c r="F157" i="18"/>
  <c r="B157" i="18" s="1"/>
  <c r="F158" i="18"/>
  <c r="B158" i="18" s="1"/>
  <c r="F159" i="18"/>
  <c r="B159" i="18" s="1"/>
  <c r="F160" i="18"/>
  <c r="B160" i="18" s="1"/>
  <c r="F161" i="18"/>
  <c r="B161" i="18" s="1"/>
  <c r="F162" i="18"/>
  <c r="B162" i="18" s="1"/>
  <c r="F163" i="18"/>
  <c r="B163" i="18" s="1"/>
  <c r="F164" i="18"/>
  <c r="B164" i="18" s="1"/>
  <c r="F165" i="18"/>
  <c r="B165" i="18" s="1"/>
  <c r="F166" i="18"/>
  <c r="B166" i="18" s="1"/>
  <c r="F167" i="18"/>
  <c r="B167" i="18" s="1"/>
  <c r="F168" i="18"/>
  <c r="B168" i="18" s="1"/>
  <c r="F169" i="18"/>
  <c r="B169" i="18" s="1"/>
  <c r="E2" i="17"/>
  <c r="F19" i="17"/>
  <c r="B19" i="17" s="1"/>
  <c r="F20" i="17"/>
  <c r="B20" i="17" s="1"/>
  <c r="F21" i="17"/>
  <c r="B21" i="17" s="1"/>
  <c r="F22" i="17"/>
  <c r="B22" i="17" s="1"/>
  <c r="F23" i="17"/>
  <c r="B23" i="17" s="1"/>
  <c r="F24" i="17"/>
  <c r="B24" i="17" s="1"/>
  <c r="F25" i="17"/>
  <c r="B25" i="17" s="1"/>
  <c r="F26" i="17"/>
  <c r="B26" i="17" s="1"/>
  <c r="F27" i="17"/>
  <c r="B27" i="17" s="1"/>
  <c r="F28" i="17"/>
  <c r="B28" i="17" s="1"/>
  <c r="F29" i="17"/>
  <c r="B29" i="17" s="1"/>
  <c r="F30" i="17"/>
  <c r="B30" i="17" s="1"/>
  <c r="F31" i="17"/>
  <c r="B31" i="17" s="1"/>
  <c r="F32" i="17"/>
  <c r="B32" i="17" s="1"/>
  <c r="F33" i="17"/>
  <c r="B33" i="17" s="1"/>
  <c r="F34" i="17"/>
  <c r="B34" i="17" s="1"/>
  <c r="F35" i="17"/>
  <c r="B35" i="17" s="1"/>
  <c r="F36" i="17"/>
  <c r="B36" i="17" s="1"/>
  <c r="F37" i="17"/>
  <c r="B37" i="17" s="1"/>
  <c r="F38" i="17"/>
  <c r="B38" i="17" s="1"/>
  <c r="F39" i="17"/>
  <c r="B39" i="17" s="1"/>
  <c r="F40" i="17"/>
  <c r="B40" i="17" s="1"/>
  <c r="F41" i="17"/>
  <c r="B41" i="17" s="1"/>
  <c r="F42" i="17"/>
  <c r="B42" i="17" s="1"/>
  <c r="F43" i="17"/>
  <c r="B43" i="17" s="1"/>
  <c r="F44" i="17"/>
  <c r="B44" i="17" s="1"/>
  <c r="F45" i="17"/>
  <c r="B45" i="17" s="1"/>
  <c r="F46" i="17"/>
  <c r="B46" i="17" s="1"/>
  <c r="F47" i="17"/>
  <c r="B47" i="17" s="1"/>
  <c r="F48" i="17"/>
  <c r="B48" i="17" s="1"/>
  <c r="F49" i="17"/>
  <c r="B49" i="17" s="1"/>
  <c r="F50" i="17"/>
  <c r="B50" i="17" s="1"/>
  <c r="F51" i="17"/>
  <c r="B51" i="17" s="1"/>
  <c r="F52" i="17"/>
  <c r="B52" i="17" s="1"/>
  <c r="F53" i="17"/>
  <c r="B53" i="17" s="1"/>
  <c r="F54" i="17"/>
  <c r="B54" i="17" s="1"/>
  <c r="F55" i="17"/>
  <c r="B55" i="17" s="1"/>
  <c r="F56" i="17"/>
  <c r="B56" i="17" s="1"/>
  <c r="F57" i="17"/>
  <c r="B57" i="17" s="1"/>
  <c r="F58" i="17"/>
  <c r="B58" i="17" s="1"/>
  <c r="F59" i="17"/>
  <c r="B59" i="17" s="1"/>
  <c r="F60" i="17"/>
  <c r="B60" i="17" s="1"/>
  <c r="F61" i="17"/>
  <c r="B61" i="17" s="1"/>
  <c r="F62" i="17"/>
  <c r="B62" i="17" s="1"/>
  <c r="F63" i="17"/>
  <c r="B63" i="17" s="1"/>
  <c r="F64" i="17"/>
  <c r="B64" i="17" s="1"/>
  <c r="F65" i="17"/>
  <c r="B65" i="17" s="1"/>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90" i="17"/>
  <c r="B90" i="17" s="1"/>
  <c r="F91" i="17"/>
  <c r="B91" i="17" s="1"/>
  <c r="F92" i="17"/>
  <c r="B92" i="17" s="1"/>
  <c r="F93" i="17"/>
  <c r="B93" i="17" s="1"/>
  <c r="F94" i="17"/>
  <c r="B94" i="17" s="1"/>
  <c r="F95" i="17"/>
  <c r="B95" i="17" s="1"/>
  <c r="F96" i="17"/>
  <c r="B96" i="17" s="1"/>
  <c r="F97" i="17"/>
  <c r="B97" i="17" s="1"/>
  <c r="F98" i="17"/>
  <c r="B98" i="17" s="1"/>
  <c r="F99" i="17"/>
  <c r="B99" i="17" s="1"/>
  <c r="F100" i="17"/>
  <c r="B100" i="17" s="1"/>
  <c r="F101" i="17"/>
  <c r="B101" i="17" s="1"/>
  <c r="F102" i="17"/>
  <c r="B102" i="17" s="1"/>
  <c r="F103" i="17"/>
  <c r="B103" i="17" s="1"/>
  <c r="F104" i="17"/>
  <c r="B104" i="17" s="1"/>
  <c r="F105" i="17"/>
  <c r="B105" i="17" s="1"/>
  <c r="F106" i="17"/>
  <c r="B106" i="17" s="1"/>
  <c r="F107" i="17"/>
  <c r="B107" i="17" s="1"/>
  <c r="F108" i="17"/>
  <c r="B108" i="17" s="1"/>
  <c r="F109" i="17"/>
  <c r="B109" i="17" s="1"/>
  <c r="F110" i="17"/>
  <c r="B110" i="17" s="1"/>
  <c r="F111" i="17"/>
  <c r="B111" i="17" s="1"/>
  <c r="F112" i="17"/>
  <c r="B112" i="17" s="1"/>
  <c r="F113" i="17"/>
  <c r="B113" i="17" s="1"/>
  <c r="F114" i="17"/>
  <c r="B114" i="17" s="1"/>
  <c r="F115" i="17"/>
  <c r="B115" i="17" s="1"/>
  <c r="F116" i="17"/>
  <c r="B116" i="17" s="1"/>
  <c r="F117" i="17"/>
  <c r="B117" i="17" s="1"/>
  <c r="F118" i="17"/>
  <c r="B118" i="17" s="1"/>
  <c r="F119" i="17"/>
  <c r="B119"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2" i="17"/>
  <c r="B132" i="17" s="1"/>
  <c r="F133" i="17"/>
  <c r="B133" i="17" s="1"/>
  <c r="F134" i="17"/>
  <c r="B134" i="17" s="1"/>
  <c r="F135" i="17"/>
  <c r="B135" i="17" s="1"/>
  <c r="F136" i="17"/>
  <c r="B136" i="17" s="1"/>
  <c r="F137" i="17"/>
  <c r="B137" i="17" s="1"/>
  <c r="F138" i="17"/>
  <c r="B138" i="17" s="1"/>
  <c r="F139" i="17"/>
  <c r="B139" i="17" s="1"/>
  <c r="F140" i="17"/>
  <c r="B140" i="17" s="1"/>
  <c r="F141" i="17"/>
  <c r="B141" i="17" s="1"/>
  <c r="F142" i="17"/>
  <c r="B142" i="17" s="1"/>
  <c r="F143" i="17"/>
  <c r="B143" i="17" s="1"/>
  <c r="F144" i="17"/>
  <c r="B144" i="17" s="1"/>
  <c r="F145" i="17"/>
  <c r="B145" i="17" s="1"/>
  <c r="F146" i="17"/>
  <c r="B146" i="17" s="1"/>
  <c r="F147" i="17"/>
  <c r="B147" i="17" s="1"/>
  <c r="F148" i="17"/>
  <c r="B148" i="17" s="1"/>
  <c r="F149" i="17"/>
  <c r="B149" i="17" s="1"/>
  <c r="F150" i="17"/>
  <c r="B150" i="17" s="1"/>
  <c r="F151" i="17"/>
  <c r="B151" i="17" s="1"/>
  <c r="F152" i="17"/>
  <c r="B152" i="17" s="1"/>
  <c r="F153" i="17"/>
  <c r="B153" i="17" s="1"/>
  <c r="F154" i="17"/>
  <c r="B154" i="17" s="1"/>
  <c r="F155" i="17"/>
  <c r="B155" i="17" s="1"/>
  <c r="F156" i="17"/>
  <c r="B156" i="17" s="1"/>
  <c r="F157" i="17"/>
  <c r="B157" i="17" s="1"/>
  <c r="F158" i="17"/>
  <c r="B158" i="17" s="1"/>
  <c r="F159" i="17"/>
  <c r="B159" i="17" s="1"/>
  <c r="F160" i="17"/>
  <c r="B160" i="17" s="1"/>
  <c r="F161" i="17"/>
  <c r="B161" i="17" s="1"/>
  <c r="F162" i="17"/>
  <c r="B162" i="17" s="1"/>
  <c r="F163" i="17"/>
  <c r="B163" i="17" s="1"/>
  <c r="F164" i="17"/>
  <c r="B164" i="17" s="1"/>
  <c r="F165" i="17"/>
  <c r="B165" i="17" s="1"/>
  <c r="F166" i="17"/>
  <c r="B166" i="17" s="1"/>
  <c r="F167" i="17"/>
  <c r="B167" i="17" s="1"/>
  <c r="F168" i="17"/>
  <c r="B168" i="17" s="1"/>
  <c r="F169" i="17"/>
  <c r="B169" i="17" s="1"/>
  <c r="F170" i="17"/>
  <c r="B170" i="17" s="1"/>
  <c r="F171" i="17"/>
  <c r="B171" i="17" s="1"/>
  <c r="F172" i="17"/>
  <c r="B172" i="17" s="1"/>
  <c r="F173" i="17"/>
  <c r="B173" i="17" s="1"/>
  <c r="F174" i="17"/>
  <c r="B174" i="17" s="1"/>
  <c r="F175" i="17"/>
  <c r="B175" i="17" s="1"/>
  <c r="F176" i="17"/>
  <c r="B176" i="17" s="1"/>
  <c r="F177" i="17"/>
  <c r="B177" i="17" s="1"/>
  <c r="F178" i="17"/>
  <c r="B178" i="17" s="1"/>
  <c r="F179" i="17"/>
  <c r="B179" i="17" s="1"/>
  <c r="F180" i="17"/>
  <c r="B180" i="17" s="1"/>
  <c r="F181" i="17"/>
  <c r="B181" i="17" s="1"/>
  <c r="F182" i="17"/>
  <c r="B182" i="17" s="1"/>
  <c r="F183" i="17"/>
  <c r="B183" i="17" s="1"/>
  <c r="AB85" i="15" l="1"/>
  <c r="AC85" i="15"/>
  <c r="AD85" i="15"/>
  <c r="AE85" i="15"/>
  <c r="AF85" i="15"/>
  <c r="AG85" i="15"/>
  <c r="AH85" i="15"/>
  <c r="AI85" i="15"/>
  <c r="AJ85" i="15"/>
  <c r="AK85" i="15"/>
  <c r="AL85" i="15"/>
  <c r="AM85" i="15"/>
  <c r="AN85" i="15"/>
  <c r="AO85" i="15"/>
  <c r="AP85" i="15"/>
  <c r="AQ85" i="15"/>
  <c r="AR85" i="15"/>
  <c r="AS85" i="15"/>
  <c r="AT85" i="15"/>
  <c r="AU85" i="15"/>
  <c r="AV85" i="15"/>
  <c r="AW85" i="15"/>
  <c r="AX85" i="15"/>
  <c r="AY85" i="15"/>
  <c r="AZ85" i="15"/>
  <c r="BA85" i="15"/>
  <c r="BB85" i="15"/>
  <c r="BC85" i="15"/>
  <c r="BD85" i="15"/>
  <c r="BE85" i="15"/>
  <c r="BF85" i="15"/>
  <c r="BG85" i="15"/>
  <c r="BH85" i="15"/>
  <c r="BI85" i="15"/>
  <c r="BJ85" i="15"/>
  <c r="AB89" i="15"/>
  <c r="AC89" i="15"/>
  <c r="AD89" i="15"/>
  <c r="AE89" i="15"/>
  <c r="AF89" i="15"/>
  <c r="AG89" i="15"/>
  <c r="AH89" i="15"/>
  <c r="AI89" i="15"/>
  <c r="AJ89" i="15"/>
  <c r="AK89" i="15"/>
  <c r="AL89" i="15"/>
  <c r="AM89" i="15"/>
  <c r="AN89" i="15"/>
  <c r="AO89" i="15"/>
  <c r="AP89" i="15"/>
  <c r="AQ89" i="15"/>
  <c r="AR89" i="15"/>
  <c r="AS89" i="15"/>
  <c r="AT89" i="15"/>
  <c r="AU89" i="15"/>
  <c r="AV89" i="15"/>
  <c r="AW89" i="15"/>
  <c r="AX89" i="15"/>
  <c r="AY89" i="15"/>
  <c r="AZ89" i="15"/>
  <c r="BA89" i="15"/>
  <c r="BB89" i="15"/>
  <c r="BC89" i="15"/>
  <c r="BD89" i="15"/>
  <c r="BE89" i="15"/>
  <c r="BF89" i="15"/>
  <c r="BG89" i="15"/>
  <c r="BH89" i="15"/>
  <c r="BI89" i="15"/>
  <c r="BJ89" i="15"/>
  <c r="AA85" i="15"/>
  <c r="AA89" i="15"/>
  <c r="H85" i="15"/>
  <c r="I85" i="15"/>
  <c r="J85" i="15"/>
  <c r="K85" i="15"/>
  <c r="L85" i="15"/>
  <c r="M85" i="15"/>
  <c r="N85" i="15"/>
  <c r="O85" i="15"/>
  <c r="P85" i="15"/>
  <c r="Q85" i="15"/>
  <c r="R85" i="15"/>
  <c r="S85" i="15"/>
  <c r="T85" i="15"/>
  <c r="U85" i="15"/>
  <c r="V85" i="15"/>
  <c r="W85" i="15"/>
  <c r="X85" i="15"/>
  <c r="Y85" i="15"/>
  <c r="Z85" i="15"/>
  <c r="H89" i="15"/>
  <c r="I89" i="15"/>
  <c r="J89" i="15"/>
  <c r="K89" i="15"/>
  <c r="L89" i="15"/>
  <c r="M89" i="15"/>
  <c r="N89" i="15"/>
  <c r="O89" i="15"/>
  <c r="P89" i="15"/>
  <c r="Q89" i="15"/>
  <c r="R89" i="15"/>
  <c r="S89" i="15"/>
  <c r="T89" i="15"/>
  <c r="U89" i="15"/>
  <c r="V89" i="15"/>
  <c r="W89" i="15"/>
  <c r="X89" i="15"/>
  <c r="Y89" i="15"/>
  <c r="Z89" i="15"/>
  <c r="H91" i="15"/>
  <c r="G89" i="15"/>
  <c r="G85" i="15"/>
  <c r="I29" i="3"/>
  <c r="I28" i="3"/>
  <c r="H29" i="3"/>
  <c r="H28" i="3"/>
  <c r="G80"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G71"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G58"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AD22" i="19"/>
  <c r="AC22" i="19"/>
  <c r="AB22" i="19"/>
  <c r="AA22" i="19"/>
  <c r="Z22" i="19"/>
  <c r="Y22" i="19"/>
  <c r="X22" i="19"/>
  <c r="W22" i="19"/>
  <c r="V22" i="19"/>
  <c r="U22" i="19"/>
  <c r="T22" i="19"/>
  <c r="S22" i="19"/>
  <c r="R22" i="19"/>
  <c r="Q22" i="19"/>
  <c r="P22" i="19"/>
  <c r="O22" i="19"/>
  <c r="N22" i="19"/>
  <c r="M22" i="19"/>
  <c r="L22" i="19"/>
  <c r="K22" i="19"/>
  <c r="J22" i="19"/>
  <c r="C8" i="19"/>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BJ370" i="27"/>
  <c r="BI370" i="27"/>
  <c r="BH370" i="27"/>
  <c r="BG370" i="27"/>
  <c r="BF370" i="27"/>
  <c r="BE370" i="27"/>
  <c r="BD370" i="27"/>
  <c r="BC370" i="27"/>
  <c r="BB370" i="27"/>
  <c r="BA370" i="27"/>
  <c r="AZ370" i="27"/>
  <c r="AY370" i="27"/>
  <c r="AX370" i="27"/>
  <c r="AW370" i="27"/>
  <c r="AV370" i="27"/>
  <c r="AU370" i="27"/>
  <c r="AT370" i="27"/>
  <c r="AS370" i="27"/>
  <c r="AR370" i="27"/>
  <c r="AQ370" i="27"/>
  <c r="AP370" i="27"/>
  <c r="AO370" i="27"/>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BJ369" i="27"/>
  <c r="BI369"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BJ368" i="27"/>
  <c r="BI368" i="27"/>
  <c r="BH368" i="27"/>
  <c r="BG368" i="27"/>
  <c r="BF368" i="27"/>
  <c r="BE368" i="27"/>
  <c r="BD368" i="27"/>
  <c r="BC368" i="27"/>
  <c r="BB368" i="27"/>
  <c r="BA368" i="27"/>
  <c r="AZ368" i="27"/>
  <c r="AY368" i="27"/>
  <c r="AX368" i="27"/>
  <c r="AW368" i="27"/>
  <c r="AV368" i="27"/>
  <c r="AU368" i="27"/>
  <c r="AT368" i="27"/>
  <c r="AS368" i="27"/>
  <c r="AR368" i="27"/>
  <c r="AQ368" i="27"/>
  <c r="AP368" i="27"/>
  <c r="AO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H359" i="27"/>
  <c r="G359" i="27"/>
  <c r="G355" i="27"/>
  <c r="G354" i="27"/>
  <c r="G353"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G347" i="27"/>
  <c r="H347" i="27"/>
  <c r="BJ331" i="27"/>
  <c r="BI331"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H331" i="27"/>
  <c r="G331" i="27"/>
  <c r="BJ330" i="27"/>
  <c r="BI330"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H330" i="27"/>
  <c r="G330" i="27"/>
  <c r="BJ329" i="27"/>
  <c r="BI329"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H329" i="27"/>
  <c r="G329" i="27"/>
  <c r="BJ328" i="27"/>
  <c r="BI328"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H328" i="27"/>
  <c r="G328" i="27"/>
  <c r="BJ327" i="27"/>
  <c r="BI327"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H327" i="27"/>
  <c r="G327" i="27"/>
  <c r="BJ326" i="27"/>
  <c r="BI326"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H326" i="27"/>
  <c r="G326" i="27"/>
  <c r="BJ325" i="27"/>
  <c r="BI325" i="27"/>
  <c r="BH325" i="27"/>
  <c r="BG325" i="27"/>
  <c r="BF325" i="27"/>
  <c r="BE325" i="27"/>
  <c r="BD325" i="27"/>
  <c r="BC325" i="27"/>
  <c r="BB325" i="27"/>
  <c r="BA325" i="27"/>
  <c r="AZ325" i="27"/>
  <c r="AY325" i="27"/>
  <c r="AX325" i="27"/>
  <c r="AW325" i="27"/>
  <c r="AV325" i="27"/>
  <c r="AU325" i="27"/>
  <c r="AT325" i="27"/>
  <c r="AS325" i="27"/>
  <c r="AR325" i="27"/>
  <c r="AQ325" i="27"/>
  <c r="AP325" i="27"/>
  <c r="AO325" i="27"/>
  <c r="AN325" i="27"/>
  <c r="AM325" i="27"/>
  <c r="AL325" i="27"/>
  <c r="AK325"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H325" i="27"/>
  <c r="G325" i="27"/>
  <c r="BJ324" i="27"/>
  <c r="BI324" i="27"/>
  <c r="BH324" i="27"/>
  <c r="BG324" i="27"/>
  <c r="BF324" i="27"/>
  <c r="BE324" i="27"/>
  <c r="BD324" i="27"/>
  <c r="BC324" i="27"/>
  <c r="BB324" i="27"/>
  <c r="BA324" i="27"/>
  <c r="AZ324" i="27"/>
  <c r="AY324" i="27"/>
  <c r="AX324" i="27"/>
  <c r="AW324" i="27"/>
  <c r="AV324" i="27"/>
  <c r="AU324" i="27"/>
  <c r="AT324" i="27"/>
  <c r="AS324" i="27"/>
  <c r="AR324" i="27"/>
  <c r="AQ324" i="27"/>
  <c r="AP324" i="27"/>
  <c r="AO324" i="27"/>
  <c r="AN324" i="27"/>
  <c r="AM324" i="27"/>
  <c r="AL324" i="27"/>
  <c r="AK324" i="27"/>
  <c r="AJ324" i="27"/>
  <c r="AI324" i="27"/>
  <c r="AH324"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H324" i="27"/>
  <c r="G324"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H319" i="27"/>
  <c r="G319" i="27"/>
  <c r="BJ318" i="27"/>
  <c r="BI318" i="27"/>
  <c r="BH318" i="27"/>
  <c r="BG318" i="27"/>
  <c r="BF318" i="27"/>
  <c r="BE318" i="27"/>
  <c r="BD318" i="27"/>
  <c r="BC318" i="27"/>
  <c r="BB318" i="27"/>
  <c r="BA318" i="27"/>
  <c r="AZ318" i="27"/>
  <c r="AY318" i="27"/>
  <c r="AX318" i="27"/>
  <c r="AW318" i="27"/>
  <c r="AV318" i="27"/>
  <c r="AU318" i="27"/>
  <c r="AT318" i="27"/>
  <c r="AS318" i="27"/>
  <c r="AR318" i="27"/>
  <c r="AQ318" i="27"/>
  <c r="AP318" i="27"/>
  <c r="AO318" i="27"/>
  <c r="AN318" i="27"/>
  <c r="AM318" i="27"/>
  <c r="AL318" i="27"/>
  <c r="AK318" i="27"/>
  <c r="AJ318" i="27"/>
  <c r="AI318" i="27"/>
  <c r="AH318"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H318" i="27"/>
  <c r="G318" i="27"/>
  <c r="BJ317" i="27"/>
  <c r="BI317" i="27"/>
  <c r="BH317" i="27"/>
  <c r="BG317" i="27"/>
  <c r="BF317" i="27"/>
  <c r="BE317" i="27"/>
  <c r="BD317" i="27"/>
  <c r="BC317" i="27"/>
  <c r="BB317" i="27"/>
  <c r="BA317" i="27"/>
  <c r="AZ317" i="27"/>
  <c r="AY317" i="27"/>
  <c r="AX317" i="27"/>
  <c r="AW317" i="27"/>
  <c r="AV317" i="27"/>
  <c r="AU317" i="27"/>
  <c r="AT317" i="27"/>
  <c r="AS317" i="27"/>
  <c r="AR317" i="27"/>
  <c r="AQ317" i="27"/>
  <c r="AP317" i="27"/>
  <c r="AO317" i="27"/>
  <c r="AN317" i="27"/>
  <c r="AM317" i="27"/>
  <c r="AL317" i="27"/>
  <c r="AK317" i="27"/>
  <c r="AJ317" i="27"/>
  <c r="AI317" i="27"/>
  <c r="AH317"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H317" i="27"/>
  <c r="G317" i="27"/>
  <c r="BJ316" i="27"/>
  <c r="BI31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H316" i="27"/>
  <c r="G316" i="27"/>
  <c r="BJ314" i="27"/>
  <c r="BJ356" i="27" s="1"/>
  <c r="BI314" i="27"/>
  <c r="BH314" i="27"/>
  <c r="BH356" i="27" s="1"/>
  <c r="BG314" i="27"/>
  <c r="BG356" i="27" s="1"/>
  <c r="BF314" i="27"/>
  <c r="BF356" i="27" s="1"/>
  <c r="BE314" i="27"/>
  <c r="BE356" i="27" s="1"/>
  <c r="BD314" i="27"/>
  <c r="BD356" i="27" s="1"/>
  <c r="BC314" i="27"/>
  <c r="BC356" i="27" s="1"/>
  <c r="BB314" i="27"/>
  <c r="BB356" i="27" s="1"/>
  <c r="BA314" i="27"/>
  <c r="BA356" i="27" s="1"/>
  <c r="AZ314" i="27"/>
  <c r="AZ356" i="27" s="1"/>
  <c r="AY314" i="27"/>
  <c r="AY356" i="27" s="1"/>
  <c r="AX314" i="27"/>
  <c r="AX356" i="27" s="1"/>
  <c r="AW314" i="27"/>
  <c r="AW356" i="27" s="1"/>
  <c r="AV314" i="27"/>
  <c r="AV356" i="27" s="1"/>
  <c r="AU314" i="27"/>
  <c r="AU356" i="27" s="1"/>
  <c r="AT314" i="27"/>
  <c r="AT356" i="27" s="1"/>
  <c r="AS314" i="27"/>
  <c r="AS356" i="27" s="1"/>
  <c r="AR314" i="27"/>
  <c r="AR356" i="27" s="1"/>
  <c r="AQ314" i="27"/>
  <c r="AQ356" i="27" s="1"/>
  <c r="AP314" i="27"/>
  <c r="AP356" i="27" s="1"/>
  <c r="AO314" i="27"/>
  <c r="AO356" i="27" s="1"/>
  <c r="AN314" i="27"/>
  <c r="AN356" i="27" s="1"/>
  <c r="AM314" i="27"/>
  <c r="AM356" i="27" s="1"/>
  <c r="AL314" i="27"/>
  <c r="AL356" i="27" s="1"/>
  <c r="AK314" i="27"/>
  <c r="AK356" i="27" s="1"/>
  <c r="AJ314" i="27"/>
  <c r="AJ356" i="27" s="1"/>
  <c r="AI314" i="27"/>
  <c r="AI356" i="27" s="1"/>
  <c r="AH314" i="27"/>
  <c r="AH356" i="27" s="1"/>
  <c r="AG314" i="27"/>
  <c r="AG356" i="27" s="1"/>
  <c r="AF314" i="27"/>
  <c r="AF356" i="27" s="1"/>
  <c r="AE314" i="27"/>
  <c r="AE356" i="27" s="1"/>
  <c r="AD314" i="27"/>
  <c r="AD356" i="27" s="1"/>
  <c r="AC314" i="27"/>
  <c r="AC356" i="27" s="1"/>
  <c r="AB314" i="27"/>
  <c r="AB356" i="27" s="1"/>
  <c r="AA314" i="27"/>
  <c r="AA356" i="27" s="1"/>
  <c r="Z314" i="27"/>
  <c r="Z356" i="27" s="1"/>
  <c r="Y314" i="27"/>
  <c r="X314" i="27"/>
  <c r="X356" i="27" s="1"/>
  <c r="W314" i="27"/>
  <c r="W356" i="27" s="1"/>
  <c r="V314" i="27"/>
  <c r="V356" i="27" s="1"/>
  <c r="U314" i="27"/>
  <c r="U356" i="27" s="1"/>
  <c r="T314" i="27"/>
  <c r="T356" i="27" s="1"/>
  <c r="S314" i="27"/>
  <c r="S356" i="27" s="1"/>
  <c r="R314" i="27"/>
  <c r="R356" i="27" s="1"/>
  <c r="Q314" i="27"/>
  <c r="P314" i="27"/>
  <c r="P356" i="27" s="1"/>
  <c r="O314" i="27"/>
  <c r="O356" i="27" s="1"/>
  <c r="N314" i="27"/>
  <c r="N356" i="27" s="1"/>
  <c r="M314" i="27"/>
  <c r="M356" i="27" s="1"/>
  <c r="L314" i="27"/>
  <c r="L356" i="27" s="1"/>
  <c r="K314" i="27"/>
  <c r="K356" i="27" s="1"/>
  <c r="J314" i="27"/>
  <c r="J356" i="27" s="1"/>
  <c r="I314" i="27"/>
  <c r="I356" i="27" s="1"/>
  <c r="H314" i="27"/>
  <c r="H356" i="27" s="1"/>
  <c r="G314" i="27"/>
  <c r="G356" i="27" s="1"/>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BJ310" i="27"/>
  <c r="BI310"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H310" i="27"/>
  <c r="G310" i="27"/>
  <c r="BJ308" i="27"/>
  <c r="BI308"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H308" i="27"/>
  <c r="G308"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BJ306" i="27"/>
  <c r="BI306" i="27"/>
  <c r="BH306" i="27"/>
  <c r="BG306" i="27"/>
  <c r="BF306" i="27"/>
  <c r="BE306" i="27"/>
  <c r="BD306" i="27"/>
  <c r="BC306" i="27"/>
  <c r="BB306" i="27"/>
  <c r="BA306" i="27"/>
  <c r="AZ306" i="27"/>
  <c r="AY306" i="27"/>
  <c r="AX306" i="27"/>
  <c r="AW306" i="27"/>
  <c r="AV306" i="27"/>
  <c r="AU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H306" i="27"/>
  <c r="G306"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H304" i="27"/>
  <c r="H361" i="27" s="1"/>
  <c r="G304" i="27"/>
  <c r="G361" i="27" s="1"/>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H271" i="27"/>
  <c r="G271"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H269" i="27"/>
  <c r="G269" i="27"/>
  <c r="G265" i="27"/>
  <c r="G264" i="27"/>
  <c r="G263"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H262" i="27"/>
  <c r="G262" i="27"/>
  <c r="G257" i="27"/>
  <c r="BJ242" i="27"/>
  <c r="BJ389" i="27" s="1"/>
  <c r="BI242" i="27"/>
  <c r="BI389" i="27" s="1"/>
  <c r="BH242" i="27"/>
  <c r="BH389" i="27" s="1"/>
  <c r="BG242" i="27"/>
  <c r="BF242" i="27"/>
  <c r="BF389" i="27" s="1"/>
  <c r="BE242" i="27"/>
  <c r="BE389" i="27" s="1"/>
  <c r="BD242" i="27"/>
  <c r="BD389" i="27" s="1"/>
  <c r="BC242" i="27"/>
  <c r="BB242" i="27"/>
  <c r="BB389" i="27" s="1"/>
  <c r="BA242" i="27"/>
  <c r="BA389" i="27" s="1"/>
  <c r="AZ242" i="27"/>
  <c r="AZ389" i="27" s="1"/>
  <c r="AY242" i="27"/>
  <c r="AX242" i="27"/>
  <c r="AX389" i="27" s="1"/>
  <c r="AW242" i="27"/>
  <c r="AW389" i="27" s="1"/>
  <c r="AV242" i="27"/>
  <c r="AV389" i="27" s="1"/>
  <c r="AU242" i="27"/>
  <c r="AT242" i="27"/>
  <c r="AT389" i="27" s="1"/>
  <c r="AS242" i="27"/>
  <c r="AS389" i="27" s="1"/>
  <c r="AR242" i="27"/>
  <c r="AR389" i="27" s="1"/>
  <c r="AQ242" i="27"/>
  <c r="AP242" i="27"/>
  <c r="AP389" i="27" s="1"/>
  <c r="AO242" i="27"/>
  <c r="AO389" i="27" s="1"/>
  <c r="AN242" i="27"/>
  <c r="AN389" i="27" s="1"/>
  <c r="AM242" i="27"/>
  <c r="AL242" i="27"/>
  <c r="AL389" i="27" s="1"/>
  <c r="AK242" i="27"/>
  <c r="AK389" i="27" s="1"/>
  <c r="AJ242" i="27"/>
  <c r="AJ389" i="27" s="1"/>
  <c r="AI242" i="27"/>
  <c r="AH242" i="27"/>
  <c r="AH389" i="27" s="1"/>
  <c r="AG242" i="27"/>
  <c r="AG389" i="27" s="1"/>
  <c r="AF242" i="27"/>
  <c r="AF389" i="27" s="1"/>
  <c r="AE242" i="27"/>
  <c r="AD242" i="27"/>
  <c r="AD389" i="27" s="1"/>
  <c r="AC242" i="27"/>
  <c r="AC389" i="27" s="1"/>
  <c r="AB242" i="27"/>
  <c r="AB389" i="27" s="1"/>
  <c r="AA242" i="27"/>
  <c r="Z242" i="27"/>
  <c r="Z389" i="27" s="1"/>
  <c r="Y242" i="27"/>
  <c r="Y389" i="27" s="1"/>
  <c r="X242" i="27"/>
  <c r="X389" i="27" s="1"/>
  <c r="W242" i="27"/>
  <c r="V242" i="27"/>
  <c r="V389" i="27" s="1"/>
  <c r="U242" i="27"/>
  <c r="U389" i="27" s="1"/>
  <c r="T242" i="27"/>
  <c r="T389" i="27" s="1"/>
  <c r="S242" i="27"/>
  <c r="R242" i="27"/>
  <c r="R389" i="27" s="1"/>
  <c r="Q242" i="27"/>
  <c r="Q389" i="27" s="1"/>
  <c r="P242" i="27"/>
  <c r="P389" i="27" s="1"/>
  <c r="O242" i="27"/>
  <c r="N242" i="27"/>
  <c r="N389" i="27" s="1"/>
  <c r="M242" i="27"/>
  <c r="M389" i="27" s="1"/>
  <c r="L242" i="27"/>
  <c r="L389" i="27" s="1"/>
  <c r="K242" i="27"/>
  <c r="J242" i="27"/>
  <c r="J389" i="27" s="1"/>
  <c r="I389" i="27"/>
  <c r="H389" i="27"/>
  <c r="BE309" i="27"/>
  <c r="BD309" i="27"/>
  <c r="AW309" i="27"/>
  <c r="AU391" i="27"/>
  <c r="AT309" i="27"/>
  <c r="AS309" i="27"/>
  <c r="AR309" i="27"/>
  <c r="AO309" i="27"/>
  <c r="AL309" i="27"/>
  <c r="AG309" i="27"/>
  <c r="Q309" i="27"/>
  <c r="N309" i="27"/>
  <c r="M309" i="27"/>
  <c r="I309" i="27"/>
  <c r="G391" i="27"/>
  <c r="C185" i="27"/>
  <c r="BJ178" i="27"/>
  <c r="BI178" i="27"/>
  <c r="BH178" i="27"/>
  <c r="BG178" i="27"/>
  <c r="BF178" i="27"/>
  <c r="BE178" i="27"/>
  <c r="BD178" i="27"/>
  <c r="BC178" i="27"/>
  <c r="BB178" i="27"/>
  <c r="BA178" i="27"/>
  <c r="AZ178" i="27"/>
  <c r="AY178" i="27"/>
  <c r="AX178" i="27"/>
  <c r="AW178" i="27"/>
  <c r="AV178" i="27"/>
  <c r="AU178" i="27"/>
  <c r="AT178" i="27"/>
  <c r="AS178" i="27"/>
  <c r="AR178" i="27"/>
  <c r="AQ178" i="27"/>
  <c r="AP178" i="27"/>
  <c r="AO178" i="27"/>
  <c r="AN178" i="27"/>
  <c r="AM178" i="27"/>
  <c r="AL178" i="27"/>
  <c r="AK178" i="27"/>
  <c r="AJ178" i="27"/>
  <c r="AI178" i="27"/>
  <c r="AH178" i="27"/>
  <c r="AG178" i="27"/>
  <c r="AF178" i="27"/>
  <c r="AE178" i="27"/>
  <c r="AD178" i="27"/>
  <c r="AC178" i="27"/>
  <c r="AB178" i="27"/>
  <c r="AA178" i="27"/>
  <c r="Z178" i="27"/>
  <c r="Y178" i="27"/>
  <c r="X178" i="27"/>
  <c r="W178" i="27"/>
  <c r="V178" i="27"/>
  <c r="U178" i="27"/>
  <c r="T178" i="27"/>
  <c r="S178" i="27"/>
  <c r="R178" i="27"/>
  <c r="Q178" i="27"/>
  <c r="P178" i="27"/>
  <c r="O178" i="27"/>
  <c r="N178" i="27"/>
  <c r="J178" i="27"/>
  <c r="I178" i="27"/>
  <c r="H178" i="27"/>
  <c r="G178" i="27"/>
  <c r="G174" i="27"/>
  <c r="G173" i="27"/>
  <c r="G172"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H156" i="27"/>
  <c r="BJ150" i="27"/>
  <c r="BI150" i="27"/>
  <c r="BH150"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H150" i="27"/>
  <c r="G150" i="27"/>
  <c r="BJ149" i="27"/>
  <c r="BI149" i="27"/>
  <c r="BH149"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H149" i="27"/>
  <c r="G149" i="27"/>
  <c r="BJ148" i="27"/>
  <c r="BI148" i="27"/>
  <c r="BH148"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L148" i="27"/>
  <c r="K148" i="27"/>
  <c r="J148" i="27"/>
  <c r="I148" i="27"/>
  <c r="H148" i="27"/>
  <c r="G148" i="27"/>
  <c r="BJ147" i="27"/>
  <c r="BI147" i="27"/>
  <c r="BH147"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BJ146" i="27"/>
  <c r="BI146" i="27"/>
  <c r="BH146"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H146" i="27"/>
  <c r="G146" i="27"/>
  <c r="BJ145" i="27"/>
  <c r="BI145" i="27"/>
  <c r="BH145"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H145" i="27"/>
  <c r="G145" i="27"/>
  <c r="BJ144" i="27"/>
  <c r="BI144" i="27"/>
  <c r="BH144"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H144" i="27"/>
  <c r="G144" i="27"/>
  <c r="BJ143" i="27"/>
  <c r="BI143" i="27"/>
  <c r="BH143"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H143" i="27"/>
  <c r="G143" i="27"/>
  <c r="BJ138" i="27"/>
  <c r="BI138" i="27"/>
  <c r="BH138"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H138" i="27"/>
  <c r="G138" i="27"/>
  <c r="BJ137" i="27"/>
  <c r="BI137" i="27"/>
  <c r="BH137"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H137" i="27"/>
  <c r="G137" i="27"/>
  <c r="BJ136" i="27"/>
  <c r="BI136" i="27"/>
  <c r="BH136" i="27"/>
  <c r="BG136" i="27"/>
  <c r="BF136" i="27"/>
  <c r="BE136" i="27"/>
  <c r="BD136" i="27"/>
  <c r="BC136" i="27"/>
  <c r="BB136" i="27"/>
  <c r="BA136" i="27"/>
  <c r="AZ136" i="27"/>
  <c r="AY136" i="27"/>
  <c r="AX136" i="27"/>
  <c r="AW136" i="27"/>
  <c r="AV136" i="27"/>
  <c r="AU136" i="27"/>
  <c r="AT136" i="27"/>
  <c r="AS136" i="27"/>
  <c r="AR136" i="27"/>
  <c r="AQ136" i="27"/>
  <c r="AP136" i="27"/>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H136" i="27"/>
  <c r="G136" i="27"/>
  <c r="BJ135" i="27"/>
  <c r="BI135" i="27"/>
  <c r="BH135"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H135" i="27"/>
  <c r="G135" i="27"/>
  <c r="BJ133" i="27"/>
  <c r="BI133" i="27"/>
  <c r="BH133"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M133" i="27"/>
  <c r="L133" i="27"/>
  <c r="K133" i="27"/>
  <c r="J133" i="27"/>
  <c r="I133" i="27"/>
  <c r="H133" i="27"/>
  <c r="G133" i="27"/>
  <c r="BJ130" i="27"/>
  <c r="BJ69" i="15" s="1"/>
  <c r="BI130" i="27"/>
  <c r="BI69" i="15" s="1"/>
  <c r="BH130" i="27"/>
  <c r="BH69" i="15" s="1"/>
  <c r="BG130" i="27"/>
  <c r="BG69" i="15" s="1"/>
  <c r="BF130" i="27"/>
  <c r="BF69" i="15" s="1"/>
  <c r="BE130" i="27"/>
  <c r="BE69" i="15" s="1"/>
  <c r="BD130" i="27"/>
  <c r="BD69" i="15" s="1"/>
  <c r="BC130" i="27"/>
  <c r="BC69" i="15" s="1"/>
  <c r="BB130" i="27"/>
  <c r="BB69" i="15" s="1"/>
  <c r="BA130" i="27"/>
  <c r="BA69" i="15" s="1"/>
  <c r="AZ130" i="27"/>
  <c r="AZ69" i="15" s="1"/>
  <c r="AY130" i="27"/>
  <c r="AY69" i="15" s="1"/>
  <c r="AX130" i="27"/>
  <c r="AX69" i="15" s="1"/>
  <c r="AW130" i="27"/>
  <c r="AW69" i="15" s="1"/>
  <c r="AV130" i="27"/>
  <c r="AV69" i="15" s="1"/>
  <c r="AU130" i="27"/>
  <c r="AU69" i="15" s="1"/>
  <c r="AT130" i="27"/>
  <c r="AT69" i="15" s="1"/>
  <c r="AS130" i="27"/>
  <c r="AS69" i="15" s="1"/>
  <c r="AR130" i="27"/>
  <c r="AR69" i="15" s="1"/>
  <c r="AQ130" i="27"/>
  <c r="AQ69" i="15" s="1"/>
  <c r="AP130" i="27"/>
  <c r="AP69" i="15" s="1"/>
  <c r="AO130" i="27"/>
  <c r="AO69" i="15" s="1"/>
  <c r="AN130" i="27"/>
  <c r="AN69" i="15" s="1"/>
  <c r="AM130" i="27"/>
  <c r="AM69" i="15" s="1"/>
  <c r="AL130" i="27"/>
  <c r="AL69" i="15" s="1"/>
  <c r="AK130" i="27"/>
  <c r="AK69" i="15" s="1"/>
  <c r="AJ130" i="27"/>
  <c r="AJ69" i="15" s="1"/>
  <c r="AI130" i="27"/>
  <c r="AI69" i="15" s="1"/>
  <c r="AH130" i="27"/>
  <c r="AH69" i="15" s="1"/>
  <c r="AG130" i="27"/>
  <c r="AG69" i="15" s="1"/>
  <c r="AF130" i="27"/>
  <c r="AF69" i="15" s="1"/>
  <c r="AE130" i="27"/>
  <c r="AE69" i="15" s="1"/>
  <c r="AD130" i="27"/>
  <c r="AD69" i="15" s="1"/>
  <c r="AC130" i="27"/>
  <c r="AC69" i="15" s="1"/>
  <c r="AB130" i="27"/>
  <c r="AB69" i="15" s="1"/>
  <c r="AA130" i="27"/>
  <c r="AA69" i="15" s="1"/>
  <c r="Z130" i="27"/>
  <c r="Z69" i="15" s="1"/>
  <c r="Y130" i="27"/>
  <c r="Y69" i="15" s="1"/>
  <c r="X130" i="27"/>
  <c r="X69" i="15" s="1"/>
  <c r="W130" i="27"/>
  <c r="W69" i="15" s="1"/>
  <c r="V130" i="27"/>
  <c r="V69" i="15" s="1"/>
  <c r="U130" i="27"/>
  <c r="U69" i="15" s="1"/>
  <c r="T130" i="27"/>
  <c r="T69" i="15" s="1"/>
  <c r="S130" i="27"/>
  <c r="S69" i="15" s="1"/>
  <c r="R130" i="27"/>
  <c r="R69" i="15" s="1"/>
  <c r="Q130" i="27"/>
  <c r="Q69" i="15" s="1"/>
  <c r="P130" i="27"/>
  <c r="P69" i="15" s="1"/>
  <c r="O130" i="27"/>
  <c r="O69" i="15" s="1"/>
  <c r="N130" i="27"/>
  <c r="N69" i="15" s="1"/>
  <c r="M130" i="27"/>
  <c r="M69" i="15" s="1"/>
  <c r="L130" i="27"/>
  <c r="L69" i="15" s="1"/>
  <c r="K130" i="27"/>
  <c r="K69" i="15" s="1"/>
  <c r="J130" i="27"/>
  <c r="J69" i="15" s="1"/>
  <c r="I130" i="27"/>
  <c r="I69" i="15" s="1"/>
  <c r="H130" i="27"/>
  <c r="H69" i="15" s="1"/>
  <c r="G130" i="27"/>
  <c r="G69" i="15" s="1"/>
  <c r="BJ129" i="27"/>
  <c r="BI129" i="27"/>
  <c r="BH129"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H129" i="27"/>
  <c r="G129" i="27"/>
  <c r="BJ127" i="27"/>
  <c r="BI127" i="27"/>
  <c r="BH127"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Q127" i="27"/>
  <c r="P127" i="27"/>
  <c r="O127" i="27"/>
  <c r="N127" i="27"/>
  <c r="M127" i="27"/>
  <c r="L127" i="27"/>
  <c r="K127" i="27"/>
  <c r="J127" i="27"/>
  <c r="I127" i="27"/>
  <c r="H127" i="27"/>
  <c r="G127" i="27"/>
  <c r="Q126" i="27"/>
  <c r="P126" i="27"/>
  <c r="O126" i="27"/>
  <c r="N126" i="27"/>
  <c r="M126" i="27"/>
  <c r="L126" i="27"/>
  <c r="K126" i="27"/>
  <c r="J126" i="27"/>
  <c r="I126" i="27"/>
  <c r="H126" i="27"/>
  <c r="G126"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H125" i="27"/>
  <c r="G125"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H124" i="27"/>
  <c r="G124" i="27"/>
  <c r="BJ123" i="27"/>
  <c r="BJ180" i="27" s="1"/>
  <c r="BI123" i="27"/>
  <c r="BI180" i="27" s="1"/>
  <c r="BH123" i="27"/>
  <c r="BH180" i="27" s="1"/>
  <c r="BG123" i="27"/>
  <c r="BG180" i="27" s="1"/>
  <c r="BF123" i="27"/>
  <c r="BF180" i="27" s="1"/>
  <c r="BE123" i="27"/>
  <c r="BE180" i="27" s="1"/>
  <c r="BD123" i="27"/>
  <c r="BD180" i="27" s="1"/>
  <c r="BC123" i="27"/>
  <c r="BC180" i="27" s="1"/>
  <c r="BB123" i="27"/>
  <c r="BB180" i="27" s="1"/>
  <c r="BA123" i="27"/>
  <c r="BA180" i="27" s="1"/>
  <c r="AZ123" i="27"/>
  <c r="AZ180" i="27" s="1"/>
  <c r="AY123" i="27"/>
  <c r="AY180" i="27" s="1"/>
  <c r="AX123" i="27"/>
  <c r="AX180" i="27" s="1"/>
  <c r="AW123" i="27"/>
  <c r="AW180" i="27" s="1"/>
  <c r="AV123" i="27"/>
  <c r="AV180" i="27" s="1"/>
  <c r="AU123" i="27"/>
  <c r="AU180" i="27" s="1"/>
  <c r="AT123" i="27"/>
  <c r="AT180" i="27" s="1"/>
  <c r="AS123" i="27"/>
  <c r="AS180" i="27" s="1"/>
  <c r="AR123" i="27"/>
  <c r="AR180" i="27" s="1"/>
  <c r="AQ123" i="27"/>
  <c r="AQ180" i="27" s="1"/>
  <c r="AP123" i="27"/>
  <c r="AP180" i="27" s="1"/>
  <c r="AO123" i="27"/>
  <c r="AO180" i="27" s="1"/>
  <c r="AN123" i="27"/>
  <c r="AN180" i="27" s="1"/>
  <c r="AM123" i="27"/>
  <c r="AM180" i="27" s="1"/>
  <c r="AL123" i="27"/>
  <c r="AL180" i="27" s="1"/>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H123" i="27"/>
  <c r="H180" i="27" s="1"/>
  <c r="G123" i="27"/>
  <c r="G180" i="27" s="1"/>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G84" i="27"/>
  <c r="G83" i="27"/>
  <c r="G82"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G76" i="27"/>
  <c r="H66" i="27"/>
  <c r="H83" i="27" s="1"/>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H49" i="27"/>
  <c r="G49" i="27"/>
  <c r="BJ32" i="27"/>
  <c r="BJ31" i="27" s="1"/>
  <c r="BJ128" i="27" s="1"/>
  <c r="BI32" i="27"/>
  <c r="BI31" i="27" s="1"/>
  <c r="BI128" i="27" s="1"/>
  <c r="BH32" i="27"/>
  <c r="BH41" i="27" s="1"/>
  <c r="BG32" i="27"/>
  <c r="BG31" i="27" s="1"/>
  <c r="BG128" i="27" s="1"/>
  <c r="BF32" i="27"/>
  <c r="BF41" i="27" s="1"/>
  <c r="BE32" i="27"/>
  <c r="BE41" i="27" s="1"/>
  <c r="BE63" i="15" s="1"/>
  <c r="BD32" i="27"/>
  <c r="BD41" i="27" s="1"/>
  <c r="BC32" i="27"/>
  <c r="BB32" i="27"/>
  <c r="BB31" i="27" s="1"/>
  <c r="BB128" i="27" s="1"/>
  <c r="BA32" i="27"/>
  <c r="BA41" i="27" s="1"/>
  <c r="BA63" i="15" s="1"/>
  <c r="AZ32" i="27"/>
  <c r="AZ41" i="27" s="1"/>
  <c r="AY32" i="27"/>
  <c r="AY31" i="27" s="1"/>
  <c r="AY128" i="27" s="1"/>
  <c r="AX32" i="27"/>
  <c r="AX41" i="27" s="1"/>
  <c r="AW32" i="27"/>
  <c r="AW41" i="27" s="1"/>
  <c r="AW63" i="15" s="1"/>
  <c r="AV32" i="27"/>
  <c r="AU32" i="27"/>
  <c r="AT32" i="27"/>
  <c r="AT31" i="27" s="1"/>
  <c r="AT128" i="27" s="1"/>
  <c r="AS32" i="27"/>
  <c r="AS41" i="27" s="1"/>
  <c r="AS63" i="15" s="1"/>
  <c r="AR32" i="27"/>
  <c r="AR41" i="27" s="1"/>
  <c r="AQ32" i="27"/>
  <c r="AQ41" i="27" s="1"/>
  <c r="AQ63" i="15" s="1"/>
  <c r="AP32" i="27"/>
  <c r="AP41" i="27" s="1"/>
  <c r="AO32" i="27"/>
  <c r="AO31" i="27" s="1"/>
  <c r="AO128" i="27" s="1"/>
  <c r="AN32" i="27"/>
  <c r="AM32" i="27"/>
  <c r="AM41" i="27" s="1"/>
  <c r="AL32" i="27"/>
  <c r="AL31" i="27" s="1"/>
  <c r="AL128" i="27" s="1"/>
  <c r="AK32" i="27"/>
  <c r="AK41" i="27" s="1"/>
  <c r="AK63" i="15" s="1"/>
  <c r="AJ32" i="27"/>
  <c r="AJ41" i="27" s="1"/>
  <c r="AI32" i="27"/>
  <c r="AH32" i="27"/>
  <c r="AH41" i="27" s="1"/>
  <c r="AG32" i="27"/>
  <c r="AG41" i="27" s="1"/>
  <c r="AG63" i="15" s="1"/>
  <c r="AF32" i="27"/>
  <c r="AF41" i="27" s="1"/>
  <c r="AE32" i="27"/>
  <c r="AE41" i="27" s="1"/>
  <c r="AD32" i="27"/>
  <c r="AD31" i="27" s="1"/>
  <c r="AD128" i="27" s="1"/>
  <c r="AC32" i="27"/>
  <c r="AC31" i="27" s="1"/>
  <c r="AC128" i="27" s="1"/>
  <c r="AB32" i="27"/>
  <c r="AB41" i="27" s="1"/>
  <c r="AA32" i="27"/>
  <c r="AA31" i="27" s="1"/>
  <c r="AA128" i="27" s="1"/>
  <c r="Z32" i="27"/>
  <c r="Z41" i="27" s="1"/>
  <c r="Y32" i="27"/>
  <c r="Y41" i="27" s="1"/>
  <c r="Y63" i="15" s="1"/>
  <c r="X32" i="27"/>
  <c r="X41" i="27" s="1"/>
  <c r="W32" i="27"/>
  <c r="V32" i="27"/>
  <c r="V31" i="27" s="1"/>
  <c r="V128" i="27" s="1"/>
  <c r="U32" i="27"/>
  <c r="U41" i="27" s="1"/>
  <c r="U63" i="15" s="1"/>
  <c r="T32" i="27"/>
  <c r="T41" i="27" s="1"/>
  <c r="S32" i="27"/>
  <c r="S41" i="27" s="1"/>
  <c r="S63" i="15" s="1"/>
  <c r="R32" i="27"/>
  <c r="R41" i="27" s="1"/>
  <c r="Q32" i="27"/>
  <c r="Q41" i="27" s="1"/>
  <c r="Q63" i="15" s="1"/>
  <c r="P32" i="27"/>
  <c r="O32" i="27"/>
  <c r="N32" i="27"/>
  <c r="N31" i="27" s="1"/>
  <c r="N128" i="27" s="1"/>
  <c r="M32" i="27"/>
  <c r="M41" i="27" s="1"/>
  <c r="M63" i="15" s="1"/>
  <c r="L32" i="27"/>
  <c r="L41" i="27" s="1"/>
  <c r="K32" i="27"/>
  <c r="K41" i="27" s="1"/>
  <c r="K63" i="15" s="1"/>
  <c r="J32" i="27"/>
  <c r="J41" i="27" s="1"/>
  <c r="I32" i="27"/>
  <c r="I31" i="27" s="1"/>
  <c r="I128" i="27" s="1"/>
  <c r="H32" i="27"/>
  <c r="G32" i="27"/>
  <c r="G41" i="27" s="1"/>
  <c r="Q356" i="27" l="1"/>
  <c r="BI356" i="27"/>
  <c r="Y356" i="27"/>
  <c r="J175" i="27"/>
  <c r="R175" i="27"/>
  <c r="Z175" i="27"/>
  <c r="AH175" i="27"/>
  <c r="AH74" i="15" s="1"/>
  <c r="AP175" i="27"/>
  <c r="AP74" i="15" s="1"/>
  <c r="AX175" i="27"/>
  <c r="BF175" i="27"/>
  <c r="H151" i="27"/>
  <c r="H73" i="15" s="1"/>
  <c r="G151" i="27"/>
  <c r="I151" i="27"/>
  <c r="N175" i="27"/>
  <c r="V175" i="27"/>
  <c r="AD175" i="27"/>
  <c r="AL175" i="27"/>
  <c r="AT175" i="27"/>
  <c r="BB175" i="27"/>
  <c r="BJ175" i="27"/>
  <c r="H27" i="3"/>
  <c r="H175" i="27"/>
  <c r="L175" i="27"/>
  <c r="K25" i="19" s="1"/>
  <c r="P175" i="27"/>
  <c r="T175" i="27"/>
  <c r="X175" i="27"/>
  <c r="AB175" i="27"/>
  <c r="AF175" i="27"/>
  <c r="AJ175" i="27"/>
  <c r="AN175" i="27"/>
  <c r="AR175" i="27"/>
  <c r="AV175" i="27"/>
  <c r="AZ175" i="27"/>
  <c r="BD175" i="27"/>
  <c r="BH175" i="27"/>
  <c r="I142" i="27"/>
  <c r="M175" i="27"/>
  <c r="U175" i="27"/>
  <c r="AC175" i="27"/>
  <c r="AK175" i="27"/>
  <c r="AS175" i="27"/>
  <c r="BA175" i="27"/>
  <c r="I175" i="27"/>
  <c r="I74" i="15" s="1"/>
  <c r="Q175" i="27"/>
  <c r="L25" i="19" s="1"/>
  <c r="Y175" i="27"/>
  <c r="Y74" i="15" s="1"/>
  <c r="AG175" i="27"/>
  <c r="AO175" i="27"/>
  <c r="AW175" i="27"/>
  <c r="BE175" i="27"/>
  <c r="BE74" i="15" s="1"/>
  <c r="BI175" i="27"/>
  <c r="G175" i="27"/>
  <c r="K175" i="27"/>
  <c r="O175" i="27"/>
  <c r="S175" i="27"/>
  <c r="W175" i="27"/>
  <c r="AA175" i="27"/>
  <c r="AE175" i="27"/>
  <c r="AI175" i="27"/>
  <c r="AM175" i="27"/>
  <c r="AQ175" i="27"/>
  <c r="AU175" i="27"/>
  <c r="AY175" i="27"/>
  <c r="BC175" i="27"/>
  <c r="BG175" i="27"/>
  <c r="BA31" i="27"/>
  <c r="BA128" i="27" s="1"/>
  <c r="BA131" i="27" s="1"/>
  <c r="AQ309" i="27"/>
  <c r="AG31" i="27"/>
  <c r="AG128" i="27" s="1"/>
  <c r="AG131" i="27" s="1"/>
  <c r="AG76" i="15" s="1"/>
  <c r="I395" i="27"/>
  <c r="Q395" i="27"/>
  <c r="X309" i="27"/>
  <c r="X312" i="27" s="1"/>
  <c r="X313" i="27" s="1"/>
  <c r="X400" i="27" s="1"/>
  <c r="Z395" i="27"/>
  <c r="I396" i="27"/>
  <c r="AG396" i="27"/>
  <c r="AO396" i="27"/>
  <c r="BA396" i="27"/>
  <c r="AU321" i="27"/>
  <c r="N322" i="27"/>
  <c r="AD322" i="27"/>
  <c r="AP395" i="27"/>
  <c r="BB395" i="27"/>
  <c r="Q396" i="27"/>
  <c r="Y396" i="27"/>
  <c r="AK396" i="27"/>
  <c r="AW396" i="27"/>
  <c r="BE396" i="27"/>
  <c r="G152" i="27"/>
  <c r="I27" i="3"/>
  <c r="Q31" i="27"/>
  <c r="Q128" i="27" s="1"/>
  <c r="Q131" i="27" s="1"/>
  <c r="Q132" i="27" s="1"/>
  <c r="W309" i="27"/>
  <c r="W312" i="27" s="1"/>
  <c r="W313" i="27" s="1"/>
  <c r="W400" i="27" s="1"/>
  <c r="M31" i="27"/>
  <c r="M128" i="27" s="1"/>
  <c r="M131" i="27" s="1"/>
  <c r="M132" i="27" s="1"/>
  <c r="BE31" i="27"/>
  <c r="BE128" i="27" s="1"/>
  <c r="BE131" i="27" s="1"/>
  <c r="BE76" i="15" s="1"/>
  <c r="K309" i="27"/>
  <c r="K312" i="27" s="1"/>
  <c r="K313" i="27" s="1"/>
  <c r="K400" i="27" s="1"/>
  <c r="BC309" i="27"/>
  <c r="BC312" i="27" s="1"/>
  <c r="BC313" i="27" s="1"/>
  <c r="BC400" i="27" s="1"/>
  <c r="AK140" i="27"/>
  <c r="BI140" i="27"/>
  <c r="H378" i="27"/>
  <c r="T378" i="27"/>
  <c r="AB378" i="27"/>
  <c r="AN378" i="27"/>
  <c r="AZ378" i="27"/>
  <c r="L378" i="27"/>
  <c r="X378" i="27"/>
  <c r="AJ378" i="27"/>
  <c r="AR378" i="27"/>
  <c r="BD378" i="27"/>
  <c r="AK31" i="27"/>
  <c r="AK128" i="27" s="1"/>
  <c r="AK131" i="27" s="1"/>
  <c r="AK132" i="27" s="1"/>
  <c r="I41" i="27"/>
  <c r="I63" i="15" s="1"/>
  <c r="L395" i="27"/>
  <c r="AB395" i="27"/>
  <c r="AR395" i="27"/>
  <c r="BH395" i="27"/>
  <c r="K396" i="27"/>
  <c r="AA396" i="27"/>
  <c r="AQ396" i="27"/>
  <c r="BG396" i="27"/>
  <c r="P378" i="27"/>
  <c r="AF378" i="27"/>
  <c r="AV378" i="27"/>
  <c r="BH378" i="27"/>
  <c r="H397" i="27"/>
  <c r="P397" i="27"/>
  <c r="X397" i="27"/>
  <c r="AF397" i="27"/>
  <c r="AN397" i="27"/>
  <c r="AV397" i="27"/>
  <c r="BD397" i="27"/>
  <c r="AH309" i="27"/>
  <c r="AH312" i="27" s="1"/>
  <c r="AH313" i="27" s="1"/>
  <c r="AH400" i="27" s="1"/>
  <c r="AR312" i="27"/>
  <c r="AR313" i="27" s="1"/>
  <c r="AR400" i="27" s="1"/>
  <c r="BD312" i="27"/>
  <c r="BD313" i="27" s="1"/>
  <c r="BD400" i="27" s="1"/>
  <c r="N391" i="27"/>
  <c r="R309" i="27"/>
  <c r="R312" i="27" s="1"/>
  <c r="R313" i="27" s="1"/>
  <c r="R400" i="27" s="1"/>
  <c r="L140" i="27"/>
  <c r="P140" i="27"/>
  <c r="AF140" i="27"/>
  <c r="AN140" i="27"/>
  <c r="AR140" i="27"/>
  <c r="G378" i="27"/>
  <c r="AA141" i="27"/>
  <c r="AE378" i="27"/>
  <c r="AM378" i="27"/>
  <c r="AQ141" i="27"/>
  <c r="AU378" i="27"/>
  <c r="BC378" i="27"/>
  <c r="L309" i="27"/>
  <c r="L312" i="27" s="1"/>
  <c r="L313" i="27" s="1"/>
  <c r="L400" i="27" s="1"/>
  <c r="AO41" i="27"/>
  <c r="AO63" i="15" s="1"/>
  <c r="AQ312" i="27"/>
  <c r="AQ313" i="27" s="1"/>
  <c r="AQ400" i="27" s="1"/>
  <c r="L321" i="27"/>
  <c r="U31" i="27"/>
  <c r="U128" i="27" s="1"/>
  <c r="U131" i="27" s="1"/>
  <c r="AS31" i="27"/>
  <c r="AS128" i="27" s="1"/>
  <c r="AS131" i="27" s="1"/>
  <c r="Y31" i="27"/>
  <c r="Y128" i="27" s="1"/>
  <c r="Y131" i="27" s="1"/>
  <c r="AW31" i="27"/>
  <c r="AW128" i="27" s="1"/>
  <c r="AW131" i="27" s="1"/>
  <c r="AW76" i="15" s="1"/>
  <c r="AA131" i="27"/>
  <c r="N26" i="19" s="1"/>
  <c r="N28" i="19" s="1"/>
  <c r="AY131" i="27"/>
  <c r="AY132" i="27" s="1"/>
  <c r="BG131" i="27"/>
  <c r="BG76" i="15" s="1"/>
  <c r="BI41" i="27"/>
  <c r="BI63" i="15" s="1"/>
  <c r="J140" i="27"/>
  <c r="R140" i="27"/>
  <c r="Z142" i="27"/>
  <c r="AH140" i="27"/>
  <c r="AX140" i="27"/>
  <c r="BF142" i="27"/>
  <c r="Q141" i="27"/>
  <c r="AG141" i="27"/>
  <c r="J309" i="27"/>
  <c r="J312" i="27" s="1"/>
  <c r="J313" i="27" s="1"/>
  <c r="J400" i="27" s="1"/>
  <c r="Y332" i="27"/>
  <c r="Y398" i="27" s="1"/>
  <c r="AC41" i="27"/>
  <c r="AC63" i="15" s="1"/>
  <c r="AY41" i="27"/>
  <c r="AY63" i="15" s="1"/>
  <c r="T142" i="27"/>
  <c r="AB142" i="27"/>
  <c r="AJ142" i="27"/>
  <c r="AZ142" i="27"/>
  <c r="BH142" i="27"/>
  <c r="AF141" i="27"/>
  <c r="O151" i="27"/>
  <c r="O380" i="27" s="1"/>
  <c r="W151" i="27"/>
  <c r="W73" i="15" s="1"/>
  <c r="AE151" i="27"/>
  <c r="AE73" i="15" s="1"/>
  <c r="AM151" i="27"/>
  <c r="AM73" i="15" s="1"/>
  <c r="AU151" i="27"/>
  <c r="AU380" i="27" s="1"/>
  <c r="BC151" i="27"/>
  <c r="BC73" i="15" s="1"/>
  <c r="J151" i="27"/>
  <c r="J73" i="15" s="1"/>
  <c r="R151" i="27"/>
  <c r="R73" i="15" s="1"/>
  <c r="AP151" i="27"/>
  <c r="AP73" i="15" s="1"/>
  <c r="AX151" i="27"/>
  <c r="AX73" i="15" s="1"/>
  <c r="BF151" i="27"/>
  <c r="BF73" i="15" s="1"/>
  <c r="Q151" i="27"/>
  <c r="Q380" i="27" s="1"/>
  <c r="U140" i="27"/>
  <c r="Y151" i="27"/>
  <c r="Y73" i="15" s="1"/>
  <c r="AG151" i="27"/>
  <c r="AG380" i="27" s="1"/>
  <c r="AO151" i="27"/>
  <c r="AO73" i="15" s="1"/>
  <c r="AW151" i="27"/>
  <c r="AW73" i="15" s="1"/>
  <c r="S309" i="27"/>
  <c r="S312" i="27" s="1"/>
  <c r="S313" i="27" s="1"/>
  <c r="S400" i="27" s="1"/>
  <c r="AE309" i="27"/>
  <c r="AE312" i="27" s="1"/>
  <c r="AE313" i="27" s="1"/>
  <c r="AE400" i="27" s="1"/>
  <c r="AM309" i="27"/>
  <c r="AM312" i="27" s="1"/>
  <c r="AM313" i="27" s="1"/>
  <c r="AM400" i="27" s="1"/>
  <c r="AY309" i="27"/>
  <c r="AY312" i="27" s="1"/>
  <c r="AY313" i="27" s="1"/>
  <c r="AY400" i="27" s="1"/>
  <c r="BG309" i="27"/>
  <c r="BG312" i="27" s="1"/>
  <c r="BG313" i="27" s="1"/>
  <c r="BG400" i="27" s="1"/>
  <c r="N312" i="27"/>
  <c r="N313" i="27" s="1"/>
  <c r="N400" i="27" s="1"/>
  <c r="AL312" i="27"/>
  <c r="AL313" i="27" s="1"/>
  <c r="AL400" i="27" s="1"/>
  <c r="AT312" i="27"/>
  <c r="AT313" i="27" s="1"/>
  <c r="AR321" i="27"/>
  <c r="BG322" i="27"/>
  <c r="P151" i="27"/>
  <c r="P380" i="27" s="1"/>
  <c r="X151" i="27"/>
  <c r="X73" i="15" s="1"/>
  <c r="AF151" i="27"/>
  <c r="AF380" i="27" s="1"/>
  <c r="AN151" i="27"/>
  <c r="AN73" i="15" s="1"/>
  <c r="AV151" i="27"/>
  <c r="AV73" i="15" s="1"/>
  <c r="BD151" i="27"/>
  <c r="BD73" i="15" s="1"/>
  <c r="AO141" i="27"/>
  <c r="BE141" i="27"/>
  <c r="AF309" i="27"/>
  <c r="AF312" i="27" s="1"/>
  <c r="AF313" i="27" s="1"/>
  <c r="AF400" i="27" s="1"/>
  <c r="AN309" i="27"/>
  <c r="AN312" i="27" s="1"/>
  <c r="AN313" i="27" s="1"/>
  <c r="AZ309" i="27"/>
  <c r="AZ312" i="27" s="1"/>
  <c r="AZ313" i="27" s="1"/>
  <c r="AZ400" i="27" s="1"/>
  <c r="BH309" i="27"/>
  <c r="BH312" i="27" s="1"/>
  <c r="BH313" i="27" s="1"/>
  <c r="BH400" i="27" s="1"/>
  <c r="AR391" i="27"/>
  <c r="AA322" i="27"/>
  <c r="BF140" i="27"/>
  <c r="BD391" i="27"/>
  <c r="R378" i="27"/>
  <c r="Z378" i="27"/>
  <c r="AH378" i="27"/>
  <c r="AP378" i="27"/>
  <c r="AX378" i="27"/>
  <c r="BF378" i="27"/>
  <c r="T141" i="27"/>
  <c r="G309" i="27"/>
  <c r="G312" i="27" s="1"/>
  <c r="G313" i="27" s="1"/>
  <c r="G400" i="27" s="1"/>
  <c r="AA309" i="27"/>
  <c r="AA312" i="27" s="1"/>
  <c r="AA313" i="27" s="1"/>
  <c r="AA400" i="27" s="1"/>
  <c r="AI309" i="27"/>
  <c r="AI312" i="27" s="1"/>
  <c r="AI313" i="27" s="1"/>
  <c r="AI400" i="27" s="1"/>
  <c r="AV309" i="27"/>
  <c r="AV312" i="27" s="1"/>
  <c r="AV313" i="27" s="1"/>
  <c r="AV400" i="27" s="1"/>
  <c r="I312" i="27"/>
  <c r="I313" i="27" s="1"/>
  <c r="I400" i="27" s="1"/>
  <c r="M312" i="27"/>
  <c r="M313" i="27" s="1"/>
  <c r="M400" i="27" s="1"/>
  <c r="Q312" i="27"/>
  <c r="Q313" i="27" s="1"/>
  <c r="Q400" i="27" s="1"/>
  <c r="AG312" i="27"/>
  <c r="AG313" i="27" s="1"/>
  <c r="AG400" i="27" s="1"/>
  <c r="AO312" i="27"/>
  <c r="AO313" i="27" s="1"/>
  <c r="AO400" i="27" s="1"/>
  <c r="AS312" i="27"/>
  <c r="AS313" i="27" s="1"/>
  <c r="AS400" i="27" s="1"/>
  <c r="AW312" i="27"/>
  <c r="AW313" i="27" s="1"/>
  <c r="AW400" i="27" s="1"/>
  <c r="BE312" i="27"/>
  <c r="BE313" i="27" s="1"/>
  <c r="BE400" i="27" s="1"/>
  <c r="AB321" i="27"/>
  <c r="K322" i="27"/>
  <c r="AK322" i="27"/>
  <c r="I332" i="27"/>
  <c r="I398" i="27" s="1"/>
  <c r="Q332" i="27"/>
  <c r="Q398" i="27" s="1"/>
  <c r="AG332" i="27"/>
  <c r="AG398" i="27" s="1"/>
  <c r="AO332" i="27"/>
  <c r="AW332" i="27"/>
  <c r="AW398" i="27" s="1"/>
  <c r="BE332" i="27"/>
  <c r="BE398" i="27" s="1"/>
  <c r="O321" i="27"/>
  <c r="AE321" i="27"/>
  <c r="AT322" i="27"/>
  <c r="BJ322" i="27"/>
  <c r="AN41" i="27"/>
  <c r="AN42" i="27" s="1"/>
  <c r="AN31" i="27"/>
  <c r="AN128" i="27" s="1"/>
  <c r="AN131" i="27" s="1"/>
  <c r="AN132" i="27" s="1"/>
  <c r="AV41" i="27"/>
  <c r="AV63" i="15" s="1"/>
  <c r="AV31" i="27"/>
  <c r="AV128" i="27" s="1"/>
  <c r="AV131" i="27" s="1"/>
  <c r="AV132" i="27" s="1"/>
  <c r="O378" i="27"/>
  <c r="O141" i="27"/>
  <c r="R139" i="27"/>
  <c r="AP139" i="27"/>
  <c r="H265" i="27"/>
  <c r="H257" i="27"/>
  <c r="H243" i="27" s="1"/>
  <c r="G31" i="27"/>
  <c r="G128" i="27" s="1"/>
  <c r="G131" i="27" s="1"/>
  <c r="G132" i="27" s="1"/>
  <c r="S31" i="27"/>
  <c r="S128" i="27" s="1"/>
  <c r="S131" i="27" s="1"/>
  <c r="S132" i="27" s="1"/>
  <c r="AE31" i="27"/>
  <c r="AE128" i="27" s="1"/>
  <c r="AE131" i="27" s="1"/>
  <c r="AM31" i="27"/>
  <c r="AM128" i="27" s="1"/>
  <c r="AM131" i="27" s="1"/>
  <c r="AM132" i="27" s="1"/>
  <c r="I131" i="27"/>
  <c r="I76" i="15" s="1"/>
  <c r="AC131" i="27"/>
  <c r="AO131" i="27"/>
  <c r="AO76" i="15" s="1"/>
  <c r="BI131" i="27"/>
  <c r="BI76" i="15" s="1"/>
  <c r="BG41" i="27"/>
  <c r="BG63" i="15" s="1"/>
  <c r="M140" i="27"/>
  <c r="AS140" i="27"/>
  <c r="AI139" i="27"/>
  <c r="Y309" i="27"/>
  <c r="Y312" i="27" s="1"/>
  <c r="Y313" i="27" s="1"/>
  <c r="Y400" i="27" s="1"/>
  <c r="Y391" i="27"/>
  <c r="BE391" i="27"/>
  <c r="W378" i="27"/>
  <c r="W141" i="27"/>
  <c r="Z139" i="27"/>
  <c r="AX139" i="27"/>
  <c r="K31" i="27"/>
  <c r="K128" i="27" s="1"/>
  <c r="K131" i="27" s="1"/>
  <c r="K132" i="27" s="1"/>
  <c r="AF31" i="27"/>
  <c r="AF128" i="27" s="1"/>
  <c r="AF131" i="27" s="1"/>
  <c r="O26" i="19" s="1"/>
  <c r="O28" i="19" s="1"/>
  <c r="AQ31" i="27"/>
  <c r="AQ128" i="27" s="1"/>
  <c r="AQ131" i="27" s="1"/>
  <c r="AQ132" i="27" s="1"/>
  <c r="AU141" i="27"/>
  <c r="H41" i="27"/>
  <c r="H63" i="15" s="1"/>
  <c r="H31" i="27"/>
  <c r="H128" i="27" s="1"/>
  <c r="H131" i="27" s="1"/>
  <c r="P41" i="27"/>
  <c r="P63" i="15" s="1"/>
  <c r="P31" i="27"/>
  <c r="P128" i="27" s="1"/>
  <c r="P131" i="27" s="1"/>
  <c r="P76" i="15" s="1"/>
  <c r="H58" i="15"/>
  <c r="H84" i="27"/>
  <c r="AH139" i="27"/>
  <c r="BF139" i="27"/>
  <c r="X31" i="27"/>
  <c r="X128" i="27" s="1"/>
  <c r="X131" i="27" s="1"/>
  <c r="BD31" i="27"/>
  <c r="BD128" i="27" s="1"/>
  <c r="BD131" i="27" s="1"/>
  <c r="BD76" i="15" s="1"/>
  <c r="O41" i="27"/>
  <c r="O31" i="27"/>
  <c r="O128" i="27" s="1"/>
  <c r="O131" i="27" s="1"/>
  <c r="O76" i="15" s="1"/>
  <c r="W41" i="27"/>
  <c r="W63" i="15" s="1"/>
  <c r="W31" i="27"/>
  <c r="W128" i="27" s="1"/>
  <c r="W131" i="27" s="1"/>
  <c r="W76" i="15" s="1"/>
  <c r="AI41" i="27"/>
  <c r="AI63" i="15" s="1"/>
  <c r="AI31" i="27"/>
  <c r="AI128" i="27" s="1"/>
  <c r="AI131" i="27" s="1"/>
  <c r="AI76" i="15" s="1"/>
  <c r="AU41" i="27"/>
  <c r="AU42" i="27" s="1"/>
  <c r="AU31" i="27"/>
  <c r="AU128" i="27" s="1"/>
  <c r="AU131" i="27" s="1"/>
  <c r="AU132" i="27" s="1"/>
  <c r="BC41" i="27"/>
  <c r="BC31" i="27"/>
  <c r="BC128" i="27" s="1"/>
  <c r="BC131" i="27" s="1"/>
  <c r="BC132" i="27" s="1"/>
  <c r="AA41" i="27"/>
  <c r="K139" i="27"/>
  <c r="O142" i="27"/>
  <c r="AQ139" i="27"/>
  <c r="AU142" i="27"/>
  <c r="AY139" i="27"/>
  <c r="BG139" i="27"/>
  <c r="I139" i="27"/>
  <c r="Q139" i="27"/>
  <c r="Y139" i="27"/>
  <c r="AG139" i="27"/>
  <c r="AO139" i="27"/>
  <c r="AW139" i="27"/>
  <c r="BE139" i="27"/>
  <c r="AX141" i="27"/>
  <c r="AG74" i="15"/>
  <c r="AO74" i="15"/>
  <c r="AW74" i="15"/>
  <c r="AG140" i="27"/>
  <c r="AW142" i="27"/>
  <c r="R74" i="15"/>
  <c r="AP391" i="27"/>
  <c r="AP309" i="27"/>
  <c r="AP312" i="27" s="1"/>
  <c r="AP313" i="27" s="1"/>
  <c r="AP400" i="27" s="1"/>
  <c r="J395" i="27"/>
  <c r="J323" i="27"/>
  <c r="N395" i="27"/>
  <c r="N321" i="27"/>
  <c r="R395" i="27"/>
  <c r="R323" i="27"/>
  <c r="V395" i="27"/>
  <c r="V321" i="27"/>
  <c r="AD395" i="27"/>
  <c r="AD321" i="27"/>
  <c r="AH395" i="27"/>
  <c r="AH323" i="27"/>
  <c r="AL395" i="27"/>
  <c r="AL321" i="27"/>
  <c r="AT395" i="27"/>
  <c r="AT321" i="27"/>
  <c r="AX395" i="27"/>
  <c r="AX323" i="27"/>
  <c r="BF395" i="27"/>
  <c r="BF323" i="27"/>
  <c r="BJ395" i="27"/>
  <c r="BJ321" i="27"/>
  <c r="M396" i="27"/>
  <c r="M322" i="27"/>
  <c r="U396" i="27"/>
  <c r="U322" i="27"/>
  <c r="AC396" i="27"/>
  <c r="AC322" i="27"/>
  <c r="AS396" i="27"/>
  <c r="AS322" i="27"/>
  <c r="BI396" i="27"/>
  <c r="BI322" i="27"/>
  <c r="L320" i="27"/>
  <c r="T320" i="27"/>
  <c r="AB320" i="27"/>
  <c r="AJ320" i="27"/>
  <c r="AR320" i="27"/>
  <c r="AZ320" i="27"/>
  <c r="BH320" i="27"/>
  <c r="M320" i="27"/>
  <c r="BB321" i="27"/>
  <c r="BA322" i="27"/>
  <c r="Z323" i="27"/>
  <c r="Q142" i="27"/>
  <c r="AO140" i="27"/>
  <c r="BA140" i="27"/>
  <c r="Z74" i="15"/>
  <c r="V270" i="27"/>
  <c r="V272" i="27" s="1"/>
  <c r="V309" i="27"/>
  <c r="V312" i="27" s="1"/>
  <c r="V313" i="27" s="1"/>
  <c r="V400" i="27" s="1"/>
  <c r="Z309" i="27"/>
  <c r="Z312" i="27" s="1"/>
  <c r="Z313" i="27" s="1"/>
  <c r="Z391" i="27"/>
  <c r="AX270" i="27"/>
  <c r="AX272" i="27" s="1"/>
  <c r="AX309" i="27"/>
  <c r="AX312" i="27" s="1"/>
  <c r="AX313" i="27" s="1"/>
  <c r="AX400" i="27" s="1"/>
  <c r="BF309" i="27"/>
  <c r="BF312" i="27" s="1"/>
  <c r="BF313" i="27" s="1"/>
  <c r="BF400" i="27" s="1"/>
  <c r="BF270" i="27"/>
  <c r="BF272" i="27" s="1"/>
  <c r="N131" i="27"/>
  <c r="N76" i="15" s="1"/>
  <c r="V131" i="27"/>
  <c r="V132" i="27" s="1"/>
  <c r="AD131" i="27"/>
  <c r="AD76" i="15" s="1"/>
  <c r="AL131" i="27"/>
  <c r="AL76" i="15" s="1"/>
  <c r="AT131" i="27"/>
  <c r="AT76" i="15" s="1"/>
  <c r="BB131" i="27"/>
  <c r="BB76" i="15" s="1"/>
  <c r="BJ131" i="27"/>
  <c r="BJ76" i="15" s="1"/>
  <c r="G62" i="27"/>
  <c r="R142" i="27"/>
  <c r="AP140" i="27"/>
  <c r="AX142" i="27"/>
  <c r="I378" i="27"/>
  <c r="M378" i="27"/>
  <c r="Q378" i="27"/>
  <c r="Y378" i="27"/>
  <c r="AG378" i="27"/>
  <c r="AO378" i="27"/>
  <c r="AW378" i="27"/>
  <c r="BE378" i="27"/>
  <c r="AW140" i="27"/>
  <c r="AB141" i="27"/>
  <c r="AR141" i="27"/>
  <c r="BH141" i="27"/>
  <c r="N151" i="27"/>
  <c r="N73" i="15" s="1"/>
  <c r="V151" i="27"/>
  <c r="V73" i="15" s="1"/>
  <c r="AD151" i="27"/>
  <c r="AD380" i="27" s="1"/>
  <c r="AL151" i="27"/>
  <c r="AL73" i="15" s="1"/>
  <c r="AT151" i="27"/>
  <c r="AT380" i="27" s="1"/>
  <c r="BB151" i="27"/>
  <c r="BB73" i="15" s="1"/>
  <c r="BJ151" i="27"/>
  <c r="BJ380" i="27" s="1"/>
  <c r="M151" i="27"/>
  <c r="M73" i="15" s="1"/>
  <c r="U151" i="27"/>
  <c r="AC151" i="27"/>
  <c r="AC73" i="15" s="1"/>
  <c r="AK151" i="27"/>
  <c r="AK73" i="15" s="1"/>
  <c r="AS151" i="27"/>
  <c r="AS73" i="15" s="1"/>
  <c r="BA151" i="27"/>
  <c r="BI151" i="27"/>
  <c r="BI73" i="15" s="1"/>
  <c r="AJ140" i="27"/>
  <c r="AZ140" i="27"/>
  <c r="S141" i="27"/>
  <c r="AI141" i="27"/>
  <c r="AY141" i="27"/>
  <c r="BG141" i="27"/>
  <c r="Z151" i="27"/>
  <c r="AX74" i="15"/>
  <c r="BF74" i="15"/>
  <c r="T309" i="27"/>
  <c r="T312" i="27" s="1"/>
  <c r="T313" i="27" s="1"/>
  <c r="T400" i="27" s="1"/>
  <c r="AJ309" i="27"/>
  <c r="AJ312" i="27" s="1"/>
  <c r="AJ313" i="27" s="1"/>
  <c r="AJ400" i="27" s="1"/>
  <c r="BB309" i="27"/>
  <c r="BB312" i="27" s="1"/>
  <c r="BB313" i="27" s="1"/>
  <c r="BB400" i="27" s="1"/>
  <c r="AT391" i="27"/>
  <c r="H390" i="27"/>
  <c r="H392" i="27" s="1"/>
  <c r="L390" i="27"/>
  <c r="L392" i="27" s="1"/>
  <c r="P390" i="27"/>
  <c r="P392" i="27" s="1"/>
  <c r="T390" i="27"/>
  <c r="T392" i="27" s="1"/>
  <c r="X390" i="27"/>
  <c r="X392" i="27" s="1"/>
  <c r="AB390" i="27"/>
  <c r="AB392" i="27" s="1"/>
  <c r="AF390" i="27"/>
  <c r="AF392" i="27" s="1"/>
  <c r="AJ390" i="27"/>
  <c r="AJ392" i="27" s="1"/>
  <c r="AN390" i="27"/>
  <c r="AN392" i="27" s="1"/>
  <c r="AR390" i="27"/>
  <c r="AR392" i="27" s="1"/>
  <c r="AV390" i="27"/>
  <c r="AV392" i="27" s="1"/>
  <c r="AZ390" i="27"/>
  <c r="AZ392" i="27" s="1"/>
  <c r="BD390" i="27"/>
  <c r="BD392" i="27" s="1"/>
  <c r="BH390" i="27"/>
  <c r="BH392" i="27" s="1"/>
  <c r="M397" i="27"/>
  <c r="U397" i="27"/>
  <c r="AC397" i="27"/>
  <c r="AK397" i="27"/>
  <c r="AS397" i="27"/>
  <c r="AS320" i="27"/>
  <c r="BA397" i="27"/>
  <c r="BI397" i="27"/>
  <c r="W321" i="27"/>
  <c r="BC321" i="27"/>
  <c r="AL322" i="27"/>
  <c r="U320" i="27"/>
  <c r="AK320" i="27"/>
  <c r="BI320" i="27"/>
  <c r="AC320" i="27"/>
  <c r="AP323" i="27"/>
  <c r="H309" i="27"/>
  <c r="H312" i="27" s="1"/>
  <c r="H313" i="27" s="1"/>
  <c r="H400" i="27" s="1"/>
  <c r="P391" i="27"/>
  <c r="P309" i="27"/>
  <c r="P312" i="27" s="1"/>
  <c r="P313" i="27" s="1"/>
  <c r="P400" i="27" s="1"/>
  <c r="AB391" i="27"/>
  <c r="AB309" i="27"/>
  <c r="AB312" i="27" s="1"/>
  <c r="AB313" i="27" s="1"/>
  <c r="AB400" i="27" s="1"/>
  <c r="BE151" i="27"/>
  <c r="BE73" i="15" s="1"/>
  <c r="T395" i="27"/>
  <c r="T321" i="27"/>
  <c r="AJ395" i="27"/>
  <c r="AJ321" i="27"/>
  <c r="AZ395" i="27"/>
  <c r="AZ321" i="27"/>
  <c r="S396" i="27"/>
  <c r="S322" i="27"/>
  <c r="AI396" i="27"/>
  <c r="AI322" i="27"/>
  <c r="AY396" i="27"/>
  <c r="AY322" i="27"/>
  <c r="N320" i="27"/>
  <c r="V320" i="27"/>
  <c r="AD320" i="27"/>
  <c r="AL320" i="27"/>
  <c r="AT320" i="27"/>
  <c r="BB320" i="27"/>
  <c r="BJ320" i="27"/>
  <c r="BH321" i="27"/>
  <c r="AQ322" i="27"/>
  <c r="G332" i="27"/>
  <c r="G398" i="27" s="1"/>
  <c r="K332" i="27"/>
  <c r="K398" i="27" s="1"/>
  <c r="O332" i="27"/>
  <c r="O398" i="27" s="1"/>
  <c r="S332" i="27"/>
  <c r="S398" i="27" s="1"/>
  <c r="W332" i="27"/>
  <c r="W398" i="27" s="1"/>
  <c r="AA332" i="27"/>
  <c r="AA398" i="27" s="1"/>
  <c r="AE332" i="27"/>
  <c r="AE398" i="27" s="1"/>
  <c r="AI332" i="27"/>
  <c r="AI398" i="27" s="1"/>
  <c r="AM332" i="27"/>
  <c r="AM398" i="27" s="1"/>
  <c r="AQ332" i="27"/>
  <c r="AQ398" i="27" s="1"/>
  <c r="AU332" i="27"/>
  <c r="AU398" i="27" s="1"/>
  <c r="AY332" i="27"/>
  <c r="AY398" i="27" s="1"/>
  <c r="BC332" i="27"/>
  <c r="BC398" i="27" s="1"/>
  <c r="BG332" i="27"/>
  <c r="BG398" i="27" s="1"/>
  <c r="BA320" i="27"/>
  <c r="G320" i="27"/>
  <c r="O320" i="27"/>
  <c r="W320" i="27"/>
  <c r="AE320" i="27"/>
  <c r="AM320" i="27"/>
  <c r="AU320" i="27"/>
  <c r="BC320" i="27"/>
  <c r="M323" i="27"/>
  <c r="U323" i="27"/>
  <c r="Y395" i="27"/>
  <c r="AC323" i="27"/>
  <c r="AG395" i="27"/>
  <c r="AK323" i="27"/>
  <c r="AO395" i="27"/>
  <c r="AS323" i="27"/>
  <c r="AW395" i="27"/>
  <c r="BA323" i="27"/>
  <c r="BE395" i="27"/>
  <c r="BI323" i="27"/>
  <c r="H396" i="27"/>
  <c r="L322" i="27"/>
  <c r="P396" i="27"/>
  <c r="T322" i="27"/>
  <c r="X396" i="27"/>
  <c r="AB322" i="27"/>
  <c r="AF396" i="27"/>
  <c r="AJ322" i="27"/>
  <c r="AN396" i="27"/>
  <c r="AR322" i="27"/>
  <c r="AV396" i="27"/>
  <c r="AZ322" i="27"/>
  <c r="BD396" i="27"/>
  <c r="BH322" i="27"/>
  <c r="K320" i="27"/>
  <c r="S320" i="27"/>
  <c r="AA320" i="27"/>
  <c r="AI320" i="27"/>
  <c r="AQ320" i="27"/>
  <c r="AY320" i="27"/>
  <c r="BG320" i="27"/>
  <c r="H332" i="27"/>
  <c r="H398" i="27" s="1"/>
  <c r="P332" i="27"/>
  <c r="P398" i="27" s="1"/>
  <c r="X332" i="27"/>
  <c r="X398" i="27" s="1"/>
  <c r="AF332" i="27"/>
  <c r="AF398" i="27" s="1"/>
  <c r="AN332" i="27"/>
  <c r="AN398" i="27" s="1"/>
  <c r="AV332" i="27"/>
  <c r="AV398" i="27" s="1"/>
  <c r="BD332" i="27"/>
  <c r="BD398" i="27" s="1"/>
  <c r="G395" i="27"/>
  <c r="K395" i="27"/>
  <c r="O395" i="27"/>
  <c r="S395" i="27"/>
  <c r="W395" i="27"/>
  <c r="AA395" i="27"/>
  <c r="AE395" i="27"/>
  <c r="AI395" i="27"/>
  <c r="AM395" i="27"/>
  <c r="AQ395" i="27"/>
  <c r="AU395" i="27"/>
  <c r="AY395" i="27"/>
  <c r="BC395" i="27"/>
  <c r="BG395" i="27"/>
  <c r="J396" i="27"/>
  <c r="N396" i="27"/>
  <c r="R396" i="27"/>
  <c r="V396" i="27"/>
  <c r="Z396" i="27"/>
  <c r="AD396" i="27"/>
  <c r="AH396" i="27"/>
  <c r="AL396" i="27"/>
  <c r="AP396" i="27"/>
  <c r="AT396" i="27"/>
  <c r="AX396" i="27"/>
  <c r="BB396" i="27"/>
  <c r="BF396" i="27"/>
  <c r="BJ396" i="27"/>
  <c r="G321" i="27"/>
  <c r="AM321" i="27"/>
  <c r="V322" i="27"/>
  <c r="BB322" i="27"/>
  <c r="J332" i="27"/>
  <c r="J398" i="27" s="1"/>
  <c r="N332" i="27"/>
  <c r="N398" i="27" s="1"/>
  <c r="R332" i="27"/>
  <c r="R398" i="27" s="1"/>
  <c r="V332" i="27"/>
  <c r="V398" i="27" s="1"/>
  <c r="Z332" i="27"/>
  <c r="Z398" i="27" s="1"/>
  <c r="AD332" i="27"/>
  <c r="AD398" i="27" s="1"/>
  <c r="AL332" i="27"/>
  <c r="AL398" i="27" s="1"/>
  <c r="AT332" i="27"/>
  <c r="AT398" i="27" s="1"/>
  <c r="BB332" i="27"/>
  <c r="BB398" i="27" s="1"/>
  <c r="BJ332" i="27"/>
  <c r="BJ398" i="27" s="1"/>
  <c r="L63" i="15"/>
  <c r="L42" i="27"/>
  <c r="T63" i="15"/>
  <c r="T42" i="27"/>
  <c r="AB63" i="15"/>
  <c r="AB42" i="27"/>
  <c r="AJ63" i="15"/>
  <c r="AJ42" i="27"/>
  <c r="AR63" i="15"/>
  <c r="AR42" i="27"/>
  <c r="AZ63" i="15"/>
  <c r="AZ42" i="27"/>
  <c r="BH63" i="15"/>
  <c r="BH42" i="27"/>
  <c r="AM63" i="15"/>
  <c r="AM42" i="27"/>
  <c r="AE63" i="15"/>
  <c r="AE42" i="27"/>
  <c r="X63" i="15"/>
  <c r="X42" i="27"/>
  <c r="AF63" i="15"/>
  <c r="AF42" i="27"/>
  <c r="BD63" i="15"/>
  <c r="BD42" i="27"/>
  <c r="G63" i="15"/>
  <c r="G42" i="27"/>
  <c r="J63" i="15"/>
  <c r="J42" i="27"/>
  <c r="R63" i="15"/>
  <c r="R42" i="27"/>
  <c r="Z63" i="15"/>
  <c r="Z42" i="27"/>
  <c r="AH63" i="15"/>
  <c r="AH42" i="27"/>
  <c r="AP63" i="15"/>
  <c r="AP42" i="27"/>
  <c r="AX63" i="15"/>
  <c r="AX42" i="27"/>
  <c r="BF63" i="15"/>
  <c r="BF42" i="27"/>
  <c r="AU60" i="15"/>
  <c r="AU371" i="27"/>
  <c r="AU372" i="27" s="1"/>
  <c r="AU374" i="27" s="1"/>
  <c r="O61" i="15"/>
  <c r="BC61" i="15"/>
  <c r="N62" i="15"/>
  <c r="BB62" i="15"/>
  <c r="V41" i="27"/>
  <c r="AD41" i="27"/>
  <c r="AL41" i="27"/>
  <c r="AT41" i="27"/>
  <c r="BB41" i="27"/>
  <c r="BJ41" i="27"/>
  <c r="M42" i="27"/>
  <c r="U42" i="27"/>
  <c r="AK42" i="27"/>
  <c r="AS42" i="27"/>
  <c r="BA42" i="27"/>
  <c r="H60" i="15"/>
  <c r="H371" i="27"/>
  <c r="H372" i="27" s="1"/>
  <c r="H374" i="27" s="1"/>
  <c r="P60" i="15"/>
  <c r="P371" i="27"/>
  <c r="P372" i="27" s="1"/>
  <c r="P374" i="27" s="1"/>
  <c r="X60" i="15"/>
  <c r="X371" i="27"/>
  <c r="X372" i="27" s="1"/>
  <c r="AF60" i="15"/>
  <c r="AF371" i="27"/>
  <c r="AF372" i="27" s="1"/>
  <c r="AF374" i="27" s="1"/>
  <c r="AN60" i="15"/>
  <c r="AN371" i="27"/>
  <c r="AN372" i="27" s="1"/>
  <c r="AN374" i="27" s="1"/>
  <c r="AV60" i="15"/>
  <c r="AV371" i="27"/>
  <c r="AV372" i="27" s="1"/>
  <c r="AV374" i="27" s="1"/>
  <c r="BD60" i="15"/>
  <c r="BD371" i="27"/>
  <c r="BD372" i="27" s="1"/>
  <c r="H61" i="15"/>
  <c r="P61" i="15"/>
  <c r="X61" i="15"/>
  <c r="AF61" i="15"/>
  <c r="AN61" i="15"/>
  <c r="AV61" i="15"/>
  <c r="BD61" i="15"/>
  <c r="G62" i="15"/>
  <c r="O62" i="15"/>
  <c r="W62" i="15"/>
  <c r="AE62" i="15"/>
  <c r="AM62" i="15"/>
  <c r="AU62" i="15"/>
  <c r="BC62" i="15"/>
  <c r="H72" i="15"/>
  <c r="H379" i="27"/>
  <c r="H139" i="27"/>
  <c r="P72" i="15"/>
  <c r="P379" i="27"/>
  <c r="P139" i="27"/>
  <c r="X72" i="15"/>
  <c r="X379" i="27"/>
  <c r="X139" i="27"/>
  <c r="AF72" i="15"/>
  <c r="AF379" i="27"/>
  <c r="AF139" i="27"/>
  <c r="AN72" i="15"/>
  <c r="AN379" i="27"/>
  <c r="AN139" i="27"/>
  <c r="AV72" i="15"/>
  <c r="AV379" i="27"/>
  <c r="AV139" i="27"/>
  <c r="BD72" i="15"/>
  <c r="BD379" i="27"/>
  <c r="BD139" i="27"/>
  <c r="N70" i="15"/>
  <c r="N377" i="27"/>
  <c r="N142" i="27"/>
  <c r="N139" i="27"/>
  <c r="N140" i="27"/>
  <c r="V70" i="15"/>
  <c r="V377" i="27"/>
  <c r="V142" i="27"/>
  <c r="V139" i="27"/>
  <c r="V140" i="27"/>
  <c r="AD70" i="15"/>
  <c r="AD377" i="27"/>
  <c r="AD142" i="27"/>
  <c r="AD139" i="27"/>
  <c r="AL70" i="15"/>
  <c r="AL377" i="27"/>
  <c r="AL140" i="27"/>
  <c r="AL139" i="27"/>
  <c r="AL142" i="27"/>
  <c r="AT70" i="15"/>
  <c r="AT377" i="27"/>
  <c r="AT142" i="27"/>
  <c r="AT140" i="27"/>
  <c r="AT139" i="27"/>
  <c r="BB70" i="15"/>
  <c r="BB377" i="27"/>
  <c r="BB142" i="27"/>
  <c r="BB140" i="27"/>
  <c r="BB139" i="27"/>
  <c r="BJ70" i="15"/>
  <c r="BJ377" i="27"/>
  <c r="BJ140" i="27"/>
  <c r="BJ142" i="27"/>
  <c r="BJ139" i="27"/>
  <c r="U378" i="27"/>
  <c r="U141" i="27"/>
  <c r="AC378" i="27"/>
  <c r="AC141" i="27"/>
  <c r="AK378" i="27"/>
  <c r="AK141" i="27"/>
  <c r="AS378" i="27"/>
  <c r="AS141" i="27"/>
  <c r="BA378" i="27"/>
  <c r="BA141" i="27"/>
  <c r="BI378" i="27"/>
  <c r="BI141" i="27"/>
  <c r="L139" i="27"/>
  <c r="T139" i="27"/>
  <c r="AB139" i="27"/>
  <c r="AJ139" i="27"/>
  <c r="AR139" i="27"/>
  <c r="AZ139" i="27"/>
  <c r="BH139" i="27"/>
  <c r="AM60" i="15"/>
  <c r="AM371" i="27"/>
  <c r="AM372" i="27" s="1"/>
  <c r="AE61" i="15"/>
  <c r="N41" i="27"/>
  <c r="I60" i="15"/>
  <c r="I371" i="27"/>
  <c r="I372" i="27" s="1"/>
  <c r="Q60" i="15"/>
  <c r="Q371" i="27"/>
  <c r="Q372" i="27" s="1"/>
  <c r="Q374" i="27" s="1"/>
  <c r="Y60" i="15"/>
  <c r="Y371" i="27"/>
  <c r="Y372" i="27" s="1"/>
  <c r="Y374" i="27" s="1"/>
  <c r="AG60" i="15"/>
  <c r="AG371" i="27"/>
  <c r="AO60" i="15"/>
  <c r="AO371" i="27"/>
  <c r="AO372" i="27" s="1"/>
  <c r="AW60" i="15"/>
  <c r="AW371" i="27"/>
  <c r="AW372" i="27" s="1"/>
  <c r="AW374" i="27" s="1"/>
  <c r="BE60" i="15"/>
  <c r="BE371" i="27"/>
  <c r="BE372" i="27" s="1"/>
  <c r="BE374" i="27" s="1"/>
  <c r="M139" i="27"/>
  <c r="U139" i="27"/>
  <c r="AC139" i="27"/>
  <c r="AK139" i="27"/>
  <c r="AS139" i="27"/>
  <c r="BA139" i="27"/>
  <c r="BI139" i="27"/>
  <c r="W60" i="15"/>
  <c r="W371" i="27"/>
  <c r="W372" i="27" s="1"/>
  <c r="W374" i="27" s="1"/>
  <c r="W61" i="15"/>
  <c r="V62" i="15"/>
  <c r="AL62" i="15"/>
  <c r="J31" i="27"/>
  <c r="J128" i="27" s="1"/>
  <c r="J131" i="27" s="1"/>
  <c r="R31" i="27"/>
  <c r="R128" i="27" s="1"/>
  <c r="R131" i="27" s="1"/>
  <c r="R132" i="27" s="1"/>
  <c r="Z31" i="27"/>
  <c r="Z128" i="27" s="1"/>
  <c r="Z131" i="27" s="1"/>
  <c r="AH31" i="27"/>
  <c r="AH128" i="27" s="1"/>
  <c r="AH131" i="27" s="1"/>
  <c r="AP31" i="27"/>
  <c r="AP128" i="27" s="1"/>
  <c r="AP131" i="27" s="1"/>
  <c r="AX31" i="27"/>
  <c r="AX128" i="27" s="1"/>
  <c r="AX131" i="27" s="1"/>
  <c r="BF31" i="27"/>
  <c r="BF128" i="27" s="1"/>
  <c r="BF131" i="27" s="1"/>
  <c r="J60" i="15"/>
  <c r="J371" i="27"/>
  <c r="R60" i="15"/>
  <c r="R371" i="27"/>
  <c r="R372" i="27" s="1"/>
  <c r="R374" i="27" s="1"/>
  <c r="Z60" i="15"/>
  <c r="Z371" i="27"/>
  <c r="Z372" i="27" s="1"/>
  <c r="Z374" i="27" s="1"/>
  <c r="AH60" i="15"/>
  <c r="AH371" i="27"/>
  <c r="AH372" i="27" s="1"/>
  <c r="AH374" i="27" s="1"/>
  <c r="AP60" i="15"/>
  <c r="AP371" i="27"/>
  <c r="AX60" i="15"/>
  <c r="AX371" i="27"/>
  <c r="AX372" i="27" s="1"/>
  <c r="AX374" i="27" s="1"/>
  <c r="BF60" i="15"/>
  <c r="BF371" i="27"/>
  <c r="BF372" i="27" s="1"/>
  <c r="BF374" i="27" s="1"/>
  <c r="I66" i="27"/>
  <c r="H76" i="27"/>
  <c r="H62" i="27" s="1"/>
  <c r="J61" i="15"/>
  <c r="R61" i="15"/>
  <c r="Z61" i="15"/>
  <c r="AH61" i="15"/>
  <c r="AP61" i="15"/>
  <c r="AX61" i="15"/>
  <c r="BF61" i="15"/>
  <c r="I62" i="15"/>
  <c r="Q62" i="15"/>
  <c r="Y62" i="15"/>
  <c r="AG62" i="15"/>
  <c r="AO62" i="15"/>
  <c r="AW62" i="15"/>
  <c r="BE62" i="15"/>
  <c r="I75" i="15"/>
  <c r="L29" i="19"/>
  <c r="Q75" i="15"/>
  <c r="Y75" i="15"/>
  <c r="AG75" i="15"/>
  <c r="AO75" i="15"/>
  <c r="AW75" i="15"/>
  <c r="BE75" i="15"/>
  <c r="AD391" i="27"/>
  <c r="AD270" i="27"/>
  <c r="AD272" i="27" s="1"/>
  <c r="AT400" i="27"/>
  <c r="BB391" i="27"/>
  <c r="BB270" i="27"/>
  <c r="BB272" i="27" s="1"/>
  <c r="BJ391" i="27"/>
  <c r="BJ270" i="27"/>
  <c r="BJ272" i="27" s="1"/>
  <c r="O60" i="15"/>
  <c r="O371" i="27"/>
  <c r="AM61" i="15"/>
  <c r="AT62" i="15"/>
  <c r="K60" i="15"/>
  <c r="K371" i="27"/>
  <c r="K372" i="27" s="1"/>
  <c r="S60" i="15"/>
  <c r="S371" i="27"/>
  <c r="S372" i="27" s="1"/>
  <c r="AA60" i="15"/>
  <c r="AA371" i="27"/>
  <c r="AA372" i="27" s="1"/>
  <c r="AI60" i="15"/>
  <c r="AI371" i="27"/>
  <c r="AI372" i="27" s="1"/>
  <c r="AQ60" i="15"/>
  <c r="AQ371" i="27"/>
  <c r="AY60" i="15"/>
  <c r="AY371" i="27"/>
  <c r="AY372" i="27" s="1"/>
  <c r="AY374" i="27" s="1"/>
  <c r="BG60" i="15"/>
  <c r="BG371" i="27"/>
  <c r="BG372" i="27" s="1"/>
  <c r="G139" i="27"/>
  <c r="O139" i="27"/>
  <c r="W139" i="27"/>
  <c r="AE139" i="27"/>
  <c r="AM139" i="27"/>
  <c r="AU139" i="27"/>
  <c r="BC139" i="27"/>
  <c r="G60" i="15"/>
  <c r="G371" i="27"/>
  <c r="BC60" i="15"/>
  <c r="BC371" i="27"/>
  <c r="G61" i="15"/>
  <c r="AD62" i="15"/>
  <c r="BJ62" i="15"/>
  <c r="L31" i="27"/>
  <c r="L128" i="27" s="1"/>
  <c r="L131" i="27" s="1"/>
  <c r="L132" i="27" s="1"/>
  <c r="T31" i="27"/>
  <c r="T128" i="27" s="1"/>
  <c r="T131" i="27" s="1"/>
  <c r="AB31" i="27"/>
  <c r="AB128" i="27" s="1"/>
  <c r="AB131" i="27" s="1"/>
  <c r="AJ31" i="27"/>
  <c r="AJ128" i="27" s="1"/>
  <c r="AJ131" i="27" s="1"/>
  <c r="AR31" i="27"/>
  <c r="AR128" i="27" s="1"/>
  <c r="AR131" i="27" s="1"/>
  <c r="AZ31" i="27"/>
  <c r="AZ128" i="27" s="1"/>
  <c r="AZ131" i="27" s="1"/>
  <c r="BH31" i="27"/>
  <c r="BH128" i="27" s="1"/>
  <c r="BH131" i="27" s="1"/>
  <c r="Q42" i="27"/>
  <c r="Y42" i="27"/>
  <c r="AG42" i="27"/>
  <c r="AW42" i="27"/>
  <c r="BE42" i="27"/>
  <c r="L60" i="15"/>
  <c r="L371" i="27"/>
  <c r="L372" i="27" s="1"/>
  <c r="L374" i="27" s="1"/>
  <c r="T60" i="15"/>
  <c r="T371" i="27"/>
  <c r="T372" i="27" s="1"/>
  <c r="T374" i="27" s="1"/>
  <c r="AB60" i="15"/>
  <c r="AB371" i="27"/>
  <c r="AB372" i="27" s="1"/>
  <c r="AB374" i="27" s="1"/>
  <c r="AJ60" i="15"/>
  <c r="AJ371" i="27"/>
  <c r="AR60" i="15"/>
  <c r="AR371" i="27"/>
  <c r="AR372" i="27" s="1"/>
  <c r="AR374" i="27" s="1"/>
  <c r="AZ60" i="15"/>
  <c r="AZ371" i="27"/>
  <c r="AZ372" i="27" s="1"/>
  <c r="AZ374" i="27" s="1"/>
  <c r="BH60" i="15"/>
  <c r="BH371" i="27"/>
  <c r="BH372" i="27" s="1"/>
  <c r="BH374" i="27" s="1"/>
  <c r="H82" i="27"/>
  <c r="L61" i="15"/>
  <c r="T61" i="15"/>
  <c r="AB61" i="15"/>
  <c r="AJ61" i="15"/>
  <c r="AR61" i="15"/>
  <c r="AZ61" i="15"/>
  <c r="BH61" i="15"/>
  <c r="K62" i="15"/>
  <c r="S62" i="15"/>
  <c r="AA62" i="15"/>
  <c r="AI62" i="15"/>
  <c r="AQ62" i="15"/>
  <c r="AY62" i="15"/>
  <c r="BG62" i="15"/>
  <c r="AD140" i="27"/>
  <c r="M60" i="15"/>
  <c r="M371" i="27"/>
  <c r="M372" i="27" s="1"/>
  <c r="U60" i="15"/>
  <c r="U371" i="27"/>
  <c r="U372" i="27" s="1"/>
  <c r="AC60" i="15"/>
  <c r="AC371" i="27"/>
  <c r="AC372" i="27" s="1"/>
  <c r="AC374" i="27" s="1"/>
  <c r="AK60" i="15"/>
  <c r="AK371" i="27"/>
  <c r="AK372" i="27" s="1"/>
  <c r="AK374" i="27" s="1"/>
  <c r="AS60" i="15"/>
  <c r="AS371" i="27"/>
  <c r="AS372" i="27" s="1"/>
  <c r="BA60" i="15"/>
  <c r="BA371" i="27"/>
  <c r="BA372" i="27" s="1"/>
  <c r="BI60" i="15"/>
  <c r="BI371" i="27"/>
  <c r="BI372" i="27" s="1"/>
  <c r="BI374" i="27" s="1"/>
  <c r="M72" i="15"/>
  <c r="M379" i="27"/>
  <c r="U72" i="15"/>
  <c r="U379" i="27"/>
  <c r="AC72" i="15"/>
  <c r="AC379" i="27"/>
  <c r="AK72" i="15"/>
  <c r="AK379" i="27"/>
  <c r="AS72" i="15"/>
  <c r="AS379" i="27"/>
  <c r="BA72" i="15"/>
  <c r="BA379" i="27"/>
  <c r="BI72" i="15"/>
  <c r="BI379" i="27"/>
  <c r="K70" i="15"/>
  <c r="K377" i="27"/>
  <c r="K140" i="27"/>
  <c r="K142" i="27"/>
  <c r="S70" i="15"/>
  <c r="S377" i="27"/>
  <c r="S140" i="27"/>
  <c r="S142" i="27"/>
  <c r="AA70" i="15"/>
  <c r="AA377" i="27"/>
  <c r="AA140" i="27"/>
  <c r="AA142" i="27"/>
  <c r="AI70" i="15"/>
  <c r="AI377" i="27"/>
  <c r="AI142" i="27"/>
  <c r="AI140" i="27"/>
  <c r="AQ70" i="15"/>
  <c r="AQ377" i="27"/>
  <c r="AQ142" i="27"/>
  <c r="AQ140" i="27"/>
  <c r="AY70" i="15"/>
  <c r="AY377" i="27"/>
  <c r="AY142" i="27"/>
  <c r="AY140" i="27"/>
  <c r="BG70" i="15"/>
  <c r="BG377" i="27"/>
  <c r="BG142" i="27"/>
  <c r="BG140" i="27"/>
  <c r="J378" i="27"/>
  <c r="J141" i="27"/>
  <c r="S139" i="27"/>
  <c r="AC380" i="27"/>
  <c r="AE60" i="15"/>
  <c r="AE371" i="27"/>
  <c r="AE372" i="27" s="1"/>
  <c r="AE374" i="27" s="1"/>
  <c r="AU61" i="15"/>
  <c r="K42" i="27"/>
  <c r="S42" i="27"/>
  <c r="AQ42" i="27"/>
  <c r="N60" i="15"/>
  <c r="N371" i="27"/>
  <c r="V60" i="15"/>
  <c r="V371" i="27"/>
  <c r="AD60" i="15"/>
  <c r="AD371" i="27"/>
  <c r="AD372" i="27" s="1"/>
  <c r="AL60" i="15"/>
  <c r="AL371" i="27"/>
  <c r="AL372" i="27" s="1"/>
  <c r="AT60" i="15"/>
  <c r="AT371" i="27"/>
  <c r="AT372" i="27" s="1"/>
  <c r="AT374" i="27" s="1"/>
  <c r="BB60" i="15"/>
  <c r="BB371" i="27"/>
  <c r="BJ60" i="15"/>
  <c r="BJ371" i="27"/>
  <c r="N61" i="15"/>
  <c r="V61" i="15"/>
  <c r="AD61" i="15"/>
  <c r="AL61" i="15"/>
  <c r="AT61" i="15"/>
  <c r="BB61" i="15"/>
  <c r="BJ61" i="15"/>
  <c r="J139" i="27"/>
  <c r="AA139" i="27"/>
  <c r="M141" i="27"/>
  <c r="AH151" i="27"/>
  <c r="X391" i="27"/>
  <c r="X270" i="27"/>
  <c r="X272" i="27" s="1"/>
  <c r="I72" i="15"/>
  <c r="I379" i="27"/>
  <c r="Q72" i="15"/>
  <c r="Q379" i="27"/>
  <c r="Y72" i="15"/>
  <c r="Y379" i="27"/>
  <c r="AG72" i="15"/>
  <c r="AG379" i="27"/>
  <c r="AO72" i="15"/>
  <c r="AO379" i="27"/>
  <c r="AW72" i="15"/>
  <c r="AW379" i="27"/>
  <c r="BE72" i="15"/>
  <c r="BE379" i="27"/>
  <c r="G70" i="15"/>
  <c r="G377" i="27"/>
  <c r="G140" i="27"/>
  <c r="O70" i="15"/>
  <c r="O377" i="27"/>
  <c r="O140" i="27"/>
  <c r="W70" i="15"/>
  <c r="W377" i="27"/>
  <c r="W140" i="27"/>
  <c r="AE70" i="15"/>
  <c r="AE377" i="27"/>
  <c r="AE140" i="27"/>
  <c r="AM70" i="15"/>
  <c r="AM377" i="27"/>
  <c r="AM140" i="27"/>
  <c r="AU70" i="15"/>
  <c r="AU377" i="27"/>
  <c r="AU140" i="27"/>
  <c r="BC70" i="15"/>
  <c r="BC377" i="27"/>
  <c r="BC140" i="27"/>
  <c r="N378" i="27"/>
  <c r="N141" i="27"/>
  <c r="V378" i="27"/>
  <c r="V141" i="27"/>
  <c r="AD378" i="27"/>
  <c r="AD141" i="27"/>
  <c r="AL378" i="27"/>
  <c r="AL141" i="27"/>
  <c r="AT378" i="27"/>
  <c r="AT141" i="27"/>
  <c r="BB378" i="27"/>
  <c r="BB141" i="27"/>
  <c r="BJ378" i="27"/>
  <c r="BJ141" i="27"/>
  <c r="X141" i="27"/>
  <c r="AP141" i="27"/>
  <c r="G142" i="27"/>
  <c r="H80" i="15"/>
  <c r="H71" i="15"/>
  <c r="H173" i="27"/>
  <c r="H172" i="27"/>
  <c r="H174" i="27"/>
  <c r="J75" i="15"/>
  <c r="R75" i="15"/>
  <c r="Z75" i="15"/>
  <c r="AH75" i="15"/>
  <c r="AP75" i="15"/>
  <c r="AX75" i="15"/>
  <c r="BF75" i="15"/>
  <c r="AI391" i="27"/>
  <c r="AI270" i="27"/>
  <c r="AI272" i="27" s="1"/>
  <c r="I61" i="15"/>
  <c r="Q61" i="15"/>
  <c r="Y61" i="15"/>
  <c r="AG61" i="15"/>
  <c r="AO61" i="15"/>
  <c r="AW61" i="15"/>
  <c r="BE61" i="15"/>
  <c r="H62" i="15"/>
  <c r="P62" i="15"/>
  <c r="X62" i="15"/>
  <c r="AF62" i="15"/>
  <c r="AN62" i="15"/>
  <c r="AV62" i="15"/>
  <c r="BD62" i="15"/>
  <c r="J72" i="15"/>
  <c r="J379" i="27"/>
  <c r="R72" i="15"/>
  <c r="R379" i="27"/>
  <c r="Z72" i="15"/>
  <c r="Z379" i="27"/>
  <c r="AH72" i="15"/>
  <c r="AH379" i="27"/>
  <c r="AP72" i="15"/>
  <c r="AP379" i="27"/>
  <c r="AX72" i="15"/>
  <c r="AX379" i="27"/>
  <c r="BF72" i="15"/>
  <c r="BF379" i="27"/>
  <c r="H70" i="15"/>
  <c r="H377" i="27"/>
  <c r="P70" i="15"/>
  <c r="P377" i="27"/>
  <c r="P142" i="27"/>
  <c r="X70" i="15"/>
  <c r="X377" i="27"/>
  <c r="X142" i="27"/>
  <c r="AF70" i="15"/>
  <c r="AF377" i="27"/>
  <c r="AF142" i="27"/>
  <c r="AN70" i="15"/>
  <c r="AN377" i="27"/>
  <c r="AN142" i="27"/>
  <c r="AV70" i="15"/>
  <c r="AV377" i="27"/>
  <c r="AV142" i="27"/>
  <c r="BD70" i="15"/>
  <c r="BD377" i="27"/>
  <c r="BD142" i="27"/>
  <c r="X140" i="27"/>
  <c r="BH140" i="27"/>
  <c r="G141" i="27"/>
  <c r="P141" i="27"/>
  <c r="Y141" i="27"/>
  <c r="AH141" i="27"/>
  <c r="AZ141" i="27"/>
  <c r="H142" i="27"/>
  <c r="AM142" i="27"/>
  <c r="I156" i="27"/>
  <c r="H166" i="27"/>
  <c r="K72" i="15"/>
  <c r="K379" i="27"/>
  <c r="S72" i="15"/>
  <c r="S379" i="27"/>
  <c r="AA72" i="15"/>
  <c r="AA379" i="27"/>
  <c r="AI72" i="15"/>
  <c r="AI379" i="27"/>
  <c r="AQ72" i="15"/>
  <c r="AQ379" i="27"/>
  <c r="AY72" i="15"/>
  <c r="AY379" i="27"/>
  <c r="BG72" i="15"/>
  <c r="BG379" i="27"/>
  <c r="I70" i="15"/>
  <c r="I377" i="27"/>
  <c r="Q70" i="15"/>
  <c r="Q377" i="27"/>
  <c r="Y70" i="15"/>
  <c r="Y377" i="27"/>
  <c r="AG70" i="15"/>
  <c r="AG377" i="27"/>
  <c r="AO70" i="15"/>
  <c r="AO377" i="27"/>
  <c r="AW70" i="15"/>
  <c r="AW377" i="27"/>
  <c r="BE70" i="15"/>
  <c r="BE377" i="27"/>
  <c r="Y140" i="27"/>
  <c r="H141" i="27"/>
  <c r="Z141" i="27"/>
  <c r="AO142" i="27"/>
  <c r="K61" i="15"/>
  <c r="S61" i="15"/>
  <c r="AA61" i="15"/>
  <c r="AI61" i="15"/>
  <c r="AQ61" i="15"/>
  <c r="AY61" i="15"/>
  <c r="BG61" i="15"/>
  <c r="J62" i="15"/>
  <c r="R62" i="15"/>
  <c r="Z62" i="15"/>
  <c r="AH62" i="15"/>
  <c r="AP62" i="15"/>
  <c r="AX62" i="15"/>
  <c r="BF62" i="15"/>
  <c r="L72" i="15"/>
  <c r="L379" i="27"/>
  <c r="T72" i="15"/>
  <c r="T379" i="27"/>
  <c r="AB72" i="15"/>
  <c r="AB379" i="27"/>
  <c r="AJ72" i="15"/>
  <c r="AJ379" i="27"/>
  <c r="AR72" i="15"/>
  <c r="AR379" i="27"/>
  <c r="AZ72" i="15"/>
  <c r="AZ379" i="27"/>
  <c r="BH72" i="15"/>
  <c r="BH379" i="27"/>
  <c r="J70" i="15"/>
  <c r="J377" i="27"/>
  <c r="R70" i="15"/>
  <c r="R377" i="27"/>
  <c r="Z70" i="15"/>
  <c r="Z377" i="27"/>
  <c r="AH70" i="15"/>
  <c r="AH377" i="27"/>
  <c r="AP70" i="15"/>
  <c r="AP377" i="27"/>
  <c r="AX70" i="15"/>
  <c r="AX377" i="27"/>
  <c r="BF70" i="15"/>
  <c r="BF377" i="27"/>
  <c r="H140" i="27"/>
  <c r="Q140" i="27"/>
  <c r="Z140" i="27"/>
  <c r="I141" i="27"/>
  <c r="R141" i="27"/>
  <c r="AJ141" i="27"/>
  <c r="BC141" i="27"/>
  <c r="J142" i="27"/>
  <c r="AE142" i="27"/>
  <c r="AP142" i="27"/>
  <c r="J391" i="27"/>
  <c r="J270" i="27"/>
  <c r="J272" i="27" s="1"/>
  <c r="R391" i="27"/>
  <c r="R270" i="27"/>
  <c r="R272" i="27" s="1"/>
  <c r="AF391" i="27"/>
  <c r="AF270" i="27"/>
  <c r="AF272" i="27" s="1"/>
  <c r="AZ391" i="27"/>
  <c r="AZ270" i="27"/>
  <c r="AZ272" i="27" s="1"/>
  <c r="AV391" i="27"/>
  <c r="AV270" i="27"/>
  <c r="AV272" i="27" s="1"/>
  <c r="I140" i="27"/>
  <c r="BD141" i="27"/>
  <c r="AG142" i="27"/>
  <c r="K151" i="27"/>
  <c r="S151" i="27"/>
  <c r="AA151" i="27"/>
  <c r="AI151" i="27"/>
  <c r="AQ151" i="27"/>
  <c r="AY151" i="27"/>
  <c r="BG151" i="27"/>
  <c r="S391" i="27"/>
  <c r="S270" i="27"/>
  <c r="S272" i="27" s="1"/>
  <c r="AA391" i="27"/>
  <c r="AA270" i="27"/>
  <c r="AA272" i="27" s="1"/>
  <c r="AY391" i="27"/>
  <c r="AY270" i="27"/>
  <c r="AY272" i="27" s="1"/>
  <c r="AH391" i="27"/>
  <c r="AH270" i="27"/>
  <c r="AH272" i="27" s="1"/>
  <c r="BG391" i="27"/>
  <c r="BG270" i="27"/>
  <c r="BG272" i="27" s="1"/>
  <c r="M61" i="15"/>
  <c r="U61" i="15"/>
  <c r="AC61" i="15"/>
  <c r="AK61" i="15"/>
  <c r="AS61" i="15"/>
  <c r="BA61" i="15"/>
  <c r="BI61" i="15"/>
  <c r="L62" i="15"/>
  <c r="T62" i="15"/>
  <c r="AB62" i="15"/>
  <c r="AJ62" i="15"/>
  <c r="AR62" i="15"/>
  <c r="AZ62" i="15"/>
  <c r="BH62" i="15"/>
  <c r="N72" i="15"/>
  <c r="N379" i="27"/>
  <c r="V72" i="15"/>
  <c r="V379" i="27"/>
  <c r="AD72" i="15"/>
  <c r="AD379" i="27"/>
  <c r="AL72" i="15"/>
  <c r="AL379" i="27"/>
  <c r="AT72" i="15"/>
  <c r="AT379" i="27"/>
  <c r="BB72" i="15"/>
  <c r="BB379" i="27"/>
  <c r="BJ72" i="15"/>
  <c r="BJ379" i="27"/>
  <c r="L70" i="15"/>
  <c r="L377" i="27"/>
  <c r="T70" i="15"/>
  <c r="T377" i="27"/>
  <c r="AB70" i="15"/>
  <c r="AB377" i="27"/>
  <c r="AJ70" i="15"/>
  <c r="AJ377" i="27"/>
  <c r="AR70" i="15"/>
  <c r="AR377" i="27"/>
  <c r="AZ70" i="15"/>
  <c r="AZ377" i="27"/>
  <c r="BH70" i="15"/>
  <c r="BH377" i="27"/>
  <c r="K378" i="27"/>
  <c r="S378" i="27"/>
  <c r="AA378" i="27"/>
  <c r="AI378" i="27"/>
  <c r="AQ378" i="27"/>
  <c r="AY378" i="27"/>
  <c r="BG378" i="27"/>
  <c r="AB140" i="27"/>
  <c r="BD140" i="27"/>
  <c r="K141" i="27"/>
  <c r="AM141" i="27"/>
  <c r="AV141" i="27"/>
  <c r="L142" i="27"/>
  <c r="W142" i="27"/>
  <c r="AH142" i="27"/>
  <c r="AR142" i="27"/>
  <c r="BC142" i="27"/>
  <c r="L151" i="27"/>
  <c r="T151" i="27"/>
  <c r="AB151" i="27"/>
  <c r="AJ151" i="27"/>
  <c r="AR151" i="27"/>
  <c r="AZ151" i="27"/>
  <c r="BH151" i="27"/>
  <c r="AJ391" i="27"/>
  <c r="AJ270" i="27"/>
  <c r="AJ272" i="27" s="1"/>
  <c r="BE270" i="27"/>
  <c r="BE272" i="27" s="1"/>
  <c r="T391" i="27"/>
  <c r="T270" i="27"/>
  <c r="T272" i="27" s="1"/>
  <c r="BH391" i="27"/>
  <c r="BH270" i="27"/>
  <c r="BH272" i="27" s="1"/>
  <c r="M62" i="15"/>
  <c r="U62" i="15"/>
  <c r="AC62" i="15"/>
  <c r="AK62" i="15"/>
  <c r="AS62" i="15"/>
  <c r="BA62" i="15"/>
  <c r="BI62" i="15"/>
  <c r="G72" i="15"/>
  <c r="G379" i="27"/>
  <c r="O72" i="15"/>
  <c r="O379" i="27"/>
  <c r="W72" i="15"/>
  <c r="W379" i="27"/>
  <c r="AE72" i="15"/>
  <c r="AE379" i="27"/>
  <c r="AM72" i="15"/>
  <c r="AM379" i="27"/>
  <c r="AU72" i="15"/>
  <c r="AU379" i="27"/>
  <c r="BC72" i="15"/>
  <c r="BC379" i="27"/>
  <c r="M70" i="15"/>
  <c r="M377" i="27"/>
  <c r="M142" i="27"/>
  <c r="U70" i="15"/>
  <c r="U377" i="27"/>
  <c r="U142" i="27"/>
  <c r="AC70" i="15"/>
  <c r="AC377" i="27"/>
  <c r="AC142" i="27"/>
  <c r="AK70" i="15"/>
  <c r="AK377" i="27"/>
  <c r="AK142" i="27"/>
  <c r="AS70" i="15"/>
  <c r="AS377" i="27"/>
  <c r="AS142" i="27"/>
  <c r="BA70" i="15"/>
  <c r="BA377" i="27"/>
  <c r="BA142" i="27"/>
  <c r="BI70" i="15"/>
  <c r="BI377" i="27"/>
  <c r="BI142" i="27"/>
  <c r="T140" i="27"/>
  <c r="AC140" i="27"/>
  <c r="AV140" i="27"/>
  <c r="BE140" i="27"/>
  <c r="L141" i="27"/>
  <c r="AE141" i="27"/>
  <c r="AN141" i="27"/>
  <c r="AW141" i="27"/>
  <c r="BF141" i="27"/>
  <c r="Y142" i="27"/>
  <c r="BE142" i="27"/>
  <c r="H75" i="15"/>
  <c r="P75" i="15"/>
  <c r="X75" i="15"/>
  <c r="AF75" i="15"/>
  <c r="O29" i="19"/>
  <c r="AN75" i="15"/>
  <c r="AV75" i="15"/>
  <c r="BD75" i="15"/>
  <c r="U309" i="27"/>
  <c r="U312" i="27" s="1"/>
  <c r="U313" i="27" s="1"/>
  <c r="AC309" i="27"/>
  <c r="AC312" i="27" s="1"/>
  <c r="AC313" i="27" s="1"/>
  <c r="AK309" i="27"/>
  <c r="AK312" i="27" s="1"/>
  <c r="AK313" i="27" s="1"/>
  <c r="BA309" i="27"/>
  <c r="BA312" i="27" s="1"/>
  <c r="BA313" i="27" s="1"/>
  <c r="BI309" i="27"/>
  <c r="BI312" i="27" s="1"/>
  <c r="BI313" i="27" s="1"/>
  <c r="AN391" i="27"/>
  <c r="AN270" i="27"/>
  <c r="AN272" i="27" s="1"/>
  <c r="N75" i="15"/>
  <c r="V75" i="15"/>
  <c r="M29" i="19"/>
  <c r="AD75" i="15"/>
  <c r="AL75" i="15"/>
  <c r="AT75" i="15"/>
  <c r="BB75" i="15"/>
  <c r="BJ75" i="15"/>
  <c r="AQ391" i="27"/>
  <c r="AQ270" i="27"/>
  <c r="AQ272" i="27" s="1"/>
  <c r="G389" i="27"/>
  <c r="G390" i="27" s="1"/>
  <c r="G392" i="27" s="1"/>
  <c r="G243" i="27"/>
  <c r="O389" i="27"/>
  <c r="O390" i="27" s="1"/>
  <c r="W389" i="27"/>
  <c r="W390" i="27" s="1"/>
  <c r="W392" i="27" s="1"/>
  <c r="AE389" i="27"/>
  <c r="AE390" i="27" s="1"/>
  <c r="AE392" i="27" s="1"/>
  <c r="AM389" i="27"/>
  <c r="AU389" i="27"/>
  <c r="AU390" i="27" s="1"/>
  <c r="BC389" i="27"/>
  <c r="BC390" i="27" s="1"/>
  <c r="BC392" i="27" s="1"/>
  <c r="G75" i="15"/>
  <c r="O75" i="15"/>
  <c r="W75" i="15"/>
  <c r="AE75" i="15"/>
  <c r="AM75" i="15"/>
  <c r="AU75" i="15"/>
  <c r="BC75" i="15"/>
  <c r="AD309" i="27"/>
  <c r="AD312" i="27" s="1"/>
  <c r="AD313" i="27" s="1"/>
  <c r="BJ309" i="27"/>
  <c r="BJ312" i="27" s="1"/>
  <c r="BJ313" i="27" s="1"/>
  <c r="K391" i="27"/>
  <c r="K270" i="27"/>
  <c r="K272" i="27" s="1"/>
  <c r="K389" i="27"/>
  <c r="K390" i="27" s="1"/>
  <c r="K392" i="27" s="1"/>
  <c r="S389" i="27"/>
  <c r="S390" i="27" s="1"/>
  <c r="AA389" i="27"/>
  <c r="AA390" i="27" s="1"/>
  <c r="AA392" i="27" s="1"/>
  <c r="AI389" i="27"/>
  <c r="AI390" i="27" s="1"/>
  <c r="AQ389" i="27"/>
  <c r="AY389" i="27"/>
  <c r="BG389" i="27"/>
  <c r="BG390" i="27" s="1"/>
  <c r="K75" i="15"/>
  <c r="S75" i="15"/>
  <c r="AA75" i="15"/>
  <c r="N29" i="19"/>
  <c r="AI75" i="15"/>
  <c r="AQ75" i="15"/>
  <c r="AY75" i="15"/>
  <c r="BG75" i="15"/>
  <c r="G270" i="27"/>
  <c r="G272" i="27" s="1"/>
  <c r="O391" i="27"/>
  <c r="O270" i="27"/>
  <c r="O272" i="27" s="1"/>
  <c r="W391" i="27"/>
  <c r="W270" i="27"/>
  <c r="W272" i="27" s="1"/>
  <c r="AE391" i="27"/>
  <c r="AE270" i="27"/>
  <c r="AE272" i="27" s="1"/>
  <c r="AM391" i="27"/>
  <c r="AM270" i="27"/>
  <c r="AM272" i="27" s="1"/>
  <c r="BC391" i="27"/>
  <c r="BC270" i="27"/>
  <c r="BC272" i="27" s="1"/>
  <c r="L391" i="27"/>
  <c r="L270" i="27"/>
  <c r="L272" i="27" s="1"/>
  <c r="L75" i="15"/>
  <c r="K29" i="19"/>
  <c r="T75" i="15"/>
  <c r="AB75" i="15"/>
  <c r="AJ75" i="15"/>
  <c r="AR75" i="15"/>
  <c r="AZ75" i="15"/>
  <c r="BH75" i="15"/>
  <c r="O309" i="27"/>
  <c r="O312" i="27" s="1"/>
  <c r="O313" i="27" s="1"/>
  <c r="AU309" i="27"/>
  <c r="AU312" i="27" s="1"/>
  <c r="AU313" i="27" s="1"/>
  <c r="AU270" i="27"/>
  <c r="AU272" i="27" s="1"/>
  <c r="M75" i="15"/>
  <c r="U75" i="15"/>
  <c r="AC75" i="15"/>
  <c r="AK75" i="15"/>
  <c r="P29" i="19"/>
  <c r="AS75" i="15"/>
  <c r="BA75" i="15"/>
  <c r="BI75" i="15"/>
  <c r="I390" i="27"/>
  <c r="I392" i="27" s="1"/>
  <c r="Q390" i="27"/>
  <c r="Q392" i="27" s="1"/>
  <c r="Y390" i="27"/>
  <c r="Y392" i="27" s="1"/>
  <c r="AG390" i="27"/>
  <c r="AG392" i="27" s="1"/>
  <c r="AO390" i="27"/>
  <c r="AO392" i="27" s="1"/>
  <c r="AW390" i="27"/>
  <c r="AW392" i="27" s="1"/>
  <c r="BE390" i="27"/>
  <c r="BE392" i="27" s="1"/>
  <c r="L332" i="27"/>
  <c r="T332" i="27"/>
  <c r="AB332" i="27"/>
  <c r="AJ332" i="27"/>
  <c r="AR332" i="27"/>
  <c r="AZ332" i="27"/>
  <c r="BH332" i="27"/>
  <c r="J390" i="27"/>
  <c r="J392" i="27" s="1"/>
  <c r="R390" i="27"/>
  <c r="R392" i="27" s="1"/>
  <c r="Z390" i="27"/>
  <c r="Z392" i="27" s="1"/>
  <c r="AH390" i="27"/>
  <c r="AH392" i="27" s="1"/>
  <c r="AP390" i="27"/>
  <c r="AP392" i="27" s="1"/>
  <c r="AX390" i="27"/>
  <c r="AX392" i="27" s="1"/>
  <c r="BF390" i="27"/>
  <c r="BF392" i="27" s="1"/>
  <c r="I320" i="27"/>
  <c r="Q320" i="27"/>
  <c r="Y320" i="27"/>
  <c r="AG320" i="27"/>
  <c r="AO320" i="27"/>
  <c r="AW320" i="27"/>
  <c r="BE320" i="27"/>
  <c r="M332" i="27"/>
  <c r="U332" i="27"/>
  <c r="AC332" i="27"/>
  <c r="AK332" i="27"/>
  <c r="AS332" i="27"/>
  <c r="BA332" i="27"/>
  <c r="BI332" i="27"/>
  <c r="H263" i="27"/>
  <c r="M390" i="27"/>
  <c r="M392" i="27" s="1"/>
  <c r="U390" i="27"/>
  <c r="U392" i="27" s="1"/>
  <c r="AC390" i="27"/>
  <c r="AC392" i="27" s="1"/>
  <c r="AK390" i="27"/>
  <c r="AK392" i="27" s="1"/>
  <c r="AS390" i="27"/>
  <c r="AS392" i="27" s="1"/>
  <c r="BA390" i="27"/>
  <c r="BA392" i="27" s="1"/>
  <c r="BI390" i="27"/>
  <c r="BI392" i="27" s="1"/>
  <c r="H264" i="27"/>
  <c r="N390" i="27"/>
  <c r="N392" i="27" s="1"/>
  <c r="V390" i="27"/>
  <c r="V392" i="27" s="1"/>
  <c r="AD390" i="27"/>
  <c r="AD392" i="27" s="1"/>
  <c r="AL390" i="27"/>
  <c r="AL392" i="27" s="1"/>
  <c r="AT390" i="27"/>
  <c r="AT392" i="27" s="1"/>
  <c r="BB390" i="27"/>
  <c r="BB392" i="27" s="1"/>
  <c r="BJ390" i="27"/>
  <c r="BJ392" i="27" s="1"/>
  <c r="AO398" i="27"/>
  <c r="J397" i="27"/>
  <c r="J320" i="27"/>
  <c r="R397" i="27"/>
  <c r="R320" i="27"/>
  <c r="Z397" i="27"/>
  <c r="Z320" i="27"/>
  <c r="AH397" i="27"/>
  <c r="AH320" i="27"/>
  <c r="AP397" i="27"/>
  <c r="AP320" i="27"/>
  <c r="AX397" i="27"/>
  <c r="AX320" i="27"/>
  <c r="BF397" i="27"/>
  <c r="BF320" i="27"/>
  <c r="H395" i="27"/>
  <c r="H323" i="27"/>
  <c r="H321" i="27"/>
  <c r="H320" i="27"/>
  <c r="P395" i="27"/>
  <c r="P323" i="27"/>
  <c r="P321" i="27"/>
  <c r="P320" i="27"/>
  <c r="X395" i="27"/>
  <c r="X323" i="27"/>
  <c r="X321" i="27"/>
  <c r="X320" i="27"/>
  <c r="AF395" i="27"/>
  <c r="AF323" i="27"/>
  <c r="AF321" i="27"/>
  <c r="AF320" i="27"/>
  <c r="AN395" i="27"/>
  <c r="AN323" i="27"/>
  <c r="AN321" i="27"/>
  <c r="AN320" i="27"/>
  <c r="AV395" i="27"/>
  <c r="AV323" i="27"/>
  <c r="AV321" i="27"/>
  <c r="AV320" i="27"/>
  <c r="BD395" i="27"/>
  <c r="BD323" i="27"/>
  <c r="BD321" i="27"/>
  <c r="BD320" i="27"/>
  <c r="G396" i="27"/>
  <c r="G322" i="27"/>
  <c r="O396" i="27"/>
  <c r="O322" i="27"/>
  <c r="W396" i="27"/>
  <c r="W322" i="27"/>
  <c r="AE396" i="27"/>
  <c r="AE322" i="27"/>
  <c r="AM396" i="27"/>
  <c r="AM322" i="27"/>
  <c r="AU396" i="27"/>
  <c r="AU322" i="27"/>
  <c r="BC396" i="27"/>
  <c r="BC322" i="27"/>
  <c r="AH332" i="27"/>
  <c r="AP332" i="27"/>
  <c r="AX332" i="27"/>
  <c r="BF332" i="27"/>
  <c r="K397" i="27"/>
  <c r="S397" i="27"/>
  <c r="AA397" i="27"/>
  <c r="AI397" i="27"/>
  <c r="AQ397" i="27"/>
  <c r="AY397" i="27"/>
  <c r="BG397" i="27"/>
  <c r="M321" i="27"/>
  <c r="U321" i="27"/>
  <c r="AC321" i="27"/>
  <c r="AK321" i="27"/>
  <c r="AS321" i="27"/>
  <c r="BA321" i="27"/>
  <c r="BI321" i="27"/>
  <c r="K323" i="27"/>
  <c r="S323" i="27"/>
  <c r="AA323" i="27"/>
  <c r="AI323" i="27"/>
  <c r="AQ323" i="27"/>
  <c r="AY323" i="27"/>
  <c r="BG323" i="27"/>
  <c r="L397" i="27"/>
  <c r="T397" i="27"/>
  <c r="AB397" i="27"/>
  <c r="AJ397" i="27"/>
  <c r="AR397" i="27"/>
  <c r="AZ397" i="27"/>
  <c r="BH397" i="27"/>
  <c r="L323" i="27"/>
  <c r="T323" i="27"/>
  <c r="AB323" i="27"/>
  <c r="AJ323" i="27"/>
  <c r="AR323" i="27"/>
  <c r="AZ323" i="27"/>
  <c r="BH323" i="27"/>
  <c r="H355" i="27"/>
  <c r="H353" i="27"/>
  <c r="N397" i="27"/>
  <c r="V397" i="27"/>
  <c r="AD397" i="27"/>
  <c r="AL397" i="27"/>
  <c r="AT397" i="27"/>
  <c r="BB397" i="27"/>
  <c r="BJ397" i="27"/>
  <c r="N323" i="27"/>
  <c r="V323" i="27"/>
  <c r="AD323" i="27"/>
  <c r="AL323" i="27"/>
  <c r="AT323" i="27"/>
  <c r="BB323" i="27"/>
  <c r="BJ323" i="27"/>
  <c r="G397" i="27"/>
  <c r="O397" i="27"/>
  <c r="W397" i="27"/>
  <c r="AE397" i="27"/>
  <c r="AM397" i="27"/>
  <c r="AU397" i="27"/>
  <c r="BC397" i="27"/>
  <c r="M395" i="27"/>
  <c r="U395" i="27"/>
  <c r="AC395" i="27"/>
  <c r="AK395" i="27"/>
  <c r="AS395" i="27"/>
  <c r="BA395" i="27"/>
  <c r="BI395" i="27"/>
  <c r="L396" i="27"/>
  <c r="T396" i="27"/>
  <c r="AB396" i="27"/>
  <c r="AJ396" i="27"/>
  <c r="AR396" i="27"/>
  <c r="AZ396" i="27"/>
  <c r="BH396" i="27"/>
  <c r="I321" i="27"/>
  <c r="Q321" i="27"/>
  <c r="Y321" i="27"/>
  <c r="AG321" i="27"/>
  <c r="AO321" i="27"/>
  <c r="AW321" i="27"/>
  <c r="BE321" i="27"/>
  <c r="H322" i="27"/>
  <c r="P322" i="27"/>
  <c r="X322" i="27"/>
  <c r="AF322" i="27"/>
  <c r="AN322" i="27"/>
  <c r="AV322" i="27"/>
  <c r="BD322" i="27"/>
  <c r="G323" i="27"/>
  <c r="O323" i="27"/>
  <c r="W323" i="27"/>
  <c r="AE323" i="27"/>
  <c r="AM323" i="27"/>
  <c r="AU323" i="27"/>
  <c r="BC323" i="27"/>
  <c r="J321" i="27"/>
  <c r="R321" i="27"/>
  <c r="Z321" i="27"/>
  <c r="AH321" i="27"/>
  <c r="AP321" i="27"/>
  <c r="AX321" i="27"/>
  <c r="BF321" i="27"/>
  <c r="I322" i="27"/>
  <c r="Q322" i="27"/>
  <c r="Y322" i="27"/>
  <c r="AG322" i="27"/>
  <c r="AO322" i="27"/>
  <c r="AW322" i="27"/>
  <c r="BE322" i="27"/>
  <c r="I397" i="27"/>
  <c r="Q397" i="27"/>
  <c r="Y397" i="27"/>
  <c r="AG397" i="27"/>
  <c r="AO397" i="27"/>
  <c r="AW397" i="27"/>
  <c r="BE397" i="27"/>
  <c r="K321" i="27"/>
  <c r="S321" i="27"/>
  <c r="AA321" i="27"/>
  <c r="AI321" i="27"/>
  <c r="AQ321" i="27"/>
  <c r="AY321" i="27"/>
  <c r="BG321" i="27"/>
  <c r="J322" i="27"/>
  <c r="R322" i="27"/>
  <c r="Z322" i="27"/>
  <c r="AH322" i="27"/>
  <c r="AP322" i="27"/>
  <c r="AX322" i="27"/>
  <c r="BF322" i="27"/>
  <c r="I323" i="27"/>
  <c r="Q323" i="27"/>
  <c r="Y323" i="27"/>
  <c r="AG323" i="27"/>
  <c r="AO323" i="27"/>
  <c r="AW323" i="27"/>
  <c r="BE323" i="27"/>
  <c r="H354" i="27"/>
  <c r="E739" i="26"/>
  <c r="D731" i="26"/>
  <c r="D727" i="26"/>
  <c r="H43" i="15"/>
  <c r="I43" i="15"/>
  <c r="J43" i="15"/>
  <c r="K43" i="15"/>
  <c r="M43" i="15"/>
  <c r="N43" i="15"/>
  <c r="O43" i="15"/>
  <c r="P43"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G43" i="15"/>
  <c r="C3" i="26"/>
  <c r="C723" i="26"/>
  <c r="AY42" i="27" l="1"/>
  <c r="X380" i="27"/>
  <c r="Q73" i="15"/>
  <c r="O132" i="27"/>
  <c r="BI42" i="27"/>
  <c r="BI64" i="15" s="1"/>
  <c r="AN63" i="15"/>
  <c r="Y380" i="27"/>
  <c r="Y381" i="27" s="1"/>
  <c r="Y383" i="27" s="1"/>
  <c r="BD380" i="27"/>
  <c r="BD381" i="27" s="1"/>
  <c r="BD383" i="27" s="1"/>
  <c r="AU73" i="15"/>
  <c r="N270" i="27"/>
  <c r="N272" i="27" s="1"/>
  <c r="S76" i="15"/>
  <c r="AG73" i="15"/>
  <c r="AX380" i="27"/>
  <c r="AX381" i="27" s="1"/>
  <c r="AX383" i="27" s="1"/>
  <c r="BC380" i="27"/>
  <c r="BC381" i="27" s="1"/>
  <c r="BC383" i="27" s="1"/>
  <c r="G360" i="27"/>
  <c r="G362" i="27" s="1"/>
  <c r="I42" i="27"/>
  <c r="I89" i="27" s="1"/>
  <c r="I91" i="27" s="1"/>
  <c r="I65" i="15" s="1"/>
  <c r="BD270" i="27"/>
  <c r="BD272" i="27" s="1"/>
  <c r="AS360" i="27"/>
  <c r="AS362" i="27" s="1"/>
  <c r="AF360" i="27"/>
  <c r="AF362" i="27" s="1"/>
  <c r="AT360" i="27"/>
  <c r="AT362" i="27" s="1"/>
  <c r="M360" i="27"/>
  <c r="M362" i="27" s="1"/>
  <c r="W380" i="27"/>
  <c r="W381" i="27" s="1"/>
  <c r="W383" i="27" s="1"/>
  <c r="O73" i="15"/>
  <c r="P73" i="15"/>
  <c r="AA132" i="27"/>
  <c r="AA77" i="15" s="1"/>
  <c r="N360" i="27"/>
  <c r="N362" i="27" s="1"/>
  <c r="AR270" i="27"/>
  <c r="AR272" i="27" s="1"/>
  <c r="AA76" i="15"/>
  <c r="W42" i="27"/>
  <c r="W64" i="15" s="1"/>
  <c r="AV42" i="27"/>
  <c r="AV64" i="15" s="1"/>
  <c r="V391" i="27"/>
  <c r="AP380" i="27"/>
  <c r="AP381" i="27" s="1"/>
  <c r="AP383" i="27" s="1"/>
  <c r="L26" i="19"/>
  <c r="L28" i="19" s="1"/>
  <c r="L31" i="19" s="1"/>
  <c r="L32" i="19" s="1"/>
  <c r="BD132" i="27"/>
  <c r="BD382" i="27" s="1"/>
  <c r="AV380" i="27"/>
  <c r="AV381" i="27" s="1"/>
  <c r="AV383" i="27" s="1"/>
  <c r="P270" i="27"/>
  <c r="P272" i="27" s="1"/>
  <c r="X374" i="27"/>
  <c r="Q76" i="15"/>
  <c r="AF76" i="15"/>
  <c r="AV360" i="27"/>
  <c r="AV362" i="27" s="1"/>
  <c r="BE360" i="27"/>
  <c r="BE362" i="27" s="1"/>
  <c r="K360" i="27"/>
  <c r="K362" i="27" s="1"/>
  <c r="H380" i="27"/>
  <c r="H381" i="27" s="1"/>
  <c r="H383" i="27" s="1"/>
  <c r="F740" i="26"/>
  <c r="BJ73" i="15"/>
  <c r="M380" i="27"/>
  <c r="M381" i="27" s="1"/>
  <c r="M383" i="27" s="1"/>
  <c r="AD73" i="15"/>
  <c r="AS380" i="27"/>
  <c r="AS381" i="27" s="1"/>
  <c r="AS383" i="27" s="1"/>
  <c r="M26" i="19"/>
  <c r="M28" i="19" s="1"/>
  <c r="K179" i="27"/>
  <c r="K181" i="27" s="1"/>
  <c r="L179" i="27"/>
  <c r="L181" i="27" s="1"/>
  <c r="R382" i="27"/>
  <c r="R179" i="27"/>
  <c r="R181" i="27" s="1"/>
  <c r="V76" i="15"/>
  <c r="AS76" i="15"/>
  <c r="AS132" i="27"/>
  <c r="AS179" i="27" s="1"/>
  <c r="AS181" i="27" s="1"/>
  <c r="AS78" i="15" s="1"/>
  <c r="AQ76" i="15"/>
  <c r="BC76" i="15"/>
  <c r="AC76" i="15"/>
  <c r="AC132" i="27"/>
  <c r="AC77" i="15" s="1"/>
  <c r="AE76" i="15"/>
  <c r="AE132" i="27"/>
  <c r="AE382" i="27" s="1"/>
  <c r="M76" i="15"/>
  <c r="M179" i="27"/>
  <c r="M181" i="27" s="1"/>
  <c r="M78" i="15" s="1"/>
  <c r="H360" i="27"/>
  <c r="H362" i="27" s="1"/>
  <c r="G76" i="15"/>
  <c r="BD399" i="27"/>
  <c r="BD401" i="27" s="1"/>
  <c r="BD360" i="27"/>
  <c r="BD362" i="27" s="1"/>
  <c r="X360" i="27"/>
  <c r="X362" i="27" s="1"/>
  <c r="AE360" i="27"/>
  <c r="AE362" i="27" s="1"/>
  <c r="H333" i="27"/>
  <c r="N399" i="27"/>
  <c r="N401" i="27" s="1"/>
  <c r="AV399" i="27"/>
  <c r="AV401" i="27" s="1"/>
  <c r="P399" i="27"/>
  <c r="P401" i="27" s="1"/>
  <c r="BB360" i="27"/>
  <c r="BB362" i="27" s="1"/>
  <c r="Y270" i="27"/>
  <c r="Y272" i="27" s="1"/>
  <c r="AX391" i="27"/>
  <c r="AR360" i="27"/>
  <c r="AR362" i="27" s="1"/>
  <c r="L360" i="27"/>
  <c r="L362" i="27" s="1"/>
  <c r="BG360" i="27"/>
  <c r="BG362" i="27" s="1"/>
  <c r="AB270" i="27"/>
  <c r="AB272" i="27" s="1"/>
  <c r="S360" i="27"/>
  <c r="S362" i="27" s="1"/>
  <c r="V380" i="27"/>
  <c r="V381" i="27" s="1"/>
  <c r="V383" i="27" s="1"/>
  <c r="AT73" i="15"/>
  <c r="R380" i="27"/>
  <c r="R381" i="27" s="1"/>
  <c r="R383" i="27" s="1"/>
  <c r="BE380" i="27"/>
  <c r="BE381" i="27" s="1"/>
  <c r="BE383" i="27" s="1"/>
  <c r="J380" i="27"/>
  <c r="J381" i="27" s="1"/>
  <c r="J383" i="27" s="1"/>
  <c r="AU76" i="15"/>
  <c r="H152" i="27"/>
  <c r="AK380" i="27"/>
  <c r="AK381" i="27" s="1"/>
  <c r="AK383" i="27" s="1"/>
  <c r="BB380" i="27"/>
  <c r="BB381" i="27" s="1"/>
  <c r="BB383" i="27" s="1"/>
  <c r="BF380" i="27"/>
  <c r="BF381" i="27" s="1"/>
  <c r="BF383" i="27" s="1"/>
  <c r="AN380" i="27"/>
  <c r="AN381" i="27" s="1"/>
  <c r="AN383" i="27" s="1"/>
  <c r="AE380" i="27"/>
  <c r="AE381" i="27" s="1"/>
  <c r="AE383" i="27" s="1"/>
  <c r="AO380" i="27"/>
  <c r="AO381" i="27" s="1"/>
  <c r="AO383" i="27" s="1"/>
  <c r="AG381" i="27"/>
  <c r="AG383" i="27" s="1"/>
  <c r="S374" i="27"/>
  <c r="AN76" i="15"/>
  <c r="AT132" i="27"/>
  <c r="AT77" i="15" s="1"/>
  <c r="AY76" i="15"/>
  <c r="N132" i="27"/>
  <c r="N77" i="15" s="1"/>
  <c r="AW132" i="27"/>
  <c r="AW77" i="15" s="1"/>
  <c r="AI132" i="27"/>
  <c r="AI179" i="27" s="1"/>
  <c r="AI181" i="27" s="1"/>
  <c r="AI78" i="15" s="1"/>
  <c r="AC42" i="27"/>
  <c r="AC89" i="27" s="1"/>
  <c r="AC91" i="27" s="1"/>
  <c r="AC65" i="15" s="1"/>
  <c r="H42" i="27"/>
  <c r="H64" i="15" s="1"/>
  <c r="AU63" i="15"/>
  <c r="P132" i="27"/>
  <c r="P77" i="15" s="1"/>
  <c r="AO42" i="27"/>
  <c r="AO373" i="27" s="1"/>
  <c r="BG132" i="27"/>
  <c r="BG77" i="15" s="1"/>
  <c r="AF132" i="27"/>
  <c r="AF77" i="15" s="1"/>
  <c r="P42" i="27"/>
  <c r="P64" i="15" s="1"/>
  <c r="AD132" i="27"/>
  <c r="AD179" i="27" s="1"/>
  <c r="AD181" i="27" s="1"/>
  <c r="AD78" i="15" s="1"/>
  <c r="BE132" i="27"/>
  <c r="BE382" i="27" s="1"/>
  <c r="AO132" i="27"/>
  <c r="AO77" i="15" s="1"/>
  <c r="BG42" i="27"/>
  <c r="BG89" i="27" s="1"/>
  <c r="BG91" i="27" s="1"/>
  <c r="BG65" i="15" s="1"/>
  <c r="Y76" i="15"/>
  <c r="Y132" i="27"/>
  <c r="U132" i="27"/>
  <c r="U77" i="15" s="1"/>
  <c r="U76" i="15"/>
  <c r="AN360" i="27"/>
  <c r="AN362" i="27" s="1"/>
  <c r="BF391" i="27"/>
  <c r="AN400" i="27"/>
  <c r="Q74" i="15"/>
  <c r="AL360" i="27"/>
  <c r="AL362" i="27" s="1"/>
  <c r="AH360" i="27"/>
  <c r="AH362" i="27" s="1"/>
  <c r="P26" i="19"/>
  <c r="P28" i="19" s="1"/>
  <c r="AB360" i="27"/>
  <c r="AB362" i="27" s="1"/>
  <c r="AD399" i="27"/>
  <c r="AD401" i="27" s="1"/>
  <c r="I360" i="27"/>
  <c r="I362" i="27" s="1"/>
  <c r="G333" i="27"/>
  <c r="AF73" i="15"/>
  <c r="R360" i="27"/>
  <c r="R362" i="27" s="1"/>
  <c r="AG399" i="27"/>
  <c r="AG401" i="27" s="1"/>
  <c r="Z270" i="27"/>
  <c r="Z272" i="27" s="1"/>
  <c r="I132" i="27"/>
  <c r="I382" i="27" s="1"/>
  <c r="K76" i="15"/>
  <c r="AK76" i="15"/>
  <c r="AL132" i="27"/>
  <c r="AL77" i="15" s="1"/>
  <c r="BB399" i="27"/>
  <c r="BB401" i="27" s="1"/>
  <c r="AU399" i="27"/>
  <c r="AU401" i="27" s="1"/>
  <c r="J399" i="27"/>
  <c r="J401" i="27" s="1"/>
  <c r="Y399" i="27"/>
  <c r="Y401" i="27" s="1"/>
  <c r="AP270" i="27"/>
  <c r="AP272" i="27" s="1"/>
  <c r="AM380" i="27"/>
  <c r="AM381" i="27" s="1"/>
  <c r="AM383" i="27" s="1"/>
  <c r="G380" i="27"/>
  <c r="G381" i="27" s="1"/>
  <c r="N380" i="27"/>
  <c r="N381" i="27" s="1"/>
  <c r="N383" i="27" s="1"/>
  <c r="M374" i="27"/>
  <c r="AW380" i="27"/>
  <c r="AW381" i="27" s="1"/>
  <c r="AW383" i="27" s="1"/>
  <c r="BI380" i="27"/>
  <c r="BI381" i="27" s="1"/>
  <c r="BI383" i="27" s="1"/>
  <c r="P360" i="27"/>
  <c r="P362" i="27" s="1"/>
  <c r="AJ360" i="27"/>
  <c r="AJ362" i="27" s="1"/>
  <c r="G73" i="15"/>
  <c r="AA63" i="15"/>
  <c r="AA42" i="27"/>
  <c r="AA64" i="15" s="1"/>
  <c r="BC63" i="15"/>
  <c r="BC42" i="27"/>
  <c r="BC89" i="27" s="1"/>
  <c r="BC91" i="27" s="1"/>
  <c r="BC65" i="15" s="1"/>
  <c r="O63" i="15"/>
  <c r="O42" i="27"/>
  <c r="O89" i="27" s="1"/>
  <c r="O91" i="27" s="1"/>
  <c r="O65" i="15" s="1"/>
  <c r="X132" i="27"/>
  <c r="X179" i="27" s="1"/>
  <c r="X181" i="27" s="1"/>
  <c r="X78" i="15" s="1"/>
  <c r="X76" i="15"/>
  <c r="H76" i="15"/>
  <c r="H132" i="27"/>
  <c r="H179" i="27" s="1"/>
  <c r="H181" i="27" s="1"/>
  <c r="H78" i="15" s="1"/>
  <c r="I264" i="27"/>
  <c r="I265" i="27"/>
  <c r="I257" i="27"/>
  <c r="I243" i="27" s="1"/>
  <c r="G740" i="26"/>
  <c r="I263" i="27"/>
  <c r="H391" i="27"/>
  <c r="H270" i="27"/>
  <c r="H272" i="27" s="1"/>
  <c r="Z73" i="15"/>
  <c r="Z380" i="27"/>
  <c r="BA73" i="15"/>
  <c r="BA380" i="27"/>
  <c r="BA381" i="27" s="1"/>
  <c r="BA383" i="27" s="1"/>
  <c r="H735" i="26"/>
  <c r="I735" i="26"/>
  <c r="AM399" i="27"/>
  <c r="AM401" i="27" s="1"/>
  <c r="AY399" i="27"/>
  <c r="AY401" i="27" s="1"/>
  <c r="Q399" i="27"/>
  <c r="Q401" i="27" s="1"/>
  <c r="AM390" i="27"/>
  <c r="AM392" i="27" s="1"/>
  <c r="BG392" i="27"/>
  <c r="AS374" i="27"/>
  <c r="N372" i="27"/>
  <c r="N374" i="27" s="1"/>
  <c r="AI42" i="27"/>
  <c r="AI373" i="27" s="1"/>
  <c r="AL380" i="27"/>
  <c r="AL381" i="27" s="1"/>
  <c r="AL383" i="27" s="1"/>
  <c r="AP372" i="27"/>
  <c r="AP374" i="27" s="1"/>
  <c r="J372" i="27"/>
  <c r="J374" i="27" s="1"/>
  <c r="BD374" i="27"/>
  <c r="AM76" i="15"/>
  <c r="V360" i="27"/>
  <c r="V362" i="27" s="1"/>
  <c r="U73" i="15"/>
  <c r="U380" i="27"/>
  <c r="U381" i="27" s="1"/>
  <c r="U383" i="27" s="1"/>
  <c r="Z400" i="27"/>
  <c r="Z360" i="27"/>
  <c r="Z362" i="27" s="1"/>
  <c r="BA132" i="27"/>
  <c r="BA382" i="27" s="1"/>
  <c r="BA76" i="15"/>
  <c r="AN399" i="27"/>
  <c r="AN401" i="27" s="1"/>
  <c r="AF399" i="27"/>
  <c r="AF401" i="27" s="1"/>
  <c r="X399" i="27"/>
  <c r="X401" i="27" s="1"/>
  <c r="AY390" i="27"/>
  <c r="AY392" i="27" s="1"/>
  <c r="S392" i="27"/>
  <c r="AQ372" i="27"/>
  <c r="AQ374" i="27" s="1"/>
  <c r="K374" i="27"/>
  <c r="AV76" i="15"/>
  <c r="BJ132" i="27"/>
  <c r="BJ77" i="15" s="1"/>
  <c r="V399" i="27"/>
  <c r="V401" i="27" s="1"/>
  <c r="AI392" i="27"/>
  <c r="AT270" i="27"/>
  <c r="AT272" i="27" s="1"/>
  <c r="AI374" i="27"/>
  <c r="AO374" i="27"/>
  <c r="I374" i="27"/>
  <c r="W132" i="27"/>
  <c r="W77" i="15" s="1"/>
  <c r="BB132" i="27"/>
  <c r="BB77" i="15" s="1"/>
  <c r="BI132" i="27"/>
  <c r="BI77" i="15" s="1"/>
  <c r="AT399" i="27"/>
  <c r="AT401" i="27" s="1"/>
  <c r="AI399" i="27"/>
  <c r="AI401" i="27" s="1"/>
  <c r="AU392" i="27"/>
  <c r="O392" i="27"/>
  <c r="AL374" i="27"/>
  <c r="AG132" i="27"/>
  <c r="AG382" i="27" s="1"/>
  <c r="AU64" i="15"/>
  <c r="AU373" i="27"/>
  <c r="AU89" i="27"/>
  <c r="AU91" i="27" s="1"/>
  <c r="AU65" i="15" s="1"/>
  <c r="BH398" i="27"/>
  <c r="BH399" i="27" s="1"/>
  <c r="AJ73" i="15"/>
  <c r="AJ380" i="27"/>
  <c r="AJ381" i="27" s="1"/>
  <c r="AX64" i="15"/>
  <c r="AX373" i="27"/>
  <c r="AX89" i="27"/>
  <c r="AX91" i="27" s="1"/>
  <c r="AX65" i="15" s="1"/>
  <c r="AK398" i="27"/>
  <c r="AK399" i="27" s="1"/>
  <c r="AK401" i="27" s="1"/>
  <c r="T398" i="27"/>
  <c r="AI360" i="27"/>
  <c r="AI362" i="27" s="1"/>
  <c r="AG391" i="27"/>
  <c r="AG270" i="27"/>
  <c r="AG272" i="27" s="1"/>
  <c r="AM360" i="27"/>
  <c r="AM362" i="27" s="1"/>
  <c r="BJ74" i="15"/>
  <c r="BJ381" i="27"/>
  <c r="BJ383" i="27" s="1"/>
  <c r="BH73" i="15"/>
  <c r="BH380" i="27"/>
  <c r="M74" i="15"/>
  <c r="S73" i="15"/>
  <c r="S380" i="27"/>
  <c r="S381" i="27" s="1"/>
  <c r="AJ74" i="15"/>
  <c r="M391" i="27"/>
  <c r="M270" i="27"/>
  <c r="M272" i="27" s="1"/>
  <c r="AG372" i="27"/>
  <c r="AG374" i="27" s="1"/>
  <c r="O25" i="19"/>
  <c r="O31" i="19" s="1"/>
  <c r="O32" i="19" s="1"/>
  <c r="AF74" i="15"/>
  <c r="AF381" i="27"/>
  <c r="AF383" i="27" s="1"/>
  <c r="AQ74" i="15"/>
  <c r="BB372" i="27"/>
  <c r="BB374" i="27" s="1"/>
  <c r="V372" i="27"/>
  <c r="V374" i="27" s="1"/>
  <c r="S64" i="15"/>
  <c r="S373" i="27"/>
  <c r="S89" i="27"/>
  <c r="S91" i="27" s="1"/>
  <c r="S65" i="15" s="1"/>
  <c r="Q381" i="27"/>
  <c r="Q383" i="27" s="1"/>
  <c r="O74" i="15"/>
  <c r="O381" i="27"/>
  <c r="O383" i="27" s="1"/>
  <c r="AG64" i="15"/>
  <c r="AG373" i="27"/>
  <c r="AG89" i="27"/>
  <c r="AG91" i="27" s="1"/>
  <c r="AG65" i="15" s="1"/>
  <c r="AZ76" i="15"/>
  <c r="AZ132" i="27"/>
  <c r="G372" i="27"/>
  <c r="G374" i="27" s="1"/>
  <c r="BF76" i="15"/>
  <c r="BF132" i="27"/>
  <c r="AM374" i="27"/>
  <c r="BA64" i="15"/>
  <c r="BA373" i="27"/>
  <c r="BA89" i="27"/>
  <c r="BA91" i="27" s="1"/>
  <c r="BA65" i="15" s="1"/>
  <c r="AU77" i="15"/>
  <c r="AU382" i="27"/>
  <c r="AU179" i="27"/>
  <c r="AJ64" i="15"/>
  <c r="AJ373" i="27"/>
  <c r="AJ89" i="27"/>
  <c r="AJ91" i="27" s="1"/>
  <c r="AJ65" i="15" s="1"/>
  <c r="AK64" i="15"/>
  <c r="AK373" i="27"/>
  <c r="AK89" i="27"/>
  <c r="AK91" i="27" s="1"/>
  <c r="AK65" i="15" s="1"/>
  <c r="AL74" i="15"/>
  <c r="L74" i="15"/>
  <c r="AB76" i="15"/>
  <c r="AB132" i="27"/>
  <c r="I355" i="27"/>
  <c r="I354" i="27"/>
  <c r="I347" i="27"/>
  <c r="I333" i="27" s="1"/>
  <c r="I353" i="27"/>
  <c r="AW399" i="27"/>
  <c r="AW401" i="27" s="1"/>
  <c r="H399" i="27"/>
  <c r="H401" i="27" s="1"/>
  <c r="BC399" i="27"/>
  <c r="BC401" i="27" s="1"/>
  <c r="AQ399" i="27"/>
  <c r="AQ401" i="27" s="1"/>
  <c r="AO399" i="27"/>
  <c r="AO401" i="27" s="1"/>
  <c r="AQ390" i="27"/>
  <c r="AQ392" i="27" s="1"/>
  <c r="AC398" i="27"/>
  <c r="AC399" i="27" s="1"/>
  <c r="L398" i="27"/>
  <c r="AO360" i="27"/>
  <c r="AO362" i="27" s="1"/>
  <c r="BB74" i="15"/>
  <c r="BA374" i="27"/>
  <c r="U374" i="27"/>
  <c r="AZ73" i="15"/>
  <c r="AZ380" i="27"/>
  <c r="AZ381" i="27" s="1"/>
  <c r="K73" i="15"/>
  <c r="K380" i="27"/>
  <c r="AB74" i="15"/>
  <c r="X74" i="15"/>
  <c r="X381" i="27"/>
  <c r="X383" i="27" s="1"/>
  <c r="S74" i="15"/>
  <c r="K64" i="15"/>
  <c r="K373" i="27"/>
  <c r="K89" i="27"/>
  <c r="K91" i="27" s="1"/>
  <c r="K65" i="15" s="1"/>
  <c r="G74" i="15"/>
  <c r="I73" i="15"/>
  <c r="I380" i="27"/>
  <c r="I381" i="27" s="1"/>
  <c r="BG374" i="27"/>
  <c r="AA374" i="27"/>
  <c r="Y64" i="15"/>
  <c r="Y373" i="27"/>
  <c r="Y89" i="27"/>
  <c r="Y91" i="27" s="1"/>
  <c r="Y65" i="15" s="1"/>
  <c r="AR76" i="15"/>
  <c r="AR132" i="27"/>
  <c r="K77" i="15"/>
  <c r="K382" i="27"/>
  <c r="AX76" i="15"/>
  <c r="AX132" i="27"/>
  <c r="AV77" i="15"/>
  <c r="AV382" i="27"/>
  <c r="AV179" i="27"/>
  <c r="AV181" i="27" s="1"/>
  <c r="AV78" i="15" s="1"/>
  <c r="AS64" i="15"/>
  <c r="AS373" i="27"/>
  <c r="AS89" i="27"/>
  <c r="AS91" i="27" s="1"/>
  <c r="AS65" i="15" s="1"/>
  <c r="BJ63" i="15"/>
  <c r="BJ42" i="27"/>
  <c r="AN77" i="15"/>
  <c r="AN382" i="27"/>
  <c r="AN179" i="27"/>
  <c r="AN181" i="27" s="1"/>
  <c r="AN78" i="15" s="1"/>
  <c r="BF64" i="15"/>
  <c r="BF373" i="27"/>
  <c r="BF89" i="27"/>
  <c r="BF91" i="27" s="1"/>
  <c r="BF65" i="15" s="1"/>
  <c r="Z64" i="15"/>
  <c r="Z373" i="27"/>
  <c r="Z89" i="27"/>
  <c r="Z91" i="27" s="1"/>
  <c r="Z65" i="15" s="1"/>
  <c r="G64" i="15"/>
  <c r="G373" i="27"/>
  <c r="G89" i="27"/>
  <c r="G91" i="27" s="1"/>
  <c r="G65" i="15" s="1"/>
  <c r="AR73" i="15"/>
  <c r="AR380" i="27"/>
  <c r="AR381" i="27" s="1"/>
  <c r="AY77" i="15"/>
  <c r="AY382" i="27"/>
  <c r="AY179" i="27"/>
  <c r="AY181" i="27" s="1"/>
  <c r="AY78" i="15" s="1"/>
  <c r="BB63" i="15"/>
  <c r="BB42" i="27"/>
  <c r="BC372" i="27"/>
  <c r="BC374" i="27" s="1"/>
  <c r="U398" i="27"/>
  <c r="U399" i="27" s="1"/>
  <c r="AD400" i="27"/>
  <c r="AD360" i="27"/>
  <c r="AD362" i="27" s="1"/>
  <c r="I80" i="15"/>
  <c r="I71" i="15"/>
  <c r="I172" i="27"/>
  <c r="I166" i="27"/>
  <c r="I152" i="27" s="1"/>
  <c r="J156" i="27"/>
  <c r="I174" i="27"/>
  <c r="I173" i="27"/>
  <c r="AA74" i="15"/>
  <c r="N25" i="19"/>
  <c r="N31" i="19" s="1"/>
  <c r="N32" i="19" s="1"/>
  <c r="AJ76" i="15"/>
  <c r="AJ132" i="27"/>
  <c r="AN64" i="15"/>
  <c r="AN373" i="27"/>
  <c r="AN89" i="27"/>
  <c r="AN91" i="27" s="1"/>
  <c r="AN65" i="15" s="1"/>
  <c r="AA399" i="27"/>
  <c r="AA401" i="27" s="1"/>
  <c r="M398" i="27"/>
  <c r="M399" i="27" s="1"/>
  <c r="BA74" i="15"/>
  <c r="AT63" i="15"/>
  <c r="AT42" i="27"/>
  <c r="R64" i="15"/>
  <c r="R373" i="27"/>
  <c r="R89" i="27"/>
  <c r="R91" i="27" s="1"/>
  <c r="R65" i="15" s="1"/>
  <c r="AU400" i="27"/>
  <c r="AU360" i="27"/>
  <c r="AU362" i="27" s="1"/>
  <c r="BI391" i="27"/>
  <c r="BI270" i="27"/>
  <c r="BI272" i="27" s="1"/>
  <c r="AD74" i="15"/>
  <c r="AD381" i="27"/>
  <c r="AD383" i="27" s="1"/>
  <c r="AB73" i="15"/>
  <c r="AB380" i="27"/>
  <c r="AB381" i="27" s="1"/>
  <c r="AS74" i="15"/>
  <c r="AY73" i="15"/>
  <c r="AY380" i="27"/>
  <c r="AY381" i="27" s="1"/>
  <c r="AS391" i="27"/>
  <c r="AS270" i="27"/>
  <c r="AS272" i="27" s="1"/>
  <c r="AY64" i="15"/>
  <c r="AY373" i="27"/>
  <c r="AY89" i="27"/>
  <c r="AY91" i="27" s="1"/>
  <c r="AY65" i="15" s="1"/>
  <c r="AU74" i="15"/>
  <c r="AU381" i="27"/>
  <c r="AU383" i="27" s="1"/>
  <c r="T76" i="15"/>
  <c r="T132" i="27"/>
  <c r="AQ77" i="15"/>
  <c r="AQ382" i="27"/>
  <c r="AQ179" i="27"/>
  <c r="AQ181" i="27" s="1"/>
  <c r="AQ78" i="15" s="1"/>
  <c r="Z76" i="15"/>
  <c r="Z132" i="27"/>
  <c r="N63" i="15"/>
  <c r="N42" i="27"/>
  <c r="J74" i="15"/>
  <c r="U64" i="15"/>
  <c r="U373" i="27"/>
  <c r="U89" i="27"/>
  <c r="U91" i="27" s="1"/>
  <c r="U65" i="15" s="1"/>
  <c r="AL63" i="15"/>
  <c r="AL42" i="27"/>
  <c r="AF64" i="15"/>
  <c r="AF373" i="27"/>
  <c r="AF89" i="27"/>
  <c r="AF91" i="27" s="1"/>
  <c r="AF65" i="15" s="1"/>
  <c r="AM64" i="15"/>
  <c r="AM373" i="27"/>
  <c r="AM89" i="27"/>
  <c r="AM91" i="27" s="1"/>
  <c r="AM65" i="15" s="1"/>
  <c r="AZ64" i="15"/>
  <c r="AZ373" i="27"/>
  <c r="AZ89" i="27"/>
  <c r="AZ91" i="27" s="1"/>
  <c r="AZ65" i="15" s="1"/>
  <c r="T64" i="15"/>
  <c r="T373" i="27"/>
  <c r="T89" i="27"/>
  <c r="T91" i="27" s="1"/>
  <c r="T65" i="15" s="1"/>
  <c r="G77" i="15"/>
  <c r="G382" i="27"/>
  <c r="G179" i="27"/>
  <c r="G181" i="27" s="1"/>
  <c r="G78" i="15" s="1"/>
  <c r="Q77" i="15"/>
  <c r="Q382" i="27"/>
  <c r="Q179" i="27"/>
  <c r="Q181" i="27" s="1"/>
  <c r="Q78" i="15" s="1"/>
  <c r="AK400" i="27"/>
  <c r="AK360" i="27"/>
  <c r="AK362" i="27" s="1"/>
  <c r="BC74" i="15"/>
  <c r="AJ372" i="27"/>
  <c r="AJ374" i="27" s="1"/>
  <c r="I373" i="27"/>
  <c r="AE399" i="27"/>
  <c r="AE401" i="27" s="1"/>
  <c r="AZ398" i="27"/>
  <c r="AC391" i="27"/>
  <c r="AC270" i="27"/>
  <c r="AC272" i="27" s="1"/>
  <c r="W399" i="27"/>
  <c r="W401" i="27" s="1"/>
  <c r="K399" i="27"/>
  <c r="K401" i="27" s="1"/>
  <c r="Z399" i="27"/>
  <c r="Z401" i="27" s="1"/>
  <c r="I399" i="27"/>
  <c r="I401" i="27" s="1"/>
  <c r="AX398" i="27"/>
  <c r="AX399" i="27" s="1"/>
  <c r="BI398" i="27"/>
  <c r="BI399" i="27" s="1"/>
  <c r="AL399" i="27"/>
  <c r="AL401" i="27" s="1"/>
  <c r="AR398" i="27"/>
  <c r="AR399" i="27" s="1"/>
  <c r="AO391" i="27"/>
  <c r="AO270" i="27"/>
  <c r="AO272" i="27" s="1"/>
  <c r="Y360" i="27"/>
  <c r="Y362" i="27" s="1"/>
  <c r="AW391" i="27"/>
  <c r="AW270" i="27"/>
  <c r="AW272" i="27" s="1"/>
  <c r="BJ400" i="27"/>
  <c r="BJ360" i="27"/>
  <c r="BJ362" i="27" s="1"/>
  <c r="BI400" i="27"/>
  <c r="BI360" i="27"/>
  <c r="BI362" i="27" s="1"/>
  <c r="AC400" i="27"/>
  <c r="AC360" i="27"/>
  <c r="AC362" i="27" s="1"/>
  <c r="V74" i="15"/>
  <c r="M25" i="19"/>
  <c r="T73" i="15"/>
  <c r="T380" i="27"/>
  <c r="T381" i="27" s="1"/>
  <c r="AK74" i="15"/>
  <c r="P25" i="19"/>
  <c r="AQ73" i="15"/>
  <c r="AQ380" i="27"/>
  <c r="BH74" i="15"/>
  <c r="BF360" i="27"/>
  <c r="BF362" i="27" s="1"/>
  <c r="W360" i="27"/>
  <c r="W362" i="27" s="1"/>
  <c r="BD74" i="15"/>
  <c r="AQ64" i="15"/>
  <c r="AQ373" i="27"/>
  <c r="AQ89" i="27"/>
  <c r="AQ91" i="27" s="1"/>
  <c r="AQ65" i="15" s="1"/>
  <c r="AM74" i="15"/>
  <c r="BE64" i="15"/>
  <c r="BE373" i="27"/>
  <c r="BE89" i="27"/>
  <c r="BE91" i="27" s="1"/>
  <c r="BE65" i="15" s="1"/>
  <c r="L76" i="15"/>
  <c r="K26" i="19"/>
  <c r="K28" i="19" s="1"/>
  <c r="AD374" i="27"/>
  <c r="T360" i="27"/>
  <c r="T362" i="27" s="1"/>
  <c r="R76" i="15"/>
  <c r="AI74" i="15"/>
  <c r="M64" i="15"/>
  <c r="M373" i="27"/>
  <c r="M89" i="27"/>
  <c r="M91" i="27" s="1"/>
  <c r="M65" i="15" s="1"/>
  <c r="AD63" i="15"/>
  <c r="AD42" i="27"/>
  <c r="O372" i="27"/>
  <c r="O374" i="27" s="1"/>
  <c r="AP64" i="15"/>
  <c r="AP373" i="27"/>
  <c r="AP89" i="27"/>
  <c r="AP91" i="27" s="1"/>
  <c r="AP65" i="15" s="1"/>
  <c r="J64" i="15"/>
  <c r="J373" i="27"/>
  <c r="J89" i="27"/>
  <c r="J91" i="27" s="1"/>
  <c r="J65" i="15" s="1"/>
  <c r="AT74" i="15"/>
  <c r="AT381" i="27"/>
  <c r="AT383" i="27" s="1"/>
  <c r="P74" i="15"/>
  <c r="P381" i="27"/>
  <c r="P383" i="27" s="1"/>
  <c r="AH73" i="15"/>
  <c r="AH380" i="27"/>
  <c r="AB64" i="15"/>
  <c r="AB373" i="27"/>
  <c r="AB89" i="27"/>
  <c r="AB91" i="27" s="1"/>
  <c r="AB65" i="15" s="1"/>
  <c r="AG360" i="27"/>
  <c r="AG362" i="27" s="1"/>
  <c r="BG73" i="15"/>
  <c r="BG380" i="27"/>
  <c r="BG381" i="27" s="1"/>
  <c r="H74" i="15"/>
  <c r="AH76" i="15"/>
  <c r="AH132" i="27"/>
  <c r="AM77" i="15"/>
  <c r="AM382" i="27"/>
  <c r="AM179" i="27"/>
  <c r="AM181" i="27" s="1"/>
  <c r="AM78" i="15" s="1"/>
  <c r="S399" i="27"/>
  <c r="S401" i="27" s="1"/>
  <c r="BF398" i="27"/>
  <c r="O399" i="27"/>
  <c r="O401" i="27" s="1"/>
  <c r="BJ399" i="27"/>
  <c r="BJ401" i="27" s="1"/>
  <c r="R399" i="27"/>
  <c r="R401" i="27" s="1"/>
  <c r="AP398" i="27"/>
  <c r="AP399" i="27" s="1"/>
  <c r="BA398" i="27"/>
  <c r="BA399" i="27" s="1"/>
  <c r="AJ398" i="27"/>
  <c r="AJ399" i="27" s="1"/>
  <c r="I391" i="27"/>
  <c r="I270" i="27"/>
  <c r="I272" i="27" s="1"/>
  <c r="AL391" i="27"/>
  <c r="AL270" i="27"/>
  <c r="AL272" i="27" s="1"/>
  <c r="AY360" i="27"/>
  <c r="AY362" i="27" s="1"/>
  <c r="BH360" i="27"/>
  <c r="BH362" i="27" s="1"/>
  <c r="BA391" i="27"/>
  <c r="BA270" i="27"/>
  <c r="BA272" i="27" s="1"/>
  <c r="U391" i="27"/>
  <c r="U270" i="27"/>
  <c r="U272" i="27" s="1"/>
  <c r="N74" i="15"/>
  <c r="L73" i="15"/>
  <c r="L380" i="27"/>
  <c r="AC74" i="15"/>
  <c r="AC381" i="27"/>
  <c r="AC383" i="27" s="1"/>
  <c r="AP360" i="27"/>
  <c r="AP362" i="27" s="1"/>
  <c r="AI73" i="15"/>
  <c r="AI380" i="27"/>
  <c r="AI381" i="27" s="1"/>
  <c r="AZ74" i="15"/>
  <c r="AZ360" i="27"/>
  <c r="AZ362" i="27" s="1"/>
  <c r="AV74" i="15"/>
  <c r="AX360" i="27"/>
  <c r="AX362" i="27" s="1"/>
  <c r="BG74" i="15"/>
  <c r="BJ372" i="27"/>
  <c r="BJ374" i="27" s="1"/>
  <c r="AE74" i="15"/>
  <c r="AW64" i="15"/>
  <c r="AW373" i="27"/>
  <c r="AW89" i="27"/>
  <c r="AW91" i="27" s="1"/>
  <c r="AW65" i="15" s="1"/>
  <c r="S77" i="15"/>
  <c r="S382" i="27"/>
  <c r="S179" i="27"/>
  <c r="S181" i="27" s="1"/>
  <c r="S78" i="15" s="1"/>
  <c r="I58" i="15"/>
  <c r="I84" i="27"/>
  <c r="I83" i="27"/>
  <c r="I82" i="27"/>
  <c r="I76" i="27"/>
  <c r="I62" i="27" s="1"/>
  <c r="J66" i="27"/>
  <c r="J76" i="15"/>
  <c r="J132" i="27"/>
  <c r="V63" i="15"/>
  <c r="V42" i="27"/>
  <c r="BD64" i="15"/>
  <c r="BD373" i="27"/>
  <c r="BD89" i="27"/>
  <c r="BD91" i="27" s="1"/>
  <c r="BD65" i="15" s="1"/>
  <c r="X64" i="15"/>
  <c r="X373" i="27"/>
  <c r="X89" i="27"/>
  <c r="X91" i="27" s="1"/>
  <c r="X65" i="15" s="1"/>
  <c r="AE64" i="15"/>
  <c r="AE373" i="27"/>
  <c r="AE89" i="27"/>
  <c r="AE91" i="27" s="1"/>
  <c r="AE65" i="15" s="1"/>
  <c r="AR64" i="15"/>
  <c r="AR373" i="27"/>
  <c r="AR89" i="27"/>
  <c r="AR91" i="27" s="1"/>
  <c r="AR65" i="15" s="1"/>
  <c r="L64" i="15"/>
  <c r="L373" i="27"/>
  <c r="L89" i="27"/>
  <c r="L91" i="27" s="1"/>
  <c r="L65" i="15" s="1"/>
  <c r="AK391" i="27"/>
  <c r="AK270" i="27"/>
  <c r="AK272" i="27" s="1"/>
  <c r="BI74" i="15"/>
  <c r="T74" i="15"/>
  <c r="K74" i="15"/>
  <c r="Q64" i="15"/>
  <c r="Q373" i="27"/>
  <c r="Q89" i="27"/>
  <c r="Q91" i="27" s="1"/>
  <c r="Q65" i="15" s="1"/>
  <c r="AP76" i="15"/>
  <c r="AP132" i="27"/>
  <c r="BH64" i="15"/>
  <c r="BH373" i="27"/>
  <c r="BH89" i="27"/>
  <c r="BH91" i="27" s="1"/>
  <c r="BH65" i="15" s="1"/>
  <c r="V77" i="15"/>
  <c r="V382" i="27"/>
  <c r="V179" i="27"/>
  <c r="V181" i="27" s="1"/>
  <c r="V78" i="15" s="1"/>
  <c r="G399" i="27"/>
  <c r="G401" i="27" s="1"/>
  <c r="BG399" i="27"/>
  <c r="BG401" i="27" s="1"/>
  <c r="BE399" i="27"/>
  <c r="BE401" i="27" s="1"/>
  <c r="AH398" i="27"/>
  <c r="AS398" i="27"/>
  <c r="AB398" i="27"/>
  <c r="AW360" i="27"/>
  <c r="AW362" i="27" s="1"/>
  <c r="Q360" i="27"/>
  <c r="Q362" i="27" s="1"/>
  <c r="AA360" i="27"/>
  <c r="AA362" i="27" s="1"/>
  <c r="O400" i="27"/>
  <c r="O360" i="27"/>
  <c r="O362" i="27" s="1"/>
  <c r="Q391" i="27"/>
  <c r="Q270" i="27"/>
  <c r="Q272" i="27" s="1"/>
  <c r="BC360" i="27"/>
  <c r="BC362" i="27" s="1"/>
  <c r="BA400" i="27"/>
  <c r="BA360" i="27"/>
  <c r="BA362" i="27" s="1"/>
  <c r="U400" i="27"/>
  <c r="U360" i="27"/>
  <c r="U362" i="27" s="1"/>
  <c r="AQ360" i="27"/>
  <c r="AQ362" i="27" s="1"/>
  <c r="U74" i="15"/>
  <c r="AA73" i="15"/>
  <c r="AA380" i="27"/>
  <c r="AA381" i="27" s="1"/>
  <c r="AR74" i="15"/>
  <c r="J360" i="27"/>
  <c r="J362" i="27" s="1"/>
  <c r="AN74" i="15"/>
  <c r="AY74" i="15"/>
  <c r="W74" i="15"/>
  <c r="BH76" i="15"/>
  <c r="BH132" i="27"/>
  <c r="AK77" i="15"/>
  <c r="AK382" i="27"/>
  <c r="AK179" i="27"/>
  <c r="AK181" i="27" s="1"/>
  <c r="AK78" i="15" s="1"/>
  <c r="AH64" i="15"/>
  <c r="AH373" i="27"/>
  <c r="AH89" i="27"/>
  <c r="AH91" i="27" s="1"/>
  <c r="AH65" i="15" s="1"/>
  <c r="BC77" i="15"/>
  <c r="BC382" i="27"/>
  <c r="BC179" i="27"/>
  <c r="BC181" i="27" s="1"/>
  <c r="BC78" i="15" s="1"/>
  <c r="O77" i="15"/>
  <c r="O382" i="27"/>
  <c r="O179" i="27"/>
  <c r="O181" i="27" s="1"/>
  <c r="O78" i="15" s="1"/>
  <c r="E735" i="26"/>
  <c r="F735" i="26"/>
  <c r="G735" i="26"/>
  <c r="E740" i="26"/>
  <c r="E741" i="26" s="1"/>
  <c r="H740" i="26"/>
  <c r="I740" i="26"/>
  <c r="G383" i="27" l="1"/>
  <c r="I64" i="15"/>
  <c r="BI89" i="27"/>
  <c r="BI91" i="27" s="1"/>
  <c r="BI65" i="15" s="1"/>
  <c r="BI373" i="27"/>
  <c r="U382" i="27"/>
  <c r="AV89" i="27"/>
  <c r="AV91" i="27" s="1"/>
  <c r="AV65" i="15" s="1"/>
  <c r="BD77" i="15"/>
  <c r="W89" i="27"/>
  <c r="W91" i="27" s="1"/>
  <c r="W65" i="15" s="1"/>
  <c r="W373" i="27"/>
  <c r="M382" i="27"/>
  <c r="AS382" i="27"/>
  <c r="AS77" i="15"/>
  <c r="AA179" i="27"/>
  <c r="AA181" i="27" s="1"/>
  <c r="AA78" i="15" s="1"/>
  <c r="AA382" i="27"/>
  <c r="AV373" i="27"/>
  <c r="M31" i="19"/>
  <c r="M32" i="19" s="1"/>
  <c r="AC179" i="27"/>
  <c r="AC181" i="27" s="1"/>
  <c r="AC78" i="15" s="1"/>
  <c r="H89" i="27"/>
  <c r="H91" i="27" s="1"/>
  <c r="H65" i="15" s="1"/>
  <c r="H373" i="27"/>
  <c r="BG373" i="27"/>
  <c r="P89" i="27"/>
  <c r="P91" i="27" s="1"/>
  <c r="P65" i="15" s="1"/>
  <c r="BD179" i="27"/>
  <c r="BD181" i="27" s="1"/>
  <c r="BD78" i="15" s="1"/>
  <c r="AO64" i="15"/>
  <c r="AC373" i="27"/>
  <c r="AI64" i="15"/>
  <c r="AT179" i="27"/>
  <c r="AT181" i="27" s="1"/>
  <c r="AT78" i="15" s="1"/>
  <c r="P179" i="27"/>
  <c r="P181" i="27" s="1"/>
  <c r="P78" i="15" s="1"/>
  <c r="AU181" i="27"/>
  <c r="AU78" i="15" s="1"/>
  <c r="P382" i="27"/>
  <c r="M77" i="15"/>
  <c r="AI382" i="27"/>
  <c r="AC382" i="27"/>
  <c r="AO179" i="27"/>
  <c r="AO181" i="27" s="1"/>
  <c r="AO78" i="15" s="1"/>
  <c r="AO382" i="27"/>
  <c r="AI77" i="15"/>
  <c r="U179" i="27"/>
  <c r="U181" i="27" s="1"/>
  <c r="U78" i="15" s="1"/>
  <c r="AG77" i="15"/>
  <c r="AE179" i="27"/>
  <c r="AE181" i="27" s="1"/>
  <c r="AE78" i="15" s="1"/>
  <c r="AG179" i="27"/>
  <c r="AG181" i="27" s="1"/>
  <c r="AG78" i="15" s="1"/>
  <c r="AE77" i="15"/>
  <c r="AD382" i="27"/>
  <c r="BJ179" i="27"/>
  <c r="BJ181" i="27" s="1"/>
  <c r="BJ78" i="15" s="1"/>
  <c r="AL179" i="27"/>
  <c r="AL181" i="27" s="1"/>
  <c r="AL78" i="15" s="1"/>
  <c r="X382" i="27"/>
  <c r="AD77" i="15"/>
  <c r="X77" i="15"/>
  <c r="AL382" i="27"/>
  <c r="BG382" i="27"/>
  <c r="P31" i="19"/>
  <c r="P32" i="19" s="1"/>
  <c r="BG179" i="27"/>
  <c r="BG181" i="27" s="1"/>
  <c r="BG78" i="15" s="1"/>
  <c r="BA77" i="15"/>
  <c r="N179" i="27"/>
  <c r="N181" i="27" s="1"/>
  <c r="N78" i="15" s="1"/>
  <c r="N382" i="27"/>
  <c r="K78" i="15"/>
  <c r="AT382" i="27"/>
  <c r="I77" i="15"/>
  <c r="AW179" i="27"/>
  <c r="AW181" i="27" s="1"/>
  <c r="AW78" i="15" s="1"/>
  <c r="AW382" i="27"/>
  <c r="BE77" i="15"/>
  <c r="AC64" i="15"/>
  <c r="BG64" i="15"/>
  <c r="P373" i="27"/>
  <c r="AO89" i="27"/>
  <c r="AO91" i="27" s="1"/>
  <c r="AO65" i="15" s="1"/>
  <c r="O373" i="27"/>
  <c r="W179" i="27"/>
  <c r="W181" i="27" s="1"/>
  <c r="W78" i="15" s="1"/>
  <c r="BB382" i="27"/>
  <c r="H382" i="27"/>
  <c r="AF179" i="27"/>
  <c r="AF181" i="27" s="1"/>
  <c r="AF78" i="15" s="1"/>
  <c r="I179" i="27"/>
  <c r="I181" i="27" s="1"/>
  <c r="I78" i="15" s="1"/>
  <c r="AF382" i="27"/>
  <c r="BE179" i="27"/>
  <c r="BE181" i="27" s="1"/>
  <c r="BE78" i="15" s="1"/>
  <c r="BB179" i="27"/>
  <c r="BB181" i="27" s="1"/>
  <c r="BB78" i="15" s="1"/>
  <c r="W382" i="27"/>
  <c r="BC64" i="15"/>
  <c r="Y77" i="15"/>
  <c r="Y382" i="27"/>
  <c r="Y179" i="27"/>
  <c r="Y181" i="27" s="1"/>
  <c r="Y78" i="15" s="1"/>
  <c r="K31" i="19"/>
  <c r="K32" i="19" s="1"/>
  <c r="BJ382" i="27"/>
  <c r="Z381" i="27"/>
  <c r="Z383" i="27" s="1"/>
  <c r="BC373" i="27"/>
  <c r="AA89" i="27"/>
  <c r="AA91" i="27" s="1"/>
  <c r="AA65" i="15" s="1"/>
  <c r="O64" i="15"/>
  <c r="H77" i="15"/>
  <c r="M401" i="27"/>
  <c r="BI179" i="27"/>
  <c r="BI181" i="27" s="1"/>
  <c r="BI78" i="15" s="1"/>
  <c r="J264" i="27"/>
  <c r="J265" i="27"/>
  <c r="J257" i="27"/>
  <c r="J243" i="27" s="1"/>
  <c r="J263" i="27"/>
  <c r="AA373" i="27"/>
  <c r="AI89" i="27"/>
  <c r="AI91" i="27" s="1"/>
  <c r="AI65" i="15" s="1"/>
  <c r="BA179" i="27"/>
  <c r="BA181" i="27" s="1"/>
  <c r="BA78" i="15" s="1"/>
  <c r="BI401" i="27"/>
  <c r="BI382" i="27"/>
  <c r="BH401" i="27"/>
  <c r="L399" i="27"/>
  <c r="L401" i="27" s="1"/>
  <c r="T383" i="27"/>
  <c r="R77" i="15"/>
  <c r="R78" i="15"/>
  <c r="J80" i="15"/>
  <c r="J71" i="15"/>
  <c r="J166" i="27"/>
  <c r="J152" i="27" s="1"/>
  <c r="K156" i="27"/>
  <c r="J173" i="27"/>
  <c r="J172" i="27"/>
  <c r="J174" i="27"/>
  <c r="AD64" i="15"/>
  <c r="AD373" i="27"/>
  <c r="AD89" i="27"/>
  <c r="AD91" i="27" s="1"/>
  <c r="AD65" i="15" s="1"/>
  <c r="AP77" i="15"/>
  <c r="AP382" i="27"/>
  <c r="AP179" i="27"/>
  <c r="AP181" i="27" s="1"/>
  <c r="AP78" i="15" s="1"/>
  <c r="K381" i="27"/>
  <c r="K383" i="27" s="1"/>
  <c r="AP401" i="27"/>
  <c r="BG383" i="27"/>
  <c r="BH381" i="27"/>
  <c r="BH383" i="27" s="1"/>
  <c r="AR401" i="27"/>
  <c r="AX77" i="15"/>
  <c r="AX382" i="27"/>
  <c r="AX179" i="27"/>
  <c r="AX181" i="27" s="1"/>
  <c r="AX78" i="15" s="1"/>
  <c r="T399" i="27"/>
  <c r="T401" i="27" s="1"/>
  <c r="S383" i="27"/>
  <c r="AI383" i="27"/>
  <c r="J58" i="15"/>
  <c r="J84" i="27"/>
  <c r="J82" i="27"/>
  <c r="J83" i="27"/>
  <c r="J76" i="27"/>
  <c r="J62" i="27" s="1"/>
  <c r="K66" i="27"/>
  <c r="AR77" i="15"/>
  <c r="AR382" i="27"/>
  <c r="AR179" i="27"/>
  <c r="AR181" i="27" s="1"/>
  <c r="AR78" i="15" s="1"/>
  <c r="L77" i="15"/>
  <c r="L382" i="27"/>
  <c r="L78" i="15"/>
  <c r="AL64" i="15"/>
  <c r="AL373" i="27"/>
  <c r="AL89" i="27"/>
  <c r="AL91" i="27" s="1"/>
  <c r="AL65" i="15" s="1"/>
  <c r="Z77" i="15"/>
  <c r="Z382" i="27"/>
  <c r="Z179" i="27"/>
  <c r="Z181" i="27" s="1"/>
  <c r="Z78" i="15" s="1"/>
  <c r="T77" i="15"/>
  <c r="T382" i="27"/>
  <c r="T179" i="27"/>
  <c r="T181" i="27" s="1"/>
  <c r="T78" i="15" s="1"/>
  <c r="AC401" i="27"/>
  <c r="AB399" i="27"/>
  <c r="AB401" i="27" s="1"/>
  <c r="AZ383" i="27"/>
  <c r="AH381" i="27"/>
  <c r="AH383" i="27" s="1"/>
  <c r="I383" i="27"/>
  <c r="AZ399" i="27"/>
  <c r="AZ401" i="27" s="1"/>
  <c r="AJ401" i="27"/>
  <c r="AT64" i="15"/>
  <c r="AT373" i="27"/>
  <c r="AT89" i="27"/>
  <c r="AT91" i="27" s="1"/>
  <c r="AT65" i="15" s="1"/>
  <c r="AJ77" i="15"/>
  <c r="AJ382" i="27"/>
  <c r="AJ179" i="27"/>
  <c r="AJ181" i="27" s="1"/>
  <c r="AJ78" i="15" s="1"/>
  <c r="L381" i="27"/>
  <c r="L383" i="27" s="1"/>
  <c r="AS399" i="27"/>
  <c r="AS401" i="27" s="1"/>
  <c r="AQ381" i="27"/>
  <c r="AQ383" i="27" s="1"/>
  <c r="AB383" i="27"/>
  <c r="AJ383" i="27"/>
  <c r="AX401" i="27"/>
  <c r="AH399" i="27"/>
  <c r="AH401" i="27" s="1"/>
  <c r="U401" i="27"/>
  <c r="AR383" i="27"/>
  <c r="BJ64" i="15"/>
  <c r="BJ373" i="27"/>
  <c r="BJ89" i="27"/>
  <c r="BJ91" i="27" s="1"/>
  <c r="BJ65" i="15" s="1"/>
  <c r="J355" i="27"/>
  <c r="J354" i="27"/>
  <c r="J353" i="27"/>
  <c r="J347" i="27"/>
  <c r="J333" i="27" s="1"/>
  <c r="BA401" i="27"/>
  <c r="AY383" i="27"/>
  <c r="BF399" i="27"/>
  <c r="BF401" i="27" s="1"/>
  <c r="BF77" i="15"/>
  <c r="BF382" i="27"/>
  <c r="BF179" i="27"/>
  <c r="BF181" i="27" s="1"/>
  <c r="BF78" i="15" s="1"/>
  <c r="BH77" i="15"/>
  <c r="BH382" i="27"/>
  <c r="BH179" i="27"/>
  <c r="BH181" i="27" s="1"/>
  <c r="BH78" i="15" s="1"/>
  <c r="AB77" i="15"/>
  <c r="AB382" i="27"/>
  <c r="AB179" i="27"/>
  <c r="AB181" i="27" s="1"/>
  <c r="AB78" i="15" s="1"/>
  <c r="AH77" i="15"/>
  <c r="AH382" i="27"/>
  <c r="AH179" i="27"/>
  <c r="AH181" i="27" s="1"/>
  <c r="AH78" i="15" s="1"/>
  <c r="AA383" i="27"/>
  <c r="J77" i="15"/>
  <c r="J382" i="27"/>
  <c r="J179" i="27"/>
  <c r="J181" i="27" s="1"/>
  <c r="J78" i="15" s="1"/>
  <c r="V64" i="15"/>
  <c r="V373" i="27"/>
  <c r="V89" i="27"/>
  <c r="V91" i="27" s="1"/>
  <c r="V65" i="15" s="1"/>
  <c r="N64" i="15"/>
  <c r="N373" i="27"/>
  <c r="N89" i="27"/>
  <c r="N91" i="27" s="1"/>
  <c r="N65" i="15" s="1"/>
  <c r="BB64" i="15"/>
  <c r="BB373" i="27"/>
  <c r="BB89" i="27"/>
  <c r="BB91" i="27" s="1"/>
  <c r="BB65" i="15" s="1"/>
  <c r="AZ77" i="15"/>
  <c r="AZ382" i="27"/>
  <c r="AZ179" i="27"/>
  <c r="AZ181" i="27" s="1"/>
  <c r="AZ78" i="15" s="1"/>
  <c r="F739" i="26"/>
  <c r="E742" i="26"/>
  <c r="E743" i="26" s="1"/>
  <c r="E744" i="26" s="1"/>
  <c r="AA272" i="22"/>
  <c r="Z272" i="22"/>
  <c r="Y272" i="22"/>
  <c r="X272" i="22"/>
  <c r="W272" i="22"/>
  <c r="V272" i="22"/>
  <c r="U272" i="22"/>
  <c r="T272" i="22"/>
  <c r="S272" i="22"/>
  <c r="R272" i="22"/>
  <c r="Q272" i="22"/>
  <c r="P272" i="22"/>
  <c r="O272" i="22"/>
  <c r="N272" i="22"/>
  <c r="M272" i="22"/>
  <c r="L272" i="22"/>
  <c r="K272" i="22"/>
  <c r="J272" i="22"/>
  <c r="I272" i="22"/>
  <c r="H272" i="22"/>
  <c r="G272" i="22"/>
  <c r="AA263" i="22"/>
  <c r="Z263" i="22"/>
  <c r="Y263" i="22"/>
  <c r="X263" i="22"/>
  <c r="W263" i="22"/>
  <c r="V263" i="22"/>
  <c r="U263" i="22"/>
  <c r="T263" i="22"/>
  <c r="S263" i="22"/>
  <c r="R263" i="22"/>
  <c r="Q263" i="22"/>
  <c r="P263" i="22"/>
  <c r="O263" i="22"/>
  <c r="N263" i="22"/>
  <c r="M263" i="22"/>
  <c r="L263" i="22"/>
  <c r="K263" i="22"/>
  <c r="J263" i="22"/>
  <c r="I263" i="22"/>
  <c r="H263" i="22"/>
  <c r="G263" i="22"/>
  <c r="AA262" i="22"/>
  <c r="Z262" i="22"/>
  <c r="Y262" i="22"/>
  <c r="X262" i="22"/>
  <c r="W262" i="22"/>
  <c r="V262" i="22"/>
  <c r="U262" i="22"/>
  <c r="T262" i="22"/>
  <c r="S262" i="22"/>
  <c r="R262" i="22"/>
  <c r="Q262" i="22"/>
  <c r="P262" i="22"/>
  <c r="O262" i="22"/>
  <c r="N262" i="22"/>
  <c r="M262" i="22"/>
  <c r="L262" i="22"/>
  <c r="K262" i="22"/>
  <c r="J262" i="22"/>
  <c r="I262" i="22"/>
  <c r="H262" i="22"/>
  <c r="G262" i="22"/>
  <c r="AA257" i="22"/>
  <c r="Z257" i="22"/>
  <c r="Y257" i="22"/>
  <c r="X257" i="22"/>
  <c r="W257" i="22"/>
  <c r="V257" i="22"/>
  <c r="U257" i="22"/>
  <c r="T257" i="22"/>
  <c r="S257" i="22"/>
  <c r="R257" i="22"/>
  <c r="Q257" i="22"/>
  <c r="P257" i="22"/>
  <c r="O257" i="22"/>
  <c r="N257" i="22"/>
  <c r="M257" i="22"/>
  <c r="L257" i="22"/>
  <c r="K257" i="22"/>
  <c r="J257" i="22"/>
  <c r="I257" i="22"/>
  <c r="H257" i="22"/>
  <c r="G257" i="22"/>
  <c r="AA256" i="22"/>
  <c r="Z256" i="22"/>
  <c r="Y256" i="22"/>
  <c r="X256" i="22"/>
  <c r="W256" i="22"/>
  <c r="V256" i="22"/>
  <c r="U256" i="22"/>
  <c r="T256" i="22"/>
  <c r="S256" i="22"/>
  <c r="R256" i="22"/>
  <c r="Q256" i="22"/>
  <c r="P256" i="22"/>
  <c r="O256" i="22"/>
  <c r="N256" i="22"/>
  <c r="M256" i="22"/>
  <c r="L256" i="22"/>
  <c r="K256" i="22"/>
  <c r="J256" i="22"/>
  <c r="I256" i="22"/>
  <c r="H256" i="22"/>
  <c r="G256" i="22"/>
  <c r="AA255" i="22"/>
  <c r="Z255" i="22"/>
  <c r="Y255" i="22"/>
  <c r="X255" i="22"/>
  <c r="W255" i="22"/>
  <c r="V255" i="22"/>
  <c r="U255" i="22"/>
  <c r="T255" i="22"/>
  <c r="S255" i="22"/>
  <c r="R255" i="22"/>
  <c r="Q255" i="22"/>
  <c r="P255" i="22"/>
  <c r="O255" i="22"/>
  <c r="N255" i="22"/>
  <c r="M255" i="22"/>
  <c r="L255" i="22"/>
  <c r="K255" i="22"/>
  <c r="J255" i="22"/>
  <c r="I255" i="22"/>
  <c r="H255" i="22"/>
  <c r="G255" i="22"/>
  <c r="L248" i="22"/>
  <c r="K248" i="22"/>
  <c r="J248" i="22"/>
  <c r="I248" i="22"/>
  <c r="H248" i="22"/>
  <c r="G248" i="22"/>
  <c r="AA239" i="22"/>
  <c r="Z239" i="22"/>
  <c r="Y239" i="22"/>
  <c r="X239" i="22"/>
  <c r="W239" i="22"/>
  <c r="V239" i="22"/>
  <c r="U239" i="22"/>
  <c r="T239" i="22"/>
  <c r="S239" i="22"/>
  <c r="R239" i="22"/>
  <c r="Q239" i="22"/>
  <c r="P239" i="22"/>
  <c r="O239" i="22"/>
  <c r="N239" i="22"/>
  <c r="M239" i="22"/>
  <c r="L239" i="22"/>
  <c r="K239" i="22"/>
  <c r="J239" i="22"/>
  <c r="I239" i="22"/>
  <c r="H239" i="22"/>
  <c r="G239" i="22"/>
  <c r="AA230" i="22"/>
  <c r="Z230" i="22"/>
  <c r="Y230" i="22"/>
  <c r="X230" i="22"/>
  <c r="W230" i="22"/>
  <c r="V230" i="22"/>
  <c r="U230" i="22"/>
  <c r="T230" i="22"/>
  <c r="S230" i="22"/>
  <c r="R230" i="22"/>
  <c r="Q230" i="22"/>
  <c r="P230" i="22"/>
  <c r="O230" i="22"/>
  <c r="N230" i="22"/>
  <c r="M230" i="22"/>
  <c r="L230" i="22"/>
  <c r="K230" i="22"/>
  <c r="J230" i="22"/>
  <c r="I230" i="22"/>
  <c r="H230" i="22"/>
  <c r="G230" i="22"/>
  <c r="AA217" i="22"/>
  <c r="Z217" i="22"/>
  <c r="Y217" i="22"/>
  <c r="X217" i="22"/>
  <c r="W217" i="22"/>
  <c r="V217" i="22"/>
  <c r="U217" i="22"/>
  <c r="T217" i="22"/>
  <c r="S217" i="22"/>
  <c r="R217" i="22"/>
  <c r="Q217" i="22"/>
  <c r="P217" i="22"/>
  <c r="O217" i="22"/>
  <c r="N217" i="22"/>
  <c r="M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AA211" i="22"/>
  <c r="Z211" i="22"/>
  <c r="Y211" i="22"/>
  <c r="X211" i="22"/>
  <c r="W211" i="22"/>
  <c r="V211" i="22"/>
  <c r="U211" i="22"/>
  <c r="T211" i="22"/>
  <c r="S211" i="22"/>
  <c r="R211" i="22"/>
  <c r="Q211" i="22"/>
  <c r="P211" i="22"/>
  <c r="O211" i="22"/>
  <c r="N211" i="22"/>
  <c r="M211" i="22"/>
  <c r="L211" i="22"/>
  <c r="K211" i="22"/>
  <c r="J211" i="22"/>
  <c r="I211" i="22"/>
  <c r="H211" i="22"/>
  <c r="G211" i="22"/>
  <c r="AA208" i="22"/>
  <c r="Z208" i="22"/>
  <c r="Y208" i="22"/>
  <c r="X208" i="22"/>
  <c r="W208" i="22"/>
  <c r="V208" i="22"/>
  <c r="U208" i="22"/>
  <c r="T208" i="22"/>
  <c r="S208" i="22"/>
  <c r="R208" i="22"/>
  <c r="Q208" i="22"/>
  <c r="P208" i="22"/>
  <c r="O208" i="22"/>
  <c r="N208" i="22"/>
  <c r="M208" i="22"/>
  <c r="L208" i="22"/>
  <c r="K208" i="22"/>
  <c r="J208" i="22"/>
  <c r="I208" i="22"/>
  <c r="H208" i="22"/>
  <c r="G208" i="22"/>
  <c r="AA205" i="22"/>
  <c r="Z205" i="22"/>
  <c r="Y205" i="22"/>
  <c r="X205" i="22"/>
  <c r="W205" i="22"/>
  <c r="V205" i="22"/>
  <c r="U205" i="22"/>
  <c r="T205" i="22"/>
  <c r="S205" i="22"/>
  <c r="R205" i="22"/>
  <c r="Q205" i="22"/>
  <c r="P205" i="22"/>
  <c r="O205" i="22"/>
  <c r="N205" i="22"/>
  <c r="M205" i="22"/>
  <c r="L205" i="22"/>
  <c r="K205" i="22"/>
  <c r="J205" i="22"/>
  <c r="I205" i="22"/>
  <c r="H205" i="22"/>
  <c r="G205" i="22"/>
  <c r="AA199" i="22"/>
  <c r="Z199" i="22"/>
  <c r="Y199" i="22"/>
  <c r="X199" i="22"/>
  <c r="W199" i="22"/>
  <c r="V199" i="22"/>
  <c r="U199" i="22"/>
  <c r="T199" i="22"/>
  <c r="S199" i="22"/>
  <c r="R199" i="22"/>
  <c r="Q199" i="22"/>
  <c r="P199" i="22"/>
  <c r="O199" i="22"/>
  <c r="N199" i="22"/>
  <c r="M199" i="22"/>
  <c r="L199" i="22"/>
  <c r="K199" i="22"/>
  <c r="J199" i="22"/>
  <c r="I199" i="22"/>
  <c r="H199" i="22"/>
  <c r="G199" i="22"/>
  <c r="C192" i="22"/>
  <c r="AA177" i="22"/>
  <c r="Z177" i="22"/>
  <c r="Y177" i="22"/>
  <c r="X177" i="22"/>
  <c r="W177" i="22"/>
  <c r="V177" i="22"/>
  <c r="U177" i="22"/>
  <c r="T177" i="22"/>
  <c r="S177" i="22"/>
  <c r="R177" i="22"/>
  <c r="Q177" i="22"/>
  <c r="P177" i="22"/>
  <c r="O177" i="22"/>
  <c r="N177" i="22"/>
  <c r="M177" i="22"/>
  <c r="L177" i="22"/>
  <c r="K177" i="22"/>
  <c r="J177" i="22"/>
  <c r="I177" i="22"/>
  <c r="H177" i="22"/>
  <c r="G177" i="22"/>
  <c r="AA168" i="22"/>
  <c r="Z168" i="22"/>
  <c r="Y168" i="22"/>
  <c r="X168" i="22"/>
  <c r="W168" i="22"/>
  <c r="V168" i="22"/>
  <c r="U168" i="22"/>
  <c r="T168" i="22"/>
  <c r="S168" i="22"/>
  <c r="R168" i="22"/>
  <c r="Q168" i="22"/>
  <c r="P168" i="22"/>
  <c r="O168" i="22"/>
  <c r="N168" i="22"/>
  <c r="M168" i="22"/>
  <c r="L168" i="22"/>
  <c r="K168" i="22"/>
  <c r="J168" i="22"/>
  <c r="I168" i="22"/>
  <c r="H168" i="22"/>
  <c r="G168" i="22"/>
  <c r="AA167" i="22"/>
  <c r="Z167" i="22"/>
  <c r="Y167" i="22"/>
  <c r="X167" i="22"/>
  <c r="W167" i="22"/>
  <c r="V167" i="22"/>
  <c r="U167" i="22"/>
  <c r="T167" i="22"/>
  <c r="S167" i="22"/>
  <c r="R167" i="22"/>
  <c r="Q167" i="22"/>
  <c r="P167" i="22"/>
  <c r="O167" i="22"/>
  <c r="N167" i="22"/>
  <c r="M167" i="22"/>
  <c r="L167" i="22"/>
  <c r="K167" i="22"/>
  <c r="J167" i="22"/>
  <c r="I167" i="22"/>
  <c r="H167" i="22"/>
  <c r="G167" i="22"/>
  <c r="AA162" i="22"/>
  <c r="Z162" i="22"/>
  <c r="Y162" i="22"/>
  <c r="X162" i="22"/>
  <c r="W162" i="22"/>
  <c r="V162" i="22"/>
  <c r="U162" i="22"/>
  <c r="T162" i="22"/>
  <c r="S162" i="22"/>
  <c r="R162" i="22"/>
  <c r="Q162" i="22"/>
  <c r="P162" i="22"/>
  <c r="O162" i="22"/>
  <c r="N162" i="22"/>
  <c r="M162" i="22"/>
  <c r="L162" i="22"/>
  <c r="K162" i="22"/>
  <c r="J162" i="22"/>
  <c r="I162" i="22"/>
  <c r="H162" i="22"/>
  <c r="G162" i="22"/>
  <c r="AA161" i="22"/>
  <c r="Z161" i="22"/>
  <c r="Y161" i="22"/>
  <c r="X161" i="22"/>
  <c r="W161" i="22"/>
  <c r="V161" i="22"/>
  <c r="U161" i="22"/>
  <c r="T161" i="22"/>
  <c r="S161" i="22"/>
  <c r="R161" i="22"/>
  <c r="Q161" i="22"/>
  <c r="P161" i="22"/>
  <c r="O161" i="22"/>
  <c r="N161" i="22"/>
  <c r="M161" i="22"/>
  <c r="L161" i="22"/>
  <c r="K161" i="22"/>
  <c r="J161" i="22"/>
  <c r="I161" i="22"/>
  <c r="H161" i="22"/>
  <c r="G161" i="22"/>
  <c r="AA160" i="22"/>
  <c r="Z160" i="22"/>
  <c r="Y160" i="22"/>
  <c r="X160" i="22"/>
  <c r="W160" i="22"/>
  <c r="V160" i="22"/>
  <c r="U160" i="22"/>
  <c r="T160" i="22"/>
  <c r="S160" i="22"/>
  <c r="R160" i="22"/>
  <c r="Q160" i="22"/>
  <c r="P160" i="22"/>
  <c r="O160" i="22"/>
  <c r="N160" i="22"/>
  <c r="M160" i="22"/>
  <c r="L160" i="22"/>
  <c r="K160" i="22"/>
  <c r="J160" i="22"/>
  <c r="I160" i="22"/>
  <c r="H160" i="22"/>
  <c r="G160" i="22"/>
  <c r="L153" i="22"/>
  <c r="K153" i="22"/>
  <c r="J153" i="22"/>
  <c r="I153" i="22"/>
  <c r="H153" i="22"/>
  <c r="G153" i="22"/>
  <c r="AA144" i="22"/>
  <c r="Z144" i="22"/>
  <c r="Y144" i="22"/>
  <c r="X144" i="22"/>
  <c r="W144" i="22"/>
  <c r="V144" i="22"/>
  <c r="U144" i="22"/>
  <c r="T144" i="22"/>
  <c r="S144" i="22"/>
  <c r="R144" i="22"/>
  <c r="Q144" i="22"/>
  <c r="P144" i="22"/>
  <c r="O144" i="22"/>
  <c r="N144" i="22"/>
  <c r="M144" i="22"/>
  <c r="L144" i="22"/>
  <c r="K144" i="22"/>
  <c r="J144" i="22"/>
  <c r="I144" i="22"/>
  <c r="H144" i="22"/>
  <c r="G144" i="22"/>
  <c r="AA135" i="22"/>
  <c r="Z135" i="22"/>
  <c r="Y135" i="22"/>
  <c r="X135" i="22"/>
  <c r="W135" i="22"/>
  <c r="V135" i="22"/>
  <c r="U135" i="22"/>
  <c r="T135" i="22"/>
  <c r="S135" i="22"/>
  <c r="R135" i="22"/>
  <c r="Q135" i="22"/>
  <c r="P135" i="22"/>
  <c r="O135" i="22"/>
  <c r="N135" i="22"/>
  <c r="M135" i="22"/>
  <c r="L135" i="22"/>
  <c r="K135" i="22"/>
  <c r="J135" i="22"/>
  <c r="I135" i="22"/>
  <c r="H135" i="22"/>
  <c r="G135"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U119" i="22"/>
  <c r="T119" i="22"/>
  <c r="S119" i="22"/>
  <c r="R119" i="22"/>
  <c r="Q119" i="22"/>
  <c r="P119" i="22"/>
  <c r="O119" i="22"/>
  <c r="N119" i="22"/>
  <c r="M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AA113" i="22"/>
  <c r="Z113" i="22"/>
  <c r="Y113" i="22"/>
  <c r="X113" i="22"/>
  <c r="W113" i="22"/>
  <c r="V113" i="22"/>
  <c r="U113" i="22"/>
  <c r="T113" i="22"/>
  <c r="S113" i="22"/>
  <c r="R113" i="22"/>
  <c r="Q113" i="22"/>
  <c r="P113" i="22"/>
  <c r="O113" i="22"/>
  <c r="N113" i="22"/>
  <c r="M113" i="22"/>
  <c r="L113" i="22"/>
  <c r="K113" i="22"/>
  <c r="J113" i="22"/>
  <c r="I113" i="22"/>
  <c r="H113" i="22"/>
  <c r="G113" i="22"/>
  <c r="AA110" i="22"/>
  <c r="Z110" i="22"/>
  <c r="Y110" i="22"/>
  <c r="X110" i="22"/>
  <c r="W110" i="22"/>
  <c r="V110" i="22"/>
  <c r="U110" i="22"/>
  <c r="T110" i="22"/>
  <c r="S110" i="22"/>
  <c r="R110" i="22"/>
  <c r="Q110" i="22"/>
  <c r="P110" i="22"/>
  <c r="O110" i="22"/>
  <c r="N110" i="22"/>
  <c r="M110" i="22"/>
  <c r="L110" i="22"/>
  <c r="K110" i="22"/>
  <c r="J110" i="22"/>
  <c r="I110" i="22"/>
  <c r="H110" i="22"/>
  <c r="G110" i="22"/>
  <c r="AA104" i="22"/>
  <c r="Z104" i="22"/>
  <c r="Y104" i="22"/>
  <c r="X104" i="22"/>
  <c r="W104" i="22"/>
  <c r="V104" i="22"/>
  <c r="U104" i="22"/>
  <c r="T104" i="22"/>
  <c r="S104" i="22"/>
  <c r="R104" i="22"/>
  <c r="Q104" i="22"/>
  <c r="P104" i="22"/>
  <c r="O104" i="22"/>
  <c r="N104" i="22"/>
  <c r="M104" i="22"/>
  <c r="L104" i="22"/>
  <c r="K104" i="22"/>
  <c r="J104" i="22"/>
  <c r="I104" i="22"/>
  <c r="H104" i="22"/>
  <c r="G104" i="22"/>
  <c r="C97" i="22"/>
  <c r="F171" i="18"/>
  <c r="B171" i="18" s="1"/>
  <c r="F172" i="18"/>
  <c r="B172" i="18" s="1"/>
  <c r="F173" i="18"/>
  <c r="B173" i="18" s="1"/>
  <c r="B8" i="16"/>
  <c r="F180" i="18"/>
  <c r="B180" i="18" s="1"/>
  <c r="F182" i="18"/>
  <c r="B182" i="18" s="1"/>
  <c r="F177" i="18"/>
  <c r="B177" i="18" s="1"/>
  <c r="F178" i="18"/>
  <c r="B178" i="18" s="1"/>
  <c r="C68" i="16"/>
  <c r="B127" i="16"/>
  <c r="B121" i="16"/>
  <c r="B114" i="16"/>
  <c r="B107" i="16"/>
  <c r="C101" i="16"/>
  <c r="B94" i="16"/>
  <c r="B88" i="16"/>
  <c r="B81" i="16"/>
  <c r="B74" i="16"/>
  <c r="B61" i="16"/>
  <c r="B55" i="16"/>
  <c r="B48" i="16"/>
  <c r="B41" i="16"/>
  <c r="C35" i="16"/>
  <c r="AA169" i="22" l="1"/>
  <c r="J169" i="22"/>
  <c r="N169" i="22"/>
  <c r="R169" i="22"/>
  <c r="Z169" i="22"/>
  <c r="J264" i="22"/>
  <c r="N264" i="22"/>
  <c r="R264" i="22"/>
  <c r="V264" i="22"/>
  <c r="Z264" i="22"/>
  <c r="G169" i="22"/>
  <c r="O169" i="22"/>
  <c r="W169" i="22"/>
  <c r="K265" i="27"/>
  <c r="K264" i="27"/>
  <c r="K257" i="27"/>
  <c r="K243" i="27" s="1"/>
  <c r="K263" i="27"/>
  <c r="I169" i="22"/>
  <c r="Q169" i="22"/>
  <c r="Y169" i="22"/>
  <c r="M264" i="22"/>
  <c r="K80" i="15"/>
  <c r="K71" i="15"/>
  <c r="K172" i="27"/>
  <c r="K174" i="27"/>
  <c r="K173" i="27"/>
  <c r="K166" i="27"/>
  <c r="K152" i="27" s="1"/>
  <c r="L156" i="27"/>
  <c r="K355" i="27"/>
  <c r="K354" i="27"/>
  <c r="K347" i="27"/>
  <c r="K333" i="27" s="1"/>
  <c r="K353" i="27"/>
  <c r="K58" i="15"/>
  <c r="K76" i="27"/>
  <c r="K62" i="27" s="1"/>
  <c r="L66" i="27"/>
  <c r="L76" i="27" s="1"/>
  <c r="K82" i="27"/>
  <c r="K84" i="27"/>
  <c r="K83" i="27"/>
  <c r="F741" i="26"/>
  <c r="G739" i="26" s="1"/>
  <c r="H258" i="22"/>
  <c r="P258" i="22"/>
  <c r="X258" i="22"/>
  <c r="L264" i="22"/>
  <c r="T264" i="22"/>
  <c r="N163" i="22"/>
  <c r="V163" i="22"/>
  <c r="I163" i="22"/>
  <c r="Q163" i="22"/>
  <c r="Y163" i="22"/>
  <c r="I258" i="22"/>
  <c r="Q258" i="22"/>
  <c r="Y258" i="22"/>
  <c r="L258" i="22"/>
  <c r="T258" i="22"/>
  <c r="J123" i="22"/>
  <c r="R123" i="22"/>
  <c r="Z123" i="22"/>
  <c r="I264" i="22"/>
  <c r="Q264" i="22"/>
  <c r="Y264" i="22"/>
  <c r="K218" i="22"/>
  <c r="S218" i="22"/>
  <c r="AA218" i="22"/>
  <c r="L123" i="22"/>
  <c r="T123" i="22"/>
  <c r="U264" i="22"/>
  <c r="H163" i="22"/>
  <c r="P163" i="22"/>
  <c r="X163" i="22"/>
  <c r="K258" i="22"/>
  <c r="S258" i="22"/>
  <c r="AA258" i="22"/>
  <c r="I123" i="22"/>
  <c r="Q123" i="22"/>
  <c r="Y123" i="22"/>
  <c r="M218" i="22"/>
  <c r="U218" i="22"/>
  <c r="K123" i="22"/>
  <c r="S123" i="22"/>
  <c r="AA123" i="22"/>
  <c r="J163" i="22"/>
  <c r="R163" i="22"/>
  <c r="Z163" i="22"/>
  <c r="G218" i="22"/>
  <c r="O218" i="22"/>
  <c r="W218" i="22"/>
  <c r="M258" i="22"/>
  <c r="U258" i="22"/>
  <c r="K163" i="22"/>
  <c r="S163" i="22"/>
  <c r="AA163" i="22"/>
  <c r="L169" i="22"/>
  <c r="T169" i="22"/>
  <c r="L218" i="22"/>
  <c r="T218" i="22"/>
  <c r="H218" i="22"/>
  <c r="P218" i="22"/>
  <c r="X218" i="22"/>
  <c r="N258" i="22"/>
  <c r="V258" i="22"/>
  <c r="G264" i="22"/>
  <c r="O264" i="22"/>
  <c r="W264" i="22"/>
  <c r="M123" i="22"/>
  <c r="U123" i="22"/>
  <c r="L163" i="22"/>
  <c r="T163" i="22"/>
  <c r="M169" i="22"/>
  <c r="U169" i="22"/>
  <c r="N218" i="22"/>
  <c r="V218" i="22"/>
  <c r="I218" i="22"/>
  <c r="Q218" i="22"/>
  <c r="Y218" i="22"/>
  <c r="G258" i="22"/>
  <c r="O258" i="22"/>
  <c r="W258" i="22"/>
  <c r="H264" i="22"/>
  <c r="P264" i="22"/>
  <c r="X264" i="22"/>
  <c r="H123" i="22"/>
  <c r="P123" i="22"/>
  <c r="X123" i="22"/>
  <c r="N123" i="22"/>
  <c r="V123" i="22"/>
  <c r="M163" i="22"/>
  <c r="U163" i="22"/>
  <c r="V169" i="22"/>
  <c r="J218" i="22"/>
  <c r="R218" i="22"/>
  <c r="Z218" i="22"/>
  <c r="G123" i="22"/>
  <c r="O123" i="22"/>
  <c r="W123" i="22"/>
  <c r="G163" i="22"/>
  <c r="O163" i="22"/>
  <c r="W163" i="22"/>
  <c r="H169" i="22"/>
  <c r="P169" i="22"/>
  <c r="X169" i="22"/>
  <c r="K169" i="22"/>
  <c r="S169" i="22"/>
  <c r="J258" i="22"/>
  <c r="R258" i="22"/>
  <c r="Z258" i="22"/>
  <c r="K264" i="22"/>
  <c r="S264" i="22"/>
  <c r="AA264" i="22"/>
  <c r="H38" i="3"/>
  <c r="H52" i="3"/>
  <c r="H45" i="3"/>
  <c r="H65" i="22"/>
  <c r="I65" i="22"/>
  <c r="J65" i="22"/>
  <c r="K65" i="22"/>
  <c r="L65" i="22"/>
  <c r="M65" i="22"/>
  <c r="N65" i="22"/>
  <c r="O65" i="22"/>
  <c r="P65" i="22"/>
  <c r="Q65" i="22"/>
  <c r="R65" i="22"/>
  <c r="S65" i="22"/>
  <c r="T65" i="22"/>
  <c r="U65" i="22"/>
  <c r="V65" i="22"/>
  <c r="W65" i="22"/>
  <c r="X65" i="22"/>
  <c r="Y65" i="22"/>
  <c r="Z65" i="22"/>
  <c r="AA65" i="22"/>
  <c r="H66" i="22"/>
  <c r="I66" i="22"/>
  <c r="J66" i="22"/>
  <c r="K66" i="22"/>
  <c r="L66" i="22"/>
  <c r="M66" i="22"/>
  <c r="N66" i="22"/>
  <c r="O66" i="22"/>
  <c r="P66" i="22"/>
  <c r="Q66" i="22"/>
  <c r="R66" i="22"/>
  <c r="S66" i="22"/>
  <c r="T66" i="22"/>
  <c r="U66" i="22"/>
  <c r="V66" i="22"/>
  <c r="W66" i="22"/>
  <c r="X66" i="22"/>
  <c r="Y66" i="22"/>
  <c r="Z66" i="22"/>
  <c r="AA66" i="22"/>
  <c r="H67" i="22"/>
  <c r="I67" i="22"/>
  <c r="J67" i="22"/>
  <c r="K67" i="22"/>
  <c r="L67" i="22"/>
  <c r="M67" i="22"/>
  <c r="N67" i="22"/>
  <c r="O67" i="22"/>
  <c r="P67" i="22"/>
  <c r="Q67" i="22"/>
  <c r="R67" i="22"/>
  <c r="S67" i="22"/>
  <c r="T67" i="22"/>
  <c r="U67" i="22"/>
  <c r="V67" i="22"/>
  <c r="W67" i="22"/>
  <c r="X67" i="22"/>
  <c r="Y67" i="22"/>
  <c r="Z67" i="22"/>
  <c r="AA67" i="22"/>
  <c r="G66" i="22"/>
  <c r="G67" i="22"/>
  <c r="G65" i="22"/>
  <c r="B15" i="16"/>
  <c r="B28" i="16"/>
  <c r="B22" i="16"/>
  <c r="L265" i="27" l="1"/>
  <c r="L264" i="27"/>
  <c r="L257" i="27"/>
  <c r="L243" i="27" s="1"/>
  <c r="L263" i="27"/>
  <c r="M247" i="27"/>
  <c r="F742" i="26"/>
  <c r="F743" i="26" s="1"/>
  <c r="F744" i="26" s="1"/>
  <c r="L355" i="27"/>
  <c r="L354" i="27"/>
  <c r="L353" i="27"/>
  <c r="L347" i="27"/>
  <c r="L333" i="27" s="1"/>
  <c r="M337" i="27"/>
  <c r="L80" i="15"/>
  <c r="L71" i="15"/>
  <c r="L166" i="27"/>
  <c r="L152" i="27" s="1"/>
  <c r="M156" i="27"/>
  <c r="L174" i="27"/>
  <c r="L173" i="27"/>
  <c r="L172" i="27"/>
  <c r="L58" i="15"/>
  <c r="L84" i="27"/>
  <c r="L62" i="27"/>
  <c r="M66" i="27"/>
  <c r="L83" i="27"/>
  <c r="L82" i="27"/>
  <c r="G741" i="26"/>
  <c r="H739" i="26" s="1"/>
  <c r="K82" i="22"/>
  <c r="J82" i="22"/>
  <c r="I82" i="22"/>
  <c r="H82" i="22"/>
  <c r="G82" i="22"/>
  <c r="L73" i="22"/>
  <c r="K73" i="22"/>
  <c r="J73" i="22"/>
  <c r="I73" i="22"/>
  <c r="H73" i="22"/>
  <c r="G73" i="22"/>
  <c r="L72" i="22"/>
  <c r="K72" i="22"/>
  <c r="J72" i="22"/>
  <c r="I72" i="22"/>
  <c r="H72" i="22"/>
  <c r="G72" i="22"/>
  <c r="K58" i="22"/>
  <c r="J58" i="22"/>
  <c r="I58" i="22"/>
  <c r="H58" i="22"/>
  <c r="K49" i="22"/>
  <c r="J49" i="22"/>
  <c r="I49" i="22"/>
  <c r="H49" i="22"/>
  <c r="G49" i="22"/>
  <c r="K40" i="22"/>
  <c r="J40" i="22"/>
  <c r="I40" i="22"/>
  <c r="H40" i="22"/>
  <c r="G40" i="22"/>
  <c r="K27" i="22"/>
  <c r="J27" i="22"/>
  <c r="I27" i="22"/>
  <c r="H27" i="22"/>
  <c r="G27" i="22"/>
  <c r="K24" i="22"/>
  <c r="J24" i="22"/>
  <c r="I24" i="22"/>
  <c r="H24" i="22"/>
  <c r="G24" i="22"/>
  <c r="K21" i="22"/>
  <c r="J21" i="22"/>
  <c r="I21" i="22"/>
  <c r="H21" i="22"/>
  <c r="G21" i="22"/>
  <c r="K18" i="22"/>
  <c r="J18" i="22"/>
  <c r="I18" i="22"/>
  <c r="H18" i="22"/>
  <c r="G18" i="22"/>
  <c r="K15" i="22"/>
  <c r="J15" i="22"/>
  <c r="I15" i="22"/>
  <c r="H15" i="22"/>
  <c r="G15" i="22"/>
  <c r="G9" i="22"/>
  <c r="H9" i="22"/>
  <c r="I9" i="22"/>
  <c r="J9" i="22"/>
  <c r="K9" i="22"/>
  <c r="L9" i="22"/>
  <c r="G742" i="26" l="1"/>
  <c r="G743" i="26" s="1"/>
  <c r="G744" i="26" s="1"/>
  <c r="M265" i="27"/>
  <c r="N247" i="27"/>
  <c r="M264" i="27"/>
  <c r="M263" i="27"/>
  <c r="M257" i="27"/>
  <c r="M243" i="27" s="1"/>
  <c r="M80" i="15"/>
  <c r="M71" i="15"/>
  <c r="M174" i="27"/>
  <c r="M166" i="27"/>
  <c r="M152" i="27" s="1"/>
  <c r="N156" i="27"/>
  <c r="M173" i="27"/>
  <c r="M172" i="27"/>
  <c r="M58" i="15"/>
  <c r="M76" i="27"/>
  <c r="M62" i="27" s="1"/>
  <c r="N66" i="27"/>
  <c r="M83" i="27"/>
  <c r="M82" i="27"/>
  <c r="M84" i="27"/>
  <c r="M355" i="27"/>
  <c r="M354" i="27"/>
  <c r="M353" i="27"/>
  <c r="M347" i="27"/>
  <c r="M333" i="27" s="1"/>
  <c r="N337" i="27"/>
  <c r="H741" i="26"/>
  <c r="I739" i="26" s="1"/>
  <c r="H74" i="22"/>
  <c r="L74" i="22"/>
  <c r="G68" i="22"/>
  <c r="H68" i="22"/>
  <c r="I68" i="22"/>
  <c r="J68" i="22"/>
  <c r="K68" i="22"/>
  <c r="I74" i="22"/>
  <c r="J74" i="22"/>
  <c r="G74" i="22"/>
  <c r="K74" i="22"/>
  <c r="H28" i="22"/>
  <c r="G28" i="22"/>
  <c r="I28" i="22"/>
  <c r="J28" i="22"/>
  <c r="K28" i="22"/>
  <c r="N264" i="27" l="1"/>
  <c r="N263" i="27"/>
  <c r="N265" i="27"/>
  <c r="N257" i="27"/>
  <c r="N243" i="27" s="1"/>
  <c r="O247" i="27"/>
  <c r="N80" i="15"/>
  <c r="N71" i="15"/>
  <c r="N174" i="27"/>
  <c r="N173" i="27"/>
  <c r="N172" i="27"/>
  <c r="N166" i="27"/>
  <c r="N152" i="27" s="1"/>
  <c r="O156" i="27"/>
  <c r="N354" i="27"/>
  <c r="N353" i="27"/>
  <c r="N347" i="27"/>
  <c r="N333" i="27" s="1"/>
  <c r="O337" i="27"/>
  <c r="N355" i="27"/>
  <c r="N58" i="15"/>
  <c r="N84" i="27"/>
  <c r="N83" i="27"/>
  <c r="N82" i="27"/>
  <c r="N76" i="27"/>
  <c r="N62" i="27" s="1"/>
  <c r="O66" i="27"/>
  <c r="I741" i="26"/>
  <c r="I742" i="26" s="1"/>
  <c r="I743" i="26" s="1"/>
  <c r="I744" i="26" s="1"/>
  <c r="H742" i="26"/>
  <c r="H743" i="26" s="1"/>
  <c r="H744" i="26" s="1"/>
  <c r="I45" i="3"/>
  <c r="J45" i="3"/>
  <c r="F7" i="17"/>
  <c r="M49" i="22"/>
  <c r="N49" i="22"/>
  <c r="O49" i="22"/>
  <c r="P49" i="22"/>
  <c r="Q49" i="22"/>
  <c r="R49" i="22"/>
  <c r="S49" i="22"/>
  <c r="T49" i="22"/>
  <c r="U49" i="22"/>
  <c r="V49" i="22"/>
  <c r="W49" i="22"/>
  <c r="X49" i="22"/>
  <c r="Y49" i="22"/>
  <c r="Z49" i="22"/>
  <c r="L49" i="22"/>
  <c r="M40" i="22"/>
  <c r="N40" i="22"/>
  <c r="O40" i="22"/>
  <c r="P40" i="22"/>
  <c r="Q40" i="22"/>
  <c r="R40" i="22"/>
  <c r="S40" i="22"/>
  <c r="T40" i="22"/>
  <c r="U40" i="22"/>
  <c r="V40" i="22"/>
  <c r="W40" i="22"/>
  <c r="X40" i="22"/>
  <c r="Y40" i="22"/>
  <c r="Z40" i="22"/>
  <c r="AA40" i="22"/>
  <c r="L40" i="22"/>
  <c r="L82" i="22"/>
  <c r="M82" i="22"/>
  <c r="N82" i="22"/>
  <c r="O82" i="22"/>
  <c r="P82" i="22"/>
  <c r="Q82" i="22"/>
  <c r="R82" i="22"/>
  <c r="S82" i="22"/>
  <c r="T82" i="22"/>
  <c r="U82" i="22"/>
  <c r="V82" i="22"/>
  <c r="W82" i="22"/>
  <c r="X82" i="22"/>
  <c r="Y82" i="22"/>
  <c r="Z82" i="22"/>
  <c r="AA82" i="22"/>
  <c r="E746" i="26" l="1"/>
  <c r="O265" i="27"/>
  <c r="P247" i="27"/>
  <c r="O264" i="27"/>
  <c r="O263" i="27"/>
  <c r="O257" i="27"/>
  <c r="O243" i="27" s="1"/>
  <c r="O80" i="15"/>
  <c r="O71" i="15"/>
  <c r="O174" i="27"/>
  <c r="O173" i="27"/>
  <c r="O172" i="27"/>
  <c r="O166" i="27"/>
  <c r="O152" i="27" s="1"/>
  <c r="P156" i="27"/>
  <c r="O353" i="27"/>
  <c r="O347" i="27"/>
  <c r="O333" i="27" s="1"/>
  <c r="O354" i="27"/>
  <c r="O355" i="27"/>
  <c r="P337" i="27"/>
  <c r="O58" i="15"/>
  <c r="O83" i="27"/>
  <c r="O82" i="27"/>
  <c r="O84" i="27"/>
  <c r="O76" i="27"/>
  <c r="O62" i="27" s="1"/>
  <c r="P66" i="27"/>
  <c r="L68" i="22"/>
  <c r="P264" i="27" l="1"/>
  <c r="P257" i="27"/>
  <c r="P243" i="27" s="1"/>
  <c r="Q247" i="27"/>
  <c r="P263" i="27"/>
  <c r="P265" i="27"/>
  <c r="P80" i="15"/>
  <c r="P71" i="15"/>
  <c r="P173" i="27"/>
  <c r="P172" i="27"/>
  <c r="P174" i="27"/>
  <c r="P166" i="27"/>
  <c r="P152" i="27" s="1"/>
  <c r="Q156" i="27"/>
  <c r="P58" i="15"/>
  <c r="P83" i="27"/>
  <c r="P82" i="27"/>
  <c r="P84" i="27"/>
  <c r="P76" i="27"/>
  <c r="P62" i="27" s="1"/>
  <c r="Q66" i="27"/>
  <c r="P347" i="27"/>
  <c r="P333" i="27" s="1"/>
  <c r="P355" i="27"/>
  <c r="P353" i="27"/>
  <c r="Q337" i="27"/>
  <c r="P354" i="27"/>
  <c r="I52" i="3"/>
  <c r="I38" i="3"/>
  <c r="Q257" i="27" l="1"/>
  <c r="Q243" i="27" s="1"/>
  <c r="Q264" i="27"/>
  <c r="Q265" i="27"/>
  <c r="Q263" i="27"/>
  <c r="R247" i="27"/>
  <c r="Q347" i="27"/>
  <c r="Q333" i="27" s="1"/>
  <c r="Q355" i="27"/>
  <c r="Q354" i="27"/>
  <c r="R337" i="27"/>
  <c r="Q353" i="27"/>
  <c r="Q58" i="15"/>
  <c r="Q83" i="27"/>
  <c r="Q82" i="27"/>
  <c r="Q84" i="27"/>
  <c r="Q76" i="27"/>
  <c r="Q62" i="27" s="1"/>
  <c r="R66" i="27"/>
  <c r="Q80" i="15"/>
  <c r="Q71" i="15"/>
  <c r="Q172" i="27"/>
  <c r="Q166" i="27"/>
  <c r="Q152" i="27" s="1"/>
  <c r="R156" i="27"/>
  <c r="Q174" i="27"/>
  <c r="Q173" i="27"/>
  <c r="F7" i="18"/>
  <c r="B7" i="18" s="1"/>
  <c r="F170" i="18"/>
  <c r="B170" i="18" s="1"/>
  <c r="F174" i="18"/>
  <c r="B174" i="18" s="1"/>
  <c r="F175" i="18"/>
  <c r="B175" i="18" s="1"/>
  <c r="F176" i="18"/>
  <c r="B176" i="18" s="1"/>
  <c r="F179" i="18"/>
  <c r="B179" i="18" s="1"/>
  <c r="F181" i="18"/>
  <c r="B181" i="18" s="1"/>
  <c r="B6" i="18"/>
  <c r="F6" i="17"/>
  <c r="B6" i="17" s="1"/>
  <c r="B7" i="17"/>
  <c r="F8" i="17"/>
  <c r="B8" i="17" s="1"/>
  <c r="F9" i="17"/>
  <c r="B9" i="17" s="1"/>
  <c r="F10" i="17"/>
  <c r="B10" i="17" s="1"/>
  <c r="F11" i="17"/>
  <c r="B11" i="17" s="1"/>
  <c r="F12" i="17"/>
  <c r="B12" i="17" s="1"/>
  <c r="F13" i="17"/>
  <c r="B13" i="17" s="1"/>
  <c r="F14" i="17"/>
  <c r="B14" i="17" s="1"/>
  <c r="F15" i="17"/>
  <c r="B15" i="17" s="1"/>
  <c r="F16" i="17"/>
  <c r="B16" i="17" s="1"/>
  <c r="F17" i="17"/>
  <c r="B17" i="17" s="1"/>
  <c r="F18" i="17"/>
  <c r="B18" i="17" s="1"/>
  <c r="R263" i="27" l="1"/>
  <c r="R264" i="27"/>
  <c r="R265" i="27"/>
  <c r="R257" i="27"/>
  <c r="R243" i="27" s="1"/>
  <c r="S247" i="27"/>
  <c r="R80" i="15"/>
  <c r="R71" i="15"/>
  <c r="R166" i="27"/>
  <c r="R152" i="27" s="1"/>
  <c r="S156" i="27"/>
  <c r="R173" i="27"/>
  <c r="R172" i="27"/>
  <c r="R174" i="27"/>
  <c r="R355" i="27"/>
  <c r="R354" i="27"/>
  <c r="R353" i="27"/>
  <c r="R347" i="27"/>
  <c r="R333" i="27" s="1"/>
  <c r="S337" i="27"/>
  <c r="R58" i="15"/>
  <c r="R84" i="27"/>
  <c r="R82" i="27"/>
  <c r="R76" i="27"/>
  <c r="R62" i="27" s="1"/>
  <c r="S66" i="27"/>
  <c r="R83" i="27"/>
  <c r="L15" i="22"/>
  <c r="L18" i="22"/>
  <c r="L21" i="22"/>
  <c r="L24" i="22"/>
  <c r="L27" i="22"/>
  <c r="C2" i="22"/>
  <c r="AA73" i="22"/>
  <c r="Z73" i="22"/>
  <c r="Y73" i="22"/>
  <c r="X73" i="22"/>
  <c r="W73" i="22"/>
  <c r="V73" i="22"/>
  <c r="U73" i="22"/>
  <c r="T73" i="22"/>
  <c r="S73" i="22"/>
  <c r="R73" i="22"/>
  <c r="Q73" i="22"/>
  <c r="P73" i="22"/>
  <c r="O73" i="22"/>
  <c r="N73" i="22"/>
  <c r="M73" i="22"/>
  <c r="AA72" i="22"/>
  <c r="Z72" i="22"/>
  <c r="Y72" i="22"/>
  <c r="X72" i="22"/>
  <c r="W72" i="22"/>
  <c r="V72" i="22"/>
  <c r="U72" i="22"/>
  <c r="T72" i="22"/>
  <c r="S72" i="22"/>
  <c r="R72" i="22"/>
  <c r="Q72" i="22"/>
  <c r="P72" i="22"/>
  <c r="O72" i="22"/>
  <c r="N72" i="22"/>
  <c r="M72" i="22"/>
  <c r="AA68" i="22"/>
  <c r="Z68" i="22"/>
  <c r="Y68" i="22"/>
  <c r="X68" i="22"/>
  <c r="W68" i="22"/>
  <c r="V68" i="22"/>
  <c r="U68" i="22"/>
  <c r="T68" i="22"/>
  <c r="S68" i="22"/>
  <c r="R68" i="22"/>
  <c r="Q68" i="22"/>
  <c r="P68" i="22"/>
  <c r="O68" i="22"/>
  <c r="N68" i="22"/>
  <c r="M68" i="22"/>
  <c r="AA27" i="22"/>
  <c r="Z27" i="22"/>
  <c r="Y27" i="22"/>
  <c r="X27" i="22"/>
  <c r="W27" i="22"/>
  <c r="V27" i="22"/>
  <c r="U27" i="22"/>
  <c r="T27" i="22"/>
  <c r="S27" i="22"/>
  <c r="R27" i="22"/>
  <c r="Q27" i="22"/>
  <c r="P27" i="22"/>
  <c r="O27" i="22"/>
  <c r="N27" i="22"/>
  <c r="M27" i="22"/>
  <c r="AA24" i="22"/>
  <c r="Z24" i="22"/>
  <c r="Y24" i="22"/>
  <c r="X24" i="22"/>
  <c r="W24" i="22"/>
  <c r="V24" i="22"/>
  <c r="U24" i="22"/>
  <c r="T24" i="22"/>
  <c r="S24" i="22"/>
  <c r="R24" i="22"/>
  <c r="Q24" i="22"/>
  <c r="P24" i="22"/>
  <c r="O24" i="22"/>
  <c r="N24" i="22"/>
  <c r="M24" i="22"/>
  <c r="AA21" i="22"/>
  <c r="Z21" i="22"/>
  <c r="Y21" i="22"/>
  <c r="X21" i="22"/>
  <c r="W21" i="22"/>
  <c r="V21" i="22"/>
  <c r="U21" i="22"/>
  <c r="T21" i="22"/>
  <c r="S21" i="22"/>
  <c r="R21" i="22"/>
  <c r="Q21" i="22"/>
  <c r="P21" i="22"/>
  <c r="O21" i="22"/>
  <c r="N21" i="22"/>
  <c r="M21" i="22"/>
  <c r="AA18" i="22"/>
  <c r="Z18" i="22"/>
  <c r="Y18" i="22"/>
  <c r="X18" i="22"/>
  <c r="W18" i="22"/>
  <c r="V18" i="22"/>
  <c r="U18" i="22"/>
  <c r="T18" i="22"/>
  <c r="S18" i="22"/>
  <c r="R18" i="22"/>
  <c r="Q18" i="22"/>
  <c r="P18" i="22"/>
  <c r="O18" i="22"/>
  <c r="N18" i="22"/>
  <c r="M18" i="22"/>
  <c r="AA15" i="22"/>
  <c r="Z15" i="22"/>
  <c r="Y15" i="22"/>
  <c r="X15" i="22"/>
  <c r="W15" i="22"/>
  <c r="V15" i="22"/>
  <c r="U15" i="22"/>
  <c r="T15" i="22"/>
  <c r="S15" i="22"/>
  <c r="R15" i="22"/>
  <c r="Q15" i="22"/>
  <c r="P15" i="22"/>
  <c r="O15" i="22"/>
  <c r="N15" i="22"/>
  <c r="M15" i="22"/>
  <c r="AA9" i="22"/>
  <c r="Z9" i="22"/>
  <c r="Y9" i="22"/>
  <c r="X9" i="22"/>
  <c r="W9" i="22"/>
  <c r="V9" i="22"/>
  <c r="U9" i="22"/>
  <c r="T9" i="22"/>
  <c r="S9" i="22"/>
  <c r="R9" i="22"/>
  <c r="Q9" i="22"/>
  <c r="P9" i="22"/>
  <c r="O9" i="22"/>
  <c r="N9" i="22"/>
  <c r="M9" i="22"/>
  <c r="S257" i="27" l="1"/>
  <c r="S243" i="27" s="1"/>
  <c r="S263" i="27"/>
  <c r="T247" i="27"/>
  <c r="S265" i="27"/>
  <c r="S264" i="27"/>
  <c r="S355" i="27"/>
  <c r="S354" i="27"/>
  <c r="S347" i="27"/>
  <c r="S333" i="27" s="1"/>
  <c r="T337" i="27"/>
  <c r="S353" i="27"/>
  <c r="S80" i="15"/>
  <c r="S71" i="15"/>
  <c r="S172" i="27"/>
  <c r="S166" i="27"/>
  <c r="S152" i="27" s="1"/>
  <c r="T156" i="27"/>
  <c r="S174" i="27"/>
  <c r="S173" i="27"/>
  <c r="S58" i="15"/>
  <c r="S76" i="27"/>
  <c r="S62" i="27" s="1"/>
  <c r="T66" i="27"/>
  <c r="S84" i="27"/>
  <c r="S83" i="27"/>
  <c r="S82" i="27"/>
  <c r="L28" i="22"/>
  <c r="X74" i="22"/>
  <c r="AA74" i="22"/>
  <c r="N74" i="22"/>
  <c r="R74" i="22"/>
  <c r="V74" i="22"/>
  <c r="Z74" i="22"/>
  <c r="N28" i="22"/>
  <c r="R28" i="22"/>
  <c r="V28" i="22"/>
  <c r="Z28" i="22"/>
  <c r="O74" i="22"/>
  <c r="S74" i="22"/>
  <c r="W74" i="22"/>
  <c r="O28" i="22"/>
  <c r="S28" i="22"/>
  <c r="W28" i="22"/>
  <c r="AA28" i="22"/>
  <c r="M28" i="22"/>
  <c r="Q28" i="22"/>
  <c r="P28" i="22"/>
  <c r="T28" i="22"/>
  <c r="X28" i="22"/>
  <c r="U28" i="22"/>
  <c r="Y28" i="22"/>
  <c r="M74" i="22"/>
  <c r="Q74" i="22"/>
  <c r="U74" i="22"/>
  <c r="Y74" i="22"/>
  <c r="P74" i="22"/>
  <c r="T74" i="22"/>
  <c r="U247" i="27" l="1"/>
  <c r="T257" i="27"/>
  <c r="T243" i="27" s="1"/>
  <c r="T263" i="27"/>
  <c r="T265" i="27"/>
  <c r="T264" i="27"/>
  <c r="T80" i="15"/>
  <c r="T71" i="15"/>
  <c r="T166" i="27"/>
  <c r="T152" i="27" s="1"/>
  <c r="U156" i="27"/>
  <c r="T174" i="27"/>
  <c r="T173" i="27"/>
  <c r="T172" i="27"/>
  <c r="T58" i="15"/>
  <c r="T84" i="27"/>
  <c r="T76" i="27"/>
  <c r="T62" i="27" s="1"/>
  <c r="U66" i="27"/>
  <c r="T83" i="27"/>
  <c r="T82" i="27"/>
  <c r="T355" i="27"/>
  <c r="T354" i="27"/>
  <c r="T353" i="27"/>
  <c r="T347" i="27"/>
  <c r="T333" i="27" s="1"/>
  <c r="U337" i="27"/>
  <c r="C3" i="15"/>
  <c r="C2" i="17"/>
  <c r="C2" i="18"/>
  <c r="C2" i="16"/>
  <c r="C6" i="3"/>
  <c r="U257" i="27" l="1"/>
  <c r="U243" i="27" s="1"/>
  <c r="U263" i="27"/>
  <c r="U265" i="27"/>
  <c r="V247" i="27"/>
  <c r="U264" i="27"/>
  <c r="U80" i="15"/>
  <c r="U71" i="15"/>
  <c r="U174" i="27"/>
  <c r="U166" i="27"/>
  <c r="U152" i="27" s="1"/>
  <c r="V156" i="27"/>
  <c r="U173" i="27"/>
  <c r="U172" i="27"/>
  <c r="U58" i="15"/>
  <c r="V66" i="27"/>
  <c r="U84" i="27"/>
  <c r="U83" i="27"/>
  <c r="U76" i="27"/>
  <c r="U62" i="27" s="1"/>
  <c r="U82" i="27"/>
  <c r="U355" i="27"/>
  <c r="U354" i="27"/>
  <c r="U353" i="27"/>
  <c r="V337" i="27"/>
  <c r="U347" i="27"/>
  <c r="U333" i="27" s="1"/>
  <c r="C14" i="15"/>
  <c r="V265" i="27" l="1"/>
  <c r="W247" i="27"/>
  <c r="V263" i="27"/>
  <c r="V264" i="27"/>
  <c r="V257" i="27"/>
  <c r="V243" i="27" s="1"/>
  <c r="V354" i="27"/>
  <c r="V353" i="27"/>
  <c r="V347" i="27"/>
  <c r="V333" i="27" s="1"/>
  <c r="W337" i="27"/>
  <c r="V355" i="27"/>
  <c r="V58" i="15"/>
  <c r="V84" i="27"/>
  <c r="V83" i="27"/>
  <c r="V82" i="27"/>
  <c r="V76" i="27"/>
  <c r="V62" i="27" s="1"/>
  <c r="W66" i="27"/>
  <c r="V71" i="15"/>
  <c r="V80" i="15"/>
  <c r="V174" i="27"/>
  <c r="V173" i="27"/>
  <c r="V172" i="27"/>
  <c r="W156" i="27"/>
  <c r="V166" i="27"/>
  <c r="V152" i="27" s="1"/>
  <c r="G19" i="15"/>
  <c r="G29" i="15"/>
  <c r="W257" i="27" l="1"/>
  <c r="W243" i="27" s="1"/>
  <c r="W263" i="27"/>
  <c r="W265" i="27"/>
  <c r="X247" i="27"/>
  <c r="W264" i="27"/>
  <c r="W58" i="15"/>
  <c r="W84" i="27"/>
  <c r="W83" i="27"/>
  <c r="W82" i="27"/>
  <c r="W76" i="27"/>
  <c r="W62" i="27" s="1"/>
  <c r="X66" i="27"/>
  <c r="W80" i="15"/>
  <c r="W71" i="15"/>
  <c r="W174" i="27"/>
  <c r="W173" i="27"/>
  <c r="W172" i="27"/>
  <c r="W166" i="27"/>
  <c r="W152" i="27" s="1"/>
  <c r="X156" i="27"/>
  <c r="W353" i="27"/>
  <c r="W347" i="27"/>
  <c r="W333" i="27" s="1"/>
  <c r="W354" i="27"/>
  <c r="X337" i="27"/>
  <c r="W355" i="27"/>
  <c r="H29" i="15"/>
  <c r="I29" i="15"/>
  <c r="J29" i="15"/>
  <c r="K29" i="15"/>
  <c r="L29" i="15"/>
  <c r="N29" i="15"/>
  <c r="O29" i="15"/>
  <c r="P29" i="15"/>
  <c r="Q29" i="15"/>
  <c r="R29" i="15"/>
  <c r="S29" i="15"/>
  <c r="T29" i="15"/>
  <c r="U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H19" i="15"/>
  <c r="I19" i="15"/>
  <c r="J19" i="15"/>
  <c r="K19" i="15"/>
  <c r="L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X257" i="27" l="1"/>
  <c r="X243" i="27" s="1"/>
  <c r="X265" i="27"/>
  <c r="Y247" i="27"/>
  <c r="X264" i="27"/>
  <c r="X263" i="27"/>
  <c r="X347" i="27"/>
  <c r="X333" i="27" s="1"/>
  <c r="X355" i="27"/>
  <c r="X353" i="27"/>
  <c r="X354" i="27"/>
  <c r="Y337" i="27"/>
  <c r="X58" i="15"/>
  <c r="X83" i="27"/>
  <c r="X84" i="27"/>
  <c r="X82" i="27"/>
  <c r="X76" i="27"/>
  <c r="X62" i="27" s="1"/>
  <c r="Y66" i="27"/>
  <c r="X80" i="15"/>
  <c r="X71" i="15"/>
  <c r="X173" i="27"/>
  <c r="X172" i="27"/>
  <c r="X174" i="27"/>
  <c r="X166" i="27"/>
  <c r="X152" i="27" s="1"/>
  <c r="Y156" i="27"/>
  <c r="J52" i="3"/>
  <c r="J38" i="3"/>
  <c r="Y263" i="27" l="1"/>
  <c r="Y265" i="27"/>
  <c r="Y257" i="27"/>
  <c r="Y243" i="27" s="1"/>
  <c r="Z247" i="27"/>
  <c r="Y264" i="27"/>
  <c r="Y347" i="27"/>
  <c r="Y333" i="27" s="1"/>
  <c r="Y355" i="27"/>
  <c r="Y354" i="27"/>
  <c r="Y353" i="27"/>
  <c r="Z337" i="27"/>
  <c r="Y58" i="15"/>
  <c r="Y83" i="27"/>
  <c r="Y82" i="27"/>
  <c r="Y76" i="27"/>
  <c r="Y62" i="27" s="1"/>
  <c r="Z66" i="27"/>
  <c r="Y84" i="27"/>
  <c r="Y80" i="15"/>
  <c r="Y71" i="15"/>
  <c r="Y172" i="27"/>
  <c r="Y166" i="27"/>
  <c r="Y152" i="27" s="1"/>
  <c r="Z156" i="27"/>
  <c r="Y174" i="27"/>
  <c r="Y173" i="27"/>
  <c r="Z257" i="27" l="1"/>
  <c r="Z243" i="27" s="1"/>
  <c r="AA247" i="27"/>
  <c r="Z265" i="27"/>
  <c r="Z263" i="27"/>
  <c r="Z264" i="27"/>
  <c r="Z80" i="15"/>
  <c r="Z71" i="15"/>
  <c r="Z166" i="27"/>
  <c r="Z152" i="27" s="1"/>
  <c r="AA156" i="27"/>
  <c r="Z173" i="27"/>
  <c r="Z172" i="27"/>
  <c r="Z174" i="27"/>
  <c r="Z355" i="27"/>
  <c r="Z354" i="27"/>
  <c r="Z353" i="27"/>
  <c r="Z347" i="27"/>
  <c r="Z333" i="27" s="1"/>
  <c r="AA337" i="27"/>
  <c r="Z58" i="15"/>
  <c r="Z84" i="27"/>
  <c r="Z82" i="27"/>
  <c r="Z76" i="27"/>
  <c r="Z62" i="27" s="1"/>
  <c r="AA66" i="27"/>
  <c r="Z83" i="27"/>
  <c r="AA257" i="27" l="1"/>
  <c r="AA243" i="27" s="1"/>
  <c r="AA263" i="27"/>
  <c r="AA264" i="27"/>
  <c r="AB247" i="27"/>
  <c r="AA265" i="27"/>
  <c r="AA58" i="15"/>
  <c r="AA76" i="27"/>
  <c r="AA62" i="27" s="1"/>
  <c r="AB66" i="27"/>
  <c r="AA82" i="27"/>
  <c r="AA84" i="27"/>
  <c r="AA83" i="27"/>
  <c r="AA80" i="15"/>
  <c r="AA71" i="15"/>
  <c r="AA172" i="27"/>
  <c r="AA166" i="27"/>
  <c r="AA152" i="27" s="1"/>
  <c r="AB156" i="27"/>
  <c r="AA174" i="27"/>
  <c r="AA173" i="27"/>
  <c r="AA355" i="27"/>
  <c r="AA354" i="27"/>
  <c r="AA347" i="27"/>
  <c r="AA333" i="27" s="1"/>
  <c r="AA353" i="27"/>
  <c r="AB337" i="27"/>
  <c r="AB257" i="27" l="1"/>
  <c r="AB243" i="27" s="1"/>
  <c r="AB263" i="27"/>
  <c r="AB264" i="27"/>
  <c r="AC247" i="27"/>
  <c r="AB265" i="27"/>
  <c r="AB80" i="15"/>
  <c r="AB71" i="15"/>
  <c r="AB166" i="27"/>
  <c r="AB152" i="27" s="1"/>
  <c r="AC156" i="27"/>
  <c r="AB174" i="27"/>
  <c r="AB173" i="27"/>
  <c r="AB172" i="27"/>
  <c r="AB58" i="15"/>
  <c r="AB84" i="27"/>
  <c r="AB76" i="27"/>
  <c r="AB62" i="27" s="1"/>
  <c r="AC66" i="27"/>
  <c r="AB83" i="27"/>
  <c r="AB82" i="27"/>
  <c r="AB355" i="27"/>
  <c r="AB354" i="27"/>
  <c r="AB353" i="27"/>
  <c r="AB347" i="27"/>
  <c r="AB333" i="27" s="1"/>
  <c r="AC337" i="27"/>
  <c r="AC264" i="27" l="1"/>
  <c r="AD247" i="27"/>
  <c r="AC265" i="27"/>
  <c r="AC257" i="27"/>
  <c r="AC243" i="27" s="1"/>
  <c r="AC263" i="27"/>
  <c r="AC58" i="15"/>
  <c r="AC84" i="27"/>
  <c r="AC83" i="27"/>
  <c r="AC82" i="27"/>
  <c r="AC76" i="27"/>
  <c r="AC62" i="27" s="1"/>
  <c r="AD66" i="27"/>
  <c r="AC355" i="27"/>
  <c r="AC354" i="27"/>
  <c r="AC353" i="27"/>
  <c r="AC347" i="27"/>
  <c r="AC333" i="27" s="1"/>
  <c r="AD337" i="27"/>
  <c r="AC80" i="15"/>
  <c r="AC71" i="15"/>
  <c r="AC174" i="27"/>
  <c r="AC166" i="27"/>
  <c r="AC152" i="27" s="1"/>
  <c r="AD156" i="27"/>
  <c r="AC173" i="27"/>
  <c r="AC172" i="27"/>
  <c r="AD257" i="27" l="1"/>
  <c r="AD243" i="27" s="1"/>
  <c r="AD265" i="27"/>
  <c r="AE247" i="27"/>
  <c r="AD264" i="27"/>
  <c r="AD263" i="27"/>
  <c r="AD71" i="15"/>
  <c r="AD80" i="15"/>
  <c r="AD174" i="27"/>
  <c r="AD173" i="27"/>
  <c r="AD172" i="27"/>
  <c r="AD166" i="27"/>
  <c r="AD152" i="27" s="1"/>
  <c r="AE156" i="27"/>
  <c r="AD354" i="27"/>
  <c r="AD353" i="27"/>
  <c r="AD347" i="27"/>
  <c r="AD333" i="27" s="1"/>
  <c r="AE337" i="27"/>
  <c r="AD355" i="27"/>
  <c r="AD58" i="15"/>
  <c r="AD84" i="27"/>
  <c r="AD83" i="27"/>
  <c r="AD82" i="27"/>
  <c r="AD76" i="27"/>
  <c r="AD62" i="27" s="1"/>
  <c r="AE66" i="27"/>
  <c r="AE257" i="27" l="1"/>
  <c r="AE243" i="27" s="1"/>
  <c r="AE263" i="27"/>
  <c r="AE265" i="27"/>
  <c r="AF247" i="27"/>
  <c r="AE264" i="27"/>
  <c r="AE58" i="15"/>
  <c r="AE83" i="27"/>
  <c r="AE84" i="27"/>
  <c r="AE82" i="27"/>
  <c r="AE76" i="27"/>
  <c r="AE62" i="27" s="1"/>
  <c r="AF66" i="27"/>
  <c r="AE80" i="15"/>
  <c r="AE71" i="15"/>
  <c r="AE174" i="27"/>
  <c r="AE173" i="27"/>
  <c r="AE172" i="27"/>
  <c r="AE166" i="27"/>
  <c r="AE152" i="27" s="1"/>
  <c r="AF156" i="27"/>
  <c r="AG156" i="27" s="1"/>
  <c r="AE353" i="27"/>
  <c r="AE347" i="27"/>
  <c r="AE333" i="27" s="1"/>
  <c r="AE354" i="27"/>
  <c r="AF337" i="27"/>
  <c r="AE355" i="27"/>
  <c r="AF265" i="27" l="1"/>
  <c r="AG247" i="27"/>
  <c r="AF264" i="27"/>
  <c r="AF263" i="27"/>
  <c r="AF257" i="27"/>
  <c r="AF243" i="27" s="1"/>
  <c r="AF58" i="15"/>
  <c r="AF83" i="27"/>
  <c r="AF84" i="27"/>
  <c r="AF82" i="27"/>
  <c r="AF76" i="27"/>
  <c r="AF62" i="27" s="1"/>
  <c r="AG66" i="27"/>
  <c r="AF80" i="15"/>
  <c r="AF71" i="15"/>
  <c r="AF173" i="27"/>
  <c r="AF172" i="27"/>
  <c r="AF174" i="27"/>
  <c r="AF166" i="27"/>
  <c r="AF152" i="27" s="1"/>
  <c r="AF347" i="27"/>
  <c r="AF333" i="27" s="1"/>
  <c r="AF355" i="27"/>
  <c r="AF353" i="27"/>
  <c r="AG337" i="27"/>
  <c r="AF354" i="27"/>
  <c r="AG263" i="27" l="1"/>
  <c r="AG265" i="27"/>
  <c r="AH247" i="27"/>
  <c r="AG264" i="27"/>
  <c r="AG257" i="27"/>
  <c r="AG243" i="27" s="1"/>
  <c r="AG58" i="15"/>
  <c r="AG83" i="27"/>
  <c r="AG84" i="27"/>
  <c r="AG82" i="27"/>
  <c r="AG76" i="27"/>
  <c r="AG62" i="27" s="1"/>
  <c r="AH66" i="27"/>
  <c r="AG80" i="15"/>
  <c r="AG71" i="15"/>
  <c r="AG172" i="27"/>
  <c r="AG166" i="27"/>
  <c r="AG152" i="27" s="1"/>
  <c r="AH156" i="27"/>
  <c r="AG174" i="27"/>
  <c r="AG173" i="27"/>
  <c r="AG347" i="27"/>
  <c r="AG333" i="27" s="1"/>
  <c r="AG355" i="27"/>
  <c r="AG354" i="27"/>
  <c r="AH337" i="27"/>
  <c r="AG353" i="27"/>
  <c r="AH257" i="27" l="1"/>
  <c r="AH243" i="27" s="1"/>
  <c r="AH265" i="27"/>
  <c r="AH264" i="27"/>
  <c r="AI247" i="27"/>
  <c r="AH263" i="27"/>
  <c r="AH58" i="15"/>
  <c r="AH84" i="27"/>
  <c r="AH82" i="27"/>
  <c r="AH76" i="27"/>
  <c r="AH62" i="27" s="1"/>
  <c r="AI66" i="27"/>
  <c r="AH83" i="27"/>
  <c r="AH80" i="15"/>
  <c r="AH71" i="15"/>
  <c r="AH166" i="27"/>
  <c r="AH152" i="27" s="1"/>
  <c r="AI156" i="27"/>
  <c r="AH173" i="27"/>
  <c r="AH172" i="27"/>
  <c r="AH174" i="27"/>
  <c r="AH355" i="27"/>
  <c r="AH354" i="27"/>
  <c r="AH353" i="27"/>
  <c r="AH347" i="27"/>
  <c r="AH333" i="27" s="1"/>
  <c r="AI337" i="27"/>
  <c r="AJ247" i="27" l="1"/>
  <c r="AI265" i="27"/>
  <c r="AI264" i="27"/>
  <c r="AI257" i="27"/>
  <c r="AI243" i="27" s="1"/>
  <c r="AI263" i="27"/>
  <c r="AI355" i="27"/>
  <c r="AI354" i="27"/>
  <c r="AI353" i="27"/>
  <c r="AI347" i="27"/>
  <c r="AI333" i="27" s="1"/>
  <c r="AJ337" i="27"/>
  <c r="AI80" i="15"/>
  <c r="AI71" i="15"/>
  <c r="AI172" i="27"/>
  <c r="AI166" i="27"/>
  <c r="AI152" i="27" s="1"/>
  <c r="AJ156" i="27"/>
  <c r="AI174" i="27"/>
  <c r="AI173" i="27"/>
  <c r="AI58" i="15"/>
  <c r="AI84" i="27"/>
  <c r="AI82" i="27"/>
  <c r="AI76" i="27"/>
  <c r="AI62" i="27" s="1"/>
  <c r="AJ66" i="27"/>
  <c r="AI83" i="27"/>
  <c r="AK247" i="27" l="1"/>
  <c r="AJ265" i="27"/>
  <c r="AJ264" i="27"/>
  <c r="AJ257" i="27"/>
  <c r="AJ243" i="27" s="1"/>
  <c r="AJ263" i="27"/>
  <c r="AJ80" i="15"/>
  <c r="AJ71" i="15"/>
  <c r="AJ166" i="27"/>
  <c r="AJ152" i="27" s="1"/>
  <c r="AK156" i="27"/>
  <c r="AJ174" i="27"/>
  <c r="AJ173" i="27"/>
  <c r="AJ172" i="27"/>
  <c r="AJ355" i="27"/>
  <c r="AJ354" i="27"/>
  <c r="AJ353" i="27"/>
  <c r="AJ347" i="27"/>
  <c r="AJ333" i="27" s="1"/>
  <c r="AK337" i="27"/>
  <c r="AJ58" i="15"/>
  <c r="AJ84" i="27"/>
  <c r="AJ76" i="27"/>
  <c r="AJ62" i="27" s="1"/>
  <c r="AK66" i="27"/>
  <c r="AJ83" i="27"/>
  <c r="AJ82" i="27"/>
  <c r="AK263" i="27" l="1"/>
  <c r="AL247" i="27"/>
  <c r="AK265" i="27"/>
  <c r="AK257" i="27"/>
  <c r="AK243" i="27" s="1"/>
  <c r="AK264" i="27"/>
  <c r="AK58" i="15"/>
  <c r="AK76" i="27"/>
  <c r="AK62" i="27" s="1"/>
  <c r="AK83" i="27"/>
  <c r="AL66" i="27"/>
  <c r="AK82" i="27"/>
  <c r="AK84" i="27"/>
  <c r="AK355" i="27"/>
  <c r="AK354" i="27"/>
  <c r="AK353" i="27"/>
  <c r="AL337" i="27"/>
  <c r="AK347" i="27"/>
  <c r="AK333" i="27" s="1"/>
  <c r="AK80" i="15"/>
  <c r="AK71" i="15"/>
  <c r="AK174" i="27"/>
  <c r="AK166" i="27"/>
  <c r="AK152" i="27" s="1"/>
  <c r="AL156" i="27"/>
  <c r="AK173" i="27"/>
  <c r="AK172" i="27"/>
  <c r="AL264" i="27" l="1"/>
  <c r="AL263" i="27"/>
  <c r="AL257" i="27"/>
  <c r="AL243" i="27" s="1"/>
  <c r="AL265" i="27"/>
  <c r="AM247" i="27"/>
  <c r="AL71" i="15"/>
  <c r="AL80" i="15"/>
  <c r="AL174" i="27"/>
  <c r="AL173" i="27"/>
  <c r="AL172" i="27"/>
  <c r="AM156" i="27"/>
  <c r="AL166" i="27"/>
  <c r="AL152" i="27" s="1"/>
  <c r="AL58" i="15"/>
  <c r="AL84" i="27"/>
  <c r="AL83" i="27"/>
  <c r="AL82" i="27"/>
  <c r="AL76" i="27"/>
  <c r="AL62" i="27" s="1"/>
  <c r="AM66" i="27"/>
  <c r="AL354" i="27"/>
  <c r="AL353" i="27"/>
  <c r="AL347" i="27"/>
  <c r="AL333" i="27" s="1"/>
  <c r="AM337" i="27"/>
  <c r="AL355" i="27"/>
  <c r="AM264" i="27" l="1"/>
  <c r="AM263" i="27"/>
  <c r="AM257" i="27"/>
  <c r="AM243" i="27" s="1"/>
  <c r="AM265" i="27"/>
  <c r="AN247" i="27"/>
  <c r="AM58" i="15"/>
  <c r="AM83" i="27"/>
  <c r="AM82" i="27"/>
  <c r="AM76" i="27"/>
  <c r="AM62" i="27" s="1"/>
  <c r="AN66" i="27"/>
  <c r="AM84" i="27"/>
  <c r="AM80" i="15"/>
  <c r="AM71" i="15"/>
  <c r="AM174" i="27"/>
  <c r="AM173" i="27"/>
  <c r="AM172" i="27"/>
  <c r="AM166" i="27"/>
  <c r="AM152" i="27" s="1"/>
  <c r="AN156" i="27"/>
  <c r="AM353" i="27"/>
  <c r="AM347" i="27"/>
  <c r="AM333" i="27" s="1"/>
  <c r="AM354" i="27"/>
  <c r="AM355" i="27"/>
  <c r="AN337" i="27"/>
  <c r="AN264" i="27" l="1"/>
  <c r="AN263" i="27"/>
  <c r="AN257" i="27"/>
  <c r="AN243" i="27" s="1"/>
  <c r="AN265" i="27"/>
  <c r="AO247" i="27"/>
  <c r="AN347" i="27"/>
  <c r="AN333" i="27" s="1"/>
  <c r="AN355" i="27"/>
  <c r="AN353" i="27"/>
  <c r="AO337" i="27"/>
  <c r="AN354" i="27"/>
  <c r="AN58" i="15"/>
  <c r="AN83" i="27"/>
  <c r="AN82" i="27"/>
  <c r="AN76" i="27"/>
  <c r="AN62" i="27" s="1"/>
  <c r="AO66" i="27"/>
  <c r="AN84" i="27"/>
  <c r="AN80" i="15"/>
  <c r="AN71" i="15"/>
  <c r="AN173" i="27"/>
  <c r="AN172" i="27"/>
  <c r="AN174" i="27"/>
  <c r="AN166" i="27"/>
  <c r="AN152" i="27" s="1"/>
  <c r="AO156" i="27"/>
  <c r="AO263" i="27" l="1"/>
  <c r="AP247" i="27"/>
  <c r="AO265" i="27"/>
  <c r="AO264" i="27"/>
  <c r="AO257" i="27"/>
  <c r="AO243" i="27" s="1"/>
  <c r="AO347" i="27"/>
  <c r="AO333" i="27" s="1"/>
  <c r="AO355" i="27"/>
  <c r="AO354" i="27"/>
  <c r="AP337" i="27"/>
  <c r="AO353" i="27"/>
  <c r="AO80" i="15"/>
  <c r="AO71" i="15"/>
  <c r="AO172" i="27"/>
  <c r="AO166" i="27"/>
  <c r="AO152" i="27" s="1"/>
  <c r="AP156" i="27"/>
  <c r="AO174" i="27"/>
  <c r="AO173" i="27"/>
  <c r="AO58" i="15"/>
  <c r="AO83" i="27"/>
  <c r="AO82" i="27"/>
  <c r="AO76" i="27"/>
  <c r="AO62" i="27" s="1"/>
  <c r="AP66" i="27"/>
  <c r="AO84" i="27"/>
  <c r="AP257" i="27" l="1"/>
  <c r="AP243" i="27" s="1"/>
  <c r="AQ247" i="27"/>
  <c r="AP265" i="27"/>
  <c r="AP263" i="27"/>
  <c r="AP264" i="27"/>
  <c r="AP71" i="15"/>
  <c r="AP80" i="15"/>
  <c r="AP166" i="27"/>
  <c r="AP152" i="27" s="1"/>
  <c r="AQ156" i="27"/>
  <c r="AP173" i="27"/>
  <c r="AP172" i="27"/>
  <c r="AP174" i="27"/>
  <c r="AP58" i="15"/>
  <c r="AP84" i="27"/>
  <c r="AP82" i="27"/>
  <c r="AP76" i="27"/>
  <c r="AP62" i="27" s="1"/>
  <c r="AQ66" i="27"/>
  <c r="AP83" i="27"/>
  <c r="AP355" i="27"/>
  <c r="AP354" i="27"/>
  <c r="AP353" i="27"/>
  <c r="AP347" i="27"/>
  <c r="AP333" i="27" s="1"/>
  <c r="AQ337" i="27"/>
  <c r="AQ265" i="27" l="1"/>
  <c r="AQ257" i="27"/>
  <c r="AQ243" i="27" s="1"/>
  <c r="AQ264" i="27"/>
  <c r="AQ263" i="27"/>
  <c r="AR247" i="27"/>
  <c r="AQ355" i="27"/>
  <c r="AQ354" i="27"/>
  <c r="AQ353" i="27"/>
  <c r="AR337" i="27"/>
  <c r="AQ347" i="27"/>
  <c r="AQ333" i="27" s="1"/>
  <c r="AQ58" i="15"/>
  <c r="AQ83" i="27"/>
  <c r="AQ76" i="27"/>
  <c r="AQ62" i="27" s="1"/>
  <c r="AR66" i="27"/>
  <c r="AQ84" i="27"/>
  <c r="AQ82" i="27"/>
  <c r="AQ71" i="15"/>
  <c r="AQ80" i="15"/>
  <c r="AQ172" i="27"/>
  <c r="AQ174" i="27"/>
  <c r="AQ173" i="27"/>
  <c r="AQ166" i="27"/>
  <c r="AQ152" i="27" s="1"/>
  <c r="AR156" i="27"/>
  <c r="AR264" i="27" l="1"/>
  <c r="AR257" i="27"/>
  <c r="AR243" i="27" s="1"/>
  <c r="AR263" i="27"/>
  <c r="AS247" i="27"/>
  <c r="AR265" i="27"/>
  <c r="AR58" i="15"/>
  <c r="AR84" i="27"/>
  <c r="AR76" i="27"/>
  <c r="AR62" i="27" s="1"/>
  <c r="AS66" i="27"/>
  <c r="AR83" i="27"/>
  <c r="AR82" i="27"/>
  <c r="AR71" i="15"/>
  <c r="AR80" i="15"/>
  <c r="AR166" i="27"/>
  <c r="AR152" i="27" s="1"/>
  <c r="AS156" i="27"/>
  <c r="AR173" i="27"/>
  <c r="AR174" i="27"/>
  <c r="AR172" i="27"/>
  <c r="AR355" i="27"/>
  <c r="AR354" i="27"/>
  <c r="AR353" i="27"/>
  <c r="AR347" i="27"/>
  <c r="AR333" i="27" s="1"/>
  <c r="AS337" i="27"/>
  <c r="AS257" i="27" l="1"/>
  <c r="AS243" i="27" s="1"/>
  <c r="AS264" i="27"/>
  <c r="AS263" i="27"/>
  <c r="AS265" i="27"/>
  <c r="AT247" i="27"/>
  <c r="AS355" i="27"/>
  <c r="AS354" i="27"/>
  <c r="AS353" i="27"/>
  <c r="AS347" i="27"/>
  <c r="AS333" i="27" s="1"/>
  <c r="AT337" i="27"/>
  <c r="AS58" i="15"/>
  <c r="AS76" i="27"/>
  <c r="AS62" i="27" s="1"/>
  <c r="AS84" i="27"/>
  <c r="AT66" i="27"/>
  <c r="AS83" i="27"/>
  <c r="AS82" i="27"/>
  <c r="AS80" i="15"/>
  <c r="AS71" i="15"/>
  <c r="AS174" i="27"/>
  <c r="AS166" i="27"/>
  <c r="AS152" i="27" s="1"/>
  <c r="AT156" i="27"/>
  <c r="AS173" i="27"/>
  <c r="AS172" i="27"/>
  <c r="AT264" i="27" l="1"/>
  <c r="AT263" i="27"/>
  <c r="AT257" i="27"/>
  <c r="AT243" i="27" s="1"/>
  <c r="AT265" i="27"/>
  <c r="AU247" i="27"/>
  <c r="AT354" i="27"/>
  <c r="AT353" i="27"/>
  <c r="AT347" i="27"/>
  <c r="AT333" i="27" s="1"/>
  <c r="AU337" i="27"/>
  <c r="AT355" i="27"/>
  <c r="AT80" i="15"/>
  <c r="AT71" i="15"/>
  <c r="AT174" i="27"/>
  <c r="AT173" i="27"/>
  <c r="AT166" i="27"/>
  <c r="AT152" i="27" s="1"/>
  <c r="AU156" i="27"/>
  <c r="AT172" i="27"/>
  <c r="AT58" i="15"/>
  <c r="AT84" i="27"/>
  <c r="AT83" i="27"/>
  <c r="AT82" i="27"/>
  <c r="AT76" i="27"/>
  <c r="AT62" i="27" s="1"/>
  <c r="AU66" i="27"/>
  <c r="AU264" i="27" l="1"/>
  <c r="AU263" i="27"/>
  <c r="AU257" i="27"/>
  <c r="AU243" i="27" s="1"/>
  <c r="AU265" i="27"/>
  <c r="AV247" i="27"/>
  <c r="AU71" i="15"/>
  <c r="AU80" i="15"/>
  <c r="AU174" i="27"/>
  <c r="AU173" i="27"/>
  <c r="AU172" i="27"/>
  <c r="AU166" i="27"/>
  <c r="AU152" i="27" s="1"/>
  <c r="AV156" i="27"/>
  <c r="AU58" i="15"/>
  <c r="AU83" i="27"/>
  <c r="AU84" i="27"/>
  <c r="AU82" i="27"/>
  <c r="AU76" i="27"/>
  <c r="AU62" i="27" s="1"/>
  <c r="AV66" i="27"/>
  <c r="AU353" i="27"/>
  <c r="AU347" i="27"/>
  <c r="AU333" i="27" s="1"/>
  <c r="AU354" i="27"/>
  <c r="AU355" i="27"/>
  <c r="AV337" i="27"/>
  <c r="AV257" i="27" l="1"/>
  <c r="AV243" i="27" s="1"/>
  <c r="AV265" i="27"/>
  <c r="AW247" i="27"/>
  <c r="AV264" i="27"/>
  <c r="AV263" i="27"/>
  <c r="AV347" i="27"/>
  <c r="AV333" i="27" s="1"/>
  <c r="AV355" i="27"/>
  <c r="AV353" i="27"/>
  <c r="AV354" i="27"/>
  <c r="AW337" i="27"/>
  <c r="AV58" i="15"/>
  <c r="AV84" i="27"/>
  <c r="AV82" i="27"/>
  <c r="AV83" i="27"/>
  <c r="AV76" i="27"/>
  <c r="AV62" i="27" s="1"/>
  <c r="AW66" i="27"/>
  <c r="AV71" i="15"/>
  <c r="AV80" i="15"/>
  <c r="AV173" i="27"/>
  <c r="AV172" i="27"/>
  <c r="AV174" i="27"/>
  <c r="AV166" i="27"/>
  <c r="AV152" i="27" s="1"/>
  <c r="AW156" i="27"/>
  <c r="AW264" i="27" l="1"/>
  <c r="AX247" i="27"/>
  <c r="AW263" i="27"/>
  <c r="AW257" i="27"/>
  <c r="AW243" i="27" s="1"/>
  <c r="AW265" i="27"/>
  <c r="AW347" i="27"/>
  <c r="AW333" i="27" s="1"/>
  <c r="AW355" i="27"/>
  <c r="AW354" i="27"/>
  <c r="AX337" i="27"/>
  <c r="AW353" i="27"/>
  <c r="AW58" i="15"/>
  <c r="AW82" i="27"/>
  <c r="AW83" i="27"/>
  <c r="AW76" i="27"/>
  <c r="AW62" i="27" s="1"/>
  <c r="AX66" i="27"/>
  <c r="AW84" i="27"/>
  <c r="AW80" i="15"/>
  <c r="AW71" i="15"/>
  <c r="AW172" i="27"/>
  <c r="AW166" i="27"/>
  <c r="AW152" i="27" s="1"/>
  <c r="AX156" i="27"/>
  <c r="AW174" i="27"/>
  <c r="AW173" i="27"/>
  <c r="AY247" i="27" l="1"/>
  <c r="AX257" i="27"/>
  <c r="AX243" i="27" s="1"/>
  <c r="AX265" i="27"/>
  <c r="AX263" i="27"/>
  <c r="AX264" i="27"/>
  <c r="AX355" i="27"/>
  <c r="AX354" i="27"/>
  <c r="AX353" i="27"/>
  <c r="AX347" i="27"/>
  <c r="AX333" i="27" s="1"/>
  <c r="AY337" i="27"/>
  <c r="AX58" i="15"/>
  <c r="AX84" i="27"/>
  <c r="AX82" i="27"/>
  <c r="AX83" i="27"/>
  <c r="AX76" i="27"/>
  <c r="AX62" i="27" s="1"/>
  <c r="AY66" i="27"/>
  <c r="AX71" i="15"/>
  <c r="AX80" i="15"/>
  <c r="AX166" i="27"/>
  <c r="AX152" i="27" s="1"/>
  <c r="AY156" i="27"/>
  <c r="AX173" i="27"/>
  <c r="AX172" i="27"/>
  <c r="AX174" i="27"/>
  <c r="AY265" i="27" l="1"/>
  <c r="AY264" i="27"/>
  <c r="AY257" i="27"/>
  <c r="AY243" i="27" s="1"/>
  <c r="AZ247" i="27"/>
  <c r="AY263" i="27"/>
  <c r="AY71" i="15"/>
  <c r="AY80" i="15"/>
  <c r="AY172" i="27"/>
  <c r="AY166" i="27"/>
  <c r="AY152" i="27" s="1"/>
  <c r="AZ156" i="27"/>
  <c r="AY174" i="27"/>
  <c r="AY173" i="27"/>
  <c r="AY355" i="27"/>
  <c r="AY354" i="27"/>
  <c r="AY353" i="27"/>
  <c r="AY347" i="27"/>
  <c r="AY333" i="27" s="1"/>
  <c r="AZ337" i="27"/>
  <c r="AY58" i="15"/>
  <c r="AY83" i="27"/>
  <c r="AY76" i="27"/>
  <c r="AY62" i="27" s="1"/>
  <c r="AZ66" i="27"/>
  <c r="AY82" i="27"/>
  <c r="AY84" i="27"/>
  <c r="AZ264" i="27" l="1"/>
  <c r="AZ257" i="27"/>
  <c r="AZ243" i="27" s="1"/>
  <c r="AZ263" i="27"/>
  <c r="AZ265" i="27"/>
  <c r="BA247" i="27"/>
  <c r="AZ71" i="15"/>
  <c r="AZ80" i="15"/>
  <c r="AZ166" i="27"/>
  <c r="AZ152" i="27" s="1"/>
  <c r="BA156" i="27"/>
  <c r="AZ174" i="27"/>
  <c r="AZ173" i="27"/>
  <c r="AZ172" i="27"/>
  <c r="AZ355" i="27"/>
  <c r="AZ354" i="27"/>
  <c r="AZ353" i="27"/>
  <c r="AZ347" i="27"/>
  <c r="AZ333" i="27" s="1"/>
  <c r="BA337" i="27"/>
  <c r="AZ58" i="15"/>
  <c r="AZ84" i="27"/>
  <c r="AZ83" i="27"/>
  <c r="AZ76" i="27"/>
  <c r="AZ62" i="27" s="1"/>
  <c r="BA66" i="27"/>
  <c r="AZ82" i="27"/>
  <c r="BA265" i="27" l="1"/>
  <c r="BB247" i="27"/>
  <c r="BA257" i="27"/>
  <c r="BA243" i="27" s="1"/>
  <c r="BA264" i="27"/>
  <c r="BA263" i="27"/>
  <c r="BA355" i="27"/>
  <c r="BA354" i="27"/>
  <c r="BA353" i="27"/>
  <c r="BB337" i="27"/>
  <c r="BA347" i="27"/>
  <c r="BA333" i="27" s="1"/>
  <c r="BA80" i="15"/>
  <c r="BA71" i="15"/>
  <c r="BA174" i="27"/>
  <c r="BA166" i="27"/>
  <c r="BA152" i="27" s="1"/>
  <c r="BB156" i="27"/>
  <c r="BA173" i="27"/>
  <c r="BA172" i="27"/>
  <c r="BA58" i="15"/>
  <c r="BA83" i="27"/>
  <c r="BA76" i="27"/>
  <c r="BA62" i="27" s="1"/>
  <c r="BA84" i="27"/>
  <c r="BA82" i="27"/>
  <c r="BB66" i="27"/>
  <c r="BB264" i="27" l="1"/>
  <c r="BB263" i="27"/>
  <c r="BB257" i="27"/>
  <c r="BB243" i="27" s="1"/>
  <c r="BB265" i="27"/>
  <c r="BC247" i="27"/>
  <c r="BB354" i="27"/>
  <c r="BB353" i="27"/>
  <c r="BB347" i="27"/>
  <c r="BB333" i="27" s="1"/>
  <c r="BC337" i="27"/>
  <c r="BB355" i="27"/>
  <c r="BB80" i="15"/>
  <c r="BB71" i="15"/>
  <c r="BB174" i="27"/>
  <c r="BB173" i="27"/>
  <c r="BB172" i="27"/>
  <c r="BC156" i="27"/>
  <c r="BB166" i="27"/>
  <c r="BB152" i="27" s="1"/>
  <c r="BB58" i="15"/>
  <c r="BB84" i="27"/>
  <c r="BB82" i="27"/>
  <c r="BB83" i="27"/>
  <c r="BB76" i="27"/>
  <c r="BB62" i="27" s="1"/>
  <c r="BC66" i="27"/>
  <c r="BC257" i="27" l="1"/>
  <c r="BC243" i="27" s="1"/>
  <c r="BC265" i="27"/>
  <c r="BD247" i="27"/>
  <c r="BC264" i="27"/>
  <c r="BC263" i="27"/>
  <c r="BC353" i="27"/>
  <c r="BC347" i="27"/>
  <c r="BC333" i="27" s="1"/>
  <c r="BC354" i="27"/>
  <c r="BC355" i="27"/>
  <c r="BD337" i="27"/>
  <c r="BC71" i="15"/>
  <c r="BC80" i="15"/>
  <c r="BC174" i="27"/>
  <c r="BC173" i="27"/>
  <c r="BC172" i="27"/>
  <c r="BC166" i="27"/>
  <c r="BC152" i="27" s="1"/>
  <c r="BD156" i="27"/>
  <c r="BC58" i="15"/>
  <c r="BC83" i="27"/>
  <c r="BC82" i="27"/>
  <c r="BC84" i="27"/>
  <c r="BC76" i="27"/>
  <c r="BC62" i="27" s="1"/>
  <c r="BD66" i="27"/>
  <c r="BD264" i="27" l="1"/>
  <c r="BD263" i="27"/>
  <c r="BD265" i="27"/>
  <c r="BE247" i="27"/>
  <c r="BD257" i="27"/>
  <c r="BD243" i="27" s="1"/>
  <c r="BD347" i="27"/>
  <c r="BD333" i="27" s="1"/>
  <c r="BD355" i="27"/>
  <c r="BD353" i="27"/>
  <c r="BD354" i="27"/>
  <c r="BE337" i="27"/>
  <c r="BD71" i="15"/>
  <c r="BD80" i="15"/>
  <c r="BD173" i="27"/>
  <c r="BD172" i="27"/>
  <c r="BD174" i="27"/>
  <c r="BD166" i="27"/>
  <c r="BD152" i="27" s="1"/>
  <c r="BE156" i="27"/>
  <c r="BD58" i="15"/>
  <c r="BD82" i="27"/>
  <c r="BD84" i="27"/>
  <c r="BD76" i="27"/>
  <c r="BD62" i="27" s="1"/>
  <c r="BE66" i="27"/>
  <c r="BD83" i="27"/>
  <c r="BE257" i="27" l="1"/>
  <c r="BE243" i="27" s="1"/>
  <c r="BE264" i="27"/>
  <c r="BF247" i="27"/>
  <c r="BE263" i="27"/>
  <c r="BE265" i="27"/>
  <c r="BE347" i="27"/>
  <c r="BE333" i="27" s="1"/>
  <c r="BE355" i="27"/>
  <c r="BE354" i="27"/>
  <c r="BE353" i="27"/>
  <c r="BF337" i="27"/>
  <c r="BE80" i="15"/>
  <c r="BE71" i="15"/>
  <c r="BE172" i="27"/>
  <c r="BE166" i="27"/>
  <c r="BE152" i="27" s="1"/>
  <c r="BF156" i="27"/>
  <c r="BE174" i="27"/>
  <c r="BE173" i="27"/>
  <c r="BE58" i="15"/>
  <c r="BE82" i="27"/>
  <c r="BE84" i="27"/>
  <c r="BE76" i="27"/>
  <c r="BE62" i="27" s="1"/>
  <c r="BF66" i="27"/>
  <c r="BE83" i="27"/>
  <c r="BF257" i="27" l="1"/>
  <c r="BF243" i="27" s="1"/>
  <c r="BG247" i="27"/>
  <c r="BF265" i="27"/>
  <c r="BF264" i="27"/>
  <c r="BF263" i="27"/>
  <c r="BF355" i="27"/>
  <c r="BF354" i="27"/>
  <c r="BF353" i="27"/>
  <c r="BF347" i="27"/>
  <c r="BF333" i="27" s="1"/>
  <c r="BG337" i="27"/>
  <c r="BF71" i="15"/>
  <c r="BF80" i="15"/>
  <c r="BF166" i="27"/>
  <c r="BF152" i="27" s="1"/>
  <c r="BG156" i="27"/>
  <c r="BF173" i="27"/>
  <c r="BF172" i="27"/>
  <c r="BF174" i="27"/>
  <c r="BF58" i="15"/>
  <c r="BF84" i="27"/>
  <c r="BF82" i="27"/>
  <c r="BF76" i="27"/>
  <c r="BF62" i="27" s="1"/>
  <c r="BG66" i="27"/>
  <c r="BF83" i="27"/>
  <c r="BG264" i="27" l="1"/>
  <c r="BG257" i="27"/>
  <c r="BG243" i="27" s="1"/>
  <c r="BG263" i="27"/>
  <c r="BG265" i="27"/>
  <c r="BH247" i="27"/>
  <c r="BG355" i="27"/>
  <c r="BG354" i="27"/>
  <c r="BG353" i="27"/>
  <c r="BG347" i="27"/>
  <c r="BG333" i="27" s="1"/>
  <c r="BH337" i="27"/>
  <c r="BG58" i="15"/>
  <c r="BG83" i="27"/>
  <c r="BG84" i="27"/>
  <c r="BG76" i="27"/>
  <c r="BG62" i="27" s="1"/>
  <c r="BH66" i="27"/>
  <c r="BG82" i="27"/>
  <c r="BG71" i="15"/>
  <c r="BG80" i="15"/>
  <c r="BG172" i="27"/>
  <c r="BG174" i="27"/>
  <c r="BG173" i="27"/>
  <c r="BG166" i="27"/>
  <c r="BG152" i="27" s="1"/>
  <c r="BH156" i="27"/>
  <c r="BH265" i="27" l="1"/>
  <c r="BI247" i="27"/>
  <c r="BJ247" i="27" s="1"/>
  <c r="BJ257" i="27" s="1"/>
  <c r="BH264" i="27"/>
  <c r="BH257" i="27"/>
  <c r="BH243" i="27" s="1"/>
  <c r="BH263" i="27"/>
  <c r="BH58" i="15"/>
  <c r="BH84" i="27"/>
  <c r="BH76" i="27"/>
  <c r="BH62" i="27" s="1"/>
  <c r="BI66" i="27"/>
  <c r="BH83" i="27"/>
  <c r="BH82" i="27"/>
  <c r="BH71" i="15"/>
  <c r="BH80" i="15"/>
  <c r="BH166" i="27"/>
  <c r="BH152" i="27" s="1"/>
  <c r="BI156" i="27"/>
  <c r="BH174" i="27"/>
  <c r="BH173" i="27"/>
  <c r="BH172" i="27"/>
  <c r="BH355" i="27"/>
  <c r="BH354" i="27"/>
  <c r="BH353" i="27"/>
  <c r="BH347" i="27"/>
  <c r="BH333" i="27" s="1"/>
  <c r="BI337" i="27"/>
  <c r="BI265" i="27" l="1"/>
  <c r="BI257" i="27"/>
  <c r="BI243" i="27" s="1"/>
  <c r="BI263" i="27"/>
  <c r="BI264" i="27"/>
  <c r="BI80" i="15"/>
  <c r="BI71" i="15"/>
  <c r="BI174" i="27"/>
  <c r="BI166" i="27"/>
  <c r="BI152" i="27" s="1"/>
  <c r="BJ156" i="27"/>
  <c r="BI173" i="27"/>
  <c r="BI172" i="27"/>
  <c r="BI355" i="27"/>
  <c r="BI354" i="27"/>
  <c r="BI353" i="27"/>
  <c r="BI347" i="27"/>
  <c r="BI333" i="27" s="1"/>
  <c r="BJ337" i="27"/>
  <c r="BI58" i="15"/>
  <c r="BI83" i="27"/>
  <c r="BI84" i="27"/>
  <c r="BJ66" i="27"/>
  <c r="BI82" i="27"/>
  <c r="BI76" i="27"/>
  <c r="BI62" i="27" s="1"/>
  <c r="BJ264" i="27" l="1"/>
  <c r="BJ265" i="27"/>
  <c r="BJ263" i="27"/>
  <c r="BJ243" i="27"/>
  <c r="BJ71" i="15"/>
  <c r="BJ80" i="15"/>
  <c r="BJ174" i="27"/>
  <c r="BJ173" i="27"/>
  <c r="BJ166" i="27"/>
  <c r="BJ152" i="27" s="1"/>
  <c r="BJ172" i="27"/>
  <c r="BJ58" i="15"/>
  <c r="BJ84" i="27"/>
  <c r="BJ83" i="27"/>
  <c r="BJ82" i="27"/>
  <c r="BJ76" i="27"/>
  <c r="BJ62" i="27" s="1"/>
  <c r="BJ354" i="27"/>
  <c r="BJ353" i="27"/>
  <c r="BJ347" i="27"/>
  <c r="BJ333" i="27" s="1"/>
  <c r="BJ35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 ref="K51" authorId="0" shapeId="0" xr:uid="{00000000-0006-0000-0100-000002000000}">
      <text>
        <r>
          <rPr>
            <sz val="12"/>
            <color indexed="81"/>
            <rFont val="Tahoma"/>
            <family val="2"/>
          </rPr>
          <t xml:space="preserve">Please state if a licence has been applied for, approved, granted, awaiting mobilisation, or other specified status.
</t>
        </r>
      </text>
    </comment>
  </commentList>
</comments>
</file>

<file path=xl/sharedStrings.xml><?xml version="1.0" encoding="utf-8"?>
<sst xmlns="http://schemas.openxmlformats.org/spreadsheetml/2006/main" count="72625" uniqueCount="2275">
  <si>
    <t>Water Resources Planning Tables 2024</t>
  </si>
  <si>
    <t>Company tables version tracker</t>
  </si>
  <si>
    <t>Version</t>
  </si>
  <si>
    <t>Updates made</t>
  </si>
  <si>
    <t>Date (DD/MM/YY)</t>
  </si>
  <si>
    <t>v1</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</si>
  <si>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</si>
  <si>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Template Tables information</t>
  </si>
  <si>
    <t>Planning tables template version</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</si>
  <si>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</si>
  <si>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</si>
  <si>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</si>
  <si>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</si>
  <si>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</si>
  <si>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</si>
  <si>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Portsmouth Water</t>
  </si>
  <si>
    <t>Base Year:</t>
  </si>
  <si>
    <t>Signed:</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</si>
  <si>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</si>
  <si>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</si>
  <si>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</si>
  <si>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</si>
  <si>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</si>
  <si>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</si>
  <si>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</si>
  <si>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</si>
  <si>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</si>
  <si>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</si>
  <si>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</si>
  <si>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</si>
  <si>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</si>
  <si>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</si>
  <si>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</si>
  <si>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</si>
  <si>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</si>
  <si>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</si>
  <si>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</si>
  <si>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</si>
  <si>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</si>
  <si>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</si>
  <si>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</si>
  <si>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</si>
  <si>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</si>
  <si>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</si>
  <si>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</si>
  <si>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</si>
  <si>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</si>
  <si>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</si>
  <si>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</si>
  <si>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</si>
  <si>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</si>
  <si>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</si>
  <si>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</si>
  <si>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</si>
  <si>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</si>
  <si>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</si>
  <si>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</si>
  <si>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</si>
  <si>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</si>
  <si>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</si>
  <si>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</si>
  <si>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</si>
  <si>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</si>
  <si>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</si>
  <si>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</si>
  <si>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</si>
  <si>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</si>
  <si>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</si>
  <si>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</si>
  <si>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</si>
  <si>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</si>
  <si>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</si>
  <si>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</si>
  <si>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</si>
  <si>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</si>
  <si>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</si>
  <si>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</si>
  <si>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</si>
  <si>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</si>
  <si>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</si>
  <si>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SW: Tidal Waters</t>
  </si>
  <si>
    <t>Table 1b: WC Level - Baseline licences - Grouped licences</t>
  </si>
  <si>
    <t>0.2BL</t>
  </si>
  <si>
    <t>Sum (0.2BL+...)</t>
  </si>
  <si>
    <t>Total</t>
  </si>
  <si>
    <t>Table 1c: WC Level - Baseline licences - Unused licences</t>
  </si>
  <si>
    <t>Reason licence is unused</t>
  </si>
  <si>
    <t>0.3BL</t>
  </si>
  <si>
    <t>Sum (0.3BL+...)</t>
  </si>
  <si>
    <t>Table 1d: WC Level - Baseline licences - Drought only licences</t>
  </si>
  <si>
    <t>0.4BL</t>
  </si>
  <si>
    <t>Sum (0.4BL+...)</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</si>
  <si>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</si>
  <si>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</si>
  <si>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</si>
  <si>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</si>
  <si>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</si>
  <si>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</si>
  <si>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</si>
  <si>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</si>
  <si>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</si>
  <si>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</si>
  <si>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</si>
  <si>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</si>
  <si>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Table 1g: WC Level - Existing transfers - Potable water transfers</t>
  </si>
  <si>
    <t>0.7BL</t>
  </si>
  <si>
    <t>Table 2a: WC Level Normal Year planning scenario</t>
  </si>
  <si>
    <t>2. WC Level Data'!B53</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</si>
  <si>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</si>
  <si>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</si>
  <si>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</si>
  <si>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</si>
  <si>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</si>
  <si>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</si>
  <si>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</si>
  <si>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</si>
  <si>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</si>
  <si>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</si>
  <si>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</si>
  <si>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</si>
  <si>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</si>
  <si>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</si>
  <si>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</si>
  <si>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</si>
  <si>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</si>
  <si>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</si>
  <si>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</si>
  <si>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</si>
  <si>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</si>
  <si>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2030-31</t>
  </si>
  <si>
    <t>2035-36</t>
  </si>
  <si>
    <t>2040-41</t>
  </si>
  <si>
    <t>2045-46</t>
  </si>
  <si>
    <t>2050-51</t>
  </si>
  <si>
    <t>2055-56</t>
  </si>
  <si>
    <t>2060-61</t>
  </si>
  <si>
    <t>2065-66</t>
  </si>
  <si>
    <t>2070-71</t>
  </si>
  <si>
    <t>2075-76</t>
  </si>
  <si>
    <t>2080-81</t>
  </si>
  <si>
    <t>2085-86</t>
  </si>
  <si>
    <t>2090-91</t>
  </si>
  <si>
    <t>2095-96</t>
  </si>
  <si>
    <t>2100-2101</t>
  </si>
  <si>
    <t>1NY</t>
  </si>
  <si>
    <t>Total Household Consumption</t>
  </si>
  <si>
    <t>Ml/d</t>
  </si>
  <si>
    <t>2NY</t>
  </si>
  <si>
    <t>Average Household - PCC</t>
  </si>
  <si>
    <t>l/h/d</t>
  </si>
  <si>
    <t>3NY</t>
  </si>
  <si>
    <t>Total Non-Household Consumption</t>
  </si>
  <si>
    <t>4NY</t>
  </si>
  <si>
    <t>Total Leakage</t>
  </si>
  <si>
    <t>5NY</t>
  </si>
  <si>
    <t>Distribution input</t>
  </si>
  <si>
    <t>DYAA</t>
  </si>
  <si>
    <t>2031-32</t>
  </si>
  <si>
    <t>2032-33</t>
  </si>
  <si>
    <t>2033-34</t>
  </si>
  <si>
    <t>2034-35</t>
  </si>
  <si>
    <t>2036-37</t>
  </si>
  <si>
    <t>2037-38</t>
  </si>
  <si>
    <t>2038-39</t>
  </si>
  <si>
    <t>2039-40</t>
  </si>
  <si>
    <t>2041-42</t>
  </si>
  <si>
    <t>2042-43</t>
  </si>
  <si>
    <t>2043-44</t>
  </si>
  <si>
    <t>2044-45</t>
  </si>
  <si>
    <t>2046-47</t>
  </si>
  <si>
    <t>2047-48</t>
  </si>
  <si>
    <t>2048-49</t>
  </si>
  <si>
    <t>2049-50</t>
  </si>
  <si>
    <t>2051-52</t>
  </si>
  <si>
    <t>2052-53</t>
  </si>
  <si>
    <t>2053-54</t>
  </si>
  <si>
    <t>2054-55</t>
  </si>
  <si>
    <t>2056-57</t>
  </si>
  <si>
    <t>2057-58</t>
  </si>
  <si>
    <t>2058-59</t>
  </si>
  <si>
    <t>2059-60</t>
  </si>
  <si>
    <t>2061-62</t>
  </si>
  <si>
    <t>2062-63</t>
  </si>
  <si>
    <t>2063-64</t>
  </si>
  <si>
    <t>2064-65</t>
  </si>
  <si>
    <t>2066-67</t>
  </si>
  <si>
    <t>2067-68</t>
  </si>
  <si>
    <t>2068-69</t>
  </si>
  <si>
    <t>2069-70</t>
  </si>
  <si>
    <t>2071-72</t>
  </si>
  <si>
    <t>2072-73</t>
  </si>
  <si>
    <t>2073-74</t>
  </si>
  <si>
    <t>2074-75</t>
  </si>
  <si>
    <t>2076-77</t>
  </si>
  <si>
    <t>2077-78</t>
  </si>
  <si>
    <t>2078-79</t>
  </si>
  <si>
    <t>2079-80</t>
  </si>
  <si>
    <t>2081-82</t>
  </si>
  <si>
    <t>2082-83</t>
  </si>
  <si>
    <t>2083-84</t>
  </si>
  <si>
    <t>2084-85</t>
  </si>
  <si>
    <t>2086-87</t>
  </si>
  <si>
    <t>2087-88</t>
  </si>
  <si>
    <t>2088-89</t>
  </si>
  <si>
    <t>2089-90</t>
  </si>
  <si>
    <t>2091-92</t>
  </si>
  <si>
    <t>2092-93</t>
  </si>
  <si>
    <t>2093-94</t>
  </si>
  <si>
    <t>2094-95</t>
  </si>
  <si>
    <t>2096-97</t>
  </si>
  <si>
    <t>2097-98</t>
  </si>
  <si>
    <t>2098-99</t>
  </si>
  <si>
    <t>2099-100</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</si>
  <si>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</si>
  <si>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</si>
  <si>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</si>
  <si>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</si>
  <si>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</si>
  <si>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</si>
  <si>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</si>
  <si>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</si>
  <si>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</si>
  <si>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</si>
  <si>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</si>
  <si>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</si>
  <si>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</si>
  <si>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</si>
  <si>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</si>
  <si>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</si>
  <si>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</si>
  <si>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</si>
  <si>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</si>
  <si>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</si>
  <si>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</si>
  <si>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</si>
  <si>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</si>
  <si>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</si>
  <si>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</si>
  <si>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</si>
  <si>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</si>
  <si>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</si>
  <si>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</si>
  <si>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</si>
  <si>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</si>
  <si>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</si>
  <si>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</si>
  <si>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</si>
  <si>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</si>
  <si>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</si>
  <si>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</si>
  <si>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</si>
  <si>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</si>
  <si>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</si>
  <si>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</si>
  <si>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</si>
  <si>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</si>
  <si>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</si>
  <si>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</si>
  <si>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</si>
  <si>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</si>
  <si>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</si>
  <si>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</si>
  <si>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</si>
  <si>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</si>
  <si>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</si>
  <si>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</si>
  <si>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</si>
  <si>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</si>
  <si>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</si>
  <si>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</si>
  <si>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</si>
  <si>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</si>
  <si>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</si>
  <si>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</si>
  <si>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</si>
  <si>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</si>
  <si>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</si>
  <si>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</si>
  <si>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</si>
  <si>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</si>
  <si>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</si>
  <si>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</si>
  <si>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</si>
  <si>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</si>
  <si>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</si>
  <si>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</si>
  <si>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</si>
  <si>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</si>
  <si>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</si>
  <si>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</si>
  <si>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</si>
  <si>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</si>
  <si>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</si>
  <si>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</si>
  <si>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</si>
  <si>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</si>
  <si>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</si>
  <si>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</si>
  <si>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</si>
  <si>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</si>
  <si>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</si>
  <si>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</si>
  <si>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</si>
  <si>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</si>
  <si>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</si>
  <si>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</si>
  <si>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</si>
  <si>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</si>
  <si>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</si>
  <si>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</si>
  <si>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</si>
  <si>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</si>
  <si>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</si>
  <si>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</si>
  <si>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</si>
  <si>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</si>
  <si>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</si>
  <si>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</si>
  <si>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</si>
  <si>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</si>
  <si>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</si>
  <si>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</si>
  <si>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</si>
  <si>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</si>
  <si>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</si>
  <si>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</si>
  <si>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</si>
  <si>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</si>
  <si>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</si>
  <si>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</si>
  <si>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</si>
  <si>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</si>
  <si>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</si>
  <si>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</si>
  <si>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</si>
  <si>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</si>
  <si>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</si>
  <si>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</si>
  <si>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</si>
  <si>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</si>
  <si>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</si>
  <si>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</si>
  <si>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</si>
  <si>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</si>
  <si>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</si>
  <si>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</si>
  <si>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</si>
  <si>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</si>
  <si>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</si>
  <si>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</si>
  <si>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</si>
  <si>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</si>
  <si>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</si>
  <si>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</si>
  <si>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</si>
  <si>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PWSPRT</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</si>
  <si>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</si>
  <si>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</si>
  <si>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</si>
  <si>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</si>
  <si>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</si>
  <si>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</si>
  <si>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</si>
  <si>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</si>
  <si>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</si>
  <si>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</si>
  <si>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</si>
  <si>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</si>
  <si>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</si>
  <si>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</si>
  <si>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</si>
  <si>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</si>
  <si>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</si>
  <si>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</si>
  <si>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</si>
  <si>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</si>
  <si>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</si>
  <si>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</si>
  <si>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</si>
  <si>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</si>
  <si>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</si>
  <si>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</si>
  <si>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</si>
  <si>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</si>
  <si>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</si>
  <si>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</si>
  <si>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</si>
  <si>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</si>
  <si>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</si>
  <si>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</si>
  <si>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</si>
  <si>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</si>
  <si>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</si>
  <si>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</si>
  <si>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</si>
  <si>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</si>
  <si>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</si>
  <si>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</si>
  <si>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</si>
  <si>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</si>
  <si>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</si>
  <si>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</si>
  <si>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</si>
  <si>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</si>
  <si>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</si>
  <si>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</si>
  <si>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</si>
  <si>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</si>
  <si>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</si>
  <si>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</si>
  <si>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</si>
  <si>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</si>
  <si>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</si>
  <si>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</si>
  <si>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</si>
  <si>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</si>
  <si>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</si>
  <si>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</si>
  <si>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</si>
  <si>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</si>
  <si>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</si>
  <si>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</si>
  <si>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</si>
  <si>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</si>
  <si>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</si>
  <si>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</si>
  <si>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</si>
  <si>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</si>
  <si>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</si>
  <si>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</si>
  <si>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</si>
  <si>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</si>
  <si>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</si>
  <si>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</si>
  <si>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</si>
  <si>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</si>
  <si>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</si>
  <si>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</si>
  <si>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</si>
  <si>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</si>
  <si>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</si>
  <si>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</si>
  <si>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</si>
  <si>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</si>
  <si>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</si>
  <si>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</si>
  <si>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</si>
  <si>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</si>
  <si>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</si>
  <si>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</si>
  <si>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</si>
  <si>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</si>
  <si>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</si>
  <si>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</si>
  <si>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</si>
  <si>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</si>
  <si>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</si>
  <si>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</si>
  <si>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</si>
  <si>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</si>
  <si>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</si>
  <si>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</si>
  <si>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</si>
  <si>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</si>
  <si>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</si>
  <si>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</si>
  <si>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</si>
  <si>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</si>
  <si>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</si>
  <si>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</si>
  <si>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</si>
  <si>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</si>
  <si>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</si>
  <si>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</si>
  <si>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</si>
  <si>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</si>
  <si>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</si>
  <si>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</si>
  <si>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</si>
  <si>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</si>
  <si>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</si>
  <si>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</si>
  <si>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</si>
  <si>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</si>
  <si>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</si>
  <si>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</si>
  <si>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</si>
  <si>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</si>
  <si>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</si>
  <si>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</si>
  <si>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</si>
  <si>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</si>
  <si>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</si>
  <si>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</si>
  <si>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</si>
  <si>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</si>
  <si>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</si>
  <si>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</si>
  <si>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</si>
  <si>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</si>
  <si>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</si>
  <si>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</si>
  <si>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</si>
  <si>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</si>
  <si>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</si>
  <si>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</si>
  <si>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</si>
  <si>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</si>
  <si>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</si>
  <si>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</si>
  <si>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</si>
  <si>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</si>
  <si>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</si>
  <si>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</si>
  <si>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</si>
  <si>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</si>
  <si>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</si>
  <si>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</si>
  <si>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</si>
  <si>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</si>
  <si>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</si>
  <si>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</si>
  <si>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</si>
  <si>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</si>
  <si>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</si>
  <si>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</si>
  <si>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</si>
  <si>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</si>
  <si>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</si>
  <si>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</si>
  <si>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</si>
  <si>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</si>
  <si>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</si>
  <si>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</si>
  <si>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</si>
  <si>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</si>
  <si>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</si>
  <si>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</si>
  <si>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</si>
  <si>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</si>
  <si>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</si>
  <si>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</si>
  <si>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</si>
  <si>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</si>
  <si>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</si>
  <si>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</si>
  <si>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</si>
  <si>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</si>
  <si>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</si>
  <si>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</si>
  <si>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</si>
  <si>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</si>
  <si>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</si>
  <si>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</si>
  <si>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</si>
  <si>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</si>
  <si>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</si>
  <si>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</si>
  <si>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</si>
  <si>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</si>
  <si>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</si>
  <si>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</si>
  <si>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</si>
  <si>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</si>
  <si>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</si>
  <si>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</si>
  <si>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</si>
  <si>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</si>
  <si>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</si>
  <si>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</si>
  <si>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</si>
  <si>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</si>
  <si>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</si>
  <si>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</si>
  <si>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</si>
  <si>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</si>
  <si>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</si>
  <si>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</si>
  <si>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</si>
  <si>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</si>
  <si>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</si>
  <si>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</si>
  <si>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</si>
  <si>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</si>
  <si>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</si>
  <si>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</si>
  <si>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</si>
  <si>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</si>
  <si>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</si>
  <si>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</si>
  <si>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</si>
  <si>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</si>
  <si>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</si>
  <si>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</si>
  <si>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</si>
  <si>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</si>
  <si>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</si>
  <si>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</si>
  <si>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</si>
  <si>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</si>
  <si>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</si>
  <si>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</si>
  <si>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</si>
  <si>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</si>
  <si>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</si>
  <si>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</si>
  <si>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</si>
  <si>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</si>
  <si>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</si>
  <si>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</si>
  <si>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</si>
  <si>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</si>
  <si>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</si>
  <si>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</si>
  <si>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</si>
  <si>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</si>
  <si>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</si>
  <si>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</si>
  <si>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</si>
  <si>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</si>
  <si>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</si>
  <si>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</si>
  <si>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</si>
  <si>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</si>
  <si>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</si>
  <si>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</si>
  <si>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</si>
  <si>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</si>
  <si>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</si>
  <si>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</si>
  <si>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</si>
  <si>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</si>
  <si>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</si>
  <si>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</si>
  <si>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</si>
  <si>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</si>
  <si>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</si>
  <si>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</si>
  <si>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</si>
  <si>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</si>
  <si>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</si>
  <si>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</si>
  <si>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</si>
  <si>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</si>
  <si>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</si>
  <si>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</si>
  <si>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</si>
  <si>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</si>
  <si>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</si>
  <si>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</si>
  <si>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</si>
  <si>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</si>
  <si>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</si>
  <si>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</si>
  <si>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</si>
  <si>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</si>
  <si>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</si>
  <si>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</si>
  <si>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</si>
  <si>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</si>
  <si>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</si>
  <si>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</si>
  <si>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</si>
  <si>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</si>
  <si>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</si>
  <si>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</si>
  <si>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</si>
  <si>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</si>
  <si>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</si>
  <si>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</si>
  <si>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</si>
  <si>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</si>
  <si>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</si>
  <si>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</si>
  <si>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</si>
  <si>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</si>
  <si>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</si>
  <si>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</si>
  <si>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</si>
  <si>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</si>
  <si>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</si>
  <si>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</si>
  <si>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</si>
  <si>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</si>
  <si>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</si>
  <si>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</si>
  <si>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</si>
  <si>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</si>
  <si>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</si>
  <si>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</si>
  <si>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</si>
  <si>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</si>
  <si>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</si>
  <si>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</si>
  <si>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</si>
  <si>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</si>
  <si>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</si>
  <si>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</si>
  <si>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</si>
  <si>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</si>
  <si>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</si>
  <si>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</si>
  <si>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</si>
  <si>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</si>
  <si>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</si>
  <si>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</si>
  <si>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</si>
  <si>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</si>
  <si>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</si>
  <si>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</si>
  <si>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</si>
  <si>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</si>
  <si>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</si>
  <si>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</si>
  <si>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</si>
  <si>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</si>
  <si>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</si>
  <si>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</si>
  <si>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</si>
  <si>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</si>
  <si>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</si>
  <si>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</si>
  <si>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</si>
  <si>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</si>
  <si>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</si>
  <si>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</si>
  <si>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t>
    </r>
    <r>
      <rPr>
        <b/>
        <sz val="11"/>
        <color rgb="FFFF0000"/>
        <rFont val="Arial"/>
        <family val="2"/>
      </rPr>
      <t xml:space="preserve">
Y/N</t>
    </r>
  </si>
  <si>
    <r>
      <t xml:space="preserve">Alternative Programme 2
</t>
    </r>
    <r>
      <rPr>
        <b/>
        <sz val="11"/>
        <color rgb="FFFF0000"/>
        <rFont val="Arial"/>
        <family val="2"/>
      </rPr>
      <t>Y/N</t>
    </r>
  </si>
  <si>
    <r>
      <t xml:space="preserve">Alternative Programme 3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</si>
  <si>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</si>
  <si>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</si>
  <si>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</si>
  <si>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</si>
  <si>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</si>
  <si>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</si>
  <si>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</si>
  <si>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</si>
  <si>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</si>
  <si>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</si>
  <si>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</si>
  <si>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</si>
  <si>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</si>
  <si>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</si>
  <si>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</si>
  <si>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</si>
  <si>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</si>
  <si>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(define units)</t>
  </si>
  <si>
    <t>B&amp;H
Non-monetised metric where applicable (define units)</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</si>
  <si>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</si>
  <si>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</si>
  <si>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</si>
  <si>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</si>
  <si>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</si>
  <si>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</si>
  <si>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</si>
  <si>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</si>
  <si>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</si>
  <si>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</si>
  <si>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</si>
  <si>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Aquifer recharge/Aquifer storage recovery</t>
  </si>
  <si>
    <t>Unconstrained</t>
  </si>
  <si>
    <t> </t>
  </si>
  <si>
    <t>N/A</t>
  </si>
  <si>
    <t>Catchment management</t>
  </si>
  <si>
    <t>Desalination</t>
  </si>
  <si>
    <t>Drought permits/orders</t>
  </si>
  <si>
    <t>Preferred</t>
  </si>
  <si>
    <t>Water reuse</t>
  </si>
  <si>
    <t>Feasible</t>
  </si>
  <si>
    <t>External raw water bulk supply/transfer</t>
  </si>
  <si>
    <t>Groundwater enhancement</t>
  </si>
  <si>
    <t>Internal raw water transfer</t>
  </si>
  <si>
    <t>New groundwater</t>
  </si>
  <si>
    <t>New surface water</t>
  </si>
  <si>
    <t>Trunk mains renewal/new</t>
  </si>
  <si>
    <t>External potable bulk supply/transfer</t>
  </si>
  <si>
    <t>Licence trading</t>
  </si>
  <si>
    <t>Outage reduction</t>
  </si>
  <si>
    <t>Retrofitting indoor water efficiency devices</t>
  </si>
  <si>
    <t>Water efficiency customer education / awareness</t>
  </si>
  <si>
    <t>Tariff</t>
  </si>
  <si>
    <t>Other water efficiency</t>
  </si>
  <si>
    <t>Increase raw water abstractions</t>
  </si>
  <si>
    <t>Potable water Imports (input reductions as -ve)</t>
  </si>
  <si>
    <t>Reduce raw water losses and operational use 
(input as -ve)</t>
  </si>
  <si>
    <t>Reduced raw water export (including non potable supplies)</t>
  </si>
  <si>
    <t>Reduce potable water exports (input as -ve)</t>
  </si>
  <si>
    <t>Reduce treatment works losses (input as -ve)</t>
  </si>
  <si>
    <t>Reduce outages (input as -ve)</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</si>
  <si>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</si>
  <si>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</si>
  <si>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</si>
  <si>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</si>
  <si>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</si>
  <si>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</si>
  <si>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</si>
  <si>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Least Cost</t>
  </si>
  <si>
    <t>Ofwat Core</t>
  </si>
  <si>
    <t>Alternative 1</t>
  </si>
  <si>
    <t>Alternative 2</t>
  </si>
  <si>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</si>
  <si>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</si>
  <si>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</si>
  <si>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</si>
  <si>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</si>
  <si>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</si>
  <si>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</si>
  <si>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</si>
  <si>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</si>
  <si>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</si>
  <si>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</si>
  <si>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</si>
  <si>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Opex</t>
  </si>
  <si>
    <t>Financing Cost</t>
  </si>
  <si>
    <t>Discount Factor</t>
  </si>
  <si>
    <t>Capex</t>
  </si>
  <si>
    <t>Costed Risk</t>
  </si>
  <si>
    <t>Fixed</t>
  </si>
  <si>
    <t>Optimism Bias</t>
  </si>
  <si>
    <t>Net Present Cost (NPC)</t>
  </si>
  <si>
    <t>Total NPC</t>
  </si>
  <si>
    <t xml:space="preserve">Table 5b: WC Level - Option Level Unit Cost Profile Table </t>
  </si>
  <si>
    <t xml:space="preserve">Complete for all options  &gt;£100m (Feasible and preferred) </t>
  </si>
  <si>
    <t>Cost</t>
  </si>
  <si>
    <t>Other Non-Depreciating Assets (Non depreciating)</t>
  </si>
  <si>
    <t>Freeform row 1</t>
  </si>
  <si>
    <t>Freeform row 2</t>
  </si>
  <si>
    <t>Freeform row x</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</si>
  <si>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</si>
  <si>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</si>
  <si>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</si>
  <si>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</si>
  <si>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</si>
  <si>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</si>
  <si>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</si>
  <si>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</si>
  <si>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</si>
  <si>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</si>
  <si>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</si>
  <si>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</si>
  <si>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</si>
  <si>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</si>
  <si>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</si>
  <si>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</si>
  <si>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</si>
  <si>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</si>
  <si>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</si>
  <si>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</si>
  <si>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</si>
  <si>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</si>
  <si>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</si>
  <si>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</si>
  <si>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</si>
  <si>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</si>
  <si>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</si>
  <si>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</si>
  <si>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</si>
  <si>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</si>
  <si>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</si>
  <si>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</si>
  <si>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</si>
  <si>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</si>
  <si>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</si>
  <si>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</si>
  <si>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</si>
  <si>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</si>
  <si>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</si>
  <si>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</si>
  <si>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</si>
  <si>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</si>
  <si>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</si>
  <si>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</si>
  <si>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</si>
  <si>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</si>
  <si>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</si>
  <si>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</si>
  <si>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</si>
  <si>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</si>
  <si>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</si>
  <si>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</si>
  <si>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</si>
  <si>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</si>
  <si>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</si>
  <si>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</si>
  <si>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</si>
  <si>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t>Demand Side</t>
  </si>
  <si>
    <t>2FPD</t>
  </si>
  <si>
    <t>Licensed drought only sources</t>
  </si>
  <si>
    <t>Supply Side</t>
  </si>
  <si>
    <t>3FPD</t>
  </si>
  <si>
    <t>Other level 1 drought measures</t>
  </si>
  <si>
    <t>4FPD</t>
  </si>
  <si>
    <t>Temporary Use Bans</t>
  </si>
  <si>
    <t>5FPD</t>
  </si>
  <si>
    <t>Level 2 Drought Permits/Orders</t>
  </si>
  <si>
    <t>6FPD</t>
  </si>
  <si>
    <t>Other level 2 drought measures</t>
  </si>
  <si>
    <t>7FPD</t>
  </si>
  <si>
    <t>Non Essential Use Bans</t>
  </si>
  <si>
    <t>8FPD</t>
  </si>
  <si>
    <t>Level 3 Drought Permits/Orders</t>
  </si>
  <si>
    <t>9FPD</t>
  </si>
  <si>
    <t>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</si>
  <si>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</si>
  <si>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</si>
  <si>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</si>
  <si>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</si>
  <si>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</si>
  <si>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</si>
  <si>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</si>
  <si>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</si>
  <si>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</si>
  <si>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</si>
  <si>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</si>
  <si>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</si>
  <si>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</si>
  <si>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</si>
  <si>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</si>
  <si>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</si>
  <si>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</si>
  <si>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</si>
  <si>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</si>
  <si>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</si>
  <si>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</si>
  <si>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</si>
  <si>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</si>
  <si>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</si>
  <si>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</si>
  <si>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WRZ(s) impacted</t>
  </si>
  <si>
    <t>DYAA - 1 in 500</t>
  </si>
  <si>
    <t>Description of key triggers for alternative programme activation</t>
  </si>
  <si>
    <t xml:space="preserve">
Monitoring and triggering of alternative programme</t>
  </si>
  <si>
    <t>Insert figure to represent your adaptive programmes here
 if applicable</t>
  </si>
  <si>
    <t>Option differences to preferred (most likely) programme</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</si>
  <si>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</si>
  <si>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</si>
  <si>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</si>
  <si>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</si>
  <si>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</si>
  <si>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</si>
  <si>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</si>
  <si>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</si>
  <si>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</si>
  <si>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</si>
  <si>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</si>
  <si>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</si>
  <si>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</si>
  <si>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</si>
  <si>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</si>
  <si>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</si>
  <si>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</si>
  <si>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</si>
  <si>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</si>
  <si>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</si>
  <si>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</si>
  <si>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</si>
  <si>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</si>
  <si>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</si>
  <si>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</si>
  <si>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</si>
  <si>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</si>
  <si>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</si>
  <si>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</si>
  <si>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</si>
  <si>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</si>
  <si>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</si>
  <si>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</si>
  <si>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</si>
  <si>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</si>
  <si>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</si>
  <si>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</si>
  <si>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</si>
  <si>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AP7FP</t>
  </si>
  <si>
    <t>Totex savings (base)</t>
  </si>
  <si>
    <t>AP8FP</t>
  </si>
  <si>
    <t>Totex total (base)</t>
  </si>
  <si>
    <t>AP9FP</t>
  </si>
  <si>
    <t>Total enhancement expenditure</t>
  </si>
  <si>
    <t>AP10FP</t>
  </si>
  <si>
    <t>AP11FP</t>
  </si>
  <si>
    <t>Preferred (most likely) programme</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</si>
  <si>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</si>
  <si>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</si>
  <si>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</si>
  <si>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</si>
  <si>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</si>
  <si>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</si>
  <si>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</si>
  <si>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</si>
  <si>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</si>
  <si>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</si>
  <si>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</si>
  <si>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</si>
  <si>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</si>
  <si>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</si>
  <si>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</si>
  <si>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</si>
  <si>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</si>
  <si>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</si>
  <si>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</si>
  <si>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</si>
  <si>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</si>
  <si>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</si>
  <si>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</si>
  <si>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</si>
  <si>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</si>
  <si>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</si>
  <si>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</si>
  <si>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</si>
  <si>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</si>
  <si>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</si>
  <si>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</si>
  <si>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</si>
  <si>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</si>
  <si>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</si>
  <si>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</si>
  <si>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</si>
  <si>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</si>
  <si>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</si>
  <si>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</si>
  <si>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</si>
  <si>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</si>
  <si>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</si>
  <si>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</si>
  <si>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</si>
  <si>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</si>
  <si>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</si>
  <si>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</si>
  <si>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</si>
  <si>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</si>
  <si>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</si>
  <si>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</si>
  <si>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</si>
  <si>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</si>
  <si>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</si>
  <si>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</si>
  <si>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</si>
  <si>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</si>
  <si>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</si>
  <si>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C4.2</t>
  </si>
  <si>
    <t>C4.3</t>
  </si>
  <si>
    <t>C5</t>
  </si>
  <si>
    <t>C5.1</t>
  </si>
  <si>
    <t>C5.2</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</si>
  <si>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</si>
  <si>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</si>
  <si>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</si>
  <si>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</si>
  <si>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</si>
  <si>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</si>
  <si>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</si>
  <si>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</si>
  <si>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</si>
  <si>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</si>
  <si>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</si>
  <si>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</si>
  <si>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</si>
  <si>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</si>
  <si>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</si>
  <si>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</si>
  <si>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</si>
  <si>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</si>
  <si>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</si>
  <si>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C12</t>
  </si>
  <si>
    <t>Smart metering infrastructure</t>
  </si>
  <si>
    <t>C13</t>
  </si>
  <si>
    <t>C14</t>
  </si>
  <si>
    <t>C15</t>
  </si>
  <si>
    <t>C16</t>
  </si>
  <si>
    <t>C17</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</si>
  <si>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</si>
  <si>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</si>
  <si>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</si>
  <si>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</si>
  <si>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</si>
  <si>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</si>
  <si>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</si>
  <si>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</si>
  <si>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</si>
  <si>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</si>
  <si>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</si>
  <si>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</si>
  <si>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</si>
  <si>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</si>
  <si>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</si>
  <si>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</si>
  <si>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</si>
  <si>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</si>
  <si>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</si>
  <si>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</si>
  <si>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</si>
  <si>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</si>
  <si>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</si>
  <si>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</si>
  <si>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</si>
  <si>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</si>
  <si>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</si>
  <si>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</si>
  <si>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</si>
  <si>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</si>
  <si>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</si>
  <si>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</si>
  <si>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</si>
  <si>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</si>
  <si>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</si>
  <si>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</si>
  <si>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</si>
  <si>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</si>
  <si>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</si>
  <si>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</si>
  <si>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</si>
  <si>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</si>
  <si>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</si>
  <si>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</si>
  <si>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</si>
  <si>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</si>
  <si>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</si>
  <si>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</si>
  <si>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</si>
  <si>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Portsmouth</t>
  </si>
  <si>
    <t>PWS</t>
  </si>
  <si>
    <t>PRT</t>
  </si>
  <si>
    <t>Resource Options</t>
  </si>
  <si>
    <t>Affinity Water</t>
  </si>
  <si>
    <t>1 Misbourne</t>
  </si>
  <si>
    <t>AFW</t>
  </si>
  <si>
    <t>MS1</t>
  </si>
  <si>
    <t>AFWMS1</t>
  </si>
  <si>
    <t>2 Colne</t>
  </si>
  <si>
    <t>CN2</t>
  </si>
  <si>
    <t>AFWCN2</t>
  </si>
  <si>
    <t xml:space="preserve">Conjunctive use </t>
  </si>
  <si>
    <t>3 Lee</t>
  </si>
  <si>
    <t>LE3</t>
  </si>
  <si>
    <t>AFWLE3</t>
  </si>
  <si>
    <t>4 Pinn</t>
  </si>
  <si>
    <t>PN4</t>
  </si>
  <si>
    <t>AFWPN4</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</si>
  <si>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</si>
  <si>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</si>
  <si>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</si>
  <si>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</si>
  <si>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</si>
  <si>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</si>
  <si>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</si>
  <si>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</si>
  <si>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</si>
  <si>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</si>
  <si>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</si>
  <si>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</si>
  <si>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</si>
  <si>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</si>
  <si>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</si>
  <si>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</si>
  <si>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</si>
  <si>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</si>
  <si>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Essex South</t>
  </si>
  <si>
    <t>EXS</t>
  </si>
  <si>
    <t>AWSEXS</t>
  </si>
  <si>
    <t>Fenland</t>
  </si>
  <si>
    <t>FND</t>
  </si>
  <si>
    <t>AWSFND</t>
  </si>
  <si>
    <t>New reservoir</t>
  </si>
  <si>
    <t>Hartlepool</t>
  </si>
  <si>
    <t>HPL</t>
  </si>
  <si>
    <t>AWSHPL</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</si>
  <si>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</si>
  <si>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</si>
  <si>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</si>
  <si>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</si>
  <si>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</si>
  <si>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</si>
  <si>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</si>
  <si>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</si>
  <si>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</si>
  <si>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</si>
  <si>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</si>
  <si>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</si>
  <si>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</si>
  <si>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</si>
  <si>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</si>
  <si>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</si>
  <si>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</si>
  <si>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</si>
  <si>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</si>
  <si>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</si>
  <si>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</si>
  <si>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</si>
  <si>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</si>
  <si>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</si>
  <si>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</si>
  <si>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</si>
  <si>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</si>
  <si>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</si>
  <si>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</si>
  <si>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</si>
  <si>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</si>
  <si>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</si>
  <si>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</si>
  <si>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</si>
  <si>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Water treatment works capacity increase</t>
  </si>
  <si>
    <t>Norfolk Harleston</t>
  </si>
  <si>
    <t>NHL</t>
  </si>
  <si>
    <t>AWSNHL</t>
  </si>
  <si>
    <t>Water treatment works loss recovery</t>
  </si>
  <si>
    <t>Norfolk North Coast</t>
  </si>
  <si>
    <t>NNC</t>
  </si>
  <si>
    <t>AWSNNC</t>
  </si>
  <si>
    <t>Active leakage management</t>
  </si>
  <si>
    <t>Distribution Options</t>
  </si>
  <si>
    <t>Norfolk Norwich &amp; the Broads</t>
  </si>
  <si>
    <t>NTB</t>
  </si>
  <si>
    <t>AWSNTB</t>
  </si>
  <si>
    <t>Norfolk Wymondham</t>
  </si>
  <si>
    <t>NWY</t>
  </si>
  <si>
    <t>AWSNWY</t>
  </si>
  <si>
    <t>Internal potable transfer</t>
  </si>
  <si>
    <t>Ruthamford Central</t>
  </si>
  <si>
    <t>RTC</t>
  </si>
  <si>
    <t>AWSRTC</t>
  </si>
  <si>
    <t>Mains replacement (not trunk mains)</t>
  </si>
  <si>
    <t>Ruthamford North</t>
  </si>
  <si>
    <t>RTN</t>
  </si>
  <si>
    <t>AWSRTN</t>
  </si>
  <si>
    <t>Other leakage control</t>
  </si>
  <si>
    <t>Ruthamford South</t>
  </si>
  <si>
    <t>RTS</t>
  </si>
  <si>
    <t>AWSRTS</t>
  </si>
  <si>
    <t>Pressure management</t>
  </si>
  <si>
    <t>Ruthamford West</t>
  </si>
  <si>
    <t>RTW</t>
  </si>
  <si>
    <t>AWSRTW</t>
  </si>
  <si>
    <t>South Humber Bank</t>
  </si>
  <si>
    <t>SHB</t>
  </si>
  <si>
    <t>AWSSHB</t>
  </si>
  <si>
    <t>Change in levels of service</t>
  </si>
  <si>
    <t>Customer Options</t>
  </si>
  <si>
    <t>Suffolk East</t>
  </si>
  <si>
    <t>SUE</t>
  </si>
  <si>
    <t>AWSSUE</t>
  </si>
  <si>
    <t>Household water audit</t>
  </si>
  <si>
    <t>Suffolk Ixworth</t>
  </si>
  <si>
    <t>SUI</t>
  </si>
  <si>
    <t>AWSSUI</t>
  </si>
  <si>
    <t>Household water recycling</t>
  </si>
  <si>
    <t>Suffolk Sudbury</t>
  </si>
  <si>
    <t>SUS</t>
  </si>
  <si>
    <t>AWSSUS</t>
  </si>
  <si>
    <t>Metering change of occupancy</t>
  </si>
  <si>
    <t>Suffolk Thetford</t>
  </si>
  <si>
    <t>SUT</t>
  </si>
  <si>
    <t>AWSSUT</t>
  </si>
  <si>
    <t>Metering compulsory</t>
  </si>
  <si>
    <t>Suffolk West &amp; Cambs</t>
  </si>
  <si>
    <t>SWC</t>
  </si>
  <si>
    <t>AWSSWC</t>
  </si>
  <si>
    <t>Metering optants</t>
  </si>
  <si>
    <t>Bristol Water</t>
  </si>
  <si>
    <t>Bristol</t>
  </si>
  <si>
    <t>BWX</t>
  </si>
  <si>
    <t>BRS</t>
  </si>
  <si>
    <t>BWXBRS</t>
  </si>
  <si>
    <t>Metering other selective</t>
  </si>
  <si>
    <t>Cambridge Water</t>
  </si>
  <si>
    <t>Cambridge</t>
  </si>
  <si>
    <t>CAM</t>
  </si>
  <si>
    <t>CAMCAM</t>
  </si>
  <si>
    <t>Non-household water audit</t>
  </si>
  <si>
    <t>Dwr Cymru Welsh Water</t>
  </si>
  <si>
    <t>Alwen /Dee</t>
  </si>
  <si>
    <t>DCW</t>
  </si>
  <si>
    <t>ALW</t>
  </si>
  <si>
    <t>DCWALW</t>
  </si>
  <si>
    <t>Bala</t>
  </si>
  <si>
    <t>BAL</t>
  </si>
  <si>
    <t>DCWBAL</t>
  </si>
  <si>
    <t>Rainwater harvesting</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</si>
  <si>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</si>
  <si>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</si>
  <si>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</si>
  <si>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</si>
  <si>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</si>
  <si>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</si>
  <si>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</si>
  <si>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</si>
  <si>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</si>
  <si>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</si>
  <si>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</si>
  <si>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</si>
  <si>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</si>
  <si>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</si>
  <si>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</si>
  <si>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</si>
  <si>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Drought - water use restrictions</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</si>
  <si>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</si>
  <si>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</si>
  <si>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</si>
  <si>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</si>
  <si>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</si>
  <si>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</si>
  <si>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</si>
  <si>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</si>
  <si>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</si>
  <si>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</si>
  <si>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</si>
  <si>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</si>
  <si>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</si>
  <si>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</si>
  <si>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</si>
  <si>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</si>
  <si>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</si>
  <si>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</si>
  <si>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</si>
  <si>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</si>
  <si>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</si>
  <si>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</si>
  <si>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</si>
  <si>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</si>
  <si>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</si>
  <si>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</si>
  <si>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</si>
  <si>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</si>
  <si>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</si>
  <si>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</si>
  <si>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</si>
  <si>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</si>
  <si>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</si>
  <si>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</si>
  <si>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</si>
  <si>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</si>
  <si>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</si>
  <si>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</si>
  <si>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</si>
  <si>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</si>
  <si>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</si>
  <si>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</si>
  <si>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</si>
  <si>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</si>
  <si>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</si>
  <si>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</si>
  <si>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</si>
  <si>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</si>
  <si>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</si>
  <si>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</si>
  <si>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</si>
  <si>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</si>
  <si>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</si>
  <si>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</si>
  <si>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</si>
  <si>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</si>
  <si>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</si>
  <si>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</si>
  <si>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</si>
  <si>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</si>
  <si>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</si>
  <si>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</si>
  <si>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</si>
  <si>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</si>
  <si>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</si>
  <si>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</si>
  <si>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</si>
  <si>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</si>
  <si>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</si>
  <si>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</si>
  <si>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</si>
  <si>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</si>
  <si>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</si>
  <si>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</si>
  <si>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</si>
  <si>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</si>
  <si>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</si>
  <si>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</si>
  <si>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</si>
  <si>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</si>
  <si>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</si>
  <si>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</si>
  <si>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</si>
  <si>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</si>
  <si>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</si>
  <si>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</si>
  <si>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</si>
  <si>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</si>
  <si>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</si>
  <si>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</si>
  <si>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</si>
  <si>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</si>
  <si>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</si>
  <si>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</si>
  <si>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</si>
  <si>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</si>
  <si>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</si>
  <si>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</si>
  <si>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</si>
  <si>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</si>
  <si>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</si>
  <si>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</si>
  <si>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</si>
  <si>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</si>
  <si>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</si>
  <si>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</si>
  <si>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</si>
  <si>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</si>
  <si>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</si>
  <si>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</si>
  <si>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</si>
  <si>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</si>
  <si>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</si>
  <si>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</si>
  <si>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</si>
  <si>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</si>
  <si>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</si>
  <si>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</si>
  <si>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</si>
  <si>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</si>
  <si>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</si>
  <si>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</si>
  <si>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</si>
  <si>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</si>
  <si>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</si>
  <si>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</si>
  <si>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</si>
  <si>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</si>
  <si>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</si>
  <si>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</si>
  <si>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</si>
  <si>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</si>
  <si>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</si>
  <si>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</si>
  <si>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</si>
  <si>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</si>
  <si>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</si>
  <si>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</si>
  <si>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</si>
  <si>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</si>
  <si>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</si>
  <si>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</si>
  <si>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</si>
  <si>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</si>
  <si>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</si>
  <si>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</si>
  <si>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</si>
  <si>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</si>
  <si>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</si>
  <si>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</si>
  <si>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</si>
  <si>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</si>
  <si>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</si>
  <si>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</si>
  <si>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</si>
  <si>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</si>
  <si>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</si>
  <si>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</si>
  <si>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</si>
  <si>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</si>
  <si>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</si>
  <si>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</si>
  <si>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</si>
  <si>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</si>
  <si>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</si>
  <si>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</si>
  <si>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</si>
  <si>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</si>
  <si>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</si>
  <si>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</si>
  <si>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</si>
  <si>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</si>
  <si>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</si>
  <si>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</si>
  <si>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</si>
  <si>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</si>
  <si>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</si>
  <si>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</si>
  <si>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</si>
  <si>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</si>
  <si>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</si>
  <si>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</si>
  <si>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</si>
  <si>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</si>
  <si>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</si>
  <si>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</si>
  <si>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</si>
  <si>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</si>
  <si>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</si>
  <si>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</si>
  <si>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</si>
  <si>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</si>
  <si>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</si>
  <si>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</si>
  <si>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</si>
  <si>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</si>
  <si>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</si>
  <si>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</si>
  <si>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</si>
  <si>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</si>
  <si>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</si>
  <si>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</si>
  <si>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</si>
  <si>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</si>
  <si>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</si>
  <si>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</si>
  <si>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</si>
  <si>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</si>
  <si>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</si>
  <si>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</si>
  <si>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</si>
  <si>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</si>
  <si>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</si>
  <si>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</si>
  <si>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</si>
  <si>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</si>
  <si>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</si>
  <si>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</si>
  <si>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</si>
  <si>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</si>
  <si>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</si>
  <si>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</si>
  <si>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</si>
  <si>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</si>
  <si>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</si>
  <si>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</si>
  <si>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</si>
  <si>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</si>
  <si>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</si>
  <si>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</si>
  <si>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</si>
  <si>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</si>
  <si>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</si>
  <si>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</si>
  <si>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</si>
  <si>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</si>
  <si>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</si>
  <si>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</si>
  <si>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</si>
  <si>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</si>
  <si>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</si>
  <si>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</si>
  <si>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</si>
  <si>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</si>
  <si>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</si>
  <si>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</si>
  <si>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</si>
  <si>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</si>
  <si>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</si>
  <si>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</si>
  <si>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</si>
  <si>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</si>
  <si>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</si>
  <si>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</si>
  <si>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</si>
  <si>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</si>
  <si>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</si>
  <si>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</si>
  <si>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</si>
  <si>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</si>
  <si>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</si>
  <si>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</si>
  <si>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</si>
  <si>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</si>
  <si>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</si>
  <si>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</si>
  <si>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</si>
  <si>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</si>
  <si>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</si>
  <si>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</si>
  <si>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</si>
  <si>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</si>
  <si>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</si>
  <si>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</si>
  <si>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t>v2</t>
  </si>
  <si>
    <t>Portsmouth Water data entry</t>
  </si>
  <si>
    <t>Jim Barker</t>
  </si>
  <si>
    <t>2019/20</t>
  </si>
  <si>
    <t>Source A</t>
  </si>
  <si>
    <t>Source C</t>
  </si>
  <si>
    <t>Source D</t>
  </si>
  <si>
    <t>Source E</t>
  </si>
  <si>
    <t>Source F</t>
  </si>
  <si>
    <t>Source G</t>
  </si>
  <si>
    <t>Source H</t>
  </si>
  <si>
    <t>Source I</t>
  </si>
  <si>
    <t>Source J</t>
  </si>
  <si>
    <t>Source K</t>
  </si>
  <si>
    <t>Source B</t>
  </si>
  <si>
    <t>Licence</t>
  </si>
  <si>
    <t>Pump level</t>
  </si>
  <si>
    <t>Flow condition</t>
  </si>
  <si>
    <t>DAPWL</t>
  </si>
  <si>
    <t>Source U</t>
  </si>
  <si>
    <t>Emergency use only</t>
  </si>
  <si>
    <t>Raw water augmentation R Ems</t>
  </si>
  <si>
    <t>Sources L-P</t>
  </si>
  <si>
    <t>Sources Q-T</t>
  </si>
  <si>
    <t>Pump capacity</t>
  </si>
  <si>
    <t>Potable water export to: Sussex North</t>
  </si>
  <si>
    <t>Potable water export to: Hants South Phase 1</t>
  </si>
  <si>
    <t>Potable water export to: Hants South Phase 2</t>
  </si>
  <si>
    <t>Best endeavours</t>
  </si>
  <si>
    <t>Best endeavours beyond 1 in 200 year</t>
  </si>
  <si>
    <t>Availability reliant on success of on-going borehole investigations at Source J</t>
  </si>
  <si>
    <t>jet-20220915-000001-st-hybrid-dy-w1-tree16.05-options-v37-gov-led-hybridb-2075|Situation 4</t>
  </si>
  <si>
    <t>hybridp-dycp-hplan-fthr</t>
  </si>
  <si>
    <t>PRT_gov-led b hybrid</t>
  </si>
  <si>
    <t>PRT_PRT_EF-CRE_ALL_ALL_ami_smrt_meter_high+</t>
  </si>
  <si>
    <t>PRT_PRT_EF-CRE_ALL_ALL_comp metering_high+</t>
  </si>
  <si>
    <t>PRT_PRT_EF-CRE_ALL_ALL_enhanced_meter_high+</t>
  </si>
  <si>
    <t>PRT_PRT_EF-CRE_ALL_ALL_optant_meter_high+</t>
  </si>
  <si>
    <t>PRT_PRT_EF-CRE_ALL_ALL_reduce_consump_high+</t>
  </si>
  <si>
    <t>PRT_PRT_EF-LKR_ALL_ALL_leakage_alc_high+</t>
  </si>
  <si>
    <t>PRT_PRT_EF-LKR_ALL_ALL_leakage_custen_high+</t>
  </si>
  <si>
    <t>PRT_PRT_EF-WEF_ALL_ALL_audit_inspect_high+</t>
  </si>
  <si>
    <t>PRT_PRT_EF-WEF_ALL_ALL_awareness_high+</t>
  </si>
  <si>
    <t>PRT_PRT_EF-WEF_ALL_ALL_saving_devices_high+</t>
  </si>
  <si>
    <t>PRT_PRT_RE-OTH_ALL_ALL_neubs</t>
  </si>
  <si>
    <t>PRT_PRT_RE-OTH_ALL_ALL_tubs</t>
  </si>
  <si>
    <t>PRT_PWE_HI-OTH_RE1_ALL_htr conj use dummy</t>
  </si>
  <si>
    <t>PRT_PRT_EF-CRE_ALL_ALL_ami_smrt_meter_high</t>
  </si>
  <si>
    <t>PRT_PRT_EF-CRE_ALL_ALL_enhanced_meter_high</t>
  </si>
  <si>
    <t>PRT_PRT_EF-CRE_ALL_ALL_enhanced_meter_low</t>
  </si>
  <si>
    <t>PRT_PRT_EF-CRE_ALL_ALL_enhanced_meter_med</t>
  </si>
  <si>
    <t>PRT_PRT_EF-CRE_ALL_ALL_optant_meter_high</t>
  </si>
  <si>
    <t>PRT_PRT_EF-CRE_ALL_ALL_optant_meter_low</t>
  </si>
  <si>
    <t>PRT_PRT_EF-CRE_ALL_ALL_optant_meter_med</t>
  </si>
  <si>
    <t>PRT_PRT_EF-CRE_ALL_ALL_reduce_consump_high</t>
  </si>
  <si>
    <t>PRT_PRT_EF-CRE_ALL_ALL_reduce_consump_low</t>
  </si>
  <si>
    <t>PRT_PRT_EF-CRE_ALL_ALL_reduce_consump_med</t>
  </si>
  <si>
    <t>PRT_PRT_EF-LKR_ALL_ALL_leakage_alc_high</t>
  </si>
  <si>
    <t>PRT_PRT_EF-LKR_ALL_ALL_leakage_alc_low</t>
  </si>
  <si>
    <t>PRT_PRT_EF-LKR_ALL_ALL_leakage_alc_med</t>
  </si>
  <si>
    <t>PRT_PRT_EF-LKR_ALL_ALL_leakage_custen_high</t>
  </si>
  <si>
    <t>PRT_PRT_EF-WEF_ALL_ALL_audit_inspect_high</t>
  </si>
  <si>
    <t>PRT_PRT_EF-WEF_ALL_ALL_audit_inspect_low</t>
  </si>
  <si>
    <t>PRT_PRT_EF-WEF_ALL_ALL_audit_inspect_med</t>
  </si>
  <si>
    <t>PRT_PRT_EF-WEF_ALL_ALL_awareness_high</t>
  </si>
  <si>
    <t>PRT_PRT_EF-WEF_ALL_ALL_awareness_low</t>
  </si>
  <si>
    <t>PRT_PRT_EF-WEF_ALL_ALL_awareness_med</t>
  </si>
  <si>
    <t>PRT_PRT_EF-WEF_ALL_ALL_saving_devices_high</t>
  </si>
  <si>
    <t>PRT_PRT_EF-WEF_ALL_ALL_saving_devices_low</t>
  </si>
  <si>
    <t>PRT_PRT_EF-WEF_ALL_ALL_saving_devices_med</t>
  </si>
  <si>
    <t>PRT_PRT_EF-LKR_ALL_ALL_dmp prt gov-led a hy</t>
  </si>
  <si>
    <t>PRT_PRT_EF-LKR_ALL_ALL_dmp prt gov-led c hy</t>
  </si>
  <si>
    <t>PRT_PRT_EF-LKR_ALL_ALL_dmp prt gov-led d hy</t>
  </si>
  <si>
    <t>PRT_PRT_EF-LKR_ALL_ALL_dmp prt gov-led e hy</t>
  </si>
  <si>
    <t>PRT_PRT_EF-LKR_ALL_ALL_dmp prt gov-led f hy</t>
  </si>
  <si>
    <t>PRT_PRT_EF-LKR_ALL_ALL_dmp prt gov-led g hy</t>
  </si>
  <si>
    <t>PRT_PRT_EF-LKR_ALL_ALL_dmp prt gov-led high</t>
  </si>
  <si>
    <t>PRT_PRT_EF-LKR_ALL_ALL_dmp prt gov-led medi</t>
  </si>
  <si>
    <t>PRT_PRT_EF-LKR_ALL_ALL_dmp prt gov-led low</t>
  </si>
  <si>
    <t>PRT_PRT_EF-CRE_ALL_ALL_compulsory meterhh</t>
  </si>
  <si>
    <t>PRT_PRT_EF-CRE_ALL_ALL_greywater hh</t>
  </si>
  <si>
    <t>PRT_PRT_EF-CRE_ALL_ALL_greywater newhh</t>
  </si>
  <si>
    <t>PRT_PRT_EF-CRE_ALL_ALL_ind storage</t>
  </si>
  <si>
    <t>PRT_PRT_EF-CRE_ALL_ALL_interruptible ind</t>
  </si>
  <si>
    <t>PRT_PRT_EF-CRE_ALL_ALL_meter hh pool</t>
  </si>
  <si>
    <t>PRT_PRT_EF-OTH_ALL_ALL_rainharvest hh</t>
  </si>
  <si>
    <t>PRT_PRT_EF-OTH_ALL_ALL_rainharvest newhh</t>
  </si>
  <si>
    <t>PRT_PRT_EF-TFR_RE1_ALL_dew ponds potable</t>
  </si>
  <si>
    <t>PRT_PRT_EF-TFR_RE1_ALL_gravel pits</t>
  </si>
  <si>
    <t>PRT_PRT_EF-WEF_ALL_ALL_3rd party evap</t>
  </si>
  <si>
    <t>PRT_PRT_EF-WEF_ALL_ALL_appliance exchange</t>
  </si>
  <si>
    <t>PRT_PRT_EF-WEF_ALL_ALL_appliance label</t>
  </si>
  <si>
    <t>PRT_PRT_EF-WEF_ALL_ALL_cistern displacement</t>
  </si>
  <si>
    <t>PRT_PRT_EF-WEF_ALL_ALL_composting toilets</t>
  </si>
  <si>
    <t>PRT_PRT_EF-WEF_ALL_ALL_consumption tariffs</t>
  </si>
  <si>
    <t>PRT_PRT_EF-WEF_ALL_ALL_dual flush toilet</t>
  </si>
  <si>
    <t>PRT_PRT_EF-WEF_ALL_ALL_hot system design</t>
  </si>
  <si>
    <t>PRT_PRT_EF-WEF_ALL_ALL_hot system user</t>
  </si>
  <si>
    <t>PRT_PRT_EF-WEF_ALL_ALL_increase vol charge</t>
  </si>
  <si>
    <t>PRT_PRT_EF-WEF_ALL_ALL_ind spot pricing</t>
  </si>
  <si>
    <t>PRT_PRT_EF-WEF_ALL_ALL_install new toilets</t>
  </si>
  <si>
    <t>PRT_PRT_EF-WEF_ALL_ALL_install showers</t>
  </si>
  <si>
    <t>PRT_PRT_EF-WEF_ALL_ALL_large developers</t>
  </si>
  <si>
    <t>PRT_PRT_EF-WEF_ALL_ALL_low charge min vol</t>
  </si>
  <si>
    <t>PRT_PRT_EF-WEF_ALL_ALL_low flow showerhead</t>
  </si>
  <si>
    <t>PRT_PRT_EF-WEF_ALL_ALL_low flush toilet</t>
  </si>
  <si>
    <t>PRT_PRT_EF-WEF_ALL_ALL_narrow toilet pipes</t>
  </si>
  <si>
    <t>PRT_PRT_EF-WEF_ALL_ALL_peak/nonpeak tariff</t>
  </si>
  <si>
    <t>PRT_PRT_EF-WEF_ALL_ALL_retrofit hh coo</t>
  </si>
  <si>
    <t>PRT_PRT_EF-WEF_ALL_ALL_rising block tariffs</t>
  </si>
  <si>
    <t>PRT_PRT_EF-WEF_ALL_ALL_seasonal tariffs</t>
  </si>
  <si>
    <t>PRT_PRT_EF-WEF_ALL_ALL_shallow trap toilet</t>
  </si>
  <si>
    <t>PRT_PRT_EF-WEF_ALL_ALL_small developers</t>
  </si>
  <si>
    <t>PRT_PRT_EF-WEF_ALL_ALL_supply chain sustain</t>
  </si>
  <si>
    <t>PRT_PRT_EF-WEF_ALL_ALL_water retailer</t>
  </si>
  <si>
    <t>PRT_PRT_HI-DES_RE1_ALL_desal arun</t>
  </si>
  <si>
    <t>PRT_PRT_HI-DES_RE1_ALL_desal harbour</t>
  </si>
  <si>
    <t>PRT_PRT_HI-DES_RE1_ALL_desal hayling island</t>
  </si>
  <si>
    <t>PRT_PRT_HI-DES_RE1_ALL_desal itchen</t>
  </si>
  <si>
    <t>PRT_PRT_HI-GRW_RE1_ALL_desal brackish chalk</t>
  </si>
  <si>
    <t>PRT_PRT_HI-GRW_RE1_ALL_drought lgs</t>
  </si>
  <si>
    <t>PRT_PRT_HI-GRW_RE1_ALL_dunbridge new source</t>
  </si>
  <si>
    <t>PRT_PRT_HI-GRW_RE1_ALL_hambledon new source</t>
  </si>
  <si>
    <t>PRT_PRT_HI-GRW_RE1_ALL_increase porosity</t>
  </si>
  <si>
    <t>PRT_PRT_HI-OTH_RE1_ALL_3rd party bhs</t>
  </si>
  <si>
    <t>PRT_PRT_HI-OTH_RE1_ALL_3rd party supply</t>
  </si>
  <si>
    <t>PRT_PRT_HI-OTH_RE1_ALL_tidal barrage</t>
  </si>
  <si>
    <t>PRT_PRT_HI-OTH_RE1_ALL_trade 3rd party abs</t>
  </si>
  <si>
    <t>PRT_PRT_HI-OTH_REP_ALL_dual coastal</t>
  </si>
  <si>
    <t>PRT_PRT_HI-OTH_REP_ALL_non-pot sea water</t>
  </si>
  <si>
    <t>PRT_PRT_HI-RAB_RE1_ALL_r rother swab 15 mld</t>
  </si>
  <si>
    <t>PRT_PRT_HI-RAB_RE1_ALL_r wallington swab</t>
  </si>
  <si>
    <t>PRT_PRT_HI-RAB_RE1_ALL_r.hamble swab</t>
  </si>
  <si>
    <t>PRT_PRT_HI-RAB_RE1_ALL_r.meon swab</t>
  </si>
  <si>
    <t>PRT_PRT_HI-RAB_RE2_ALL_itchen swab 10mld</t>
  </si>
  <si>
    <t>PRT_PRT_HI-RAB_RE2_ALL_itchen swab 20mld</t>
  </si>
  <si>
    <t>PRT_PRT_HI-RAB_RE2_ALL_itchen swab 30mld</t>
  </si>
  <si>
    <t>PRT_PRT_HI-REU_ALL_ALL_eff reuse glasshouse</t>
  </si>
  <si>
    <t>PRT_PRT_HI-ROC_NET_ALL_distrubtion main</t>
  </si>
  <si>
    <t>PRT_PRT_HI-ROC_NET_ALL_national water grid</t>
  </si>
  <si>
    <t>PRT_PRT_HI-ROC_NET_ALL_pinch points</t>
  </si>
  <si>
    <t>PRT_PRT_HI-ROC_NET_ALL_trunk main expansion</t>
  </si>
  <si>
    <t>PRT_PRT_HI-ROC_RE1_ALL_recommission pw bhs</t>
  </si>
  <si>
    <t>PRT_PRT_HI-ROC_RE2_ALL_lower borehole pumps</t>
  </si>
  <si>
    <t>PRT_PRT_HI-RSR_RE1_ALL_boarhut wsr 10mld</t>
  </si>
  <si>
    <t>PRT_PRT_HI-RSR_RE1_ALL_colden wsr 10mld</t>
  </si>
  <si>
    <t>PRT_PRT_HI-RSR_RE1_ALL_hamble impound res</t>
  </si>
  <si>
    <t>PRT_PRT_HI-RSR_RE1_ALL_ht wsr b 45mld</t>
  </si>
  <si>
    <t>PRT_PRT_HI-RSR_RE1_ALL_ht wsr c 16mld</t>
  </si>
  <si>
    <t>PRT_PRT_HI-RSR_RE1_ALL_itchen impound res</t>
  </si>
  <si>
    <t>PRT_PRT_HI-RSR_RE1_ALL_meon impound res</t>
  </si>
  <si>
    <t>PRT_PRT_HI-RSR_RE1_ALL_southleigh wsr 15mld</t>
  </si>
  <si>
    <t>PRT_PRT_HI-RSR_RE1_ALL_testwood store 10mld</t>
  </si>
  <si>
    <t>PRT_PRT_HI-RSR_RE1_ALL_w'ton impound res</t>
  </si>
  <si>
    <t>PRT_PRT_HI-TFR_RZ5_ALL_sew transfer 10mld</t>
  </si>
  <si>
    <t>PRT_PRT_HI-TFR_RZ5_ALL_sew transfer 20mld</t>
  </si>
  <si>
    <t>Company Demand: Gov-led B Hybrid</t>
  </si>
  <si>
    <t>AMI / Smart metering - High Plus</t>
  </si>
  <si>
    <t>Compulsory metering – Household - High Plus</t>
  </si>
  <si>
    <t>Enhanced metering – Household - High Plus</t>
  </si>
  <si>
    <t>Optant metering - High Plus</t>
  </si>
  <si>
    <t>Reduction in other consumption  - High Plus</t>
  </si>
  <si>
    <t>Leakage reduction - Active Leakage Control - High Plus</t>
  </si>
  <si>
    <t>Leakage reduction - Customer engagement / education / incentives - High Plus</t>
  </si>
  <si>
    <t>Water use audit and inspection – Household and non-household water efficiency - High Plus</t>
  </si>
  <si>
    <t>Awareness campaigns  – Targeted water conservation information (advice on appliance water usage) - High Plus</t>
  </si>
  <si>
    <t>Promotion of water saving devices – Retrofitting (new or subsidised) - High Plus</t>
  </si>
  <si>
    <t>Upgrade Source O Booster to 25Mld</t>
  </si>
  <si>
    <t>Drought Permit: Source S (to 2041)</t>
  </si>
  <si>
    <t>Non-essential use bans</t>
  </si>
  <si>
    <t>Temporary use bans</t>
  </si>
  <si>
    <t>Havant Thicket conjunctive use benefit</t>
  </si>
  <si>
    <t>SRN Source D To Havant Thicket: 50Ml/d</t>
  </si>
  <si>
    <t>HT to Reservoir B via Works A 10Ml/d</t>
  </si>
  <si>
    <t>HT 20 Ml/d to Reservoir B via Works A: Phase 1 10Ml/d WTW</t>
  </si>
  <si>
    <t>HT 20 Ml/d to Reservoir B via Works A: Phase 2 10Ml/d WTW</t>
  </si>
  <si>
    <t>HT 30 Ml/d to Reservoir B via Works A: Phase 1 10Ml/d WTW</t>
  </si>
  <si>
    <t>HT 30 Ml/d to Reservoir B via Works A: Phase 2 10Ml/d WTW</t>
  </si>
  <si>
    <t>HT 30 Ml/d to Reservoir B via Works A: Phase 3 10Ml/d WTW</t>
  </si>
  <si>
    <t>AMI / Smart metering - High</t>
  </si>
  <si>
    <t>Enhanced metering – Household - High</t>
  </si>
  <si>
    <t>Enhanced metering – Household  - Low</t>
  </si>
  <si>
    <t>Enhanced metering – Household  - Medium</t>
  </si>
  <si>
    <t>Optant metering - High</t>
  </si>
  <si>
    <t>Optant metering - Low</t>
  </si>
  <si>
    <t>Optant metering - Medium</t>
  </si>
  <si>
    <t>Reduction in other consumption  - High</t>
  </si>
  <si>
    <t>Reduction in other consumption - Low</t>
  </si>
  <si>
    <t>Reduction in other consumption - Medium</t>
  </si>
  <si>
    <t>Leakage reduction - Active Leakage Control - High</t>
  </si>
  <si>
    <t>Leakage reduction - Active Leakage Control - Low</t>
  </si>
  <si>
    <t>Leakage reduction - Active Leakage Control - Medium</t>
  </si>
  <si>
    <t>Leakage reduction - Customer engagement / education / incentives - High</t>
  </si>
  <si>
    <t>Water use audit and inspection – Household and non-household water efficiency - High</t>
  </si>
  <si>
    <t>Water use audit and inspection – Household and non-household water efficiency - Low</t>
  </si>
  <si>
    <t>Water use audit and inspection – Household and non-household water efficiency - Medium</t>
  </si>
  <si>
    <t>Awareness campaigns  – Targeted water conservation information (advice on appliance water usage) - High</t>
  </si>
  <si>
    <t>Awareness campaigns  – Targeted water conservation information (advice on appliance water usage) - Low</t>
  </si>
  <si>
    <t>Awareness campaigns  – Targeted water conservation information (advice on appliance water usage) - Medium</t>
  </si>
  <si>
    <t>Promotion of water saving devices – Retrofitting (new or subsidised) - High</t>
  </si>
  <si>
    <t>Promotion of water saving devices – Retrofitting (new or subsidised) - Low</t>
  </si>
  <si>
    <t>Promotion of water saving devices – Retrofitting (new or subsidised) - Medium</t>
  </si>
  <si>
    <t>HT to SRN Source A spur to Reservoir C: 10Ml/d</t>
  </si>
  <si>
    <t>HT to SRN Source A 20Ml/d spur to Reservoir C: 10Ml/d WTW Phase 1</t>
  </si>
  <si>
    <t>HT to SRN Source A 20Ml/d spur to Reservoir C: 10Ml/d WTW Phase 2</t>
  </si>
  <si>
    <t>HT to SRN Source A 30Ml/d spur to Reservoir C: 10Ml/d WTW Phase 1</t>
  </si>
  <si>
    <t>HT to SRN Source A 30Ml/d spur to Reservoir C: 10Ml/d WTW Phase 2</t>
  </si>
  <si>
    <t>HT to SRN Source A 30Ml/d spur to Reservoir C: 10Ml/d WTW Phase 3</t>
  </si>
  <si>
    <t>HT to SRN Source A 40Ml/d spur to Reservoir C: 10Ml/d WTW Phase 1</t>
  </si>
  <si>
    <t>HT to SRN Source A 40Ml/d spur to Reservoir C: 10Ml/d WTW Phase 2</t>
  </si>
  <si>
    <t>HT to SRN Source A 40Ml/d spur to Reservoir C: 10Ml/d WTW Phase 3</t>
  </si>
  <si>
    <t>HT to SRN Source A 40Ml/d spur to Reservoir C: 10Ml/d WTW Phase 4</t>
  </si>
  <si>
    <t>SRN Source D To Havant Thicket: 20Ml/d</t>
  </si>
  <si>
    <t>Demand Management: Gov-led A Hybrid</t>
  </si>
  <si>
    <t>Demand Management: Gov-led C Hybrid</t>
  </si>
  <si>
    <t>Demand Management: Gov-led D Hybrid</t>
  </si>
  <si>
    <t>Demand Management: Gov-led E Hybrid</t>
  </si>
  <si>
    <t>Demand Management: Gov-led F Hybrid</t>
  </si>
  <si>
    <t>Demand Management: Gov-led G Hybrid</t>
  </si>
  <si>
    <t>Demand Management: Gov-led High</t>
  </si>
  <si>
    <t>Demand Management: Gov-led Medium</t>
  </si>
  <si>
    <t>Drought Permit: Source S (to 2051)</t>
  </si>
  <si>
    <t>Drought Permit: Source S (to 2046)</t>
  </si>
  <si>
    <t>Drought Permit: Source S (to 2036)</t>
  </si>
  <si>
    <t>Drought Permit: Source S (no end)</t>
  </si>
  <si>
    <t>Demand Management: Gov-led Low</t>
  </si>
  <si>
    <t>(C004) Compulsory metering HH</t>
  </si>
  <si>
    <t>(C047) Greywater reuse- existing HH</t>
  </si>
  <si>
    <t>(C048) Greywater reuse- new HH</t>
  </si>
  <si>
    <t>(C014) Ind storage- low charge</t>
  </si>
  <si>
    <t>(C013) Interruptible Ind supply</t>
  </si>
  <si>
    <t>(C002) Meter HH w pool</t>
  </si>
  <si>
    <t>(C051) Rainharvest current HH</t>
  </si>
  <si>
    <t>(C049) Rainharvest- new HH</t>
  </si>
  <si>
    <t>(WS_50) Dew Ponds - potable</t>
  </si>
  <si>
    <t>(R008) Utilisation of gravel pits near Chichester</t>
  </si>
  <si>
    <t>(C022) 3rdParty reduce evap</t>
  </si>
  <si>
    <t>(C025 ) Appliance exchange</t>
  </si>
  <si>
    <t>(C019) Appliance labelling</t>
  </si>
  <si>
    <t>(C042) Cistern displacement</t>
  </si>
  <si>
    <t>(C032) Composting toilets</t>
  </si>
  <si>
    <t>(C008) Consumption tariffs</t>
  </si>
  <si>
    <t>(C030) Dual flush toilets</t>
  </si>
  <si>
    <t>(C017) Hot system design</t>
  </si>
  <si>
    <t>(C018) Hot system users</t>
  </si>
  <si>
    <t>(C007) Increase vol. charge</t>
  </si>
  <si>
    <t>(C015) Ind spot pricing</t>
  </si>
  <si>
    <t>(C031) Install new toilets</t>
  </si>
  <si>
    <t>(C027) Install showers</t>
  </si>
  <si>
    <t>(C067) large developers</t>
  </si>
  <si>
    <t>(C012 ) Low charge min vol.</t>
  </si>
  <si>
    <t>(C028) Low flow showerheads</t>
  </si>
  <si>
    <t>(C029) Low flush toilets</t>
  </si>
  <si>
    <t>(OF_13) Narrow toilet pipes</t>
  </si>
  <si>
    <t>(C011) Peak/NonPeak tariffs</t>
  </si>
  <si>
    <t>(C071) retrofit HH change of occupancy</t>
  </si>
  <si>
    <t>(C009 ) Rising block tariffs</t>
  </si>
  <si>
    <t>(C010) Seasonal tariffs</t>
  </si>
  <si>
    <t>(C035) Shallow trap toilets</t>
  </si>
  <si>
    <t>(C068) small developers</t>
  </si>
  <si>
    <t>(WS_12) Supply chain sustainability</t>
  </si>
  <si>
    <t>(C085) Water retailer save</t>
  </si>
  <si>
    <t>(R029) Arun Desalination Plant</t>
  </si>
  <si>
    <t>(R027) Portsmouth Harbour Desalination Plant</t>
  </si>
  <si>
    <t>(R028) Hayling Island Desalination Plant</t>
  </si>
  <si>
    <t>(R030) Itchen Desalination Plant</t>
  </si>
  <si>
    <t>(OF_05) Desal brackish Chalk</t>
  </si>
  <si>
    <t>(OF_04) Drought LGS abstraction</t>
  </si>
  <si>
    <t>(OF_03) Dunbridge new source</t>
  </si>
  <si>
    <t>(WS_48) Hambledon new source</t>
  </si>
  <si>
    <t>(OF_06) Increase porosity</t>
  </si>
  <si>
    <t>(R082) Commission unused private / commercial boreholes</t>
  </si>
  <si>
    <t>(R076) Contractual supply of water from 3rd party (bulk supply)</t>
  </si>
  <si>
    <t>(R006) Tidal barrage at mouth of Chichester Harbour</t>
  </si>
  <si>
    <t>(R055) Purchase or trade third party abstraction licenses</t>
  </si>
  <si>
    <t>(C056) Dual coastal non-pot</t>
  </si>
  <si>
    <t>(C055) non-pot sea water</t>
  </si>
  <si>
    <t>(R007) New surface water abstraction on the River Rother 15 Ml/d</t>
  </si>
  <si>
    <t>(R005) New surface water abstraction on the Wallington at the tidal limit</t>
  </si>
  <si>
    <t>(R003) New surface water abstraction on the Hamble at the tidal limit</t>
  </si>
  <si>
    <t>(R004) New surface water abstraction on the Meon at the tidal limit</t>
  </si>
  <si>
    <t>(R040) River Itchen abstraction 10 Ml/d</t>
  </si>
  <si>
    <t>(R041) River Itchen abstraction 20 Ml/d</t>
  </si>
  <si>
    <t>(R042) River Itchen abstraction 30 Ml/d</t>
  </si>
  <si>
    <t>(R085) Eff reuse glasshouses</t>
  </si>
  <si>
    <t>(D009) Distribution Main Expansion</t>
  </si>
  <si>
    <t>(R048) National Water Grid</t>
  </si>
  <si>
    <t>(WS_59) Pinch point mitigation</t>
  </si>
  <si>
    <t>(D008) Trunk Main Expansion</t>
  </si>
  <si>
    <t>(R081) Commission unused Portsmouth Water boreholes (increase source yield)</t>
  </si>
  <si>
    <t>(R078) Lower borehole pumps</t>
  </si>
  <si>
    <t>(R018) Boarhunt Winter Storage Reservoir (Meon) 10 Ml/d</t>
  </si>
  <si>
    <t>(R016) Colden Common Winter Storage Reservoir 10 Ml/d</t>
  </si>
  <si>
    <t>(R010) New impounding reservoir on the Hamble</t>
  </si>
  <si>
    <t>(R014) Havant Thicket Winter Storage Reservoir Option B - 'Supersize Design' 45 Ml/d</t>
  </si>
  <si>
    <t>(R015) Havant Thicket Winter Storage Reservoir Option C - 'Reduced footprint ' 16 Ml/d</t>
  </si>
  <si>
    <t>(R009) New impounding reservoir on the Itchen</t>
  </si>
  <si>
    <t>(R011) New impounding reservoir on the Meon</t>
  </si>
  <si>
    <t>(R058) Southleigh Forest Winter Storage Reservoir - 15 Ml/d</t>
  </si>
  <si>
    <t>(R017) Testwood Lakes pumped storage 10 Ml/d</t>
  </si>
  <si>
    <t>(R012) New impounding reservoir on the Wallington</t>
  </si>
  <si>
    <t>(R045 ) SEW P'fields-Clanfield 10MLD</t>
  </si>
  <si>
    <t>Refined Feasible</t>
  </si>
  <si>
    <t>N</t>
  </si>
  <si>
    <t>Y</t>
  </si>
  <si>
    <t>Inclusive with: TWU_dmp gov-led b hy, SEW_gov-led b hybrid, SES_gov-led b hybrid, AFW_gov-led b hybrid</t>
  </si>
  <si>
    <t>PRT_PRT_EF-LKR_ALL_ALL_dmp prt gov-led b hy</t>
  </si>
  <si>
    <t>New Resource</t>
  </si>
  <si>
    <t>2048/49</t>
  </si>
  <si>
    <t>No Change</t>
  </si>
  <si>
    <t>Transfer</t>
  </si>
  <si>
    <t>Inclusive with: PRT_PRT_EF-WEF_ALL_ALL_audit_inspect_high+, PRT_PRT_EF-WEF_ALL_ALL_awareness_high+, PRT_PRT_EF-CRE_ALL_ALL_comp metering_high+, PRT_PRT_EF-CRE_ALL_ALL_enhanced_meter_high+, PRT_PRT_EF-LKR_ALL_ALL_leakage_alc_high+, PRT_PRT_EF-LKR_ALL_ALL_leakage_custen_high+, PRT_PRT_EF-CRE_ALL_ALL_optant_meter_high+, PRT_PRT_EF-CRE_ALL_ALL_reduce_consump_high+, PRT_PRT_EF-WEF_ALL_ALL_saving_devices_high+</t>
  </si>
  <si>
    <t>Inclusive with: PRT_PRT_EF-CRE_ALL_ALL_ami_smrt_meter_high+, PRT_PRT_EF-WEF_ALL_ALL_audit_inspect_high+, PRT_PRT_EF-WEF_ALL_ALL_awareness_high+, PRT_PRT_EF-CRE_ALL_ALL_enhanced_meter_high+, PRT_PRT_EF-LKR_ALL_ALL_leakage_alc_high+, PRT_PRT_EF-LKR_ALL_ALL_leakage_custen_high+, PRT_PRT_EF-CRE_ALL_ALL_optant_meter_high+, PRT_PRT_EF-CRE_ALL_ALL_reduce_consump_high+, PRT_PRT_EF-WEF_ALL_ALL_saving_devices_high+</t>
  </si>
  <si>
    <t>Inclusive with: PRT_PRT_EF-CRE_ALL_ALL_ami_smrt_meter_high+, PRT_PRT_EF-WEF_ALL_ALL_audit_inspect_high+, PRT_PRT_EF-WEF_ALL_ALL_awareness_high+, PRT_PRT_EF-CRE_ALL_ALL_comp metering_high+, PRT_PRT_EF-LKR_ALL_ALL_leakage_alc_high+, PRT_PRT_EF-LKR_ALL_ALL_leakage_custen_high+, PRT_PRT_EF-CRE_ALL_ALL_optant_meter_high+, PRT_PRT_EF-CRE_ALL_ALL_reduce_consump_high+, PRT_PRT_EF-WEF_ALL_ALL_saving_devices_high+</t>
  </si>
  <si>
    <t>Inclusive with: PRT_PRT_EF-CRE_ALL_ALL_ami_smrt_meter_high+, PRT_PRT_EF-WEF_ALL_ALL_audit_inspect_high+, PRT_PRT_EF-WEF_ALL_ALL_awareness_high+, PRT_PRT_EF-CRE_ALL_ALL_comp metering_high+, PRT_PRT_EF-CRE_ALL_ALL_enhanced_meter_high+, PRT_PRT_EF-LKR_ALL_ALL_leakage_alc_high+, PRT_PRT_EF-LKR_ALL_ALL_leakage_custen_high+, PRT_PRT_EF-CRE_ALL_ALL_reduce_consump_high+, PRT_PRT_EF-WEF_ALL_ALL_saving_devices_high+</t>
  </si>
  <si>
    <t>Inclusive with: PRT_PRT_EF-CRE_ALL_ALL_ami_smrt_meter_high+, PRT_PRT_EF-WEF_ALL_ALL_audit_inspect_high+, PRT_PRT_EF-WEF_ALL_ALL_awareness_high+, PRT_PRT_EF-CRE_ALL_ALL_comp metering_high+, PRT_PRT_EF-CRE_ALL_ALL_enhanced_meter_high+, PRT_PRT_EF-LKR_ALL_ALL_leakage_alc_high+, PRT_PRT_EF-LKR_ALL_ALL_leakage_custen_high+, PRT_PRT_EF-CRE_ALL_ALL_optant_meter_high+, PRT_PRT_EF-WEF_ALL_ALL_saving_devices_high+</t>
  </si>
  <si>
    <t>Inclusive with: PRT_PRT_EF-CRE_ALL_ALL_ami_smrt_meter_high+, PRT_PRT_EF-WEF_ALL_ALL_audit_inspect_high+, PRT_PRT_EF-WEF_ALL_ALL_awareness_high+, PRT_PRT_EF-CRE_ALL_ALL_comp metering_high+, PRT_PRT_EF-CRE_ALL_ALL_enhanced_meter_high+, PRT_PRT_EF-LKR_ALL_ALL_leakage_custen_high+, PRT_PRT_EF-CRE_ALL_ALL_optant_meter_high+, PRT_PRT_EF-CRE_ALL_ALL_reduce_consump_high+, PRT_PRT_EF-WEF_ALL_ALL_saving_devices_high+</t>
  </si>
  <si>
    <t>Inclusive with: PRT_PRT_EF-CRE_ALL_ALL_ami_smrt_meter_high+, PRT_PRT_EF-WEF_ALL_ALL_audit_inspect_high+, PRT_PRT_EF-WEF_ALL_ALL_awareness_high+, PRT_PRT_EF-CRE_ALL_ALL_comp metering_high+, PRT_PRT_EF-CRE_ALL_ALL_enhanced_meter_high+, PRT_PRT_EF-LKR_ALL_ALL_leakage_alc_high+, PRT_PRT_EF-CRE_ALL_ALL_optant_meter_high+, PRT_PRT_EF-CRE_ALL_ALL_reduce_consump_high+, PRT_PRT_EF-WEF_ALL_ALL_saving_devices_high+</t>
  </si>
  <si>
    <t>Inclusive with: PRT_PRT_EF-CRE_ALL_ALL_ami_smrt_meter_high+, PRT_PRT_EF-WEF_ALL_ALL_awareness_high+, PRT_PRT_EF-CRE_ALL_ALL_comp metering_high+, PRT_PRT_EF-CRE_ALL_ALL_enhanced_meter_high+, PRT_PRT_EF-LKR_ALL_ALL_leakage_alc_high+, PRT_PRT_EF-LKR_ALL_ALL_leakage_custen_high+, PRT_PRT_EF-CRE_ALL_ALL_optant_meter_high+, PRT_PRT_EF-CRE_ALL_ALL_reduce_consump_high+, PRT_PRT_EF-WEF_ALL_ALL_saving_devices_high+</t>
  </si>
  <si>
    <t>Inclusive with: PRT_PRT_EF-CRE_ALL_ALL_ami_smrt_meter_high+, PRT_PRT_EF-WEF_ALL_ALL_audit_inspect_high+, PRT_PRT_EF-CRE_ALL_ALL_comp metering_high+, PRT_PRT_EF-CRE_ALL_ALL_enhanced_meter_high+, PRT_PRT_EF-LKR_ALL_ALL_leakage_alc_high+, PRT_PRT_EF-LKR_ALL_ALL_leakage_custen_high+, PRT_PRT_EF-CRE_ALL_ALL_optant_meter_high+, PRT_PRT_EF-CRE_ALL_ALL_reduce_consump_high+, PRT_PRT_EF-WEF_ALL_ALL_saving_devices_high+</t>
  </si>
  <si>
    <t>Inclusive with: PRT_PRT_EF-CRE_ALL_ALL_ami_smrt_meter_high+, PRT_PRT_EF-WEF_ALL_ALL_audit_inspect_high+, PRT_PRT_EF-WEF_ALL_ALL_awareness_high+, PRT_PRT_EF-CRE_ALL_ALL_comp metering_high+, PRT_PRT_EF-CRE_ALL_ALL_enhanced_meter_high+, PRT_PRT_EF-LKR_ALL_ALL_leakage_alc_high+, PRT_PRT_EF-LKR_ALL_ALL_leakage_custen_high+, PRT_PRT_EF-CRE_ALL_ALL_optant_meter_high+, PRT_PRT_EF-CRE_ALL_ALL_reduce_consump_high+</t>
  </si>
  <si>
    <t>After: PRT_PRT_RE-OTH_ALL_ALL_tubs</t>
  </si>
  <si>
    <t/>
  </si>
  <si>
    <t>Detiorating</t>
  </si>
  <si>
    <t xml:space="preserve">
</t>
  </si>
  <si>
    <t>Inclusive with: PRT_PRT_EF-WEF_ALL_ALL_audit_inspect_high, PRT_PRT_EF-WEF_ALL_ALL_awareness_high, PRT_PRT_EF-CRE_ALL_ALL_enhanced_meter_high, PRT_PRT_EF-LKR_ALL_ALL_leakage_alc_high, PRT_PRT_EF-LKR_ALL_ALL_leakage_custen_high, PRT_PRT_EF-CRE_ALL_ALL_optant_meter_high, PRT_PRT_EF-CRE_ALL_ALL_reduce_consump_high, PRT_PRT_EF-WEF_ALL_ALL_saving_devices_high</t>
  </si>
  <si>
    <t>Inclusive with: PRT_PRT_EF-CRE_ALL_ALL_ami_smrt_meter_high, PRT_PRT_EF-WEF_ALL_ALL_audit_inspect_high, PRT_PRT_EF-WEF_ALL_ALL_awareness_high, PRT_PRT_EF-LKR_ALL_ALL_leakage_alc_high, PRT_PRT_EF-LKR_ALL_ALL_leakage_custen_high, PRT_PRT_EF-CRE_ALL_ALL_optant_meter_high, PRT_PRT_EF-CRE_ALL_ALL_reduce_consump_high, PRT_PRT_EF-WEF_ALL_ALL_saving_devices_high</t>
  </si>
  <si>
    <t>Inclusive with: PRT_PRT_EF-WEF_ALL_ALL_audit_inspect_low, PRT_PRT_EF-WEF_ALL_ALL_awareness_low, PRT_PRT_EF-LKR_ALL_ALL_leakage_alc_low, PRT_PRT_EF-CRE_ALL_ALL_optant_meter_low, PRT_PRT_EF-CRE_ALL_ALL_reduce_consump_low, PRT_PRT_EF-WEF_ALL_ALL_saving_devices_low</t>
  </si>
  <si>
    <t>Inclusive with: PRT_PRT_EF-WEF_ALL_ALL_audit_inspect_med, PRT_PRT_EF-WEF_ALL_ALL_awareness_med, PRT_PRT_EF-LKR_ALL_ALL_leakage_alc_med, PRT_PRT_EF-CRE_ALL_ALL_optant_meter_med, PRT_PRT_EF-CRE_ALL_ALL_reduce_consump_med, PRT_PRT_EF-WEF_ALL_ALL_saving_devices_med</t>
  </si>
  <si>
    <t>Inclusive with: PRT_PRT_EF-CRE_ALL_ALL_ami_smrt_meter_high, PRT_PRT_EF-WEF_ALL_ALL_audit_inspect_high, PRT_PRT_EF-WEF_ALL_ALL_awareness_high, PRT_PRT_EF-CRE_ALL_ALL_enhanced_meter_high, PRT_PRT_EF-LKR_ALL_ALL_leakage_alc_high, PRT_PRT_EF-LKR_ALL_ALL_leakage_custen_high, PRT_PRT_EF-CRE_ALL_ALL_reduce_consump_high, PRT_PRT_EF-WEF_ALL_ALL_saving_devices_high</t>
  </si>
  <si>
    <t>Inclusive with: PRT_PRT_EF-WEF_ALL_ALL_audit_inspect_low, PRT_PRT_EF-WEF_ALL_ALL_awareness_low, PRT_PRT_EF-CRE_ALL_ALL_enhanced_meter_low, PRT_PRT_EF-LKR_ALL_ALL_leakage_alc_low, PRT_PRT_EF-CRE_ALL_ALL_reduce_consump_low, PRT_PRT_EF-WEF_ALL_ALL_saving_devices_low</t>
  </si>
  <si>
    <t>Inclusive with: PRT_PRT_EF-WEF_ALL_ALL_audit_inspect_med, PRT_PRT_EF-WEF_ALL_ALL_awareness_med, PRT_PRT_EF-CRE_ALL_ALL_enhanced_meter_med, PRT_PRT_EF-LKR_ALL_ALL_leakage_alc_med, PRT_PRT_EF-CRE_ALL_ALL_reduce_consump_med, PRT_PRT_EF-WEF_ALL_ALL_saving_devices_med</t>
  </si>
  <si>
    <t>Inclusive with: PRT_PRT_EF-CRE_ALL_ALL_ami_smrt_meter_high, PRT_PRT_EF-WEF_ALL_ALL_audit_inspect_high, PRT_PRT_EF-WEF_ALL_ALL_awareness_high, PRT_PRT_EF-CRE_ALL_ALL_enhanced_meter_high, PRT_PRT_EF-LKR_ALL_ALL_leakage_alc_high, PRT_PRT_EF-LKR_ALL_ALL_leakage_custen_high, PRT_PRT_EF-CRE_ALL_ALL_optant_meter_high, PRT_PRT_EF-WEF_ALL_ALL_saving_devices_high</t>
  </si>
  <si>
    <t>Inclusive with: PRT_PRT_EF-WEF_ALL_ALL_audit_inspect_low, PRT_PRT_EF-WEF_ALL_ALL_awareness_low, PRT_PRT_EF-CRE_ALL_ALL_enhanced_meter_low, PRT_PRT_EF-LKR_ALL_ALL_leakage_alc_low, PRT_PRT_EF-CRE_ALL_ALL_optant_meter_low, PRT_PRT_EF-WEF_ALL_ALL_saving_devices_low</t>
  </si>
  <si>
    <t>Inclusive with: PRT_PRT_EF-WEF_ALL_ALL_audit_inspect_med, PRT_PRT_EF-WEF_ALL_ALL_awareness_med, PRT_PRT_EF-CRE_ALL_ALL_enhanced_meter_med, PRT_PRT_EF-LKR_ALL_ALL_leakage_alc_med, PRT_PRT_EF-CRE_ALL_ALL_optant_meter_med, PRT_PRT_EF-WEF_ALL_ALL_saving_devices_med</t>
  </si>
  <si>
    <t>Inclusive with: PRT_PRT_EF-CRE_ALL_ALL_ami_smrt_meter_high, PRT_PRT_EF-WEF_ALL_ALL_audit_inspect_high, PRT_PRT_EF-WEF_ALL_ALL_awareness_high, PRT_PRT_EF-CRE_ALL_ALL_enhanced_meter_high, PRT_PRT_EF-LKR_ALL_ALL_leakage_custen_high, PRT_PRT_EF-CRE_ALL_ALL_optant_meter_high, PRT_PRT_EF-CRE_ALL_ALL_reduce_consump_high, PRT_PRT_EF-WEF_ALL_ALL_saving_devices_high</t>
  </si>
  <si>
    <t>Inclusive with: PRT_PRT_EF-WEF_ALL_ALL_audit_inspect_low, PRT_PRT_EF-WEF_ALL_ALL_awareness_low, PRT_PRT_EF-CRE_ALL_ALL_enhanced_meter_low, PRT_PRT_EF-CRE_ALL_ALL_optant_meter_low, PRT_PRT_EF-CRE_ALL_ALL_reduce_consump_low, PRT_PRT_EF-WEF_ALL_ALL_saving_devices_low</t>
  </si>
  <si>
    <t>Inclusive with: PRT_PRT_EF-WEF_ALL_ALL_audit_inspect_med, PRT_PRT_EF-WEF_ALL_ALL_awareness_med, PRT_PRT_EF-CRE_ALL_ALL_enhanced_meter_med, PRT_PRT_EF-CRE_ALL_ALL_optant_meter_med, PRT_PRT_EF-CRE_ALL_ALL_reduce_consump_med, PRT_PRT_EF-WEF_ALL_ALL_saving_devices_med</t>
  </si>
  <si>
    <t>Inclusive with: PRT_PRT_EF-CRE_ALL_ALL_ami_smrt_meter_high, PRT_PRT_EF-WEF_ALL_ALL_audit_inspect_high, PRT_PRT_EF-WEF_ALL_ALL_awareness_high, PRT_PRT_EF-CRE_ALL_ALL_enhanced_meter_high, PRT_PRT_EF-LKR_ALL_ALL_leakage_alc_high, PRT_PRT_EF-CRE_ALL_ALL_optant_meter_high, PRT_PRT_EF-CRE_ALL_ALL_reduce_consump_high, PRT_PRT_EF-WEF_ALL_ALL_saving_devices_high</t>
  </si>
  <si>
    <t>Inclusive with: PRT_PRT_EF-CRE_ALL_ALL_ami_smrt_meter_high, PRT_PRT_EF-WEF_ALL_ALL_awareness_high, PRT_PRT_EF-CRE_ALL_ALL_enhanced_meter_high, PRT_PRT_EF-LKR_ALL_ALL_leakage_alc_high, PRT_PRT_EF-LKR_ALL_ALL_leakage_custen_high, PRT_PRT_EF-CRE_ALL_ALL_optant_meter_high, PRT_PRT_EF-CRE_ALL_ALL_reduce_consump_high, PRT_PRT_EF-WEF_ALL_ALL_saving_devices_high</t>
  </si>
  <si>
    <t>Inclusive with: PRT_PRT_EF-WEF_ALL_ALL_awareness_low, PRT_PRT_EF-CRE_ALL_ALL_enhanced_meter_low, PRT_PRT_EF-LKR_ALL_ALL_leakage_alc_low, PRT_PRT_EF-CRE_ALL_ALL_optant_meter_low, PRT_PRT_EF-CRE_ALL_ALL_reduce_consump_low, PRT_PRT_EF-WEF_ALL_ALL_saving_devices_low</t>
  </si>
  <si>
    <t>Inclusive with: PRT_PRT_EF-WEF_ALL_ALL_awareness_med, PRT_PRT_EF-CRE_ALL_ALL_enhanced_meter_med, PRT_PRT_EF-LKR_ALL_ALL_leakage_alc_med, PRT_PRT_EF-CRE_ALL_ALL_optant_meter_med, PRT_PRT_EF-CRE_ALL_ALL_reduce_consump_med, PRT_PRT_EF-WEF_ALL_ALL_saving_devices_med</t>
  </si>
  <si>
    <t>Inclusive with: PRT_PRT_EF-CRE_ALL_ALL_ami_smrt_meter_high, PRT_PRT_EF-WEF_ALL_ALL_audit_inspect_high, PRT_PRT_EF-CRE_ALL_ALL_enhanced_meter_high, PRT_PRT_EF-LKR_ALL_ALL_leakage_alc_high, PRT_PRT_EF-LKR_ALL_ALL_leakage_custen_high, PRT_PRT_EF-CRE_ALL_ALL_optant_meter_high, PRT_PRT_EF-CRE_ALL_ALL_reduce_consump_high, PRT_PRT_EF-WEF_ALL_ALL_saving_devices_high</t>
  </si>
  <si>
    <t>Inclusive with: PRT_PRT_EF-WEF_ALL_ALL_audit_inspect_low, PRT_PRT_EF-CRE_ALL_ALL_enhanced_meter_low, PRT_PRT_EF-LKR_ALL_ALL_leakage_alc_low, PRT_PRT_EF-CRE_ALL_ALL_optant_meter_low, PRT_PRT_EF-CRE_ALL_ALL_reduce_consump_low, PRT_PRT_EF-WEF_ALL_ALL_saving_devices_low</t>
  </si>
  <si>
    <t>Inclusive with: PRT_PRT_EF-WEF_ALL_ALL_audit_inspect_med, PRT_PRT_EF-CRE_ALL_ALL_enhanced_meter_med, PRT_PRT_EF-LKR_ALL_ALL_leakage_alc_med, PRT_PRT_EF-CRE_ALL_ALL_optant_meter_med, PRT_PRT_EF-CRE_ALL_ALL_reduce_consump_med, PRT_PRT_EF-WEF_ALL_ALL_saving_devices_med</t>
  </si>
  <si>
    <t>Inclusive with: PRT_PRT_EF-CRE_ALL_ALL_ami_smrt_meter_high, PRT_PRT_EF-WEF_ALL_ALL_audit_inspect_high, PRT_PRT_EF-WEF_ALL_ALL_awareness_high, PRT_PRT_EF-CRE_ALL_ALL_enhanced_meter_high, PRT_PRT_EF-LKR_ALL_ALL_leakage_alc_high, PRT_PRT_EF-LKR_ALL_ALL_leakage_custen_high, PRT_PRT_EF-CRE_ALL_ALL_optant_meter_high, PRT_PRT_EF-CRE_ALL_ALL_reduce_consump_high</t>
  </si>
  <si>
    <t>Inclusive with: PRT_PRT_EF-WEF_ALL_ALL_audit_inspect_low, PRT_PRT_EF-WEF_ALL_ALL_awareness_low, PRT_PRT_EF-CRE_ALL_ALL_enhanced_meter_low, PRT_PRT_EF-LKR_ALL_ALL_leakage_alc_low, PRT_PRT_EF-CRE_ALL_ALL_optant_meter_low, PRT_PRT_EF-CRE_ALL_ALL_reduce_consump_low</t>
  </si>
  <si>
    <t>Inclusive with: PRT_PRT_EF-WEF_ALL_ALL_audit_inspect_med, PRT_PRT_EF-WEF_ALL_ALL_awareness_med, PRT_PRT_EF-CRE_ALL_ALL_enhanced_meter_med, PRT_PRT_EF-LKR_ALL_ALL_leakage_alc_med, PRT_PRT_EF-CRE_ALL_ALL_optant_meter_med, PRT_PRT_EF-CRE_ALL_ALL_reduce_consump_med</t>
  </si>
  <si>
    <t>Inclusive with: AFW_gov-led a hybrid, SES_SES_EF-LKR_ALL_ALL_dmp ses gov-led a hy, SEW_gov-led a hybrid</t>
  </si>
  <si>
    <t>Gov-led Low demand option included by default</t>
  </si>
  <si>
    <t>This option has been excluded from optimisation in the investment modelling as it is an alternative demand management strategy, and will be used for specific sensitivity runs only. Company demand management strategies which meet regulatory policy targets are available for optimisation in the WRSE investment model.</t>
  </si>
  <si>
    <t>Inclusive with: AFW_gov-led high, SES_SES_EF-LKR_ALL_ALL_dmp ses gov-led high, SEW_gov-led high hybrid</t>
  </si>
  <si>
    <t>Inclusive with: AFW_gov-led medium, SES_SES_EF-LKR_ALL_ALL_dmp ses gov-led medi, SEW_gov-led medium hybrid</t>
  </si>
  <si>
    <t>Duplicate option for sensitivity tests.</t>
  </si>
  <si>
    <t>Duplicate version used for sensitivity run if drought options are kept for longer</t>
  </si>
  <si>
    <t>This option has been excluded from optimisation in the investment modelling as part of the additional screening undertaken through the WRSE programme appraisal process, in collaboration with all the WRSE member water companies. Whilst this option may be technically feasible, it is still under development and has not been through individual company options appraisal processes. The option requires further development to reduce uncertainty around DO benefits, costs and deliverability, therefore reduce potential risks. The WRSE developed transfers, whilst excluded from optimisation for baseline WRSE investment model runs, have been made available for sensitivity tests to better understand their ability to address localised supply/demand deficits in future.</t>
  </si>
  <si>
    <t>Inclusive with: AFW_gov-led low, SES_SES_EF-LKR_ALL_ALL_dmp ses gov-led low, SEW_gov-led low hybrid</t>
  </si>
  <si>
    <t>Excluded from Best Value Run</t>
  </si>
  <si>
    <t>This is recognised as a technique for individual properties but customer appetite for large-scale retrofitting (sufficient to deliver a WRMP benefit) is likely to be low. There remain many concerns regarding human health, odour, spatial footprint, user maintenance etc.</t>
  </si>
  <si>
    <t>Significant uncertainty regarding developer uptake on cost grounds. Even though the disruption and spatial footprint issues are addressed at the build stage, concern over performance and maintenance remain. Opportunities for such schemes may arise on a trial/pilot study basis for developments seeking to achieve exemplar status.</t>
  </si>
  <si>
    <t>There are difficulties in determining whether significant on-site storage actually allows for reduced demand during peak periods. This would entail significant effort on the part of both Portsmouth Water and the customer, with savings likely to be low overall as a result of relatively few customers meeting criteria. Furthermore, the mechanism by which this could be implemented is unclear, with Portsmouth Water's pricing signals only being felt directly by the water retailer servicing the business user.</t>
  </si>
  <si>
    <t>Industry/ commercial customers are likely to only accept this during times when they do not use water anyway due to business pressures. As such this may not generate any genuine reductions. This is more of an operational diurnal water management arrangement. On the basis of no/very limited water savings achieved Screen Out.</t>
  </si>
  <si>
    <t>Owners of pools are unlikely to cease use on the basis of the water bill (especially given the relatively low cost of water - as perceived by wealthier customers).  Similarly, if customers continue to fill pools they may not see any point in the smaller savings that could be achieved by using water more wisely elsewhere on the property. Under the Water Industry Act (1991) water companies are permitted to meter on the basis of pools.</t>
  </si>
  <si>
    <t>This is recognised as a technique for individual properties but customer appetite for large-scale retrofitting (sufficient to deliver a WRMP benefit) is likely to be low. Also there is uncertainty regarding technology available to retrofit enough households to generate a high enough demand reduction.</t>
  </si>
  <si>
    <t>Challenging implementation and uncertainty regarding uptake among developers. Even though the disruption and spatial footprint issues are addressed at the build stage, concern over performance and maintenance remain. Opportunities for such schemes may arise on a trial/pilot study basis for developments seeking to achieve exemplar status, especially as technologies and research into costs and benefits develop. As this option is aimed at new developments this gives opportunity to target multiple new households. However, all schemes would need to be appraised on a bespoke basis considering the relationship between potential 'demand centre' and opportunities available from which to harvest water (e.g. from collections of terraced properties, detached properties etc.) with suitability potentially varying hugely across the region between different developments.</t>
  </si>
  <si>
    <t>This option is unlikely to be acceptable for public water supply due to water quality concerns.</t>
  </si>
  <si>
    <t>There is concern regarding the viability of this option. The gravel pits are currently assumed to be unlined so unlikely to be viable for controlled storage. Use of the gravel pits as an active source may impact on other recreational users. Furthermore significant investment would be required to develop a dedicated treatment plan and connection to the distrubtion system.</t>
  </si>
  <si>
    <t>There is insufficient information available regarding this option, such as which third party abstractors or sectors could be targetted, available techniques to drive reduced evaporation and the demand reduction which could be achieved. It is expected that the WRSE multi-sector and catchment management workstreams (and subsequent work by Portsmouth Water) may reveal specific trials or viable options to develop.</t>
  </si>
  <si>
    <t>Quantifying customer uptake and therefore savings from such a scheme is challenging. This option may be viewed by some customers as unfairly benefiting a small group of selected customers. Customers with water efficient appliances installed would benefit from lower bills but as the scheme is paid for by the water company all bill payers would essentially be subsidising the scheme whether they had appliances installed or not.</t>
  </si>
  <si>
    <t>This option is beyond scope of WRMP, such measures will form part of government/regulator-led schemes being developed by WRSE to inform demand reduction strategies.</t>
  </si>
  <si>
    <t>The number of toilets on the market now suitable for CDD are declining. Conflict with baseline activity as a stand-alone option. Portsmouth Water already distributes such devices for free upon request. The offer of efficiency devices considered as part of a wider direct customer engagement options via household water use assessments (online, virtual and/or in person) and associated supply of targeted devices.</t>
  </si>
  <si>
    <t>This model of WC generates significant savings. Although, there are no specific issues regarding helping customers save water (and money) there would likely be major concerns over potential risks to customer health (perceived or real risks).   The number of customers able and willing to take up this option is likely to be very low. There would be various concerns over disconnecting from mains supply, installation and location within the property, ongoing management of a composter, odour etc.</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</si>
  <si>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This option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</si>
  <si>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New evidence suggests that low flush/dual flush toilets present a higher risk of developing leaks. Alternatives are now being considered.</t>
  </si>
  <si>
    <t>Uncertainty regarding demand reduction that this option could achieve. This option is beyond scope of WRMP, such measures may form part of government/regulator-led schemes.</t>
  </si>
  <si>
    <t>The current regulatory economic system does not enable this type of charging method. This option has a very high risk of customer backlash, penalising metered customers whilst unmetered customers continue to consume without financial impact. Until there is universal metered billing this is likely unacceptable from a social equity perspective.</t>
  </si>
  <si>
    <t>The mechanism by which this could be implemented is unclear, with Portsmouth Water's pricing signals only being felt directly by the water retailer servicing the business user. This would require complicated billing arrangement to be set up with  ignificant changes to billing and service provision to these customers would be needed in addition to an adequate system to provide near real time water availability information. This risks developing a negative relationship with the customer regarding fairness in billing.</t>
  </si>
  <si>
    <t>This option would likely be very costly and there is uncertainity regarding among customers and so the demand reduction this option could save.</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</si>
  <si>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t>
  </si>
  <si>
    <t>The lack of robust occupancy data and widespread metering makes this difficult to implement fairly. Smart metering and robust occupancy data would be required.   Concerns from customer groups / data protection groups are emerging over the use of 'personal utility data'.  This level of monitoring has a high risk of customer complaint.</t>
  </si>
  <si>
    <t>Conflict with baseline activity. Portsmouth Water already distributes low flow shower head and flow aerators for free. The offer of replacement, efficiency shower heads is being considered as part of a wider direct customer engagement options via household water use assessments (online, virtual and/or in person) and associated supply of targeted devices.</t>
  </si>
  <si>
    <t>This option is beyong the ability of Porstmouth Water as a water wholesaler to implement.</t>
  </si>
  <si>
    <t>This would require a confusing and complicated tariff structure for which universal or widespread metering required for effective implementation. This option would be counter to Portsmouth Waters' policy to charge on the basis of long-run costs and risk negatively affecting customer relationships. Little evidence to show how customers would respond to such a charging model and likely to be  properties would simply changing their consumption patterns to exploit lower rate tariffs.</t>
  </si>
  <si>
    <t>High likelihood of generating waste in households that have been re-fitted with owner-selected devices and fittings prior to sale. Wide applicability and desirability (affecting customer retention) of fittings may be an issue without direct engagement with new owner, raising technical difficulties.</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</si>
  <si>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</si>
  <si>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Universal metering required for effective implementation. There is also a risk that seasonal tariffs create mixed messages about efficient use of water - may send out the wrong message that water conservation and efficiency are not important throughout the year. Without universal metering this also introduces the risk of customers perceiving unfair billing.</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</si>
  <si>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 Household wster use assessments (online, virtual and/or in person) are being consdered as a separate option.</t>
  </si>
  <si>
    <t>This option is beyond the scope of WRMP.</t>
  </si>
  <si>
    <t>It is unclear whether Portsmouth Water would be willing to accept the level of risk if the reductions in demand are not achieved. Customers not satisfied with the water retailer would be able to switch.  However, there would be practical difficulties associated with this. This option could be considered as a trial candidate.</t>
  </si>
  <si>
    <t>Various environmental concerns with this option and insuffient information available to suggest these have been considered at this point. Primary concern surrounds brine effluent discharge location and management.</t>
  </si>
  <si>
    <t>Various environmental concerns with this option and insuffient information available to suggest these have been considered at this point. Primary concern surrounds brine effluent discharge location and management in the context of designated sites.</t>
  </si>
  <si>
    <t>Various environmental concerns with this option and insuffient information available to suggest these have been considered at this point. Primary concern surrounds brine effluent discharge location and management. Dishcarge of brine to the Chichester and Langstone Harbours SPA/ the Solent Maritime SAC is unlikely to recieve regulatory backing from the EA/ Natural England. Other desalination options are under review in less sensitive parts of the WRSE region.</t>
  </si>
  <si>
    <t>Various environmental concerns with this option and insuffient information available to suggest these have been considered at this point. Primary concern surrounds brine effluent discharge location and management. Any discharge of the brine to the Itchen is likely to recieve regulatory opposition from the EA/ Natural England as the Itchen is a designated SAC and SSSI. Other desalination options are being considered in less environmentally sensitive parts of the WRSE region.</t>
  </si>
  <si>
    <t>There is no specified location for a new Chalk abstraction source (brackish). Treatment of brackish water would require a new WTW. This options likely holds WFD risk (saline intrustion test) and would be unlikely to gain regulatory backing.</t>
  </si>
  <si>
    <t>There is no specified location for a new LGS abstraction source.  Unkown yields. This option likely holds WFD risk and would be unlikely to gain regulatory backing. Most likely not a BAU solution. Deep and therefore expensive BH(s) required for pump testing and, if successful, abstraction purposes. WQ issues from long residence times and anoxic conditions – would likely require significant treatment. If only used in emergency drought conditions would intermittent plant operation be viable?</t>
  </si>
  <si>
    <t>This is due for implementation during AMP7 and, as per WRSE guidelines is to be conisdered as part of the baseline.</t>
  </si>
  <si>
    <t>This proposed new abstraction is located in the East Hants Chalk WFD groundwater body which holds overall Poor status (2019 Cycle 3) and the quantitative dependent surface water body status is Poor indicating that baseflow contribution is not sufficient to support the rivers. The EA Abstraction licence strategy shows there is restricted water available for licensing for the East Hants Chalk block. Communication with the EA during WRMP24 screening suggested additional abstraction in this catchment is unlikely to be an option.</t>
  </si>
  <si>
    <t>Uncertainity regarding technologies available for this option. Furthermore, the presmise of this option being to increase abstraction frrom the Chalk, it also likely presents WFD deterioration risk and would not receive regulatory backing.</t>
  </si>
  <si>
    <t>This activity now forms part of baseline operation.</t>
  </si>
  <si>
    <t>WFD risk and regulator promotability. The yield from such boreholes is largely unexamined and therefore uncertain.  Further work and WQ assessments would be required.  It is expected that the WRSE multi-sector and catchment management workstreams and subsequent work by Portsmouth Water, may identify specific opportunities for consideration.</t>
  </si>
  <si>
    <t>Candidate third party licences not yet identified and so this option can't be progressed at this stage. It is expected that the WRSE multi-sector and catchment management workstreams and subsequent work by Portsmouth Water, may identify specific opportunities for consideration.</t>
  </si>
  <si>
    <t>The placement of a tidal barrage and new dedicated water treatment works would likely have significant impact on the SPA designation of the Chichester and Langstone Harbours and significant impacts to migratory fish passage. This option would be unlikely to receive regulatory backing from the EA.</t>
  </si>
  <si>
    <t>Too many uncertainties to consider as a generic option at this stage: Volumes associated with these licences; Infrastructure available or required to connect these sources to the Portsmouth Water network; Information on the quality of these sources and whether additional treatment would be required (e.g. if there are elevated nitrate levels etc.); Communications with licence holders and their likely intention to sell. It is expected that the WRSE multi-sector and catchment management workstreams and subsequent work by Portsmouth Water, may identify specific opportunities for consideration.</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</si>
  <si>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 These issues stand but note dual supply likely to be more flexible than option c055.</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</si>
  <si>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t>
  </si>
  <si>
    <t>While this option seeks to limit the length of depleted river reach associated with a new surface water abstraction, communication with the EA during WRMP24 screening noted the abstraction licencing strategy shows there is no surface water availability at low flows for the River Wallington. Impacts on downstream environmental designated sites likely to be significant. Both the Upper Wallington and the Wallington below Southwick WFD catchments are classed as Moderate overall and the hydrological regime DNSG with water industry groundwater abstraction listed as a reason for not achieving good. So this option is unlikely to receive regulatory backing.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</si>
  <si>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the EA's abstraction licencing strategy shows there are is surface water availability at low flows on the River Hamble. Impacts of this option on downstream environmental designated sites is likely to be significant or require the development of licence conditions that may limit the value of this option in provding significant DO without storage. These concerns were reiterated in early  consultation with the EA during the option screening process.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</si>
  <si>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communication with the EA during WRMP24 screening noted that abstraction licencing strategy shows there is no surface water availability at low flows. The Meon WFD catchment is classed as Moderate overall and the hydrological regime DNSG (Cycle 3, 2019) with the reason for not achieving good noted as due to water industry groundwater abstraction. Therefore the EA are unlikely to support additional abstraction at this location.  Furthermore, significant investment would be required to develop surface water treatment facilities (as opposed to Chalk groundwater treatment currently in use within the company's supply area).</t>
  </si>
  <si>
    <t>During communication with the EA during WRMP24 option screening this option was flagged as unlikely to gain the regulatory support for new augmentation schemes and increased abstraction in this catchment. The Itchen is designated as a SSSI and SAC and so there would likely be strong opposition from both the EA and Natural England towards this option, especially with regards to the ongoing investigations into the achievment of rCSMG flow targets and the presumption against "non-natural"" flow maintenance (i.e. augmentation). The Itchen WFD catchment holds an overall Moderate classification (2019 cycle 3) and the hydrological regime is DNSG."</t>
  </si>
  <si>
    <t>Direct effluent re-use is not currently promotable for agricultural purposes.</t>
  </si>
  <si>
    <t>Direct effluent re-use is not currently promotable.</t>
  </si>
  <si>
    <t>Trunk main constraints do not currently limit DO from existing sources. This option would not address Portsmouth Water's WRZ planning problem directly without more specific plans. Specific schemes that reduce relience on signle sources and improve resilience to &gt;25k customers are being considered as "resilience"" options."</t>
  </si>
  <si>
    <t>Lack of robust information available to consider this option further at this stage. This option in itself is beyond the remit of Portsmouth Water, or WRSE. However, the WRSE group is activetly supporting the ambitions of the Water Resources National Framework, and collectively developing a number of Strategic Regional Options to facilitate inter-regional transfers.</t>
  </si>
  <si>
    <t xml:space="preserve"> This option would not address Portsmouth Water's WRZ planning problem directly without more specific plans. Specific schemes that reduce relience on signle sources and improve resilience to &gt;25k customers are being considered as "resilience"" options. Specific options will be considered under the WRSE resilience workstream."</t>
  </si>
  <si>
    <t>WFD risk and regulator promotability. The yield from such boreholes is largely unexamined and therefore uncertain.  Further work and WQ assessments would be required. In many cases, decommissioned assets suffer from production or quality issues. Notwithstanding these issues, the prospect of increased abstraction from the Chalk raised significant concerns for the EA during early consutlation with them as part of the WRM24 screening process.</t>
  </si>
  <si>
    <t>The EA abstraction licencing strategy shows that there are no surface water availability at low flows for the Meon catchment.  The Meon WFD catchment is classed as Moderate overall and the hydrological regime DNSG (Cycle 3, 2019) with the reason for not achieving good noted as due to water industry groundwater abstraction. Therefore the EA confirmed during early consultation that they are unlikely to support additional abstraction at this location.  The site incorporates ancient woodland, which presents additional challenges.</t>
  </si>
  <si>
    <t>Considering work done to date to account for the impact of abstraction on the River Itchen it is unlikely that additional abstraction on the river would receive regulatory backing. Early consultation with the Environment Agency has raised significant concerns with options to increase abstraction from the River Itchen.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</si>
  <si>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</si>
  <si>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Option RO13 (Havant Thicket Option A) was selected to preferred list in WRMP19 screening so this option is no longer required.</t>
  </si>
  <si>
    <t>Development of an impounding reservoir presents significant WFD deterioration risks and also high potential social impact considering uses of the river. The Itchen is also designated as a SSSI and SAC and so there would likely be strong opposition from both the EA and Natural England towards this option,  especially taking account of ongoing WINEP investigations within the catchmnet and regulatory pressure to return the flow regime of the river to a more natural state. The Itchen WFD catchment holds an overall Moderate classification (2019 cycle 3) and the hydrological regime is DNSG.</t>
  </si>
  <si>
    <t>Insufficient information available for this option to be progressed further at this stage.</t>
  </si>
  <si>
    <t>Development of an impounding reservoir presents significant WFD deterioration risks, and also high potential social impact considering uses of the river. The Meon WFD catchment is classed as Moderate overall and the hydrological regime DNSG (Cycle 3, 2019) with the reason for not achieving good noted as due to water industry groundwater abstraction. Also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</si>
  <si>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This site is no longer available as it has been selected by Havant Borough Council for housing development.</t>
  </si>
  <si>
    <t>A new abstraction on the River Test is unlikely to receive regulatory backing. The Test (Lower) WFD catchment holds an overall Moderate classification (2019 cycle 3). The River Test is designated as a SSSI, SPA and forms part of the Solent and Southampton RAMSAR site, and so there would likely be strong opposition from both the EA and Natural England towards this option. Liaison with Southern Water during the options identification phases has not revealed this as a viable option taking account of existing WINEP investigations and restrictions to abstraction within the catchment.</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</si>
  <si>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Both the Upper Wallington and the Wallington below Southwick WFD catchments are classed as Moderate overall and the hydrological regime DNSG with water industry groundwater abstraction listed as a reason for not achieving good. Furthermore, significant investment would be required to develop surface water treatment facilities (as opposed to Chalk groundwater treatment currently in use within the company's supply area), and this may not be warranted for a catchment likely to produce only small yields.</t>
  </si>
  <si>
    <t>Avoiding duplication. This transfer is being developed by SEW as part of the WRSE transfer workstream.</t>
  </si>
  <si>
    <t>No availability to support capacity of transfer, INNS concern in opposite direction.</t>
  </si>
  <si>
    <t>Average Incremental Cost (AIC)
(p/m3) (NPC at min flow)</t>
  </si>
  <si>
    <t>Alternative Programme 4
Y/N</t>
  </si>
  <si>
    <t>Alternative Programme 5
Y/N</t>
  </si>
  <si>
    <t>Alternative Programme 6
Y/N</t>
  </si>
  <si>
    <t>Alternative Programme 7
Y/N</t>
  </si>
  <si>
    <t>Benefit Type</t>
  </si>
  <si>
    <t>Comment</t>
  </si>
  <si>
    <t>Minimum Flow Ml/d</t>
  </si>
  <si>
    <t>WRSE Option List</t>
  </si>
  <si>
    <t>SRN Source A to Source A</t>
  </si>
  <si>
    <t>PRT_SRN Source A-Source A p</t>
  </si>
  <si>
    <t>PRT_PRT_HI-ROC_ALL_ALL_Source O booster</t>
  </si>
  <si>
    <t>PRT_PRT_RE-DRP_ALL_ALL_Source S drought</t>
  </si>
  <si>
    <t>PRT_PWE_HI-TFR_TWJ_ALL_SRN Source D-havant r 50</t>
  </si>
  <si>
    <t>PRT_PRT_HI-ROC_NET_ALL_Works A to Reservoir B 10</t>
  </si>
  <si>
    <t>PRT_PRT_HI-ROC_NET_ALL_Works A to Reservoir B 20_p1</t>
  </si>
  <si>
    <t>PRT_PRT_HI-ROC_NET_ALL_Works A to Reservoir B 20_p2</t>
  </si>
  <si>
    <t>PRT_PRT_HI-ROC_NET_ALL_Works A to Reservoir B 30_p1</t>
  </si>
  <si>
    <t>PRT_PRT_HI-ROC_NET_ALL_Works A to Reservoir B 30_p2</t>
  </si>
  <si>
    <t>PRT_PRT_HI-ROC_NET_ALL_Works A to Reservoir B 30_p3</t>
  </si>
  <si>
    <t>PRT_PRT_HI-TFR_HTE_ALL_ht to Reservoir C 10_p1</t>
  </si>
  <si>
    <t>PRT_PRT_HI-TFR_HTE_ALL_ht to Reservoir C 30_p1</t>
  </si>
  <si>
    <t>PRT_PRT_HI-TFR_HTE_ALL_ht to Reservoir C 20_p2</t>
  </si>
  <si>
    <t>PRT_PRT_HI-TFR_HTE_ALL_ht to Reservoir C 20_p1</t>
  </si>
  <si>
    <t>PRT_PRT_HI-TFR_HTE_ALL_ht to Reservoir C 30_p2</t>
  </si>
  <si>
    <t>PRT_PRT_HI-TFR_HTE_ALL_ht to Reservoir C 30_p3</t>
  </si>
  <si>
    <t>PRT_PRT_HI-TFR_HTE_ALL_ht to Reservoir C r 40_p1</t>
  </si>
  <si>
    <t>PRT_PRT_HI-TFR_HTE_ALL_ht to Reservoir C r 40_p2</t>
  </si>
  <si>
    <t>PRT_PRT_HI-TFR_HTE_ALL_ht to Reservoir C r 40_p3</t>
  </si>
  <si>
    <t>PRT_PRT_HI-TFR_HTE_ALL_ht to Reservoir C r 40_p4</t>
  </si>
  <si>
    <t>PRT_PRT_RE-DRP_ALL_ALL_Source S drought_v2</t>
  </si>
  <si>
    <t>PRT_PRT_RE-DRP_ALL_ALL_Source S drought_v3</t>
  </si>
  <si>
    <t>PRT_PRT_RE-DRP_ALL_ALL_Source S drought_v4</t>
  </si>
  <si>
    <t>PRT_PRT_RE-DRP_ALL_ALL_Source S drought_v5</t>
  </si>
  <si>
    <t>SRN Source D To Havant Thicket: 100Ml/d</t>
  </si>
  <si>
    <t>PRT_PWE_HI-TFR_TWJ_ALL_SRN Source D-havant r 100</t>
  </si>
  <si>
    <t>(R047) Reversal of existing bulk supply (sourced from SRN Source D)</t>
  </si>
  <si>
    <t>PRT_PRT_EF-TFR_RE2_ALL_reverse SRN Source D</t>
  </si>
  <si>
    <t>Source O DO recovery</t>
  </si>
  <si>
    <t>PRT_PRT_HI-GRW_RE1_ALL_Source O do</t>
  </si>
  <si>
    <t>Source C Group - Maximising DO</t>
  </si>
  <si>
    <t>PRT_PRT_HI-GRW_RE1_ALL_Source C do</t>
  </si>
  <si>
    <t>PRT_PRT_HI-GRW_RE1_ALL_Source H do</t>
  </si>
  <si>
    <t>Source H DO recovery</t>
  </si>
  <si>
    <t>PRT_PRT_HI-GRW_RE1_ALL_Source J do</t>
  </si>
  <si>
    <t>Source J - Maximising ADO and PDO</t>
  </si>
  <si>
    <t>(R020a) QRST Group – Maximising DO</t>
  </si>
  <si>
    <t>(R020) QRST Group – Increase in Licence/additional boreholes</t>
  </si>
  <si>
    <t>PRT_PRT_HI-GRW_RE2_ALL_QRST Group gwab do</t>
  </si>
  <si>
    <t>PRT_PRT_HI-GRW_RE2_ALL_QRST gwab incrs</t>
  </si>
  <si>
    <t>PRT_PRT_HI-GRW_RE2_ALL_Source B</t>
  </si>
  <si>
    <t>(R025) Source B Additional Springs</t>
  </si>
  <si>
    <t>PRT_PRT_HI-GRW_RE2_ALL_Source C gwab incrs</t>
  </si>
  <si>
    <t>(R024) Source C Group - Increase in Licence/additional boreholes</t>
  </si>
  <si>
    <t>PRT_PRT_HI-GRW_RE2_ALL_Source F gwab incrs</t>
  </si>
  <si>
    <t>(R023) Source F - Increase in Licence/additional boreholes</t>
  </si>
  <si>
    <t>PRT_PRT_HI-GRW_RE2_ALL_LMNOP gwab incrs</t>
  </si>
  <si>
    <t>(R021) LMNOP Group (Source O) - Increase in Licence/additional boreholes</t>
  </si>
  <si>
    <t>PRT_PRT_HI-GRW_RE2_ALL_Source J gwab incrs</t>
  </si>
  <si>
    <t>(R022) Source J - Increase in Licence/additional boreholes</t>
  </si>
  <si>
    <t>PRT_PRT_HI-LRE_WT2_ALL_Works A wash2</t>
  </si>
  <si>
    <t>(P004) Works A WTW</t>
  </si>
  <si>
    <t>PRT_PRT_HI-LRE_WT2_ALL_Works A washwater</t>
  </si>
  <si>
    <t>(P001) Works A WTW</t>
  </si>
  <si>
    <t>PRT_PRT_HI-LRE_WT2_ALL_Source P washwater</t>
  </si>
  <si>
    <t>(P003) Source P WTW</t>
  </si>
  <si>
    <t>PRT_PRT_HI-LRE_WT2_ALL_Source F washwater</t>
  </si>
  <si>
    <t>(P002) Source F WTW</t>
  </si>
  <si>
    <t>(R002) Increase Source A Abstraction through augmentation 20 Ml/d</t>
  </si>
  <si>
    <t>PRT_PRT_HI-RAB_RE2_ALL_Source A aug20mld</t>
  </si>
  <si>
    <t>PRT_PRT_HI-RAB_RE2_ALL_incrs Source A mld</t>
  </si>
  <si>
    <t>(R001) Increase Source A Abstraction 10 Ml/d</t>
  </si>
  <si>
    <t>PRT_PRT_HI-REU_RE1_ALL_eff reuse SRN Works A</t>
  </si>
  <si>
    <t>(R032 ) SRN Works A Effluent Reuse Scheme (Direct)</t>
  </si>
  <si>
    <t>PRT_PRT_HI-REU_RE1_ALL_eff reuse SRN Works B</t>
  </si>
  <si>
    <t>(R034) SRN Works B Reuse Scheme (Direct)</t>
  </si>
  <si>
    <t>(R033) SRN Works C Effluent Reuse (Direct)</t>
  </si>
  <si>
    <t>PRT_PRT_HI-REU_RE1_ALL_eff reuse SRN Works C</t>
  </si>
  <si>
    <t>PRT_PRT_HI-RSR_RE1_ALL_lo fm wsr15mld</t>
  </si>
  <si>
    <t>(R057) Lo Farm Winter Storage Reservoir - 15 Ml/d</t>
  </si>
  <si>
    <t>(R056) Lu Farm Winter Storage Reservoir - 18 Ml/d</t>
  </si>
  <si>
    <t>PRT_PRT_HI-RSR_RE1_ALL_lu fm wsr 18mld</t>
  </si>
  <si>
    <t>(R019) S Farm 20 Ml/d</t>
  </si>
  <si>
    <t>PRT_PRT_HI-RSR_RE1_ALL_s fm res 20mld</t>
  </si>
  <si>
    <t>(R046 ) SEW P'fields-Works A 20MLD</t>
  </si>
  <si>
    <t>PRT_PWE_HI-TFR_TWJ_ALL_SRN Source D-havant r 200</t>
  </si>
  <si>
    <t>Source D To Havant Thicket: 200Ml/d</t>
  </si>
  <si>
    <t>Inclusive with: SWS_SNZ_HI-TFR_PWE_ALL_havant -SRN Source D r 50
Bidirectional Version: SWS_SNZ_HI-TFR_PWE_ALL_havant -SRN Source D r 50</t>
  </si>
  <si>
    <t>After: PRT_PRT_HI-ROC_NET_ALL_Works A to Reservoir B 30_p1
After: PRT_PRT_HI-ROC_NET_ALL_Works A to Reservoir B 30_p1
After: PRT_PRT_HI-ROC_NET_ALL_Works A to Reservoir B 30_p2</t>
  </si>
  <si>
    <t>After: PRT_PRT_HI-ROC_NET_ALL_Works A to Reservoir B 20_p1
After: PRT_PRT_HI-ROC_NET_ALL_Works A to Reservoir B 20_p1</t>
  </si>
  <si>
    <t>After: PRT_PRT_HI-ROC_NET_ALL_Works A to Reservoir B 30_p1
After: PRT_PRT_HI-ROC_NET_ALL_Works A to Reservoir B 30_p1</t>
  </si>
  <si>
    <t>After: PRT_PRT_HI-TFR_HTE_ALL_ht to Reservoir C r 40_p1</t>
  </si>
  <si>
    <t>After: PRT_PRT_HI-TFR_HTE_ALL_ht to Reservoir C r 40_p1
After: PRT_PRT_HI-TFR_HTE_ALL_ht to Reservoir C r 40_p2</t>
  </si>
  <si>
    <t>After: PRT_PRT_HI-TFR_HTE_ALL_ht to Reservoir C r 40_p1
After: PRT_PRT_HI-TFR_HTE_ALL_ht to Reservoir C r 40_p3</t>
  </si>
  <si>
    <t>Inclusive with: SWS_SNZ_HI-TFR_PWE_ALL_havant -SRN Source D r 100
Bidirectional Version: SWS_SNZ_HI-TFR_PWE_ALL_havant -SRN Source D r 100</t>
  </si>
  <si>
    <t>Additioanal land-take and UV treatment capacity required. It was noted during communication with the EA during WRMP24 screening that although the Source Q source is confined there remains concerns around increased abstraction in this groundwater body, which is failing the WFD GW balance test. It is also important to recognise the importance of spring flow, e.g. the Swanbourne Lake. The EA confirmed that they woudl be unlikely to support additional abstraction in this catchment.</t>
  </si>
  <si>
    <t>Option R024a (within licences) preferred in WRMP19 and excludes this option. The Source C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</si>
  <si>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Source F abstraction remains under review as part of an ongoing WINEP investigation into possible increases in abstraction (within licenced volumes) and risks of WFD deterioration. The Source F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</si>
  <si>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existing Source N licence is located in the Chichester Chalk block for which the WFD groundwater body overall status is Poor (2019 Cycle 3) and the quantitative dependent SW body status is poor indicating that baseflow contribution is not sufficient to support the rivers. The Source N licence impacts the Ems and Bosham Stream WFD surface water catchments which are both classed with Poor status overall (2019 cycle 3). Source N is a good source for Portsmouth Water, providing high quality and reliable yields. This option was screened out in WRMP19 due to a presumption against further consumptive abstraction in this part of the catchment, recognising the importance of spring flow. During communication with the EA during WRMP24 screening it was noted that this still stands with increasing concern of abstraction in the catchment regarding impact to the River Ems (particularly very low summer flows). It was also noted that the current augmentation scheme to the Ems is struggling to support flows.</t>
  </si>
  <si>
    <t>The EA's abstraction licencing strategy shows there is no surface water availability at low flows for the River Rother. Impacts on downstream environmental designated sites likely to be significant. Furthermore, any abstraction from the River Rother upstream of Southern Water's abstraction at SRN Source D would have an impact on water availability for Southern Water's existing sources. The Western Rother WFD catchment is classed as Moderate overall and the hydrological regime DNSG with the reason for not achieving good status listed as water industry surface water abstraction.</t>
  </si>
  <si>
    <t>Early consultation with the Environment Agency has raised significant concerns with options to increase abstraction from the River Itchen. 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The Itchen is designated as a SSSI and SAC and so there would likely be strong opposition from both the EA and Natural England towards this option, taking account of ongoing investigations into the delivery of revised CSMG flow targets. Abstraction restrictions for the protection of in river habitat implemented following Habitat Directive review of the Source A abstraction reduced the yield of this source. This option was  presented in WRMP19 for review, based on the thought that a revised and perhaps lower level of flow restriction could be developed with additional migratory fish data. However, this data has not been collected and so there is no further evidence on which to base a revised licence condition.  "</t>
  </si>
  <si>
    <t>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 which was confirmed during early consultation with the regulators as part of the WRMP24 option screen exercise. Abstraction restrictions for the protection of in river habitat implemented following Habitat Directive review of the Source A abstraction reduced the yield of this source. This option is presented based on the thought that a revised and perhaps lower level of flow restriction could be developed with additional migratory fish data. However, this data has not been collected and so there is no further evidence on which to base a revised licence condition.</t>
  </si>
  <si>
    <t>Direct effluent re-use is not currently promotable. Southern Water are considering other indirect uses of recycled water from SRN Works A.</t>
  </si>
  <si>
    <t>PRT_PRT_HI-ROC_NET_ALL_Works A to Reservoir B 10
PRT_PRT_HI-ROC_WT1_ALL_Works A treatment</t>
  </si>
  <si>
    <t>PRT_PRT_HI-ROC_NET_ALL_Works A to Reservoir B 20
PRT_PRT_HI-ROC_WT1_ALL_Works A treatment</t>
  </si>
  <si>
    <t>PRT_PRT_HI-ROC_NET_ALL_Works A to Reservoir B 20
PRT_PRT_HI-ROC_WT2_ALL_Works A treatment</t>
  </si>
  <si>
    <t>PRT_PRT_HI-ROC_NET_ALL_Works A to Reservoir B 30
PRT_PRT_HI-ROC_WT1_ALL_Works A treatment</t>
  </si>
  <si>
    <t>PRT_PRT_HI-ROC_NET_ALL_Works A to Reservoir B 30
PRT_PRT_HI-ROC_WT2_ALL_Works A treatment</t>
  </si>
  <si>
    <t>PRT_PRT_HI-ROC_NET_ALL_Works A to Reservoir B 30
PRT_PRT_HI-ROC_WT2_ALL_Works A treatment_rep_1</t>
  </si>
  <si>
    <t>PRT_PWE_EF-TFR_RE1_ALL_SRN Source D-havant t r
PRT_PWE_HI-TFR_TWJ_ALL_SRN Source D-havant r 20</t>
  </si>
  <si>
    <t>PRT_PWE_EF-TFR_RE1_ALL_SRN Source D-havant t r
PRT_PWE_HI-TFR_TWJ_ALL_SRN Source D-havant r 100</t>
  </si>
  <si>
    <t>PRT_PRT_HI-GRW_RE2_ALL_Source B springs</t>
  </si>
  <si>
    <t>PRT_PRT_HI-GRW_RE2_ALL_Source N gwab incrs</t>
  </si>
  <si>
    <t>PRT_PWE_HI-TFR_TWJ_ALL_SRN Source D-havant r 200
PRT_PWE_EF-TFR_RE1_ALL_SRN Source D-havant t r</t>
  </si>
  <si>
    <t>PRT_PWE_HI-TFR_TWJ_ALL_SRN Source D-havant r 20</t>
  </si>
  <si>
    <t>PRT_PWE_HI-TFR_TWJ_ALL_SRN Source D-havant r 50
PRT_PWE_EF-TFR_RE1_ALL_SRN Source D-havant t r</t>
  </si>
  <si>
    <t>Alternative 4</t>
  </si>
  <si>
    <t>Alternative 3</t>
  </si>
  <si>
    <t>Alternative 7</t>
  </si>
  <si>
    <t>Alternative 6</t>
  </si>
  <si>
    <t>Alternative 5</t>
  </si>
  <si>
    <t>PRT_PRT_HI-ROC_ALL_ALL_Source O Booster</t>
  </si>
  <si>
    <t>jet-20220805-000002-st-hybrid-dy-w1-tree16.05-options-v37-gov-led-hybridb-only-sesro100-excl-twul-rsr-2075-bvp-01_00|Situation 4</t>
  </si>
  <si>
    <t>n/a</t>
  </si>
  <si>
    <t>7.21% demand saving of Total Consumption when a Temporary Use Ban is implemented</t>
  </si>
  <si>
    <t>4.34% demand saving of Total Consumption when a Non-Essential Use Ban is implemented</t>
  </si>
  <si>
    <t>Alternative Plan 1</t>
  </si>
  <si>
    <t>Growth Scenario 2039/40: BL_H_Plan -&gt; Max
Growth Scenario 2034/35: BL_H_Plan -&gt; Oxcam1a</t>
  </si>
  <si>
    <t xml:space="preserve"> 2034/35</t>
  </si>
  <si>
    <t>jet-20220805-000002-st-hybrid-dy-w1-tree16.05-options-v37-gov-led-hybridb-only-sesro100-excl-twul-rsr-2075-bvp-01_00|Situation 1</t>
  </si>
  <si>
    <t>Alternative Plan 2</t>
  </si>
  <si>
    <t>Growth Scenario 2034/35: BL_H_Plan -&gt; Oxcam1a
Climate Change 2039/40: 6 -&gt; 7
Environmental Destination 2039/40: Licence Cap HIGH -&gt; Licence Cap LOW</t>
  </si>
  <si>
    <t>jet-20220805-000002-st-hybrid-dy-w1-tree16.05-options-v37-gov-led-hybridb-only-sesro100-excl-twul-rsr-2075-bvp-01_00|Situation 3</t>
  </si>
  <si>
    <t>Alternative Plan 3</t>
  </si>
  <si>
    <t>Growth Scenario 2039/40: BL_H_Plan -&gt; Min_10%
Growth Scenario 2034/35: BL_H_Plan -&gt; ONS18
Climate Change 2039/40: 6 -&gt; 7
Environmental Destination 2039/40: Licence Cap HIGH -&gt; Licence Cap LOW</t>
  </si>
  <si>
    <t>jet-20220805-000002-st-hybrid-dy-w1-tree16.05-options-v37-gov-led-hybridb-only-sesro100-excl-twul-rsr-2075-bvp-01_00|Situation 9</t>
  </si>
  <si>
    <t>Climate Change 2039/40: 6 -&gt; median
Environmental Destination 2039/40: Licence Cap HIGH -&gt; Licence Cap MEDIUM</t>
  </si>
  <si>
    <t xml:space="preserve"> 2039/40</t>
  </si>
  <si>
    <t>jet-20220805-000002-st-hybrid-dy-w1-tree16.05-options-v37-gov-led-hybridb-only-sesro100-excl-twul-rsr-2075-bvp-01_00|Situation 5</t>
  </si>
  <si>
    <t>Alternative Plan 4</t>
  </si>
  <si>
    <t>AP3BL</t>
  </si>
  <si>
    <t>Alternative Plan 5</t>
  </si>
  <si>
    <t>Alternative Plan 6</t>
  </si>
  <si>
    <t>Alternative Plan 7</t>
  </si>
  <si>
    <t>Growth Scenario 2034/35: BL_H_Plan -&gt; Oxcam1a
Climate Change 2039/40: 6 -&gt; median
Environmental Destination 2039/40: Licence Cap HIGH -&gt; Licence Cap MEDIUM</t>
  </si>
  <si>
    <t>jet-20220805-000002-st-hybrid-dy-w1-tree16.05-options-v37-gov-led-hybridb-only-sesro100-excl-twul-rsr-2075-bvp-01_00|Situation 2</t>
  </si>
  <si>
    <t>Table 7a: WC level - Alternative Programme Alternative Plan 4 Baseline SDB</t>
  </si>
  <si>
    <t>Table 7b: WC level - Alternative Programme  Alternative Plan 4 Final Plan SDB</t>
  </si>
  <si>
    <t>Table 7c: WC level - Alternative Programme  Alternative Plan 4 Totex</t>
  </si>
  <si>
    <t>Table 7d: WC level - Alternative Programme  Alternative Plan 4 Enhancement Expenditure</t>
  </si>
  <si>
    <t>Climate Change 2039/40: 6 -&gt; 7
Environmental Destination 2039/40: Licence Cap HIGH -&gt; Licence Cap LOW</t>
  </si>
  <si>
    <t>jet-20220805-000002-st-hybrid-dy-w1-tree16.05-options-v37-gov-led-hybridb-only-sesro100-excl-twul-rsr-2075-bvp-01_00|Situation 6</t>
  </si>
  <si>
    <t>Table 7a: WC level - Alternative Programme Alternative Plan 5 Baseline SDB</t>
  </si>
  <si>
    <t>Table 7b: WC level - Alternative Programme  Alternative Plan 5 Final Plan SDB</t>
  </si>
  <si>
    <t>Table 7c: WC level - Alternative Programme  Alternative Plan 5 Totex</t>
  </si>
  <si>
    <t>Table 7d: WC level - Alternative Programme  Alternative Plan 5 Enhancement Expenditure</t>
  </si>
  <si>
    <t>Growth Scenario 2034/35: BL_H_Plan -&gt; ONS18</t>
  </si>
  <si>
    <t>jet-20220805-000002-st-hybrid-dy-w1-tree16.05-options-v37-gov-led-hybridb-only-sesro100-excl-twul-rsr-2075-bvp-01_00|Situation 7</t>
  </si>
  <si>
    <t>Table 7a: WC level - Alternative Programme Alternative Plan 6 Baseline SDB</t>
  </si>
  <si>
    <t>Table 7b: WC level - Alternative Programme  Alternative Plan 6 Final Plan SDB</t>
  </si>
  <si>
    <t>Table 7c: WC level - Alternative Programme  Alternative Plan 6 Totex</t>
  </si>
  <si>
    <t>Table 7d: WC level - Alternative Programme  Alternative Plan 6 Enhancement Expenditure</t>
  </si>
  <si>
    <t>Growth Scenario 2034/35: BL_H_Plan -&gt; ONS18
Climate Change 2039/40: 6 -&gt; median
Environmental Destination 2039/40: Licence Cap HIGH -&gt; Licence Cap MEDIUM</t>
  </si>
  <si>
    <t>jet-20220805-000002-st-hybrid-dy-w1-tree16.05-options-v37-gov-led-hybridb-only-sesro100-excl-twul-rsr-2075-bvp-01_00|Situation 8</t>
  </si>
  <si>
    <t>Table 7a: WC level - Alternative Programme Alternative Plan 7 Baseline SDB</t>
  </si>
  <si>
    <t>Table 7b: WC level - Alternative Programme  Alternative Plan 7 Final Plan SDB</t>
  </si>
  <si>
    <t>Table 7c: WC level - Alternative Programme  Alternative Plan 7 Totex</t>
  </si>
  <si>
    <t>Table 7d: WC level - Alternative Programme  Alternative Plan 7 Enhancement Expenditure</t>
  </si>
  <si>
    <t>jet-20220805-000002-st-hybrid-dy-w1-tree16.05-options-v37-gov-led-hybridb-2075|Situation 4</t>
  </si>
  <si>
    <t>11/42/22.10/134</t>
  </si>
  <si>
    <t>11/42/25.2/50</t>
  </si>
  <si>
    <t>11/42/28.3/14</t>
  </si>
  <si>
    <t>11/42/28.3/15</t>
  </si>
  <si>
    <t>11/42/28.3/44</t>
  </si>
  <si>
    <t>11/42/33.9/20</t>
  </si>
  <si>
    <t>11/42/33.6/10</t>
  </si>
  <si>
    <t>11/42/33.1/1</t>
  </si>
  <si>
    <t>11/42/36.2/1</t>
  </si>
  <si>
    <t>10/41/542108</t>
  </si>
  <si>
    <t>SO/041/0027/004</t>
  </si>
  <si>
    <t>10/41/520101</t>
  </si>
  <si>
    <t>Deployable Output Benefit (Ml/d) under 
Worst Historic Drought Scenario (1976: 1 in 50)</t>
  </si>
  <si>
    <t>Deployable Output Benefit (Ml/d) under 
Additional drought scenario - Drought Severity 1 in 100 (1% chance in any given year)</t>
  </si>
  <si>
    <t>Preferred options removed: PRT_SRN Source A-SourceA p</t>
  </si>
  <si>
    <t>Preferred options removed: PRT_SRN Source A-Source A m p</t>
  </si>
  <si>
    <t>Additional options selected: PRT_PRT_HI-ROC_NET_ALL_Works A to Reservoir B 20_p2, PRT_PRT_HI-ROC_NET_ALL_Works A to Reservoir B 20_p1
Preferred options removed: PRT_SRN Source A-Source A p</t>
  </si>
  <si>
    <t>Preferred options removed: PRT_SWS Source A-Source A p</t>
  </si>
  <si>
    <t>Preferred options removed: PRT_SRN Source A-Source A p</t>
  </si>
  <si>
    <t>Growth forecasts, climate change forecast and latest environmental destination forecast in the lead up to the adaptive planning decision points.</t>
  </si>
  <si>
    <t>hybrida-dyaa-hplan-fthr</t>
  </si>
  <si>
    <t xml:space="preserve">Appendix E and p34-37 </t>
  </si>
  <si>
    <t>Appendix E and p37-39</t>
  </si>
  <si>
    <t>'North Arundel' p42-48</t>
  </si>
  <si>
    <t>This option poses WFD risk for the groundwater bodies and dependent surface water bodies, which the EA confirmed during early consultation as part of the WRMP24 option screning process. Source N is an example of a source where this could be considered, but regulator concerns and separate ambitions to reduce abstraction frrom the Chalk flag significant uncertainties.</t>
  </si>
  <si>
    <t>v3</t>
  </si>
  <si>
    <t>"Note: Price base is 2020/21" text box added to tabs 4, 5, 7 and 8 (response to Ofwat/EA feedback on 14th October)</t>
  </si>
  <si>
    <t>NPV cost associated with programme (£m)</t>
  </si>
  <si>
    <t>£m</t>
  </si>
  <si>
    <t>NPV cost associated with plan (£m)</t>
  </si>
  <si>
    <t>Template correction: for Totex in C9 of Table 8 has been corrected (response to Ofwat/EA feedback on 14th October).</t>
  </si>
  <si>
    <t>Template correction: Tables 7 and 8 units now expressed as £m and not 000's (response to Ofwat/EA feedback on 14th October).</t>
  </si>
  <si>
    <t>New basic meters introduced by companies for existing customers</t>
  </si>
  <si>
    <t>New AMR meters  introduced by companies for existing customers</t>
  </si>
  <si>
    <t>New AMI meters introduced by companies for existing customers</t>
  </si>
  <si>
    <t>New AMR meters introduced by companies for existing customers</t>
  </si>
  <si>
    <t>Template correction: Tables 8 rows C4.1 to 4.3 and C5.1 to 5.3 corrected (response to Ofwat/EA feedback on 14th October).</t>
  </si>
  <si>
    <t>"Note: No optimism bias calcuated for demand options" text box added to tab 5.</t>
  </si>
  <si>
    <t>Catchment options deleted from Tables 4 and 5 as these are not relevant to WRMP (see WINEP and business plan).</t>
  </si>
  <si>
    <t>Template correction: Updated formulas on PWSPRT tab for distribution input rows  (response to Ofwat/EA feedback on 14th October).</t>
  </si>
  <si>
    <t>Correction to Table 3 and 2: deletion of data beyond 2074-75, including calculated cells (response to Ofwat/EA feedback on 14th October).</t>
  </si>
  <si>
    <t>Correction of USPL and consumption calculations for options to ensure positive values for WC level micro-components for unmeasured customers.</t>
  </si>
  <si>
    <t>Revisions by WRSE to include transfers on Table 5 owing to inconsistencies with Table 3b (response to Ofwat/EA feedback on 14th October).</t>
  </si>
  <si>
    <t>F27 on Tab 8 updated with base and enhancement split for leakage. In addition, historic leakage data entered into Table 2. (response to Ofwat/EA feedback on 14th October.</t>
  </si>
  <si>
    <t>Portsmouth Water correction to licence data (Ml/d) on Base Year Licences tab (previously contained peak licence rates instead of annual).</t>
  </si>
  <si>
    <t>Table 6 updated to match Table 3b benefits (response to Ofwat/EA feedback on 14th October).</t>
  </si>
  <si>
    <t>"Note: No NPC for Government Led demand management options or TUBs and NEUBs as there are assumed to be no water company related costs for these options." text box added to tab 5a-5c. Additionally, costs added for awareness campaign option (low and medium demand management basket) and reduction in other consumption option (high demand management basket). Additionally, addressed 'SRN Source D-Havant' naming discrepancy. Adjustments made in response to Ofwat/EA feedback on 14th October.</t>
  </si>
  <si>
    <t>PRT_PRT_EF-OTR_ALL_ALL_emergency deficit</t>
  </si>
  <si>
    <t>EMERGENCY DEFICIT Company</t>
  </si>
  <si>
    <t>After: PRT_PRT_HI-TFR_HTE_ALL_ht to Reservoir C 20_p1</t>
  </si>
  <si>
    <t>After: PRT_PRT_HI-TFR_HTE_ALL_ht to Reservoir C 30_p1</t>
  </si>
  <si>
    <t>After: PRT_PRT_HI-TFR_HTE_ALL_ht to Reservoir C 30_p1
After: PRT_PRT_HI-TFR_HTE_ALL_ht to Reservoir C 30_p2</t>
  </si>
  <si>
    <t xml:space="preserve"> Compulsory metering is not currently an option as Portsmouth Water's supply area does not currently hold the required water stress status so would not receive regulatory backing.</t>
  </si>
  <si>
    <t>This proposed new abstraction is located in the East Hants Chalk WFD groundwater body which holds overall Poor status (2019 Cycle 3) and the quantitative dependent surface water body status is Poor indicating that baseflow contribution is not sufficient to support the rivers. The EA Abstraction licence strategy shows there is restricted water available for licensing for the East Hants Chalk block. Communication with the EA during WRMP24 screening suggested additional abstraction in this catchment is unlikely to be an option. The redundant Bishops Waltham (Hoe) PS is located between these SPZs.</t>
  </si>
  <si>
    <t>PRT_PRT_HI-GRW_RE2_ALL_e'gate gwab do</t>
  </si>
  <si>
    <t>PRT_PRT_HI-GRW_RE2_ALL_e'gate gwab incrs</t>
  </si>
  <si>
    <t>PRT_PRT_HI-GRW_RE2_ALL_n'brook gwab incrs</t>
  </si>
  <si>
    <t>PRT_PRT_HI-REU_RE1_ALL_eff reuse budds fm</t>
  </si>
  <si>
    <t>PRT_PRT_HI-REU_RE1_ALL_eff reuse peel</t>
  </si>
  <si>
    <t>PRT_PRT_HI-REU_RE1_ALL_eff reuse p'wood</t>
  </si>
  <si>
    <t>PRT_PRT_HI-RSR_RE1_ALL_loveders fm wsr15mld</t>
  </si>
  <si>
    <t>PRT_PRT_HI-RSR_RE1_ALL_lumley fm wsr 18mld</t>
  </si>
  <si>
    <t>PRT_PRT_HI-RSR_RE1_ALL_s'leigh fm res 20mld</t>
  </si>
  <si>
    <t>Import from Portsmouth Water (Existing)</t>
  </si>
  <si>
    <t>SWS_pw2moor</t>
  </si>
  <si>
    <t>Import from Portsmouth Water (additional 30Ml/d)</t>
  </si>
  <si>
    <t>SWS_pw2moor_extension</t>
  </si>
  <si>
    <t>SWS_pw2pul</t>
  </si>
  <si>
    <t>SWS_pw2pul_extension</t>
  </si>
  <si>
    <t>Additional import from Portsmouth Water (Additional 21Ml/d)</t>
  </si>
  <si>
    <t>SWS_pwcgm1</t>
  </si>
  <si>
    <t>Havant Thicket To SRN Source D WTW: 50Ml/d</t>
  </si>
  <si>
    <t>SWS_HTE_HI-TFR_PWE_CNO_ht-ott mm 90</t>
  </si>
  <si>
    <t>SWS_PWE_HI-REU_RE1_CNO_60toht v0.1</t>
  </si>
  <si>
    <t>SWS_PWE_HI-REU_RE1_CNO_45toht v0.1</t>
  </si>
  <si>
    <t>Additional options selected: PRT_PRT_HI-ROC_NET_ALL_Works A to Reservoir B 20_p1</t>
  </si>
  <si>
    <t>Additional options selected: PRT_PWE_HI-TFR_TWJ_ALL_SRN Source D-havant r 20
Preferred options removed: PRT_SRN Source A-Source A p, PRT_PWE_HI-TFR_TWJ_ALL_SRN Source D-havant r 50</t>
  </si>
  <si>
    <t>Additional water would need to be found in the SRN Source D area to supply Southern Water Services (SWS) customers. Liaison with SWS during the WRMP24 options identification process has not revealed a suitable solution to this. However, work is ongoing within the WRSE transfers workstream, exploring other potential strategic transfers.</t>
  </si>
  <si>
    <t>Inclusive with: SWS_SNZ_HI-TFR_PWE_ALL_havant -SRN Source D r 20
Bidirectional Version: SWS_SNZ_HI-TFR_PWE_ALL_havant -SRN Source D r 20</t>
  </si>
  <si>
    <t>SWS_PRT_HI-TFR_HSE_ALL_SRN Source A-Source Ap
SWS_PRT_EF-TFR_REP_ALL_SRN Source A-Source A p</t>
  </si>
  <si>
    <t>PRT_PRT_HI-RAB_RE2_ALL_incrsSource Amill10mld</t>
  </si>
  <si>
    <t>PRT_PRT_HI-RAB_RE2_ALL_Source Amill aug20mld</t>
  </si>
  <si>
    <t>Import from Portsmouth Water: SRN Source D (15Ml/d)</t>
  </si>
  <si>
    <t>Import from Portsmouth Water: SRN Source D extension (15Ml/d)</t>
  </si>
  <si>
    <t>Havant Thicket To SRN Source D WTW: 20Ml/d</t>
  </si>
  <si>
    <t>SWS_SNZ_HI-TFR_PWE_ALL_havant -SRN Source D r 50</t>
  </si>
  <si>
    <t>SWS_SNZ_HI-TFR_PWE_ALL_havant -SRN Source D r 20</t>
  </si>
  <si>
    <t>Import: Havant Thicket - SRN Source A direct raw water transfer (90Ml/d)</t>
  </si>
  <si>
    <t>Other non-licence change variants of Source B springs are to be considered. Furthermore, recent work carried out to asssess opportunities for source optimisation and supply of water to the proposed Havant Thicket reservoir suggest that water would likely only be available during specific periods in the future, probably during the winter months, after Havant Thicket has been filled. This may present opportunities to "rest"" other sources if the surplus water could be fed into supply, but the overall DO benefit during dry or critical periods is likely to be limited without significant investment in another storage reservoir."</t>
  </si>
  <si>
    <t>Option R022a was preferred over this option (within licences) in WRMP19 and excludes the selection of this option. At the time of writing, Portsmouth Water continue to liaise wit the Environment Agency regarding the implementation of option R022a. The Source J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 Source J abstraction impacts the Upper Wallington WFD surface water body for which the status is classed as overall Moderate and the hydrological regime DNSG (Cycle 3 2019) with water industry groundwater abstraction flagged as a reason for not achieving good status. Therefore the EA are unlikely to support additional abstraction at this location.</t>
  </si>
  <si>
    <t>It was noted during communication with the EA during WRMP24 screening that although the Source Q source is confined there remains concerns around increased abstraction in this groundwater body which is failing the WFD GW balance test. It is also important to recognise the importance of spring flow, e.g. the Swanbourne Lake. The EA would be unlikely to support additional abstraction in this catchment.</t>
  </si>
  <si>
    <t>PRT_PRT_HI-TFR_HTE_ALL_ht to o-Reservoir C r 10
PRT_PRT_HI-ROC_WT1_ALL_Reservoir C treatment</t>
  </si>
  <si>
    <t>PRT_PRT_HI-TFR_HTE_ALL_ht to o-Reservoir C r 20
PRT_PRT_HI-ROC_WT1_ALL_Reservoir C treatment</t>
  </si>
  <si>
    <t>PRT_PRT_HI-TFR_HTE_ALL_ht to o-Reservoir C r 20
PRT_PRT_HI-ROC_WT2_ALL_Reservoir C treatment</t>
  </si>
  <si>
    <t>PRT_PRT_HI-TFR_HTE_ALL_ht to o-Reservoir C r 30
PRT_PRT_HI-ROC_WT1_ALL_Reservoir C treatment</t>
  </si>
  <si>
    <t>PRT_PRT_HI-TFR_HTE_ALL_ht to o-Reservoir C r 30
PRT_PRT_HI-ROC_WT2_ALL_Reservoir C treatment</t>
  </si>
  <si>
    <t>PRT_PRT_HI-TFR_HTE_ALL_ht to o-Reservoir C r 30
PRT_PRT_HI-ROC_WT2_ALL_Reservoir C treatment_rep_1</t>
  </si>
  <si>
    <t>PRT_PRT_HI-TFR_HTE_ALL_ht to o-Reservoir C r 40
PRT_PRT_HI-ROC_WT1_ALL_Reservoir C treatment</t>
  </si>
  <si>
    <t>PRT_PRT_HI-TFR_HTE_ALL_ht to o-Reservoir C r 40
PRT_PRT_HI-ROC_WT2_ALL_Reservoir C treatment</t>
  </si>
  <si>
    <t>PRT_PRT_HI-TFR_HTE_ALL_ht to o-Reservoir C r 40
PRT_PRT_HI-ROC_WT2_ALL_Reservoir C treatment_rep_1</t>
  </si>
  <si>
    <t>PRT_PRT_HI-TFR_HTE_ALL_ht to o-Reservoir C r 40
PRT_PRT_HI-ROC_WT2_ALL_Reservoir C treatment_rep_2</t>
  </si>
  <si>
    <t>Recycling: Recharge of Havant Thicket reservoir from SRN Works A and new WRP (60Ml/d) (Cost only)</t>
  </si>
  <si>
    <t>Recycling: Recharge of Havant Thicket reservoir from SRN Works A and new WRP (15Ml/d) (Cost only)</t>
  </si>
  <si>
    <t>v4</t>
  </si>
  <si>
    <t>Least Cost Plan</t>
  </si>
  <si>
    <t>The least cost plan is against the same supply demand deficit as the preferred plan, there is no plan to trigger this programme</t>
  </si>
  <si>
    <t>Table 7 updated to include Least Cost Plan (response to Ofwat feedback on 3rd November)</t>
  </si>
  <si>
    <t>Table 2a updated to reflect final plan NYAA data and a text box added to provide narrative on Table 2a (response to Ofwat feedback PRT-dWRMP-001)</t>
  </si>
  <si>
    <t>v5</t>
  </si>
  <si>
    <t>Update to Table 2f.</t>
  </si>
  <si>
    <t>Update to demand forecast data in Table 3a and 3d (from 1-in-10 to 1-in-20 to match TUBS 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</si>
</sst>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_(* #,##0.000_);_(* \(#,##0.000\);_(* &quot;-&quot;??_);_(@_)"/>
    <numFmt numFmtId="171" formatCode="_-* #,##0.0_-;\-* #,##0.0_-;_-* &quot;-&quot;??_-;_-@_-"/>
    <numFmt numFmtId="172" formatCode="0.00000"/>
    <numFmt numFmtId="173" formatCode="0.0000000000"/>
  </numFmts>
  <fonts count="47"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indexed="81"/>
      <name val="Tahoma"/>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7030A0"/>
      <name val="Arial"/>
      <family val="2"/>
    </font>
    <font>
      <sz val="11"/>
      <name val="Calibri"/>
      <family val="2"/>
    </font>
  </fonts>
  <fills count="48">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2"/>
        <bgColor indexed="64"/>
      </patternFill>
    </fill>
  </fills>
  <borders count="2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auto="1"/>
      </right>
      <top/>
      <bottom style="medium">
        <color auto="1"/>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rgb="FF000000"/>
      </left>
      <right style="thin">
        <color auto="1"/>
      </right>
      <top style="medium">
        <color auto="1"/>
      </top>
      <bottom style="medium">
        <color auto="1"/>
      </bottom>
      <diagonal/>
    </border>
    <border>
      <left/>
      <right style="medium">
        <color indexed="64"/>
      </right>
      <top style="thin">
        <color indexed="64"/>
      </top>
      <bottom style="medium">
        <color indexed="64"/>
      </bottom>
      <diagonal/>
    </border>
  </borders>
  <cellStyleXfs count="17">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3" fillId="0" borderId="0"/>
    <xf numFmtId="0" fontId="2" fillId="0" borderId="0"/>
    <xf numFmtId="0" fontId="14" fillId="0" borderId="0"/>
    <xf numFmtId="0" fontId="14" fillId="0" borderId="0"/>
    <xf numFmtId="0" fontId="13" fillId="0" borderId="0"/>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1719">
    <xf numFmtId="0" fontId="0" fillId="0" borderId="0" xfId="0"/>
    <xf numFmtId="0" fontId="14"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6"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4"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0" fontId="5" fillId="0" borderId="6" xfId="4" applyFont="1" applyBorder="1" applyAlignment="1" applyProtection="1">
      <alignment horizontal="left" vertical="center"/>
      <protection locked="0"/>
    </xf>
    <xf numFmtId="0" fontId="5" fillId="0" borderId="6" xfId="4"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5"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0" fontId="7" fillId="0" borderId="49" xfId="1" applyFont="1" applyBorder="1" applyAlignment="1">
      <alignment horizontal="left" vertical="center" wrapText="1"/>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25" xfId="4"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4" fillId="0" borderId="25" xfId="0" applyFont="1" applyBorder="1" applyAlignment="1">
      <alignment horizontal="left" vertical="center"/>
    </xf>
    <xf numFmtId="0" fontId="14"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4" fillId="15" borderId="21" xfId="0" applyFont="1" applyFill="1" applyBorder="1" applyAlignment="1">
      <alignment vertical="center" wrapText="1"/>
    </xf>
    <xf numFmtId="0" fontId="14" fillId="15" borderId="26" xfId="0" applyFont="1" applyFill="1" applyBorder="1" applyAlignment="1">
      <alignment vertical="center" wrapText="1"/>
    </xf>
    <xf numFmtId="165" fontId="5" fillId="14" borderId="18" xfId="1" applyNumberFormat="1" applyFont="1" applyFill="1" applyBorder="1" applyAlignment="1" applyProtection="1">
      <alignment horizontal="left" vertical="center" wrapText="1"/>
      <protection locked="0"/>
    </xf>
    <xf numFmtId="0" fontId="5" fillId="14" borderId="18" xfId="1" applyFont="1" applyFill="1" applyBorder="1" applyAlignment="1" applyProtection="1">
      <alignment horizontal="left" vertical="center" wrapText="1"/>
      <protection locked="0"/>
    </xf>
    <xf numFmtId="0" fontId="7" fillId="14" borderId="50" xfId="1" applyFont="1" applyFill="1" applyBorder="1" applyAlignment="1">
      <alignment horizontal="lef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4" fillId="0" borderId="0" xfId="0" applyFont="1" applyAlignment="1">
      <alignment vertical="center"/>
    </xf>
    <xf numFmtId="2" fontId="14" fillId="0" borderId="90" xfId="0" applyNumberFormat="1" applyFont="1" applyBorder="1" applyAlignment="1">
      <alignment horizontal="left" vertical="center" wrapText="1"/>
    </xf>
    <xf numFmtId="0" fontId="14" fillId="0" borderId="90" xfId="0" applyFont="1" applyBorder="1" applyAlignment="1">
      <alignment horizontal="left" vertical="center" wrapText="1"/>
    </xf>
    <xf numFmtId="0" fontId="14" fillId="18" borderId="35" xfId="0" applyFont="1" applyFill="1" applyBorder="1" applyAlignment="1">
      <alignment horizontal="left" vertical="center"/>
    </xf>
    <xf numFmtId="0" fontId="20" fillId="0" borderId="0" xfId="0" applyFont="1" applyAlignment="1">
      <alignment horizontal="left" vertical="center" wrapText="1"/>
    </xf>
    <xf numFmtId="0" fontId="14" fillId="0" borderId="36" xfId="0" applyFont="1" applyBorder="1" applyAlignment="1">
      <alignment horizontal="left" vertical="center" wrapText="1"/>
    </xf>
    <xf numFmtId="0" fontId="18" fillId="0" borderId="0" xfId="0" applyFont="1" applyAlignment="1">
      <alignment horizontal="left" vertical="center" wrapText="1"/>
    </xf>
    <xf numFmtId="0" fontId="20" fillId="0" borderId="17" xfId="0" applyFont="1" applyBorder="1" applyAlignment="1">
      <alignment horizontal="left" vertical="center" wrapText="1"/>
    </xf>
    <xf numFmtId="0" fontId="18" fillId="0" borderId="17" xfId="0" applyFont="1" applyBorder="1" applyAlignment="1">
      <alignment horizontal="left" vertical="center" wrapText="1"/>
    </xf>
    <xf numFmtId="0" fontId="21" fillId="0" borderId="17" xfId="0" applyFont="1" applyBorder="1" applyAlignment="1">
      <alignment horizontal="left" vertical="center" wrapText="1"/>
    </xf>
    <xf numFmtId="0" fontId="21" fillId="0" borderId="7" xfId="0" applyFont="1" applyBorder="1" applyAlignment="1">
      <alignment horizontal="left" vertical="center" wrapText="1"/>
    </xf>
    <xf numFmtId="0" fontId="14" fillId="0" borderId="35" xfId="0" applyFont="1" applyBorder="1" applyAlignment="1">
      <alignment horizontal="left" vertical="center" wrapText="1"/>
    </xf>
    <xf numFmtId="0" fontId="14" fillId="0" borderId="37" xfId="0" applyFont="1" applyBorder="1" applyAlignment="1">
      <alignment horizontal="left" vertical="center" wrapText="1"/>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9" fillId="0" borderId="0" xfId="0" applyFont="1" applyAlignment="1">
      <alignment horizontal="left" vertical="center" wrapText="1"/>
    </xf>
    <xf numFmtId="0" fontId="5" fillId="0" borderId="0" xfId="0" applyFont="1" applyAlignment="1">
      <alignment horizontal="left" vertical="center" wrapText="1"/>
    </xf>
    <xf numFmtId="0" fontId="7" fillId="21" borderId="30" xfId="0" applyFont="1" applyFill="1" applyBorder="1" applyAlignment="1">
      <alignment horizontal="left" vertical="center" wrapText="1"/>
    </xf>
    <xf numFmtId="0" fontId="7" fillId="21" borderId="10" xfId="0" applyFont="1" applyFill="1" applyBorder="1" applyAlignment="1">
      <alignment horizontal="left" vertical="center" wrapText="1"/>
    </xf>
    <xf numFmtId="0" fontId="7" fillId="21" borderId="92" xfId="0" applyFont="1" applyFill="1" applyBorder="1" applyAlignment="1">
      <alignment horizontal="left" vertical="center" wrapText="1"/>
    </xf>
    <xf numFmtId="0" fontId="7" fillId="21" borderId="93" xfId="0" applyFont="1" applyFill="1" applyBorder="1" applyAlignment="1">
      <alignment horizontal="left" vertical="center" wrapText="1"/>
    </xf>
    <xf numFmtId="0" fontId="14" fillId="15" borderId="95" xfId="0" applyFont="1" applyFill="1" applyBorder="1" applyAlignment="1">
      <alignment horizontal="left" vertical="center" wrapText="1"/>
    </xf>
    <xf numFmtId="0" fontId="14" fillId="15" borderId="88" xfId="0" applyFont="1" applyFill="1" applyBorder="1" applyAlignment="1">
      <alignment horizontal="left" vertical="center"/>
    </xf>
    <xf numFmtId="0" fontId="14" fillId="0" borderId="96" xfId="0" applyFont="1" applyBorder="1" applyAlignment="1">
      <alignment horizontal="left" vertical="center" wrapText="1"/>
    </xf>
    <xf numFmtId="0" fontId="14" fillId="0" borderId="2" xfId="0" applyFont="1" applyBorder="1" applyAlignment="1">
      <alignment horizontal="left" vertical="center"/>
    </xf>
    <xf numFmtId="0" fontId="14" fillId="0" borderId="10" xfId="0" applyFont="1" applyBorder="1" applyAlignment="1">
      <alignment horizontal="left" vertical="center"/>
    </xf>
    <xf numFmtId="0" fontId="7" fillId="21" borderId="12" xfId="0" applyFont="1" applyFill="1" applyBorder="1" applyAlignment="1">
      <alignment horizontal="left" vertical="center" wrapText="1"/>
    </xf>
    <xf numFmtId="0" fontId="7" fillId="21" borderId="40" xfId="0" applyFont="1" applyFill="1" applyBorder="1" applyAlignment="1">
      <alignment horizontal="left" vertical="center" wrapText="1"/>
    </xf>
    <xf numFmtId="0" fontId="7" fillId="21" borderId="77" xfId="0" applyFont="1" applyFill="1" applyBorder="1" applyAlignment="1">
      <alignment horizontal="left" vertical="center" wrapText="1"/>
    </xf>
    <xf numFmtId="0" fontId="7" fillId="21"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2" fillId="14" borderId="80" xfId="0" applyFont="1" applyFill="1" applyBorder="1" applyAlignment="1">
      <alignment horizontal="left" vertical="center" wrapText="1"/>
    </xf>
    <xf numFmtId="0" fontId="20" fillId="16" borderId="17" xfId="0" applyFont="1" applyFill="1" applyBorder="1" applyAlignment="1">
      <alignment horizontal="left" vertical="center" wrapText="1"/>
    </xf>
    <xf numFmtId="0" fontId="20"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2"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3" fillId="16" borderId="87" xfId="0" applyFont="1" applyFill="1" applyBorder="1" applyAlignment="1">
      <alignment horizontal="left" vertical="center" wrapText="1"/>
    </xf>
    <xf numFmtId="0" fontId="23" fillId="16" borderId="84" xfId="0" applyFont="1" applyFill="1" applyBorder="1" applyAlignment="1">
      <alignment horizontal="left" vertical="center" wrapText="1"/>
    </xf>
    <xf numFmtId="0" fontId="23"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1"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4" fillId="15" borderId="88" xfId="0" applyFont="1" applyFill="1" applyBorder="1" applyAlignment="1">
      <alignment horizontal="left" vertical="center" wrapText="1"/>
    </xf>
    <xf numFmtId="0" fontId="14" fillId="15" borderId="35" xfId="0" applyFont="1" applyFill="1" applyBorder="1" applyAlignment="1">
      <alignment horizontal="left" vertical="center" wrapText="1"/>
    </xf>
    <xf numFmtId="0" fontId="14" fillId="18" borderId="35" xfId="0" applyFont="1" applyFill="1" applyBorder="1" applyAlignment="1">
      <alignment horizontal="left" vertical="center" wrapText="1"/>
    </xf>
    <xf numFmtId="0" fontId="14" fillId="20" borderId="12" xfId="0" applyFont="1" applyFill="1" applyBorder="1" applyAlignment="1">
      <alignment horizontal="left" vertical="center" wrapText="1"/>
    </xf>
    <xf numFmtId="0" fontId="14" fillId="0" borderId="19" xfId="0" applyFont="1" applyBorder="1" applyAlignment="1">
      <alignment horizontal="left" vertical="center"/>
    </xf>
    <xf numFmtId="0" fontId="15" fillId="15" borderId="35" xfId="0" applyFont="1" applyFill="1" applyBorder="1" applyAlignment="1">
      <alignment horizontal="left" vertical="center" wrapText="1"/>
    </xf>
    <xf numFmtId="0" fontId="15" fillId="15" borderId="91" xfId="0" applyFont="1" applyFill="1" applyBorder="1" applyAlignment="1">
      <alignment horizontal="left" vertical="center" wrapText="1"/>
    </xf>
    <xf numFmtId="0" fontId="15" fillId="15" borderId="90" xfId="0" applyFont="1" applyFill="1" applyBorder="1" applyAlignment="1">
      <alignment horizontal="left" vertical="center" wrapText="1"/>
    </xf>
    <xf numFmtId="0" fontId="15" fillId="15" borderId="89" xfId="0" applyFont="1" applyFill="1" applyBorder="1" applyAlignment="1">
      <alignment horizontal="left" vertical="center"/>
    </xf>
    <xf numFmtId="0" fontId="15" fillId="15" borderId="90" xfId="0" applyFont="1" applyFill="1" applyBorder="1" applyAlignment="1">
      <alignment horizontal="left" vertical="center"/>
    </xf>
    <xf numFmtId="0" fontId="20" fillId="14" borderId="101" xfId="0" applyFont="1" applyFill="1" applyBorder="1" applyAlignment="1">
      <alignment horizontal="left" vertical="center" wrapText="1"/>
    </xf>
    <xf numFmtId="0" fontId="5" fillId="14" borderId="45"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20" fillId="14" borderId="97"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20" fillId="14" borderId="98" xfId="0" applyFont="1" applyFill="1" applyBorder="1" applyAlignment="1">
      <alignment horizontal="left" vertical="center" wrapText="1"/>
    </xf>
    <xf numFmtId="0" fontId="5" fillId="14" borderId="99"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5" fillId="15" borderId="88" xfId="0" applyFont="1" applyFill="1" applyBorder="1" applyAlignment="1">
      <alignment horizontal="left" vertical="center"/>
    </xf>
    <xf numFmtId="0" fontId="15" fillId="15" borderId="39" xfId="0" applyFont="1" applyFill="1" applyBorder="1" applyAlignment="1">
      <alignment horizontal="left" vertical="center"/>
    </xf>
    <xf numFmtId="0" fontId="24" fillId="7" borderId="0" xfId="2" applyFont="1" applyFill="1" applyBorder="1" applyAlignment="1" applyProtection="1">
      <alignment vertical="center"/>
    </xf>
    <xf numFmtId="0" fontId="5" fillId="7" borderId="0" xfId="1" applyFont="1" applyFill="1" applyAlignment="1">
      <alignment vertical="center"/>
    </xf>
    <xf numFmtId="0" fontId="5" fillId="0" borderId="105" xfId="1" applyFont="1" applyBorder="1" applyAlignment="1">
      <alignment vertical="center"/>
    </xf>
    <xf numFmtId="0" fontId="4" fillId="0" borderId="105" xfId="1" applyFont="1" applyBorder="1" applyAlignment="1">
      <alignment vertical="center"/>
    </xf>
    <xf numFmtId="0" fontId="5" fillId="0" borderId="0" xfId="1" applyFont="1" applyAlignment="1">
      <alignment vertical="center"/>
    </xf>
    <xf numFmtId="0" fontId="24" fillId="0" borderId="0" xfId="2" applyFont="1" applyFill="1" applyBorder="1" applyAlignment="1" applyProtection="1">
      <alignment vertical="center"/>
    </xf>
    <xf numFmtId="0" fontId="5" fillId="0" borderId="0" xfId="1" applyFont="1" applyAlignment="1">
      <alignment vertical="center" wrapText="1"/>
    </xf>
    <xf numFmtId="0" fontId="29"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5" fillId="0" borderId="0" xfId="1" applyFont="1" applyAlignment="1">
      <alignment vertical="center"/>
    </xf>
    <xf numFmtId="0" fontId="17" fillId="0" borderId="0" xfId="3" applyFont="1" applyAlignment="1">
      <alignment vertical="center"/>
    </xf>
    <xf numFmtId="0" fontId="5" fillId="0" borderId="4" xfId="1" applyFont="1" applyBorder="1" applyAlignment="1">
      <alignment vertical="center"/>
    </xf>
    <xf numFmtId="0" fontId="28" fillId="0" borderId="4" xfId="1" applyFont="1" applyBorder="1" applyAlignment="1">
      <alignment vertical="center"/>
    </xf>
    <xf numFmtId="2" fontId="14" fillId="0" borderId="50" xfId="0" applyNumberFormat="1" applyFont="1" applyBorder="1" applyAlignment="1">
      <alignment horizontal="left" vertical="center" wrapText="1"/>
    </xf>
    <xf numFmtId="0" fontId="20"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8" fillId="15" borderId="1" xfId="1" applyFont="1" applyFill="1" applyBorder="1" applyAlignment="1">
      <alignment vertical="center"/>
    </xf>
    <xf numFmtId="0" fontId="28" fillId="15" borderId="2" xfId="1" applyFont="1" applyFill="1" applyBorder="1" applyAlignment="1">
      <alignment vertical="center"/>
    </xf>
    <xf numFmtId="0" fontId="28" fillId="15" borderId="3" xfId="1" applyFont="1" applyFill="1" applyBorder="1" applyAlignment="1">
      <alignment vertical="center"/>
    </xf>
    <xf numFmtId="0" fontId="28" fillId="15" borderId="4" xfId="1" applyFont="1" applyFill="1" applyBorder="1" applyAlignment="1">
      <alignment vertical="center"/>
    </xf>
    <xf numFmtId="0" fontId="28" fillId="15" borderId="5" xfId="1" applyFont="1" applyFill="1" applyBorder="1" applyAlignment="1">
      <alignment vertical="center"/>
    </xf>
    <xf numFmtId="0" fontId="28" fillId="15" borderId="4" xfId="1" applyFont="1" applyFill="1" applyBorder="1" applyAlignment="1">
      <alignment horizontal="center" vertical="center"/>
    </xf>
    <xf numFmtId="0" fontId="14"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4"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4"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4"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4"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5" fillId="15" borderId="0" xfId="1" applyFont="1" applyFill="1" applyAlignment="1">
      <alignment vertical="center"/>
    </xf>
    <xf numFmtId="0" fontId="14" fillId="15" borderId="10" xfId="0" applyFont="1" applyFill="1" applyBorder="1" applyAlignment="1">
      <alignment vertical="center"/>
    </xf>
    <xf numFmtId="0" fontId="30"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4" fillId="0" borderId="95" xfId="0" applyFont="1" applyBorder="1" applyAlignment="1">
      <alignment vertical="center"/>
    </xf>
    <xf numFmtId="0" fontId="14" fillId="0" borderId="106" xfId="0" applyFont="1" applyBorder="1" applyAlignment="1">
      <alignment vertical="center"/>
    </xf>
    <xf numFmtId="0" fontId="14" fillId="0" borderId="33" xfId="0" applyFont="1" applyBorder="1" applyAlignment="1">
      <alignment vertical="center"/>
    </xf>
    <xf numFmtId="0" fontId="14" fillId="15" borderId="2" xfId="0" applyFont="1" applyFill="1" applyBorder="1" applyAlignment="1">
      <alignment vertical="center"/>
    </xf>
    <xf numFmtId="0" fontId="14" fillId="15" borderId="3" xfId="0" applyFont="1" applyFill="1" applyBorder="1" applyAlignment="1">
      <alignment vertical="center"/>
    </xf>
    <xf numFmtId="0" fontId="14" fillId="15" borderId="0" xfId="0" applyFont="1" applyFill="1" applyAlignment="1">
      <alignment vertical="center"/>
    </xf>
    <xf numFmtId="0" fontId="15" fillId="15" borderId="39" xfId="0" applyFont="1" applyFill="1" applyBorder="1" applyAlignment="1">
      <alignment vertical="center"/>
    </xf>
    <xf numFmtId="0" fontId="15" fillId="15" borderId="35" xfId="0" applyFont="1" applyFill="1" applyBorder="1" applyAlignment="1">
      <alignment vertical="center"/>
    </xf>
    <xf numFmtId="0" fontId="14" fillId="15" borderId="9" xfId="0" applyFont="1" applyFill="1" applyBorder="1" applyAlignment="1">
      <alignment vertical="center"/>
    </xf>
    <xf numFmtId="0" fontId="14" fillId="15" borderId="11" xfId="0" applyFont="1" applyFill="1" applyBorder="1" applyAlignment="1">
      <alignment vertical="center"/>
    </xf>
    <xf numFmtId="0" fontId="25" fillId="15" borderId="4" xfId="1" applyFont="1" applyFill="1" applyBorder="1" applyAlignment="1">
      <alignment vertical="center"/>
    </xf>
    <xf numFmtId="0" fontId="7" fillId="23" borderId="20" xfId="1" applyFont="1" applyFill="1" applyBorder="1" applyAlignment="1" applyProtection="1">
      <alignment horizontal="left" vertical="center" wrapText="1"/>
      <protection locked="0"/>
    </xf>
    <xf numFmtId="0" fontId="7" fillId="23" borderId="37" xfId="1" applyFont="1" applyFill="1" applyBorder="1" applyAlignment="1" applyProtection="1">
      <alignment horizontal="left" vertical="center"/>
      <protection locked="0"/>
    </xf>
    <xf numFmtId="0" fontId="20" fillId="14" borderId="110"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1" borderId="55" xfId="0" applyFont="1" applyFill="1" applyBorder="1" applyAlignment="1">
      <alignment horizontal="left" vertical="center" wrapText="1"/>
    </xf>
    <xf numFmtId="0" fontId="7" fillId="21" borderId="113" xfId="0" applyFont="1" applyFill="1" applyBorder="1" applyAlignment="1">
      <alignment horizontal="left" vertical="center" wrapText="1"/>
    </xf>
    <xf numFmtId="0" fontId="5" fillId="17" borderId="114" xfId="0" applyFont="1" applyFill="1" applyBorder="1" applyAlignment="1">
      <alignment horizontal="left" vertical="center" wrapText="1"/>
    </xf>
    <xf numFmtId="0" fontId="5" fillId="8" borderId="114" xfId="0" applyFont="1" applyFill="1" applyBorder="1" applyAlignment="1">
      <alignment horizontal="left" vertical="center" wrapText="1"/>
    </xf>
    <xf numFmtId="0" fontId="7" fillId="21" borderId="2" xfId="0" applyFont="1" applyFill="1" applyBorder="1" applyAlignment="1">
      <alignment horizontal="left" vertical="center" wrapText="1"/>
    </xf>
    <xf numFmtId="0" fontId="7" fillId="21" borderId="3" xfId="0" applyFont="1" applyFill="1" applyBorder="1" applyAlignment="1">
      <alignment horizontal="left" vertical="center" wrapText="1"/>
    </xf>
    <xf numFmtId="0" fontId="7" fillId="13" borderId="115"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6" xfId="0" applyFont="1" applyFill="1" applyBorder="1" applyAlignment="1">
      <alignment horizontal="left" vertical="center" wrapText="1"/>
    </xf>
    <xf numFmtId="0" fontId="5" fillId="17" borderId="117"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4" fillId="0" borderId="119"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6"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20" xfId="0" applyNumberFormat="1" applyFont="1" applyBorder="1" applyAlignment="1">
      <alignment vertical="center" wrapText="1"/>
    </xf>
    <xf numFmtId="2" fontId="5" fillId="0" borderId="121" xfId="0" applyNumberFormat="1" applyFont="1" applyBorder="1" applyAlignment="1">
      <alignment vertical="center" wrapText="1"/>
    </xf>
    <xf numFmtId="2" fontId="5" fillId="10" borderId="122" xfId="0" applyNumberFormat="1" applyFont="1" applyFill="1" applyBorder="1" applyAlignment="1">
      <alignment vertical="center" wrapText="1"/>
    </xf>
    <xf numFmtId="2" fontId="5" fillId="6" borderId="121" xfId="0" applyNumberFormat="1" applyFont="1" applyFill="1" applyBorder="1" applyAlignment="1">
      <alignment vertical="center" wrapText="1"/>
    </xf>
    <xf numFmtId="0" fontId="15"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4" fillId="0" borderId="0" xfId="11"/>
    <xf numFmtId="2" fontId="20" fillId="0" borderId="0" xfId="11" applyNumberFormat="1" applyFont="1" applyAlignment="1">
      <alignment horizontal="left" vertical="center" wrapText="1"/>
    </xf>
    <xf numFmtId="0" fontId="18" fillId="0" borderId="0" xfId="11" applyFont="1" applyAlignment="1">
      <alignment horizontal="left" vertical="center" wrapText="1"/>
    </xf>
    <xf numFmtId="0" fontId="5" fillId="0" borderId="2" xfId="1" applyFont="1" applyBorder="1" applyAlignment="1">
      <alignment vertical="center"/>
    </xf>
    <xf numFmtId="0" fontId="7" fillId="21" borderId="88" xfId="0" applyFont="1" applyFill="1" applyBorder="1" applyAlignment="1">
      <alignment horizontal="left" vertical="center" wrapText="1"/>
    </xf>
    <xf numFmtId="0" fontId="7" fillId="21" borderId="123" xfId="0" applyFont="1" applyFill="1" applyBorder="1" applyAlignment="1">
      <alignment horizontal="left" vertical="center" wrapText="1"/>
    </xf>
    <xf numFmtId="0" fontId="7" fillId="21" borderId="37" xfId="0" applyFont="1" applyFill="1" applyBorder="1" applyAlignment="1">
      <alignment horizontal="left" vertical="center" wrapText="1"/>
    </xf>
    <xf numFmtId="0" fontId="20" fillId="14" borderId="126" xfId="0" applyFont="1" applyFill="1" applyBorder="1" applyAlignment="1">
      <alignment horizontal="left" vertical="center" wrapText="1"/>
    </xf>
    <xf numFmtId="0" fontId="5" fillId="14" borderId="127"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3" xfId="0" applyFont="1" applyFill="1" applyBorder="1" applyAlignment="1">
      <alignment horizontal="left" vertical="center" wrapText="1"/>
    </xf>
    <xf numFmtId="0" fontId="7" fillId="21" borderId="13" xfId="0" applyFont="1" applyFill="1" applyBorder="1" applyAlignment="1">
      <alignment horizontal="left" vertical="center" wrapText="1"/>
    </xf>
    <xf numFmtId="2" fontId="5" fillId="15" borderId="18" xfId="1" applyNumberFormat="1" applyFont="1" applyFill="1" applyBorder="1" applyAlignment="1" applyProtection="1">
      <alignment horizontal="right" vertical="center" shrinkToFi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5" xfId="1" applyNumberFormat="1" applyFont="1" applyBorder="1" applyAlignment="1" applyProtection="1">
      <alignment horizontal="right" vertical="center" shrinkToFit="1"/>
      <protection locked="0"/>
    </xf>
    <xf numFmtId="2" fontId="5" fillId="15" borderId="27" xfId="1" applyNumberFormat="1" applyFont="1" applyFill="1" applyBorder="1" applyAlignment="1">
      <alignment horizontal="right" vertical="center" shrinkToFit="1"/>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6" xfId="1" applyNumberFormat="1" applyFont="1" applyBorder="1" applyAlignment="1">
      <alignment horizontal="right" vertical="center" shrinkToFit="1"/>
    </xf>
    <xf numFmtId="2" fontId="5" fillId="15" borderId="13" xfId="1" applyNumberFormat="1" applyFont="1" applyFill="1" applyBorder="1" applyAlignment="1" applyProtection="1">
      <alignment horizontal="right" vertical="center" shrinkToFit="1"/>
      <protection locked="0"/>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5" xfId="1" applyNumberFormat="1" applyFont="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2" fontId="5" fillId="0" borderId="6" xfId="6" applyNumberFormat="1" applyFont="1" applyBorder="1" applyAlignment="1">
      <alignment horizontal="right" vertical="center"/>
    </xf>
    <xf numFmtId="2" fontId="5" fillId="0" borderId="6" xfId="7" applyNumberFormat="1" applyFont="1" applyBorder="1" applyAlignment="1" applyProtection="1">
      <alignment horizontal="right" vertical="center"/>
      <protection locked="0"/>
    </xf>
    <xf numFmtId="2" fontId="5" fillId="0" borderId="25" xfId="6" applyNumberFormat="1" applyFont="1" applyBorder="1" applyAlignment="1">
      <alignment horizontal="right" vertical="center"/>
    </xf>
    <xf numFmtId="2" fontId="5" fillId="0" borderId="25" xfId="7" applyNumberFormat="1" applyFont="1" applyBorder="1" applyAlignment="1" applyProtection="1">
      <alignment horizontal="right" vertical="center"/>
      <protection locked="0"/>
    </xf>
    <xf numFmtId="0" fontId="5" fillId="14" borderId="18" xfId="1" applyFont="1" applyFill="1" applyBorder="1" applyAlignment="1" applyProtection="1">
      <alignment horizontal="right" vertical="center" wrapText="1"/>
      <protection locked="0"/>
    </xf>
    <xf numFmtId="0" fontId="14"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8"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167" fontId="20" fillId="0" borderId="14" xfId="11" applyNumberFormat="1" applyFont="1" applyBorder="1" applyAlignment="1">
      <alignment horizontal="right" vertical="center" wrapText="1"/>
    </xf>
    <xf numFmtId="167" fontId="20" fillId="0" borderId="6" xfId="11" applyNumberFormat="1" applyFont="1" applyBorder="1" applyAlignment="1">
      <alignment horizontal="right" vertical="center" wrapText="1"/>
    </xf>
    <xf numFmtId="167" fontId="20" fillId="9" borderId="15" xfId="11" applyNumberFormat="1" applyFont="1" applyFill="1" applyBorder="1" applyAlignment="1">
      <alignment horizontal="right" vertical="center" wrapText="1"/>
    </xf>
    <xf numFmtId="167" fontId="20" fillId="0" borderId="48" xfId="11" applyNumberFormat="1" applyFont="1" applyBorder="1" applyAlignment="1">
      <alignment horizontal="right" vertical="center" wrapText="1"/>
    </xf>
    <xf numFmtId="167" fontId="20" fillId="0" borderId="34" xfId="11" applyNumberFormat="1" applyFont="1" applyBorder="1" applyAlignment="1">
      <alignment horizontal="right" vertical="center" wrapText="1"/>
    </xf>
    <xf numFmtId="167" fontId="20" fillId="9" borderId="116" xfId="11" applyNumberFormat="1" applyFont="1" applyFill="1" applyBorder="1" applyAlignment="1">
      <alignment horizontal="right" vertical="center" wrapText="1"/>
    </xf>
    <xf numFmtId="167" fontId="20" fillId="9" borderId="23" xfId="11" applyNumberFormat="1" applyFont="1" applyFill="1" applyBorder="1" applyAlignment="1">
      <alignment horizontal="right" vertical="center" wrapText="1"/>
    </xf>
    <xf numFmtId="167" fontId="20" fillId="9" borderId="33" xfId="11" applyNumberFormat="1" applyFont="1" applyFill="1" applyBorder="1" applyAlignment="1">
      <alignment horizontal="right" vertical="center" wrapText="1"/>
    </xf>
    <xf numFmtId="167" fontId="14" fillId="0" borderId="6" xfId="11" applyNumberFormat="1" applyBorder="1" applyAlignment="1">
      <alignment horizontal="right"/>
    </xf>
    <xf numFmtId="167" fontId="14" fillId="0" borderId="34" xfId="11" applyNumberFormat="1" applyBorder="1" applyAlignment="1">
      <alignment horizontal="right"/>
    </xf>
    <xf numFmtId="2" fontId="14" fillId="0" borderId="6" xfId="11" applyNumberFormat="1" applyBorder="1" applyAlignment="1">
      <alignment horizontal="right"/>
    </xf>
    <xf numFmtId="2" fontId="14" fillId="0" borderId="34" xfId="11" applyNumberFormat="1" applyBorder="1" applyAlignment="1">
      <alignment horizontal="right"/>
    </xf>
    <xf numFmtId="167" fontId="14" fillId="0" borderId="25" xfId="11" applyNumberFormat="1" applyBorder="1" applyAlignment="1">
      <alignment horizontal="right"/>
    </xf>
    <xf numFmtId="167" fontId="14" fillId="0" borderId="49" xfId="11" applyNumberFormat="1" applyBorder="1" applyAlignment="1">
      <alignment horizontal="right"/>
    </xf>
    <xf numFmtId="167" fontId="14" fillId="0" borderId="129" xfId="0" applyNumberFormat="1" applyFont="1" applyBorder="1" applyAlignment="1">
      <alignment horizontal="right" vertical="center"/>
    </xf>
    <xf numFmtId="167" fontId="14" fillId="0" borderId="130" xfId="0" applyNumberFormat="1" applyFont="1" applyBorder="1" applyAlignment="1">
      <alignment horizontal="right" vertical="center"/>
    </xf>
    <xf numFmtId="167" fontId="14" fillId="0" borderId="128" xfId="0" applyNumberFormat="1" applyFont="1" applyBorder="1" applyAlignment="1">
      <alignment horizontal="right" vertical="center"/>
    </xf>
    <xf numFmtId="167" fontId="14" fillId="0" borderId="131" xfId="0" applyNumberFormat="1" applyFont="1" applyBorder="1" applyAlignment="1">
      <alignment horizontal="right" vertical="center"/>
    </xf>
    <xf numFmtId="167" fontId="14" fillId="0" borderId="82" xfId="0" applyNumberFormat="1" applyFont="1" applyBorder="1" applyAlignment="1">
      <alignment horizontal="right" vertical="center"/>
    </xf>
    <xf numFmtId="167" fontId="14" fillId="0" borderId="41" xfId="0" applyNumberFormat="1" applyFont="1" applyBorder="1" applyAlignment="1">
      <alignment horizontal="right" vertical="center"/>
    </xf>
    <xf numFmtId="167" fontId="14" fillId="0" borderId="74" xfId="0" applyNumberFormat="1" applyFont="1" applyBorder="1" applyAlignment="1">
      <alignment horizontal="right" vertical="center"/>
    </xf>
    <xf numFmtId="167" fontId="14" fillId="0" borderId="103" xfId="0" applyNumberFormat="1" applyFont="1" applyBorder="1" applyAlignment="1">
      <alignment horizontal="right" vertical="center"/>
    </xf>
    <xf numFmtId="167" fontId="14" fillId="0" borderId="83" xfId="0" applyNumberFormat="1" applyFont="1" applyBorder="1" applyAlignment="1">
      <alignment horizontal="right" vertical="center"/>
    </xf>
    <xf numFmtId="167" fontId="14" fillId="0" borderId="100" xfId="0" applyNumberFormat="1" applyFont="1" applyBorder="1" applyAlignment="1">
      <alignment horizontal="right" vertical="center"/>
    </xf>
    <xf numFmtId="167" fontId="14" fillId="0" borderId="76" xfId="0" applyNumberFormat="1" applyFont="1" applyBorder="1" applyAlignment="1">
      <alignment horizontal="right" vertical="center"/>
    </xf>
    <xf numFmtId="167" fontId="14" fillId="0" borderId="104" xfId="0" applyNumberFormat="1" applyFont="1" applyBorder="1" applyAlignment="1">
      <alignment horizontal="right" vertical="center"/>
    </xf>
    <xf numFmtId="2" fontId="14" fillId="0" borderId="80" xfId="0" applyNumberFormat="1" applyFont="1" applyBorder="1" applyAlignment="1">
      <alignment horizontal="right" vertical="center"/>
    </xf>
    <xf numFmtId="2" fontId="14" fillId="0" borderId="42" xfId="0" applyNumberFormat="1" applyFont="1" applyBorder="1" applyAlignment="1">
      <alignment horizontal="right" vertical="center"/>
    </xf>
    <xf numFmtId="2" fontId="14" fillId="0" borderId="81" xfId="0" applyNumberFormat="1" applyFont="1" applyBorder="1" applyAlignment="1">
      <alignment horizontal="right" vertical="center"/>
    </xf>
    <xf numFmtId="2" fontId="14" fillId="0" borderId="102" xfId="0" applyNumberFormat="1" applyFont="1" applyBorder="1" applyAlignment="1">
      <alignment horizontal="right" vertical="center"/>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3" xfId="0" applyNumberFormat="1" applyFont="1" applyBorder="1" applyAlignment="1">
      <alignment horizontal="right" vertical="center"/>
    </xf>
    <xf numFmtId="2" fontId="14" fillId="0" borderId="111" xfId="0" applyNumberFormat="1" applyFont="1" applyBorder="1" applyAlignment="1">
      <alignment horizontal="right" vertical="center"/>
    </xf>
    <xf numFmtId="2" fontId="14" fillId="0" borderId="72" xfId="0" applyNumberFormat="1" applyFont="1" applyBorder="1" applyAlignment="1">
      <alignment horizontal="right" vertical="center"/>
    </xf>
    <xf numFmtId="2" fontId="14" fillId="0" borderId="75" xfId="0" applyNumberFormat="1" applyFont="1" applyBorder="1" applyAlignment="1">
      <alignment horizontal="right" vertical="center"/>
    </xf>
    <xf numFmtId="2" fontId="14" fillId="0" borderId="112" xfId="0" applyNumberFormat="1" applyFont="1" applyBorder="1" applyAlignment="1">
      <alignment horizontal="right" vertical="center"/>
    </xf>
    <xf numFmtId="2" fontId="14" fillId="0" borderId="83" xfId="0" applyNumberFormat="1" applyFont="1" applyBorder="1" applyAlignment="1">
      <alignment horizontal="right" vertical="center"/>
    </xf>
    <xf numFmtId="2" fontId="14" fillId="0" borderId="100" xfId="0" applyNumberFormat="1" applyFont="1" applyBorder="1" applyAlignment="1">
      <alignment horizontal="right" vertical="center"/>
    </xf>
    <xf numFmtId="2" fontId="14" fillId="0" borderId="76" xfId="0" applyNumberFormat="1" applyFont="1" applyBorder="1" applyAlignment="1">
      <alignment horizontal="right" vertical="center"/>
    </xf>
    <xf numFmtId="2" fontId="14" fillId="0" borderId="104" xfId="0" applyNumberFormat="1" applyFont="1" applyBorder="1" applyAlignment="1">
      <alignment horizontal="right" vertical="center"/>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8"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2"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2" fontId="5" fillId="15" borderId="17" xfId="0" applyNumberFormat="1" applyFont="1" applyFill="1" applyBorder="1" applyAlignment="1">
      <alignment horizontal="right" vertical="center" wrapText="1"/>
    </xf>
    <xf numFmtId="2" fontId="5" fillId="0" borderId="17" xfId="0" applyNumberFormat="1" applyFont="1" applyBorder="1" applyAlignment="1">
      <alignment horizontal="right" vertical="center" wrapText="1"/>
    </xf>
    <xf numFmtId="2" fontId="5" fillId="0" borderId="7" xfId="0" applyNumberFormat="1" applyFont="1" applyBorder="1" applyAlignment="1">
      <alignment horizontal="right" vertical="center" wrapText="1"/>
    </xf>
    <xf numFmtId="2" fontId="5" fillId="15" borderId="16" xfId="0" applyNumberFormat="1" applyFont="1" applyFill="1" applyBorder="1" applyAlignment="1">
      <alignment horizontal="right" vertical="center" wrapText="1"/>
    </xf>
    <xf numFmtId="2" fontId="5" fillId="0" borderId="16" xfId="0" applyNumberFormat="1" applyFont="1" applyBorder="1" applyAlignment="1">
      <alignment horizontal="right" vertical="center" wrapText="1"/>
    </xf>
    <xf numFmtId="2" fontId="5" fillId="0" borderId="0" xfId="0" applyNumberFormat="1" applyFont="1" applyAlignment="1">
      <alignment horizontal="right" vertical="center" wrapText="1"/>
    </xf>
    <xf numFmtId="2" fontId="5" fillId="0" borderId="51" xfId="0" applyNumberFormat="1" applyFont="1" applyBorder="1" applyAlignment="1">
      <alignment horizontal="right" vertical="center" wrapText="1"/>
    </xf>
    <xf numFmtId="2" fontId="5" fillId="0" borderId="94" xfId="0" applyNumberFormat="1" applyFont="1" applyBorder="1" applyAlignment="1">
      <alignment horizontal="right" vertical="center" wrapText="1"/>
    </xf>
    <xf numFmtId="165" fontId="14" fillId="9" borderId="22" xfId="0" applyNumberFormat="1" applyFont="1" applyFill="1" applyBorder="1" applyAlignment="1">
      <alignment horizontal="right" vertical="center" wrapText="1"/>
    </xf>
    <xf numFmtId="165" fontId="14" fillId="9" borderId="18" xfId="0" applyNumberFormat="1" applyFont="1" applyFill="1" applyBorder="1" applyAlignment="1">
      <alignment horizontal="right" vertical="center" wrapText="1"/>
    </xf>
    <xf numFmtId="165" fontId="14" fillId="15" borderId="23" xfId="0" applyNumberFormat="1" applyFont="1" applyFill="1" applyBorder="1" applyAlignment="1">
      <alignment horizontal="right" vertical="center" wrapText="1"/>
    </xf>
    <xf numFmtId="165" fontId="14" fillId="15" borderId="6" xfId="0" applyNumberFormat="1" applyFont="1" applyFill="1" applyBorder="1" applyAlignment="1">
      <alignment horizontal="right" vertical="center" wrapText="1"/>
    </xf>
    <xf numFmtId="165" fontId="14" fillId="0" borderId="6" xfId="0" applyNumberFormat="1" applyFont="1" applyBorder="1" applyAlignment="1">
      <alignment horizontal="right" vertical="center" wrapText="1"/>
    </xf>
    <xf numFmtId="165" fontId="14" fillId="15" borderId="15" xfId="0" applyNumberFormat="1" applyFont="1" applyFill="1" applyBorder="1" applyAlignment="1">
      <alignment horizontal="right" vertical="center" wrapText="1"/>
    </xf>
    <xf numFmtId="165" fontId="14" fillId="15" borderId="25" xfId="0" applyNumberFormat="1" applyFont="1" applyFill="1" applyBorder="1" applyAlignment="1">
      <alignment horizontal="right" vertical="center" wrapText="1"/>
    </xf>
    <xf numFmtId="165" fontId="14" fillId="0" borderId="25" xfId="0" applyNumberFormat="1" applyFont="1" applyBorder="1" applyAlignment="1">
      <alignment horizontal="right" vertical="center" wrapText="1"/>
    </xf>
    <xf numFmtId="165" fontId="14" fillId="15" borderId="56" xfId="0" applyNumberFormat="1" applyFont="1" applyFill="1" applyBorder="1" applyAlignment="1">
      <alignment horizontal="right" vertical="center" wrapText="1"/>
    </xf>
    <xf numFmtId="165" fontId="14" fillId="15" borderId="27" xfId="0" applyNumberFormat="1" applyFont="1" applyFill="1" applyBorder="1" applyAlignment="1">
      <alignment horizontal="right" vertical="center" wrapText="1"/>
    </xf>
    <xf numFmtId="165" fontId="14" fillId="0" borderId="27" xfId="0" applyNumberFormat="1" applyFont="1" applyBorder="1" applyAlignment="1">
      <alignment horizontal="right" vertical="center" wrapText="1"/>
    </xf>
    <xf numFmtId="165" fontId="14" fillId="9" borderId="17" xfId="0" applyNumberFormat="1" applyFont="1" applyFill="1" applyBorder="1" applyAlignment="1">
      <alignment horizontal="right" vertical="center" wrapText="1"/>
    </xf>
    <xf numFmtId="165" fontId="14" fillId="9" borderId="14" xfId="0" applyNumberFormat="1" applyFont="1" applyFill="1" applyBorder="1" applyAlignment="1">
      <alignment horizontal="right" vertical="center" wrapText="1"/>
    </xf>
    <xf numFmtId="165" fontId="5" fillId="15" borderId="6" xfId="1" applyNumberFormat="1" applyFont="1" applyFill="1" applyBorder="1" applyAlignment="1">
      <alignment horizontal="right" vertical="center" shrinkToFit="1"/>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6" xfId="1" applyNumberFormat="1" applyFont="1" applyBorder="1" applyAlignment="1">
      <alignment horizontal="right" vertical="center" shrinkToFit="1"/>
    </xf>
    <xf numFmtId="0" fontId="32" fillId="0" borderId="0" xfId="0" applyFont="1" applyAlignment="1">
      <alignment wrapText="1"/>
    </xf>
    <xf numFmtId="0" fontId="20" fillId="14" borderId="140" xfId="0" applyFont="1" applyFill="1" applyBorder="1" applyAlignment="1">
      <alignment horizontal="left" vertical="center" wrapText="1"/>
    </xf>
    <xf numFmtId="0" fontId="5" fillId="14" borderId="141" xfId="0" applyFont="1" applyFill="1" applyBorder="1" applyAlignment="1">
      <alignment horizontal="left" vertical="center" wrapText="1"/>
    </xf>
    <xf numFmtId="0" fontId="5" fillId="14" borderId="142" xfId="0" applyFont="1" applyFill="1" applyBorder="1" applyAlignment="1">
      <alignment horizontal="left" vertical="center" wrapText="1"/>
    </xf>
    <xf numFmtId="2" fontId="14" fillId="0" borderId="143" xfId="0" applyNumberFormat="1" applyFont="1" applyBorder="1" applyAlignment="1">
      <alignment horizontal="right" vertical="center"/>
    </xf>
    <xf numFmtId="2" fontId="14" fillId="0" borderId="144" xfId="0" applyNumberFormat="1" applyFont="1" applyBorder="1" applyAlignment="1">
      <alignment horizontal="right" vertical="center"/>
    </xf>
    <xf numFmtId="2" fontId="14" fillId="0" borderId="142" xfId="0" applyNumberFormat="1" applyFont="1" applyBorder="1" applyAlignment="1">
      <alignment horizontal="right" vertical="center"/>
    </xf>
    <xf numFmtId="2" fontId="14" fillId="0" borderId="145" xfId="0" applyNumberFormat="1" applyFont="1" applyBorder="1" applyAlignment="1">
      <alignment horizontal="right" vertical="center"/>
    </xf>
    <xf numFmtId="2" fontId="14" fillId="0" borderId="146" xfId="0" applyNumberFormat="1" applyFont="1" applyBorder="1" applyAlignment="1">
      <alignment horizontal="right" vertical="center"/>
    </xf>
    <xf numFmtId="0" fontId="20" fillId="14" borderId="147" xfId="0" applyFont="1" applyFill="1" applyBorder="1" applyAlignment="1">
      <alignment horizontal="left" vertical="center" wrapText="1"/>
    </xf>
    <xf numFmtId="2" fontId="14" fillId="0" borderId="148" xfId="0" applyNumberFormat="1" applyFont="1" applyBorder="1" applyAlignment="1">
      <alignment horizontal="right" vertical="center"/>
    </xf>
    <xf numFmtId="0" fontId="20" fillId="14" borderId="149" xfId="0" applyFont="1" applyFill="1" applyBorder="1" applyAlignment="1">
      <alignment horizontal="left" vertical="center" wrapText="1"/>
    </xf>
    <xf numFmtId="2" fontId="14" fillId="0" borderId="150" xfId="0" applyNumberFormat="1" applyFont="1" applyBorder="1" applyAlignment="1">
      <alignment horizontal="right" vertical="center"/>
    </xf>
    <xf numFmtId="0" fontId="20" fillId="14" borderId="151" xfId="0" applyFont="1" applyFill="1" applyBorder="1" applyAlignment="1">
      <alignment horizontal="left" vertical="center" wrapText="1"/>
    </xf>
    <xf numFmtId="0" fontId="5" fillId="14" borderId="152" xfId="0" applyFont="1" applyFill="1" applyBorder="1" applyAlignment="1">
      <alignment horizontal="left" vertical="center" wrapText="1"/>
    </xf>
    <xf numFmtId="0" fontId="5" fillId="14" borderId="153" xfId="0" applyFont="1" applyFill="1" applyBorder="1" applyAlignment="1">
      <alignment horizontal="left" vertical="center" wrapText="1"/>
    </xf>
    <xf numFmtId="2" fontId="14" fillId="0" borderId="154" xfId="0" applyNumberFormat="1" applyFont="1" applyBorder="1" applyAlignment="1">
      <alignment horizontal="right" vertical="center"/>
    </xf>
    <xf numFmtId="2" fontId="14" fillId="0" borderId="155" xfId="0" applyNumberFormat="1" applyFont="1" applyBorder="1" applyAlignment="1">
      <alignment horizontal="right" vertical="center"/>
    </xf>
    <xf numFmtId="2" fontId="14" fillId="0" borderId="153" xfId="0" applyNumberFormat="1" applyFont="1" applyBorder="1" applyAlignment="1">
      <alignment horizontal="right" vertical="center"/>
    </xf>
    <xf numFmtId="2" fontId="14" fillId="0" borderId="156" xfId="0" applyNumberFormat="1" applyFont="1" applyBorder="1" applyAlignment="1">
      <alignment horizontal="right" vertical="center"/>
    </xf>
    <xf numFmtId="2" fontId="14" fillId="0" borderId="157" xfId="0" applyNumberFormat="1" applyFont="1" applyBorder="1" applyAlignment="1">
      <alignment horizontal="right" vertical="center"/>
    </xf>
    <xf numFmtId="0" fontId="15" fillId="15" borderId="1" xfId="0" applyFont="1" applyFill="1" applyBorder="1" applyAlignment="1">
      <alignment horizontal="left" vertical="center" wrapText="1"/>
    </xf>
    <xf numFmtId="0" fontId="15" fillId="15" borderId="158" xfId="0" applyFont="1" applyFill="1" applyBorder="1" applyAlignment="1">
      <alignment horizontal="left" vertical="center" wrapText="1"/>
    </xf>
    <xf numFmtId="0" fontId="15" fillId="15" borderId="159" xfId="0" applyFont="1" applyFill="1" applyBorder="1" applyAlignment="1">
      <alignment horizontal="left" vertical="center" wrapText="1"/>
    </xf>
    <xf numFmtId="0" fontId="15" fillId="15" borderId="160" xfId="0" applyFont="1" applyFill="1" applyBorder="1" applyAlignment="1">
      <alignment horizontal="left" vertical="center"/>
    </xf>
    <xf numFmtId="0" fontId="15" fillId="15" borderId="161" xfId="0" applyFont="1" applyFill="1" applyBorder="1" applyAlignment="1">
      <alignment horizontal="left" vertical="center"/>
    </xf>
    <xf numFmtId="0" fontId="15" fillId="15" borderId="159" xfId="0" applyFont="1" applyFill="1" applyBorder="1" applyAlignment="1">
      <alignment horizontal="left" vertical="center"/>
    </xf>
    <xf numFmtId="0" fontId="15" fillId="15" borderId="20" xfId="0" applyFont="1" applyFill="1" applyBorder="1" applyAlignment="1">
      <alignment horizontal="left" vertical="center"/>
    </xf>
    <xf numFmtId="167" fontId="20" fillId="24" borderId="17" xfId="11" applyNumberFormat="1" applyFont="1" applyFill="1" applyBorder="1" applyAlignment="1">
      <alignment horizontal="right" vertical="center" wrapText="1"/>
    </xf>
    <xf numFmtId="167" fontId="20" fillId="24" borderId="14" xfId="11" applyNumberFormat="1" applyFont="1" applyFill="1" applyBorder="1" applyAlignment="1">
      <alignment horizontal="right" vertical="center" wrapText="1"/>
    </xf>
    <xf numFmtId="167" fontId="20" fillId="24" borderId="23" xfId="11" applyNumberFormat="1" applyFont="1" applyFill="1" applyBorder="1" applyAlignment="1">
      <alignment horizontal="right" vertical="center" wrapText="1"/>
    </xf>
    <xf numFmtId="167" fontId="20" fillId="24" borderId="6" xfId="11" applyNumberFormat="1" applyFont="1" applyFill="1" applyBorder="1" applyAlignment="1">
      <alignment horizontal="right" vertical="center" wrapText="1"/>
    </xf>
    <xf numFmtId="167" fontId="14" fillId="24" borderId="23" xfId="11" applyNumberFormat="1" applyFill="1" applyBorder="1" applyAlignment="1">
      <alignment horizontal="right"/>
    </xf>
    <xf numFmtId="167" fontId="14" fillId="24" borderId="6" xfId="11" applyNumberFormat="1" applyFill="1" applyBorder="1" applyAlignment="1">
      <alignment horizontal="right"/>
    </xf>
    <xf numFmtId="2" fontId="14" fillId="24" borderId="23" xfId="11" applyNumberFormat="1" applyFill="1" applyBorder="1" applyAlignment="1">
      <alignment horizontal="right"/>
    </xf>
    <xf numFmtId="2" fontId="14" fillId="24" borderId="6" xfId="11" applyNumberFormat="1" applyFill="1" applyBorder="1" applyAlignment="1">
      <alignment horizontal="right"/>
    </xf>
    <xf numFmtId="167" fontId="14" fillId="24" borderId="15" xfId="11" applyNumberFormat="1" applyFill="1" applyBorder="1" applyAlignment="1">
      <alignment horizontal="right"/>
    </xf>
    <xf numFmtId="167" fontId="14" fillId="24" borderId="25" xfId="11" applyNumberFormat="1" applyFill="1" applyBorder="1" applyAlignment="1">
      <alignment horizontal="right"/>
    </xf>
    <xf numFmtId="0" fontId="7" fillId="21" borderId="164" xfId="0" applyFont="1" applyFill="1" applyBorder="1" applyAlignment="1">
      <alignment horizontal="left" vertical="center" wrapText="1"/>
    </xf>
    <xf numFmtId="0" fontId="7" fillId="21" borderId="165" xfId="0" applyFont="1" applyFill="1" applyBorder="1" applyAlignment="1">
      <alignment horizontal="left" vertical="center" wrapText="1"/>
    </xf>
    <xf numFmtId="0" fontId="20" fillId="0" borderId="37" xfId="0" applyFont="1" applyBorder="1" applyAlignment="1">
      <alignment wrapText="1"/>
    </xf>
    <xf numFmtId="0" fontId="14" fillId="15" borderId="12" xfId="11" applyFill="1" applyBorder="1" applyAlignment="1">
      <alignment horizontal="left" vertical="center" wrapText="1"/>
    </xf>
    <xf numFmtId="0" fontId="14" fillId="15" borderId="70" xfId="11" applyFill="1" applyBorder="1" applyAlignment="1">
      <alignment vertical="center" wrapText="1"/>
    </xf>
    <xf numFmtId="0" fontId="14"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7" xfId="1" applyNumberFormat="1" applyFont="1" applyFill="1" applyBorder="1" applyAlignment="1">
      <alignment horizontal="right" vertical="center" shrinkToFit="1"/>
    </xf>
    <xf numFmtId="2" fontId="5" fillId="3" borderId="167"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7" xfId="1" applyNumberFormat="1" applyFont="1" applyFill="1" applyBorder="1" applyAlignment="1">
      <alignment horizontal="right" vertical="center" wrapText="1"/>
    </xf>
    <xf numFmtId="0" fontId="34" fillId="0" borderId="0" xfId="0" applyFont="1" applyAlignment="1">
      <alignment horizontal="left" vertical="center"/>
    </xf>
    <xf numFmtId="2" fontId="5" fillId="25" borderId="43"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xf>
    <xf numFmtId="0" fontId="14" fillId="0" borderId="168" xfId="0" applyFont="1" applyBorder="1" applyAlignment="1">
      <alignment horizontal="left" vertical="center"/>
    </xf>
    <xf numFmtId="2" fontId="5" fillId="6" borderId="130" xfId="0" applyNumberFormat="1" applyFont="1" applyFill="1" applyBorder="1" applyAlignment="1">
      <alignment vertical="center" wrapText="1"/>
    </xf>
    <xf numFmtId="2" fontId="5" fillId="6" borderId="169" xfId="0" applyNumberFormat="1" applyFont="1" applyFill="1" applyBorder="1" applyAlignment="1">
      <alignment vertical="center" wrapText="1"/>
    </xf>
    <xf numFmtId="0" fontId="7" fillId="21" borderId="38" xfId="0" applyFont="1" applyFill="1" applyBorder="1" applyAlignment="1">
      <alignment horizontal="left" vertical="center" wrapText="1"/>
    </xf>
    <xf numFmtId="0" fontId="5" fillId="17" borderId="170" xfId="0" applyFont="1" applyFill="1" applyBorder="1" applyAlignment="1">
      <alignment horizontal="left" vertical="center" wrapText="1"/>
    </xf>
    <xf numFmtId="2" fontId="5" fillId="12" borderId="171" xfId="0" applyNumberFormat="1" applyFont="1" applyFill="1" applyBorder="1" applyAlignment="1">
      <alignment vertical="center" wrapText="1"/>
    </xf>
    <xf numFmtId="0" fontId="7" fillId="21" borderId="172" xfId="0" applyFont="1" applyFill="1" applyBorder="1" applyAlignment="1">
      <alignment horizontal="left" vertical="center" wrapText="1"/>
    </xf>
    <xf numFmtId="2" fontId="5" fillId="25" borderId="171" xfId="0" applyNumberFormat="1" applyFont="1" applyFill="1" applyBorder="1" applyAlignment="1">
      <alignment horizontal="right" vertical="center" wrapText="1"/>
    </xf>
    <xf numFmtId="2" fontId="5" fillId="0" borderId="130" xfId="0" applyNumberFormat="1" applyFont="1" applyBorder="1" applyAlignment="1">
      <alignment horizontal="right" vertical="center" wrapText="1"/>
    </xf>
    <xf numFmtId="0" fontId="7" fillId="21" borderId="173" xfId="0" applyFont="1" applyFill="1" applyBorder="1" applyAlignment="1">
      <alignment horizontal="left" vertical="center" wrapText="1"/>
    </xf>
    <xf numFmtId="2" fontId="5" fillId="12" borderId="174" xfId="0" applyNumberFormat="1" applyFont="1" applyFill="1" applyBorder="1" applyAlignment="1">
      <alignment vertical="center" wrapText="1"/>
    </xf>
    <xf numFmtId="2" fontId="5" fillId="12" borderId="175" xfId="0" applyNumberFormat="1" applyFont="1" applyFill="1" applyBorder="1" applyAlignment="1">
      <alignment vertical="center" wrapText="1"/>
    </xf>
    <xf numFmtId="2" fontId="5" fillId="12" borderId="176" xfId="0" applyNumberFormat="1" applyFont="1" applyFill="1" applyBorder="1" applyAlignment="1">
      <alignment vertical="center" wrapText="1"/>
    </xf>
    <xf numFmtId="2" fontId="5" fillId="6" borderId="127"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7" xfId="0" applyNumberFormat="1" applyFont="1" applyFill="1" applyBorder="1" applyAlignment="1">
      <alignment vertical="center" wrapText="1"/>
    </xf>
    <xf numFmtId="0" fontId="14" fillId="15" borderId="12" xfId="9" applyFont="1" applyFill="1" applyBorder="1" applyAlignment="1">
      <alignment horizontal="left" vertical="top" wrapText="1"/>
    </xf>
    <xf numFmtId="2" fontId="14" fillId="0" borderId="19" xfId="9" applyNumberFormat="1" applyFont="1" applyBorder="1" applyAlignment="1">
      <alignment horizontal="left" vertical="top" wrapText="1"/>
    </xf>
    <xf numFmtId="0" fontId="14" fillId="0" borderId="19" xfId="9" applyFont="1" applyBorder="1" applyAlignment="1">
      <alignment horizontal="left" vertical="top" wrapText="1"/>
    </xf>
    <xf numFmtId="0" fontId="14" fillId="15" borderId="12" xfId="9" applyFont="1" applyFill="1" applyBorder="1" applyAlignment="1">
      <alignment horizontal="left" vertical="top"/>
    </xf>
    <xf numFmtId="2" fontId="14" fillId="0" borderId="19" xfId="9" applyNumberFormat="1" applyFont="1" applyBorder="1" applyAlignment="1">
      <alignment horizontal="left" vertical="top"/>
    </xf>
    <xf numFmtId="0" fontId="14" fillId="0" borderId="19" xfId="9" applyFont="1" applyBorder="1" applyAlignment="1">
      <alignment horizontal="left" vertical="top"/>
    </xf>
    <xf numFmtId="0" fontId="14" fillId="15" borderId="95" xfId="0" applyFont="1" applyFill="1" applyBorder="1" applyAlignment="1">
      <alignment horizontal="left" vertical="top" wrapText="1"/>
    </xf>
    <xf numFmtId="0" fontId="14" fillId="15" borderId="21" xfId="0" applyFont="1" applyFill="1" applyBorder="1" applyAlignment="1">
      <alignment vertical="top" wrapText="1"/>
    </xf>
    <xf numFmtId="2" fontId="14" fillId="0" borderId="50" xfId="0" applyNumberFormat="1" applyFont="1" applyBorder="1" applyAlignment="1">
      <alignment horizontal="left" vertical="top" wrapText="1"/>
    </xf>
    <xf numFmtId="0" fontId="7" fillId="26" borderId="39" xfId="1" applyFont="1" applyFill="1" applyBorder="1" applyAlignment="1" applyProtection="1">
      <alignment horizontal="left" vertical="center" wrapText="1"/>
      <protection locked="0"/>
    </xf>
    <xf numFmtId="1" fontId="7" fillId="27" borderId="16" xfId="1" applyNumberFormat="1" applyFont="1" applyFill="1" applyBorder="1" applyAlignment="1" applyProtection="1">
      <alignment horizontal="left" vertical="center" wrapText="1"/>
      <protection locked="0"/>
    </xf>
    <xf numFmtId="1" fontId="7" fillId="27" borderId="47" xfId="1" applyNumberFormat="1" applyFont="1" applyFill="1" applyBorder="1" applyAlignment="1" applyProtection="1">
      <alignment horizontal="left" vertical="center" wrapText="1"/>
      <protection locked="0"/>
    </xf>
    <xf numFmtId="1" fontId="7" fillId="27" borderId="66" xfId="1" applyNumberFormat="1" applyFont="1" applyFill="1" applyBorder="1" applyAlignment="1" applyProtection="1">
      <alignment horizontal="left" vertical="center" wrapText="1"/>
      <protection locked="0"/>
    </xf>
    <xf numFmtId="0" fontId="14" fillId="26" borderId="68" xfId="0" applyFont="1" applyFill="1" applyBorder="1" applyAlignment="1">
      <alignment horizontal="left" vertical="center" wrapText="1"/>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51" xfId="1" applyNumberFormat="1" applyFont="1" applyFill="1" applyBorder="1" applyAlignment="1" applyProtection="1">
      <alignment horizontal="left" vertical="center" wrapText="1"/>
      <protection locked="0"/>
    </xf>
    <xf numFmtId="0" fontId="14" fillId="28" borderId="68" xfId="0" applyFont="1" applyFill="1" applyBorder="1" applyAlignment="1">
      <alignment horizontal="left" vertical="center" wrapText="1"/>
    </xf>
    <xf numFmtId="0" fontId="7" fillId="28" borderId="39" xfId="1" applyFont="1" applyFill="1" applyBorder="1" applyAlignment="1" applyProtection="1">
      <alignment horizontal="left" vertical="center" wrapText="1"/>
      <protection locked="0"/>
    </xf>
    <xf numFmtId="2" fontId="5" fillId="29" borderId="13" xfId="1" applyNumberFormat="1" applyFont="1" applyFill="1" applyBorder="1" applyAlignment="1" applyProtection="1">
      <alignment horizontal="left" vertical="center" shrinkToFit="1"/>
      <protection locked="0"/>
    </xf>
    <xf numFmtId="2" fontId="5" fillId="29" borderId="13" xfId="1" applyNumberFormat="1" applyFont="1" applyFill="1" applyBorder="1" applyAlignment="1" applyProtection="1">
      <alignment horizontal="left" vertical="center" wrapText="1" shrinkToFit="1"/>
      <protection locked="0"/>
    </xf>
    <xf numFmtId="1" fontId="5" fillId="29" borderId="19" xfId="1" applyNumberFormat="1" applyFont="1" applyFill="1" applyBorder="1" applyAlignment="1" applyProtection="1">
      <alignment horizontal="right" vertical="center" shrinkToFit="1"/>
      <protection locked="0"/>
    </xf>
    <xf numFmtId="2" fontId="5" fillId="22" borderId="6" xfId="1" applyNumberFormat="1" applyFont="1" applyFill="1" applyBorder="1" applyAlignment="1" applyProtection="1">
      <alignment horizontal="left" vertical="center" shrinkToFit="1"/>
      <protection locked="0"/>
    </xf>
    <xf numFmtId="2" fontId="5" fillId="22" borderId="6" xfId="1" applyNumberFormat="1" applyFont="1" applyFill="1" applyBorder="1" applyAlignment="1" applyProtection="1">
      <alignment horizontal="left" vertical="center" wrapText="1" shrinkToFit="1"/>
      <protection locked="0"/>
    </xf>
    <xf numFmtId="1" fontId="7" fillId="29" borderId="105" xfId="1" applyNumberFormat="1" applyFont="1" applyFill="1" applyBorder="1" applyAlignment="1" applyProtection="1">
      <alignment horizontal="left" vertical="center" wrapText="1"/>
      <protection locked="0"/>
    </xf>
    <xf numFmtId="0" fontId="5" fillId="29" borderId="40" xfId="1" applyFont="1" applyFill="1" applyBorder="1" applyAlignment="1" applyProtection="1">
      <alignment horizontal="left" vertical="center" shrinkToFit="1"/>
      <protection locked="0"/>
    </xf>
    <xf numFmtId="0" fontId="5" fillId="29" borderId="13" xfId="1" applyFont="1" applyFill="1" applyBorder="1" applyAlignment="1" applyProtection="1">
      <alignment horizontal="left" vertical="center" shrinkToFit="1"/>
      <protection locked="0"/>
    </xf>
    <xf numFmtId="2" fontId="5" fillId="22" borderId="22"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wrapText="1" shrinkToFit="1"/>
      <protection locked="0"/>
    </xf>
    <xf numFmtId="0" fontId="5" fillId="22" borderId="18" xfId="1" applyFont="1" applyFill="1" applyBorder="1" applyAlignment="1" applyProtection="1">
      <alignment horizontal="left" vertical="center" shrinkToFit="1"/>
      <protection locked="0"/>
    </xf>
    <xf numFmtId="1" fontId="5" fillId="22" borderId="29" xfId="1" applyNumberFormat="1" applyFont="1" applyFill="1" applyBorder="1" applyAlignment="1" applyProtection="1">
      <alignment horizontal="right" vertical="center" shrinkToFit="1"/>
      <protection locked="0"/>
    </xf>
    <xf numFmtId="0" fontId="5" fillId="22" borderId="23" xfId="1" applyFont="1" applyFill="1" applyBorder="1" applyAlignment="1" applyProtection="1">
      <alignment horizontal="left" vertical="center" shrinkToFit="1"/>
      <protection locked="0"/>
    </xf>
    <xf numFmtId="0" fontId="5" fillId="22" borderId="6" xfId="1" applyFont="1" applyFill="1" applyBorder="1" applyAlignment="1">
      <alignment horizontal="left" vertical="center" shrinkToFit="1"/>
    </xf>
    <xf numFmtId="1" fontId="5" fillId="22" borderId="24" xfId="1" applyNumberFormat="1" applyFont="1" applyFill="1" applyBorder="1" applyAlignment="1">
      <alignment horizontal="right" vertical="center" shrinkToFit="1"/>
    </xf>
    <xf numFmtId="0" fontId="5" fillId="22" borderId="56" xfId="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wrapText="1" shrinkToFit="1"/>
      <protection locked="0"/>
    </xf>
    <xf numFmtId="0" fontId="5" fillId="22" borderId="27" xfId="1" applyFont="1" applyFill="1" applyBorder="1" applyAlignment="1" applyProtection="1">
      <alignment horizontal="left" vertical="center" shrinkToFit="1"/>
      <protection locked="0"/>
    </xf>
    <xf numFmtId="1" fontId="5" fillId="22" borderId="28" xfId="1" applyNumberFormat="1" applyFont="1" applyFill="1" applyBorder="1" applyAlignment="1">
      <alignment horizontal="right" vertical="center" shrinkToFit="1"/>
    </xf>
    <xf numFmtId="0" fontId="5" fillId="22" borderId="16" xfId="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wrapText="1" shrinkToFit="1"/>
      <protection locked="0"/>
    </xf>
    <xf numFmtId="0" fontId="5" fillId="22" borderId="47" xfId="1" applyFont="1" applyFill="1" applyBorder="1" applyAlignment="1" applyProtection="1">
      <alignment horizontal="left" vertical="center" shrinkToFit="1"/>
      <protection locked="0"/>
    </xf>
    <xf numFmtId="1" fontId="5" fillId="22" borderId="66" xfId="1" applyNumberFormat="1" applyFont="1" applyFill="1" applyBorder="1" applyAlignment="1" applyProtection="1">
      <alignment horizontal="right" vertical="center" shrinkToFit="1"/>
      <protection locked="0"/>
    </xf>
    <xf numFmtId="0" fontId="7" fillId="26" borderId="20" xfId="1" applyFont="1" applyFill="1" applyBorder="1" applyAlignment="1" applyProtection="1">
      <alignment horizontal="left" vertical="center" wrapText="1"/>
      <protection locked="0"/>
    </xf>
    <xf numFmtId="1" fontId="7" fillId="27" borderId="67" xfId="1" applyNumberFormat="1" applyFont="1" applyFill="1" applyBorder="1" applyAlignment="1" applyProtection="1">
      <alignment horizontal="left" vertical="center" wrapText="1"/>
      <protection locked="0"/>
    </xf>
    <xf numFmtId="0" fontId="5" fillId="33" borderId="58" xfId="0" applyFont="1" applyFill="1" applyBorder="1" applyAlignment="1">
      <alignment horizontal="left" vertical="center" wrapText="1"/>
    </xf>
    <xf numFmtId="0" fontId="5" fillId="33" borderId="59" xfId="0" applyFont="1" applyFill="1" applyBorder="1" applyAlignment="1">
      <alignment horizontal="left" vertical="center" wrapText="1"/>
    </xf>
    <xf numFmtId="0" fontId="14" fillId="27" borderId="59" xfId="0" applyFont="1" applyFill="1" applyBorder="1" applyAlignment="1">
      <alignment horizontal="left" vertical="center" wrapText="1"/>
    </xf>
    <xf numFmtId="0" fontId="14" fillId="27" borderId="60" xfId="0" applyFont="1" applyFill="1" applyBorder="1" applyAlignment="1">
      <alignment horizontal="right" vertical="center" wrapText="1"/>
    </xf>
    <xf numFmtId="0" fontId="5" fillId="33" borderId="61" xfId="0" applyFont="1" applyFill="1" applyBorder="1" applyAlignment="1">
      <alignment horizontal="left" vertical="center" wrapText="1"/>
    </xf>
    <xf numFmtId="0" fontId="5" fillId="33" borderId="6" xfId="0" applyFont="1" applyFill="1" applyBorder="1" applyAlignment="1">
      <alignment horizontal="left" vertical="center" wrapText="1"/>
    </xf>
    <xf numFmtId="0" fontId="14" fillId="27" borderId="6" xfId="0" applyFont="1" applyFill="1" applyBorder="1" applyAlignment="1">
      <alignment horizontal="left" vertical="center" wrapText="1"/>
    </xf>
    <xf numFmtId="0" fontId="14" fillId="27" borderId="62" xfId="0" applyFont="1" applyFill="1" applyBorder="1" applyAlignment="1">
      <alignment horizontal="right" vertical="center" wrapText="1"/>
    </xf>
    <xf numFmtId="0" fontId="5" fillId="33" borderId="63" xfId="0" applyFont="1" applyFill="1" applyBorder="1" applyAlignment="1">
      <alignment horizontal="left" vertical="center" wrapText="1"/>
    </xf>
    <xf numFmtId="0" fontId="5" fillId="33" borderId="64" xfId="0" applyFont="1" applyFill="1" applyBorder="1" applyAlignment="1">
      <alignment horizontal="left" vertical="center" wrapText="1"/>
    </xf>
    <xf numFmtId="0" fontId="14" fillId="27" borderId="64" xfId="0" applyFont="1" applyFill="1" applyBorder="1" applyAlignment="1">
      <alignment horizontal="left" vertical="center" wrapText="1"/>
    </xf>
    <xf numFmtId="0" fontId="14" fillId="27" borderId="65" xfId="0" applyFont="1" applyFill="1" applyBorder="1" applyAlignment="1">
      <alignment horizontal="right" vertical="center" wrapText="1"/>
    </xf>
    <xf numFmtId="1" fontId="7" fillId="27" borderId="162" xfId="1" applyNumberFormat="1" applyFont="1" applyFill="1" applyBorder="1" applyAlignment="1">
      <alignment horizontal="left" vertical="center" wrapText="1"/>
    </xf>
    <xf numFmtId="1" fontId="7" fillId="27" borderId="124" xfId="1" applyNumberFormat="1" applyFont="1" applyFill="1" applyBorder="1" applyAlignment="1">
      <alignment horizontal="left" vertical="center" wrapText="1"/>
    </xf>
    <xf numFmtId="1" fontId="7" fillId="27" borderId="163" xfId="1" applyNumberFormat="1" applyFont="1" applyFill="1" applyBorder="1" applyAlignment="1">
      <alignment horizontal="left" vertical="center" wrapText="1"/>
    </xf>
    <xf numFmtId="1" fontId="7" fillId="27" borderId="134" xfId="1" applyNumberFormat="1" applyFont="1" applyFill="1" applyBorder="1" applyAlignment="1">
      <alignment horizontal="left" vertical="center" wrapText="1"/>
    </xf>
    <xf numFmtId="49" fontId="5" fillId="27" borderId="166" xfId="1" applyNumberFormat="1" applyFont="1" applyFill="1" applyBorder="1" applyAlignment="1">
      <alignment horizontal="left" vertical="center" wrapText="1"/>
    </xf>
    <xf numFmtId="1" fontId="5" fillId="27" borderId="166" xfId="1" applyNumberFormat="1" applyFont="1" applyFill="1" applyBorder="1" applyAlignment="1">
      <alignment horizontal="right" vertical="center" shrinkToFit="1"/>
    </xf>
    <xf numFmtId="49" fontId="5" fillId="27" borderId="49" xfId="1" applyNumberFormat="1" applyFont="1" applyFill="1" applyBorder="1" applyAlignment="1">
      <alignment horizontal="left" vertical="center" wrapText="1"/>
    </xf>
    <xf numFmtId="1" fontId="5" fillId="27" borderId="49" xfId="1" applyNumberFormat="1" applyFont="1" applyFill="1" applyBorder="1" applyAlignment="1">
      <alignment horizontal="right" vertical="center" shrinkToFit="1"/>
    </xf>
    <xf numFmtId="2" fontId="5" fillId="27" borderId="166" xfId="1" applyNumberFormat="1" applyFont="1" applyFill="1" applyBorder="1" applyAlignment="1">
      <alignment horizontal="left" vertical="center" shrinkToFit="1"/>
    </xf>
    <xf numFmtId="2" fontId="5" fillId="27" borderId="166" xfId="1" applyNumberFormat="1" applyFont="1" applyFill="1" applyBorder="1" applyAlignment="1">
      <alignment horizontal="left" vertical="center" wrapText="1" shrinkToFit="1"/>
    </xf>
    <xf numFmtId="49" fontId="5" fillId="27" borderId="166" xfId="1" applyNumberFormat="1" applyFont="1" applyFill="1" applyBorder="1" applyAlignment="1">
      <alignment horizontal="left" vertical="center" wrapText="1" shrinkToFit="1"/>
    </xf>
    <xf numFmtId="1" fontId="5" fillId="27" borderId="166" xfId="1" applyNumberFormat="1" applyFont="1" applyFill="1" applyBorder="1" applyAlignment="1">
      <alignment horizontal="right" vertical="center" wrapText="1"/>
    </xf>
    <xf numFmtId="1" fontId="7" fillId="27" borderId="135" xfId="1" applyNumberFormat="1" applyFont="1" applyFill="1" applyBorder="1" applyAlignment="1">
      <alignment horizontal="left" vertical="center" wrapText="1"/>
    </xf>
    <xf numFmtId="1" fontId="7" fillId="27" borderId="136" xfId="1" applyNumberFormat="1" applyFont="1" applyFill="1" applyBorder="1" applyAlignment="1">
      <alignment horizontal="left" vertical="center" wrapText="1"/>
    </xf>
    <xf numFmtId="1" fontId="7" fillId="27" borderId="137" xfId="1" applyNumberFormat="1" applyFont="1" applyFill="1" applyBorder="1" applyAlignment="1">
      <alignment horizontal="left" vertical="center" wrapText="1"/>
    </xf>
    <xf numFmtId="165" fontId="7" fillId="34" borderId="12" xfId="1" applyNumberFormat="1" applyFont="1" applyFill="1" applyBorder="1" applyAlignment="1" applyProtection="1">
      <alignment horizontal="left" vertical="center" wrapText="1"/>
      <protection locked="0"/>
    </xf>
    <xf numFmtId="0" fontId="7" fillId="34" borderId="13" xfId="1" applyFont="1" applyFill="1" applyBorder="1" applyAlignment="1" applyProtection="1">
      <alignment horizontal="left" vertical="center" wrapText="1"/>
      <protection locked="0"/>
    </xf>
    <xf numFmtId="165" fontId="5" fillId="34" borderId="17" xfId="1" applyNumberFormat="1" applyFont="1" applyFill="1" applyBorder="1" applyAlignment="1">
      <alignment horizontal="left" vertical="center" wrapText="1"/>
    </xf>
    <xf numFmtId="0" fontId="5" fillId="34" borderId="14" xfId="1" applyFont="1" applyFill="1" applyBorder="1" applyAlignment="1">
      <alignment horizontal="left" vertical="center" wrapText="1"/>
    </xf>
    <xf numFmtId="0" fontId="7" fillId="34" borderId="19" xfId="1" applyFont="1" applyFill="1" applyBorder="1" applyAlignment="1" applyProtection="1">
      <alignment horizontal="left" vertical="center" wrapText="1"/>
      <protection locked="0"/>
    </xf>
    <xf numFmtId="2" fontId="5" fillId="34" borderId="14" xfId="1" applyNumberFormat="1" applyFont="1" applyFill="1" applyBorder="1" applyAlignment="1">
      <alignment horizontal="right" vertical="center"/>
    </xf>
    <xf numFmtId="0" fontId="5" fillId="34" borderId="14" xfId="1" applyFont="1" applyFill="1" applyBorder="1" applyAlignment="1" applyProtection="1">
      <alignment horizontal="left" vertical="center" wrapText="1"/>
      <protection locked="0"/>
    </xf>
    <xf numFmtId="0" fontId="5" fillId="34" borderId="48" xfId="1" applyFont="1" applyFill="1" applyBorder="1" applyAlignment="1" applyProtection="1">
      <alignment horizontal="left" vertical="center" wrapText="1"/>
      <protection locked="0"/>
    </xf>
    <xf numFmtId="165" fontId="5" fillId="34" borderId="17" xfId="1" applyNumberFormat="1" applyFont="1" applyFill="1" applyBorder="1" applyAlignment="1" applyProtection="1">
      <alignment horizontal="left" vertical="center" wrapText="1"/>
      <protection locked="0"/>
    </xf>
    <xf numFmtId="0" fontId="7" fillId="34" borderId="14" xfId="1" applyFont="1" applyFill="1" applyBorder="1" applyAlignment="1">
      <alignment horizontal="left" vertical="center" wrapText="1"/>
    </xf>
    <xf numFmtId="0" fontId="7" fillId="34" borderId="19" xfId="1" applyFont="1" applyFill="1" applyBorder="1" applyAlignment="1">
      <alignment horizontal="left" vertical="center" wrapText="1"/>
    </xf>
    <xf numFmtId="2" fontId="5" fillId="34" borderId="14" xfId="1" applyNumberFormat="1" applyFont="1" applyFill="1" applyBorder="1" applyAlignment="1" applyProtection="1">
      <alignment horizontal="right" vertical="center" wrapText="1"/>
      <protection locked="0"/>
    </xf>
    <xf numFmtId="0" fontId="7" fillId="34" borderId="12" xfId="1" applyFont="1" applyFill="1" applyBorder="1" applyAlignment="1" applyProtection="1">
      <alignment horizontal="left" vertical="center" wrapText="1"/>
      <protection locked="0"/>
    </xf>
    <xf numFmtId="0" fontId="7" fillId="34" borderId="47" xfId="1" applyFont="1" applyFill="1" applyBorder="1" applyAlignment="1" applyProtection="1">
      <alignment horizontal="left" vertical="center" wrapText="1"/>
      <protection locked="0"/>
    </xf>
    <xf numFmtId="0" fontId="7" fillId="34" borderId="51" xfId="1" applyFont="1" applyFill="1" applyBorder="1" applyAlignment="1" applyProtection="1">
      <alignment horizontal="left" vertical="center" wrapText="1"/>
      <protection locked="0"/>
    </xf>
    <xf numFmtId="0" fontId="7" fillId="32" borderId="20" xfId="1" applyFont="1" applyFill="1" applyBorder="1" applyAlignment="1" applyProtection="1">
      <alignment horizontal="left" vertical="center" wrapText="1"/>
      <protection locked="0"/>
    </xf>
    <xf numFmtId="0" fontId="7" fillId="32" borderId="39" xfId="1" applyFont="1" applyFill="1" applyBorder="1" applyAlignment="1" applyProtection="1">
      <alignment horizontal="left" vertical="center" wrapText="1"/>
      <protection locked="0"/>
    </xf>
    <xf numFmtId="0" fontId="5" fillId="35" borderId="21" xfId="0" applyFont="1" applyFill="1" applyBorder="1" applyAlignment="1">
      <alignment horizontal="left" vertical="center" wrapText="1"/>
    </xf>
    <xf numFmtId="0" fontId="5" fillId="35" borderId="18" xfId="0" applyFont="1" applyFill="1" applyBorder="1" applyAlignment="1">
      <alignment horizontal="left" vertical="center" wrapText="1"/>
    </xf>
    <xf numFmtId="0" fontId="14" fillId="36" borderId="18" xfId="0" applyFont="1" applyFill="1" applyBorder="1" applyAlignment="1">
      <alignment horizontal="left" vertical="center" wrapText="1"/>
    </xf>
    <xf numFmtId="0" fontId="14" fillId="36" borderId="29" xfId="0" applyFont="1" applyFill="1" applyBorder="1" applyAlignment="1">
      <alignment horizontal="right" vertical="center" wrapText="1"/>
    </xf>
    <xf numFmtId="0" fontId="5" fillId="35" borderId="8"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4" fillId="36" borderId="6" xfId="0" applyFont="1" applyFill="1" applyBorder="1" applyAlignment="1">
      <alignment horizontal="left" vertical="center" wrapText="1"/>
    </xf>
    <xf numFmtId="0" fontId="14" fillId="36" borderId="24" xfId="0" applyFont="1" applyFill="1" applyBorder="1" applyAlignment="1">
      <alignment horizontal="right" vertical="center" wrapText="1"/>
    </xf>
    <xf numFmtId="0" fontId="5" fillId="35" borderId="31" xfId="0" applyFont="1" applyFill="1" applyBorder="1" applyAlignment="1">
      <alignment horizontal="left" vertical="center" wrapText="1"/>
    </xf>
    <xf numFmtId="0" fontId="5" fillId="35" borderId="25" xfId="0" applyFont="1" applyFill="1" applyBorder="1" applyAlignment="1">
      <alignment horizontal="left" vertical="center" wrapText="1"/>
    </xf>
    <xf numFmtId="0" fontId="14" fillId="36" borderId="25" xfId="0" applyFont="1" applyFill="1" applyBorder="1" applyAlignment="1">
      <alignment horizontal="left" vertical="center" wrapText="1"/>
    </xf>
    <xf numFmtId="0" fontId="14" fillId="36" borderId="57" xfId="0" applyFont="1" applyFill="1" applyBorder="1" applyAlignment="1">
      <alignment horizontal="right" vertical="center" wrapText="1"/>
    </xf>
    <xf numFmtId="0" fontId="14" fillId="36" borderId="71" xfId="0" applyFont="1" applyFill="1" applyBorder="1" applyAlignment="1">
      <alignment horizontal="left" vertical="center" wrapText="1"/>
    </xf>
    <xf numFmtId="0" fontId="20" fillId="36" borderId="42" xfId="0" applyFont="1" applyFill="1" applyBorder="1" applyAlignment="1">
      <alignment horizontal="left" vertical="center" wrapText="1"/>
    </xf>
    <xf numFmtId="0" fontId="14" fillId="36" borderId="42" xfId="0" applyFont="1" applyFill="1" applyBorder="1" applyAlignment="1">
      <alignment horizontal="left" vertical="center" wrapText="1"/>
    </xf>
    <xf numFmtId="0" fontId="14" fillId="36" borderId="81" xfId="0" applyFont="1" applyFill="1" applyBorder="1" applyAlignment="1">
      <alignment horizontal="right" vertical="center" wrapText="1"/>
    </xf>
    <xf numFmtId="0" fontId="14" fillId="36" borderId="114" xfId="0" applyFont="1" applyFill="1" applyBorder="1" applyAlignment="1">
      <alignment horizontal="left" vertical="center" wrapText="1"/>
    </xf>
    <xf numFmtId="0" fontId="20" fillId="36" borderId="41" xfId="0" applyFont="1" applyFill="1" applyBorder="1" applyAlignment="1">
      <alignment horizontal="left" vertical="center" wrapText="1"/>
    </xf>
    <xf numFmtId="0" fontId="14" fillId="36" borderId="41" xfId="0" applyFont="1" applyFill="1" applyBorder="1" applyAlignment="1">
      <alignment horizontal="left" vertical="center" wrapText="1"/>
    </xf>
    <xf numFmtId="0" fontId="14" fillId="36" borderId="74" xfId="0" applyFont="1" applyFill="1" applyBorder="1" applyAlignment="1">
      <alignment horizontal="right" vertical="center" wrapText="1"/>
    </xf>
    <xf numFmtId="0" fontId="14" fillId="36" borderId="117" xfId="0" applyFont="1" applyFill="1" applyBorder="1" applyAlignment="1">
      <alignment horizontal="left" vertical="center" wrapText="1"/>
    </xf>
    <xf numFmtId="0" fontId="20" fillId="36" borderId="72" xfId="0" applyFont="1" applyFill="1" applyBorder="1" applyAlignment="1">
      <alignment horizontal="left" vertical="center" wrapText="1"/>
    </xf>
    <xf numFmtId="0" fontId="14" fillId="36" borderId="72" xfId="0" applyFont="1" applyFill="1" applyBorder="1" applyAlignment="1">
      <alignment horizontal="left" vertical="center" wrapText="1"/>
    </xf>
    <xf numFmtId="0" fontId="14" fillId="36" borderId="75" xfId="0" applyFont="1" applyFill="1" applyBorder="1" applyAlignment="1">
      <alignment horizontal="right" vertical="center" wrapText="1"/>
    </xf>
    <xf numFmtId="2" fontId="5" fillId="36" borderId="166" xfId="1" applyNumberFormat="1" applyFont="1" applyFill="1" applyBorder="1" applyAlignment="1">
      <alignment horizontal="left" vertical="center" shrinkToFit="1"/>
    </xf>
    <xf numFmtId="2"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shrinkToFit="1"/>
    </xf>
    <xf numFmtId="49"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wrapText="1"/>
    </xf>
    <xf numFmtId="2" fontId="5" fillId="36" borderId="49" xfId="1" applyNumberFormat="1" applyFont="1" applyFill="1" applyBorder="1" applyAlignment="1">
      <alignment horizontal="left" vertical="center" shrinkToFit="1"/>
    </xf>
    <xf numFmtId="2"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shrinkToFit="1"/>
    </xf>
    <xf numFmtId="49"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wrapText="1"/>
    </xf>
    <xf numFmtId="0" fontId="14" fillId="36" borderId="80" xfId="0" applyFont="1" applyFill="1" applyBorder="1" applyAlignment="1">
      <alignment horizontal="left" vertical="center" wrapText="1"/>
    </xf>
    <xf numFmtId="0" fontId="14" fillId="36" borderId="82" xfId="0" applyFont="1" applyFill="1" applyBorder="1" applyAlignment="1">
      <alignment horizontal="left" vertical="center" wrapText="1"/>
    </xf>
    <xf numFmtId="0" fontId="14" fillId="36" borderId="83" xfId="0" applyFont="1" applyFill="1" applyBorder="1" applyAlignment="1">
      <alignment horizontal="left" vertical="center" wrapText="1"/>
    </xf>
    <xf numFmtId="0" fontId="20" fillId="36" borderId="100" xfId="0" applyFont="1" applyFill="1" applyBorder="1" applyAlignment="1">
      <alignment horizontal="left" vertical="center" wrapText="1"/>
    </xf>
    <xf numFmtId="0" fontId="14" fillId="36" borderId="100" xfId="0" applyFont="1" applyFill="1" applyBorder="1" applyAlignment="1">
      <alignment horizontal="left" vertical="center" wrapText="1"/>
    </xf>
    <xf numFmtId="0" fontId="14" fillId="36" borderId="76" xfId="0" applyFont="1" applyFill="1" applyBorder="1" applyAlignment="1">
      <alignment horizontal="right" vertical="center" wrapText="1"/>
    </xf>
    <xf numFmtId="49" fontId="3" fillId="0" borderId="0" xfId="2" applyNumberFormat="1" applyAlignment="1" applyProtection="1"/>
    <xf numFmtId="0" fontId="7" fillId="32"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4" borderId="16" xfId="10" applyNumberFormat="1" applyFont="1" applyFill="1" applyBorder="1" applyAlignment="1" applyProtection="1">
      <alignment horizontal="left" vertical="center" wrapText="1"/>
      <protection locked="0"/>
    </xf>
    <xf numFmtId="1" fontId="7" fillId="34" borderId="47" xfId="10" applyNumberFormat="1" applyFont="1" applyFill="1" applyBorder="1" applyAlignment="1" applyProtection="1">
      <alignment horizontal="left" vertical="center" wrapText="1"/>
      <protection locked="0"/>
    </xf>
    <xf numFmtId="1" fontId="7" fillId="34"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38"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0" fontId="5" fillId="34" borderId="22" xfId="10" applyFont="1" applyFill="1" applyBorder="1" applyAlignment="1">
      <alignment horizontal="left" vertical="center" shrinkToFit="1"/>
    </xf>
    <xf numFmtId="0" fontId="5" fillId="34" borderId="18" xfId="10" applyFont="1" applyFill="1" applyBorder="1" applyAlignment="1" applyProtection="1">
      <alignment horizontal="left" vertical="center" wrapText="1" shrinkToFit="1"/>
      <protection locked="0"/>
    </xf>
    <xf numFmtId="0" fontId="5" fillId="34" borderId="23" xfId="10" applyFont="1" applyFill="1" applyBorder="1" applyAlignment="1" applyProtection="1">
      <alignment horizontal="left" vertical="center" shrinkToFit="1"/>
      <protection locked="0"/>
    </xf>
    <xf numFmtId="2" fontId="5" fillId="34" borderId="6" xfId="10" applyNumberFormat="1" applyFont="1" applyFill="1" applyBorder="1" applyAlignment="1">
      <alignment horizontal="left" vertical="center" wrapText="1"/>
    </xf>
    <xf numFmtId="49" fontId="5" fillId="34" borderId="6" xfId="10" applyNumberFormat="1" applyFont="1" applyFill="1" applyBorder="1" applyAlignment="1">
      <alignment horizontal="left" vertical="center" wrapText="1" shrinkToFit="1"/>
    </xf>
    <xf numFmtId="0" fontId="5" fillId="34" borderId="6" xfId="10" applyFont="1" applyFill="1" applyBorder="1" applyAlignment="1" applyProtection="1">
      <alignment horizontal="left" vertical="center" shrinkToFit="1"/>
      <protection locked="0"/>
    </xf>
    <xf numFmtId="1" fontId="5" fillId="34" borderId="24" xfId="10" applyNumberFormat="1" applyFont="1" applyFill="1" applyBorder="1" applyAlignment="1" applyProtection="1">
      <alignment horizontal="right" vertical="center" shrinkToFit="1"/>
      <protection locked="0"/>
    </xf>
    <xf numFmtId="166" fontId="5" fillId="0" borderId="6" xfId="10" applyNumberFormat="1" applyFont="1" applyBorder="1" applyAlignment="1" applyProtection="1">
      <alignment horizontal="right" vertical="center" shrinkToFit="1"/>
      <protection locked="0"/>
    </xf>
    <xf numFmtId="166" fontId="5" fillId="0" borderId="24" xfId="10" applyNumberFormat="1" applyFont="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0" fontId="5" fillId="34" borderId="6" xfId="10" applyFont="1" applyFill="1" applyBorder="1" applyAlignment="1" applyProtection="1">
      <alignment horizontal="left" vertical="center" wrapText="1" shrinkToFit="1"/>
      <protection locked="0"/>
    </xf>
    <xf numFmtId="49" fontId="5" fillId="34" borderId="6" xfId="10" applyNumberFormat="1" applyFont="1" applyFill="1" applyBorder="1" applyAlignment="1">
      <alignment horizontal="left" vertical="center" wrapText="1"/>
    </xf>
    <xf numFmtId="0" fontId="5" fillId="34" borderId="6" xfId="10" applyFont="1" applyFill="1" applyBorder="1" applyAlignment="1">
      <alignment horizontal="left" vertical="center" shrinkToFit="1"/>
    </xf>
    <xf numFmtId="1" fontId="5" fillId="34"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4" borderId="56" xfId="10" applyFont="1" applyFill="1" applyBorder="1" applyAlignment="1" applyProtection="1">
      <alignment horizontal="left" vertical="center" shrinkToFit="1"/>
      <protection locked="0"/>
    </xf>
    <xf numFmtId="0" fontId="5" fillId="34" borderId="27" xfId="10" applyFont="1" applyFill="1" applyBorder="1" applyAlignment="1" applyProtection="1">
      <alignment horizontal="left" vertical="center" wrapText="1" shrinkToFit="1"/>
      <protection locked="0"/>
    </xf>
    <xf numFmtId="49" fontId="5" fillId="34" borderId="27" xfId="10" applyNumberFormat="1" applyFont="1" applyFill="1" applyBorder="1" applyAlignment="1" applyProtection="1">
      <alignment horizontal="left" vertical="center" wrapText="1" shrinkToFit="1"/>
      <protection locked="0"/>
    </xf>
    <xf numFmtId="0" fontId="5" fillId="34" borderId="27" xfId="10" applyFont="1" applyFill="1" applyBorder="1" applyAlignment="1" applyProtection="1">
      <alignment horizontal="left" vertical="center" shrinkToFit="1"/>
      <protection locked="0"/>
    </xf>
    <xf numFmtId="1" fontId="5" fillId="34" borderId="28"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4" borderId="18" xfId="10" applyNumberFormat="1" applyFont="1" applyFill="1" applyBorder="1" applyAlignment="1" applyProtection="1">
      <alignment horizontal="left" vertical="center" wrapText="1" shrinkToFit="1"/>
      <protection locked="0"/>
    </xf>
    <xf numFmtId="0" fontId="5" fillId="34" borderId="18" xfId="10" applyFont="1" applyFill="1" applyBorder="1" applyAlignment="1">
      <alignment horizontal="left" vertical="center" shrinkToFit="1"/>
    </xf>
    <xf numFmtId="1" fontId="5" fillId="34"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4"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4" borderId="23" xfId="10" applyNumberFormat="1" applyFont="1" applyFill="1" applyBorder="1" applyAlignment="1" applyProtection="1">
      <alignment horizontal="left" vertical="center" shrinkToFit="1"/>
      <protection locked="0"/>
    </xf>
    <xf numFmtId="0" fontId="5" fillId="34" borderId="6" xfId="10" applyFont="1" applyFill="1" applyBorder="1" applyAlignment="1">
      <alignment horizontal="left" vertical="center" wrapText="1" shrinkToFit="1"/>
    </xf>
    <xf numFmtId="49" fontId="5" fillId="37" borderId="6" xfId="10" applyNumberFormat="1" applyFont="1" applyFill="1" applyBorder="1" applyAlignment="1" applyProtection="1">
      <alignment horizontal="left" vertical="center" wrapText="1" shrinkToFit="1"/>
      <protection locked="0"/>
    </xf>
    <xf numFmtId="0" fontId="5" fillId="37" borderId="6" xfId="10" applyFont="1" applyFill="1" applyBorder="1" applyAlignment="1">
      <alignment horizontal="left" vertical="center" shrinkToFit="1"/>
    </xf>
    <xf numFmtId="1" fontId="5" fillId="37" borderId="24" xfId="10" applyNumberFormat="1" applyFont="1" applyFill="1" applyBorder="1" applyAlignment="1">
      <alignment horizontal="right" vertical="center" shrinkToFit="1"/>
    </xf>
    <xf numFmtId="0" fontId="5" fillId="34" borderId="56" xfId="10" applyFont="1" applyFill="1" applyBorder="1" applyAlignment="1">
      <alignment horizontal="left" vertical="center" shrinkToFit="1"/>
    </xf>
    <xf numFmtId="2" fontId="5" fillId="34" borderId="27" xfId="10" applyNumberFormat="1" applyFont="1" applyFill="1" applyBorder="1" applyAlignment="1" applyProtection="1">
      <alignment horizontal="left" vertical="center" wrapText="1" shrinkToFit="1"/>
      <protection locked="0"/>
    </xf>
    <xf numFmtId="49" fontId="5" fillId="34" borderId="27" xfId="10" applyNumberFormat="1" applyFont="1" applyFill="1" applyBorder="1" applyAlignment="1">
      <alignment horizontal="left" vertical="center" wrapText="1" shrinkToFit="1"/>
    </xf>
    <xf numFmtId="0" fontId="5" fillId="34" borderId="27" xfId="10" applyFont="1" applyFill="1" applyBorder="1" applyAlignment="1">
      <alignment horizontal="left" vertical="center" shrinkToFit="1"/>
    </xf>
    <xf numFmtId="1" fontId="5" fillId="34"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4" borderId="40" xfId="10" applyFont="1" applyFill="1" applyBorder="1" applyAlignment="1" applyProtection="1">
      <alignment horizontal="left" vertical="center" wrapText="1"/>
      <protection locked="0"/>
    </xf>
    <xf numFmtId="0" fontId="5" fillId="34" borderId="13" xfId="10" applyFont="1" applyFill="1" applyBorder="1" applyAlignment="1" applyProtection="1">
      <alignment horizontal="left" vertical="center" wrapText="1"/>
      <protection locked="0"/>
    </xf>
    <xf numFmtId="1" fontId="5" fillId="34"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2" fontId="5" fillId="7" borderId="14" xfId="10" applyNumberFormat="1" applyFont="1" applyFill="1" applyBorder="1" applyAlignment="1" applyProtection="1">
      <alignment horizontal="right" vertical="center" wrapText="1"/>
      <protection locked="0"/>
    </xf>
    <xf numFmtId="2" fontId="5" fillId="7" borderId="54"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7" borderId="6" xfId="10" applyNumberFormat="1" applyFont="1" applyFill="1" applyBorder="1" applyAlignment="1" applyProtection="1">
      <alignment horizontal="right" vertical="center" wrapText="1"/>
      <protection locked="0"/>
    </xf>
    <xf numFmtId="2" fontId="5" fillId="7" borderId="24"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0" fontId="5" fillId="34" borderId="55" xfId="10" applyFont="1" applyFill="1" applyBorder="1" applyAlignment="1" applyProtection="1">
      <alignment horizontal="left" vertical="center" wrapText="1"/>
      <protection locked="0"/>
    </xf>
    <xf numFmtId="0" fontId="5" fillId="34" borderId="52" xfId="10" applyFont="1" applyFill="1" applyBorder="1" applyAlignment="1" applyProtection="1">
      <alignment horizontal="left" vertical="center" wrapText="1"/>
      <protection locked="0"/>
    </xf>
    <xf numFmtId="49" fontId="5" fillId="34" borderId="52" xfId="10" applyNumberFormat="1" applyFont="1" applyFill="1" applyBorder="1" applyAlignment="1" applyProtection="1">
      <alignment horizontal="left" vertical="center" wrapText="1" shrinkToFit="1"/>
      <protection locked="0"/>
    </xf>
    <xf numFmtId="1" fontId="5" fillId="34"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6" borderId="39" xfId="10" applyFont="1" applyFill="1" applyBorder="1" applyAlignment="1" applyProtection="1">
      <alignment horizontal="left" vertical="center" wrapText="1"/>
      <protection locked="0"/>
    </xf>
    <xf numFmtId="1" fontId="7" fillId="27" borderId="30" xfId="10" applyNumberFormat="1" applyFont="1" applyFill="1" applyBorder="1" applyAlignment="1" applyProtection="1">
      <alignment horizontal="left" vertical="center" wrapText="1"/>
      <protection locked="0"/>
    </xf>
    <xf numFmtId="1" fontId="7" fillId="27" borderId="178" xfId="10" applyNumberFormat="1" applyFont="1" applyFill="1" applyBorder="1" applyAlignment="1" applyProtection="1">
      <alignment horizontal="left" vertical="center" wrapText="1"/>
      <protection locked="0"/>
    </xf>
    <xf numFmtId="1" fontId="7" fillId="27" borderId="179" xfId="10" applyNumberFormat="1" applyFont="1" applyFill="1" applyBorder="1" applyAlignment="1" applyProtection="1">
      <alignment horizontal="left" vertical="center" wrapText="1"/>
      <protection locked="0"/>
    </xf>
    <xf numFmtId="1" fontId="7" fillId="27" borderId="70" xfId="10" applyNumberFormat="1" applyFont="1" applyFill="1" applyBorder="1" applyAlignment="1" applyProtection="1">
      <alignment horizontal="left" vertical="center" wrapText="1"/>
      <protection locked="0"/>
    </xf>
    <xf numFmtId="1" fontId="7" fillId="27" borderId="180" xfId="10" applyNumberFormat="1" applyFont="1" applyFill="1" applyBorder="1" applyAlignment="1" applyProtection="1">
      <alignment horizontal="left" vertical="center" wrapText="1"/>
      <protection locked="0"/>
    </xf>
    <xf numFmtId="2" fontId="5" fillId="39" borderId="17" xfId="10" applyNumberFormat="1" applyFont="1" applyFill="1" applyBorder="1" applyAlignment="1">
      <alignment horizontal="left" vertical="center" wrapText="1"/>
    </xf>
    <xf numFmtId="2" fontId="5" fillId="39" borderId="14" xfId="10" applyNumberFormat="1" applyFont="1" applyFill="1" applyBorder="1" applyAlignment="1">
      <alignment horizontal="left" vertical="center" wrapText="1"/>
    </xf>
    <xf numFmtId="1" fontId="5" fillId="39"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15" borderId="18"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0" borderId="34" xfId="10" applyNumberFormat="1" applyFont="1" applyBorder="1" applyAlignment="1" applyProtection="1">
      <alignment horizontal="right" vertical="center" wrapText="1"/>
      <protection locked="0"/>
    </xf>
    <xf numFmtId="2" fontId="5" fillId="39" borderId="23" xfId="10" applyNumberFormat="1" applyFont="1" applyFill="1" applyBorder="1" applyAlignment="1">
      <alignment horizontal="left" vertical="center" wrapText="1"/>
    </xf>
    <xf numFmtId="2" fontId="5" fillId="39" borderId="6" xfId="10" applyNumberFormat="1" applyFont="1" applyFill="1" applyBorder="1" applyAlignment="1">
      <alignment horizontal="left" vertical="center" wrapText="1"/>
    </xf>
    <xf numFmtId="1" fontId="5" fillId="39"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39" borderId="23" xfId="10" applyFont="1" applyFill="1" applyBorder="1" applyAlignment="1" applyProtection="1">
      <alignment horizontal="left" vertical="center" wrapText="1" shrinkToFit="1"/>
      <protection locked="0"/>
    </xf>
    <xf numFmtId="0" fontId="5" fillId="39" borderId="6" xfId="10" applyFont="1" applyFill="1" applyBorder="1" applyAlignment="1" applyProtection="1">
      <alignment horizontal="left" vertical="center" wrapText="1" shrinkToFit="1"/>
      <protection locked="0"/>
    </xf>
    <xf numFmtId="0" fontId="5" fillId="39" borderId="23" xfId="10" applyFont="1" applyFill="1" applyBorder="1" applyAlignment="1" applyProtection="1">
      <alignment horizontal="left" vertical="center" wrapText="1"/>
      <protection locked="0"/>
    </xf>
    <xf numFmtId="0" fontId="5" fillId="39" borderId="6" xfId="10" applyFont="1" applyFill="1" applyBorder="1" applyAlignment="1" applyProtection="1">
      <alignment horizontal="left" vertical="center" wrapText="1"/>
      <protection locked="0"/>
    </xf>
    <xf numFmtId="49" fontId="5" fillId="39" borderId="6" xfId="10" applyNumberFormat="1" applyFont="1" applyFill="1" applyBorder="1" applyAlignment="1" applyProtection="1">
      <alignment horizontal="left" vertical="center" wrapText="1" shrinkToFit="1"/>
      <protection locked="0"/>
    </xf>
    <xf numFmtId="1" fontId="5" fillId="39" borderId="34" xfId="10" applyNumberFormat="1" applyFont="1" applyFill="1" applyBorder="1" applyAlignment="1" applyProtection="1">
      <alignment horizontal="right" vertical="center" wrapText="1"/>
      <protection locked="0"/>
    </xf>
    <xf numFmtId="2" fontId="5" fillId="39" borderId="56" xfId="10" applyNumberFormat="1" applyFont="1" applyFill="1" applyBorder="1" applyAlignment="1">
      <alignment horizontal="left" vertical="center" wrapText="1"/>
    </xf>
    <xf numFmtId="2" fontId="5" fillId="39" borderId="27" xfId="10" applyNumberFormat="1" applyFont="1" applyFill="1" applyBorder="1" applyAlignment="1">
      <alignment horizontal="left" vertical="center" wrapText="1"/>
    </xf>
    <xf numFmtId="1" fontId="5" fillId="39"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2" fontId="5" fillId="0" borderId="68" xfId="10" applyNumberFormat="1" applyFont="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0" borderId="50" xfId="10" applyNumberFormat="1" applyFont="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2" fontId="5" fillId="0" borderId="49" xfId="10" applyNumberFormat="1" applyFont="1" applyBorder="1" applyAlignment="1" applyProtection="1">
      <alignment horizontal="right" vertical="center" wrapText="1"/>
      <protection locked="0"/>
    </xf>
    <xf numFmtId="0" fontId="5" fillId="39" borderId="22" xfId="10" applyFont="1" applyFill="1" applyBorder="1" applyAlignment="1" applyProtection="1">
      <alignment horizontal="left" vertical="center" wrapText="1"/>
      <protection locked="0"/>
    </xf>
    <xf numFmtId="0" fontId="5" fillId="39" borderId="18" xfId="10" applyFont="1" applyFill="1" applyBorder="1" applyAlignment="1" applyProtection="1">
      <alignment horizontal="left" vertical="center" wrapText="1"/>
      <protection locked="0"/>
    </xf>
    <xf numFmtId="49" fontId="5" fillId="39" borderId="18" xfId="10" applyNumberFormat="1" applyFont="1" applyFill="1" applyBorder="1" applyAlignment="1" applyProtection="1">
      <alignment horizontal="left" vertical="center" wrapText="1" shrinkToFit="1"/>
      <protection locked="0"/>
    </xf>
    <xf numFmtId="1" fontId="5" fillId="39" borderId="50" xfId="10" applyNumberFormat="1" applyFont="1" applyFill="1" applyBorder="1" applyAlignment="1" applyProtection="1">
      <alignment horizontal="right" vertical="center" wrapText="1"/>
      <protection locked="0"/>
    </xf>
    <xf numFmtId="2" fontId="5" fillId="39" borderId="15" xfId="10" applyNumberFormat="1" applyFont="1" applyFill="1" applyBorder="1" applyAlignment="1">
      <alignment horizontal="left" vertical="center" wrapText="1"/>
    </xf>
    <xf numFmtId="2" fontId="5" fillId="39" borderId="25" xfId="10" applyNumberFormat="1" applyFont="1" applyFill="1" applyBorder="1" applyAlignment="1">
      <alignment horizontal="left" vertical="center" wrapText="1"/>
    </xf>
    <xf numFmtId="1" fontId="5" fillId="39"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7" borderId="16" xfId="10" applyNumberFormat="1" applyFont="1" applyFill="1" applyBorder="1" applyAlignment="1" applyProtection="1">
      <alignment horizontal="left" vertical="center" wrapText="1"/>
      <protection locked="0"/>
    </xf>
    <xf numFmtId="1" fontId="7" fillId="27" borderId="47" xfId="10" applyNumberFormat="1" applyFont="1" applyFill="1" applyBorder="1" applyAlignment="1" applyProtection="1">
      <alignment horizontal="left" vertical="center" wrapText="1"/>
      <protection locked="0"/>
    </xf>
    <xf numFmtId="1" fontId="7" fillId="27" borderId="66" xfId="10" applyNumberFormat="1" applyFont="1" applyFill="1" applyBorder="1" applyAlignment="1" applyProtection="1">
      <alignment horizontal="left" vertical="center" wrapTex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pplyProtection="1">
      <alignment horizontal="left" vertical="center" shrinkToFit="1"/>
      <protection locked="0"/>
    </xf>
    <xf numFmtId="1" fontId="5" fillId="36" borderId="29" xfId="10" applyNumberFormat="1" applyFont="1" applyFill="1" applyBorder="1" applyAlignment="1" applyProtection="1">
      <alignment horizontal="right" vertical="center" shrinkToFit="1"/>
      <protection locked="0"/>
    </xf>
    <xf numFmtId="2" fontId="5" fillId="0" borderId="18" xfId="10" applyNumberFormat="1" applyFont="1" applyBorder="1" applyAlignment="1" applyProtection="1">
      <alignment horizontal="right" vertical="center" shrinkToFit="1"/>
      <protection locked="0"/>
    </xf>
    <xf numFmtId="2" fontId="5" fillId="0" borderId="29" xfId="10" applyNumberFormat="1" applyFont="1" applyBorder="1" applyAlignment="1" applyProtection="1">
      <alignment horizontal="right" vertical="center" shrinkToFit="1"/>
      <protection locked="0"/>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pplyProtection="1">
      <alignment horizontal="left" vertical="center" wrapText="1" shrinkToFit="1"/>
      <protection locked="0"/>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2" fontId="5" fillId="36" borderId="23" xfId="10" applyNumberFormat="1" applyFont="1" applyFill="1" applyBorder="1" applyAlignment="1" applyProtection="1">
      <alignment horizontal="left" vertical="center" shrinkToFit="1"/>
      <protection locked="0"/>
    </xf>
    <xf numFmtId="2" fontId="5" fillId="36" borderId="6" xfId="10" applyNumberFormat="1" applyFont="1" applyFill="1" applyBorder="1" applyAlignment="1" applyProtection="1">
      <alignment horizontal="left" vertical="center" wrapText="1" shrinkToFit="1"/>
      <protection locked="0"/>
    </xf>
    <xf numFmtId="2" fontId="5" fillId="36" borderId="6" xfId="10" applyNumberFormat="1" applyFont="1" applyFill="1" applyBorder="1" applyAlignment="1" applyProtection="1">
      <alignment horizontal="left" vertical="center" shrinkToFit="1"/>
      <protection locked="0"/>
    </xf>
    <xf numFmtId="2" fontId="5" fillId="36" borderId="56" xfId="10" applyNumberFormat="1" applyFont="1" applyFill="1" applyBorder="1" applyAlignment="1" applyProtection="1">
      <alignment horizontal="left" vertical="center" shrinkToFit="1"/>
      <protection locked="0"/>
    </xf>
    <xf numFmtId="2" fontId="5" fillId="36" borderId="27" xfId="10" applyNumberFormat="1" applyFont="1" applyFill="1" applyBorder="1" applyAlignment="1" applyProtection="1">
      <alignment horizontal="left" vertical="center" wrapText="1" shrinkToFit="1"/>
      <protection locked="0"/>
    </xf>
    <xf numFmtId="2" fontId="5" fillId="36" borderId="27" xfId="10" applyNumberFormat="1"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49" fontId="5" fillId="27" borderId="18" xfId="10" applyNumberFormat="1" applyFont="1" applyFill="1" applyBorder="1" applyAlignment="1">
      <alignment horizontal="left" vertical="center" wrapText="1" shrinkToFit="1"/>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6" xfId="10" applyNumberFormat="1" applyFont="1" applyFill="1" applyBorder="1" applyAlignment="1">
      <alignment horizontal="left" vertical="center" wrapText="1"/>
    </xf>
    <xf numFmtId="49" fontId="5" fillId="27" borderId="6" xfId="10" applyNumberFormat="1" applyFont="1" applyFill="1" applyBorder="1" applyAlignment="1">
      <alignment horizontal="left" vertical="center" wrapText="1" shrinkToFit="1"/>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0" fontId="5" fillId="27" borderId="6" xfId="10" applyFont="1" applyFill="1" applyBorder="1" applyAlignment="1" applyProtection="1">
      <alignment horizontal="left" vertical="center" wrapText="1" shrinkToFit="1"/>
      <protection locked="0"/>
    </xf>
    <xf numFmtId="49" fontId="5" fillId="27" borderId="6" xfId="10" applyNumberFormat="1" applyFont="1" applyFill="1" applyBorder="1" applyAlignment="1">
      <alignment horizontal="left" vertical="center" wrapTex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2" fontId="5" fillId="27" borderId="27" xfId="10" applyNumberFormat="1" applyFont="1" applyFill="1" applyBorder="1" applyAlignment="1" applyProtection="1">
      <alignment horizontal="left" vertical="center" wrapText="1" shrinkToFit="1"/>
      <protection locked="0"/>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0" fontId="5" fillId="36" borderId="6" xfId="10" applyFont="1" applyFill="1" applyBorder="1" applyAlignment="1">
      <alignment horizontal="left" vertical="center" wrapText="1" shrinkToFit="1"/>
    </xf>
    <xf numFmtId="0" fontId="5" fillId="36" borderId="23" xfId="10" applyFont="1" applyFill="1" applyBorder="1" applyAlignment="1">
      <alignment horizontal="left" vertical="center" shrinkToFit="1"/>
    </xf>
    <xf numFmtId="49" fontId="5" fillId="36" borderId="6" xfId="10" applyNumberFormat="1" applyFont="1" applyFill="1" applyBorder="1" applyAlignment="1">
      <alignment horizontal="left" vertical="center" wrapText="1" shrinkToFit="1"/>
    </xf>
    <xf numFmtId="0" fontId="5" fillId="36" borderId="56" xfId="10" applyFont="1" applyFill="1" applyBorder="1" applyAlignment="1">
      <alignment horizontal="left" vertical="center" shrinkToFit="1"/>
    </xf>
    <xf numFmtId="0" fontId="5" fillId="36" borderId="27" xfId="10" applyFont="1" applyFill="1" applyBorder="1" applyAlignment="1">
      <alignment horizontal="left" vertical="center" wrapText="1" shrinkToFit="1"/>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7" borderId="40" xfId="10" applyFont="1" applyFill="1" applyBorder="1" applyAlignment="1" applyProtection="1">
      <alignment horizontal="left" vertical="center" wrapText="1"/>
      <protection locked="0"/>
    </xf>
    <xf numFmtId="0" fontId="5" fillId="27" borderId="13" xfId="10" applyFont="1" applyFill="1" applyBorder="1" applyAlignment="1" applyProtection="1">
      <alignment horizontal="left" vertical="center" wrapText="1"/>
      <protection locked="0"/>
    </xf>
    <xf numFmtId="1" fontId="5" fillId="27" borderId="19" xfId="10" applyNumberFormat="1" applyFont="1" applyFill="1" applyBorder="1" applyAlignment="1" applyProtection="1">
      <alignment horizontal="right" vertical="center" wrapText="1"/>
      <protection locked="0"/>
    </xf>
    <xf numFmtId="0" fontId="5" fillId="36" borderId="22" xfId="10" applyFont="1" applyFill="1" applyBorder="1" applyAlignment="1" applyProtection="1">
      <alignment horizontal="left" vertical="center" wrapText="1"/>
      <protection locked="0"/>
    </xf>
    <xf numFmtId="0" fontId="5" fillId="36" borderId="18" xfId="10" applyFont="1" applyFill="1" applyBorder="1" applyAlignment="1" applyProtection="1">
      <alignment horizontal="left" vertical="center" wrapText="1"/>
      <protection locked="0"/>
    </xf>
    <xf numFmtId="1" fontId="5" fillId="36" borderId="29" xfId="10" applyNumberFormat="1" applyFont="1" applyFill="1" applyBorder="1" applyAlignment="1" applyProtection="1">
      <alignment horizontal="right" vertical="center" wrapText="1"/>
      <protection locked="0"/>
    </xf>
    <xf numFmtId="0" fontId="5" fillId="36" borderId="23" xfId="10" applyFont="1" applyFill="1" applyBorder="1" applyAlignment="1" applyProtection="1">
      <alignment horizontal="left" vertical="center" wrapText="1"/>
      <protection locked="0"/>
    </xf>
    <xf numFmtId="0" fontId="5" fillId="36" borderId="6" xfId="10" applyFont="1" applyFill="1" applyBorder="1" applyAlignment="1" applyProtection="1">
      <alignment horizontal="left" vertical="center" wrapText="1"/>
      <protection locked="0"/>
    </xf>
    <xf numFmtId="1" fontId="5" fillId="36"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0" fontId="5" fillId="27" borderId="55" xfId="10" applyFont="1" applyFill="1" applyBorder="1" applyAlignment="1" applyProtection="1">
      <alignment horizontal="left" vertical="center" wrapText="1"/>
      <protection locked="0"/>
    </xf>
    <xf numFmtId="0" fontId="5" fillId="27" borderId="52" xfId="10" applyFont="1" applyFill="1" applyBorder="1" applyAlignment="1" applyProtection="1">
      <alignment horizontal="left" vertical="center" wrapText="1"/>
      <protection locked="0"/>
    </xf>
    <xf numFmtId="49" fontId="5" fillId="27" borderId="52" xfId="10" applyNumberFormat="1" applyFont="1" applyFill="1" applyBorder="1" applyAlignment="1" applyProtection="1">
      <alignment horizontal="left" vertical="center" wrapText="1" shrinkToFit="1"/>
      <protection locked="0"/>
    </xf>
    <xf numFmtId="1" fontId="5" fillId="27"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0" borderId="39" xfId="10" applyFont="1" applyFill="1" applyBorder="1" applyAlignment="1" applyProtection="1">
      <alignment horizontal="left" vertical="center" wrapText="1"/>
      <protection locked="0"/>
    </xf>
    <xf numFmtId="1" fontId="7" fillId="40" borderId="16" xfId="10" applyNumberFormat="1" applyFont="1" applyFill="1" applyBorder="1" applyAlignment="1" applyProtection="1">
      <alignment horizontal="left" vertical="center" wrapText="1"/>
      <protection locked="0"/>
    </xf>
    <xf numFmtId="1" fontId="7" fillId="40" borderId="47" xfId="10" applyNumberFormat="1" applyFont="1" applyFill="1" applyBorder="1" applyAlignment="1" applyProtection="1">
      <alignment horizontal="left" vertical="center" wrapText="1"/>
      <protection locked="0"/>
    </xf>
    <xf numFmtId="1" fontId="7" fillId="40" borderId="66" xfId="10" applyNumberFormat="1" applyFont="1" applyFill="1" applyBorder="1" applyAlignment="1" applyProtection="1">
      <alignment horizontal="left" vertical="center" wrapText="1"/>
      <protection locked="0"/>
    </xf>
    <xf numFmtId="0" fontId="5" fillId="41" borderId="22" xfId="10" applyFont="1" applyFill="1" applyBorder="1" applyAlignment="1">
      <alignment horizontal="left" vertical="center" shrinkToFit="1"/>
    </xf>
    <xf numFmtId="0" fontId="5" fillId="41" borderId="18" xfId="10" applyFont="1" applyFill="1" applyBorder="1" applyAlignment="1" applyProtection="1">
      <alignment horizontal="left" vertical="center" wrapText="1" shrinkToFit="1"/>
      <protection locked="0"/>
    </xf>
    <xf numFmtId="49" fontId="5" fillId="41" borderId="18" xfId="10" applyNumberFormat="1" applyFont="1" applyFill="1" applyBorder="1" applyAlignment="1" applyProtection="1">
      <alignment horizontal="left" vertical="center" wrapText="1" shrinkToFit="1"/>
      <protection locked="0"/>
    </xf>
    <xf numFmtId="0" fontId="5" fillId="41" borderId="18" xfId="10" applyFont="1" applyFill="1" applyBorder="1" applyAlignment="1" applyProtection="1">
      <alignment horizontal="left" vertical="center" shrinkToFit="1"/>
      <protection locked="0"/>
    </xf>
    <xf numFmtId="1" fontId="5" fillId="41" borderId="29" xfId="10" applyNumberFormat="1" applyFont="1" applyFill="1" applyBorder="1" applyAlignment="1" applyProtection="1">
      <alignment horizontal="right" vertical="center" shrinkToFit="1"/>
      <protection locked="0"/>
    </xf>
    <xf numFmtId="49" fontId="5" fillId="41" borderId="23" xfId="10" applyNumberFormat="1" applyFont="1" applyFill="1" applyBorder="1" applyAlignment="1" applyProtection="1">
      <alignment horizontal="left" vertical="center" shrinkToFit="1"/>
      <protection locked="0"/>
    </xf>
    <xf numFmtId="0" fontId="5" fillId="41" borderId="6" xfId="10" applyFont="1" applyFill="1" applyBorder="1" applyAlignment="1" applyProtection="1">
      <alignment horizontal="left" vertical="center" wrapText="1" shrinkToFit="1"/>
      <protection locked="0"/>
    </xf>
    <xf numFmtId="49" fontId="5" fillId="41" borderId="6" xfId="10" applyNumberFormat="1"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shrinkToFit="1"/>
      <protection locked="0"/>
    </xf>
    <xf numFmtId="1" fontId="5" fillId="41" borderId="24" xfId="10" applyNumberFormat="1" applyFont="1" applyFill="1" applyBorder="1" applyAlignment="1" applyProtection="1">
      <alignment horizontal="right" vertical="center" shrinkToFit="1"/>
      <protection locked="0"/>
    </xf>
    <xf numFmtId="0" fontId="5" fillId="41" borderId="23" xfId="10" applyFont="1" applyFill="1" applyBorder="1" applyAlignment="1" applyProtection="1">
      <alignment horizontal="left" vertical="center" shrinkToFit="1"/>
      <protection locked="0"/>
    </xf>
    <xf numFmtId="2" fontId="5" fillId="41"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left" vertical="center" shrinkToFit="1"/>
      <protection locked="0"/>
    </xf>
    <xf numFmtId="2" fontId="5" fillId="41" borderId="6" xfId="10" applyNumberFormat="1" applyFont="1" applyFill="1" applyBorder="1" applyAlignment="1" applyProtection="1">
      <alignment horizontal="left" vertical="center" wrapText="1" shrinkToFit="1"/>
      <protection locked="0"/>
    </xf>
    <xf numFmtId="2" fontId="5" fillId="41" borderId="6" xfId="10" applyNumberFormat="1" applyFont="1" applyFill="1" applyBorder="1" applyAlignment="1" applyProtection="1">
      <alignment horizontal="left" vertical="center" shrinkToFit="1"/>
      <protection locked="0"/>
    </xf>
    <xf numFmtId="2" fontId="5" fillId="41" borderId="56" xfId="10" applyNumberFormat="1" applyFont="1" applyFill="1" applyBorder="1" applyAlignment="1" applyProtection="1">
      <alignment horizontal="left" vertical="center" shrinkToFit="1"/>
      <protection locked="0"/>
    </xf>
    <xf numFmtId="2" fontId="5" fillId="41" borderId="27" xfId="10" applyNumberFormat="1" applyFont="1" applyFill="1" applyBorder="1" applyAlignment="1" applyProtection="1">
      <alignment horizontal="left" vertical="center" wrapText="1" shrinkToFit="1"/>
      <protection locked="0"/>
    </xf>
    <xf numFmtId="2" fontId="5" fillId="41" borderId="27" xfId="10" applyNumberFormat="1" applyFont="1" applyFill="1" applyBorder="1" applyAlignment="1" applyProtection="1">
      <alignment horizontal="left" vertical="center" shrinkToFit="1"/>
      <protection locked="0"/>
    </xf>
    <xf numFmtId="1" fontId="5" fillId="41" borderId="28" xfId="10" applyNumberFormat="1" applyFont="1" applyFill="1" applyBorder="1" applyAlignment="1" applyProtection="1">
      <alignment horizontal="right" vertical="center" shrinkToFi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40" borderId="6" xfId="10" applyNumberFormat="1" applyFont="1" applyFill="1" applyBorder="1" applyAlignment="1">
      <alignment horizontal="left" vertical="center" wrapText="1"/>
    </xf>
    <xf numFmtId="49" fontId="5" fillId="40" borderId="6" xfId="10" applyNumberFormat="1" applyFont="1" applyFill="1" applyBorder="1" applyAlignment="1">
      <alignment horizontal="left" vertical="center" wrapText="1" shrinkToFit="1"/>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lignment horizontal="left" vertical="center" wrapTex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0" fontId="5" fillId="41" borderId="56" xfId="10" applyFont="1" applyFill="1" applyBorder="1" applyAlignment="1" applyProtection="1">
      <alignment horizontal="left" vertical="center" shrinkToFit="1"/>
      <protection locked="0"/>
    </xf>
    <xf numFmtId="0" fontId="5" fillId="41" borderId="27" xfId="10" applyFont="1" applyFill="1" applyBorder="1" applyAlignment="1" applyProtection="1">
      <alignment horizontal="left" vertical="center" wrapText="1" shrinkToFit="1"/>
      <protection locked="0"/>
    </xf>
    <xf numFmtId="49" fontId="5" fillId="41" borderId="27" xfId="10" applyNumberFormat="1" applyFont="1" applyFill="1" applyBorder="1" applyAlignment="1" applyProtection="1">
      <alignment horizontal="left" vertical="center" wrapText="1" shrinkToFit="1"/>
      <protection locked="0"/>
    </xf>
    <xf numFmtId="0" fontId="5" fillId="41" borderId="27" xfId="10" applyFont="1" applyFill="1" applyBorder="1" applyAlignment="1" applyProtection="1">
      <alignment horizontal="left" vertical="center"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49" fontId="5" fillId="40" borderId="6" xfId="10" applyNumberFormat="1" applyFont="1" applyFill="1" applyBorder="1" applyAlignment="1" applyProtection="1">
      <alignment horizontal="left" vertical="center" wrapText="1"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lignment horizontal="left" vertical="center" wrapText="1" shrinkToFit="1"/>
    </xf>
    <xf numFmtId="0" fontId="5" fillId="40" borderId="56" xfId="10" applyFont="1" applyFill="1" applyBorder="1" applyAlignment="1">
      <alignment horizontal="left" vertical="center" shrinkToFit="1"/>
    </xf>
    <xf numFmtId="2" fontId="5" fillId="40" borderId="27" xfId="10" applyNumberFormat="1" applyFont="1" applyFill="1" applyBorder="1" applyAlignment="1" applyProtection="1">
      <alignment horizontal="left" vertical="center" wrapText="1" shrinkToFit="1"/>
      <protection locked="0"/>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0" fontId="5" fillId="41" borderId="18" xfId="10" applyFont="1" applyFill="1" applyBorder="1" applyAlignment="1">
      <alignment horizontal="left" vertical="center" shrinkToFit="1"/>
    </xf>
    <xf numFmtId="1" fontId="5" fillId="41" borderId="29" xfId="10" applyNumberFormat="1" applyFont="1" applyFill="1" applyBorder="1" applyAlignment="1">
      <alignment horizontal="right" vertical="center" shrinkToFit="1"/>
    </xf>
    <xf numFmtId="0" fontId="5" fillId="41" borderId="6" xfId="10" applyFont="1" applyFill="1" applyBorder="1" applyAlignment="1">
      <alignment horizontal="left" vertical="center" shrinkToFit="1"/>
    </xf>
    <xf numFmtId="1" fontId="5" fillId="41" borderId="24" xfId="10" applyNumberFormat="1" applyFont="1" applyFill="1" applyBorder="1" applyAlignment="1">
      <alignment horizontal="right" vertical="center" shrinkToFit="1"/>
    </xf>
    <xf numFmtId="0" fontId="5" fillId="41" borderId="6" xfId="10" applyFont="1" applyFill="1" applyBorder="1" applyAlignment="1">
      <alignment horizontal="left" vertical="center" wrapText="1" shrinkToFit="1"/>
    </xf>
    <xf numFmtId="0" fontId="5" fillId="41" borderId="23" xfId="10" applyFont="1" applyFill="1" applyBorder="1" applyAlignment="1">
      <alignment horizontal="left" vertical="center" shrinkToFit="1"/>
    </xf>
    <xf numFmtId="49" fontId="5" fillId="41" borderId="6" xfId="10" applyNumberFormat="1" applyFont="1" applyFill="1" applyBorder="1" applyAlignment="1">
      <alignment horizontal="left" vertical="center" wrapText="1" shrinkToFit="1"/>
    </xf>
    <xf numFmtId="0" fontId="5" fillId="41" borderId="56" xfId="10" applyFont="1" applyFill="1" applyBorder="1" applyAlignment="1">
      <alignment horizontal="left" vertical="center" shrinkToFit="1"/>
    </xf>
    <xf numFmtId="0" fontId="5" fillId="41" borderId="27" xfId="10" applyFont="1" applyFill="1" applyBorder="1" applyAlignment="1">
      <alignment horizontal="left" vertical="center" wrapText="1" shrinkToFit="1"/>
    </xf>
    <xf numFmtId="49" fontId="5" fillId="41" borderId="27" xfId="10" applyNumberFormat="1" applyFont="1" applyFill="1" applyBorder="1" applyAlignment="1">
      <alignment horizontal="left" vertical="center" wrapText="1" shrinkToFit="1"/>
    </xf>
    <xf numFmtId="0" fontId="5" fillId="41" borderId="27" xfId="10" applyFont="1" applyFill="1" applyBorder="1" applyAlignment="1">
      <alignment horizontal="left" vertical="center" shrinkToFit="1"/>
    </xf>
    <xf numFmtId="1" fontId="5" fillId="41" borderId="28" xfId="10" applyNumberFormat="1" applyFont="1" applyFill="1" applyBorder="1" applyAlignment="1">
      <alignment horizontal="right" vertical="center" shrinkToFit="1"/>
    </xf>
    <xf numFmtId="0" fontId="5" fillId="40" borderId="40" xfId="10" applyFont="1" applyFill="1" applyBorder="1" applyAlignment="1" applyProtection="1">
      <alignment horizontal="left" vertical="center" wrapText="1"/>
      <protection locked="0"/>
    </xf>
    <xf numFmtId="0" fontId="5" fillId="40" borderId="13" xfId="10" applyFont="1" applyFill="1" applyBorder="1" applyAlignment="1" applyProtection="1">
      <alignment horizontal="left" vertical="center" wrapText="1"/>
      <protection locked="0"/>
    </xf>
    <xf numFmtId="1" fontId="5" fillId="40" borderId="19" xfId="10" applyNumberFormat="1" applyFont="1" applyFill="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1" fontId="5" fillId="41" borderId="29"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1" fontId="5" fillId="41" borderId="24" xfId="10" applyNumberFormat="1" applyFont="1" applyFill="1" applyBorder="1" applyAlignment="1" applyProtection="1">
      <alignment horizontal="right" vertical="center" wrapText="1"/>
      <protection locked="0"/>
    </xf>
    <xf numFmtId="0" fontId="5" fillId="40" borderId="55" xfId="10" applyFont="1" applyFill="1" applyBorder="1" applyAlignment="1" applyProtection="1">
      <alignment horizontal="left" vertical="center" wrapText="1"/>
      <protection locked="0"/>
    </xf>
    <xf numFmtId="0" fontId="5" fillId="40" borderId="52" xfId="10" applyFont="1" applyFill="1" applyBorder="1" applyAlignment="1" applyProtection="1">
      <alignment horizontal="left" vertical="center" wrapText="1"/>
      <protection locked="0"/>
    </xf>
    <xf numFmtId="49" fontId="5" fillId="40" borderId="52" xfId="10" applyNumberFormat="1" applyFont="1" applyFill="1" applyBorder="1" applyAlignment="1" applyProtection="1">
      <alignment horizontal="left" vertical="center" wrapText="1" shrinkToFit="1"/>
      <protection locked="0"/>
    </xf>
    <xf numFmtId="1" fontId="5" fillId="40" borderId="53" xfId="10" applyNumberFormat="1" applyFont="1" applyFill="1" applyBorder="1" applyAlignment="1" applyProtection="1">
      <alignment horizontal="right" vertical="center" wrapText="1"/>
      <protection locked="0"/>
    </xf>
    <xf numFmtId="0" fontId="7" fillId="31" borderId="39" xfId="10" applyFont="1" applyFill="1" applyBorder="1" applyAlignment="1" applyProtection="1">
      <alignment horizontal="left" vertical="center" wrapText="1"/>
      <protection locked="0"/>
    </xf>
    <xf numFmtId="1" fontId="7" fillId="42" borderId="30" xfId="10" applyNumberFormat="1" applyFont="1" applyFill="1" applyBorder="1" applyAlignment="1" applyProtection="1">
      <alignment horizontal="left" vertical="center" wrapText="1"/>
      <protection locked="0"/>
    </xf>
    <xf numFmtId="1" fontId="7" fillId="42" borderId="178" xfId="10" applyNumberFormat="1" applyFont="1" applyFill="1" applyBorder="1" applyAlignment="1" applyProtection="1">
      <alignment horizontal="left" vertical="center" wrapText="1"/>
      <protection locked="0"/>
    </xf>
    <xf numFmtId="1" fontId="7" fillId="42" borderId="179" xfId="10" applyNumberFormat="1" applyFont="1" applyFill="1" applyBorder="1" applyAlignment="1" applyProtection="1">
      <alignment horizontal="left" vertical="center" wrapText="1"/>
      <protection locked="0"/>
    </xf>
    <xf numFmtId="1" fontId="7" fillId="42" borderId="70" xfId="10" applyNumberFormat="1" applyFont="1" applyFill="1" applyBorder="1" applyAlignment="1" applyProtection="1">
      <alignment horizontal="left" vertical="center" wrapText="1"/>
      <protection locked="0"/>
    </xf>
    <xf numFmtId="1" fontId="7" fillId="42" borderId="180" xfId="10" applyNumberFormat="1" applyFont="1" applyFill="1" applyBorder="1" applyAlignment="1" applyProtection="1">
      <alignment horizontal="left" vertical="center" wrapText="1"/>
      <protection locked="0"/>
    </xf>
    <xf numFmtId="2" fontId="5" fillId="25" borderId="17" xfId="10" applyNumberFormat="1" applyFont="1" applyFill="1" applyBorder="1" applyAlignment="1">
      <alignment horizontal="left" vertical="center" wrapText="1"/>
    </xf>
    <xf numFmtId="2" fontId="5" fillId="25" borderId="14" xfId="10" applyNumberFormat="1" applyFont="1" applyFill="1" applyBorder="1" applyAlignment="1">
      <alignment horizontal="left" vertical="center" wrapText="1"/>
    </xf>
    <xf numFmtId="1" fontId="5" fillId="25" borderId="54" xfId="10" applyNumberFormat="1" applyFont="1" applyFill="1" applyBorder="1" applyAlignment="1" applyProtection="1">
      <alignment horizontal="right" vertical="center" wrapText="1"/>
      <protection locked="0"/>
    </xf>
    <xf numFmtId="2" fontId="5" fillId="25" borderId="23" xfId="10" applyNumberFormat="1" applyFont="1" applyFill="1" applyBorder="1" applyAlignment="1">
      <alignment horizontal="left" vertical="center" wrapText="1"/>
    </xf>
    <xf numFmtId="2" fontId="5" fillId="25" borderId="6" xfId="10" applyNumberFormat="1" applyFont="1" applyFill="1" applyBorder="1" applyAlignment="1">
      <alignment horizontal="left" vertical="center" wrapText="1"/>
    </xf>
    <xf numFmtId="1" fontId="5" fillId="25" borderId="24" xfId="10" applyNumberFormat="1" applyFont="1" applyFill="1" applyBorder="1" applyAlignment="1" applyProtection="1">
      <alignment horizontal="right" vertical="center" wrapText="1"/>
      <protection locked="0"/>
    </xf>
    <xf numFmtId="0" fontId="5" fillId="25" borderId="23" xfId="10" applyFont="1" applyFill="1" applyBorder="1" applyAlignment="1" applyProtection="1">
      <alignment horizontal="left" vertical="center" wrapText="1" shrinkToFit="1"/>
      <protection locked="0"/>
    </xf>
    <xf numFmtId="0" fontId="5" fillId="25" borderId="6" xfId="10" applyFont="1" applyFill="1" applyBorder="1" applyAlignment="1" applyProtection="1">
      <alignment horizontal="left" vertical="center" wrapText="1" shrinkToFit="1"/>
      <protection locked="0"/>
    </xf>
    <xf numFmtId="0" fontId="5" fillId="25" borderId="23" xfId="10" applyFont="1" applyFill="1" applyBorder="1" applyAlignment="1" applyProtection="1">
      <alignment horizontal="left" vertical="center" wrapText="1"/>
      <protection locked="0"/>
    </xf>
    <xf numFmtId="0" fontId="5" fillId="25" borderId="6" xfId="10" applyFont="1" applyFill="1" applyBorder="1" applyAlignment="1" applyProtection="1">
      <alignment horizontal="left" vertical="center" wrapText="1"/>
      <protection locked="0"/>
    </xf>
    <xf numFmtId="49" fontId="5" fillId="25" borderId="6" xfId="10" applyNumberFormat="1" applyFont="1" applyFill="1" applyBorder="1" applyAlignment="1" applyProtection="1">
      <alignment horizontal="left" vertical="center" wrapText="1" shrinkToFit="1"/>
      <protection locked="0"/>
    </xf>
    <xf numFmtId="1" fontId="5" fillId="25" borderId="34" xfId="10" applyNumberFormat="1" applyFont="1" applyFill="1" applyBorder="1" applyAlignment="1" applyProtection="1">
      <alignment horizontal="right" vertical="center" wrapText="1"/>
      <protection locked="0"/>
    </xf>
    <xf numFmtId="2" fontId="5" fillId="25" borderId="56" xfId="10" applyNumberFormat="1" applyFont="1" applyFill="1" applyBorder="1" applyAlignment="1">
      <alignment horizontal="left" vertical="center" wrapText="1"/>
    </xf>
    <xf numFmtId="2" fontId="5" fillId="25" borderId="27" xfId="10" applyNumberFormat="1" applyFont="1" applyFill="1" applyBorder="1" applyAlignment="1">
      <alignment horizontal="left" vertical="center" wrapText="1"/>
    </xf>
    <xf numFmtId="1" fontId="5" fillId="25" borderId="68" xfId="10" applyNumberFormat="1" applyFont="1" applyFill="1" applyBorder="1" applyAlignment="1" applyProtection="1">
      <alignment horizontal="right" vertical="center" wrapText="1"/>
      <protection locked="0"/>
    </xf>
    <xf numFmtId="0" fontId="5" fillId="42" borderId="22" xfId="10" applyFont="1" applyFill="1" applyBorder="1" applyAlignment="1" applyProtection="1">
      <alignment horizontal="left" vertical="center" wrapText="1"/>
      <protection locked="0"/>
    </xf>
    <xf numFmtId="0" fontId="5" fillId="42" borderId="18" xfId="10" applyFont="1" applyFill="1" applyBorder="1" applyAlignment="1" applyProtection="1">
      <alignment horizontal="left" vertical="center" wrapText="1"/>
      <protection locked="0"/>
    </xf>
    <xf numFmtId="49" fontId="5" fillId="42" borderId="18" xfId="10" applyNumberFormat="1" applyFont="1" applyFill="1" applyBorder="1" applyAlignment="1" applyProtection="1">
      <alignment horizontal="left" vertical="center" wrapText="1" shrinkToFit="1"/>
      <protection locked="0"/>
    </xf>
    <xf numFmtId="1" fontId="5" fillId="42" borderId="50" xfId="10" applyNumberFormat="1" applyFont="1" applyFill="1" applyBorder="1" applyAlignment="1" applyProtection="1">
      <alignment horizontal="right" vertical="center" wrapText="1"/>
      <protection locked="0"/>
    </xf>
    <xf numFmtId="0" fontId="5" fillId="42" borderId="23" xfId="10" applyFont="1" applyFill="1" applyBorder="1" applyAlignment="1" applyProtection="1">
      <alignment horizontal="left" vertical="center" wrapText="1"/>
      <protection locked="0"/>
    </xf>
    <xf numFmtId="0" fontId="5" fillId="42" borderId="6" xfId="10" applyFont="1" applyFill="1" applyBorder="1" applyAlignment="1" applyProtection="1">
      <alignment horizontal="left" vertical="center" wrapText="1"/>
      <protection locked="0"/>
    </xf>
    <xf numFmtId="49" fontId="5" fillId="42" borderId="6" xfId="10" applyNumberFormat="1" applyFont="1" applyFill="1" applyBorder="1" applyAlignment="1" applyProtection="1">
      <alignment horizontal="left" vertical="center" wrapText="1" shrinkToFit="1"/>
      <protection locked="0"/>
    </xf>
    <xf numFmtId="1" fontId="5" fillId="42" borderId="34" xfId="10" applyNumberFormat="1" applyFont="1" applyFill="1" applyBorder="1" applyAlignment="1" applyProtection="1">
      <alignment horizontal="right" vertical="center" wrapText="1"/>
      <protection locked="0"/>
    </xf>
    <xf numFmtId="2" fontId="5" fillId="42" borderId="15" xfId="10" applyNumberFormat="1" applyFont="1" applyFill="1" applyBorder="1" applyAlignment="1">
      <alignment horizontal="left" vertical="center" wrapText="1"/>
    </xf>
    <xf numFmtId="2" fontId="5" fillId="42" borderId="25" xfId="10" applyNumberFormat="1" applyFont="1" applyFill="1" applyBorder="1" applyAlignment="1">
      <alignment horizontal="left" vertical="center" wrapText="1"/>
    </xf>
    <xf numFmtId="1" fontId="5" fillId="42" borderId="49" xfId="10" applyNumberFormat="1" applyFont="1" applyFill="1" applyBorder="1" applyAlignment="1" applyProtection="1">
      <alignment horizontal="right" vertical="center" wrapText="1"/>
      <protection locked="0"/>
    </xf>
    <xf numFmtId="0" fontId="5" fillId="25" borderId="22" xfId="10" applyFont="1" applyFill="1" applyBorder="1" applyAlignment="1" applyProtection="1">
      <alignment horizontal="left" vertical="center" wrapText="1"/>
      <protection locked="0"/>
    </xf>
    <xf numFmtId="0" fontId="5" fillId="25" borderId="18" xfId="10" applyFont="1" applyFill="1" applyBorder="1" applyAlignment="1" applyProtection="1">
      <alignment horizontal="left" vertical="center" wrapText="1"/>
      <protection locked="0"/>
    </xf>
    <xf numFmtId="49" fontId="5" fillId="25" borderId="18" xfId="10" applyNumberFormat="1" applyFont="1" applyFill="1" applyBorder="1" applyAlignment="1" applyProtection="1">
      <alignment horizontal="left" vertical="center" wrapText="1" shrinkToFit="1"/>
      <protection locked="0"/>
    </xf>
    <xf numFmtId="1" fontId="5" fillId="25" borderId="50" xfId="10" applyNumberFormat="1" applyFont="1" applyFill="1" applyBorder="1" applyAlignment="1" applyProtection="1">
      <alignment horizontal="right" vertical="center" wrapText="1"/>
      <protection locked="0"/>
    </xf>
    <xf numFmtId="2" fontId="5" fillId="25" borderId="15" xfId="10" applyNumberFormat="1" applyFont="1" applyFill="1" applyBorder="1" applyAlignment="1">
      <alignment horizontal="left" vertical="center" wrapText="1"/>
    </xf>
    <xf numFmtId="2" fontId="5" fillId="25" borderId="25" xfId="10" applyNumberFormat="1" applyFont="1" applyFill="1" applyBorder="1" applyAlignment="1">
      <alignment horizontal="left" vertical="center" wrapText="1"/>
    </xf>
    <xf numFmtId="1" fontId="5" fillId="25" borderId="49" xfId="10" applyNumberFormat="1" applyFont="1" applyFill="1" applyBorder="1" applyAlignment="1" applyProtection="1">
      <alignment horizontal="righ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25" borderId="22" xfId="10" applyFont="1" applyFill="1" applyBorder="1" applyAlignment="1">
      <alignment horizontal="left" vertical="center" shrinkToFit="1"/>
    </xf>
    <xf numFmtId="0" fontId="5" fillId="25" borderId="18" xfId="10" applyFont="1" applyFill="1" applyBorder="1" applyAlignment="1" applyProtection="1">
      <alignment horizontal="left" vertical="center" wrapText="1" shrinkToFit="1"/>
      <protection locked="0"/>
    </xf>
    <xf numFmtId="0" fontId="5" fillId="25" borderId="18" xfId="10" applyFont="1" applyFill="1" applyBorder="1" applyAlignment="1" applyProtection="1">
      <alignment horizontal="left" vertical="center" shrinkToFit="1"/>
      <protection locked="0"/>
    </xf>
    <xf numFmtId="1" fontId="5" fillId="25" borderId="29" xfId="10" applyNumberFormat="1" applyFont="1" applyFill="1" applyBorder="1" applyAlignment="1" applyProtection="1">
      <alignment horizontal="right" vertical="center" shrinkToFit="1"/>
      <protection locked="0"/>
    </xf>
    <xf numFmtId="49" fontId="5" fillId="25" borderId="23" xfId="10" applyNumberFormat="1" applyFont="1" applyFill="1" applyBorder="1" applyAlignment="1" applyProtection="1">
      <alignment horizontal="left" vertical="center" shrinkToFit="1"/>
      <protection locked="0"/>
    </xf>
    <xf numFmtId="0" fontId="5" fillId="25" borderId="6" xfId="10" applyFont="1" applyFill="1" applyBorder="1" applyAlignment="1" applyProtection="1">
      <alignment horizontal="left" vertical="center" shrinkToFit="1"/>
      <protection locked="0"/>
    </xf>
    <xf numFmtId="1" fontId="5" fillId="25" borderId="24" xfId="10" applyNumberFormat="1" applyFont="1" applyFill="1" applyBorder="1" applyAlignment="1" applyProtection="1">
      <alignment horizontal="right" vertical="center" shrinkToFit="1"/>
      <protection locked="0"/>
    </xf>
    <xf numFmtId="0" fontId="5" fillId="25" borderId="23" xfId="10" applyFont="1" applyFill="1" applyBorder="1" applyAlignment="1" applyProtection="1">
      <alignment horizontal="left" vertical="center" shrinkToFit="1"/>
      <protection locked="0"/>
    </xf>
    <xf numFmtId="2" fontId="5" fillId="25" borderId="23" xfId="10" applyNumberFormat="1" applyFont="1" applyFill="1" applyBorder="1" applyAlignment="1" applyProtection="1">
      <alignment horizontal="left" vertical="center" shrinkToFit="1"/>
      <protection locked="0"/>
    </xf>
    <xf numFmtId="2" fontId="5" fillId="25" borderId="6" xfId="10" applyNumberFormat="1" applyFont="1" applyFill="1" applyBorder="1" applyAlignment="1" applyProtection="1">
      <alignment horizontal="left" vertical="center" wrapText="1" shrinkToFit="1"/>
      <protection locked="0"/>
    </xf>
    <xf numFmtId="2" fontId="5" fillId="25" borderId="6" xfId="10" applyNumberFormat="1" applyFont="1" applyFill="1" applyBorder="1" applyAlignment="1" applyProtection="1">
      <alignment horizontal="left" vertical="center" shrinkToFit="1"/>
      <protection locked="0"/>
    </xf>
    <xf numFmtId="2" fontId="5" fillId="25" borderId="56" xfId="10" applyNumberFormat="1" applyFont="1" applyFill="1" applyBorder="1" applyAlignment="1" applyProtection="1">
      <alignment horizontal="left" vertical="center" shrinkToFit="1"/>
      <protection locked="0"/>
    </xf>
    <xf numFmtId="2" fontId="5" fillId="25" borderId="27" xfId="10" applyNumberFormat="1" applyFont="1" applyFill="1" applyBorder="1" applyAlignment="1" applyProtection="1">
      <alignment horizontal="left" vertical="center" wrapText="1" shrinkToFit="1"/>
      <protection locked="0"/>
    </xf>
    <xf numFmtId="2" fontId="5" fillId="25" borderId="27" xfId="10" applyNumberFormat="1" applyFont="1" applyFill="1" applyBorder="1" applyAlignment="1" applyProtection="1">
      <alignment horizontal="left" vertical="center" shrinkToFit="1"/>
      <protection locked="0"/>
    </xf>
    <xf numFmtId="1" fontId="5" fillId="25"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49" fontId="5" fillId="42" borderId="18" xfId="10" applyNumberFormat="1" applyFont="1" applyFill="1" applyBorder="1" applyAlignment="1">
      <alignment horizontal="left" vertical="center" wrapText="1" shrinkToFit="1"/>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25" borderId="56" xfId="10" applyFont="1" applyFill="1" applyBorder="1" applyAlignment="1" applyProtection="1">
      <alignment horizontal="left" vertical="center" shrinkToFit="1"/>
      <protection locked="0"/>
    </xf>
    <xf numFmtId="0" fontId="5" fillId="25" borderId="27" xfId="10" applyFont="1" applyFill="1" applyBorder="1" applyAlignment="1" applyProtection="1">
      <alignment horizontal="left" vertical="center" wrapText="1" shrinkToFit="1"/>
      <protection locked="0"/>
    </xf>
    <xf numFmtId="49" fontId="5" fillId="25" borderId="27" xfId="10" applyNumberFormat="1" applyFont="1" applyFill="1" applyBorder="1" applyAlignment="1" applyProtection="1">
      <alignment horizontal="left" vertical="center" wrapText="1" shrinkToFit="1"/>
      <protection locked="0"/>
    </xf>
    <xf numFmtId="0" fontId="5" fillId="25" borderId="27" xfId="10" applyFont="1" applyFill="1" applyBorder="1" applyAlignment="1" applyProtection="1">
      <alignment horizontal="left" vertical="center"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25" borderId="18" xfId="10" applyFont="1" applyFill="1" applyBorder="1" applyAlignment="1">
      <alignment horizontal="left" vertical="center" shrinkToFit="1"/>
    </xf>
    <xf numFmtId="1" fontId="5" fillId="25" borderId="29" xfId="10" applyNumberFormat="1" applyFont="1" applyFill="1" applyBorder="1" applyAlignment="1">
      <alignment horizontal="right" vertical="center" shrinkToFit="1"/>
    </xf>
    <xf numFmtId="0" fontId="5" fillId="25" borderId="6" xfId="10" applyFont="1" applyFill="1" applyBorder="1" applyAlignment="1">
      <alignment horizontal="left" vertical="center" shrinkToFit="1"/>
    </xf>
    <xf numFmtId="1" fontId="5" fillId="25" borderId="24" xfId="10" applyNumberFormat="1" applyFont="1" applyFill="1" applyBorder="1" applyAlignment="1">
      <alignment horizontal="right" vertical="center" shrinkToFit="1"/>
    </xf>
    <xf numFmtId="0" fontId="5" fillId="25" borderId="6" xfId="10" applyFont="1" applyFill="1" applyBorder="1" applyAlignment="1">
      <alignment horizontal="left" vertical="center" wrapText="1" shrinkToFit="1"/>
    </xf>
    <xf numFmtId="0" fontId="5" fillId="25" borderId="23" xfId="10" applyFont="1" applyFill="1" applyBorder="1" applyAlignment="1">
      <alignment horizontal="left" vertical="center" shrinkToFit="1"/>
    </xf>
    <xf numFmtId="49" fontId="5" fillId="25" borderId="6" xfId="10" applyNumberFormat="1" applyFont="1" applyFill="1" applyBorder="1" applyAlignment="1">
      <alignment horizontal="left" vertical="center" wrapText="1" shrinkToFit="1"/>
    </xf>
    <xf numFmtId="0" fontId="5" fillId="25" borderId="56" xfId="10" applyFont="1" applyFill="1" applyBorder="1" applyAlignment="1">
      <alignment horizontal="left" vertical="center" shrinkToFit="1"/>
    </xf>
    <xf numFmtId="0" fontId="5" fillId="25" borderId="27" xfId="10" applyFont="1" applyFill="1" applyBorder="1" applyAlignment="1">
      <alignment horizontal="left" vertical="center" wrapText="1" shrinkToFit="1"/>
    </xf>
    <xf numFmtId="49" fontId="5" fillId="25" borderId="27" xfId="10" applyNumberFormat="1" applyFont="1" applyFill="1" applyBorder="1" applyAlignment="1">
      <alignment horizontal="left" vertical="center" wrapText="1" shrinkToFit="1"/>
    </xf>
    <xf numFmtId="0" fontId="5" fillId="25" borderId="27" xfId="10" applyFont="1" applyFill="1" applyBorder="1" applyAlignment="1">
      <alignment horizontal="left" vertical="center" shrinkToFit="1"/>
    </xf>
    <xf numFmtId="1" fontId="5" fillId="25"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1" fontId="5" fillId="25" borderId="29"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0" fontId="5" fillId="38" borderId="14" xfId="10" applyFont="1" applyFill="1" applyBorder="1" applyAlignment="1" applyProtection="1">
      <alignment horizontal="left" vertical="center" wrapText="1" shrinkToFit="1"/>
      <protection locked="0"/>
    </xf>
    <xf numFmtId="49" fontId="5" fillId="38" borderId="14" xfId="10" applyNumberFormat="1" applyFont="1" applyFill="1" applyBorder="1" applyAlignment="1" applyProtection="1">
      <alignment horizontal="left" vertical="center" wrapText="1" shrinkToFit="1"/>
      <protection locked="0"/>
    </xf>
    <xf numFmtId="0" fontId="5" fillId="38" borderId="14" xfId="10" applyFont="1" applyFill="1" applyBorder="1" applyAlignment="1" applyProtection="1">
      <alignment horizontal="left" vertical="center" shrinkToFit="1"/>
      <protection locked="0"/>
    </xf>
    <xf numFmtId="1" fontId="5" fillId="38"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38" borderId="17" xfId="10" applyNumberFormat="1" applyFont="1" applyFill="1" applyBorder="1" applyAlignment="1" applyProtection="1">
      <alignment horizontal="left" vertical="center" shrinkToFit="1"/>
      <protection locked="0"/>
    </xf>
    <xf numFmtId="0" fontId="5" fillId="38" borderId="181" xfId="10" applyFont="1" applyFill="1" applyBorder="1" applyAlignment="1">
      <alignment horizontal="left" vertical="center" shrinkToFit="1"/>
    </xf>
    <xf numFmtId="0" fontId="5" fillId="38" borderId="182" xfId="10" applyFont="1" applyFill="1" applyBorder="1" applyAlignment="1" applyProtection="1">
      <alignment horizontal="left" vertical="center" wrapText="1" shrinkToFit="1"/>
      <protection locked="0"/>
    </xf>
    <xf numFmtId="49" fontId="5" fillId="38" borderId="182" xfId="10" applyNumberFormat="1" applyFont="1" applyFill="1" applyBorder="1" applyAlignment="1" applyProtection="1">
      <alignment horizontal="left" vertical="center" wrapText="1" shrinkToFit="1"/>
      <protection locked="0"/>
    </xf>
    <xf numFmtId="0" fontId="5" fillId="38" borderId="182" xfId="10" applyFont="1" applyFill="1" applyBorder="1" applyAlignment="1" applyProtection="1">
      <alignment horizontal="left" vertical="center" shrinkToFit="1"/>
      <protection locked="0"/>
    </xf>
    <xf numFmtId="1" fontId="5" fillId="38" borderId="183" xfId="10" applyNumberFormat="1" applyFont="1" applyFill="1" applyBorder="1" applyAlignment="1" applyProtection="1">
      <alignment horizontal="right" vertical="center" shrinkToFit="1"/>
      <protection locked="0"/>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49" fontId="5" fillId="34" borderId="182" xfId="10" applyNumberFormat="1" applyFont="1" applyFill="1" applyBorder="1" applyAlignment="1">
      <alignment horizontal="left" vertical="center" wrapText="1" shrinkToFit="1"/>
    </xf>
    <xf numFmtId="0" fontId="5" fillId="34" borderId="182" xfId="10" applyFont="1" applyFill="1" applyBorder="1" applyAlignment="1" applyProtection="1">
      <alignment horizontal="left" vertical="center" shrinkToFit="1"/>
      <protection locked="0"/>
    </xf>
    <xf numFmtId="1" fontId="5" fillId="34" borderId="183" xfId="10" applyNumberFormat="1" applyFont="1" applyFill="1" applyBorder="1" applyAlignment="1" applyProtection="1">
      <alignment horizontal="right" vertical="center" shrinkToFit="1"/>
      <protection locked="0"/>
    </xf>
    <xf numFmtId="0" fontId="5" fillId="34" borderId="55" xfId="10" applyFont="1" applyFill="1" applyBorder="1" applyAlignment="1">
      <alignment horizontal="left" vertical="center" shrinkToFit="1"/>
    </xf>
    <xf numFmtId="0" fontId="5" fillId="34" borderId="52" xfId="10" applyFont="1" applyFill="1" applyBorder="1" applyAlignment="1" applyProtection="1">
      <alignment horizontal="left" vertical="center" wrapText="1" shrinkToFit="1"/>
      <protection locked="0"/>
    </xf>
    <xf numFmtId="49" fontId="5" fillId="34" borderId="52" xfId="10" applyNumberFormat="1" applyFont="1" applyFill="1" applyBorder="1" applyAlignment="1">
      <alignment horizontal="left" vertical="center" wrapText="1" shrinkToFit="1"/>
    </xf>
    <xf numFmtId="0" fontId="5" fillId="34" borderId="52" xfId="10" applyFont="1" applyFill="1" applyBorder="1" applyAlignment="1" applyProtection="1">
      <alignment horizontal="left" vertical="center" shrinkToFit="1"/>
      <protection locked="0"/>
    </xf>
    <xf numFmtId="1" fontId="5" fillId="34" borderId="53" xfId="10" applyNumberFormat="1" applyFont="1" applyFill="1" applyBorder="1" applyAlignment="1" applyProtection="1">
      <alignment horizontal="right" vertical="center" shrinkToFit="1"/>
      <protection locked="0"/>
    </xf>
    <xf numFmtId="0" fontId="5" fillId="34" borderId="181" xfId="10" applyFont="1" applyFill="1" applyBorder="1" applyAlignment="1">
      <alignment horizontal="left" vertical="center" shrinkToFit="1"/>
    </xf>
    <xf numFmtId="0" fontId="5" fillId="34" borderId="182" xfId="10" applyFont="1" applyFill="1" applyBorder="1" applyAlignment="1" applyProtection="1">
      <alignment horizontal="left" vertical="center" wrapText="1" shrinkToFit="1"/>
      <protection locked="0"/>
    </xf>
    <xf numFmtId="0" fontId="5" fillId="34" borderId="15" xfId="10" applyFont="1" applyFill="1" applyBorder="1" applyAlignment="1" applyProtection="1">
      <alignment horizontal="left" vertical="center" shrinkToFit="1"/>
      <protection locked="0"/>
    </xf>
    <xf numFmtId="2" fontId="5" fillId="34" borderId="25" xfId="10" applyNumberFormat="1" applyFont="1" applyFill="1" applyBorder="1" applyAlignment="1">
      <alignment horizontal="left" vertical="center" wrapText="1"/>
    </xf>
    <xf numFmtId="49" fontId="5" fillId="34" borderId="25" xfId="10" applyNumberFormat="1" applyFont="1" applyFill="1" applyBorder="1" applyAlignment="1">
      <alignment horizontal="left" vertical="center" wrapText="1" shrinkToFit="1"/>
    </xf>
    <xf numFmtId="0" fontId="5" fillId="34" borderId="25" xfId="10" applyFont="1" applyFill="1" applyBorder="1" applyAlignment="1" applyProtection="1">
      <alignment horizontal="left" vertical="center" shrinkToFit="1"/>
      <protection locked="0"/>
    </xf>
    <xf numFmtId="1" fontId="5" fillId="34" borderId="57" xfId="10" applyNumberFormat="1" applyFont="1" applyFill="1" applyBorder="1" applyAlignment="1" applyProtection="1">
      <alignment horizontal="right" vertical="center" shrinkToFit="1"/>
      <protection locked="0"/>
    </xf>
    <xf numFmtId="49" fontId="5" fillId="36" borderId="181" xfId="10" applyNumberFormat="1" applyFont="1" applyFill="1" applyBorder="1" applyAlignment="1" applyProtection="1">
      <alignment horizontal="left" vertical="center" shrinkToFit="1"/>
      <protection locked="0"/>
    </xf>
    <xf numFmtId="0" fontId="5" fillId="36" borderId="182" xfId="10" applyFont="1" applyFill="1" applyBorder="1" applyAlignment="1" applyProtection="1">
      <alignment horizontal="left" vertical="center" wrapText="1" shrinkToFit="1"/>
      <protection locked="0"/>
    </xf>
    <xf numFmtId="49" fontId="5" fillId="36" borderId="182" xfId="10" applyNumberFormat="1" applyFont="1" applyFill="1" applyBorder="1" applyAlignment="1" applyProtection="1">
      <alignment horizontal="left" vertical="center" wrapText="1" shrinkToFit="1"/>
      <protection locked="0"/>
    </xf>
    <xf numFmtId="0" fontId="5" fillId="36" borderId="182" xfId="10" applyFont="1" applyFill="1" applyBorder="1" applyAlignment="1" applyProtection="1">
      <alignment horizontal="left" vertical="center" shrinkToFit="1"/>
      <protection locked="0"/>
    </xf>
    <xf numFmtId="1" fontId="5" fillId="36" borderId="183" xfId="10" applyNumberFormat="1" applyFont="1" applyFill="1" applyBorder="1" applyAlignment="1" applyProtection="1">
      <alignment horizontal="right" vertical="center" shrinkToFit="1"/>
      <protection locked="0"/>
    </xf>
    <xf numFmtId="0" fontId="5" fillId="27" borderId="181" xfId="10" applyFont="1" applyFill="1" applyBorder="1" applyAlignment="1" applyProtection="1">
      <alignment horizontal="left" vertical="center" shrinkToFit="1"/>
      <protection locked="0"/>
    </xf>
    <xf numFmtId="2" fontId="5" fillId="27" borderId="182" xfId="10" applyNumberFormat="1" applyFont="1" applyFill="1" applyBorder="1" applyAlignment="1">
      <alignment horizontal="left" vertical="center" wrapText="1"/>
    </xf>
    <xf numFmtId="49" fontId="5" fillId="27" borderId="182" xfId="10" applyNumberFormat="1" applyFont="1" applyFill="1" applyBorder="1" applyAlignment="1">
      <alignment horizontal="left" vertical="center" wrapText="1" shrinkToFit="1"/>
    </xf>
    <xf numFmtId="0" fontId="5" fillId="27" borderId="182" xfId="10" applyFont="1" applyFill="1" applyBorder="1" applyAlignment="1" applyProtection="1">
      <alignment horizontal="left" vertical="center" shrinkToFit="1"/>
      <protection locked="0"/>
    </xf>
    <xf numFmtId="1" fontId="5" fillId="27" borderId="183" xfId="10" applyNumberFormat="1" applyFont="1" applyFill="1" applyBorder="1" applyAlignment="1" applyProtection="1">
      <alignment horizontal="right" vertical="center" shrinkToFit="1"/>
      <protection locked="0"/>
    </xf>
    <xf numFmtId="0" fontId="5" fillId="36" borderId="181" xfId="10" applyFont="1" applyFill="1" applyBorder="1" applyAlignment="1">
      <alignment horizontal="left" vertical="center" shrinkToFit="1"/>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pplyProtection="1">
      <alignment horizontal="left" vertical="center" wrapText="1" shrinkToFit="1"/>
      <protection locked="0"/>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36" borderId="15" xfId="10" applyFont="1" applyFill="1" applyBorder="1" applyAlignment="1" applyProtection="1">
      <alignment horizontal="left" vertical="center" wrapText="1"/>
      <protection locked="0"/>
    </xf>
    <xf numFmtId="0" fontId="5" fillId="36" borderId="25" xfId="10" applyFont="1" applyFill="1" applyBorder="1" applyAlignment="1" applyProtection="1">
      <alignment horizontal="left" vertical="center" wrapText="1"/>
      <protection locked="0"/>
    </xf>
    <xf numFmtId="49" fontId="5" fillId="36" borderId="25" xfId="10" applyNumberFormat="1" applyFont="1" applyFill="1" applyBorder="1" applyAlignment="1" applyProtection="1">
      <alignment horizontal="left" vertical="center" wrapText="1" shrinkToFit="1"/>
      <protection locked="0"/>
    </xf>
    <xf numFmtId="1" fontId="5" fillId="36" borderId="57" xfId="10" applyNumberFormat="1" applyFont="1" applyFill="1" applyBorder="1" applyAlignment="1" applyProtection="1">
      <alignment horizontal="right" vertical="center" wrapText="1"/>
      <protection locked="0"/>
    </xf>
    <xf numFmtId="0" fontId="5" fillId="41" borderId="15" xfId="10" applyFont="1" applyFill="1" applyBorder="1" applyAlignment="1" applyProtection="1">
      <alignment horizontal="left" vertical="center" wrapText="1"/>
      <protection locked="0"/>
    </xf>
    <xf numFmtId="0" fontId="5" fillId="41" borderId="25" xfId="10" applyFont="1" applyFill="1" applyBorder="1" applyAlignment="1" applyProtection="1">
      <alignment horizontal="left" vertical="center" wrapText="1"/>
      <protection locked="0"/>
    </xf>
    <xf numFmtId="49" fontId="5" fillId="41" borderId="25" xfId="10" applyNumberFormat="1" applyFont="1" applyFill="1" applyBorder="1" applyAlignment="1" applyProtection="1">
      <alignment horizontal="left" vertical="center" wrapText="1" shrinkToFit="1"/>
      <protection locked="0"/>
    </xf>
    <xf numFmtId="1" fontId="5" fillId="41" borderId="57" xfId="10" applyNumberFormat="1" applyFont="1" applyFill="1" applyBorder="1" applyAlignment="1" applyProtection="1">
      <alignment horizontal="right" vertical="center" wrapText="1"/>
      <protection locked="0"/>
    </xf>
    <xf numFmtId="0" fontId="5" fillId="25" borderId="15" xfId="10" applyFont="1" applyFill="1" applyBorder="1" applyAlignment="1" applyProtection="1">
      <alignment horizontal="left" vertical="center" wrapText="1"/>
      <protection locked="0"/>
    </xf>
    <xf numFmtId="0" fontId="5" fillId="25" borderId="25" xfId="10" applyFont="1" applyFill="1" applyBorder="1" applyAlignment="1" applyProtection="1">
      <alignment horizontal="left" vertical="center" wrapText="1"/>
      <protection locked="0"/>
    </xf>
    <xf numFmtId="49" fontId="5" fillId="25" borderId="25" xfId="10" applyNumberFormat="1" applyFont="1" applyFill="1" applyBorder="1" applyAlignment="1" applyProtection="1">
      <alignment horizontal="left" vertical="center" wrapText="1" shrinkToFit="1"/>
      <protection locked="0"/>
    </xf>
    <xf numFmtId="1" fontId="5" fillId="25"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5" fillId="0" borderId="6" xfId="0" applyFont="1" applyBorder="1"/>
    <xf numFmtId="0" fontId="20" fillId="0" borderId="42" xfId="0" applyFont="1" applyBorder="1" applyAlignment="1">
      <alignment horizontal="left" vertical="center" wrapText="1" readingOrder="1"/>
    </xf>
    <xf numFmtId="0" fontId="36" fillId="0" borderId="42" xfId="0" applyFont="1" applyBorder="1" applyAlignment="1">
      <alignment horizontal="left" wrapText="1" readingOrder="1"/>
    </xf>
    <xf numFmtId="0" fontId="20" fillId="0" borderId="41" xfId="0" applyFont="1" applyBorder="1" applyAlignment="1">
      <alignment horizontal="left" vertical="center" wrapText="1" readingOrder="1"/>
    </xf>
    <xf numFmtId="0" fontId="36" fillId="0" borderId="41" xfId="0" applyFont="1" applyBorder="1" applyAlignment="1">
      <alignment horizontal="left" wrapText="1" readingOrder="1"/>
    </xf>
    <xf numFmtId="0" fontId="20" fillId="9" borderId="17" xfId="0" applyFont="1" applyFill="1" applyBorder="1" applyAlignment="1">
      <alignment horizontal="left" vertical="center" wrapText="1"/>
    </xf>
    <xf numFmtId="2" fontId="5" fillId="9" borderId="14" xfId="1" applyNumberFormat="1" applyFont="1" applyFill="1" applyBorder="1" applyAlignment="1">
      <alignment horizontal="right" vertical="center"/>
    </xf>
    <xf numFmtId="2" fontId="14"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 fontId="7" fillId="15" borderId="184"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4"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5" xfId="0" applyNumberFormat="1" applyFont="1" applyFill="1" applyBorder="1" applyAlignment="1">
      <alignment vertical="center" wrapText="1"/>
    </xf>
    <xf numFmtId="2" fontId="5" fillId="6" borderId="186" xfId="0" applyNumberFormat="1" applyFont="1" applyFill="1" applyBorder="1" applyAlignment="1">
      <alignment vertical="center" wrapText="1"/>
    </xf>
    <xf numFmtId="2" fontId="5" fillId="6" borderId="144" xfId="0" applyNumberFormat="1" applyFont="1" applyFill="1" applyBorder="1" applyAlignment="1">
      <alignment vertical="center" wrapText="1"/>
    </xf>
    <xf numFmtId="2" fontId="5" fillId="6" borderId="187"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8" xfId="0" applyNumberFormat="1" applyFont="1" applyFill="1" applyBorder="1" applyAlignment="1">
      <alignment vertical="center" wrapText="1"/>
    </xf>
    <xf numFmtId="2" fontId="5" fillId="12" borderId="189"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90" xfId="0" applyNumberFormat="1" applyFont="1" applyFill="1" applyBorder="1" applyAlignment="1">
      <alignment vertical="center" wrapText="1"/>
    </xf>
    <xf numFmtId="2" fontId="5" fillId="10" borderId="125"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91"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92" xfId="0" applyNumberFormat="1" applyFont="1" applyFill="1" applyBorder="1" applyAlignment="1">
      <alignment vertical="center" wrapText="1"/>
    </xf>
    <xf numFmtId="0" fontId="7" fillId="13" borderId="193" xfId="0" applyFont="1" applyFill="1" applyBorder="1" applyAlignment="1">
      <alignment horizontal="left" vertical="center" wrapText="1"/>
    </xf>
    <xf numFmtId="0" fontId="7" fillId="21" borderId="52" xfId="0" applyFont="1" applyFill="1" applyBorder="1" applyAlignment="1">
      <alignment horizontal="left" vertical="center" wrapText="1"/>
    </xf>
    <xf numFmtId="0" fontId="7" fillId="15" borderId="0" xfId="1" applyFont="1" applyFill="1" applyAlignment="1">
      <alignment horizontal="right" vertical="center"/>
    </xf>
    <xf numFmtId="1" fontId="7" fillId="27" borderId="1" xfId="1" applyNumberFormat="1" applyFont="1" applyFill="1" applyBorder="1" applyAlignment="1">
      <alignment horizontal="left" vertical="center" wrapText="1"/>
    </xf>
    <xf numFmtId="1" fontId="7" fillId="27" borderId="166" xfId="1" applyNumberFormat="1" applyFont="1" applyFill="1" applyBorder="1" applyAlignment="1">
      <alignment horizontal="left" vertical="center" wrapText="1"/>
    </xf>
    <xf numFmtId="2" fontId="5" fillId="36" borderId="1" xfId="1" applyNumberFormat="1" applyFont="1" applyFill="1" applyBorder="1" applyAlignment="1">
      <alignment horizontal="left" vertical="center" shrinkToFit="1"/>
    </xf>
    <xf numFmtId="0" fontId="5" fillId="27" borderId="1" xfId="1" applyFont="1" applyFill="1" applyBorder="1" applyAlignment="1">
      <alignment horizontal="left" vertical="center" shrinkToFit="1"/>
    </xf>
    <xf numFmtId="0" fontId="5" fillId="27" borderId="166" xfId="1" applyFont="1" applyFill="1" applyBorder="1" applyAlignment="1">
      <alignment horizontal="left" vertical="center" shrinkToFit="1"/>
    </xf>
    <xf numFmtId="0" fontId="5" fillId="27" borderId="167" xfId="1" applyFont="1" applyFill="1" applyBorder="1" applyAlignment="1">
      <alignment horizontal="left" vertical="center" shrinkToFit="1"/>
    </xf>
    <xf numFmtId="0" fontId="5" fillId="27" borderId="49" xfId="1" applyFont="1" applyFill="1" applyBorder="1" applyAlignment="1">
      <alignment horizontal="left" vertical="center" shrinkToFit="1"/>
    </xf>
    <xf numFmtId="2" fontId="5" fillId="27" borderId="1" xfId="1" applyNumberFormat="1" applyFont="1" applyFill="1" applyBorder="1" applyAlignment="1">
      <alignment horizontal="left" vertical="center" shrinkToFit="1"/>
    </xf>
    <xf numFmtId="0" fontId="5" fillId="36" borderId="1" xfId="1" applyFont="1" applyFill="1" applyBorder="1" applyAlignment="1">
      <alignment horizontal="left" vertical="center" wrapText="1"/>
    </xf>
    <xf numFmtId="0" fontId="5" fillId="36" borderId="166" xfId="1" applyFont="1" applyFill="1" applyBorder="1" applyAlignment="1">
      <alignment horizontal="left" vertical="center" wrapText="1"/>
    </xf>
    <xf numFmtId="2" fontId="5" fillId="36" borderId="167" xfId="1" applyNumberFormat="1" applyFont="1" applyFill="1" applyBorder="1" applyAlignment="1">
      <alignment horizontal="left" vertical="center" shrinkToFit="1"/>
    </xf>
    <xf numFmtId="0" fontId="5" fillId="36" borderId="194" xfId="1" applyFont="1" applyFill="1" applyBorder="1" applyAlignment="1">
      <alignment horizontal="left" vertical="center" wrapText="1"/>
    </xf>
    <xf numFmtId="0" fontId="5" fillId="36" borderId="68" xfId="1" applyFont="1" applyFill="1" applyBorder="1" applyAlignment="1">
      <alignment horizontal="left" vertical="center" wrapText="1"/>
    </xf>
    <xf numFmtId="49" fontId="5" fillId="36" borderId="68" xfId="1" applyNumberFormat="1" applyFont="1" applyFill="1" applyBorder="1" applyAlignment="1">
      <alignment horizontal="left" vertical="center" wrapText="1" shrinkToFit="1"/>
    </xf>
    <xf numFmtId="1" fontId="5" fillId="36" borderId="68" xfId="1" applyNumberFormat="1" applyFont="1" applyFill="1" applyBorder="1" applyAlignment="1">
      <alignment horizontal="right" vertical="center" wrapText="1"/>
    </xf>
    <xf numFmtId="2" fontId="5" fillId="3" borderId="194" xfId="1" applyNumberFormat="1" applyFont="1" applyFill="1" applyBorder="1" applyAlignment="1">
      <alignment horizontal="right" vertical="center" wrapText="1"/>
    </xf>
    <xf numFmtId="0" fontId="5" fillId="36" borderId="167" xfId="1" applyFont="1" applyFill="1" applyBorder="1" applyAlignment="1">
      <alignment horizontal="left" vertical="center" wrapText="1"/>
    </xf>
    <xf numFmtId="0" fontId="5" fillId="36" borderId="49" xfId="1" applyFont="1" applyFill="1" applyBorder="1" applyAlignment="1">
      <alignment horizontal="left" vertical="center" wrapText="1"/>
    </xf>
    <xf numFmtId="0" fontId="5" fillId="27" borderId="1" xfId="1" applyFont="1" applyFill="1" applyBorder="1" applyAlignment="1">
      <alignment horizontal="left" vertical="center" wrapText="1"/>
    </xf>
    <xf numFmtId="0" fontId="5" fillId="27" borderId="166" xfId="1" applyFont="1" applyFill="1" applyBorder="1" applyAlignment="1">
      <alignment horizontal="left" vertical="center" wrapText="1"/>
    </xf>
    <xf numFmtId="0" fontId="5" fillId="27" borderId="194" xfId="1" applyFont="1" applyFill="1" applyBorder="1" applyAlignment="1">
      <alignment horizontal="left" vertical="center" wrapText="1"/>
    </xf>
    <xf numFmtId="0" fontId="5" fillId="27" borderId="68" xfId="1" applyFont="1" applyFill="1" applyBorder="1" applyAlignment="1">
      <alignment horizontal="left" vertical="center" wrapText="1"/>
    </xf>
    <xf numFmtId="49" fontId="5" fillId="27" borderId="68" xfId="1" applyNumberFormat="1" applyFont="1" applyFill="1" applyBorder="1" applyAlignment="1">
      <alignment horizontal="left" vertical="center" wrapText="1" shrinkToFit="1"/>
    </xf>
    <xf numFmtId="1" fontId="5" fillId="27" borderId="68" xfId="1" applyNumberFormat="1" applyFont="1" applyFill="1" applyBorder="1" applyAlignment="1">
      <alignment horizontal="right" vertical="center" wrapText="1"/>
    </xf>
    <xf numFmtId="0" fontId="7" fillId="34" borderId="178" xfId="1" applyFont="1" applyFill="1" applyBorder="1" applyAlignment="1" applyProtection="1">
      <alignment horizontal="left" vertical="center" wrapText="1"/>
      <protection locked="0"/>
    </xf>
    <xf numFmtId="0" fontId="31" fillId="15" borderId="0" xfId="0" applyFont="1" applyFill="1" applyAlignment="1">
      <alignment vertical="center"/>
    </xf>
    <xf numFmtId="0" fontId="26" fillId="15" borderId="4" xfId="10" applyFont="1" applyFill="1" applyBorder="1" applyAlignment="1">
      <alignment vertical="center"/>
    </xf>
    <xf numFmtId="0" fontId="17" fillId="15" borderId="4" xfId="10" applyFont="1" applyFill="1" applyBorder="1" applyAlignment="1">
      <alignment vertical="center"/>
    </xf>
    <xf numFmtId="0" fontId="14" fillId="0" borderId="96" xfId="0" applyFont="1" applyBorder="1" applyAlignment="1">
      <alignment vertical="center"/>
    </xf>
    <xf numFmtId="0" fontId="30"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7" borderId="20" xfId="1" applyNumberFormat="1" applyFont="1" applyFill="1" applyBorder="1" applyAlignment="1">
      <alignment horizontal="left" vertical="center" wrapText="1"/>
    </xf>
    <xf numFmtId="1" fontId="7" fillId="27" borderId="39" xfId="1" applyNumberFormat="1" applyFont="1" applyFill="1" applyBorder="1" applyAlignment="1">
      <alignment horizontal="left" vertical="center" wrapText="1"/>
    </xf>
    <xf numFmtId="0" fontId="21" fillId="0" borderId="6" xfId="0" applyFont="1" applyBorder="1" applyAlignment="1">
      <alignment horizontal="left" vertical="center" wrapText="1"/>
    </xf>
    <xf numFmtId="0" fontId="20" fillId="0" borderId="6" xfId="0" applyFont="1" applyBorder="1" applyAlignment="1">
      <alignment horizontal="left" vertical="center" wrapText="1"/>
    </xf>
    <xf numFmtId="0" fontId="20" fillId="9" borderId="16" xfId="0" applyFont="1" applyFill="1" applyBorder="1" applyAlignment="1">
      <alignment horizontal="left" vertical="center" wrapText="1"/>
    </xf>
    <xf numFmtId="0" fontId="20" fillId="9" borderId="6" xfId="0" applyFont="1" applyFill="1" applyBorder="1" applyAlignment="1">
      <alignment horizontal="left" vertical="center" wrapText="1"/>
    </xf>
    <xf numFmtId="0" fontId="21" fillId="9" borderId="6" xfId="0" applyFont="1" applyFill="1" applyBorder="1" applyAlignment="1">
      <alignment horizontal="left" vertical="center" wrapText="1"/>
    </xf>
    <xf numFmtId="0" fontId="36" fillId="0" borderId="6" xfId="0" applyFont="1" applyBorder="1" applyAlignment="1">
      <alignment horizontal="left" wrapText="1" readingOrder="1"/>
    </xf>
    <xf numFmtId="0" fontId="18" fillId="44" borderId="12" xfId="0" applyFont="1" applyFill="1" applyBorder="1" applyAlignment="1">
      <alignment horizontal="left" vertical="center" wrapText="1"/>
    </xf>
    <xf numFmtId="0" fontId="18" fillId="44" borderId="37" xfId="0" applyFont="1" applyFill="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applyAlignment="1">
      <alignment horizontal="left" vertical="center" wrapText="1"/>
    </xf>
    <xf numFmtId="0" fontId="5" fillId="14" borderId="6" xfId="0" applyFont="1" applyFill="1" applyBorder="1" applyAlignment="1">
      <alignment horizontal="left" vertical="center" wrapText="1"/>
    </xf>
    <xf numFmtId="2" fontId="5" fillId="15" borderId="23" xfId="0" applyNumberFormat="1" applyFont="1" applyFill="1" applyBorder="1" applyAlignment="1">
      <alignment horizontal="right" vertical="center" wrapText="1"/>
    </xf>
    <xf numFmtId="0" fontId="5" fillId="0" borderId="196" xfId="0" applyFont="1" applyBorder="1" applyAlignment="1">
      <alignment horizontal="left" vertical="center" wrapText="1"/>
    </xf>
    <xf numFmtId="0" fontId="7" fillId="0" borderId="196" xfId="0" applyFont="1" applyBorder="1" applyAlignment="1">
      <alignment horizontal="left" vertical="center" wrapText="1"/>
    </xf>
    <xf numFmtId="0" fontId="5" fillId="14" borderId="196" xfId="0" applyFont="1" applyFill="1" applyBorder="1" applyAlignment="1">
      <alignment horizontal="left" vertical="center" wrapText="1"/>
    </xf>
    <xf numFmtId="0" fontId="5" fillId="14" borderId="3" xfId="0" applyFont="1" applyFill="1" applyBorder="1" applyAlignment="1">
      <alignment horizontal="right" vertical="center" wrapText="1"/>
    </xf>
    <xf numFmtId="0" fontId="5" fillId="14" borderId="24" xfId="0" applyFont="1" applyFill="1" applyBorder="1" applyAlignment="1">
      <alignment horizontal="right" vertical="center" wrapText="1"/>
    </xf>
    <xf numFmtId="0" fontId="5" fillId="14" borderId="27" xfId="0" applyFont="1" applyFill="1" applyBorder="1" applyAlignment="1">
      <alignment horizontal="left" vertical="center" wrapText="1"/>
    </xf>
    <xf numFmtId="0" fontId="5" fillId="14" borderId="28" xfId="0" applyFont="1" applyFill="1" applyBorder="1" applyAlignment="1">
      <alignment horizontal="right" vertical="center" wrapText="1"/>
    </xf>
    <xf numFmtId="0" fontId="19" fillId="0" borderId="68" xfId="11" applyFont="1" applyBorder="1" applyAlignment="1">
      <alignment horizontal="left" vertical="center" wrapText="1"/>
    </xf>
    <xf numFmtId="0" fontId="14" fillId="0" borderId="0" xfId="12"/>
    <xf numFmtId="0" fontId="14" fillId="0" borderId="28" xfId="12" applyBorder="1"/>
    <xf numFmtId="0" fontId="14" fillId="0" borderId="27" xfId="12" applyBorder="1"/>
    <xf numFmtId="0" fontId="14" fillId="15" borderId="27" xfId="12" applyFill="1" applyBorder="1"/>
    <xf numFmtId="0" fontId="20" fillId="0" borderId="27" xfId="12" applyFont="1" applyBorder="1" applyAlignment="1">
      <alignment horizontal="left" vertical="center" wrapText="1"/>
    </xf>
    <xf numFmtId="0" fontId="14" fillId="0" borderId="26" xfId="12" applyBorder="1"/>
    <xf numFmtId="0" fontId="14" fillId="0" borderId="24" xfId="12" applyBorder="1"/>
    <xf numFmtId="0" fontId="14" fillId="0" borderId="6" xfId="12" applyBorder="1"/>
    <xf numFmtId="0" fontId="14" fillId="15" borderId="6" xfId="12" applyFill="1" applyBorder="1"/>
    <xf numFmtId="0" fontId="20" fillId="0" borderId="6" xfId="12" applyFont="1" applyBorder="1" applyAlignment="1">
      <alignment horizontal="left" vertical="center" wrapText="1"/>
    </xf>
    <xf numFmtId="0" fontId="14" fillId="0" borderId="8" xfId="12" applyBorder="1"/>
    <xf numFmtId="0" fontId="20" fillId="0" borderId="8" xfId="12" applyFont="1" applyBorder="1" applyAlignment="1">
      <alignment horizontal="left" vertical="center" wrapText="1"/>
    </xf>
    <xf numFmtId="0" fontId="18" fillId="15" borderId="6" xfId="12" applyFont="1" applyFill="1" applyBorder="1" applyAlignment="1">
      <alignment horizontal="left" vertical="center" wrapText="1"/>
    </xf>
    <xf numFmtId="0" fontId="36" fillId="15" borderId="23" xfId="12" applyFont="1" applyFill="1" applyBorder="1" applyAlignment="1">
      <alignment horizontal="left" vertical="center" wrapText="1"/>
    </xf>
    <xf numFmtId="0" fontId="20" fillId="15" borderId="23" xfId="12" applyFont="1" applyFill="1" applyBorder="1" applyAlignment="1">
      <alignment horizontal="left" vertical="center" wrapText="1"/>
    </xf>
    <xf numFmtId="0" fontId="20"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4" fillId="0" borderId="29" xfId="12" applyBorder="1"/>
    <xf numFmtId="0" fontId="14" fillId="0" borderId="18" xfId="12" applyBorder="1"/>
    <xf numFmtId="0" fontId="14" fillId="15" borderId="18" xfId="12" applyFill="1" applyBorder="1"/>
    <xf numFmtId="0" fontId="18" fillId="15" borderId="18" xfId="12" applyFont="1" applyFill="1" applyBorder="1" applyAlignment="1">
      <alignment horizontal="left" vertical="center" wrapText="1"/>
    </xf>
    <xf numFmtId="0" fontId="20" fillId="15" borderId="18" xfId="12" applyFont="1" applyFill="1" applyBorder="1" applyAlignment="1">
      <alignment horizontal="left" vertical="center" wrapText="1"/>
    </xf>
    <xf numFmtId="0" fontId="20" fillId="15" borderId="22" xfId="12" applyFont="1" applyFill="1" applyBorder="1" applyAlignment="1">
      <alignment horizontal="left" vertical="center" wrapText="1"/>
    </xf>
    <xf numFmtId="0" fontId="20" fillId="0" borderId="18" xfId="12" applyFont="1" applyBorder="1" applyAlignment="1">
      <alignment horizontal="left" vertical="center" wrapText="1"/>
    </xf>
    <xf numFmtId="0" fontId="5" fillId="0" borderId="18" xfId="12" applyFont="1" applyBorder="1" applyAlignment="1">
      <alignment horizontal="left" vertical="center" wrapText="1"/>
    </xf>
    <xf numFmtId="0" fontId="20" fillId="0" borderId="21" xfId="12" applyFont="1" applyBorder="1" applyAlignment="1">
      <alignment horizontal="left" vertical="center" wrapText="1"/>
    </xf>
    <xf numFmtId="1" fontId="7" fillId="27" borderId="53" xfId="1" applyNumberFormat="1" applyFont="1" applyFill="1" applyBorder="1" applyAlignment="1" applyProtection="1">
      <alignment horizontal="left" vertical="center" wrapText="1"/>
      <protection locked="0"/>
    </xf>
    <xf numFmtId="1" fontId="7" fillId="27" borderId="52" xfId="1" applyNumberFormat="1" applyFont="1" applyFill="1" applyBorder="1" applyAlignment="1" applyProtection="1">
      <alignment horizontal="left" vertical="center" wrapText="1"/>
      <protection locked="0"/>
    </xf>
    <xf numFmtId="1" fontId="7" fillId="27"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8" fillId="11" borderId="52" xfId="12" applyFont="1" applyFill="1" applyBorder="1" applyAlignment="1">
      <alignment horizontal="left" vertical="center" wrapText="1"/>
    </xf>
    <xf numFmtId="0" fontId="18" fillId="11" borderId="184" xfId="12" applyFont="1" applyFill="1" applyBorder="1" applyAlignment="1">
      <alignment horizontal="left" vertical="center" wrapText="1"/>
    </xf>
    <xf numFmtId="0" fontId="7" fillId="0" borderId="1" xfId="12" applyFont="1" applyBorder="1" applyAlignment="1">
      <alignment horizontal="center" vertical="center"/>
    </xf>
    <xf numFmtId="0" fontId="14" fillId="7" borderId="0" xfId="12" applyFill="1"/>
    <xf numFmtId="0" fontId="20" fillId="0" borderId="14" xfId="12" applyFont="1" applyBorder="1" applyAlignment="1">
      <alignment horizontal="left" vertical="center" wrapText="1"/>
    </xf>
    <xf numFmtId="0" fontId="17" fillId="0" borderId="18" xfId="12" applyFont="1" applyBorder="1" applyAlignment="1">
      <alignment horizontal="left" vertical="center" wrapText="1"/>
    </xf>
    <xf numFmtId="0" fontId="20" fillId="0" borderId="0" xfId="12" applyFont="1" applyAlignment="1">
      <alignment horizontal="left" vertical="center" wrapText="1"/>
    </xf>
    <xf numFmtId="0" fontId="14" fillId="0" borderId="0" xfId="9" applyFont="1" applyAlignment="1">
      <alignment horizontal="left" vertical="top"/>
    </xf>
    <xf numFmtId="0" fontId="14" fillId="0" borderId="39" xfId="9" applyFont="1" applyBorder="1" applyAlignment="1">
      <alignment horizontal="left" vertical="top"/>
    </xf>
    <xf numFmtId="0" fontId="14" fillId="15" borderId="35" xfId="9" applyFont="1" applyFill="1" applyBorder="1" applyAlignment="1">
      <alignment horizontal="left" vertical="top"/>
    </xf>
    <xf numFmtId="0" fontId="15" fillId="0" borderId="0" xfId="12" applyFont="1"/>
    <xf numFmtId="0" fontId="38" fillId="7" borderId="0" xfId="12" applyFont="1" applyFill="1"/>
    <xf numFmtId="0" fontId="38" fillId="7" borderId="0" xfId="12" applyFont="1" applyFill="1" applyAlignment="1">
      <alignment horizontal="center"/>
    </xf>
    <xf numFmtId="168" fontId="39" fillId="7" borderId="23" xfId="12" applyNumberFormat="1" applyFont="1" applyFill="1" applyBorder="1"/>
    <xf numFmtId="0" fontId="38" fillId="7" borderId="6" xfId="12" applyFont="1" applyFill="1" applyBorder="1" applyAlignment="1">
      <alignment horizontal="center"/>
    </xf>
    <xf numFmtId="0" fontId="39" fillId="7" borderId="34" xfId="12" applyFont="1" applyFill="1" applyBorder="1"/>
    <xf numFmtId="0" fontId="38" fillId="7" borderId="47" xfId="12" applyFont="1" applyFill="1" applyBorder="1" applyAlignment="1">
      <alignment horizontal="center"/>
    </xf>
    <xf numFmtId="0" fontId="39" fillId="45" borderId="47" xfId="12" applyFont="1" applyFill="1" applyBorder="1" applyAlignment="1">
      <alignment horizontal="center"/>
    </xf>
    <xf numFmtId="0" fontId="38" fillId="7" borderId="7" xfId="12" applyFont="1" applyFill="1" applyBorder="1"/>
    <xf numFmtId="0" fontId="38" fillId="7" borderId="48" xfId="12" applyFont="1" applyFill="1" applyBorder="1" applyAlignment="1">
      <alignment horizontal="center"/>
    </xf>
    <xf numFmtId="0" fontId="2" fillId="7" borderId="0" xfId="12" applyFont="1" applyFill="1"/>
    <xf numFmtId="0" fontId="38" fillId="7" borderId="17" xfId="12" applyFont="1" applyFill="1" applyBorder="1" applyAlignment="1">
      <alignment horizontal="center"/>
    </xf>
    <xf numFmtId="0" fontId="38" fillId="7" borderId="51" xfId="12" applyFont="1" applyFill="1" applyBorder="1" applyAlignment="1">
      <alignment horizontal="center"/>
    </xf>
    <xf numFmtId="0" fontId="38" fillId="7" borderId="16" xfId="12" applyFont="1" applyFill="1" applyBorder="1" applyAlignment="1">
      <alignment horizontal="center"/>
    </xf>
    <xf numFmtId="10" fontId="38" fillId="7" borderId="16" xfId="12" applyNumberFormat="1" applyFont="1" applyFill="1" applyBorder="1" applyAlignment="1">
      <alignment horizontal="center"/>
    </xf>
    <xf numFmtId="0" fontId="41" fillId="46" borderId="51" xfId="12" applyFont="1" applyFill="1" applyBorder="1" applyAlignment="1">
      <alignment horizontal="center"/>
    </xf>
    <xf numFmtId="0" fontId="41" fillId="46" borderId="0" xfId="12" applyFont="1" applyFill="1" applyAlignment="1">
      <alignment horizontal="center"/>
    </xf>
    <xf numFmtId="0" fontId="41" fillId="46" borderId="16" xfId="12" applyFont="1" applyFill="1" applyBorder="1" applyAlignment="1">
      <alignment horizontal="center"/>
    </xf>
    <xf numFmtId="0" fontId="41" fillId="46" borderId="2" xfId="12" applyFont="1" applyFill="1" applyBorder="1" applyAlignment="1">
      <alignment horizontal="center"/>
    </xf>
    <xf numFmtId="0" fontId="41" fillId="46" borderId="2" xfId="12" applyFont="1" applyFill="1" applyBorder="1"/>
    <xf numFmtId="0" fontId="41" fillId="46" borderId="3" xfId="12" applyFont="1" applyFill="1" applyBorder="1"/>
    <xf numFmtId="0" fontId="38" fillId="45" borderId="4" xfId="12" applyFont="1" applyFill="1" applyBorder="1" applyAlignment="1">
      <alignment horizontal="center"/>
    </xf>
    <xf numFmtId="0" fontId="38" fillId="45" borderId="0" xfId="12" applyFont="1" applyFill="1"/>
    <xf numFmtId="0" fontId="39" fillId="45" borderId="0" xfId="12" applyFont="1" applyFill="1" applyAlignment="1">
      <alignment horizontal="right"/>
    </xf>
    <xf numFmtId="0" fontId="39" fillId="45" borderId="5" xfId="12" applyFont="1" applyFill="1" applyBorder="1" applyAlignment="1">
      <alignment horizontal="right"/>
    </xf>
    <xf numFmtId="168" fontId="38" fillId="7" borderId="0" xfId="12" applyNumberFormat="1" applyFont="1" applyFill="1"/>
    <xf numFmtId="168" fontId="38" fillId="7" borderId="5" xfId="12" applyNumberFormat="1" applyFont="1" applyFill="1" applyBorder="1"/>
    <xf numFmtId="0" fontId="38" fillId="7" borderId="9" xfId="12" applyFont="1" applyFill="1" applyBorder="1"/>
    <xf numFmtId="0" fontId="38" fillId="7" borderId="10" xfId="12" applyFont="1" applyFill="1" applyBorder="1"/>
    <xf numFmtId="0" fontId="38" fillId="7" borderId="178" xfId="12" applyFont="1" applyFill="1" applyBorder="1"/>
    <xf numFmtId="0" fontId="38" fillId="7" borderId="11" xfId="12" applyFont="1" applyFill="1" applyBorder="1"/>
    <xf numFmtId="0" fontId="38" fillId="45" borderId="1" xfId="12" applyFont="1" applyFill="1" applyBorder="1"/>
    <xf numFmtId="0" fontId="38" fillId="45" borderId="2" xfId="12" applyFont="1" applyFill="1" applyBorder="1"/>
    <xf numFmtId="0" fontId="39" fillId="45" borderId="2" xfId="12" applyFont="1" applyFill="1" applyBorder="1" applyAlignment="1">
      <alignment horizontal="right"/>
    </xf>
    <xf numFmtId="0" fontId="39" fillId="45" borderId="3" xfId="12" applyFont="1" applyFill="1" applyBorder="1" applyAlignment="1">
      <alignment horizontal="right"/>
    </xf>
    <xf numFmtId="0" fontId="38" fillId="7" borderId="9" xfId="12" applyFont="1" applyFill="1" applyBorder="1" applyAlignment="1">
      <alignment horizontal="center"/>
    </xf>
    <xf numFmtId="0" fontId="38" fillId="7" borderId="5" xfId="12" applyFont="1" applyFill="1" applyBorder="1"/>
    <xf numFmtId="2" fontId="5" fillId="34" borderId="6" xfId="1" applyNumberFormat="1" applyFont="1" applyFill="1" applyBorder="1" applyAlignment="1" applyProtection="1">
      <alignment horizontal="left" vertical="center" wrapText="1"/>
      <protection locked="0"/>
    </xf>
    <xf numFmtId="0" fontId="38" fillId="0" borderId="0" xfId="0" applyFont="1"/>
    <xf numFmtId="0" fontId="18" fillId="43" borderId="1" xfId="0" applyFont="1" applyFill="1" applyBorder="1" applyAlignment="1">
      <alignment horizontal="left" vertical="center" wrapText="1"/>
    </xf>
    <xf numFmtId="0" fontId="18" fillId="21" borderId="12" xfId="0" applyFont="1" applyFill="1" applyBorder="1" applyAlignment="1">
      <alignment horizontal="left" vertical="center" wrapText="1"/>
    </xf>
    <xf numFmtId="0" fontId="18" fillId="11" borderId="40" xfId="0" applyFont="1" applyFill="1" applyBorder="1" applyAlignment="1">
      <alignment horizontal="left" vertical="center" wrapText="1"/>
    </xf>
    <xf numFmtId="49" fontId="18" fillId="11" borderId="40" xfId="0" applyNumberFormat="1" applyFont="1" applyFill="1" applyBorder="1" applyAlignment="1">
      <alignment horizontal="left" vertical="center" wrapText="1"/>
    </xf>
    <xf numFmtId="0" fontId="7" fillId="11" borderId="40" xfId="0" applyFont="1" applyFill="1" applyBorder="1" applyAlignment="1">
      <alignment horizontal="left" vertical="center" wrapText="1"/>
    </xf>
    <xf numFmtId="0" fontId="18" fillId="43" borderId="36" xfId="0" applyFont="1" applyFill="1" applyBorder="1" applyAlignment="1">
      <alignment horizontal="left" vertical="center" wrapText="1"/>
    </xf>
    <xf numFmtId="0" fontId="18" fillId="11" borderId="13" xfId="0" applyFont="1" applyFill="1" applyBorder="1" applyAlignment="1">
      <alignment horizontal="left" vertical="center" wrapText="1"/>
    </xf>
    <xf numFmtId="0" fontId="18"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20" fillId="7" borderId="0" xfId="12" applyFont="1" applyFill="1" applyAlignment="1">
      <alignment horizontal="left" vertical="center" wrapText="1"/>
    </xf>
    <xf numFmtId="0" fontId="5" fillId="7" borderId="0" xfId="12" applyFont="1" applyFill="1" applyAlignment="1">
      <alignment horizontal="left" vertical="center" wrapText="1"/>
    </xf>
    <xf numFmtId="0" fontId="37" fillId="7" borderId="0" xfId="12" applyFont="1" applyFill="1" applyAlignment="1">
      <alignment horizontal="left" vertical="center" wrapText="1"/>
    </xf>
    <xf numFmtId="0" fontId="18" fillId="7" borderId="0" xfId="12" applyFont="1" applyFill="1" applyAlignment="1">
      <alignment horizontal="left" vertical="center" wrapText="1"/>
    </xf>
    <xf numFmtId="0" fontId="20" fillId="0" borderId="200" xfId="12" applyFont="1" applyBorder="1" applyAlignment="1">
      <alignment horizontal="left" vertical="center" wrapText="1"/>
    </xf>
    <xf numFmtId="0" fontId="5" fillId="0" borderId="200" xfId="12" applyFont="1" applyBorder="1" applyAlignment="1">
      <alignment horizontal="left" vertical="center" wrapText="1"/>
    </xf>
    <xf numFmtId="0" fontId="14" fillId="0" borderId="200" xfId="12" applyBorder="1"/>
    <xf numFmtId="0" fontId="19" fillId="7" borderId="0" xfId="12" applyFont="1" applyFill="1" applyAlignment="1">
      <alignment horizontal="center" vertical="top" wrapText="1"/>
    </xf>
    <xf numFmtId="0" fontId="7" fillId="0" borderId="4" xfId="12" applyFont="1" applyBorder="1" applyAlignment="1">
      <alignment horizontal="center" vertical="center"/>
    </xf>
    <xf numFmtId="0" fontId="18" fillId="11" borderId="67" xfId="12" applyFont="1" applyFill="1" applyBorder="1" applyAlignment="1">
      <alignment horizontal="left" vertical="center" wrapText="1"/>
    </xf>
    <xf numFmtId="0" fontId="15" fillId="0" borderId="0" xfId="0" applyFont="1" applyAlignment="1">
      <alignment horizontal="left" vertical="center"/>
    </xf>
    <xf numFmtId="1" fontId="14" fillId="36" borderId="114" xfId="1" applyNumberFormat="1" applyFont="1" applyFill="1" applyBorder="1" applyAlignment="1">
      <alignment horizontal="left" vertical="center" wrapText="1"/>
    </xf>
    <xf numFmtId="1" fontId="20" fillId="36" borderId="41" xfId="1" applyNumberFormat="1" applyFont="1" applyFill="1" applyBorder="1" applyAlignment="1">
      <alignment horizontal="left" vertical="center" wrapText="1"/>
    </xf>
    <xf numFmtId="1" fontId="14" fillId="36" borderId="41" xfId="1" applyNumberFormat="1" applyFont="1" applyFill="1" applyBorder="1" applyAlignment="1">
      <alignment horizontal="left" vertical="center" wrapText="1"/>
    </xf>
    <xf numFmtId="1" fontId="14" fillId="36" borderId="74" xfId="1" applyNumberFormat="1" applyFont="1" applyFill="1" applyBorder="1" applyAlignment="1">
      <alignment horizontal="right" vertical="center" wrapText="1"/>
    </xf>
    <xf numFmtId="2" fontId="14" fillId="19" borderId="41" xfId="1" applyNumberFormat="1" applyFont="1" applyFill="1" applyBorder="1" applyAlignment="1">
      <alignment horizontal="right" vertical="center" wrapText="1"/>
    </xf>
    <xf numFmtId="0" fontId="37" fillId="0" borderId="200" xfId="12" applyFont="1" applyBorder="1" applyAlignment="1">
      <alignment horizontal="left" vertical="center" wrapText="1"/>
    </xf>
    <xf numFmtId="0" fontId="18" fillId="0" borderId="200"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8" fillId="7" borderId="4" xfId="12" applyFont="1" applyFill="1" applyBorder="1" applyAlignment="1">
      <alignment horizontal="center"/>
    </xf>
    <xf numFmtId="0" fontId="41" fillId="46" borderId="1" xfId="12" applyFont="1" applyFill="1" applyBorder="1" applyAlignment="1">
      <alignment horizontal="center"/>
    </xf>
    <xf numFmtId="169" fontId="38" fillId="7" borderId="16" xfId="12" applyNumberFormat="1" applyFont="1" applyFill="1" applyBorder="1" applyAlignment="1">
      <alignment horizontal="center"/>
    </xf>
    <xf numFmtId="2" fontId="38" fillId="7" borderId="7" xfId="0" applyNumberFormat="1" applyFont="1" applyFill="1" applyBorder="1"/>
    <xf numFmtId="0" fontId="14" fillId="0" borderId="32" xfId="0" applyFont="1" applyBorder="1" applyAlignment="1">
      <alignment vertical="center" wrapText="1"/>
    </xf>
    <xf numFmtId="14" fontId="14" fillId="0" borderId="95"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5" fillId="0" borderId="17" xfId="0" applyFont="1" applyBorder="1"/>
    <xf numFmtId="0" fontId="35" fillId="0" borderId="14" xfId="0" applyFont="1" applyBorder="1"/>
    <xf numFmtId="0" fontId="35" fillId="0" borderId="48" xfId="0" applyFont="1" applyBorder="1"/>
    <xf numFmtId="2" fontId="5" fillId="10" borderId="24" xfId="0" applyNumberFormat="1" applyFont="1" applyFill="1" applyBorder="1" applyAlignment="1">
      <alignment vertical="center" wrapText="1"/>
    </xf>
    <xf numFmtId="0" fontId="5" fillId="0" borderId="17" xfId="0" applyFont="1" applyBorder="1" applyAlignment="1">
      <alignment horizontal="left" vertical="center" wrapText="1"/>
    </xf>
    <xf numFmtId="0" fontId="14" fillId="0" borderId="0" xfId="13" applyFont="1" applyAlignment="1">
      <alignment horizontal="left" vertical="center" wrapText="1"/>
    </xf>
    <xf numFmtId="0" fontId="1" fillId="0" borderId="0" xfId="14"/>
    <xf numFmtId="49" fontId="1" fillId="0" borderId="0" xfId="14" applyNumberFormat="1"/>
    <xf numFmtId="0" fontId="14" fillId="15" borderId="21" xfId="13" applyFont="1" applyFill="1" applyBorder="1" applyAlignment="1">
      <alignment horizontal="left" vertical="center" wrapText="1"/>
    </xf>
    <xf numFmtId="2" fontId="14" fillId="0" borderId="29" xfId="13" applyNumberFormat="1" applyFont="1" applyBorder="1" applyAlignment="1">
      <alignment horizontal="left" vertical="top" wrapText="1"/>
    </xf>
    <xf numFmtId="0" fontId="14" fillId="0" borderId="29" xfId="13" applyFont="1" applyBorder="1" applyAlignment="1">
      <alignment horizontal="left" vertical="top" wrapText="1"/>
    </xf>
    <xf numFmtId="0" fontId="14" fillId="15" borderId="26" xfId="13" applyFont="1" applyFill="1" applyBorder="1" applyAlignment="1">
      <alignment horizontal="left" vertical="center"/>
    </xf>
    <xf numFmtId="0" fontId="14" fillId="0" borderId="28" xfId="13" applyFont="1" applyBorder="1" applyAlignment="1">
      <alignment horizontal="left" vertical="center" wrapText="1"/>
    </xf>
    <xf numFmtId="0" fontId="14" fillId="15" borderId="26" xfId="13" applyFont="1" applyFill="1" applyBorder="1" applyAlignment="1">
      <alignment horizontal="left" vertical="center" wrapText="1"/>
    </xf>
    <xf numFmtId="2" fontId="14" fillId="0" borderId="0" xfId="13" applyNumberFormat="1" applyFont="1" applyAlignment="1">
      <alignment horizontal="left" vertical="center" wrapText="1"/>
    </xf>
    <xf numFmtId="2" fontId="14" fillId="0" borderId="0" xfId="13" applyNumberFormat="1" applyFont="1" applyAlignment="1">
      <alignment horizontal="left" vertical="center"/>
    </xf>
    <xf numFmtId="166" fontId="14" fillId="0" borderId="0" xfId="13" applyNumberFormat="1" applyFont="1" applyAlignment="1">
      <alignment horizontal="left" vertical="center" wrapText="1"/>
    </xf>
    <xf numFmtId="166" fontId="14" fillId="0" borderId="0" xfId="13" applyNumberFormat="1" applyFont="1" applyAlignment="1">
      <alignment horizontal="left" vertical="center"/>
    </xf>
    <xf numFmtId="0" fontId="14" fillId="0" borderId="0" xfId="13" applyFont="1" applyAlignment="1">
      <alignment horizontal="left" vertical="center"/>
    </xf>
    <xf numFmtId="2" fontId="14" fillId="0" borderId="29" xfId="13" applyNumberFormat="1" applyFont="1" applyBorder="1" applyAlignment="1">
      <alignment horizontal="left" vertical="center" wrapText="1"/>
    </xf>
    <xf numFmtId="0" fontId="14" fillId="0" borderId="29" xfId="13" applyFont="1" applyBorder="1" applyAlignment="1">
      <alignment horizontal="left" vertical="center" wrapText="1"/>
    </xf>
    <xf numFmtId="0" fontId="15" fillId="15" borderId="1" xfId="13" applyFont="1" applyFill="1" applyBorder="1" applyAlignment="1">
      <alignment horizontal="left" vertical="center" wrapText="1"/>
    </xf>
    <xf numFmtId="0" fontId="14" fillId="15" borderId="2" xfId="13" applyFont="1" applyFill="1" applyBorder="1" applyAlignment="1">
      <alignment horizontal="left" vertical="center" wrapText="1"/>
    </xf>
    <xf numFmtId="0" fontId="14" fillId="15" borderId="3" xfId="13" applyFont="1" applyFill="1" applyBorder="1" applyAlignment="1">
      <alignment horizontal="left" vertical="center" wrapText="1"/>
    </xf>
    <xf numFmtId="0" fontId="14" fillId="15" borderId="4" xfId="13" applyFont="1" applyFill="1" applyBorder="1" applyAlignment="1">
      <alignment horizontal="left" vertical="center" wrapText="1"/>
    </xf>
    <xf numFmtId="0" fontId="14" fillId="15" borderId="0" xfId="13" applyFont="1" applyFill="1" applyAlignment="1">
      <alignment horizontal="left" vertical="center" wrapText="1"/>
    </xf>
    <xf numFmtId="0" fontId="14" fillId="15" borderId="5" xfId="13" applyFont="1" applyFill="1" applyBorder="1" applyAlignment="1">
      <alignment horizontal="left" vertical="center" wrapText="1"/>
    </xf>
    <xf numFmtId="0" fontId="14" fillId="15" borderId="9" xfId="13" applyFont="1" applyFill="1" applyBorder="1" applyAlignment="1">
      <alignment horizontal="left" vertical="center" wrapText="1"/>
    </xf>
    <xf numFmtId="0" fontId="14" fillId="15" borderId="10" xfId="13" applyFont="1" applyFill="1" applyBorder="1" applyAlignment="1">
      <alignment horizontal="left" vertical="center" wrapText="1"/>
    </xf>
    <xf numFmtId="0" fontId="14"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0" fontId="5" fillId="9" borderId="6" xfId="0" applyFont="1" applyFill="1" applyBorder="1" applyAlignment="1">
      <alignment horizontal="left" vertical="center" wrapText="1"/>
    </xf>
    <xf numFmtId="2" fontId="5" fillId="0" borderId="14" xfId="0" applyNumberFormat="1" applyFont="1" applyBorder="1" applyAlignment="1">
      <alignment horizontal="right" vertical="center" wrapText="1"/>
    </xf>
    <xf numFmtId="0" fontId="5" fillId="0" borderId="180" xfId="0" applyFont="1" applyBorder="1" applyAlignment="1">
      <alignment horizontal="left" vertical="center" wrapText="1"/>
    </xf>
    <xf numFmtId="0" fontId="5" fillId="0" borderId="93" xfId="0" applyFont="1" applyBorder="1" applyAlignment="1">
      <alignment horizontal="left" vertical="center" wrapText="1"/>
    </xf>
    <xf numFmtId="0" fontId="7" fillId="0" borderId="93" xfId="0" applyFont="1" applyBorder="1" applyAlignment="1">
      <alignment horizontal="left" vertical="center" wrapText="1"/>
    </xf>
    <xf numFmtId="0" fontId="5" fillId="9" borderId="93" xfId="0" applyFont="1" applyFill="1" applyBorder="1" applyAlignment="1">
      <alignment horizontal="left" vertical="center" wrapText="1"/>
    </xf>
    <xf numFmtId="0" fontId="5" fillId="0" borderId="198" xfId="0" applyFont="1" applyBorder="1" applyAlignment="1">
      <alignment horizontal="left" vertical="center" wrapText="1"/>
    </xf>
    <xf numFmtId="14" fontId="14" fillId="0" borderId="106" xfId="0" applyNumberFormat="1" applyFont="1" applyBorder="1" applyAlignment="1">
      <alignment vertical="center"/>
    </xf>
    <xf numFmtId="0" fontId="5" fillId="0" borderId="6" xfId="1" applyFont="1" applyBorder="1" applyAlignment="1">
      <alignment horizontal="left" vertical="center" wrapText="1"/>
    </xf>
    <xf numFmtId="0" fontId="5" fillId="14" borderId="14" xfId="1" applyFont="1" applyFill="1" applyBorder="1" applyAlignment="1" applyProtection="1">
      <alignment horizontal="left" vertical="center" wrapText="1"/>
      <protection locked="0"/>
    </xf>
    <xf numFmtId="0" fontId="5" fillId="14" borderId="14" xfId="1" applyFont="1" applyFill="1" applyBorder="1" applyAlignment="1" applyProtection="1">
      <alignment horizontal="right" vertical="center" wrapText="1"/>
      <protection locked="0"/>
    </xf>
    <xf numFmtId="0" fontId="7" fillId="14" borderId="48" xfId="1" applyFont="1" applyFill="1" applyBorder="1" applyAlignment="1">
      <alignment horizontal="left" vertical="center" wrapText="1"/>
    </xf>
    <xf numFmtId="0" fontId="5" fillId="14" borderId="48" xfId="1" applyFont="1" applyFill="1" applyBorder="1" applyAlignment="1">
      <alignment horizontal="left" vertical="center" wrapText="1"/>
    </xf>
    <xf numFmtId="14" fontId="5" fillId="14" borderId="18" xfId="1" applyNumberFormat="1" applyFont="1" applyFill="1" applyBorder="1" applyAlignment="1" applyProtection="1">
      <alignment horizontal="left" vertical="center" wrapText="1"/>
      <protection locked="0"/>
    </xf>
    <xf numFmtId="14" fontId="5" fillId="14" borderId="14" xfId="1" applyNumberFormat="1" applyFont="1" applyFill="1" applyBorder="1" applyAlignment="1" applyProtection="1">
      <alignment horizontal="left" vertical="center" wrapText="1"/>
      <protection locked="0"/>
    </xf>
    <xf numFmtId="0" fontId="21" fillId="0" borderId="14" xfId="0" applyFont="1" applyFill="1" applyBorder="1" applyAlignment="1">
      <alignment horizontal="left" vertical="center" wrapText="1"/>
    </xf>
    <xf numFmtId="0" fontId="21" fillId="0" borderId="7" xfId="0" applyFont="1" applyFill="1" applyBorder="1" applyAlignment="1">
      <alignment horizontal="left" vertical="center" wrapText="1"/>
    </xf>
    <xf numFmtId="0" fontId="18" fillId="0" borderId="7" xfId="0" applyFont="1" applyFill="1" applyBorder="1" applyAlignment="1">
      <alignment horizontal="left" vertical="center" wrapText="1"/>
    </xf>
    <xf numFmtId="0" fontId="20" fillId="0" borderId="17" xfId="0" applyFont="1" applyFill="1" applyBorder="1" applyAlignment="1">
      <alignment horizontal="left" vertical="center" wrapText="1"/>
    </xf>
    <xf numFmtId="0" fontId="20" fillId="0" borderId="6" xfId="0"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6" xfId="0" applyFont="1" applyFill="1" applyBorder="1" applyAlignment="1">
      <alignment horizontal="left" vertical="center" wrapText="1"/>
    </xf>
    <xf numFmtId="0" fontId="21" fillId="0" borderId="23"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20" fillId="0" borderId="14" xfId="0" applyFont="1" applyFill="1" applyBorder="1" applyAlignment="1">
      <alignment horizontal="left" vertical="center" wrapText="1"/>
    </xf>
    <xf numFmtId="0" fontId="20" fillId="0" borderId="7" xfId="0" applyFont="1" applyFill="1" applyBorder="1" applyAlignment="1">
      <alignment horizontal="left" vertical="center" wrapText="1"/>
    </xf>
    <xf numFmtId="0" fontId="21" fillId="0" borderId="6"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21" fillId="0" borderId="209" xfId="0" applyFont="1" applyFill="1" applyBorder="1" applyAlignment="1">
      <alignment horizontal="left" vertical="center" wrapText="1"/>
    </xf>
    <xf numFmtId="0" fontId="21" fillId="0" borderId="210" xfId="0" applyFont="1" applyBorder="1" applyAlignment="1">
      <alignment horizontal="left" vertical="center" wrapText="1"/>
    </xf>
    <xf numFmtId="0" fontId="21" fillId="0" borderId="210" xfId="0" applyFont="1" applyFill="1" applyBorder="1" applyAlignment="1">
      <alignment horizontal="left" vertical="center" wrapText="1"/>
    </xf>
    <xf numFmtId="0" fontId="21" fillId="0" borderId="211" xfId="0" applyFont="1" applyFill="1" applyBorder="1" applyAlignment="1">
      <alignment horizontal="left" vertical="center" wrapText="1"/>
    </xf>
    <xf numFmtId="0" fontId="21" fillId="0" borderId="212" xfId="0" applyFont="1" applyFill="1" applyBorder="1" applyAlignment="1">
      <alignment horizontal="left" vertical="center" wrapText="1"/>
    </xf>
    <xf numFmtId="0" fontId="18" fillId="11" borderId="214" xfId="0" applyFont="1" applyFill="1" applyBorder="1" applyAlignment="1">
      <alignment horizontal="left" vertical="center" wrapText="1"/>
    </xf>
    <xf numFmtId="0" fontId="18" fillId="11" borderId="213"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5" fillId="0" borderId="91" xfId="0" applyFont="1" applyFill="1" applyBorder="1" applyAlignment="1">
      <alignment horizontal="left" vertical="center" wrapText="1"/>
    </xf>
    <xf numFmtId="0" fontId="7" fillId="0" borderId="91" xfId="0" applyFont="1" applyFill="1" applyBorder="1" applyAlignment="1">
      <alignment horizontal="left" vertical="center" wrapText="1"/>
    </xf>
    <xf numFmtId="0" fontId="5" fillId="9" borderId="91" xfId="0" applyFont="1" applyFill="1" applyBorder="1" applyAlignment="1">
      <alignment horizontal="left" vertical="center" wrapText="1"/>
    </xf>
    <xf numFmtId="0" fontId="5" fillId="0" borderId="215" xfId="0" applyFont="1" applyFill="1" applyBorder="1" applyAlignment="1">
      <alignment horizontal="left" vertical="center" wrapText="1"/>
    </xf>
    <xf numFmtId="0" fontId="5" fillId="14" borderId="215" xfId="0" applyFont="1" applyFill="1" applyBorder="1" applyAlignment="1">
      <alignment horizontal="left" vertical="center" wrapText="1"/>
    </xf>
    <xf numFmtId="0" fontId="5" fillId="14" borderId="19" xfId="0" applyFont="1" applyFill="1" applyBorder="1" applyAlignment="1">
      <alignment horizontal="right" vertical="center" wrapText="1"/>
    </xf>
    <xf numFmtId="2" fontId="5" fillId="0" borderId="14" xfId="0" applyNumberFormat="1" applyFont="1" applyFill="1" applyBorder="1" applyAlignment="1">
      <alignment horizontal="right" vertical="center" wrapText="1"/>
    </xf>
    <xf numFmtId="2" fontId="5" fillId="0" borderId="17" xfId="0" applyNumberFormat="1" applyFont="1" applyFill="1" applyBorder="1" applyAlignment="1">
      <alignment horizontal="right" vertical="center" wrapText="1"/>
    </xf>
    <xf numFmtId="2" fontId="5" fillId="0" borderId="7" xfId="0" applyNumberFormat="1" applyFont="1" applyFill="1" applyBorder="1" applyAlignment="1">
      <alignment horizontal="right" vertical="center" wrapText="1"/>
    </xf>
    <xf numFmtId="2" fontId="5" fillId="0" borderId="41" xfId="0" applyNumberFormat="1" applyFont="1" applyFill="1" applyBorder="1" applyAlignment="1">
      <alignment horizontal="right" vertical="center" wrapText="1"/>
    </xf>
    <xf numFmtId="0" fontId="17" fillId="0" borderId="14" xfId="12" applyFont="1" applyBorder="1" applyAlignment="1">
      <alignment horizontal="left" vertical="center" wrapText="1"/>
    </xf>
    <xf numFmtId="0" fontId="5" fillId="0" borderId="14" xfId="12" applyFont="1" applyBorder="1" applyAlignment="1">
      <alignment horizontal="left" vertical="center" wrapText="1"/>
    </xf>
    <xf numFmtId="0" fontId="17" fillId="0" borderId="90" xfId="0" applyFont="1" applyBorder="1" applyAlignment="1">
      <alignment horizontal="left" vertical="center" wrapText="1"/>
    </xf>
    <xf numFmtId="9" fontId="14" fillId="0" borderId="90" xfId="16" applyFont="1" applyBorder="1" applyAlignment="1">
      <alignment horizontal="left" vertical="center"/>
    </xf>
    <xf numFmtId="9" fontId="14" fillId="0" borderId="90" xfId="16" applyFont="1" applyFill="1" applyBorder="1" applyAlignment="1">
      <alignment horizontal="left" vertical="center"/>
    </xf>
    <xf numFmtId="170" fontId="14" fillId="0" borderId="129" xfId="15" applyNumberFormat="1" applyFont="1" applyBorder="1" applyAlignment="1">
      <alignment horizontal="right" vertical="center"/>
    </xf>
    <xf numFmtId="170" fontId="14" fillId="0" borderId="130" xfId="15" applyNumberFormat="1" applyFont="1" applyBorder="1" applyAlignment="1">
      <alignment horizontal="right" vertical="center"/>
    </xf>
    <xf numFmtId="170" fontId="14" fillId="0" borderId="128" xfId="15" applyNumberFormat="1" applyFont="1" applyBorder="1" applyAlignment="1">
      <alignment horizontal="right" vertical="center"/>
    </xf>
    <xf numFmtId="170" fontId="14" fillId="0" borderId="131" xfId="15" applyNumberFormat="1" applyFont="1" applyBorder="1" applyAlignment="1">
      <alignment horizontal="right" vertical="center"/>
    </xf>
    <xf numFmtId="170" fontId="14" fillId="0" borderId="80" xfId="15" applyNumberFormat="1" applyFont="1" applyBorder="1" applyAlignment="1">
      <alignment horizontal="right" vertical="center"/>
    </xf>
    <xf numFmtId="170" fontId="14" fillId="0" borderId="42" xfId="15" applyNumberFormat="1" applyFont="1" applyBorder="1" applyAlignment="1">
      <alignment horizontal="right" vertical="center"/>
    </xf>
    <xf numFmtId="170" fontId="14" fillId="0" borderId="81" xfId="15" applyNumberFormat="1" applyFont="1" applyBorder="1" applyAlignment="1">
      <alignment horizontal="right" vertical="center"/>
    </xf>
    <xf numFmtId="170" fontId="14" fillId="0" borderId="102" xfId="15" applyNumberFormat="1" applyFont="1" applyBorder="1" applyAlignment="1">
      <alignment horizontal="right" vertical="center"/>
    </xf>
    <xf numFmtId="170" fontId="17" fillId="0" borderId="82" xfId="15" applyNumberFormat="1" applyFont="1" applyBorder="1" applyAlignment="1">
      <alignment horizontal="right" vertical="center"/>
    </xf>
    <xf numFmtId="170" fontId="17" fillId="0" borderId="41" xfId="15" applyNumberFormat="1" applyFont="1" applyBorder="1" applyAlignment="1">
      <alignment horizontal="right" vertical="center"/>
    </xf>
    <xf numFmtId="170" fontId="17" fillId="0" borderId="74" xfId="15" applyNumberFormat="1" applyFont="1" applyBorder="1" applyAlignment="1">
      <alignment horizontal="right" vertical="center"/>
    </xf>
    <xf numFmtId="170" fontId="17" fillId="0" borderId="103" xfId="15" applyNumberFormat="1" applyFont="1" applyBorder="1" applyAlignment="1">
      <alignment horizontal="right" vertical="center"/>
    </xf>
    <xf numFmtId="170" fontId="14" fillId="0" borderId="83" xfId="15" applyNumberFormat="1" applyFont="1" applyBorder="1" applyAlignment="1">
      <alignment horizontal="right" vertical="center"/>
    </xf>
    <xf numFmtId="170" fontId="14" fillId="0" borderId="100" xfId="15" applyNumberFormat="1" applyFont="1" applyBorder="1" applyAlignment="1">
      <alignment horizontal="right" vertical="center"/>
    </xf>
    <xf numFmtId="170" fontId="14" fillId="0" borderId="76" xfId="15" applyNumberFormat="1" applyFont="1" applyBorder="1" applyAlignment="1">
      <alignment horizontal="right" vertical="center"/>
    </xf>
    <xf numFmtId="170" fontId="14" fillId="0" borderId="104" xfId="15" applyNumberFormat="1" applyFont="1" applyBorder="1" applyAlignment="1">
      <alignment horizontal="right" vertical="center"/>
    </xf>
    <xf numFmtId="1" fontId="7" fillId="0" borderId="0" xfId="10" applyNumberFormat="1" applyFont="1" applyBorder="1" applyAlignment="1" applyProtection="1">
      <alignment horizontal="left" vertical="center" wrapText="1"/>
      <protection locked="0"/>
    </xf>
    <xf numFmtId="1" fontId="7" fillId="0" borderId="0" xfId="10" applyNumberFormat="1" applyFont="1" applyFill="1" applyBorder="1" applyAlignment="1" applyProtection="1">
      <alignment horizontal="left" vertical="center" wrapText="1"/>
      <protection locked="0"/>
    </xf>
    <xf numFmtId="2" fontId="45" fillId="7" borderId="6" xfId="10" applyNumberFormat="1" applyFont="1" applyFill="1" applyBorder="1" applyAlignment="1" applyProtection="1">
      <alignment horizontal="right" vertical="center" shrinkToFit="1"/>
      <protection locked="0"/>
    </xf>
    <xf numFmtId="2" fontId="45" fillId="7" borderId="24" xfId="10" applyNumberFormat="1" applyFont="1" applyFill="1" applyBorder="1" applyAlignment="1" applyProtection="1">
      <alignment horizontal="right" vertical="center" shrinkToFit="1"/>
      <protection locked="0"/>
    </xf>
    <xf numFmtId="2" fontId="45" fillId="0" borderId="27" xfId="10" applyNumberFormat="1" applyFont="1" applyBorder="1" applyAlignment="1" applyProtection="1">
      <alignment horizontal="right" vertical="center" wrapText="1"/>
      <protection locked="0"/>
    </xf>
    <xf numFmtId="43" fontId="20" fillId="0" borderId="90" xfId="15" applyFont="1" applyBorder="1" applyAlignment="1">
      <alignment wrapText="1"/>
    </xf>
    <xf numFmtId="2" fontId="45" fillId="7" borderId="6" xfId="10" applyNumberFormat="1" applyFont="1" applyFill="1" applyBorder="1" applyAlignment="1" applyProtection="1">
      <alignment horizontal="right" vertical="center" wrapText="1"/>
      <protection locked="0"/>
    </xf>
    <xf numFmtId="1" fontId="14" fillId="9" borderId="71" xfId="0" applyNumberFormat="1" applyFont="1" applyFill="1" applyBorder="1" applyAlignment="1">
      <alignment horizontal="right" vertical="center" wrapText="1"/>
    </xf>
    <xf numFmtId="1" fontId="14" fillId="19" borderId="114" xfId="0" applyNumberFormat="1" applyFont="1" applyFill="1" applyBorder="1" applyAlignment="1">
      <alignment horizontal="right" vertical="center" wrapText="1"/>
    </xf>
    <xf numFmtId="1" fontId="14" fillId="19" borderId="41" xfId="0" applyNumberFormat="1" applyFont="1" applyFill="1" applyBorder="1" applyAlignment="1">
      <alignment horizontal="right" vertical="center" wrapText="1"/>
    </xf>
    <xf numFmtId="1" fontId="14" fillId="19" borderId="117" xfId="0" applyNumberFormat="1" applyFont="1" applyFill="1" applyBorder="1" applyAlignment="1">
      <alignment horizontal="right" vertical="center" wrapText="1"/>
    </xf>
    <xf numFmtId="1" fontId="14" fillId="19" borderId="72" xfId="0" applyNumberFormat="1" applyFont="1" applyFill="1" applyBorder="1" applyAlignment="1">
      <alignment horizontal="right" vertical="center" wrapText="1"/>
    </xf>
    <xf numFmtId="1" fontId="14" fillId="19" borderId="46" xfId="0" applyNumberFormat="1" applyFont="1" applyFill="1" applyBorder="1" applyAlignment="1">
      <alignment horizontal="right" vertical="center" wrapText="1"/>
    </xf>
    <xf numFmtId="1" fontId="14" fillId="19" borderId="114" xfId="1" applyNumberFormat="1" applyFont="1" applyFill="1" applyBorder="1" applyAlignment="1">
      <alignment horizontal="right" vertical="center" wrapText="1"/>
    </xf>
    <xf numFmtId="1" fontId="14" fillId="19" borderId="41" xfId="1" applyNumberFormat="1" applyFont="1" applyFill="1" applyBorder="1" applyAlignment="1">
      <alignment horizontal="right" vertical="center" wrapText="1"/>
    </xf>
    <xf numFmtId="2" fontId="18" fillId="15" borderId="18" xfId="12" applyNumberFormat="1" applyFont="1" applyFill="1" applyBorder="1" applyAlignment="1">
      <alignment horizontal="left" vertical="center" wrapText="1"/>
    </xf>
    <xf numFmtId="2" fontId="14" fillId="15" borderId="18" xfId="12" applyNumberFormat="1" applyFill="1" applyBorder="1"/>
    <xf numFmtId="2" fontId="18" fillId="15" borderId="14" xfId="12" applyNumberFormat="1" applyFont="1" applyFill="1" applyBorder="1" applyAlignment="1">
      <alignment horizontal="left" vertical="center" wrapText="1"/>
    </xf>
    <xf numFmtId="2" fontId="14" fillId="15" borderId="14" xfId="12" applyNumberFormat="1" applyFill="1" applyBorder="1"/>
    <xf numFmtId="9" fontId="14" fillId="0" borderId="0" xfId="16" applyFont="1" applyAlignment="1">
      <alignment horizontal="left" vertical="center" wrapText="1"/>
    </xf>
    <xf numFmtId="10" fontId="5" fillId="0" borderId="42" xfId="0" applyNumberFormat="1" applyFont="1" applyBorder="1" applyAlignment="1">
      <alignment horizontal="right" vertical="center" wrapText="1"/>
    </xf>
    <xf numFmtId="10" fontId="5" fillId="0" borderId="114" xfId="0" applyNumberFormat="1" applyFont="1" applyBorder="1" applyAlignment="1">
      <alignment horizontal="right" vertical="center" wrapText="1"/>
    </xf>
    <xf numFmtId="10" fontId="5" fillId="0" borderId="41" xfId="0" applyNumberFormat="1" applyFont="1" applyBorder="1" applyAlignment="1">
      <alignment horizontal="right" vertical="center" wrapText="1"/>
    </xf>
    <xf numFmtId="10" fontId="5" fillId="0" borderId="117" xfId="0" applyNumberFormat="1" applyFont="1" applyBorder="1" applyAlignment="1">
      <alignment horizontal="right" vertical="center" wrapText="1"/>
    </xf>
    <xf numFmtId="10" fontId="5" fillId="0" borderId="72" xfId="0" applyNumberFormat="1" applyFont="1" applyBorder="1" applyAlignment="1">
      <alignment horizontal="right" vertical="center" wrapText="1"/>
    </xf>
    <xf numFmtId="2" fontId="5" fillId="0" borderId="22" xfId="10" applyNumberFormat="1" applyFont="1" applyFill="1" applyBorder="1" applyAlignment="1" applyProtection="1">
      <alignment horizontal="right" vertical="center" shrinkToFit="1"/>
      <protection locked="0"/>
    </xf>
    <xf numFmtId="0" fontId="5" fillId="0" borderId="42" xfId="0" applyFont="1" applyBorder="1" applyAlignment="1">
      <alignment horizontal="left" vertical="center" wrapText="1"/>
    </xf>
    <xf numFmtId="0" fontId="5" fillId="0" borderId="41" xfId="0" applyFont="1" applyBorder="1" applyAlignment="1">
      <alignment horizontal="left" vertical="center" wrapText="1"/>
    </xf>
    <xf numFmtId="0" fontId="46" fillId="0" borderId="41" xfId="0" applyFont="1" applyBorder="1" applyAlignment="1">
      <alignment horizontal="left" vertical="center" wrapText="1"/>
    </xf>
    <xf numFmtId="0" fontId="46" fillId="0" borderId="72" xfId="0" applyFont="1" applyBorder="1" applyAlignment="1">
      <alignment horizontal="left" vertical="center" wrapText="1"/>
    </xf>
    <xf numFmtId="0" fontId="46" fillId="0" borderId="6" xfId="0" applyFont="1" applyBorder="1" applyAlignment="1">
      <alignment horizontal="left" vertical="center" wrapText="1"/>
    </xf>
    <xf numFmtId="0" fontId="22" fillId="0" borderId="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4"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46" fillId="0" borderId="41" xfId="0" applyFont="1" applyFill="1" applyBorder="1" applyAlignment="1">
      <alignment horizontal="left" wrapText="1" readingOrder="1"/>
    </xf>
    <xf numFmtId="0" fontId="46" fillId="0" borderId="6" xfId="0" applyFont="1" applyBorder="1" applyAlignment="1">
      <alignment horizontal="left" wrapText="1" readingOrder="1"/>
    </xf>
    <xf numFmtId="0" fontId="5" fillId="0" borderId="6" xfId="0" applyFont="1" applyFill="1" applyBorder="1" applyAlignment="1">
      <alignment horizontal="left" vertical="center" wrapText="1"/>
    </xf>
    <xf numFmtId="0" fontId="5" fillId="0" borderId="36" xfId="0" applyFont="1" applyBorder="1" applyAlignment="1">
      <alignment horizontal="left" vertical="center" wrapText="1"/>
    </xf>
    <xf numFmtId="0" fontId="22" fillId="0" borderId="17"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5" fillId="9" borderId="184" xfId="0" applyFont="1" applyFill="1" applyBorder="1" applyAlignment="1">
      <alignment horizontal="left" vertical="center" wrapText="1"/>
    </xf>
    <xf numFmtId="0" fontId="5" fillId="9" borderId="55" xfId="0" applyFont="1" applyFill="1" applyBorder="1" applyAlignment="1">
      <alignment horizontal="left" vertical="center" wrapText="1"/>
    </xf>
    <xf numFmtId="0" fontId="5" fillId="9" borderId="8" xfId="0" applyFont="1" applyFill="1" applyBorder="1" applyAlignment="1">
      <alignment horizontal="left" vertical="center" wrapText="1"/>
    </xf>
    <xf numFmtId="2" fontId="5" fillId="0" borderId="46" xfId="0" applyNumberFormat="1" applyFont="1" applyFill="1" applyBorder="1" applyAlignment="1">
      <alignment horizontal="right" vertical="center" wrapText="1"/>
    </xf>
    <xf numFmtId="0" fontId="5" fillId="0" borderId="22" xfId="12" applyFont="1" applyBorder="1" applyAlignment="1">
      <alignment horizontal="left" vertical="center" wrapText="1"/>
    </xf>
    <xf numFmtId="0" fontId="5" fillId="0" borderId="17" xfId="12" applyFont="1" applyBorder="1" applyAlignment="1">
      <alignment horizontal="left" vertical="center" wrapText="1"/>
    </xf>
    <xf numFmtId="0" fontId="5" fillId="0" borderId="18" xfId="12" applyFont="1" applyBorder="1"/>
    <xf numFmtId="0" fontId="5" fillId="0" borderId="29" xfId="12" applyFont="1" applyBorder="1"/>
    <xf numFmtId="0" fontId="5" fillId="0" borderId="0" xfId="12" applyFont="1"/>
    <xf numFmtId="0" fontId="5" fillId="0" borderId="14" xfId="12" applyFont="1" applyBorder="1"/>
    <xf numFmtId="0" fontId="5" fillId="0" borderId="54" xfId="12" applyFont="1" applyBorder="1"/>
    <xf numFmtId="0" fontId="5" fillId="16" borderId="17" xfId="0" applyFont="1" applyFill="1" applyBorder="1" applyAlignment="1">
      <alignment horizontal="left" vertical="center" wrapText="1"/>
    </xf>
    <xf numFmtId="0" fontId="5" fillId="16" borderId="17" xfId="0" quotePrefix="1" applyFont="1" applyFill="1" applyBorder="1" applyAlignment="1">
      <alignment horizontal="left" vertical="center" wrapText="1"/>
    </xf>
    <xf numFmtId="167" fontId="5" fillId="24" borderId="23" xfId="11" applyNumberFormat="1" applyFont="1" applyFill="1" applyBorder="1" applyAlignment="1">
      <alignment horizontal="right"/>
    </xf>
    <xf numFmtId="167" fontId="5" fillId="0" borderId="23" xfId="11" applyNumberFormat="1" applyFont="1" applyFill="1" applyBorder="1" applyAlignment="1">
      <alignment horizontal="right"/>
    </xf>
    <xf numFmtId="167" fontId="5" fillId="24" borderId="23" xfId="11" applyNumberFormat="1" applyFont="1" applyFill="1" applyBorder="1" applyAlignment="1">
      <alignment horizontal="right" vertical="center" wrapText="1"/>
    </xf>
    <xf numFmtId="167" fontId="5" fillId="0" borderId="23" xfId="11" applyNumberFormat="1" applyFont="1" applyBorder="1" applyAlignment="1">
      <alignment horizontal="right" vertical="center" wrapText="1"/>
    </xf>
    <xf numFmtId="167" fontId="5" fillId="0" borderId="33" xfId="11" applyNumberFormat="1" applyFont="1" applyBorder="1" applyAlignment="1">
      <alignment horizontal="right" vertical="center" wrapText="1"/>
    </xf>
    <xf numFmtId="0" fontId="14" fillId="0" borderId="33" xfId="0" applyFont="1" applyBorder="1" applyAlignment="1">
      <alignment vertical="center" wrapText="1"/>
    </xf>
    <xf numFmtId="2" fontId="5" fillId="29" borderId="40" xfId="10" applyNumberFormat="1" applyFont="1" applyFill="1" applyBorder="1" applyAlignment="1" applyProtection="1">
      <alignment horizontal="right" vertical="center" wrapText="1"/>
      <protection locked="0"/>
    </xf>
    <xf numFmtId="165" fontId="14" fillId="29" borderId="18" xfId="0" applyNumberFormat="1" applyFont="1" applyFill="1" applyBorder="1" applyAlignment="1">
      <alignment horizontal="right" vertical="center" wrapText="1"/>
    </xf>
    <xf numFmtId="165" fontId="14" fillId="29" borderId="14" xfId="0" applyNumberFormat="1" applyFont="1" applyFill="1" applyBorder="1" applyAlignment="1">
      <alignment horizontal="right" vertical="center" wrapText="1"/>
    </xf>
    <xf numFmtId="1" fontId="14" fillId="29" borderId="71" xfId="0" applyNumberFormat="1" applyFont="1" applyFill="1" applyBorder="1" applyAlignment="1">
      <alignment horizontal="right" vertical="center" wrapText="1"/>
    </xf>
    <xf numFmtId="2" fontId="5" fillId="29" borderId="1" xfId="1" applyNumberFormat="1" applyFont="1" applyFill="1" applyBorder="1" applyAlignment="1">
      <alignment horizontal="right" vertical="center" shrinkToFit="1"/>
    </xf>
    <xf numFmtId="2" fontId="5" fillId="29" borderId="20" xfId="1" applyNumberFormat="1" applyFont="1" applyFill="1" applyBorder="1" applyAlignment="1">
      <alignment horizontal="right" vertical="center" shrinkToFit="1"/>
    </xf>
    <xf numFmtId="165" fontId="5" fillId="29" borderId="1" xfId="1" applyNumberFormat="1" applyFont="1" applyFill="1" applyBorder="1" applyAlignment="1">
      <alignment horizontal="right" vertical="center" shrinkToFit="1"/>
    </xf>
    <xf numFmtId="165" fontId="5" fillId="29" borderId="20" xfId="1" applyNumberFormat="1" applyFont="1" applyFill="1" applyBorder="1" applyAlignment="1">
      <alignment horizontal="right" vertical="center" shrinkToFit="1"/>
    </xf>
    <xf numFmtId="166" fontId="5" fillId="29" borderId="167" xfId="1" applyNumberFormat="1" applyFont="1" applyFill="1" applyBorder="1" applyAlignment="1">
      <alignment horizontal="right" vertical="center" shrinkToFit="1"/>
    </xf>
    <xf numFmtId="166" fontId="5" fillId="29" borderId="195" xfId="1" applyNumberFormat="1" applyFont="1" applyFill="1" applyBorder="1" applyAlignment="1">
      <alignment horizontal="right" vertical="center" shrinkToFit="1"/>
    </xf>
    <xf numFmtId="2" fontId="5" fillId="29" borderId="167" xfId="1" applyNumberFormat="1" applyFont="1" applyFill="1" applyBorder="1" applyAlignment="1">
      <alignment horizontal="right" vertical="center" shrinkToFit="1"/>
    </xf>
    <xf numFmtId="2" fontId="5" fillId="29" borderId="195" xfId="1" applyNumberFormat="1" applyFont="1" applyFill="1" applyBorder="1" applyAlignment="1">
      <alignment horizontal="right" vertical="center" shrinkToFit="1"/>
    </xf>
    <xf numFmtId="2" fontId="5" fillId="29" borderId="1" xfId="1" applyNumberFormat="1" applyFont="1" applyFill="1" applyBorder="1" applyAlignment="1">
      <alignment horizontal="right" vertical="center" wrapText="1"/>
    </xf>
    <xf numFmtId="2" fontId="5" fillId="29" borderId="20" xfId="1" applyNumberFormat="1" applyFont="1" applyFill="1" applyBorder="1" applyAlignment="1">
      <alignment horizontal="right" vertical="center" wrapText="1"/>
    </xf>
    <xf numFmtId="2" fontId="5" fillId="29" borderId="194" xfId="1" applyNumberFormat="1" applyFont="1" applyFill="1" applyBorder="1" applyAlignment="1">
      <alignment horizontal="right" vertical="center" wrapText="1"/>
    </xf>
    <xf numFmtId="2" fontId="5" fillId="29" borderId="96" xfId="1" applyNumberFormat="1" applyFont="1" applyFill="1" applyBorder="1" applyAlignment="1">
      <alignment horizontal="right" vertical="center" wrapText="1"/>
    </xf>
    <xf numFmtId="2" fontId="5" fillId="29" borderId="167" xfId="1" applyNumberFormat="1" applyFont="1" applyFill="1" applyBorder="1" applyAlignment="1">
      <alignment horizontal="right" vertical="center" wrapText="1"/>
    </xf>
    <xf numFmtId="2" fontId="5" fillId="29" borderId="195" xfId="1" applyNumberFormat="1" applyFont="1" applyFill="1" applyBorder="1" applyAlignment="1">
      <alignment horizontal="right" vertical="center" wrapText="1"/>
    </xf>
    <xf numFmtId="2" fontId="5" fillId="29" borderId="23" xfId="10" applyNumberFormat="1" applyFont="1" applyFill="1" applyBorder="1" applyAlignment="1" applyProtection="1">
      <alignment horizontal="right" vertical="center" shrinkToFit="1"/>
      <protection locked="0"/>
    </xf>
    <xf numFmtId="2" fontId="5" fillId="29" borderId="24"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shrinkToFit="1"/>
      <protection locked="0"/>
    </xf>
    <xf numFmtId="2" fontId="5" fillId="29" borderId="28" xfId="10" applyNumberFormat="1" applyFont="1" applyFill="1" applyBorder="1" applyAlignment="1" applyProtection="1">
      <alignment horizontal="right" vertical="center" shrinkToFit="1"/>
      <protection locked="0"/>
    </xf>
    <xf numFmtId="165" fontId="5" fillId="29" borderId="24" xfId="10" applyNumberFormat="1" applyFont="1" applyFill="1" applyBorder="1" applyAlignment="1" applyProtection="1">
      <alignment horizontal="right" vertical="center" shrinkToFit="1"/>
      <protection locked="0"/>
    </xf>
    <xf numFmtId="165" fontId="5" fillId="29" borderId="6" xfId="10" applyNumberFormat="1" applyFont="1" applyFill="1" applyBorder="1" applyAlignment="1" applyProtection="1">
      <alignment horizontal="right" vertical="center" shrinkToFit="1"/>
      <protection locked="0"/>
    </xf>
    <xf numFmtId="2" fontId="5" fillId="29" borderId="27" xfId="10" applyNumberFormat="1" applyFont="1" applyFill="1" applyBorder="1" applyAlignment="1" applyProtection="1">
      <alignment horizontal="right" vertical="center" shrinkToFit="1"/>
      <protection locked="0"/>
    </xf>
    <xf numFmtId="2" fontId="5" fillId="29" borderId="216" xfId="10" applyNumberFormat="1" applyFont="1" applyFill="1" applyBorder="1" applyAlignment="1" applyProtection="1">
      <alignment horizontal="right" vertical="center" shrinkToFit="1"/>
      <protection locked="0"/>
    </xf>
    <xf numFmtId="165" fontId="5" fillId="29" borderId="23" xfId="10" applyNumberFormat="1" applyFont="1" applyFill="1" applyBorder="1" applyAlignment="1" applyProtection="1">
      <alignment horizontal="right" vertical="center" shrinkToFit="1"/>
      <protection locked="0"/>
    </xf>
    <xf numFmtId="165" fontId="5" fillId="29" borderId="208" xfId="10" applyNumberFormat="1" applyFont="1" applyFill="1" applyBorder="1" applyAlignment="1" applyProtection="1">
      <alignment horizontal="right" vertical="center" shrinkToFit="1"/>
      <protection locked="0"/>
    </xf>
    <xf numFmtId="166" fontId="5" fillId="29" borderId="6" xfId="10" applyNumberFormat="1" applyFont="1" applyFill="1" applyBorder="1" applyAlignment="1" applyProtection="1">
      <alignment horizontal="right" vertical="center" shrinkToFit="1"/>
      <protection locked="0"/>
    </xf>
    <xf numFmtId="166" fontId="5" fillId="29" borderId="24" xfId="10" applyNumberFormat="1" applyFont="1" applyFill="1" applyBorder="1" applyAlignment="1" applyProtection="1">
      <alignment horizontal="right" vertical="center" shrinkToFit="1"/>
      <protection locked="0"/>
    </xf>
    <xf numFmtId="166" fontId="5" fillId="29" borderId="56" xfId="10" applyNumberFormat="1" applyFont="1" applyFill="1" applyBorder="1" applyAlignment="1" applyProtection="1">
      <alignment horizontal="right" vertical="center" shrinkToFit="1"/>
      <protection locked="0"/>
    </xf>
    <xf numFmtId="166" fontId="5" fillId="29" borderId="216"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wrapText="1"/>
      <protection locked="0"/>
    </xf>
    <xf numFmtId="2" fontId="5" fillId="29" borderId="24" xfId="10" applyNumberFormat="1" applyFont="1" applyFill="1" applyBorder="1" applyAlignment="1" applyProtection="1">
      <alignment horizontal="right" vertical="center" wrapText="1"/>
      <protection locked="0"/>
    </xf>
    <xf numFmtId="2" fontId="5" fillId="29" borderId="25" xfId="10" applyNumberFormat="1" applyFont="1" applyFill="1" applyBorder="1" applyAlignment="1" applyProtection="1">
      <alignment horizontal="right" vertical="center" wrapText="1"/>
      <protection locked="0"/>
    </xf>
    <xf numFmtId="2" fontId="5" fillId="29" borderId="57" xfId="10" applyNumberFormat="1" applyFont="1" applyFill="1" applyBorder="1" applyAlignment="1" applyProtection="1">
      <alignment horizontal="right" vertical="center" wrapText="1"/>
      <protection locked="0"/>
    </xf>
    <xf numFmtId="2" fontId="5" fillId="29" borderId="67" xfId="10" applyNumberFormat="1" applyFont="1" applyFill="1" applyBorder="1" applyAlignment="1" applyProtection="1">
      <alignment horizontal="right" vertical="center" wrapText="1"/>
      <protection locked="0"/>
    </xf>
    <xf numFmtId="2" fontId="5" fillId="29" borderId="105" xfId="10" applyNumberFormat="1" applyFont="1" applyFill="1" applyBorder="1" applyAlignment="1" applyProtection="1">
      <alignment horizontal="right" vertical="center" wrapText="1"/>
      <protection locked="0"/>
    </xf>
    <xf numFmtId="2" fontId="5" fillId="29" borderId="52" xfId="10" applyNumberFormat="1" applyFont="1" applyFill="1" applyBorder="1" applyAlignment="1" applyProtection="1">
      <alignment horizontal="right" vertical="center" wrapText="1"/>
      <protection locked="0"/>
    </xf>
    <xf numFmtId="2" fontId="5" fillId="29" borderId="53"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pplyProtection="1">
      <alignment horizontal="right" vertical="center" wrapText="1"/>
      <protection locked="0"/>
    </xf>
    <xf numFmtId="2" fontId="5" fillId="29" borderId="18" xfId="10" applyNumberFormat="1" applyFont="1" applyFill="1" applyBorder="1" applyAlignment="1" applyProtection="1">
      <alignment horizontal="right" vertical="center" shrinkToFit="1"/>
      <protection locked="0"/>
    </xf>
    <xf numFmtId="2" fontId="5" fillId="29" borderId="29" xfId="10" applyNumberFormat="1" applyFont="1" applyFill="1" applyBorder="1" applyAlignment="1" applyProtection="1">
      <alignment horizontal="right" vertical="center" shrinkToFit="1"/>
      <protection locked="0"/>
    </xf>
    <xf numFmtId="166" fontId="5" fillId="29" borderId="28"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wrapText="1"/>
      <protection locked="0"/>
    </xf>
    <xf numFmtId="2" fontId="5" fillId="29" borderId="28" xfId="10" applyNumberFormat="1" applyFont="1" applyFill="1" applyBorder="1" applyAlignment="1" applyProtection="1">
      <alignment horizontal="right" vertical="center" wrapText="1"/>
      <protection locked="0"/>
    </xf>
    <xf numFmtId="2" fontId="5" fillId="29" borderId="0" xfId="10" applyNumberFormat="1" applyFont="1" applyFill="1" applyAlignment="1" applyProtection="1">
      <alignment horizontal="right" vertical="center" wrapText="1"/>
      <protection locked="0"/>
    </xf>
    <xf numFmtId="2" fontId="5" fillId="29" borderId="5" xfId="10" applyNumberFormat="1" applyFont="1" applyFill="1" applyBorder="1" applyAlignment="1" applyProtection="1">
      <alignment horizontal="right" vertical="center" wrapText="1"/>
      <protection locked="0"/>
    </xf>
    <xf numFmtId="2" fontId="5" fillId="0" borderId="6" xfId="10" applyNumberFormat="1" applyFont="1" applyFill="1" applyBorder="1" applyAlignment="1" applyProtection="1">
      <alignment horizontal="right" vertical="center" wrapText="1"/>
      <protection locked="0"/>
    </xf>
    <xf numFmtId="2" fontId="5" fillId="0" borderId="6" xfId="1" applyNumberFormat="1" applyFont="1" applyFill="1" applyBorder="1" applyAlignment="1" applyProtection="1">
      <alignment horizontal="right" vertical="center" wrapText="1"/>
      <protection locked="0"/>
    </xf>
    <xf numFmtId="2" fontId="5" fillId="0" borderId="6" xfId="7" applyNumberFormat="1" applyFont="1" applyFill="1" applyBorder="1" applyAlignment="1" applyProtection="1">
      <alignment horizontal="right" vertical="center"/>
      <protection locked="0"/>
    </xf>
    <xf numFmtId="2" fontId="5" fillId="0" borderId="6" xfId="1" applyNumberFormat="1" applyFont="1" applyFill="1" applyBorder="1" applyAlignment="1" applyProtection="1">
      <alignment horizontal="right" vertical="center"/>
      <protection locked="0"/>
    </xf>
    <xf numFmtId="2" fontId="5" fillId="0" borderId="6" xfId="1" applyNumberFormat="1" applyFont="1" applyFill="1" applyBorder="1" applyAlignment="1" applyProtection="1">
      <alignment horizontal="left" vertical="center" wrapText="1"/>
      <protection locked="0"/>
    </xf>
    <xf numFmtId="10" fontId="5" fillId="0" borderId="114" xfId="0" applyNumberFormat="1" applyFont="1" applyFill="1" applyBorder="1" applyAlignment="1">
      <alignment horizontal="right" vertical="center" wrapText="1"/>
    </xf>
    <xf numFmtId="10" fontId="5" fillId="0" borderId="114" xfId="16" applyNumberFormat="1" applyFont="1" applyFill="1" applyBorder="1" applyAlignment="1">
      <alignment horizontal="right" vertical="center" wrapText="1"/>
    </xf>
    <xf numFmtId="2" fontId="5" fillId="9" borderId="40" xfId="10" applyNumberFormat="1" applyFont="1" applyFill="1" applyBorder="1" applyAlignment="1" applyProtection="1">
      <alignment horizontal="right" vertical="center" wrapText="1"/>
      <protection locked="0"/>
    </xf>
    <xf numFmtId="0" fontId="5" fillId="9" borderId="35" xfId="0" applyNumberFormat="1" applyFont="1" applyFill="1" applyBorder="1" applyAlignment="1">
      <alignment horizontal="left" vertical="center" wrapText="1"/>
    </xf>
    <xf numFmtId="2" fontId="5" fillId="15" borderId="7" xfId="0" applyNumberFormat="1" applyFont="1" applyFill="1" applyBorder="1" applyAlignment="1">
      <alignment horizontal="right" vertical="center" wrapText="1"/>
    </xf>
    <xf numFmtId="2" fontId="5" fillId="15" borderId="48" xfId="0" applyNumberFormat="1" applyFont="1" applyFill="1" applyBorder="1" applyAlignment="1">
      <alignment horizontal="right" vertical="center" wrapText="1"/>
    </xf>
    <xf numFmtId="2" fontId="5" fillId="15" borderId="14" xfId="0" applyNumberFormat="1" applyFont="1" applyFill="1" applyBorder="1" applyAlignment="1">
      <alignment horizontal="right" vertical="center" wrapText="1"/>
    </xf>
    <xf numFmtId="0" fontId="14" fillId="0" borderId="0" xfId="0" applyFont="1" applyFill="1" applyAlignment="1">
      <alignment horizontal="left" vertical="center"/>
    </xf>
    <xf numFmtId="0" fontId="20" fillId="0" borderId="35" xfId="0" applyFont="1" applyFill="1" applyBorder="1" applyAlignment="1">
      <alignment horizontal="left" vertical="center" wrapText="1"/>
    </xf>
    <xf numFmtId="43" fontId="14" fillId="0" borderId="90" xfId="15" applyFont="1" applyFill="1" applyBorder="1" applyAlignment="1">
      <alignment horizontal="left" vertical="center"/>
    </xf>
    <xf numFmtId="2" fontId="14" fillId="0" borderId="90" xfId="0" applyNumberFormat="1" applyFont="1" applyFill="1" applyBorder="1" applyAlignment="1">
      <alignment horizontal="left" vertical="center"/>
    </xf>
    <xf numFmtId="0" fontId="5" fillId="0" borderId="127"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5" fillId="0" borderId="99" xfId="0" applyFont="1" applyFill="1" applyBorder="1" applyAlignment="1">
      <alignment horizontal="left" vertical="center" wrapText="1"/>
    </xf>
    <xf numFmtId="0" fontId="20" fillId="0" borderId="35" xfId="0" applyFont="1" applyFill="1" applyBorder="1" applyAlignment="1">
      <alignment wrapText="1"/>
    </xf>
    <xf numFmtId="171" fontId="20" fillId="0" borderId="90" xfId="15" applyNumberFormat="1" applyFont="1" applyBorder="1" applyAlignment="1">
      <alignment wrapText="1"/>
    </xf>
    <xf numFmtId="0" fontId="5" fillId="0" borderId="6" xfId="10" applyFont="1" applyFill="1" applyBorder="1" applyAlignment="1" applyProtection="1">
      <alignment horizontal="right" vertical="center" shrinkToFit="1"/>
      <protection locked="0"/>
    </xf>
    <xf numFmtId="0" fontId="5" fillId="0" borderId="27" xfId="10" applyFont="1" applyFill="1" applyBorder="1" applyAlignment="1" applyProtection="1">
      <alignment horizontal="right" vertical="center" shrinkToFit="1"/>
      <protection locked="0"/>
    </xf>
    <xf numFmtId="0" fontId="5" fillId="47" borderId="6" xfId="10" applyFont="1" applyFill="1" applyBorder="1" applyAlignment="1" applyProtection="1">
      <alignment horizontal="right" vertical="center" shrinkToFit="1"/>
      <protection locked="0"/>
    </xf>
    <xf numFmtId="0" fontId="5" fillId="47" borderId="27" xfId="10" applyFont="1" applyFill="1" applyBorder="1" applyAlignment="1" applyProtection="1">
      <alignment horizontal="right" vertical="center" shrinkToFit="1"/>
      <protection locked="0"/>
    </xf>
    <xf numFmtId="0" fontId="5" fillId="47" borderId="18" xfId="10" applyFont="1" applyFill="1" applyBorder="1" applyAlignment="1" applyProtection="1">
      <alignment horizontal="right" vertical="center" shrinkToFit="1"/>
      <protection locked="0"/>
    </xf>
    <xf numFmtId="0" fontId="5" fillId="47" borderId="6" xfId="10" applyFont="1" applyFill="1" applyBorder="1" applyAlignment="1" applyProtection="1">
      <alignment horizontal="left" vertical="center" wrapText="1" shrinkToFit="1"/>
      <protection locked="0"/>
    </xf>
    <xf numFmtId="0" fontId="5" fillId="47" borderId="14" xfId="10" applyFont="1" applyFill="1" applyBorder="1" applyAlignment="1" applyProtection="1">
      <alignment horizontal="right" vertical="center" shrinkToFit="1"/>
      <protection locked="0"/>
    </xf>
    <xf numFmtId="2" fontId="5" fillId="31" borderId="22" xfId="1" applyNumberFormat="1" applyFont="1" applyFill="1" applyBorder="1" applyAlignment="1" applyProtection="1">
      <alignment horizontal="right" vertical="center" shrinkToFit="1"/>
      <protection locked="0"/>
    </xf>
    <xf numFmtId="2" fontId="5" fillId="31" borderId="18" xfId="1" applyNumberFormat="1" applyFont="1" applyFill="1" applyBorder="1" applyAlignment="1" applyProtection="1">
      <alignment horizontal="right" vertical="center" shrinkToFit="1"/>
      <protection locked="0"/>
    </xf>
    <xf numFmtId="165" fontId="5" fillId="31" borderId="23" xfId="1" applyNumberFormat="1" applyFont="1" applyFill="1" applyBorder="1" applyAlignment="1">
      <alignment horizontal="right" vertical="center" shrinkToFit="1"/>
    </xf>
    <xf numFmtId="165" fontId="5" fillId="31" borderId="6" xfId="1" applyNumberFormat="1" applyFont="1" applyFill="1" applyBorder="1" applyAlignment="1">
      <alignment horizontal="right" vertical="center" shrinkToFit="1"/>
    </xf>
    <xf numFmtId="2" fontId="5" fillId="31" borderId="56" xfId="1" applyNumberFormat="1" applyFont="1" applyFill="1" applyBorder="1" applyAlignment="1">
      <alignment horizontal="right" vertical="center" shrinkToFit="1"/>
    </xf>
    <xf numFmtId="2" fontId="5" fillId="31" borderId="27" xfId="1" applyNumberFormat="1" applyFont="1" applyFill="1" applyBorder="1" applyAlignment="1">
      <alignment horizontal="right" vertical="center" shrinkToFit="1"/>
    </xf>
    <xf numFmtId="2" fontId="5" fillId="31" borderId="40" xfId="1" applyNumberFormat="1" applyFont="1" applyFill="1" applyBorder="1" applyAlignment="1" applyProtection="1">
      <alignment horizontal="right" vertical="center" shrinkToFit="1"/>
      <protection locked="0"/>
    </xf>
    <xf numFmtId="2" fontId="5" fillId="31" borderId="13" xfId="1" applyNumberFormat="1" applyFont="1" applyFill="1" applyBorder="1" applyAlignment="1" applyProtection="1">
      <alignment horizontal="right" vertical="center" shrinkToFit="1"/>
      <protection locked="0"/>
    </xf>
    <xf numFmtId="2" fontId="5" fillId="31" borderId="16" xfId="1" applyNumberFormat="1" applyFont="1" applyFill="1" applyBorder="1" applyAlignment="1" applyProtection="1">
      <alignment horizontal="right" vertical="center" shrinkToFit="1"/>
      <protection locked="0"/>
    </xf>
    <xf numFmtId="2" fontId="5" fillId="31" borderId="47" xfId="1" applyNumberFormat="1" applyFont="1" applyFill="1" applyBorder="1" applyAlignment="1" applyProtection="1">
      <alignment horizontal="right" vertical="center" wrapText="1"/>
      <protection locked="0"/>
    </xf>
    <xf numFmtId="167" fontId="14" fillId="0" borderId="80" xfId="0" applyNumberFormat="1" applyFont="1" applyBorder="1" applyAlignment="1">
      <alignment horizontal="right" vertical="center"/>
    </xf>
    <xf numFmtId="167" fontId="14" fillId="0" borderId="42" xfId="0" applyNumberFormat="1" applyFont="1" applyBorder="1" applyAlignment="1">
      <alignment horizontal="right" vertical="center"/>
    </xf>
    <xf numFmtId="167" fontId="14" fillId="0" borderId="81" xfId="0" applyNumberFormat="1" applyFont="1" applyBorder="1" applyAlignment="1">
      <alignment horizontal="right" vertical="center"/>
    </xf>
    <xf numFmtId="167" fontId="14" fillId="0" borderId="102" xfId="0" applyNumberFormat="1" applyFont="1" applyBorder="1" applyAlignment="1">
      <alignment horizontal="right" vertical="center"/>
    </xf>
    <xf numFmtId="2" fontId="14" fillId="0" borderId="0" xfId="0" applyNumberFormat="1" applyFont="1" applyAlignment="1">
      <alignment horizontal="left" vertical="center" wrapText="1"/>
    </xf>
    <xf numFmtId="2" fontId="14" fillId="0" borderId="0" xfId="0" applyNumberFormat="1" applyFont="1" applyAlignment="1">
      <alignment horizontal="left" vertical="center"/>
    </xf>
    <xf numFmtId="172" fontId="14" fillId="0" borderId="0" xfId="13" applyNumberFormat="1" applyFont="1" applyAlignment="1">
      <alignment horizontal="left" vertical="center" wrapText="1"/>
    </xf>
    <xf numFmtId="173" fontId="14" fillId="0" borderId="0" xfId="13" applyNumberFormat="1" applyFont="1" applyAlignment="1">
      <alignment horizontal="left" vertical="center" wrapText="1"/>
    </xf>
    <xf numFmtId="2" fontId="5" fillId="0" borderId="18" xfId="10" applyNumberFormat="1" applyFont="1" applyFill="1" applyBorder="1" applyAlignment="1" applyProtection="1">
      <alignment horizontal="right" vertical="center" shrinkToFit="1"/>
      <protection locked="0"/>
    </xf>
    <xf numFmtId="2" fontId="5" fillId="0" borderId="14" xfId="10" applyNumberFormat="1" applyFont="1" applyFill="1" applyBorder="1" applyAlignment="1" applyProtection="1">
      <alignment horizontal="right" vertical="center" shrinkToFit="1"/>
      <protection locked="0"/>
    </xf>
    <xf numFmtId="2" fontId="5" fillId="0" borderId="6" xfId="10" applyNumberFormat="1" applyFont="1" applyFill="1" applyBorder="1" applyAlignment="1" applyProtection="1">
      <alignment horizontal="right" vertical="center" shrinkToFit="1"/>
      <protection locked="0"/>
    </xf>
    <xf numFmtId="166" fontId="5" fillId="0" borderId="6" xfId="10" applyNumberFormat="1" applyFont="1" applyFill="1" applyBorder="1" applyAlignment="1" applyProtection="1">
      <alignment horizontal="right" vertical="center" shrinkToFit="1"/>
      <protection locked="0"/>
    </xf>
    <xf numFmtId="2" fontId="5" fillId="0" borderId="27" xfId="10" applyNumberFormat="1" applyFont="1" applyFill="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0" fontId="27" fillId="15" borderId="0" xfId="1" applyFont="1" applyFill="1" applyAlignment="1">
      <alignment horizontal="center"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4" fillId="15" borderId="0" xfId="2" applyFont="1" applyFill="1" applyBorder="1" applyAlignment="1" applyProtection="1">
      <alignment horizontal="center" vertical="center"/>
    </xf>
    <xf numFmtId="0" fontId="28"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37" borderId="34" xfId="1" applyFont="1" applyFill="1" applyBorder="1" applyAlignment="1">
      <alignment horizontal="left" vertical="center" wrapText="1"/>
    </xf>
    <xf numFmtId="0" fontId="5" fillId="37"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0" fontId="5" fillId="26" borderId="6" xfId="1" applyFont="1" applyFill="1" applyBorder="1" applyAlignment="1">
      <alignment horizontal="left" vertical="center"/>
    </xf>
    <xf numFmtId="0" fontId="5" fillId="28" borderId="6" xfId="1" applyFont="1" applyFill="1" applyBorder="1" applyAlignment="1">
      <alignment horizontal="left" vertical="center" wrapText="1"/>
    </xf>
    <xf numFmtId="0" fontId="5" fillId="32" borderId="6" xfId="1" applyFont="1" applyFill="1" applyBorder="1" applyAlignment="1">
      <alignment horizontal="left" vertical="center"/>
    </xf>
    <xf numFmtId="0" fontId="5" fillId="31" borderId="6" xfId="1" applyFont="1" applyFill="1" applyBorder="1" applyAlignment="1">
      <alignment horizontal="left" vertical="center"/>
    </xf>
    <xf numFmtId="0" fontId="5" fillId="30" borderId="6" xfId="1" applyFont="1" applyFill="1" applyBorder="1" applyAlignment="1">
      <alignment horizontal="left" vertical="center"/>
    </xf>
    <xf numFmtId="0" fontId="18" fillId="44" borderId="1" xfId="0" applyFont="1" applyFill="1" applyBorder="1" applyAlignment="1">
      <alignment horizontal="center" vertical="center" wrapText="1"/>
    </xf>
    <xf numFmtId="0" fontId="18" fillId="44" borderId="3" xfId="0" applyFont="1" applyFill="1" applyBorder="1" applyAlignment="1">
      <alignment horizontal="center" vertical="center" wrapText="1"/>
    </xf>
    <xf numFmtId="0" fontId="18" fillId="11" borderId="138" xfId="0" applyFont="1" applyFill="1" applyBorder="1" applyAlignment="1">
      <alignment vertical="center" wrapText="1"/>
    </xf>
    <xf numFmtId="0" fontId="18" fillId="11" borderId="139" xfId="0" applyFont="1" applyFill="1" applyBorder="1" applyAlignment="1">
      <alignment vertical="center" wrapText="1"/>
    </xf>
    <xf numFmtId="2" fontId="18" fillId="39" borderId="35" xfId="12" applyNumberFormat="1" applyFont="1" applyFill="1" applyBorder="1" applyAlignment="1">
      <alignment horizontal="center" vertical="center" wrapText="1"/>
    </xf>
    <xf numFmtId="2" fontId="18" fillId="39" borderId="36" xfId="12" applyNumberFormat="1" applyFont="1" applyFill="1" applyBorder="1" applyAlignment="1">
      <alignment horizontal="center" vertical="center" wrapText="1"/>
    </xf>
    <xf numFmtId="2" fontId="18" fillId="39" borderId="37" xfId="12" applyNumberFormat="1" applyFont="1" applyFill="1" applyBorder="1" applyAlignment="1">
      <alignment horizontal="center" vertical="center" wrapText="1"/>
    </xf>
    <xf numFmtId="0" fontId="42" fillId="7" borderId="185" xfId="12" applyFont="1" applyFill="1" applyBorder="1" applyAlignment="1">
      <alignment horizontal="left" vertical="center" wrapText="1"/>
    </xf>
    <xf numFmtId="0" fontId="38" fillId="7" borderId="202" xfId="12" applyFont="1" applyFill="1" applyBorder="1" applyAlignment="1">
      <alignment horizontal="left" vertical="center" wrapText="1"/>
    </xf>
    <xf numFmtId="0" fontId="38" fillId="7" borderId="203" xfId="12" applyFont="1" applyFill="1" applyBorder="1" applyAlignment="1">
      <alignment horizontal="left" vertical="center" wrapText="1"/>
    </xf>
    <xf numFmtId="0" fontId="38" fillId="7" borderId="204" xfId="12" applyFont="1" applyFill="1" applyBorder="1" applyAlignment="1">
      <alignment horizontal="left" vertical="center" wrapText="1"/>
    </xf>
    <xf numFmtId="0" fontId="38" fillId="7" borderId="0" xfId="12" applyFont="1" applyFill="1" applyAlignment="1">
      <alignment horizontal="left" vertical="center" wrapText="1"/>
    </xf>
    <xf numFmtId="0" fontId="38" fillId="7" borderId="205" xfId="12" applyFont="1" applyFill="1" applyBorder="1" applyAlignment="1">
      <alignment horizontal="left" vertical="center" wrapText="1"/>
    </xf>
    <xf numFmtId="0" fontId="38" fillId="7" borderId="206" xfId="12" applyFont="1" applyFill="1" applyBorder="1" applyAlignment="1">
      <alignment horizontal="left" vertical="center" wrapText="1"/>
    </xf>
    <xf numFmtId="0" fontId="38" fillId="7" borderId="200" xfId="12" applyFont="1" applyFill="1" applyBorder="1" applyAlignment="1">
      <alignment horizontal="left" vertical="center" wrapText="1"/>
    </xf>
    <xf numFmtId="0" fontId="38" fillId="7" borderId="207" xfId="12" applyFont="1" applyFill="1" applyBorder="1" applyAlignment="1">
      <alignment horizontal="left" vertical="center" wrapText="1"/>
    </xf>
    <xf numFmtId="0" fontId="7" fillId="0" borderId="20" xfId="12" applyFont="1" applyBorder="1" applyAlignment="1">
      <alignment horizontal="center" vertical="top" wrapText="1"/>
    </xf>
    <xf numFmtId="0" fontId="7" fillId="0" borderId="105" xfId="12" applyFont="1" applyBorder="1" applyAlignment="1">
      <alignment horizontal="center" vertical="top" wrapText="1"/>
    </xf>
    <xf numFmtId="0" fontId="38" fillId="7" borderId="4" xfId="12" applyFont="1" applyFill="1" applyBorder="1" applyAlignment="1">
      <alignment horizontal="center"/>
    </xf>
    <xf numFmtId="0" fontId="38" fillId="7" borderId="5" xfId="12" applyFont="1" applyFill="1" applyBorder="1" applyAlignment="1">
      <alignment horizontal="center"/>
    </xf>
    <xf numFmtId="0" fontId="41" fillId="46" borderId="1" xfId="12" applyFont="1" applyFill="1" applyBorder="1" applyAlignment="1">
      <alignment horizontal="center"/>
    </xf>
    <xf numFmtId="0" fontId="41" fillId="46" borderId="3" xfId="12" applyFont="1" applyFill="1" applyBorder="1" applyAlignment="1">
      <alignment horizontal="center"/>
    </xf>
    <xf numFmtId="0" fontId="44" fillId="7" borderId="4" xfId="12" applyFont="1" applyFill="1" applyBorder="1" applyAlignment="1">
      <alignment horizontal="center"/>
    </xf>
    <xf numFmtId="0" fontId="44" fillId="7" borderId="5" xfId="12" applyFont="1" applyFill="1" applyBorder="1" applyAlignment="1">
      <alignment horizontal="center"/>
    </xf>
    <xf numFmtId="0" fontId="38" fillId="7" borderId="4" xfId="12" quotePrefix="1" applyFont="1" applyFill="1" applyBorder="1" applyAlignment="1">
      <alignment horizontal="center"/>
    </xf>
    <xf numFmtId="0" fontId="38"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7" fillId="23" borderId="35" xfId="1" applyFont="1" applyFill="1" applyBorder="1" applyAlignment="1" applyProtection="1">
      <alignment horizontal="center" vertical="center" wrapText="1"/>
      <protection locked="0"/>
    </xf>
    <xf numFmtId="0" fontId="7" fillId="23" borderId="37" xfId="1" applyFont="1" applyFill="1" applyBorder="1" applyAlignment="1" applyProtection="1">
      <alignment horizontal="center" vertical="center" wrapText="1"/>
      <protection locked="0"/>
    </xf>
    <xf numFmtId="0" fontId="19" fillId="0" borderId="105" xfId="12" applyFont="1" applyBorder="1" applyAlignment="1">
      <alignment horizontal="center" vertical="top" wrapText="1"/>
    </xf>
    <xf numFmtId="0" fontId="19" fillId="0" borderId="199" xfId="12" applyFont="1" applyBorder="1" applyAlignment="1">
      <alignment horizontal="center" vertical="top" wrapText="1"/>
    </xf>
    <xf numFmtId="0" fontId="7" fillId="23" borderId="138" xfId="1" applyFont="1" applyFill="1" applyBorder="1" applyAlignment="1" applyProtection="1">
      <alignment horizontal="center" vertical="center" wrapText="1"/>
      <protection locked="0"/>
    </xf>
    <xf numFmtId="0" fontId="7" fillId="23" borderId="201" xfId="1" applyFont="1" applyFill="1" applyBorder="1" applyAlignment="1" applyProtection="1">
      <alignment horizontal="center" vertical="center" wrapText="1"/>
      <protection locked="0"/>
    </xf>
    <xf numFmtId="0" fontId="18" fillId="15" borderId="107" xfId="0" applyFont="1" applyFill="1" applyBorder="1" applyAlignment="1">
      <alignment horizontal="left" vertical="center" wrapText="1"/>
    </xf>
    <xf numFmtId="0" fontId="18" fillId="15" borderId="108" xfId="0" applyFont="1" applyFill="1" applyBorder="1" applyAlignment="1">
      <alignment horizontal="left" vertical="center" wrapText="1"/>
    </xf>
    <xf numFmtId="0" fontId="18" fillId="15" borderId="109" xfId="0" applyFont="1" applyFill="1" applyBorder="1" applyAlignment="1">
      <alignment horizontal="left" vertical="center" wrapText="1"/>
    </xf>
    <xf numFmtId="0" fontId="15" fillId="23" borderId="9" xfId="0" applyFont="1" applyFill="1" applyBorder="1" applyAlignment="1">
      <alignment horizontal="center" vertical="center"/>
    </xf>
    <xf numFmtId="0" fontId="15" fillId="23" borderId="10" xfId="0" applyFont="1" applyFill="1" applyBorder="1" applyAlignment="1">
      <alignment horizontal="center" vertical="center"/>
    </xf>
    <xf numFmtId="0" fontId="15" fillId="15" borderId="91" xfId="0" applyFont="1" applyFill="1" applyBorder="1" applyAlignment="1">
      <alignment horizontal="center" vertical="center" wrapText="1"/>
    </xf>
    <xf numFmtId="0" fontId="15" fillId="15" borderId="123" xfId="0" applyFont="1" applyFill="1" applyBorder="1" applyAlignment="1">
      <alignment horizontal="center" vertical="center" wrapText="1"/>
    </xf>
    <xf numFmtId="0" fontId="5" fillId="14" borderId="127" xfId="0" applyFont="1" applyFill="1" applyBorder="1" applyAlignment="1">
      <alignment horizontal="center" vertical="center" wrapText="1"/>
    </xf>
    <xf numFmtId="0" fontId="5" fillId="14" borderId="170" xfId="0" applyFont="1" applyFill="1" applyBorder="1" applyAlignment="1">
      <alignment horizontal="center" vertical="center" wrapText="1"/>
    </xf>
    <xf numFmtId="0" fontId="5" fillId="14" borderId="46" xfId="0" applyFont="1" applyFill="1" applyBorder="1" applyAlignment="1">
      <alignment horizontal="center" vertical="center" wrapText="1"/>
    </xf>
    <xf numFmtId="0" fontId="5" fillId="14" borderId="114" xfId="0" applyFont="1" applyFill="1" applyBorder="1" applyAlignment="1">
      <alignment horizontal="center" vertical="center" wrapText="1"/>
    </xf>
    <xf numFmtId="0" fontId="5" fillId="14" borderId="99" xfId="0" applyFont="1" applyFill="1" applyBorder="1" applyAlignment="1">
      <alignment horizontal="center" vertical="center" wrapText="1"/>
    </xf>
    <xf numFmtId="0" fontId="5" fillId="14" borderId="197" xfId="0" applyFont="1" applyFill="1" applyBorder="1" applyAlignment="1">
      <alignment horizontal="center" vertical="center" wrapText="1"/>
    </xf>
    <xf numFmtId="0" fontId="14" fillId="0" borderId="91" xfId="0" applyFont="1" applyBorder="1" applyAlignment="1">
      <alignment horizontal="left" vertical="center" wrapText="1"/>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5" fillId="0" borderId="91"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91"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91"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7" fillId="23" borderId="36" xfId="1" applyFont="1" applyFill="1" applyBorder="1" applyAlignment="1" applyProtection="1">
      <alignment horizontal="center" vertical="center" wrapText="1"/>
      <protection locked="0"/>
    </xf>
    <xf numFmtId="0" fontId="5" fillId="0" borderId="28" xfId="13" applyFont="1" applyBorder="1" applyAlignment="1">
      <alignment horizontal="left" vertical="center" wrapText="1"/>
    </xf>
  </cellXfs>
  <cellStyles count="17">
    <cellStyle name="Comma" xfId="15" builtinId="3"/>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4135878-3C28-4641-A5AA-1DEDAB39A117}"/>
    <cellStyle name="Normal 4" xfId="5" xr:uid="{00000000-0005-0000-0000-000008000000}"/>
    <cellStyle name="Normal 5" xfId="6" xr:uid="{00000000-0005-0000-0000-000009000000}"/>
    <cellStyle name="Normal 6" xfId="7" xr:uid="{00000000-0005-0000-0000-00000A000000}"/>
    <cellStyle name="Normal 7" xfId="11" xr:uid="{00000000-0005-0000-0000-00000B000000}"/>
    <cellStyle name="Normal 8" xfId="14" xr:uid="{31C8E167-24CB-453B-B719-4ACAB75EBF96}"/>
    <cellStyle name="Percent" xfId="16" builtinId="5"/>
    <cellStyle name="Percent 2" xfId="8" xr:uid="{00000000-0005-0000-0000-00000C000000}"/>
  </cellStyles>
  <dxfs count="1759">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none">
          <fgColor indexed="64"/>
          <bgColor auto="1"/>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ck">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i val="0"/>
        <color theme="0"/>
      </font>
      <fill>
        <patternFill>
          <bgColor rgb="FFFF0000"/>
        </patternFill>
      </fill>
    </dxf>
    <dxf>
      <font>
        <b/>
        <i val="0"/>
        <color theme="0"/>
      </font>
      <fill>
        <patternFill>
          <bgColor rgb="FFFF0000"/>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right style="medium">
          <color indexed="64"/>
        </right>
        <vertical/>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PWSPRT!$G$368:$CI$368</c:f>
              <c:numCache>
                <c:formatCode>0.00</c:formatCode>
                <c:ptCount val="81"/>
                <c:pt idx="0">
                  <c:v>28.55</c:v>
                </c:pt>
                <c:pt idx="1">
                  <c:v>30.479999999999997</c:v>
                </c:pt>
                <c:pt idx="2">
                  <c:v>34.19</c:v>
                </c:pt>
                <c:pt idx="3">
                  <c:v>38.35</c:v>
                </c:pt>
                <c:pt idx="4">
                  <c:v>42.63</c:v>
                </c:pt>
                <c:pt idx="5">
                  <c:v>47.06</c:v>
                </c:pt>
                <c:pt idx="6">
                  <c:v>48.01</c:v>
                </c:pt>
                <c:pt idx="7">
                  <c:v>48.93</c:v>
                </c:pt>
                <c:pt idx="8">
                  <c:v>49.73</c:v>
                </c:pt>
                <c:pt idx="9">
                  <c:v>50.55</c:v>
                </c:pt>
                <c:pt idx="10">
                  <c:v>51.33</c:v>
                </c:pt>
                <c:pt idx="11">
                  <c:v>52.06</c:v>
                </c:pt>
                <c:pt idx="12">
                  <c:v>52.74</c:v>
                </c:pt>
                <c:pt idx="13">
                  <c:v>53.39</c:v>
                </c:pt>
                <c:pt idx="14">
                  <c:v>54</c:v>
                </c:pt>
                <c:pt idx="15">
                  <c:v>54.62</c:v>
                </c:pt>
                <c:pt idx="16">
                  <c:v>55.21</c:v>
                </c:pt>
                <c:pt idx="17">
                  <c:v>55.8</c:v>
                </c:pt>
                <c:pt idx="18">
                  <c:v>56.38</c:v>
                </c:pt>
                <c:pt idx="19">
                  <c:v>56.98</c:v>
                </c:pt>
                <c:pt idx="20">
                  <c:v>57.58</c:v>
                </c:pt>
                <c:pt idx="21">
                  <c:v>58.17</c:v>
                </c:pt>
                <c:pt idx="22">
                  <c:v>58.77</c:v>
                </c:pt>
                <c:pt idx="23">
                  <c:v>59.36</c:v>
                </c:pt>
                <c:pt idx="24">
                  <c:v>59.96</c:v>
                </c:pt>
                <c:pt idx="25">
                  <c:v>60.550000000000004</c:v>
                </c:pt>
                <c:pt idx="26">
                  <c:v>61.13</c:v>
                </c:pt>
                <c:pt idx="27">
                  <c:v>61.71</c:v>
                </c:pt>
                <c:pt idx="28">
                  <c:v>62.300000000000004</c:v>
                </c:pt>
                <c:pt idx="29">
                  <c:v>62.88</c:v>
                </c:pt>
                <c:pt idx="30">
                  <c:v>63.46</c:v>
                </c:pt>
                <c:pt idx="31">
                  <c:v>63.82</c:v>
                </c:pt>
                <c:pt idx="32">
                  <c:v>64.16</c:v>
                </c:pt>
                <c:pt idx="33">
                  <c:v>64.5</c:v>
                </c:pt>
                <c:pt idx="34">
                  <c:v>64.849999999999994</c:v>
                </c:pt>
                <c:pt idx="35">
                  <c:v>65.2</c:v>
                </c:pt>
                <c:pt idx="36">
                  <c:v>65.540000000000006</c:v>
                </c:pt>
                <c:pt idx="37">
                  <c:v>65.88</c:v>
                </c:pt>
                <c:pt idx="38">
                  <c:v>66.22</c:v>
                </c:pt>
                <c:pt idx="39">
                  <c:v>66.56</c:v>
                </c:pt>
                <c:pt idx="40">
                  <c:v>66.900000000000006</c:v>
                </c:pt>
                <c:pt idx="41">
                  <c:v>67.239999999999995</c:v>
                </c:pt>
                <c:pt idx="42">
                  <c:v>67.58</c:v>
                </c:pt>
                <c:pt idx="43">
                  <c:v>67.930000000000007</c:v>
                </c:pt>
                <c:pt idx="44">
                  <c:v>68.28</c:v>
                </c:pt>
                <c:pt idx="45">
                  <c:v>68.63</c:v>
                </c:pt>
                <c:pt idx="46">
                  <c:v>68.98</c:v>
                </c:pt>
                <c:pt idx="47">
                  <c:v>69.34</c:v>
                </c:pt>
                <c:pt idx="48">
                  <c:v>69.7</c:v>
                </c:pt>
                <c:pt idx="49">
                  <c:v>70.05</c:v>
                </c:pt>
                <c:pt idx="50">
                  <c:v>70.400000000000006</c:v>
                </c:pt>
                <c:pt idx="51">
                  <c:v>70.75</c:v>
                </c:pt>
                <c:pt idx="52">
                  <c:v>71.09</c:v>
                </c:pt>
                <c:pt idx="53">
                  <c:v>71.430000000000007</c:v>
                </c:pt>
                <c:pt idx="54">
                  <c:v>71.77</c:v>
                </c:pt>
                <c:pt idx="55">
                  <c:v>72.11</c:v>
                </c:pt>
              </c:numCache>
            </c:numRef>
          </c:val>
          <c:extLst>
            <c:ext xmlns:c16="http://schemas.microsoft.com/office/drawing/2014/chart" uri="{C3380CC4-5D6E-409C-BE32-E72D297353CC}">
              <c16:uniqueId val="{00000000-9D9C-4311-955E-1FA598C50E3D}"/>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PWSPRT!$G$369:$CI$369</c:f>
              <c:numCache>
                <c:formatCode>0.00</c:formatCode>
                <c:ptCount val="81"/>
                <c:pt idx="0">
                  <c:v>85.35</c:v>
                </c:pt>
                <c:pt idx="1">
                  <c:v>84.16</c:v>
                </c:pt>
                <c:pt idx="2">
                  <c:v>81.040000000000006</c:v>
                </c:pt>
                <c:pt idx="3">
                  <c:v>76.959999999999994</c:v>
                </c:pt>
                <c:pt idx="4">
                  <c:v>72.34</c:v>
                </c:pt>
                <c:pt idx="5">
                  <c:v>67.680000000000007</c:v>
                </c:pt>
                <c:pt idx="6">
                  <c:v>67.599999999999994</c:v>
                </c:pt>
                <c:pt idx="7">
                  <c:v>67.47</c:v>
                </c:pt>
                <c:pt idx="8">
                  <c:v>67.319999999999993</c:v>
                </c:pt>
                <c:pt idx="9">
                  <c:v>67.180000000000007</c:v>
                </c:pt>
                <c:pt idx="10">
                  <c:v>67.05</c:v>
                </c:pt>
                <c:pt idx="11">
                  <c:v>66.92</c:v>
                </c:pt>
                <c:pt idx="12">
                  <c:v>66.8</c:v>
                </c:pt>
                <c:pt idx="13">
                  <c:v>66.7</c:v>
                </c:pt>
                <c:pt idx="14">
                  <c:v>66.599999999999994</c:v>
                </c:pt>
                <c:pt idx="15">
                  <c:v>66.510000000000005</c:v>
                </c:pt>
                <c:pt idx="16">
                  <c:v>66.41</c:v>
                </c:pt>
                <c:pt idx="17">
                  <c:v>66.31</c:v>
                </c:pt>
                <c:pt idx="18">
                  <c:v>66.209999999999994</c:v>
                </c:pt>
                <c:pt idx="19">
                  <c:v>66.13</c:v>
                </c:pt>
                <c:pt idx="20">
                  <c:v>66.069999999999993</c:v>
                </c:pt>
                <c:pt idx="21">
                  <c:v>66.02</c:v>
                </c:pt>
                <c:pt idx="22">
                  <c:v>65.97</c:v>
                </c:pt>
                <c:pt idx="23">
                  <c:v>65.930000000000007</c:v>
                </c:pt>
                <c:pt idx="24">
                  <c:v>65.900000000000006</c:v>
                </c:pt>
                <c:pt idx="25">
                  <c:v>65.87</c:v>
                </c:pt>
                <c:pt idx="26">
                  <c:v>65.84</c:v>
                </c:pt>
                <c:pt idx="27">
                  <c:v>65.819999999999993</c:v>
                </c:pt>
                <c:pt idx="28">
                  <c:v>65.8</c:v>
                </c:pt>
                <c:pt idx="29">
                  <c:v>65.790000000000006</c:v>
                </c:pt>
                <c:pt idx="30">
                  <c:v>65.790000000000006</c:v>
                </c:pt>
                <c:pt idx="31">
                  <c:v>65.77</c:v>
                </c:pt>
                <c:pt idx="32">
                  <c:v>65.75</c:v>
                </c:pt>
                <c:pt idx="33">
                  <c:v>65.739999999999995</c:v>
                </c:pt>
                <c:pt idx="34">
                  <c:v>65.72</c:v>
                </c:pt>
                <c:pt idx="35">
                  <c:v>65.7</c:v>
                </c:pt>
                <c:pt idx="36">
                  <c:v>65.680000000000007</c:v>
                </c:pt>
                <c:pt idx="37">
                  <c:v>65.66</c:v>
                </c:pt>
                <c:pt idx="38">
                  <c:v>65.650000000000006</c:v>
                </c:pt>
                <c:pt idx="39">
                  <c:v>65.64</c:v>
                </c:pt>
                <c:pt idx="40">
                  <c:v>65.64</c:v>
                </c:pt>
                <c:pt idx="41">
                  <c:v>65.62</c:v>
                </c:pt>
                <c:pt idx="42">
                  <c:v>65.61</c:v>
                </c:pt>
                <c:pt idx="43">
                  <c:v>65.599999999999994</c:v>
                </c:pt>
                <c:pt idx="44">
                  <c:v>65.569999999999993</c:v>
                </c:pt>
                <c:pt idx="45">
                  <c:v>65.540000000000006</c:v>
                </c:pt>
                <c:pt idx="46">
                  <c:v>65.489999999999995</c:v>
                </c:pt>
                <c:pt idx="47">
                  <c:v>65.459999999999994</c:v>
                </c:pt>
                <c:pt idx="48">
                  <c:v>65.42</c:v>
                </c:pt>
                <c:pt idx="49">
                  <c:v>65.38</c:v>
                </c:pt>
                <c:pt idx="50">
                  <c:v>65.349999999999994</c:v>
                </c:pt>
                <c:pt idx="51">
                  <c:v>65.31</c:v>
                </c:pt>
                <c:pt idx="52">
                  <c:v>65.28</c:v>
                </c:pt>
                <c:pt idx="53">
                  <c:v>65.25</c:v>
                </c:pt>
                <c:pt idx="54">
                  <c:v>65.22</c:v>
                </c:pt>
                <c:pt idx="55">
                  <c:v>65.2</c:v>
                </c:pt>
              </c:numCache>
            </c:numRef>
          </c:val>
          <c:extLst>
            <c:ext xmlns:c16="http://schemas.microsoft.com/office/drawing/2014/chart" uri="{C3380CC4-5D6E-409C-BE32-E72D297353CC}">
              <c16:uniqueId val="{00000001-9D9C-4311-955E-1FA598C50E3D}"/>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PWSPRT!$G$370:$CI$370</c:f>
              <c:numCache>
                <c:formatCode>0.00</c:formatCode>
                <c:ptCount val="81"/>
                <c:pt idx="0">
                  <c:v>32.79</c:v>
                </c:pt>
                <c:pt idx="1">
                  <c:v>30.84</c:v>
                </c:pt>
                <c:pt idx="2">
                  <c:v>30.98</c:v>
                </c:pt>
                <c:pt idx="3">
                  <c:v>30.740000000000002</c:v>
                </c:pt>
                <c:pt idx="4">
                  <c:v>31.94</c:v>
                </c:pt>
                <c:pt idx="5">
                  <c:v>31.710000000000004</c:v>
                </c:pt>
                <c:pt idx="6">
                  <c:v>31.880000000000006</c:v>
                </c:pt>
                <c:pt idx="7">
                  <c:v>31.780000000000005</c:v>
                </c:pt>
                <c:pt idx="8">
                  <c:v>32.15</c:v>
                </c:pt>
                <c:pt idx="9">
                  <c:v>32.04</c:v>
                </c:pt>
                <c:pt idx="10">
                  <c:v>32.450000000000003</c:v>
                </c:pt>
                <c:pt idx="11">
                  <c:v>32</c:v>
                </c:pt>
                <c:pt idx="12">
                  <c:v>32.32</c:v>
                </c:pt>
                <c:pt idx="13">
                  <c:v>32.14</c:v>
                </c:pt>
                <c:pt idx="14">
                  <c:v>32.800000000000004</c:v>
                </c:pt>
                <c:pt idx="15">
                  <c:v>32.450000000000003</c:v>
                </c:pt>
                <c:pt idx="16">
                  <c:v>32.130000000000003</c:v>
                </c:pt>
                <c:pt idx="17">
                  <c:v>32.67</c:v>
                </c:pt>
                <c:pt idx="18">
                  <c:v>32.74</c:v>
                </c:pt>
                <c:pt idx="19">
                  <c:v>32.49</c:v>
                </c:pt>
                <c:pt idx="20">
                  <c:v>33.130000000000003</c:v>
                </c:pt>
                <c:pt idx="21">
                  <c:v>32.75</c:v>
                </c:pt>
                <c:pt idx="22">
                  <c:v>33.18</c:v>
                </c:pt>
                <c:pt idx="23">
                  <c:v>32.49</c:v>
                </c:pt>
                <c:pt idx="24">
                  <c:v>33</c:v>
                </c:pt>
                <c:pt idx="25">
                  <c:v>33.300000000000004</c:v>
                </c:pt>
                <c:pt idx="26">
                  <c:v>33.520000000000003</c:v>
                </c:pt>
                <c:pt idx="27">
                  <c:v>33.340000000000003</c:v>
                </c:pt>
                <c:pt idx="28">
                  <c:v>33.480000000000004</c:v>
                </c:pt>
                <c:pt idx="29">
                  <c:v>33.840000000000003</c:v>
                </c:pt>
                <c:pt idx="30">
                  <c:v>33.590000000000003</c:v>
                </c:pt>
                <c:pt idx="31">
                  <c:v>33.520000000000003</c:v>
                </c:pt>
                <c:pt idx="32">
                  <c:v>33.56</c:v>
                </c:pt>
                <c:pt idx="33">
                  <c:v>34.24</c:v>
                </c:pt>
                <c:pt idx="34">
                  <c:v>33.85</c:v>
                </c:pt>
                <c:pt idx="35">
                  <c:v>34.33</c:v>
                </c:pt>
                <c:pt idx="36">
                  <c:v>33.950000000000003</c:v>
                </c:pt>
                <c:pt idx="37">
                  <c:v>35.1</c:v>
                </c:pt>
                <c:pt idx="38">
                  <c:v>34.880000000000003</c:v>
                </c:pt>
                <c:pt idx="39">
                  <c:v>35.230000000000004</c:v>
                </c:pt>
                <c:pt idx="40">
                  <c:v>35.050000000000004</c:v>
                </c:pt>
                <c:pt idx="41">
                  <c:v>35.44</c:v>
                </c:pt>
                <c:pt idx="42">
                  <c:v>35.14</c:v>
                </c:pt>
                <c:pt idx="43">
                  <c:v>35.980000000000004</c:v>
                </c:pt>
                <c:pt idx="44">
                  <c:v>36.120000000000005</c:v>
                </c:pt>
                <c:pt idx="45">
                  <c:v>35.74</c:v>
                </c:pt>
                <c:pt idx="46">
                  <c:v>35.93</c:v>
                </c:pt>
                <c:pt idx="47">
                  <c:v>35.86</c:v>
                </c:pt>
                <c:pt idx="48">
                  <c:v>36.03</c:v>
                </c:pt>
                <c:pt idx="49">
                  <c:v>36.03</c:v>
                </c:pt>
                <c:pt idx="50">
                  <c:v>36.590000000000003</c:v>
                </c:pt>
                <c:pt idx="51">
                  <c:v>36.82</c:v>
                </c:pt>
                <c:pt idx="52">
                  <c:v>36.92</c:v>
                </c:pt>
                <c:pt idx="53">
                  <c:v>37.06</c:v>
                </c:pt>
                <c:pt idx="54">
                  <c:v>36.89</c:v>
                </c:pt>
                <c:pt idx="55">
                  <c:v>37.1</c:v>
                </c:pt>
              </c:numCache>
            </c:numRef>
          </c:val>
          <c:extLst>
            <c:ext xmlns:c16="http://schemas.microsoft.com/office/drawing/2014/chart" uri="{C3380CC4-5D6E-409C-BE32-E72D297353CC}">
              <c16:uniqueId val="{00000002-9D9C-4311-955E-1FA598C50E3D}"/>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PWSPRT!$G$371:$CI$371</c:f>
              <c:numCache>
                <c:formatCode>0.00</c:formatCode>
                <c:ptCount val="81"/>
                <c:pt idx="0">
                  <c:v>28.36</c:v>
                </c:pt>
                <c:pt idx="1">
                  <c:v>26.64</c:v>
                </c:pt>
                <c:pt idx="2">
                  <c:v>25.34</c:v>
                </c:pt>
                <c:pt idx="3">
                  <c:v>24.7</c:v>
                </c:pt>
                <c:pt idx="4">
                  <c:v>24.27</c:v>
                </c:pt>
                <c:pt idx="5">
                  <c:v>24.049999999999997</c:v>
                </c:pt>
                <c:pt idx="6">
                  <c:v>24.049999999999997</c:v>
                </c:pt>
                <c:pt idx="7">
                  <c:v>24.049999999999997</c:v>
                </c:pt>
                <c:pt idx="8">
                  <c:v>24.049999999999997</c:v>
                </c:pt>
                <c:pt idx="9">
                  <c:v>24.049999999999997</c:v>
                </c:pt>
                <c:pt idx="10">
                  <c:v>24.049999999999997</c:v>
                </c:pt>
                <c:pt idx="11">
                  <c:v>24.049999999999997</c:v>
                </c:pt>
                <c:pt idx="12">
                  <c:v>24.049999999999997</c:v>
                </c:pt>
                <c:pt idx="13">
                  <c:v>24.049999999999997</c:v>
                </c:pt>
                <c:pt idx="14">
                  <c:v>24.049999999999997</c:v>
                </c:pt>
                <c:pt idx="15">
                  <c:v>24.049999999999997</c:v>
                </c:pt>
                <c:pt idx="16">
                  <c:v>24.049999999999997</c:v>
                </c:pt>
                <c:pt idx="17">
                  <c:v>24.049999999999997</c:v>
                </c:pt>
                <c:pt idx="18">
                  <c:v>24.049999999999997</c:v>
                </c:pt>
                <c:pt idx="19">
                  <c:v>24.049999999999997</c:v>
                </c:pt>
                <c:pt idx="20">
                  <c:v>24.049999999999997</c:v>
                </c:pt>
                <c:pt idx="21">
                  <c:v>24.049999999999997</c:v>
                </c:pt>
                <c:pt idx="22">
                  <c:v>24.049999999999997</c:v>
                </c:pt>
                <c:pt idx="23">
                  <c:v>24.049999999999997</c:v>
                </c:pt>
                <c:pt idx="24">
                  <c:v>24.049999999999997</c:v>
                </c:pt>
                <c:pt idx="25">
                  <c:v>24.049999999999997</c:v>
                </c:pt>
                <c:pt idx="26">
                  <c:v>24.049999999999997</c:v>
                </c:pt>
                <c:pt idx="27">
                  <c:v>24.049999999999997</c:v>
                </c:pt>
                <c:pt idx="28">
                  <c:v>24.049999999999997</c:v>
                </c:pt>
                <c:pt idx="29">
                  <c:v>24.049999999999997</c:v>
                </c:pt>
                <c:pt idx="30">
                  <c:v>24.049999999999997</c:v>
                </c:pt>
                <c:pt idx="31">
                  <c:v>24.049999999999997</c:v>
                </c:pt>
                <c:pt idx="32">
                  <c:v>24.049999999999997</c:v>
                </c:pt>
                <c:pt idx="33">
                  <c:v>24.049999999999997</c:v>
                </c:pt>
                <c:pt idx="34">
                  <c:v>24.049999999999997</c:v>
                </c:pt>
                <c:pt idx="35">
                  <c:v>24.049999999999997</c:v>
                </c:pt>
                <c:pt idx="36">
                  <c:v>24.049999999999997</c:v>
                </c:pt>
                <c:pt idx="37">
                  <c:v>24.049999999999997</c:v>
                </c:pt>
                <c:pt idx="38">
                  <c:v>24.049999999999997</c:v>
                </c:pt>
                <c:pt idx="39">
                  <c:v>24.049999999999997</c:v>
                </c:pt>
                <c:pt idx="40">
                  <c:v>24.049999999999997</c:v>
                </c:pt>
                <c:pt idx="41">
                  <c:v>24.049999999999997</c:v>
                </c:pt>
                <c:pt idx="42">
                  <c:v>24.049999999999997</c:v>
                </c:pt>
                <c:pt idx="43">
                  <c:v>24.049999999999997</c:v>
                </c:pt>
                <c:pt idx="44">
                  <c:v>24.049999999999997</c:v>
                </c:pt>
                <c:pt idx="45">
                  <c:v>24.049999999999997</c:v>
                </c:pt>
                <c:pt idx="46">
                  <c:v>24.049999999999997</c:v>
                </c:pt>
                <c:pt idx="47">
                  <c:v>24.049999999999997</c:v>
                </c:pt>
                <c:pt idx="48">
                  <c:v>24.049999999999997</c:v>
                </c:pt>
                <c:pt idx="49">
                  <c:v>24.049999999999997</c:v>
                </c:pt>
                <c:pt idx="50">
                  <c:v>24.049999999999997</c:v>
                </c:pt>
                <c:pt idx="51">
                  <c:v>24.049999999999997</c:v>
                </c:pt>
                <c:pt idx="52">
                  <c:v>24.049999999999997</c:v>
                </c:pt>
                <c:pt idx="53">
                  <c:v>24.049999999999997</c:v>
                </c:pt>
                <c:pt idx="54">
                  <c:v>24.049999999999997</c:v>
                </c:pt>
                <c:pt idx="55">
                  <c:v>24.049999999999997</c:v>
                </c:pt>
              </c:numCache>
            </c:numRef>
          </c:val>
          <c:extLst>
            <c:ext xmlns:c16="http://schemas.microsoft.com/office/drawing/2014/chart" uri="{C3380CC4-5D6E-409C-BE32-E72D297353CC}">
              <c16:uniqueId val="{00000003-9D9C-4311-955E-1FA598C50E3D}"/>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PWSPRT!$G$372:$CI$372</c:f>
              <c:numCache>
                <c:formatCode>0.00</c:formatCode>
                <c:ptCount val="81"/>
                <c:pt idx="0">
                  <c:v>2.9299999999999784</c:v>
                </c:pt>
                <c:pt idx="1">
                  <c:v>2.92999999999995</c:v>
                </c:pt>
                <c:pt idx="2">
                  <c:v>2.9299999999999784</c:v>
                </c:pt>
                <c:pt idx="3">
                  <c:v>2.9299999999999784</c:v>
                </c:pt>
                <c:pt idx="4">
                  <c:v>2.9300000000000068</c:v>
                </c:pt>
                <c:pt idx="5">
                  <c:v>2.9299999999999784</c:v>
                </c:pt>
                <c:pt idx="6">
                  <c:v>2.9300000000000068</c:v>
                </c:pt>
                <c:pt idx="7">
                  <c:v>2.92999999999995</c:v>
                </c:pt>
                <c:pt idx="8">
                  <c:v>2.92999999999995</c:v>
                </c:pt>
                <c:pt idx="9">
                  <c:v>2.9299999999999784</c:v>
                </c:pt>
                <c:pt idx="10">
                  <c:v>2.9299999999999784</c:v>
                </c:pt>
                <c:pt idx="11">
                  <c:v>2.92999999999995</c:v>
                </c:pt>
                <c:pt idx="12">
                  <c:v>2.9300000000000068</c:v>
                </c:pt>
                <c:pt idx="13">
                  <c:v>2.92999999999995</c:v>
                </c:pt>
                <c:pt idx="14">
                  <c:v>2.9299999999999784</c:v>
                </c:pt>
                <c:pt idx="15">
                  <c:v>2.9299999999999784</c:v>
                </c:pt>
                <c:pt idx="16">
                  <c:v>2.9299999999999784</c:v>
                </c:pt>
                <c:pt idx="17">
                  <c:v>2.9299999999999784</c:v>
                </c:pt>
                <c:pt idx="18">
                  <c:v>2.92999999999995</c:v>
                </c:pt>
                <c:pt idx="19">
                  <c:v>2.9299999999999784</c:v>
                </c:pt>
                <c:pt idx="20">
                  <c:v>2.9299999999999784</c:v>
                </c:pt>
                <c:pt idx="21">
                  <c:v>2.92999999999995</c:v>
                </c:pt>
                <c:pt idx="22">
                  <c:v>2.92999999999995</c:v>
                </c:pt>
                <c:pt idx="23">
                  <c:v>2.9299999999999784</c:v>
                </c:pt>
                <c:pt idx="24">
                  <c:v>2.92999999999995</c:v>
                </c:pt>
                <c:pt idx="25">
                  <c:v>2.92999999999995</c:v>
                </c:pt>
                <c:pt idx="26">
                  <c:v>2.92999999999995</c:v>
                </c:pt>
                <c:pt idx="27">
                  <c:v>2.92999999999995</c:v>
                </c:pt>
                <c:pt idx="28">
                  <c:v>2.9299999999999784</c:v>
                </c:pt>
                <c:pt idx="29">
                  <c:v>2.9300000000000068</c:v>
                </c:pt>
                <c:pt idx="30">
                  <c:v>2.9300000000000068</c:v>
                </c:pt>
                <c:pt idx="31">
                  <c:v>2.9299999999999216</c:v>
                </c:pt>
                <c:pt idx="32">
                  <c:v>2.9300000000000068</c:v>
                </c:pt>
                <c:pt idx="33">
                  <c:v>2.92999999999995</c:v>
                </c:pt>
                <c:pt idx="34">
                  <c:v>2.9300000000000068</c:v>
                </c:pt>
                <c:pt idx="35">
                  <c:v>2.92999999999995</c:v>
                </c:pt>
                <c:pt idx="36">
                  <c:v>2.9299999999999784</c:v>
                </c:pt>
                <c:pt idx="37">
                  <c:v>2.9299999999999784</c:v>
                </c:pt>
                <c:pt idx="38">
                  <c:v>2.9299999999999784</c:v>
                </c:pt>
                <c:pt idx="39">
                  <c:v>2.92999999999995</c:v>
                </c:pt>
                <c:pt idx="40">
                  <c:v>2.92999999999995</c:v>
                </c:pt>
                <c:pt idx="41">
                  <c:v>2.92999999999995</c:v>
                </c:pt>
                <c:pt idx="42">
                  <c:v>2.9299999999999784</c:v>
                </c:pt>
                <c:pt idx="43">
                  <c:v>2.9299999999999784</c:v>
                </c:pt>
                <c:pt idx="44">
                  <c:v>2.9300000000000068</c:v>
                </c:pt>
                <c:pt idx="45">
                  <c:v>2.92999999999995</c:v>
                </c:pt>
                <c:pt idx="46">
                  <c:v>2.9299999999999784</c:v>
                </c:pt>
                <c:pt idx="47">
                  <c:v>2.92999999999995</c:v>
                </c:pt>
                <c:pt idx="48">
                  <c:v>2.9300000000000068</c:v>
                </c:pt>
                <c:pt idx="49">
                  <c:v>2.9300000000000068</c:v>
                </c:pt>
                <c:pt idx="50">
                  <c:v>2.9300000000000068</c:v>
                </c:pt>
                <c:pt idx="51">
                  <c:v>2.9299999999999784</c:v>
                </c:pt>
                <c:pt idx="52">
                  <c:v>2.92999999999995</c:v>
                </c:pt>
                <c:pt idx="53">
                  <c:v>2.92999999999995</c:v>
                </c:pt>
                <c:pt idx="54">
                  <c:v>2.9299999999999784</c:v>
                </c:pt>
                <c:pt idx="55">
                  <c:v>2.9300000000000068</c:v>
                </c:pt>
              </c:numCache>
            </c:numRef>
          </c:val>
          <c:extLst>
            <c:ext xmlns:c16="http://schemas.microsoft.com/office/drawing/2014/chart" uri="{C3380CC4-5D6E-409C-BE32-E72D297353CC}">
              <c16:uniqueId val="{00000004-9D9C-4311-955E-1FA598C50E3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PWSPRT!$G$373:$CI$373</c:f>
              <c:numCache>
                <c:formatCode>0.00</c:formatCode>
                <c:ptCount val="81"/>
                <c:pt idx="0">
                  <c:v>161.83000000000001</c:v>
                </c:pt>
                <c:pt idx="1">
                  <c:v>154.29</c:v>
                </c:pt>
                <c:pt idx="2">
                  <c:v>154.26000000000002</c:v>
                </c:pt>
                <c:pt idx="3">
                  <c:v>154.22</c:v>
                </c:pt>
                <c:pt idx="4">
                  <c:v>154.19</c:v>
                </c:pt>
                <c:pt idx="5">
                  <c:v>158.42000000000002</c:v>
                </c:pt>
                <c:pt idx="6">
                  <c:v>154.62300000000002</c:v>
                </c:pt>
                <c:pt idx="7">
                  <c:v>169.50975000000003</c:v>
                </c:pt>
                <c:pt idx="8">
                  <c:v>169.39650000000003</c:v>
                </c:pt>
                <c:pt idx="9">
                  <c:v>163.76821268656718</c:v>
                </c:pt>
                <c:pt idx="10">
                  <c:v>194.13992537313433</c:v>
                </c:pt>
                <c:pt idx="11">
                  <c:v>194.02667537313431</c:v>
                </c:pt>
                <c:pt idx="12">
                  <c:v>193.91342537313432</c:v>
                </c:pt>
                <c:pt idx="13">
                  <c:v>193.80017537313432</c:v>
                </c:pt>
                <c:pt idx="14">
                  <c:v>193.68692537313433</c:v>
                </c:pt>
                <c:pt idx="15">
                  <c:v>193.57367537313431</c:v>
                </c:pt>
                <c:pt idx="16">
                  <c:v>182.43035074626872</c:v>
                </c:pt>
                <c:pt idx="17">
                  <c:v>182.31710074626872</c:v>
                </c:pt>
                <c:pt idx="18">
                  <c:v>182.20385074626873</c:v>
                </c:pt>
                <c:pt idx="19">
                  <c:v>182.09060074626871</c:v>
                </c:pt>
                <c:pt idx="20">
                  <c:v>145.106245</c:v>
                </c:pt>
                <c:pt idx="21">
                  <c:v>144.99337249999999</c:v>
                </c:pt>
                <c:pt idx="22">
                  <c:v>144.88050000000001</c:v>
                </c:pt>
                <c:pt idx="23">
                  <c:v>144.7676275</c:v>
                </c:pt>
                <c:pt idx="24">
                  <c:v>137.090945</c:v>
                </c:pt>
                <c:pt idx="25">
                  <c:v>136.9780725</c:v>
                </c:pt>
                <c:pt idx="26">
                  <c:v>136.86519999999999</c:v>
                </c:pt>
                <c:pt idx="27">
                  <c:v>136.75232750000001</c:v>
                </c:pt>
                <c:pt idx="28">
                  <c:v>136.639455</c:v>
                </c:pt>
                <c:pt idx="29">
                  <c:v>115.12197250000001</c:v>
                </c:pt>
                <c:pt idx="30">
                  <c:v>115.00910000000002</c:v>
                </c:pt>
                <c:pt idx="31">
                  <c:v>114.89622750000001</c:v>
                </c:pt>
                <c:pt idx="32">
                  <c:v>114.78334500000001</c:v>
                </c:pt>
                <c:pt idx="33">
                  <c:v>114.67047250000002</c:v>
                </c:pt>
                <c:pt idx="34">
                  <c:v>93.153000000000006</c:v>
                </c:pt>
                <c:pt idx="35">
                  <c:v>93.040127500000011</c:v>
                </c:pt>
                <c:pt idx="36">
                  <c:v>92.927245000000013</c:v>
                </c:pt>
                <c:pt idx="37">
                  <c:v>92.814372500000005</c:v>
                </c:pt>
                <c:pt idx="38">
                  <c:v>92.70150000000001</c:v>
                </c:pt>
                <c:pt idx="39">
                  <c:v>92.588627500000015</c:v>
                </c:pt>
                <c:pt idx="40">
                  <c:v>92.475755000000007</c:v>
                </c:pt>
                <c:pt idx="41">
                  <c:v>92.362872500000009</c:v>
                </c:pt>
                <c:pt idx="42">
                  <c:v>92.250000000000014</c:v>
                </c:pt>
                <c:pt idx="43">
                  <c:v>92.137127500000005</c:v>
                </c:pt>
                <c:pt idx="44">
                  <c:v>92.024245000000008</c:v>
                </c:pt>
                <c:pt idx="45">
                  <c:v>91.911372500000013</c:v>
                </c:pt>
                <c:pt idx="46">
                  <c:v>91.798500000000018</c:v>
                </c:pt>
                <c:pt idx="47">
                  <c:v>91.68562750000001</c:v>
                </c:pt>
                <c:pt idx="48">
                  <c:v>91.572755000000015</c:v>
                </c:pt>
                <c:pt idx="49">
                  <c:v>91.459872500000017</c:v>
                </c:pt>
                <c:pt idx="50">
                  <c:v>91.347000000000008</c:v>
                </c:pt>
                <c:pt idx="51">
                  <c:v>91.234127500000014</c:v>
                </c:pt>
                <c:pt idx="52">
                  <c:v>91.121255000000005</c:v>
                </c:pt>
                <c:pt idx="53">
                  <c:v>91.008372500000007</c:v>
                </c:pt>
                <c:pt idx="54">
                  <c:v>90.895500000000013</c:v>
                </c:pt>
                <c:pt idx="55">
                  <c:v>90.782627500000018</c:v>
                </c:pt>
              </c:numCache>
            </c:numRef>
          </c:val>
          <c:smooth val="0"/>
          <c:extLst>
            <c:ext xmlns:c16="http://schemas.microsoft.com/office/drawing/2014/chart" uri="{C3380CC4-5D6E-409C-BE32-E72D297353CC}">
              <c16:uniqueId val="{00000005-9D9C-4311-955E-1FA598C50E3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PWSPRT!$G$374:$CI$374</c:f>
              <c:numCache>
                <c:formatCode>0.00</c:formatCode>
                <c:ptCount val="81"/>
                <c:pt idx="0">
                  <c:v>182.86999999999998</c:v>
                </c:pt>
                <c:pt idx="1">
                  <c:v>180.29999999999995</c:v>
                </c:pt>
                <c:pt idx="2">
                  <c:v>179.64</c:v>
                </c:pt>
                <c:pt idx="3">
                  <c:v>178.73</c:v>
                </c:pt>
                <c:pt idx="4">
                  <c:v>179.16000000000003</c:v>
                </c:pt>
                <c:pt idx="5">
                  <c:v>178.37999999999997</c:v>
                </c:pt>
                <c:pt idx="6">
                  <c:v>178.53064914695986</c:v>
                </c:pt>
                <c:pt idx="7">
                  <c:v>180.11999999999998</c:v>
                </c:pt>
                <c:pt idx="8">
                  <c:v>180.84999999999994</c:v>
                </c:pt>
                <c:pt idx="9">
                  <c:v>181.55999999999997</c:v>
                </c:pt>
                <c:pt idx="10">
                  <c:v>182.60999999999999</c:v>
                </c:pt>
                <c:pt idx="11">
                  <c:v>182.92999999999998</c:v>
                </c:pt>
                <c:pt idx="12">
                  <c:v>183.49999999999997</c:v>
                </c:pt>
                <c:pt idx="13">
                  <c:v>183.60999999999999</c:v>
                </c:pt>
                <c:pt idx="14">
                  <c:v>184.72999999999996</c:v>
                </c:pt>
                <c:pt idx="15">
                  <c:v>184.86999999999998</c:v>
                </c:pt>
                <c:pt idx="16">
                  <c:v>184.79</c:v>
                </c:pt>
                <c:pt idx="17">
                  <c:v>185.73999999999995</c:v>
                </c:pt>
                <c:pt idx="18">
                  <c:v>186.16999999999996</c:v>
                </c:pt>
                <c:pt idx="19">
                  <c:v>186.49999999999994</c:v>
                </c:pt>
                <c:pt idx="20">
                  <c:v>186.97999999999996</c:v>
                </c:pt>
                <c:pt idx="21">
                  <c:v>187.09999999999997</c:v>
                </c:pt>
                <c:pt idx="22">
                  <c:v>187.36432404760112</c:v>
                </c:pt>
                <c:pt idx="23">
                  <c:v>187.29046812056166</c:v>
                </c:pt>
                <c:pt idx="24">
                  <c:v>188.24959213111489</c:v>
                </c:pt>
                <c:pt idx="25">
                  <c:v>189.24002735599584</c:v>
                </c:pt>
                <c:pt idx="26">
                  <c:v>189.98410605422373</c:v>
                </c:pt>
                <c:pt idx="27">
                  <c:v>190.40754235736273</c:v>
                </c:pt>
                <c:pt idx="28">
                  <c:v>191.18999999999997</c:v>
                </c:pt>
                <c:pt idx="29">
                  <c:v>192.01000000000002</c:v>
                </c:pt>
                <c:pt idx="30">
                  <c:v>192.26</c:v>
                </c:pt>
                <c:pt idx="31">
                  <c:v>192.37999999999994</c:v>
                </c:pt>
                <c:pt idx="32">
                  <c:v>192.85</c:v>
                </c:pt>
                <c:pt idx="33">
                  <c:v>193.76</c:v>
                </c:pt>
                <c:pt idx="34">
                  <c:v>193.73</c:v>
                </c:pt>
                <c:pt idx="35">
                  <c:v>194.46999999999997</c:v>
                </c:pt>
                <c:pt idx="36">
                  <c:v>194.5</c:v>
                </c:pt>
                <c:pt idx="37">
                  <c:v>195.95</c:v>
                </c:pt>
                <c:pt idx="38">
                  <c:v>195.92999999999998</c:v>
                </c:pt>
                <c:pt idx="39">
                  <c:v>196.72999999999996</c:v>
                </c:pt>
                <c:pt idx="40">
                  <c:v>196.98</c:v>
                </c:pt>
                <c:pt idx="41">
                  <c:v>197.67999999999998</c:v>
                </c:pt>
                <c:pt idx="42">
                  <c:v>197.52999999999997</c:v>
                </c:pt>
                <c:pt idx="43">
                  <c:v>198.67999999999998</c:v>
                </c:pt>
                <c:pt idx="44">
                  <c:v>199.14</c:v>
                </c:pt>
                <c:pt idx="45">
                  <c:v>199.25</c:v>
                </c:pt>
                <c:pt idx="46">
                  <c:v>199.67999999999998</c:v>
                </c:pt>
                <c:pt idx="47">
                  <c:v>199.82</c:v>
                </c:pt>
                <c:pt idx="48">
                  <c:v>200.29</c:v>
                </c:pt>
                <c:pt idx="49">
                  <c:v>200.76</c:v>
                </c:pt>
                <c:pt idx="50">
                  <c:v>201.57</c:v>
                </c:pt>
                <c:pt idx="51">
                  <c:v>202.14999999999998</c:v>
                </c:pt>
                <c:pt idx="52">
                  <c:v>202.54999999999998</c:v>
                </c:pt>
                <c:pt idx="53">
                  <c:v>203.04999999999998</c:v>
                </c:pt>
                <c:pt idx="54">
                  <c:v>203.26</c:v>
                </c:pt>
                <c:pt idx="55">
                  <c:v>203.55999999999997</c:v>
                </c:pt>
              </c:numCache>
            </c:numRef>
          </c:val>
          <c:smooth val="0"/>
          <c:extLst>
            <c:ext xmlns:c16="http://schemas.microsoft.com/office/drawing/2014/chart" uri="{C3380CC4-5D6E-409C-BE32-E72D297353CC}">
              <c16:uniqueId val="{00000006-9D9C-4311-955E-1FA598C50E3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PWSPRT!$G$377:$CI$377</c:f>
              <c:numCache>
                <c:formatCode>0.00</c:formatCode>
                <c:ptCount val="81"/>
                <c:pt idx="0">
                  <c:v>28.55</c:v>
                </c:pt>
                <c:pt idx="1">
                  <c:v>30.479999999999997</c:v>
                </c:pt>
                <c:pt idx="2">
                  <c:v>34.19</c:v>
                </c:pt>
                <c:pt idx="3">
                  <c:v>38.35</c:v>
                </c:pt>
                <c:pt idx="4">
                  <c:v>42.63</c:v>
                </c:pt>
                <c:pt idx="5">
                  <c:v>47.06</c:v>
                </c:pt>
                <c:pt idx="6">
                  <c:v>51.64715593391751</c:v>
                </c:pt>
                <c:pt idx="7">
                  <c:v>57.342083292460771</c:v>
                </c:pt>
                <c:pt idx="8">
                  <c:v>62.845874754882779</c:v>
                </c:pt>
                <c:pt idx="9">
                  <c:v>68.408206150095907</c:v>
                </c:pt>
                <c:pt idx="10">
                  <c:v>73.663032423996299</c:v>
                </c:pt>
                <c:pt idx="11">
                  <c:v>78.40219829320435</c:v>
                </c:pt>
                <c:pt idx="12">
                  <c:v>83.303046783011439</c:v>
                </c:pt>
                <c:pt idx="13">
                  <c:v>87.599750457998923</c:v>
                </c:pt>
                <c:pt idx="14">
                  <c:v>92.073735104000463</c:v>
                </c:pt>
                <c:pt idx="15">
                  <c:v>96.196053293452437</c:v>
                </c:pt>
                <c:pt idx="16">
                  <c:v>96.246529180400032</c:v>
                </c:pt>
                <c:pt idx="17">
                  <c:v>95.978530154340774</c:v>
                </c:pt>
                <c:pt idx="18">
                  <c:v>95.694112098886706</c:v>
                </c:pt>
                <c:pt idx="19">
                  <c:v>95.417230510772498</c:v>
                </c:pt>
                <c:pt idx="20">
                  <c:v>94.804801606447711</c:v>
                </c:pt>
                <c:pt idx="21">
                  <c:v>94.828571805570078</c:v>
                </c:pt>
                <c:pt idx="22">
                  <c:v>95.37519809433384</c:v>
                </c:pt>
                <c:pt idx="23">
                  <c:v>95.910103111348846</c:v>
                </c:pt>
                <c:pt idx="24">
                  <c:v>96.453561852753822</c:v>
                </c:pt>
                <c:pt idx="25">
                  <c:v>96.986019552203459</c:v>
                </c:pt>
                <c:pt idx="26">
                  <c:v>96.837558329706525</c:v>
                </c:pt>
                <c:pt idx="27">
                  <c:v>96.681785005013609</c:v>
                </c:pt>
                <c:pt idx="28">
                  <c:v>96.529489298711638</c:v>
                </c:pt>
                <c:pt idx="29">
                  <c:v>96.359339730798595</c:v>
                </c:pt>
                <c:pt idx="30">
                  <c:v>96.181453770030217</c:v>
                </c:pt>
                <c:pt idx="31">
                  <c:v>95.627918215672324</c:v>
                </c:pt>
                <c:pt idx="32">
                  <c:v>95.051536782258424</c:v>
                </c:pt>
                <c:pt idx="33">
                  <c:v>95.333333221993982</c:v>
                </c:pt>
                <c:pt idx="34">
                  <c:v>95.62401593426361</c:v>
                </c:pt>
                <c:pt idx="35">
                  <c:v>95.914241071715978</c:v>
                </c:pt>
                <c:pt idx="36">
                  <c:v>96.195697519277402</c:v>
                </c:pt>
                <c:pt idx="37">
                  <c:v>96.477528218399698</c:v>
                </c:pt>
                <c:pt idx="38">
                  <c:v>96.759586097928405</c:v>
                </c:pt>
                <c:pt idx="39">
                  <c:v>97.041065210174196</c:v>
                </c:pt>
                <c:pt idx="40">
                  <c:v>97.321542133506767</c:v>
                </c:pt>
                <c:pt idx="41">
                  <c:v>97.601479174379492</c:v>
                </c:pt>
                <c:pt idx="42">
                  <c:v>97.882047804032979</c:v>
                </c:pt>
                <c:pt idx="43">
                  <c:v>98.172411725645503</c:v>
                </c:pt>
                <c:pt idx="44">
                  <c:v>98.463740879278134</c:v>
                </c:pt>
                <c:pt idx="45">
                  <c:v>98.755940283162147</c:v>
                </c:pt>
                <c:pt idx="46">
                  <c:v>97.269011792529312</c:v>
                </c:pt>
                <c:pt idx="47">
                  <c:v>96.676950058432027</c:v>
                </c:pt>
                <c:pt idx="48">
                  <c:v>95.18850711513852</c:v>
                </c:pt>
                <c:pt idx="49">
                  <c:v>94.577824322462448</c:v>
                </c:pt>
                <c:pt idx="50">
                  <c:v>93.066539947233977</c:v>
                </c:pt>
                <c:pt idx="51">
                  <c:v>91.547842706097967</c:v>
                </c:pt>
                <c:pt idx="52">
                  <c:v>90.912802040939525</c:v>
                </c:pt>
                <c:pt idx="53">
                  <c:v>90.274736849295834</c:v>
                </c:pt>
                <c:pt idx="54">
                  <c:v>90.537521740940988</c:v>
                </c:pt>
                <c:pt idx="55">
                  <c:v>90.800669360525973</c:v>
                </c:pt>
              </c:numCache>
            </c:numRef>
          </c:val>
          <c:extLst>
            <c:ext xmlns:c16="http://schemas.microsoft.com/office/drawing/2014/chart" uri="{C3380CC4-5D6E-409C-BE32-E72D297353CC}">
              <c16:uniqueId val="{00000000-4551-4B86-B04D-526E17C503E5}"/>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PWSPRT!$G$378:$CI$378</c:f>
              <c:numCache>
                <c:formatCode>0.00</c:formatCode>
                <c:ptCount val="81"/>
                <c:pt idx="0">
                  <c:v>85.35</c:v>
                </c:pt>
                <c:pt idx="1">
                  <c:v>84.16</c:v>
                </c:pt>
                <c:pt idx="2">
                  <c:v>81.040000000000006</c:v>
                </c:pt>
                <c:pt idx="3">
                  <c:v>76.959999999999994</c:v>
                </c:pt>
                <c:pt idx="4">
                  <c:v>72.34</c:v>
                </c:pt>
                <c:pt idx="5">
                  <c:v>67.680000000000007</c:v>
                </c:pt>
                <c:pt idx="6">
                  <c:v>61.264406630135269</c:v>
                </c:pt>
                <c:pt idx="7">
                  <c:v>54.71084871616587</c:v>
                </c:pt>
                <c:pt idx="8">
                  <c:v>48.210299690496363</c:v>
                </c:pt>
                <c:pt idx="9">
                  <c:v>41.839026324180438</c:v>
                </c:pt>
                <c:pt idx="10">
                  <c:v>35.429750323119187</c:v>
                </c:pt>
                <c:pt idx="11">
                  <c:v>29.128868502745814</c:v>
                </c:pt>
                <c:pt idx="12">
                  <c:v>22.946045358398752</c:v>
                </c:pt>
                <c:pt idx="13">
                  <c:v>16.715499997880812</c:v>
                </c:pt>
                <c:pt idx="14">
                  <c:v>10.587287170500741</c:v>
                </c:pt>
                <c:pt idx="15">
                  <c:v>4.503849967286234</c:v>
                </c:pt>
                <c:pt idx="16">
                  <c:v>4.3851988116238729</c:v>
                </c:pt>
                <c:pt idx="17">
                  <c:v>4.2580937514686621</c:v>
                </c:pt>
                <c:pt idx="18">
                  <c:v>4.1349905384107632</c:v>
                </c:pt>
                <c:pt idx="19">
                  <c:v>4.0343827332857432</c:v>
                </c:pt>
                <c:pt idx="20">
                  <c:v>3.9491414326189265</c:v>
                </c:pt>
                <c:pt idx="21">
                  <c:v>3.8887152920609065</c:v>
                </c:pt>
                <c:pt idx="22">
                  <c:v>3.8308496719484886</c:v>
                </c:pt>
                <c:pt idx="23">
                  <c:v>3.7836662246529622</c:v>
                </c:pt>
                <c:pt idx="24">
                  <c:v>3.7474329722230681</c:v>
                </c:pt>
                <c:pt idx="25">
                  <c:v>3.7123327774894959</c:v>
                </c:pt>
                <c:pt idx="26">
                  <c:v>3.6657291946612212</c:v>
                </c:pt>
                <c:pt idx="27">
                  <c:v>3.6289463523506846</c:v>
                </c:pt>
                <c:pt idx="28">
                  <c:v>3.5909565057225992</c:v>
                </c:pt>
                <c:pt idx="29">
                  <c:v>3.5626215328495237</c:v>
                </c:pt>
                <c:pt idx="30">
                  <c:v>3.5450487614572257</c:v>
                </c:pt>
                <c:pt idx="31">
                  <c:v>3.5064048789664906</c:v>
                </c:pt>
                <c:pt idx="32">
                  <c:v>3.4667743189863049</c:v>
                </c:pt>
                <c:pt idx="33">
                  <c:v>3.453396753127004</c:v>
                </c:pt>
                <c:pt idx="34">
                  <c:v>3.4317513087327765</c:v>
                </c:pt>
                <c:pt idx="35">
                  <c:v>3.4102448457798884</c:v>
                </c:pt>
                <c:pt idx="36">
                  <c:v>3.3883377147690785</c:v>
                </c:pt>
                <c:pt idx="37">
                  <c:v>3.36574710788173</c:v>
                </c:pt>
                <c:pt idx="38">
                  <c:v>3.3520710930716389</c:v>
                </c:pt>
                <c:pt idx="39">
                  <c:v>3.3384679936027402</c:v>
                </c:pt>
                <c:pt idx="40">
                  <c:v>3.3357814794425202</c:v>
                </c:pt>
                <c:pt idx="41">
                  <c:v>3.3138022642249361</c:v>
                </c:pt>
                <c:pt idx="42">
                  <c:v>3.3012728560095894</c:v>
                </c:pt>
                <c:pt idx="43">
                  <c:v>3.2897539536509122</c:v>
                </c:pt>
                <c:pt idx="44">
                  <c:v>3.2592894546589051</c:v>
                </c:pt>
                <c:pt idx="45">
                  <c:v>3.2286921790866288</c:v>
                </c:pt>
                <c:pt idx="46">
                  <c:v>3.1395469425022684</c:v>
                </c:pt>
                <c:pt idx="47">
                  <c:v>3.0876808413020322</c:v>
                </c:pt>
                <c:pt idx="48">
                  <c:v>3.0050645751492029</c:v>
                </c:pt>
                <c:pt idx="49">
                  <c:v>2.9412248087032937</c:v>
                </c:pt>
                <c:pt idx="50">
                  <c:v>2.8673877801196221</c:v>
                </c:pt>
                <c:pt idx="51">
                  <c:v>2.7827722863985311</c:v>
                </c:pt>
                <c:pt idx="52">
                  <c:v>2.7275951734727659</c:v>
                </c:pt>
                <c:pt idx="53">
                  <c:v>2.6715960189727372</c:v>
                </c:pt>
                <c:pt idx="54">
                  <c:v>2.6352162953763223</c:v>
                </c:pt>
                <c:pt idx="55">
                  <c:v>2.6086504885605937</c:v>
                </c:pt>
              </c:numCache>
            </c:numRef>
          </c:val>
          <c:extLst>
            <c:ext xmlns:c16="http://schemas.microsoft.com/office/drawing/2014/chart" uri="{C3380CC4-5D6E-409C-BE32-E72D297353CC}">
              <c16:uniqueId val="{00000001-4551-4B86-B04D-526E17C503E5}"/>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PWSPRT!$G$379:$CI$379</c:f>
              <c:numCache>
                <c:formatCode>0.00</c:formatCode>
                <c:ptCount val="81"/>
                <c:pt idx="0">
                  <c:v>32.79</c:v>
                </c:pt>
                <c:pt idx="1">
                  <c:v>30.84</c:v>
                </c:pt>
                <c:pt idx="2">
                  <c:v>30.98</c:v>
                </c:pt>
                <c:pt idx="3">
                  <c:v>30.740000000000002</c:v>
                </c:pt>
                <c:pt idx="4">
                  <c:v>31.94</c:v>
                </c:pt>
                <c:pt idx="5">
                  <c:v>31.710000000000004</c:v>
                </c:pt>
                <c:pt idx="6">
                  <c:v>31.878200000000003</c:v>
                </c:pt>
                <c:pt idx="7">
                  <c:v>31.776400000000006</c:v>
                </c:pt>
                <c:pt idx="8">
                  <c:v>32.144599999999997</c:v>
                </c:pt>
                <c:pt idx="9">
                  <c:v>32.032800000000002</c:v>
                </c:pt>
                <c:pt idx="10">
                  <c:v>32.441000000000003</c:v>
                </c:pt>
                <c:pt idx="11">
                  <c:v>31.959300000000002</c:v>
                </c:pt>
                <c:pt idx="12">
                  <c:v>32.247500000000002</c:v>
                </c:pt>
                <c:pt idx="13">
                  <c:v>32.035800000000002</c:v>
                </c:pt>
                <c:pt idx="14">
                  <c:v>32.664000000000001</c:v>
                </c:pt>
                <c:pt idx="15">
                  <c:v>32.282299999999999</c:v>
                </c:pt>
                <c:pt idx="16">
                  <c:v>31.930500000000006</c:v>
                </c:pt>
                <c:pt idx="17">
                  <c:v>32.438800000000001</c:v>
                </c:pt>
                <c:pt idx="18">
                  <c:v>32.477000000000004</c:v>
                </c:pt>
                <c:pt idx="19">
                  <c:v>32.195300000000003</c:v>
                </c:pt>
                <c:pt idx="20">
                  <c:v>32.8035</c:v>
                </c:pt>
                <c:pt idx="21">
                  <c:v>32.3917</c:v>
                </c:pt>
                <c:pt idx="22">
                  <c:v>32.79</c:v>
                </c:pt>
                <c:pt idx="23">
                  <c:v>32.068199999999997</c:v>
                </c:pt>
                <c:pt idx="24">
                  <c:v>32.546500000000002</c:v>
                </c:pt>
                <c:pt idx="25">
                  <c:v>32.814700000000002</c:v>
                </c:pt>
                <c:pt idx="26">
                  <c:v>33.003</c:v>
                </c:pt>
                <c:pt idx="27">
                  <c:v>32.791200000000003</c:v>
                </c:pt>
                <c:pt idx="28">
                  <c:v>32.899500000000003</c:v>
                </c:pt>
                <c:pt idx="29">
                  <c:v>33.227700000000006</c:v>
                </c:pt>
                <c:pt idx="30">
                  <c:v>32.945900000000002</c:v>
                </c:pt>
                <c:pt idx="31">
                  <c:v>32.861900000000006</c:v>
                </c:pt>
                <c:pt idx="32">
                  <c:v>32.888000000000005</c:v>
                </c:pt>
                <c:pt idx="33">
                  <c:v>33.554000000000002</c:v>
                </c:pt>
                <c:pt idx="34">
                  <c:v>33.15</c:v>
                </c:pt>
                <c:pt idx="35">
                  <c:v>33.616</c:v>
                </c:pt>
                <c:pt idx="36">
                  <c:v>33.222000000000001</c:v>
                </c:pt>
                <c:pt idx="37">
                  <c:v>34.358000000000004</c:v>
                </c:pt>
                <c:pt idx="38">
                  <c:v>34.124000000000002</c:v>
                </c:pt>
                <c:pt idx="39">
                  <c:v>34.46</c:v>
                </c:pt>
                <c:pt idx="40">
                  <c:v>34.266000000000005</c:v>
                </c:pt>
                <c:pt idx="41">
                  <c:v>34.641999999999996</c:v>
                </c:pt>
                <c:pt idx="42">
                  <c:v>34.328000000000003</c:v>
                </c:pt>
                <c:pt idx="43">
                  <c:v>35.154000000000003</c:v>
                </c:pt>
                <c:pt idx="44">
                  <c:v>35.28</c:v>
                </c:pt>
                <c:pt idx="45">
                  <c:v>34.886000000000003</c:v>
                </c:pt>
                <c:pt idx="46">
                  <c:v>35.062100000000001</c:v>
                </c:pt>
                <c:pt idx="47">
                  <c:v>34.978099999999998</c:v>
                </c:pt>
                <c:pt idx="48">
                  <c:v>35.134100000000004</c:v>
                </c:pt>
                <c:pt idx="49">
                  <c:v>35.120100000000001</c:v>
                </c:pt>
                <c:pt idx="50">
                  <c:v>35.6661</c:v>
                </c:pt>
                <c:pt idx="51">
                  <c:v>35.882100000000001</c:v>
                </c:pt>
                <c:pt idx="52">
                  <c:v>35.9681</c:v>
                </c:pt>
                <c:pt idx="53">
                  <c:v>36.094100000000005</c:v>
                </c:pt>
                <c:pt idx="54">
                  <c:v>35.9101</c:v>
                </c:pt>
                <c:pt idx="55">
                  <c:v>36.106100000000005</c:v>
                </c:pt>
              </c:numCache>
            </c:numRef>
          </c:val>
          <c:extLst>
            <c:ext xmlns:c16="http://schemas.microsoft.com/office/drawing/2014/chart" uri="{C3380CC4-5D6E-409C-BE32-E72D297353CC}">
              <c16:uniqueId val="{00000002-4551-4B86-B04D-526E17C503E5}"/>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PWSPRT!$G$380:$CI$380</c:f>
              <c:numCache>
                <c:formatCode>0.00</c:formatCode>
                <c:ptCount val="81"/>
                <c:pt idx="0">
                  <c:v>28.36</c:v>
                </c:pt>
                <c:pt idx="1">
                  <c:v>26.64</c:v>
                </c:pt>
                <c:pt idx="2">
                  <c:v>25.34</c:v>
                </c:pt>
                <c:pt idx="3">
                  <c:v>24.7</c:v>
                </c:pt>
                <c:pt idx="4">
                  <c:v>24.27</c:v>
                </c:pt>
                <c:pt idx="5">
                  <c:v>24.049999999999997</c:v>
                </c:pt>
                <c:pt idx="6">
                  <c:v>23.735599999999998</c:v>
                </c:pt>
                <c:pt idx="7">
                  <c:v>23.421200000000002</c:v>
                </c:pt>
                <c:pt idx="8">
                  <c:v>23.106800000000003</c:v>
                </c:pt>
                <c:pt idx="9">
                  <c:v>22.792400000000004</c:v>
                </c:pt>
                <c:pt idx="10">
                  <c:v>22.478000000000005</c:v>
                </c:pt>
                <c:pt idx="11">
                  <c:v>22.16360000000001</c:v>
                </c:pt>
                <c:pt idx="12">
                  <c:v>21.84920000000001</c:v>
                </c:pt>
                <c:pt idx="13">
                  <c:v>21.534800000000011</c:v>
                </c:pt>
                <c:pt idx="14">
                  <c:v>21.220400000000012</c:v>
                </c:pt>
                <c:pt idx="15">
                  <c:v>20.906000000000013</c:v>
                </c:pt>
                <c:pt idx="16">
                  <c:v>20.591600000000014</c:v>
                </c:pt>
                <c:pt idx="17">
                  <c:v>20.277200000000015</c:v>
                </c:pt>
                <c:pt idx="18">
                  <c:v>19.962800000000016</c:v>
                </c:pt>
                <c:pt idx="19">
                  <c:v>19.648400000000017</c:v>
                </c:pt>
                <c:pt idx="20">
                  <c:v>19.334000000000017</c:v>
                </c:pt>
                <c:pt idx="21">
                  <c:v>19.019600000000018</c:v>
                </c:pt>
                <c:pt idx="22">
                  <c:v>18.705200000000019</c:v>
                </c:pt>
                <c:pt idx="23">
                  <c:v>18.39080000000002</c:v>
                </c:pt>
                <c:pt idx="24">
                  <c:v>18.076400000000024</c:v>
                </c:pt>
                <c:pt idx="25">
                  <c:v>17.762000000000029</c:v>
                </c:pt>
                <c:pt idx="26">
                  <c:v>17.447600000000026</c:v>
                </c:pt>
                <c:pt idx="27">
                  <c:v>17.133200000000027</c:v>
                </c:pt>
                <c:pt idx="28">
                  <c:v>16.818800000000028</c:v>
                </c:pt>
                <c:pt idx="29">
                  <c:v>16.504400000000029</c:v>
                </c:pt>
                <c:pt idx="30">
                  <c:v>16.189999999999998</c:v>
                </c:pt>
                <c:pt idx="31">
                  <c:v>16.109049999999996</c:v>
                </c:pt>
                <c:pt idx="32">
                  <c:v>16.028504749999996</c:v>
                </c:pt>
                <c:pt idx="33">
                  <c:v>15.948362226249998</c:v>
                </c:pt>
                <c:pt idx="34">
                  <c:v>15.868620415118748</c:v>
                </c:pt>
                <c:pt idx="35">
                  <c:v>15.789277313043156</c:v>
                </c:pt>
                <c:pt idx="36">
                  <c:v>15.71033092647794</c:v>
                </c:pt>
                <c:pt idx="37">
                  <c:v>15.63177927184555</c:v>
                </c:pt>
                <c:pt idx="38">
                  <c:v>15.553620375486323</c:v>
                </c:pt>
                <c:pt idx="39">
                  <c:v>15.475852273608892</c:v>
                </c:pt>
                <c:pt idx="40">
                  <c:v>15.398473012240846</c:v>
                </c:pt>
                <c:pt idx="41">
                  <c:v>15.321480647179641</c:v>
                </c:pt>
                <c:pt idx="42">
                  <c:v>15.244873243943742</c:v>
                </c:pt>
                <c:pt idx="43">
                  <c:v>15.168648877724022</c:v>
                </c:pt>
                <c:pt idx="44">
                  <c:v>15.092805633335402</c:v>
                </c:pt>
                <c:pt idx="45">
                  <c:v>15.017341605168726</c:v>
                </c:pt>
                <c:pt idx="46">
                  <c:v>14.942254897142881</c:v>
                </c:pt>
                <c:pt idx="47">
                  <c:v>14.867543622657166</c:v>
                </c:pt>
                <c:pt idx="48">
                  <c:v>14.79320590454388</c:v>
                </c:pt>
                <c:pt idx="49">
                  <c:v>14.719239875021161</c:v>
                </c:pt>
                <c:pt idx="50">
                  <c:v>14.645643675646056</c:v>
                </c:pt>
                <c:pt idx="51">
                  <c:v>14.572415457267828</c:v>
                </c:pt>
                <c:pt idx="52">
                  <c:v>14.499553379981489</c:v>
                </c:pt>
                <c:pt idx="53">
                  <c:v>14.427055613081581</c:v>
                </c:pt>
                <c:pt idx="54">
                  <c:v>14.354920335016173</c:v>
                </c:pt>
                <c:pt idx="55">
                  <c:v>14.283145733341092</c:v>
                </c:pt>
              </c:numCache>
            </c:numRef>
          </c:val>
          <c:extLst>
            <c:ext xmlns:c16="http://schemas.microsoft.com/office/drawing/2014/chart" uri="{C3380CC4-5D6E-409C-BE32-E72D297353CC}">
              <c16:uniqueId val="{00000003-4551-4B86-B04D-526E17C503E5}"/>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PWSPRT!$G$381:$CI$381</c:f>
              <c:numCache>
                <c:formatCode>0.00</c:formatCode>
                <c:ptCount val="81"/>
                <c:pt idx="0">
                  <c:v>2.9299999999999784</c:v>
                </c:pt>
                <c:pt idx="1">
                  <c:v>2.92999999999995</c:v>
                </c:pt>
                <c:pt idx="2">
                  <c:v>2.9299999999999784</c:v>
                </c:pt>
                <c:pt idx="3">
                  <c:v>2.9299999999999784</c:v>
                </c:pt>
                <c:pt idx="4">
                  <c:v>2.9300000000000068</c:v>
                </c:pt>
                <c:pt idx="5">
                  <c:v>2.9299999999999784</c:v>
                </c:pt>
                <c:pt idx="6">
                  <c:v>2.9300000000000068</c:v>
                </c:pt>
                <c:pt idx="7">
                  <c:v>2.9300000000000068</c:v>
                </c:pt>
                <c:pt idx="8">
                  <c:v>2.9300000000000068</c:v>
                </c:pt>
                <c:pt idx="9">
                  <c:v>2.9300000000000068</c:v>
                </c:pt>
                <c:pt idx="10">
                  <c:v>2.9299999999999784</c:v>
                </c:pt>
                <c:pt idx="11">
                  <c:v>2.9299999999999784</c:v>
                </c:pt>
                <c:pt idx="12">
                  <c:v>2.9299999999999784</c:v>
                </c:pt>
                <c:pt idx="13">
                  <c:v>2.9299999999999784</c:v>
                </c:pt>
                <c:pt idx="14">
                  <c:v>2.9300000000000068</c:v>
                </c:pt>
                <c:pt idx="15">
                  <c:v>2.9300000000000068</c:v>
                </c:pt>
                <c:pt idx="16">
                  <c:v>2.92999999999995</c:v>
                </c:pt>
                <c:pt idx="17">
                  <c:v>2.9299999999999784</c:v>
                </c:pt>
                <c:pt idx="18">
                  <c:v>2.9300000000000068</c:v>
                </c:pt>
                <c:pt idx="19">
                  <c:v>2.9300000000000068</c:v>
                </c:pt>
                <c:pt idx="20">
                  <c:v>2.9299999999999784</c:v>
                </c:pt>
                <c:pt idx="21">
                  <c:v>2.9300000000000068</c:v>
                </c:pt>
                <c:pt idx="22">
                  <c:v>2.9300000000000068</c:v>
                </c:pt>
                <c:pt idx="23">
                  <c:v>2.9299999999999784</c:v>
                </c:pt>
                <c:pt idx="24">
                  <c:v>2.9299999999999784</c:v>
                </c:pt>
                <c:pt idx="25">
                  <c:v>2.9300000000000068</c:v>
                </c:pt>
                <c:pt idx="26">
                  <c:v>2.9300000000000068</c:v>
                </c:pt>
                <c:pt idx="27">
                  <c:v>2.9300000000000068</c:v>
                </c:pt>
                <c:pt idx="28">
                  <c:v>2.9299999999999784</c:v>
                </c:pt>
                <c:pt idx="29">
                  <c:v>2.9300000000000068</c:v>
                </c:pt>
                <c:pt idx="30">
                  <c:v>2.9299999999999784</c:v>
                </c:pt>
                <c:pt idx="31">
                  <c:v>2.9299999999999784</c:v>
                </c:pt>
                <c:pt idx="32">
                  <c:v>2.9299999999999784</c:v>
                </c:pt>
                <c:pt idx="33">
                  <c:v>2.9299999999999784</c:v>
                </c:pt>
                <c:pt idx="34">
                  <c:v>2.9299999999999784</c:v>
                </c:pt>
                <c:pt idx="35">
                  <c:v>2.9300000000000068</c:v>
                </c:pt>
                <c:pt idx="36">
                  <c:v>2.9299999999999784</c:v>
                </c:pt>
                <c:pt idx="37">
                  <c:v>2.9300000000000068</c:v>
                </c:pt>
                <c:pt idx="38">
                  <c:v>2.9299999999999784</c:v>
                </c:pt>
                <c:pt idx="39">
                  <c:v>2.9299999999999784</c:v>
                </c:pt>
                <c:pt idx="40">
                  <c:v>2.9300000000000068</c:v>
                </c:pt>
                <c:pt idx="41">
                  <c:v>2.9299999999999784</c:v>
                </c:pt>
                <c:pt idx="42">
                  <c:v>2.9300000000000068</c:v>
                </c:pt>
                <c:pt idx="43">
                  <c:v>2.9300000000000068</c:v>
                </c:pt>
                <c:pt idx="44">
                  <c:v>2.9299999999999784</c:v>
                </c:pt>
                <c:pt idx="45">
                  <c:v>2.9299999999999784</c:v>
                </c:pt>
                <c:pt idx="46">
                  <c:v>2.9299999999999784</c:v>
                </c:pt>
                <c:pt idx="47">
                  <c:v>2.9299999999999784</c:v>
                </c:pt>
                <c:pt idx="48">
                  <c:v>2.9299999999999784</c:v>
                </c:pt>
                <c:pt idx="49">
                  <c:v>2.9299999999999784</c:v>
                </c:pt>
                <c:pt idx="50">
                  <c:v>2.9299999999999784</c:v>
                </c:pt>
                <c:pt idx="51">
                  <c:v>2.9299999999999784</c:v>
                </c:pt>
                <c:pt idx="52">
                  <c:v>2.9299999999999784</c:v>
                </c:pt>
                <c:pt idx="53">
                  <c:v>2.9299999999999784</c:v>
                </c:pt>
                <c:pt idx="54">
                  <c:v>2.9300000000000068</c:v>
                </c:pt>
                <c:pt idx="55">
                  <c:v>2.9299999999999784</c:v>
                </c:pt>
              </c:numCache>
            </c:numRef>
          </c:val>
          <c:extLst>
            <c:ext xmlns:c16="http://schemas.microsoft.com/office/drawing/2014/chart" uri="{C3380CC4-5D6E-409C-BE32-E72D297353CC}">
              <c16:uniqueId val="{00000004-4551-4B86-B04D-526E17C503E5}"/>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PWSPRT!$G$382:$CI$382</c:f>
              <c:numCache>
                <c:formatCode>0.00</c:formatCode>
                <c:ptCount val="81"/>
                <c:pt idx="0">
                  <c:v>182.73000000000002</c:v>
                </c:pt>
                <c:pt idx="1">
                  <c:v>175.19</c:v>
                </c:pt>
                <c:pt idx="2">
                  <c:v>175.16000000000003</c:v>
                </c:pt>
                <c:pt idx="3">
                  <c:v>175.12</c:v>
                </c:pt>
                <c:pt idx="4">
                  <c:v>175.09</c:v>
                </c:pt>
                <c:pt idx="5">
                  <c:v>179.32000000000002</c:v>
                </c:pt>
                <c:pt idx="6">
                  <c:v>175.52300000000002</c:v>
                </c:pt>
                <c:pt idx="7">
                  <c:v>176.37788000000003</c:v>
                </c:pt>
                <c:pt idx="8">
                  <c:v>175.29650000000004</c:v>
                </c:pt>
                <c:pt idx="9">
                  <c:v>174.0340201865672</c:v>
                </c:pt>
                <c:pt idx="10">
                  <c:v>172.95551007313435</c:v>
                </c:pt>
                <c:pt idx="11">
                  <c:v>286.12591437313426</c:v>
                </c:pt>
                <c:pt idx="12">
                  <c:v>286.91483237313429</c:v>
                </c:pt>
                <c:pt idx="13">
                  <c:v>288.45892437313427</c:v>
                </c:pt>
                <c:pt idx="14">
                  <c:v>288.97270237313433</c:v>
                </c:pt>
                <c:pt idx="15">
                  <c:v>290.76455437313427</c:v>
                </c:pt>
                <c:pt idx="16">
                  <c:v>278.58779974626873</c:v>
                </c:pt>
                <c:pt idx="17">
                  <c:v>277.45777812626869</c:v>
                </c:pt>
                <c:pt idx="18">
                  <c:v>277.68318974626868</c:v>
                </c:pt>
                <c:pt idx="19">
                  <c:v>276.86147974626874</c:v>
                </c:pt>
                <c:pt idx="20">
                  <c:v>236.96065999999996</c:v>
                </c:pt>
                <c:pt idx="21">
                  <c:v>218.75034979999998</c:v>
                </c:pt>
                <c:pt idx="22">
                  <c:v>156.09763000000001</c:v>
                </c:pt>
                <c:pt idx="23">
                  <c:v>155.62516010000002</c:v>
                </c:pt>
                <c:pt idx="24">
                  <c:v>156.22710000000001</c:v>
                </c:pt>
                <c:pt idx="25">
                  <c:v>156.80142981999995</c:v>
                </c:pt>
                <c:pt idx="26">
                  <c:v>156.43395999999998</c:v>
                </c:pt>
                <c:pt idx="27">
                  <c:v>155.7517</c:v>
                </c:pt>
                <c:pt idx="28">
                  <c:v>155.40930000000003</c:v>
                </c:pt>
                <c:pt idx="29">
                  <c:v>155.21452609999997</c:v>
                </c:pt>
                <c:pt idx="30">
                  <c:v>154.42044000000001</c:v>
                </c:pt>
                <c:pt idx="31">
                  <c:v>153.52078986000001</c:v>
                </c:pt>
                <c:pt idx="32">
                  <c:v>152.95551999999998</c:v>
                </c:pt>
                <c:pt idx="33">
                  <c:v>153.70281979999999</c:v>
                </c:pt>
                <c:pt idx="34">
                  <c:v>153.51063099999999</c:v>
                </c:pt>
                <c:pt idx="35">
                  <c:v>154.10165060000003</c:v>
                </c:pt>
                <c:pt idx="36">
                  <c:v>153.96941990000002</c:v>
                </c:pt>
                <c:pt idx="37">
                  <c:v>155.25529070000005</c:v>
                </c:pt>
                <c:pt idx="38">
                  <c:v>155.0746</c:v>
                </c:pt>
                <c:pt idx="39">
                  <c:v>155.72476979999999</c:v>
                </c:pt>
                <c:pt idx="40">
                  <c:v>155.80141372000003</c:v>
                </c:pt>
                <c:pt idx="41">
                  <c:v>156.35562990000003</c:v>
                </c:pt>
                <c:pt idx="42">
                  <c:v>156.05339000000004</c:v>
                </c:pt>
                <c:pt idx="43">
                  <c:v>157.0394675</c:v>
                </c:pt>
                <c:pt idx="44">
                  <c:v>157.35113169999997</c:v>
                </c:pt>
                <c:pt idx="45">
                  <c:v>157.28793240000002</c:v>
                </c:pt>
                <c:pt idx="46">
                  <c:v>155.77266000000003</c:v>
                </c:pt>
                <c:pt idx="47">
                  <c:v>154.83896109999998</c:v>
                </c:pt>
                <c:pt idx="48">
                  <c:v>153.32915199999999</c:v>
                </c:pt>
                <c:pt idx="49">
                  <c:v>152.725044</c:v>
                </c:pt>
                <c:pt idx="50">
                  <c:v>151.52494000000002</c:v>
                </c:pt>
                <c:pt idx="51">
                  <c:v>150.11002929999893</c:v>
                </c:pt>
                <c:pt idx="52">
                  <c:v>149.42133970000003</c:v>
                </c:pt>
                <c:pt idx="53">
                  <c:v>148.82322959999999</c:v>
                </c:pt>
                <c:pt idx="54">
                  <c:v>148.85256000000004</c:v>
                </c:pt>
                <c:pt idx="55">
                  <c:v>148.98476030000003</c:v>
                </c:pt>
              </c:numCache>
            </c:numRef>
          </c:val>
          <c:smooth val="0"/>
          <c:extLst>
            <c:ext xmlns:c16="http://schemas.microsoft.com/office/drawing/2014/chart" uri="{C3380CC4-5D6E-409C-BE32-E72D297353CC}">
              <c16:uniqueId val="{00000005-4551-4B86-B04D-526E17C503E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PWSPRT!$G$383:$CI$383</c:f>
              <c:numCache>
                <c:formatCode>0.00</c:formatCode>
                <c:ptCount val="81"/>
                <c:pt idx="0">
                  <c:v>182.86999999999998</c:v>
                </c:pt>
                <c:pt idx="1">
                  <c:v>180.29999999999995</c:v>
                </c:pt>
                <c:pt idx="2">
                  <c:v>179.64</c:v>
                </c:pt>
                <c:pt idx="3">
                  <c:v>178.73</c:v>
                </c:pt>
                <c:pt idx="4">
                  <c:v>179.16000000000003</c:v>
                </c:pt>
                <c:pt idx="5">
                  <c:v>178.37999999999997</c:v>
                </c:pt>
                <c:pt idx="6">
                  <c:v>175.51601171101268</c:v>
                </c:pt>
                <c:pt idx="7">
                  <c:v>175.14053200862665</c:v>
                </c:pt>
                <c:pt idx="8">
                  <c:v>173.90757444537911</c:v>
                </c:pt>
                <c:pt idx="9">
                  <c:v>172.81243247427636</c:v>
                </c:pt>
                <c:pt idx="10">
                  <c:v>171.74178274711548</c:v>
                </c:pt>
                <c:pt idx="11">
                  <c:v>169.55396679595015</c:v>
                </c:pt>
                <c:pt idx="12">
                  <c:v>167.93579214141016</c:v>
                </c:pt>
                <c:pt idx="13">
                  <c:v>165.21585045587975</c:v>
                </c:pt>
                <c:pt idx="14">
                  <c:v>163.82542227450122</c:v>
                </c:pt>
                <c:pt idx="15">
                  <c:v>161.12820326073867</c:v>
                </c:pt>
                <c:pt idx="16">
                  <c:v>160.14382799202389</c:v>
                </c:pt>
                <c:pt idx="17">
                  <c:v>159.86262390580944</c:v>
                </c:pt>
                <c:pt idx="18">
                  <c:v>159.05890263729751</c:v>
                </c:pt>
                <c:pt idx="19">
                  <c:v>158.14531324405823</c:v>
                </c:pt>
                <c:pt idx="20">
                  <c:v>157.04144303906662</c:v>
                </c:pt>
                <c:pt idx="21">
                  <c:v>156.23858709763101</c:v>
                </c:pt>
                <c:pt idx="22">
                  <c:v>156.09557181388348</c:v>
                </c:pt>
                <c:pt idx="23">
                  <c:v>155.6132374565635</c:v>
                </c:pt>
                <c:pt idx="24">
                  <c:v>156.16348695609182</c:v>
                </c:pt>
                <c:pt idx="25">
                  <c:v>156.74507968568884</c:v>
                </c:pt>
                <c:pt idx="26">
                  <c:v>156.39799357859152</c:v>
                </c:pt>
                <c:pt idx="27">
                  <c:v>155.72267371472708</c:v>
                </c:pt>
                <c:pt idx="28">
                  <c:v>155.39874580443427</c:v>
                </c:pt>
                <c:pt idx="29">
                  <c:v>155.10406126364816</c:v>
                </c:pt>
                <c:pt idx="30">
                  <c:v>154.23240253148742</c:v>
                </c:pt>
                <c:pt idx="31">
                  <c:v>153.32527309463879</c:v>
                </c:pt>
                <c:pt idx="32">
                  <c:v>152.76481585124472</c:v>
                </c:pt>
                <c:pt idx="33">
                  <c:v>153.519092201371</c:v>
                </c:pt>
                <c:pt idx="34">
                  <c:v>153.33438765811513</c:v>
                </c:pt>
                <c:pt idx="35">
                  <c:v>153.91976323053902</c:v>
                </c:pt>
                <c:pt idx="36">
                  <c:v>153.7963661605244</c:v>
                </c:pt>
                <c:pt idx="37">
                  <c:v>155.093054598127</c:v>
                </c:pt>
                <c:pt idx="38">
                  <c:v>154.91927756648636</c:v>
                </c:pt>
                <c:pt idx="39">
                  <c:v>155.5653854773858</c:v>
                </c:pt>
                <c:pt idx="40">
                  <c:v>155.66179662519014</c:v>
                </c:pt>
                <c:pt idx="41">
                  <c:v>156.20876208578406</c:v>
                </c:pt>
                <c:pt idx="42">
                  <c:v>155.90619390398632</c:v>
                </c:pt>
                <c:pt idx="43">
                  <c:v>156.90481455702044</c:v>
                </c:pt>
                <c:pt idx="44">
                  <c:v>157.2158359672724</c:v>
                </c:pt>
                <c:pt idx="45">
                  <c:v>157.17797406741749</c:v>
                </c:pt>
                <c:pt idx="46">
                  <c:v>155.64291363217444</c:v>
                </c:pt>
                <c:pt idx="47">
                  <c:v>154.72027452239121</c:v>
                </c:pt>
                <c:pt idx="48">
                  <c:v>153.21087759483157</c:v>
                </c:pt>
                <c:pt idx="49">
                  <c:v>152.60838900618688</c:v>
                </c:pt>
                <c:pt idx="50">
                  <c:v>151.42567140299965</c:v>
                </c:pt>
                <c:pt idx="51">
                  <c:v>150.00513044976429</c:v>
                </c:pt>
                <c:pt idx="52">
                  <c:v>149.31805059439375</c:v>
                </c:pt>
                <c:pt idx="53">
                  <c:v>148.72748848135015</c:v>
                </c:pt>
                <c:pt idx="54">
                  <c:v>148.76775837133349</c:v>
                </c:pt>
                <c:pt idx="55">
                  <c:v>148.89856558242764</c:v>
                </c:pt>
              </c:numCache>
            </c:numRef>
          </c:val>
          <c:smooth val="0"/>
          <c:extLst>
            <c:ext xmlns:c16="http://schemas.microsoft.com/office/drawing/2014/chart" uri="{C3380CC4-5D6E-409C-BE32-E72D297353CC}">
              <c16:uniqueId val="{00000006-4551-4B86-B04D-526E17C503E5}"/>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PWSPRT!$G$386:$CI$386</c:f>
              <c:numCache>
                <c:formatCode>0.00</c:formatCode>
                <c:ptCount val="81"/>
                <c:pt idx="0">
                  <c:v>36.08</c:v>
                </c:pt>
                <c:pt idx="1">
                  <c:v>38.67</c:v>
                </c:pt>
                <c:pt idx="2">
                  <c:v>43.71</c:v>
                </c:pt>
                <c:pt idx="3">
                  <c:v>49.4</c:v>
                </c:pt>
                <c:pt idx="4">
                  <c:v>55.3</c:v>
                </c:pt>
                <c:pt idx="5">
                  <c:v>61.38</c:v>
                </c:pt>
                <c:pt idx="6">
                  <c:v>62.62</c:v>
                </c:pt>
                <c:pt idx="7">
                  <c:v>63.810000000000009</c:v>
                </c:pt>
                <c:pt idx="8">
                  <c:v>64.87</c:v>
                </c:pt>
                <c:pt idx="9">
                  <c:v>65.94</c:v>
                </c:pt>
                <c:pt idx="10">
                  <c:v>66.97</c:v>
                </c:pt>
                <c:pt idx="11">
                  <c:v>67.92</c:v>
                </c:pt>
                <c:pt idx="12">
                  <c:v>68.819999999999993</c:v>
                </c:pt>
                <c:pt idx="13">
                  <c:v>69.67</c:v>
                </c:pt>
                <c:pt idx="14">
                  <c:v>70.489999999999995</c:v>
                </c:pt>
                <c:pt idx="15">
                  <c:v>71.31</c:v>
                </c:pt>
                <c:pt idx="16">
                  <c:v>72.099999999999994</c:v>
                </c:pt>
                <c:pt idx="17">
                  <c:v>72.88</c:v>
                </c:pt>
                <c:pt idx="18">
                  <c:v>73.66</c:v>
                </c:pt>
                <c:pt idx="19">
                  <c:v>74.45</c:v>
                </c:pt>
                <c:pt idx="20">
                  <c:v>75.25</c:v>
                </c:pt>
                <c:pt idx="21">
                  <c:v>76.040000000000006</c:v>
                </c:pt>
                <c:pt idx="22">
                  <c:v>76.84</c:v>
                </c:pt>
                <c:pt idx="23">
                  <c:v>77.63</c:v>
                </c:pt>
                <c:pt idx="24">
                  <c:v>78.42</c:v>
                </c:pt>
                <c:pt idx="25">
                  <c:v>79.209999999999994</c:v>
                </c:pt>
                <c:pt idx="26">
                  <c:v>79.989999999999995</c:v>
                </c:pt>
                <c:pt idx="27">
                  <c:v>80.77</c:v>
                </c:pt>
                <c:pt idx="28">
                  <c:v>81.56</c:v>
                </c:pt>
                <c:pt idx="29">
                  <c:v>82.33</c:v>
                </c:pt>
                <c:pt idx="30">
                  <c:v>83.11</c:v>
                </c:pt>
                <c:pt idx="31">
                  <c:v>83.61</c:v>
                </c:pt>
                <c:pt idx="32">
                  <c:v>84.09</c:v>
                </c:pt>
                <c:pt idx="33">
                  <c:v>84.56</c:v>
                </c:pt>
                <c:pt idx="34">
                  <c:v>85.04</c:v>
                </c:pt>
                <c:pt idx="35">
                  <c:v>85.52</c:v>
                </c:pt>
                <c:pt idx="36">
                  <c:v>86</c:v>
                </c:pt>
                <c:pt idx="37">
                  <c:v>86.48</c:v>
                </c:pt>
                <c:pt idx="38">
                  <c:v>86.95</c:v>
                </c:pt>
                <c:pt idx="39">
                  <c:v>87.42</c:v>
                </c:pt>
                <c:pt idx="40">
                  <c:v>87.89</c:v>
                </c:pt>
                <c:pt idx="41">
                  <c:v>88.36</c:v>
                </c:pt>
                <c:pt idx="42">
                  <c:v>88.84</c:v>
                </c:pt>
                <c:pt idx="43">
                  <c:v>89.32</c:v>
                </c:pt>
                <c:pt idx="44">
                  <c:v>89.8</c:v>
                </c:pt>
                <c:pt idx="45">
                  <c:v>90.29</c:v>
                </c:pt>
                <c:pt idx="46">
                  <c:v>90.79</c:v>
                </c:pt>
                <c:pt idx="47">
                  <c:v>91.29</c:v>
                </c:pt>
                <c:pt idx="48">
                  <c:v>91.78</c:v>
                </c:pt>
                <c:pt idx="49">
                  <c:v>92.28</c:v>
                </c:pt>
                <c:pt idx="50">
                  <c:v>92.76</c:v>
                </c:pt>
                <c:pt idx="51">
                  <c:v>93.24</c:v>
                </c:pt>
                <c:pt idx="52">
                  <c:v>93.73</c:v>
                </c:pt>
                <c:pt idx="53">
                  <c:v>94.2</c:v>
                </c:pt>
                <c:pt idx="54">
                  <c:v>94.68</c:v>
                </c:pt>
                <c:pt idx="55">
                  <c:v>95.14</c:v>
                </c:pt>
              </c:numCache>
            </c:numRef>
          </c:val>
          <c:extLst>
            <c:ext xmlns:c16="http://schemas.microsoft.com/office/drawing/2014/chart" uri="{C3380CC4-5D6E-409C-BE32-E72D297353CC}">
              <c16:uniqueId val="{00000000-9337-44A6-B8FC-231883147FB8}"/>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PWSPRT!$G$387:$CI$387</c:f>
              <c:numCache>
                <c:formatCode>0.00</c:formatCode>
                <c:ptCount val="81"/>
                <c:pt idx="0">
                  <c:v>118.66</c:v>
                </c:pt>
                <c:pt idx="1">
                  <c:v>117.08</c:v>
                </c:pt>
                <c:pt idx="2">
                  <c:v>112.81</c:v>
                </c:pt>
                <c:pt idx="3">
                  <c:v>107.21</c:v>
                </c:pt>
                <c:pt idx="4">
                  <c:v>100.86</c:v>
                </c:pt>
                <c:pt idx="5">
                  <c:v>94.45</c:v>
                </c:pt>
                <c:pt idx="6">
                  <c:v>94.39</c:v>
                </c:pt>
                <c:pt idx="7">
                  <c:v>94.25</c:v>
                </c:pt>
                <c:pt idx="8">
                  <c:v>94.11</c:v>
                </c:pt>
                <c:pt idx="9">
                  <c:v>93.97</c:v>
                </c:pt>
                <c:pt idx="10">
                  <c:v>93.84</c:v>
                </c:pt>
                <c:pt idx="11">
                  <c:v>93.71</c:v>
                </c:pt>
                <c:pt idx="12">
                  <c:v>93.6</c:v>
                </c:pt>
                <c:pt idx="13">
                  <c:v>93.49</c:v>
                </c:pt>
                <c:pt idx="14">
                  <c:v>93.4</c:v>
                </c:pt>
                <c:pt idx="15">
                  <c:v>93.32</c:v>
                </c:pt>
                <c:pt idx="16">
                  <c:v>93.23</c:v>
                </c:pt>
                <c:pt idx="17">
                  <c:v>93.14</c:v>
                </c:pt>
                <c:pt idx="18">
                  <c:v>93.05</c:v>
                </c:pt>
                <c:pt idx="19">
                  <c:v>92.97</c:v>
                </c:pt>
                <c:pt idx="20">
                  <c:v>92.93</c:v>
                </c:pt>
                <c:pt idx="21">
                  <c:v>92.89</c:v>
                </c:pt>
                <c:pt idx="22">
                  <c:v>92.86</c:v>
                </c:pt>
                <c:pt idx="23">
                  <c:v>92.85</c:v>
                </c:pt>
                <c:pt idx="24">
                  <c:v>92.84</c:v>
                </c:pt>
                <c:pt idx="25">
                  <c:v>92.83</c:v>
                </c:pt>
                <c:pt idx="26">
                  <c:v>92.83</c:v>
                </c:pt>
                <c:pt idx="27">
                  <c:v>92.82</c:v>
                </c:pt>
                <c:pt idx="28">
                  <c:v>92.83</c:v>
                </c:pt>
                <c:pt idx="29">
                  <c:v>92.85</c:v>
                </c:pt>
                <c:pt idx="30">
                  <c:v>92.87</c:v>
                </c:pt>
                <c:pt idx="31">
                  <c:v>92.87</c:v>
                </c:pt>
                <c:pt idx="32">
                  <c:v>92.89</c:v>
                </c:pt>
                <c:pt idx="33">
                  <c:v>92.9</c:v>
                </c:pt>
                <c:pt idx="34">
                  <c:v>92.9</c:v>
                </c:pt>
                <c:pt idx="35">
                  <c:v>92.91</c:v>
                </c:pt>
                <c:pt idx="36">
                  <c:v>92.91</c:v>
                </c:pt>
                <c:pt idx="37">
                  <c:v>92.92</c:v>
                </c:pt>
                <c:pt idx="38">
                  <c:v>92.93</c:v>
                </c:pt>
                <c:pt idx="39">
                  <c:v>92.95</c:v>
                </c:pt>
                <c:pt idx="40">
                  <c:v>92.97</c:v>
                </c:pt>
                <c:pt idx="41">
                  <c:v>92.98</c:v>
                </c:pt>
                <c:pt idx="42">
                  <c:v>93</c:v>
                </c:pt>
                <c:pt idx="43">
                  <c:v>93.01</c:v>
                </c:pt>
                <c:pt idx="44">
                  <c:v>93</c:v>
                </c:pt>
                <c:pt idx="45">
                  <c:v>92.98</c:v>
                </c:pt>
                <c:pt idx="46">
                  <c:v>92.96</c:v>
                </c:pt>
                <c:pt idx="47">
                  <c:v>92.94</c:v>
                </c:pt>
                <c:pt idx="48">
                  <c:v>92.92</c:v>
                </c:pt>
                <c:pt idx="49">
                  <c:v>92.89</c:v>
                </c:pt>
                <c:pt idx="50">
                  <c:v>92.87</c:v>
                </c:pt>
                <c:pt idx="51">
                  <c:v>92.86</c:v>
                </c:pt>
                <c:pt idx="52">
                  <c:v>92.84</c:v>
                </c:pt>
                <c:pt idx="53">
                  <c:v>92.83</c:v>
                </c:pt>
                <c:pt idx="54">
                  <c:v>92.82</c:v>
                </c:pt>
                <c:pt idx="55">
                  <c:v>92.82</c:v>
                </c:pt>
              </c:numCache>
            </c:numRef>
          </c:val>
          <c:extLst>
            <c:ext xmlns:c16="http://schemas.microsoft.com/office/drawing/2014/chart" uri="{C3380CC4-5D6E-409C-BE32-E72D297353CC}">
              <c16:uniqueId val="{00000001-9337-44A6-B8FC-231883147FB8}"/>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PWSPRT!$G$388:$CI$388</c:f>
              <c:numCache>
                <c:formatCode>0.00</c:formatCode>
                <c:ptCount val="81"/>
                <c:pt idx="0">
                  <c:v>32.79</c:v>
                </c:pt>
                <c:pt idx="1">
                  <c:v>30.84</c:v>
                </c:pt>
                <c:pt idx="2">
                  <c:v>30.98</c:v>
                </c:pt>
                <c:pt idx="3">
                  <c:v>30.740000000000002</c:v>
                </c:pt>
                <c:pt idx="4">
                  <c:v>31.94</c:v>
                </c:pt>
                <c:pt idx="5">
                  <c:v>31.710000000000004</c:v>
                </c:pt>
                <c:pt idx="6">
                  <c:v>31.880000000000006</c:v>
                </c:pt>
                <c:pt idx="7">
                  <c:v>31.780000000000005</c:v>
                </c:pt>
                <c:pt idx="8">
                  <c:v>32.15</c:v>
                </c:pt>
                <c:pt idx="9">
                  <c:v>32.04</c:v>
                </c:pt>
                <c:pt idx="10">
                  <c:v>32.450000000000003</c:v>
                </c:pt>
                <c:pt idx="11">
                  <c:v>32</c:v>
                </c:pt>
                <c:pt idx="12">
                  <c:v>32.32</c:v>
                </c:pt>
                <c:pt idx="13">
                  <c:v>32.14</c:v>
                </c:pt>
                <c:pt idx="14">
                  <c:v>32.800000000000004</c:v>
                </c:pt>
                <c:pt idx="15">
                  <c:v>32.450000000000003</c:v>
                </c:pt>
                <c:pt idx="16">
                  <c:v>32.130000000000003</c:v>
                </c:pt>
                <c:pt idx="17">
                  <c:v>32.67</c:v>
                </c:pt>
                <c:pt idx="18">
                  <c:v>32.74</c:v>
                </c:pt>
                <c:pt idx="19">
                  <c:v>32.49</c:v>
                </c:pt>
                <c:pt idx="20">
                  <c:v>33.130000000000003</c:v>
                </c:pt>
                <c:pt idx="21">
                  <c:v>32.75</c:v>
                </c:pt>
                <c:pt idx="22">
                  <c:v>33.18</c:v>
                </c:pt>
                <c:pt idx="23">
                  <c:v>32.49</c:v>
                </c:pt>
                <c:pt idx="24">
                  <c:v>33</c:v>
                </c:pt>
                <c:pt idx="25">
                  <c:v>33.300000000000004</c:v>
                </c:pt>
                <c:pt idx="26">
                  <c:v>33.520000000000003</c:v>
                </c:pt>
                <c:pt idx="27">
                  <c:v>33.340000000000003</c:v>
                </c:pt>
                <c:pt idx="28">
                  <c:v>33.480000000000004</c:v>
                </c:pt>
                <c:pt idx="29">
                  <c:v>33.840000000000003</c:v>
                </c:pt>
                <c:pt idx="30">
                  <c:v>33.590000000000003</c:v>
                </c:pt>
                <c:pt idx="31">
                  <c:v>33.520000000000003</c:v>
                </c:pt>
                <c:pt idx="32">
                  <c:v>33.56</c:v>
                </c:pt>
                <c:pt idx="33">
                  <c:v>34.24</c:v>
                </c:pt>
                <c:pt idx="34">
                  <c:v>33.85</c:v>
                </c:pt>
                <c:pt idx="35">
                  <c:v>34.33</c:v>
                </c:pt>
                <c:pt idx="36">
                  <c:v>33.950000000000003</c:v>
                </c:pt>
                <c:pt idx="37">
                  <c:v>35.1</c:v>
                </c:pt>
                <c:pt idx="38">
                  <c:v>34.880000000000003</c:v>
                </c:pt>
                <c:pt idx="39">
                  <c:v>35.230000000000004</c:v>
                </c:pt>
                <c:pt idx="40">
                  <c:v>35.050000000000004</c:v>
                </c:pt>
                <c:pt idx="41">
                  <c:v>35.44</c:v>
                </c:pt>
                <c:pt idx="42">
                  <c:v>35.14</c:v>
                </c:pt>
                <c:pt idx="43">
                  <c:v>35.980000000000004</c:v>
                </c:pt>
                <c:pt idx="44">
                  <c:v>36.120000000000005</c:v>
                </c:pt>
                <c:pt idx="45">
                  <c:v>35.74</c:v>
                </c:pt>
                <c:pt idx="46">
                  <c:v>35.93</c:v>
                </c:pt>
                <c:pt idx="47">
                  <c:v>35.86</c:v>
                </c:pt>
                <c:pt idx="48">
                  <c:v>36.03</c:v>
                </c:pt>
                <c:pt idx="49">
                  <c:v>36.03</c:v>
                </c:pt>
                <c:pt idx="50">
                  <c:v>36.590000000000003</c:v>
                </c:pt>
                <c:pt idx="51">
                  <c:v>36.82</c:v>
                </c:pt>
                <c:pt idx="52">
                  <c:v>36.92</c:v>
                </c:pt>
                <c:pt idx="53">
                  <c:v>37.06</c:v>
                </c:pt>
                <c:pt idx="54">
                  <c:v>36.89</c:v>
                </c:pt>
                <c:pt idx="55">
                  <c:v>37.1</c:v>
                </c:pt>
              </c:numCache>
            </c:numRef>
          </c:val>
          <c:extLst>
            <c:ext xmlns:c16="http://schemas.microsoft.com/office/drawing/2014/chart" uri="{C3380CC4-5D6E-409C-BE32-E72D297353CC}">
              <c16:uniqueId val="{00000002-9337-44A6-B8FC-231883147FB8}"/>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PWSPRT!$G$389:$CI$389</c:f>
              <c:numCache>
                <c:formatCode>0.00</c:formatCode>
                <c:ptCount val="81"/>
                <c:pt idx="0">
                  <c:v>28.36</c:v>
                </c:pt>
                <c:pt idx="1">
                  <c:v>26.64</c:v>
                </c:pt>
                <c:pt idx="2">
                  <c:v>25.34</c:v>
                </c:pt>
                <c:pt idx="3">
                  <c:v>24.7</c:v>
                </c:pt>
                <c:pt idx="4">
                  <c:v>24.27</c:v>
                </c:pt>
                <c:pt idx="5">
                  <c:v>24.049999999999997</c:v>
                </c:pt>
                <c:pt idx="6">
                  <c:v>24.049999999999997</c:v>
                </c:pt>
                <c:pt idx="7">
                  <c:v>24.049999999999997</c:v>
                </c:pt>
                <c:pt idx="8">
                  <c:v>24.049999999999997</c:v>
                </c:pt>
                <c:pt idx="9">
                  <c:v>24.049999999999997</c:v>
                </c:pt>
                <c:pt idx="10">
                  <c:v>24.049999999999997</c:v>
                </c:pt>
                <c:pt idx="11">
                  <c:v>24.049999999999997</c:v>
                </c:pt>
                <c:pt idx="12">
                  <c:v>24.049999999999997</c:v>
                </c:pt>
                <c:pt idx="13">
                  <c:v>24.049999999999997</c:v>
                </c:pt>
                <c:pt idx="14">
                  <c:v>24.049999999999997</c:v>
                </c:pt>
                <c:pt idx="15">
                  <c:v>24.049999999999997</c:v>
                </c:pt>
                <c:pt idx="16">
                  <c:v>24.049999999999997</c:v>
                </c:pt>
                <c:pt idx="17">
                  <c:v>24.049999999999997</c:v>
                </c:pt>
                <c:pt idx="18">
                  <c:v>24.049999999999997</c:v>
                </c:pt>
                <c:pt idx="19">
                  <c:v>24.049999999999997</c:v>
                </c:pt>
                <c:pt idx="20">
                  <c:v>24.049999999999997</c:v>
                </c:pt>
                <c:pt idx="21">
                  <c:v>24.049999999999997</c:v>
                </c:pt>
                <c:pt idx="22">
                  <c:v>24.049999999999997</c:v>
                </c:pt>
                <c:pt idx="23">
                  <c:v>24.049999999999997</c:v>
                </c:pt>
                <c:pt idx="24">
                  <c:v>24.049999999999997</c:v>
                </c:pt>
                <c:pt idx="25">
                  <c:v>24.049999999999997</c:v>
                </c:pt>
                <c:pt idx="26">
                  <c:v>24.049999999999997</c:v>
                </c:pt>
                <c:pt idx="27">
                  <c:v>24.049999999999997</c:v>
                </c:pt>
                <c:pt idx="28">
                  <c:v>24.049999999999997</c:v>
                </c:pt>
                <c:pt idx="29">
                  <c:v>24.049999999999997</c:v>
                </c:pt>
                <c:pt idx="30">
                  <c:v>24.049999999999997</c:v>
                </c:pt>
                <c:pt idx="31">
                  <c:v>24.049999999999997</c:v>
                </c:pt>
                <c:pt idx="32">
                  <c:v>24.049999999999997</c:v>
                </c:pt>
                <c:pt idx="33">
                  <c:v>24.049999999999997</c:v>
                </c:pt>
                <c:pt idx="34">
                  <c:v>24.049999999999997</c:v>
                </c:pt>
                <c:pt idx="35">
                  <c:v>24.049999999999997</c:v>
                </c:pt>
                <c:pt idx="36">
                  <c:v>24.049999999999997</c:v>
                </c:pt>
                <c:pt idx="37">
                  <c:v>24.049999999999997</c:v>
                </c:pt>
                <c:pt idx="38">
                  <c:v>24.049999999999997</c:v>
                </c:pt>
                <c:pt idx="39">
                  <c:v>24.049999999999997</c:v>
                </c:pt>
                <c:pt idx="40">
                  <c:v>24.049999999999997</c:v>
                </c:pt>
                <c:pt idx="41">
                  <c:v>24.049999999999997</c:v>
                </c:pt>
                <c:pt idx="42">
                  <c:v>24.049999999999997</c:v>
                </c:pt>
                <c:pt idx="43">
                  <c:v>24.049999999999997</c:v>
                </c:pt>
                <c:pt idx="44">
                  <c:v>24.049999999999997</c:v>
                </c:pt>
                <c:pt idx="45">
                  <c:v>24.049999999999997</c:v>
                </c:pt>
                <c:pt idx="46">
                  <c:v>24.049999999999997</c:v>
                </c:pt>
                <c:pt idx="47">
                  <c:v>24.049999999999997</c:v>
                </c:pt>
                <c:pt idx="48">
                  <c:v>24.049999999999997</c:v>
                </c:pt>
                <c:pt idx="49">
                  <c:v>24.049999999999997</c:v>
                </c:pt>
                <c:pt idx="50">
                  <c:v>24.049999999999997</c:v>
                </c:pt>
                <c:pt idx="51">
                  <c:v>24.049999999999997</c:v>
                </c:pt>
                <c:pt idx="52">
                  <c:v>24.049999999999997</c:v>
                </c:pt>
                <c:pt idx="53">
                  <c:v>24.049999999999997</c:v>
                </c:pt>
                <c:pt idx="54">
                  <c:v>24.049999999999997</c:v>
                </c:pt>
                <c:pt idx="55">
                  <c:v>24.049999999999997</c:v>
                </c:pt>
              </c:numCache>
            </c:numRef>
          </c:val>
          <c:extLst>
            <c:ext xmlns:c16="http://schemas.microsoft.com/office/drawing/2014/chart" uri="{C3380CC4-5D6E-409C-BE32-E72D297353CC}">
              <c16:uniqueId val="{00000003-9337-44A6-B8FC-231883147FB8}"/>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PWSPRT!$G$390:$CI$390</c:f>
              <c:numCache>
                <c:formatCode>0.00</c:formatCode>
                <c:ptCount val="81"/>
                <c:pt idx="0">
                  <c:v>2.9300000000000068</c:v>
                </c:pt>
                <c:pt idx="1">
                  <c:v>2.92999999999995</c:v>
                </c:pt>
                <c:pt idx="2">
                  <c:v>2.9299999999999784</c:v>
                </c:pt>
                <c:pt idx="3">
                  <c:v>2.9299999999999784</c:v>
                </c:pt>
                <c:pt idx="4">
                  <c:v>2.9300000000000068</c:v>
                </c:pt>
                <c:pt idx="5">
                  <c:v>2.9299999999999216</c:v>
                </c:pt>
                <c:pt idx="6">
                  <c:v>2.9299999999999784</c:v>
                </c:pt>
                <c:pt idx="7">
                  <c:v>2.9300000000000068</c:v>
                </c:pt>
                <c:pt idx="8">
                  <c:v>2.9299999999999784</c:v>
                </c:pt>
                <c:pt idx="9">
                  <c:v>2.9299999999999784</c:v>
                </c:pt>
                <c:pt idx="10">
                  <c:v>2.9299999999999784</c:v>
                </c:pt>
                <c:pt idx="11">
                  <c:v>2.92999999999995</c:v>
                </c:pt>
                <c:pt idx="12">
                  <c:v>2.9300000000000068</c:v>
                </c:pt>
                <c:pt idx="13">
                  <c:v>2.92999999999995</c:v>
                </c:pt>
                <c:pt idx="14">
                  <c:v>2.92999999999995</c:v>
                </c:pt>
                <c:pt idx="15">
                  <c:v>2.9299999999999784</c:v>
                </c:pt>
                <c:pt idx="16">
                  <c:v>2.9299999999999784</c:v>
                </c:pt>
                <c:pt idx="17">
                  <c:v>2.92999999999995</c:v>
                </c:pt>
                <c:pt idx="18">
                  <c:v>2.92999999999995</c:v>
                </c:pt>
                <c:pt idx="19">
                  <c:v>2.92999999999995</c:v>
                </c:pt>
                <c:pt idx="20">
                  <c:v>2.9299999999999784</c:v>
                </c:pt>
                <c:pt idx="21">
                  <c:v>2.92999999999995</c:v>
                </c:pt>
                <c:pt idx="22">
                  <c:v>2.92999999999995</c:v>
                </c:pt>
                <c:pt idx="23">
                  <c:v>2.9299999999999784</c:v>
                </c:pt>
                <c:pt idx="24">
                  <c:v>2.92999999999995</c:v>
                </c:pt>
                <c:pt idx="25">
                  <c:v>2.9299999999999784</c:v>
                </c:pt>
                <c:pt idx="26">
                  <c:v>2.9299999999999784</c:v>
                </c:pt>
                <c:pt idx="27">
                  <c:v>2.9300000000000068</c:v>
                </c:pt>
                <c:pt idx="28">
                  <c:v>2.92999999999995</c:v>
                </c:pt>
                <c:pt idx="29">
                  <c:v>2.9300000000000068</c:v>
                </c:pt>
                <c:pt idx="30">
                  <c:v>2.9300000000000068</c:v>
                </c:pt>
                <c:pt idx="31">
                  <c:v>2.9299999999999784</c:v>
                </c:pt>
                <c:pt idx="32">
                  <c:v>2.92999999999995</c:v>
                </c:pt>
                <c:pt idx="33">
                  <c:v>2.9299999999999784</c:v>
                </c:pt>
                <c:pt idx="34">
                  <c:v>2.9300000000000068</c:v>
                </c:pt>
                <c:pt idx="35">
                  <c:v>2.9299999999999784</c:v>
                </c:pt>
                <c:pt idx="36">
                  <c:v>2.92999999999995</c:v>
                </c:pt>
                <c:pt idx="37">
                  <c:v>2.9299999999999784</c:v>
                </c:pt>
                <c:pt idx="38">
                  <c:v>2.9299999999999784</c:v>
                </c:pt>
                <c:pt idx="39">
                  <c:v>2.92999999999995</c:v>
                </c:pt>
                <c:pt idx="40">
                  <c:v>2.92999999999995</c:v>
                </c:pt>
                <c:pt idx="41">
                  <c:v>2.9300000000000068</c:v>
                </c:pt>
                <c:pt idx="42">
                  <c:v>2.92999999999995</c:v>
                </c:pt>
                <c:pt idx="43">
                  <c:v>2.92999999999995</c:v>
                </c:pt>
                <c:pt idx="44">
                  <c:v>2.92999999999995</c:v>
                </c:pt>
                <c:pt idx="45">
                  <c:v>2.9299999999999784</c:v>
                </c:pt>
                <c:pt idx="46">
                  <c:v>2.92999999999995</c:v>
                </c:pt>
                <c:pt idx="47">
                  <c:v>2.92999999999995</c:v>
                </c:pt>
                <c:pt idx="48">
                  <c:v>2.9300000000000068</c:v>
                </c:pt>
                <c:pt idx="49">
                  <c:v>2.9300000000000068</c:v>
                </c:pt>
                <c:pt idx="50">
                  <c:v>2.9300000000000068</c:v>
                </c:pt>
                <c:pt idx="51">
                  <c:v>2.9300000000000068</c:v>
                </c:pt>
                <c:pt idx="52">
                  <c:v>2.92999999999995</c:v>
                </c:pt>
                <c:pt idx="53">
                  <c:v>2.9300000000000068</c:v>
                </c:pt>
                <c:pt idx="54">
                  <c:v>2.9299999999999784</c:v>
                </c:pt>
                <c:pt idx="55">
                  <c:v>2.9300000000000068</c:v>
                </c:pt>
              </c:numCache>
            </c:numRef>
          </c:val>
          <c:extLst>
            <c:ext xmlns:c16="http://schemas.microsoft.com/office/drawing/2014/chart" uri="{C3380CC4-5D6E-409C-BE32-E72D297353CC}">
              <c16:uniqueId val="{00000004-9337-44A6-B8FC-231883147FB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PWSPRT!$G$391:$CI$391</c:f>
              <c:numCache>
                <c:formatCode>0.00</c:formatCode>
                <c:ptCount val="81"/>
                <c:pt idx="0">
                  <c:v>207.3</c:v>
                </c:pt>
                <c:pt idx="1">
                  <c:v>199.7</c:v>
                </c:pt>
                <c:pt idx="2">
                  <c:v>199.6</c:v>
                </c:pt>
                <c:pt idx="3">
                  <c:v>199.5</c:v>
                </c:pt>
                <c:pt idx="4">
                  <c:v>199.4</c:v>
                </c:pt>
                <c:pt idx="5">
                  <c:v>200.8</c:v>
                </c:pt>
                <c:pt idx="6">
                  <c:v>196.63775000000001</c:v>
                </c:pt>
                <c:pt idx="7">
                  <c:v>211.50269</c:v>
                </c:pt>
                <c:pt idx="8">
                  <c:v>211.36762999999999</c:v>
                </c:pt>
                <c:pt idx="9">
                  <c:v>211.23256000000001</c:v>
                </c:pt>
                <c:pt idx="10">
                  <c:v>247.0975</c:v>
                </c:pt>
                <c:pt idx="11">
                  <c:v>246.96243999999999</c:v>
                </c:pt>
                <c:pt idx="12">
                  <c:v>246.82737</c:v>
                </c:pt>
                <c:pt idx="13">
                  <c:v>246.69230999999999</c:v>
                </c:pt>
                <c:pt idx="14">
                  <c:v>246.55725000000001</c:v>
                </c:pt>
                <c:pt idx="15">
                  <c:v>246.42219</c:v>
                </c:pt>
                <c:pt idx="16">
                  <c:v>246.28711999999999</c:v>
                </c:pt>
                <c:pt idx="17">
                  <c:v>246.15206000000001</c:v>
                </c:pt>
                <c:pt idx="18">
                  <c:v>246.017</c:v>
                </c:pt>
                <c:pt idx="19">
                  <c:v>245.88193999999999</c:v>
                </c:pt>
                <c:pt idx="20">
                  <c:v>246.81249499999998</c:v>
                </c:pt>
                <c:pt idx="21">
                  <c:v>246.6767475</c:v>
                </c:pt>
                <c:pt idx="22">
                  <c:v>246.541</c:v>
                </c:pt>
                <c:pt idx="23">
                  <c:v>246.40525249999999</c:v>
                </c:pt>
                <c:pt idx="24">
                  <c:v>246.26949500000001</c:v>
                </c:pt>
                <c:pt idx="25">
                  <c:v>246.1337475</c:v>
                </c:pt>
                <c:pt idx="26">
                  <c:v>245.99799999999999</c:v>
                </c:pt>
                <c:pt idx="27">
                  <c:v>245.86225249999998</c:v>
                </c:pt>
                <c:pt idx="28">
                  <c:v>245.726495</c:v>
                </c:pt>
                <c:pt idx="29">
                  <c:v>245.59074749999999</c:v>
                </c:pt>
                <c:pt idx="30">
                  <c:v>245.45499999999998</c:v>
                </c:pt>
                <c:pt idx="31">
                  <c:v>245.3192525</c:v>
                </c:pt>
                <c:pt idx="32">
                  <c:v>245.18349499999999</c:v>
                </c:pt>
                <c:pt idx="33">
                  <c:v>245.04774749999999</c:v>
                </c:pt>
                <c:pt idx="34">
                  <c:v>244.91200000000001</c:v>
                </c:pt>
                <c:pt idx="35">
                  <c:v>244.7762525</c:v>
                </c:pt>
                <c:pt idx="36">
                  <c:v>244.64049499999999</c:v>
                </c:pt>
                <c:pt idx="37">
                  <c:v>244.50474750000001</c:v>
                </c:pt>
                <c:pt idx="38">
                  <c:v>244.369</c:v>
                </c:pt>
                <c:pt idx="39">
                  <c:v>244.23325249999999</c:v>
                </c:pt>
                <c:pt idx="40">
                  <c:v>244.09749499999998</c:v>
                </c:pt>
                <c:pt idx="41">
                  <c:v>243.9617475</c:v>
                </c:pt>
                <c:pt idx="42">
                  <c:v>243.82599999999999</c:v>
                </c:pt>
                <c:pt idx="43">
                  <c:v>243.69025249999999</c:v>
                </c:pt>
                <c:pt idx="44">
                  <c:v>243.554495</c:v>
                </c:pt>
                <c:pt idx="45">
                  <c:v>243.41874749999999</c:v>
                </c:pt>
                <c:pt idx="46">
                  <c:v>243.28299999999999</c:v>
                </c:pt>
                <c:pt idx="47">
                  <c:v>243.14725249999998</c:v>
                </c:pt>
                <c:pt idx="48">
                  <c:v>243.011495</c:v>
                </c:pt>
                <c:pt idx="49">
                  <c:v>242.87574749999999</c:v>
                </c:pt>
                <c:pt idx="50">
                  <c:v>242.74</c:v>
                </c:pt>
                <c:pt idx="51">
                  <c:v>242.6042525</c:v>
                </c:pt>
                <c:pt idx="52">
                  <c:v>242.46849499999999</c:v>
                </c:pt>
                <c:pt idx="53">
                  <c:v>242.33274749999998</c:v>
                </c:pt>
                <c:pt idx="54">
                  <c:v>242.197</c:v>
                </c:pt>
                <c:pt idx="55">
                  <c:v>242.06125249999999</c:v>
                </c:pt>
              </c:numCache>
            </c:numRef>
          </c:val>
          <c:smooth val="0"/>
          <c:extLst>
            <c:ext xmlns:c16="http://schemas.microsoft.com/office/drawing/2014/chart" uri="{C3380CC4-5D6E-409C-BE32-E72D297353CC}">
              <c16:uniqueId val="{00000005-9337-44A6-B8FC-231883147FB8}"/>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PWSPRT!$G$392:$CI$392</c:f>
              <c:numCache>
                <c:formatCode>0.00</c:formatCode>
                <c:ptCount val="81"/>
                <c:pt idx="0">
                  <c:v>224.48</c:v>
                </c:pt>
                <c:pt idx="1">
                  <c:v>222.15999999999997</c:v>
                </c:pt>
                <c:pt idx="2">
                  <c:v>221.65999999999997</c:v>
                </c:pt>
                <c:pt idx="3">
                  <c:v>220.78999999999996</c:v>
                </c:pt>
                <c:pt idx="4">
                  <c:v>221.10000000000002</c:v>
                </c:pt>
                <c:pt idx="5">
                  <c:v>220.25999999999996</c:v>
                </c:pt>
                <c:pt idx="6">
                  <c:v>221.45</c:v>
                </c:pt>
                <c:pt idx="7">
                  <c:v>222.51999999999998</c:v>
                </c:pt>
                <c:pt idx="8">
                  <c:v>223.52999999999997</c:v>
                </c:pt>
                <c:pt idx="9">
                  <c:v>224.48</c:v>
                </c:pt>
                <c:pt idx="10">
                  <c:v>225.74999999999997</c:v>
                </c:pt>
                <c:pt idx="11">
                  <c:v>226.27999999999994</c:v>
                </c:pt>
                <c:pt idx="12">
                  <c:v>227.02999999999997</c:v>
                </c:pt>
                <c:pt idx="13">
                  <c:v>227.31999999999996</c:v>
                </c:pt>
                <c:pt idx="14">
                  <c:v>228.57999999999996</c:v>
                </c:pt>
                <c:pt idx="15">
                  <c:v>228.97999999999996</c:v>
                </c:pt>
                <c:pt idx="16">
                  <c:v>229.11999999999998</c:v>
                </c:pt>
                <c:pt idx="17">
                  <c:v>230.26999999999995</c:v>
                </c:pt>
                <c:pt idx="18">
                  <c:v>230.86999999999995</c:v>
                </c:pt>
                <c:pt idx="19">
                  <c:v>231.36999999999998</c:v>
                </c:pt>
                <c:pt idx="20">
                  <c:v>232.32999999999998</c:v>
                </c:pt>
                <c:pt idx="21">
                  <c:v>232.61999999999998</c:v>
                </c:pt>
                <c:pt idx="22">
                  <c:v>233.63999999999996</c:v>
                </c:pt>
                <c:pt idx="23">
                  <c:v>233.68999999999997</c:v>
                </c:pt>
                <c:pt idx="24">
                  <c:v>234.78999999999996</c:v>
                </c:pt>
                <c:pt idx="25">
                  <c:v>235.86999999999998</c:v>
                </c:pt>
                <c:pt idx="26">
                  <c:v>236.71999999999997</c:v>
                </c:pt>
                <c:pt idx="27">
                  <c:v>237.18999999999997</c:v>
                </c:pt>
                <c:pt idx="28">
                  <c:v>238.05999999999997</c:v>
                </c:pt>
                <c:pt idx="29">
                  <c:v>239.11</c:v>
                </c:pt>
                <c:pt idx="30">
                  <c:v>239.51000000000002</c:v>
                </c:pt>
                <c:pt idx="31">
                  <c:v>239.73999999999998</c:v>
                </c:pt>
                <c:pt idx="32">
                  <c:v>240.39999999999998</c:v>
                </c:pt>
                <c:pt idx="33">
                  <c:v>241.45</c:v>
                </c:pt>
                <c:pt idx="34">
                  <c:v>241.54999999999998</c:v>
                </c:pt>
                <c:pt idx="35">
                  <c:v>242.45</c:v>
                </c:pt>
                <c:pt idx="36">
                  <c:v>242.65999999999997</c:v>
                </c:pt>
                <c:pt idx="37">
                  <c:v>244.26999999999998</c:v>
                </c:pt>
                <c:pt idx="38">
                  <c:v>244.42</c:v>
                </c:pt>
                <c:pt idx="39">
                  <c:v>245.35</c:v>
                </c:pt>
                <c:pt idx="40">
                  <c:v>245.75</c:v>
                </c:pt>
                <c:pt idx="41">
                  <c:v>246.64999999999998</c:v>
                </c:pt>
                <c:pt idx="42">
                  <c:v>246.68999999999997</c:v>
                </c:pt>
                <c:pt idx="43">
                  <c:v>247.98999999999995</c:v>
                </c:pt>
                <c:pt idx="44">
                  <c:v>248.58999999999997</c:v>
                </c:pt>
                <c:pt idx="45">
                  <c:v>248.83999999999997</c:v>
                </c:pt>
                <c:pt idx="46">
                  <c:v>249.45999999999998</c:v>
                </c:pt>
                <c:pt idx="47">
                  <c:v>249.76</c:v>
                </c:pt>
                <c:pt idx="48">
                  <c:v>250.39999999999998</c:v>
                </c:pt>
                <c:pt idx="49">
                  <c:v>251.01000000000002</c:v>
                </c:pt>
                <c:pt idx="50">
                  <c:v>251.95</c:v>
                </c:pt>
                <c:pt idx="51">
                  <c:v>252.67999999999998</c:v>
                </c:pt>
                <c:pt idx="52">
                  <c:v>253.22999999999996</c:v>
                </c:pt>
                <c:pt idx="53">
                  <c:v>253.89</c:v>
                </c:pt>
                <c:pt idx="54">
                  <c:v>254.23</c:v>
                </c:pt>
                <c:pt idx="55">
                  <c:v>254.65999999999997</c:v>
                </c:pt>
              </c:numCache>
            </c:numRef>
          </c:val>
          <c:smooth val="0"/>
          <c:extLst>
            <c:ext xmlns:c16="http://schemas.microsoft.com/office/drawing/2014/chart" uri="{C3380CC4-5D6E-409C-BE32-E72D297353CC}">
              <c16:uniqueId val="{00000006-9337-44A6-B8FC-231883147FB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PWSPRT!$G$395:$CI$395</c:f>
              <c:numCache>
                <c:formatCode>0.00</c:formatCode>
                <c:ptCount val="81"/>
                <c:pt idx="0">
                  <c:v>36.08</c:v>
                </c:pt>
                <c:pt idx="1">
                  <c:v>38.67</c:v>
                </c:pt>
                <c:pt idx="2">
                  <c:v>43.71</c:v>
                </c:pt>
                <c:pt idx="3">
                  <c:v>49.4</c:v>
                </c:pt>
                <c:pt idx="4">
                  <c:v>55.3</c:v>
                </c:pt>
                <c:pt idx="5">
                  <c:v>61.38</c:v>
                </c:pt>
                <c:pt idx="6">
                  <c:v>67.799110690701127</c:v>
                </c:pt>
                <c:pt idx="7">
                  <c:v>75.716405226805804</c:v>
                </c:pt>
                <c:pt idx="8">
                  <c:v>83.418863213850273</c:v>
                </c:pt>
                <c:pt idx="9">
                  <c:v>91.158860608642129</c:v>
                </c:pt>
                <c:pt idx="10">
                  <c:v>98.582439222778845</c:v>
                </c:pt>
                <c:pt idx="11">
                  <c:v>105.41657033765674</c:v>
                </c:pt>
                <c:pt idx="12">
                  <c:v>112.40668380388047</c:v>
                </c:pt>
                <c:pt idx="13">
                  <c:v>118.76835223988205</c:v>
                </c:pt>
                <c:pt idx="14">
                  <c:v>125.31330147188316</c:v>
                </c:pt>
                <c:pt idx="15">
                  <c:v>131.49397087070801</c:v>
                </c:pt>
                <c:pt idx="16">
                  <c:v>131.71754720192337</c:v>
                </c:pt>
                <c:pt idx="17">
                  <c:v>131.61084853262463</c:v>
                </c:pt>
                <c:pt idx="18">
                  <c:v>131.4963307598864</c:v>
                </c:pt>
                <c:pt idx="19">
                  <c:v>131.3756494006374</c:v>
                </c:pt>
                <c:pt idx="20">
                  <c:v>130.92812067805849</c:v>
                </c:pt>
                <c:pt idx="21">
                  <c:v>131.11629102527013</c:v>
                </c:pt>
                <c:pt idx="22">
                  <c:v>131.86331743519779</c:v>
                </c:pt>
                <c:pt idx="23">
                  <c:v>132.59842254645145</c:v>
                </c:pt>
                <c:pt idx="24">
                  <c:v>133.33138136190104</c:v>
                </c:pt>
                <c:pt idx="25">
                  <c:v>134.0630391219326</c:v>
                </c:pt>
                <c:pt idx="26">
                  <c:v>134.11357794655501</c:v>
                </c:pt>
                <c:pt idx="27">
                  <c:v>134.15670466225006</c:v>
                </c:pt>
                <c:pt idx="28">
                  <c:v>134.20280898960473</c:v>
                </c:pt>
                <c:pt idx="29">
                  <c:v>134.22125944861699</c:v>
                </c:pt>
                <c:pt idx="30">
                  <c:v>134.24167350804265</c:v>
                </c:pt>
                <c:pt idx="31">
                  <c:v>133.82693796714739</c:v>
                </c:pt>
                <c:pt idx="32">
                  <c:v>133.38935654719612</c:v>
                </c:pt>
                <c:pt idx="33">
                  <c:v>133.79995300039434</c:v>
                </c:pt>
                <c:pt idx="34">
                  <c:v>134.21953572612665</c:v>
                </c:pt>
                <c:pt idx="35">
                  <c:v>134.63866087704164</c:v>
                </c:pt>
                <c:pt idx="36">
                  <c:v>135.05901733806576</c:v>
                </c:pt>
                <c:pt idx="37">
                  <c:v>135.47964805065072</c:v>
                </c:pt>
                <c:pt idx="38">
                  <c:v>135.89030594364206</c:v>
                </c:pt>
                <c:pt idx="39">
                  <c:v>136.30068506935049</c:v>
                </c:pt>
                <c:pt idx="40">
                  <c:v>136.70996200614576</c:v>
                </c:pt>
                <c:pt idx="41">
                  <c:v>137.11879906048114</c:v>
                </c:pt>
                <c:pt idx="42">
                  <c:v>137.53806770359731</c:v>
                </c:pt>
                <c:pt idx="43">
                  <c:v>137.95733163867243</c:v>
                </c:pt>
                <c:pt idx="44">
                  <c:v>138.37746080576775</c:v>
                </c:pt>
                <c:pt idx="45">
                  <c:v>138.8086602231144</c:v>
                </c:pt>
                <c:pt idx="46">
                  <c:v>137.47043174594427</c:v>
                </c:pt>
                <c:pt idx="47">
                  <c:v>137.01727002530961</c:v>
                </c:pt>
                <c:pt idx="48">
                  <c:v>135.65772709547875</c:v>
                </c:pt>
                <c:pt idx="49">
                  <c:v>135.19584431626535</c:v>
                </c:pt>
                <c:pt idx="50">
                  <c:v>133.81345995449954</c:v>
                </c:pt>
                <c:pt idx="51">
                  <c:v>132.42356272682616</c:v>
                </c:pt>
                <c:pt idx="52">
                  <c:v>131.9374220751304</c:v>
                </c:pt>
                <c:pt idx="53">
                  <c:v>131.42815689694939</c:v>
                </c:pt>
                <c:pt idx="54">
                  <c:v>131.82984180205722</c:v>
                </c:pt>
                <c:pt idx="55">
                  <c:v>132.21188943510484</c:v>
                </c:pt>
              </c:numCache>
            </c:numRef>
          </c:val>
          <c:extLst>
            <c:ext xmlns:c16="http://schemas.microsoft.com/office/drawing/2014/chart" uri="{C3380CC4-5D6E-409C-BE32-E72D297353CC}">
              <c16:uniqueId val="{00000000-DEA0-4035-917A-7CC725A2122F}"/>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PWSPRT!$G$396:$CI$396</c:f>
              <c:numCache>
                <c:formatCode>0.00</c:formatCode>
                <c:ptCount val="81"/>
                <c:pt idx="0">
                  <c:v>118.66</c:v>
                </c:pt>
                <c:pt idx="1">
                  <c:v>117.08</c:v>
                </c:pt>
                <c:pt idx="2">
                  <c:v>112.81</c:v>
                </c:pt>
                <c:pt idx="3">
                  <c:v>107.21</c:v>
                </c:pt>
                <c:pt idx="4">
                  <c:v>100.86</c:v>
                </c:pt>
                <c:pt idx="5">
                  <c:v>94.45</c:v>
                </c:pt>
                <c:pt idx="6">
                  <c:v>85.77072139666636</c:v>
                </c:pt>
                <c:pt idx="7">
                  <c:v>76.941963131146139</c:v>
                </c:pt>
                <c:pt idx="8">
                  <c:v>68.201013828598434</c:v>
                </c:pt>
                <c:pt idx="9">
                  <c:v>59.59104024545028</c:v>
                </c:pt>
                <c:pt idx="10">
                  <c:v>50.952779287285708</c:v>
                </c:pt>
                <c:pt idx="11">
                  <c:v>42.430397336300025</c:v>
                </c:pt>
                <c:pt idx="12">
                  <c:v>34.042074092133468</c:v>
                </c:pt>
                <c:pt idx="13">
                  <c:v>25.590928656430307</c:v>
                </c:pt>
                <c:pt idx="14">
                  <c:v>17.26631577388039</c:v>
                </c:pt>
                <c:pt idx="15">
                  <c:v>8.9892937428923485</c:v>
                </c:pt>
                <c:pt idx="16">
                  <c:v>8.8705425364218442</c:v>
                </c:pt>
                <c:pt idx="17">
                  <c:v>8.7454374354661137</c:v>
                </c:pt>
                <c:pt idx="18">
                  <c:v>8.6258341900757944</c:v>
                </c:pt>
                <c:pt idx="19">
                  <c:v>8.5201263587768672</c:v>
                </c:pt>
                <c:pt idx="20">
                  <c:v>8.4506850373248987</c:v>
                </c:pt>
                <c:pt idx="21">
                  <c:v>8.3969588798308177</c:v>
                </c:pt>
                <c:pt idx="22">
                  <c:v>8.3563932458616144</c:v>
                </c:pt>
                <c:pt idx="23">
                  <c:v>8.3370097877886025</c:v>
                </c:pt>
                <c:pt idx="24">
                  <c:v>8.3191765268906881</c:v>
                </c:pt>
                <c:pt idx="25">
                  <c:v>8.3026763252287346</c:v>
                </c:pt>
                <c:pt idx="26">
                  <c:v>8.2849727370116959</c:v>
                </c:pt>
                <c:pt idx="27">
                  <c:v>8.2573898900822549</c:v>
                </c:pt>
                <c:pt idx="28">
                  <c:v>8.2486000396050478</c:v>
                </c:pt>
                <c:pt idx="29">
                  <c:v>8.2496650636526887</c:v>
                </c:pt>
                <c:pt idx="30">
                  <c:v>8.2515922899509366</c:v>
                </c:pt>
                <c:pt idx="31">
                  <c:v>8.2326484059205693</c:v>
                </c:pt>
                <c:pt idx="32">
                  <c:v>8.2327178444007334</c:v>
                </c:pt>
                <c:pt idx="33">
                  <c:v>8.2390402770018003</c:v>
                </c:pt>
                <c:pt idx="34">
                  <c:v>8.2370948310679406</c:v>
                </c:pt>
                <c:pt idx="35">
                  <c:v>8.2451883665753947</c:v>
                </c:pt>
                <c:pt idx="36">
                  <c:v>8.2430812340249418</c:v>
                </c:pt>
                <c:pt idx="37">
                  <c:v>8.2500906255979345</c:v>
                </c:pt>
                <c:pt idx="38">
                  <c:v>8.2562146092482287</c:v>
                </c:pt>
                <c:pt idx="39">
                  <c:v>8.2722115082396854</c:v>
                </c:pt>
                <c:pt idx="40">
                  <c:v>8.2893249925398216</c:v>
                </c:pt>
                <c:pt idx="41">
                  <c:v>8.2969457757825928</c:v>
                </c:pt>
                <c:pt idx="42">
                  <c:v>8.3142163660276225</c:v>
                </c:pt>
                <c:pt idx="43">
                  <c:v>8.3223974621293131</c:v>
                </c:pt>
                <c:pt idx="44">
                  <c:v>8.3115329615976563</c:v>
                </c:pt>
                <c:pt idx="45">
                  <c:v>8.2907356844857318</c:v>
                </c:pt>
                <c:pt idx="46">
                  <c:v>8.2311904463617402</c:v>
                </c:pt>
                <c:pt idx="47">
                  <c:v>8.1891243436218701</c:v>
                </c:pt>
                <c:pt idx="48">
                  <c:v>8.1261080759293769</c:v>
                </c:pt>
                <c:pt idx="49">
                  <c:v>8.0720683079438338</c:v>
                </c:pt>
                <c:pt idx="50">
                  <c:v>8.0078312778205358</c:v>
                </c:pt>
                <c:pt idx="51">
                  <c:v>7.9530157825597936</c:v>
                </c:pt>
                <c:pt idx="52">
                  <c:v>7.9074386680944162</c:v>
                </c:pt>
                <c:pt idx="53">
                  <c:v>7.8711395120546985</c:v>
                </c:pt>
                <c:pt idx="54">
                  <c:v>7.8544597869186514</c:v>
                </c:pt>
                <c:pt idx="55">
                  <c:v>7.8475939785632622</c:v>
                </c:pt>
              </c:numCache>
            </c:numRef>
          </c:val>
          <c:extLst>
            <c:ext xmlns:c16="http://schemas.microsoft.com/office/drawing/2014/chart" uri="{C3380CC4-5D6E-409C-BE32-E72D297353CC}">
              <c16:uniqueId val="{00000001-DEA0-4035-917A-7CC725A2122F}"/>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PWSPRT!$G$397:$CI$397</c:f>
              <c:numCache>
                <c:formatCode>0.00</c:formatCode>
                <c:ptCount val="81"/>
                <c:pt idx="0">
                  <c:v>32.79</c:v>
                </c:pt>
                <c:pt idx="1">
                  <c:v>30.84</c:v>
                </c:pt>
                <c:pt idx="2">
                  <c:v>30.98</c:v>
                </c:pt>
                <c:pt idx="3">
                  <c:v>30.740000000000002</c:v>
                </c:pt>
                <c:pt idx="4">
                  <c:v>31.94</c:v>
                </c:pt>
                <c:pt idx="5">
                  <c:v>31.710000000000004</c:v>
                </c:pt>
                <c:pt idx="6">
                  <c:v>31.878200000000003</c:v>
                </c:pt>
                <c:pt idx="7">
                  <c:v>31.776400000000006</c:v>
                </c:pt>
                <c:pt idx="8">
                  <c:v>32.144599999999997</c:v>
                </c:pt>
                <c:pt idx="9">
                  <c:v>32.032800000000002</c:v>
                </c:pt>
                <c:pt idx="10">
                  <c:v>32.441000000000003</c:v>
                </c:pt>
                <c:pt idx="11">
                  <c:v>31.959300000000002</c:v>
                </c:pt>
                <c:pt idx="12">
                  <c:v>32.247500000000002</c:v>
                </c:pt>
                <c:pt idx="13">
                  <c:v>32.035800000000002</c:v>
                </c:pt>
                <c:pt idx="14">
                  <c:v>32.664000000000001</c:v>
                </c:pt>
                <c:pt idx="15">
                  <c:v>32.282299999999999</c:v>
                </c:pt>
                <c:pt idx="16">
                  <c:v>31.930500000000006</c:v>
                </c:pt>
                <c:pt idx="17">
                  <c:v>32.438800000000001</c:v>
                </c:pt>
                <c:pt idx="18">
                  <c:v>32.477000000000004</c:v>
                </c:pt>
                <c:pt idx="19">
                  <c:v>32.195300000000003</c:v>
                </c:pt>
                <c:pt idx="20">
                  <c:v>32.8035</c:v>
                </c:pt>
                <c:pt idx="21">
                  <c:v>32.3917</c:v>
                </c:pt>
                <c:pt idx="22">
                  <c:v>32.79</c:v>
                </c:pt>
                <c:pt idx="23">
                  <c:v>32.068199999999997</c:v>
                </c:pt>
                <c:pt idx="24">
                  <c:v>32.546500000000002</c:v>
                </c:pt>
                <c:pt idx="25">
                  <c:v>32.814700000000002</c:v>
                </c:pt>
                <c:pt idx="26">
                  <c:v>33.003</c:v>
                </c:pt>
                <c:pt idx="27">
                  <c:v>32.791200000000003</c:v>
                </c:pt>
                <c:pt idx="28">
                  <c:v>32.899500000000003</c:v>
                </c:pt>
                <c:pt idx="29">
                  <c:v>33.227700000000006</c:v>
                </c:pt>
                <c:pt idx="30">
                  <c:v>32.945900000000002</c:v>
                </c:pt>
                <c:pt idx="31">
                  <c:v>32.861900000000006</c:v>
                </c:pt>
                <c:pt idx="32">
                  <c:v>32.888000000000005</c:v>
                </c:pt>
                <c:pt idx="33">
                  <c:v>33.554000000000002</c:v>
                </c:pt>
                <c:pt idx="34">
                  <c:v>33.15</c:v>
                </c:pt>
                <c:pt idx="35">
                  <c:v>33.616</c:v>
                </c:pt>
                <c:pt idx="36">
                  <c:v>33.222000000000001</c:v>
                </c:pt>
                <c:pt idx="37">
                  <c:v>34.358000000000004</c:v>
                </c:pt>
                <c:pt idx="38">
                  <c:v>34.124000000000002</c:v>
                </c:pt>
                <c:pt idx="39">
                  <c:v>34.46</c:v>
                </c:pt>
                <c:pt idx="40">
                  <c:v>34.266000000000005</c:v>
                </c:pt>
                <c:pt idx="41">
                  <c:v>34.641999999999996</c:v>
                </c:pt>
                <c:pt idx="42">
                  <c:v>34.328000000000003</c:v>
                </c:pt>
                <c:pt idx="43">
                  <c:v>35.154000000000003</c:v>
                </c:pt>
                <c:pt idx="44">
                  <c:v>35.28</c:v>
                </c:pt>
                <c:pt idx="45">
                  <c:v>34.886000000000003</c:v>
                </c:pt>
                <c:pt idx="46">
                  <c:v>35.062100000000001</c:v>
                </c:pt>
                <c:pt idx="47">
                  <c:v>34.978099999999998</c:v>
                </c:pt>
                <c:pt idx="48">
                  <c:v>35.134100000000004</c:v>
                </c:pt>
                <c:pt idx="49">
                  <c:v>35.120100000000001</c:v>
                </c:pt>
                <c:pt idx="50">
                  <c:v>35.6661</c:v>
                </c:pt>
                <c:pt idx="51">
                  <c:v>35.882100000000001</c:v>
                </c:pt>
                <c:pt idx="52">
                  <c:v>35.9681</c:v>
                </c:pt>
                <c:pt idx="53">
                  <c:v>36.094100000000005</c:v>
                </c:pt>
                <c:pt idx="54">
                  <c:v>35.9101</c:v>
                </c:pt>
                <c:pt idx="55">
                  <c:v>36.106100000000005</c:v>
                </c:pt>
              </c:numCache>
            </c:numRef>
          </c:val>
          <c:extLst>
            <c:ext xmlns:c16="http://schemas.microsoft.com/office/drawing/2014/chart" uri="{C3380CC4-5D6E-409C-BE32-E72D297353CC}">
              <c16:uniqueId val="{00000002-DEA0-4035-917A-7CC725A2122F}"/>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PWSPRT!$G$398:$CI$398</c:f>
              <c:numCache>
                <c:formatCode>0.00</c:formatCode>
                <c:ptCount val="81"/>
                <c:pt idx="0">
                  <c:v>28.36</c:v>
                </c:pt>
                <c:pt idx="1">
                  <c:v>26.64</c:v>
                </c:pt>
                <c:pt idx="2">
                  <c:v>25.34</c:v>
                </c:pt>
                <c:pt idx="3">
                  <c:v>24.7</c:v>
                </c:pt>
                <c:pt idx="4">
                  <c:v>24.27</c:v>
                </c:pt>
                <c:pt idx="5">
                  <c:v>24.049999999999997</c:v>
                </c:pt>
                <c:pt idx="6">
                  <c:v>23.735599999999998</c:v>
                </c:pt>
                <c:pt idx="7">
                  <c:v>23.421200000000002</c:v>
                </c:pt>
                <c:pt idx="8">
                  <c:v>23.106800000000003</c:v>
                </c:pt>
                <c:pt idx="9">
                  <c:v>22.792400000000004</c:v>
                </c:pt>
                <c:pt idx="10">
                  <c:v>22.478000000000005</c:v>
                </c:pt>
                <c:pt idx="11">
                  <c:v>22.16360000000001</c:v>
                </c:pt>
                <c:pt idx="12">
                  <c:v>21.84920000000001</c:v>
                </c:pt>
                <c:pt idx="13">
                  <c:v>21.534800000000011</c:v>
                </c:pt>
                <c:pt idx="14">
                  <c:v>21.220400000000012</c:v>
                </c:pt>
                <c:pt idx="15">
                  <c:v>20.906000000000013</c:v>
                </c:pt>
                <c:pt idx="16">
                  <c:v>20.591600000000014</c:v>
                </c:pt>
                <c:pt idx="17">
                  <c:v>20.277200000000015</c:v>
                </c:pt>
                <c:pt idx="18">
                  <c:v>19.962800000000016</c:v>
                </c:pt>
                <c:pt idx="19">
                  <c:v>19.648400000000017</c:v>
                </c:pt>
                <c:pt idx="20">
                  <c:v>19.334000000000017</c:v>
                </c:pt>
                <c:pt idx="21">
                  <c:v>19.019600000000018</c:v>
                </c:pt>
                <c:pt idx="22">
                  <c:v>18.705200000000019</c:v>
                </c:pt>
                <c:pt idx="23">
                  <c:v>18.39080000000002</c:v>
                </c:pt>
                <c:pt idx="24">
                  <c:v>18.076400000000024</c:v>
                </c:pt>
                <c:pt idx="25">
                  <c:v>17.762000000000029</c:v>
                </c:pt>
                <c:pt idx="26">
                  <c:v>17.447600000000026</c:v>
                </c:pt>
                <c:pt idx="27">
                  <c:v>17.133200000000027</c:v>
                </c:pt>
                <c:pt idx="28">
                  <c:v>16.818800000000028</c:v>
                </c:pt>
                <c:pt idx="29">
                  <c:v>16.504400000000029</c:v>
                </c:pt>
                <c:pt idx="30">
                  <c:v>16.189999999999998</c:v>
                </c:pt>
                <c:pt idx="31">
                  <c:v>16.109049999999996</c:v>
                </c:pt>
                <c:pt idx="32">
                  <c:v>16.028504749999996</c:v>
                </c:pt>
                <c:pt idx="33">
                  <c:v>15.948362226249998</c:v>
                </c:pt>
                <c:pt idx="34">
                  <c:v>15.868620415118748</c:v>
                </c:pt>
                <c:pt idx="35">
                  <c:v>15.789277313043156</c:v>
                </c:pt>
                <c:pt idx="36">
                  <c:v>15.71033092647794</c:v>
                </c:pt>
                <c:pt idx="37">
                  <c:v>15.63177927184555</c:v>
                </c:pt>
                <c:pt idx="38">
                  <c:v>15.553620375486323</c:v>
                </c:pt>
                <c:pt idx="39">
                  <c:v>15.475852273608892</c:v>
                </c:pt>
                <c:pt idx="40">
                  <c:v>15.398473012240846</c:v>
                </c:pt>
                <c:pt idx="41">
                  <c:v>15.321480647179641</c:v>
                </c:pt>
                <c:pt idx="42">
                  <c:v>15.244873243943742</c:v>
                </c:pt>
                <c:pt idx="43">
                  <c:v>15.168648877724022</c:v>
                </c:pt>
                <c:pt idx="44">
                  <c:v>15.092805633335402</c:v>
                </c:pt>
                <c:pt idx="45">
                  <c:v>15.017341605168726</c:v>
                </c:pt>
                <c:pt idx="46">
                  <c:v>14.942254897142881</c:v>
                </c:pt>
                <c:pt idx="47">
                  <c:v>14.867543622657166</c:v>
                </c:pt>
                <c:pt idx="48">
                  <c:v>14.79320590454388</c:v>
                </c:pt>
                <c:pt idx="49">
                  <c:v>14.719239875021161</c:v>
                </c:pt>
                <c:pt idx="50">
                  <c:v>14.645643675646056</c:v>
                </c:pt>
                <c:pt idx="51">
                  <c:v>14.572415457267828</c:v>
                </c:pt>
                <c:pt idx="52">
                  <c:v>14.499553379981489</c:v>
                </c:pt>
                <c:pt idx="53">
                  <c:v>14.427055613081581</c:v>
                </c:pt>
                <c:pt idx="54">
                  <c:v>14.354920335016173</c:v>
                </c:pt>
                <c:pt idx="55">
                  <c:v>14.283145733341092</c:v>
                </c:pt>
              </c:numCache>
            </c:numRef>
          </c:val>
          <c:extLst>
            <c:ext xmlns:c16="http://schemas.microsoft.com/office/drawing/2014/chart" uri="{C3380CC4-5D6E-409C-BE32-E72D297353CC}">
              <c16:uniqueId val="{00000003-DEA0-4035-917A-7CC725A2122F}"/>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PWSPRT!$G$399:$CI$399</c:f>
              <c:numCache>
                <c:formatCode>0.00</c:formatCode>
                <c:ptCount val="81"/>
                <c:pt idx="0">
                  <c:v>2.9300000000000068</c:v>
                </c:pt>
                <c:pt idx="1">
                  <c:v>2.92999999999995</c:v>
                </c:pt>
                <c:pt idx="2">
                  <c:v>2.9299999999999784</c:v>
                </c:pt>
                <c:pt idx="3">
                  <c:v>2.9299999999999784</c:v>
                </c:pt>
                <c:pt idx="4">
                  <c:v>2.9300000000000068</c:v>
                </c:pt>
                <c:pt idx="5">
                  <c:v>2.9299999999999216</c:v>
                </c:pt>
                <c:pt idx="6">
                  <c:v>2.9300000000000068</c:v>
                </c:pt>
                <c:pt idx="7">
                  <c:v>2.9300000000000068</c:v>
                </c:pt>
                <c:pt idx="8">
                  <c:v>2.9300000000000068</c:v>
                </c:pt>
                <c:pt idx="9">
                  <c:v>2.9299999999999784</c:v>
                </c:pt>
                <c:pt idx="10">
                  <c:v>2.92999999999995</c:v>
                </c:pt>
                <c:pt idx="11">
                  <c:v>2.9299999999999784</c:v>
                </c:pt>
                <c:pt idx="12">
                  <c:v>2.9299999999999784</c:v>
                </c:pt>
                <c:pt idx="13">
                  <c:v>2.9300000000000068</c:v>
                </c:pt>
                <c:pt idx="14">
                  <c:v>2.9299999999999784</c:v>
                </c:pt>
                <c:pt idx="15">
                  <c:v>2.9300000000000068</c:v>
                </c:pt>
                <c:pt idx="16">
                  <c:v>2.9299999999999784</c:v>
                </c:pt>
                <c:pt idx="17">
                  <c:v>2.9299999999999784</c:v>
                </c:pt>
                <c:pt idx="18">
                  <c:v>2.92999999999995</c:v>
                </c:pt>
                <c:pt idx="19">
                  <c:v>2.9300000000000068</c:v>
                </c:pt>
                <c:pt idx="20">
                  <c:v>2.9300000000000068</c:v>
                </c:pt>
                <c:pt idx="21">
                  <c:v>2.9300000000000352</c:v>
                </c:pt>
                <c:pt idx="22">
                  <c:v>2.9299999999999784</c:v>
                </c:pt>
                <c:pt idx="23">
                  <c:v>2.9300000000000068</c:v>
                </c:pt>
                <c:pt idx="24">
                  <c:v>2.92999999999995</c:v>
                </c:pt>
                <c:pt idx="25">
                  <c:v>2.9299999999999784</c:v>
                </c:pt>
                <c:pt idx="26">
                  <c:v>2.9299999999999784</c:v>
                </c:pt>
                <c:pt idx="27">
                  <c:v>2.92999999999995</c:v>
                </c:pt>
                <c:pt idx="28">
                  <c:v>2.9300000000000068</c:v>
                </c:pt>
                <c:pt idx="29">
                  <c:v>2.9300000000000068</c:v>
                </c:pt>
                <c:pt idx="30">
                  <c:v>2.9299999999999784</c:v>
                </c:pt>
                <c:pt idx="31">
                  <c:v>2.92999999999995</c:v>
                </c:pt>
                <c:pt idx="32">
                  <c:v>2.9299999999999784</c:v>
                </c:pt>
                <c:pt idx="33">
                  <c:v>2.9299999999999784</c:v>
                </c:pt>
                <c:pt idx="34">
                  <c:v>2.9299999999999784</c:v>
                </c:pt>
                <c:pt idx="35">
                  <c:v>2.92999999999995</c:v>
                </c:pt>
                <c:pt idx="36">
                  <c:v>2.92999999999995</c:v>
                </c:pt>
                <c:pt idx="37">
                  <c:v>2.9299999999999784</c:v>
                </c:pt>
                <c:pt idx="38">
                  <c:v>2.9300000000000068</c:v>
                </c:pt>
                <c:pt idx="39">
                  <c:v>2.9300000000000068</c:v>
                </c:pt>
                <c:pt idx="40">
                  <c:v>2.92999999999995</c:v>
                </c:pt>
                <c:pt idx="41">
                  <c:v>2.9299999999999784</c:v>
                </c:pt>
                <c:pt idx="42">
                  <c:v>2.92999999999995</c:v>
                </c:pt>
                <c:pt idx="43">
                  <c:v>2.9299999999999784</c:v>
                </c:pt>
                <c:pt idx="44">
                  <c:v>2.9299999999999784</c:v>
                </c:pt>
                <c:pt idx="45">
                  <c:v>2.9300000000000068</c:v>
                </c:pt>
                <c:pt idx="46">
                  <c:v>2.92999999999995</c:v>
                </c:pt>
                <c:pt idx="47">
                  <c:v>2.9299999999999784</c:v>
                </c:pt>
                <c:pt idx="48">
                  <c:v>2.9299999999999784</c:v>
                </c:pt>
                <c:pt idx="49">
                  <c:v>2.9300000000000068</c:v>
                </c:pt>
                <c:pt idx="50">
                  <c:v>2.9299999999999784</c:v>
                </c:pt>
                <c:pt idx="51">
                  <c:v>2.9300000000000068</c:v>
                </c:pt>
                <c:pt idx="52">
                  <c:v>2.9299999999999784</c:v>
                </c:pt>
                <c:pt idx="53">
                  <c:v>2.9299999999999784</c:v>
                </c:pt>
                <c:pt idx="54">
                  <c:v>2.9299999999999784</c:v>
                </c:pt>
                <c:pt idx="55">
                  <c:v>2.9300000000000068</c:v>
                </c:pt>
              </c:numCache>
            </c:numRef>
          </c:val>
          <c:extLst>
            <c:ext xmlns:c16="http://schemas.microsoft.com/office/drawing/2014/chart" uri="{C3380CC4-5D6E-409C-BE32-E72D297353CC}">
              <c16:uniqueId val="{00000004-DEA0-4035-917A-7CC725A2122F}"/>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PWSPRT!$G$400:$CI$400</c:f>
              <c:numCache>
                <c:formatCode>0.00</c:formatCode>
                <c:ptCount val="81"/>
                <c:pt idx="0">
                  <c:v>232.60000000000002</c:v>
                </c:pt>
                <c:pt idx="1">
                  <c:v>225</c:v>
                </c:pt>
                <c:pt idx="2">
                  <c:v>224.89999999999998</c:v>
                </c:pt>
                <c:pt idx="3">
                  <c:v>224.8</c:v>
                </c:pt>
                <c:pt idx="4">
                  <c:v>224.7</c:v>
                </c:pt>
                <c:pt idx="5">
                  <c:v>226.10000000000002</c:v>
                </c:pt>
                <c:pt idx="6">
                  <c:v>221.93774999999999</c:v>
                </c:pt>
                <c:pt idx="7">
                  <c:v>221.80268999999998</c:v>
                </c:pt>
                <c:pt idx="8">
                  <c:v>221.66762999999997</c:v>
                </c:pt>
                <c:pt idx="9">
                  <c:v>221.53255999999999</c:v>
                </c:pt>
                <c:pt idx="10">
                  <c:v>235.04750000000001</c:v>
                </c:pt>
                <c:pt idx="11">
                  <c:v>339.69160999999997</c:v>
                </c:pt>
                <c:pt idx="12">
                  <c:v>337.85204999999996</c:v>
                </c:pt>
                <c:pt idx="13">
                  <c:v>334.9098199</c:v>
                </c:pt>
                <c:pt idx="14">
                  <c:v>333.24989090000003</c:v>
                </c:pt>
                <c:pt idx="15">
                  <c:v>330.39422999999999</c:v>
                </c:pt>
                <c:pt idx="16">
                  <c:v>330.13711999999998</c:v>
                </c:pt>
                <c:pt idx="17">
                  <c:v>330.00205999999997</c:v>
                </c:pt>
                <c:pt idx="18">
                  <c:v>329.86700000000002</c:v>
                </c:pt>
                <c:pt idx="19">
                  <c:v>329.73193999999995</c:v>
                </c:pt>
                <c:pt idx="20">
                  <c:v>331.28302609999997</c:v>
                </c:pt>
                <c:pt idx="21">
                  <c:v>331.3588436</c:v>
                </c:pt>
                <c:pt idx="22">
                  <c:v>329.39100000000002</c:v>
                </c:pt>
                <c:pt idx="23">
                  <c:v>329.25525249999998</c:v>
                </c:pt>
                <c:pt idx="24">
                  <c:v>329.11949499999997</c:v>
                </c:pt>
                <c:pt idx="25">
                  <c:v>327.37775936000003</c:v>
                </c:pt>
                <c:pt idx="26">
                  <c:v>328.84800000000001</c:v>
                </c:pt>
                <c:pt idx="27">
                  <c:v>328.71225249999998</c:v>
                </c:pt>
                <c:pt idx="28">
                  <c:v>328.14166339999997</c:v>
                </c:pt>
                <c:pt idx="29">
                  <c:v>328.24559749999997</c:v>
                </c:pt>
                <c:pt idx="30">
                  <c:v>291.18639340000004</c:v>
                </c:pt>
                <c:pt idx="31">
                  <c:v>291.04649940000002</c:v>
                </c:pt>
                <c:pt idx="32">
                  <c:v>290.76629829999996</c:v>
                </c:pt>
                <c:pt idx="33">
                  <c:v>290.31370749999996</c:v>
                </c:pt>
                <c:pt idx="34">
                  <c:v>290.22441379999998</c:v>
                </c:pt>
                <c:pt idx="35">
                  <c:v>289.8383192</c:v>
                </c:pt>
                <c:pt idx="36">
                  <c:v>289.76993499999992</c:v>
                </c:pt>
                <c:pt idx="37">
                  <c:v>289.09196439999994</c:v>
                </c:pt>
                <c:pt idx="38">
                  <c:v>288.96969000000001</c:v>
                </c:pt>
                <c:pt idx="39">
                  <c:v>288.6149183</c:v>
                </c:pt>
                <c:pt idx="40">
                  <c:v>288.47253499999994</c:v>
                </c:pt>
                <c:pt idx="41">
                  <c:v>285.52870459999997</c:v>
                </c:pt>
                <c:pt idx="42">
                  <c:v>283.10804999999999</c:v>
                </c:pt>
                <c:pt idx="43">
                  <c:v>287.49387250000001</c:v>
                </c:pt>
                <c:pt idx="44">
                  <c:v>287.19367499999998</c:v>
                </c:pt>
                <c:pt idx="45">
                  <c:v>282.30399749999998</c:v>
                </c:pt>
                <c:pt idx="46">
                  <c:v>286.78335629999998</c:v>
                </c:pt>
                <c:pt idx="47">
                  <c:v>286.61571789999999</c:v>
                </c:pt>
                <c:pt idx="48">
                  <c:v>286.35327050000001</c:v>
                </c:pt>
                <c:pt idx="49">
                  <c:v>286.07013459999996</c:v>
                </c:pt>
                <c:pt idx="50">
                  <c:v>285.62909679999996</c:v>
                </c:pt>
                <c:pt idx="51">
                  <c:v>285.31764820000001</c:v>
                </c:pt>
                <c:pt idx="52">
                  <c:v>285.05799500000001</c:v>
                </c:pt>
                <c:pt idx="53">
                  <c:v>284.74884479999992</c:v>
                </c:pt>
                <c:pt idx="54">
                  <c:v>284.54799559999998</c:v>
                </c:pt>
                <c:pt idx="55">
                  <c:v>284.30335000000002</c:v>
                </c:pt>
              </c:numCache>
            </c:numRef>
          </c:val>
          <c:smooth val="0"/>
          <c:extLst>
            <c:ext xmlns:c16="http://schemas.microsoft.com/office/drawing/2014/chart" uri="{C3380CC4-5D6E-409C-BE32-E72D297353CC}">
              <c16:uniqueId val="{00000005-DEA0-4035-917A-7CC725A2122F}"/>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PWSPRT!$G$401:$CI$401</c:f>
              <c:numCache>
                <c:formatCode>0.00</c:formatCode>
                <c:ptCount val="81"/>
                <c:pt idx="0">
                  <c:v>224.48</c:v>
                </c:pt>
                <c:pt idx="1">
                  <c:v>222.15999999999997</c:v>
                </c:pt>
                <c:pt idx="2">
                  <c:v>221.65999999999997</c:v>
                </c:pt>
                <c:pt idx="3">
                  <c:v>220.78999999999996</c:v>
                </c:pt>
                <c:pt idx="4">
                  <c:v>221.10000000000002</c:v>
                </c:pt>
                <c:pt idx="5">
                  <c:v>220.25999999999996</c:v>
                </c:pt>
                <c:pt idx="6">
                  <c:v>217.69363208736752</c:v>
                </c:pt>
                <c:pt idx="7">
                  <c:v>216.48596835795192</c:v>
                </c:pt>
                <c:pt idx="8">
                  <c:v>215.22127704244869</c:v>
                </c:pt>
                <c:pt idx="9">
                  <c:v>214.05510085409242</c:v>
                </c:pt>
                <c:pt idx="10">
                  <c:v>212.89421851006452</c:v>
                </c:pt>
                <c:pt idx="11">
                  <c:v>210.56986767395674</c:v>
                </c:pt>
                <c:pt idx="12">
                  <c:v>208.78545789601392</c:v>
                </c:pt>
                <c:pt idx="13">
                  <c:v>205.89988089631237</c:v>
                </c:pt>
                <c:pt idx="14">
                  <c:v>204.30401724576356</c:v>
                </c:pt>
                <c:pt idx="15">
                  <c:v>201.52156461360036</c:v>
                </c:pt>
                <c:pt idx="16">
                  <c:v>200.72018973834523</c:v>
                </c:pt>
                <c:pt idx="17">
                  <c:v>200.60228596809074</c:v>
                </c:pt>
                <c:pt idx="18">
                  <c:v>199.93196494996218</c:v>
                </c:pt>
                <c:pt idx="19">
                  <c:v>199.14947575941429</c:v>
                </c:pt>
                <c:pt idx="20">
                  <c:v>198.48630571538339</c:v>
                </c:pt>
                <c:pt idx="21">
                  <c:v>197.81454990510099</c:v>
                </c:pt>
                <c:pt idx="22">
                  <c:v>198.4249106810594</c:v>
                </c:pt>
                <c:pt idx="23">
                  <c:v>198.06443233424005</c:v>
                </c:pt>
                <c:pt idx="24">
                  <c:v>198.75345788879173</c:v>
                </c:pt>
                <c:pt idx="25">
                  <c:v>199.42241544716137</c:v>
                </c:pt>
                <c:pt idx="26">
                  <c:v>199.17915068356672</c:v>
                </c:pt>
                <c:pt idx="27">
                  <c:v>198.5484945523323</c:v>
                </c:pt>
                <c:pt idx="28">
                  <c:v>198.30970902920984</c:v>
                </c:pt>
                <c:pt idx="29">
                  <c:v>198.24302451226973</c:v>
                </c:pt>
                <c:pt idx="30">
                  <c:v>197.51916579799357</c:v>
                </c:pt>
                <c:pt idx="31">
                  <c:v>196.72053637306792</c:v>
                </c:pt>
                <c:pt idx="32">
                  <c:v>196.34857914159682</c:v>
                </c:pt>
                <c:pt idx="33">
                  <c:v>197.24135550364613</c:v>
                </c:pt>
                <c:pt idx="34">
                  <c:v>197.18525097231333</c:v>
                </c:pt>
                <c:pt idx="35">
                  <c:v>197.92912655666018</c:v>
                </c:pt>
                <c:pt idx="36">
                  <c:v>197.9844294985686</c:v>
                </c:pt>
                <c:pt idx="37">
                  <c:v>199.43951794809416</c:v>
                </c:pt>
                <c:pt idx="38">
                  <c:v>199.43414092837662</c:v>
                </c:pt>
                <c:pt idx="39">
                  <c:v>200.20874885119909</c:v>
                </c:pt>
                <c:pt idx="40">
                  <c:v>200.45376001092643</c:v>
                </c:pt>
                <c:pt idx="41">
                  <c:v>201.19922548344334</c:v>
                </c:pt>
                <c:pt idx="42">
                  <c:v>201.08515731356863</c:v>
                </c:pt>
                <c:pt idx="43">
                  <c:v>202.23237797852573</c:v>
                </c:pt>
                <c:pt idx="44">
                  <c:v>202.68179940070078</c:v>
                </c:pt>
                <c:pt idx="45">
                  <c:v>202.78273751276885</c:v>
                </c:pt>
                <c:pt idx="46">
                  <c:v>201.43597708944887</c:v>
                </c:pt>
                <c:pt idx="47">
                  <c:v>200.67203799158864</c:v>
                </c:pt>
                <c:pt idx="48">
                  <c:v>199.33114107595199</c:v>
                </c:pt>
                <c:pt idx="49">
                  <c:v>198.86725249923037</c:v>
                </c:pt>
                <c:pt idx="50">
                  <c:v>197.81303490796611</c:v>
                </c:pt>
                <c:pt idx="51">
                  <c:v>196.54109396665379</c:v>
                </c:pt>
                <c:pt idx="52">
                  <c:v>196.00251412320625</c:v>
                </c:pt>
                <c:pt idx="53">
                  <c:v>195.57045202208565</c:v>
                </c:pt>
                <c:pt idx="54">
                  <c:v>195.73932192399204</c:v>
                </c:pt>
                <c:pt idx="55">
                  <c:v>195.99872914700919</c:v>
                </c:pt>
              </c:numCache>
            </c:numRef>
          </c:val>
          <c:smooth val="0"/>
          <c:extLst>
            <c:ext xmlns:c16="http://schemas.microsoft.com/office/drawing/2014/chart" uri="{C3380CC4-5D6E-409C-BE32-E72D297353CC}">
              <c16:uniqueId val="{00000006-DEA0-4035-917A-7CC725A2122F}"/>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11795</xdr:colOff>
      <xdr:row>5</xdr:row>
      <xdr:rowOff>63680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2188023</xdr:colOff>
      <xdr:row>5</xdr:row>
      <xdr:rowOff>50081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2149761</xdr:colOff>
      <xdr:row>5</xdr:row>
      <xdr:rowOff>44450</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502023</xdr:colOff>
      <xdr:row>1</xdr:row>
      <xdr:rowOff>430306</xdr:rowOff>
    </xdr:from>
    <xdr:to>
      <xdr:col>19</xdr:col>
      <xdr:colOff>761999</xdr:colOff>
      <xdr:row>4</xdr:row>
      <xdr:rowOff>161364</xdr:rowOff>
    </xdr:to>
    <xdr:sp macro="" textlink="">
      <xdr:nvSpPr>
        <xdr:cNvPr id="2" name="TextBox 1">
          <a:extLst>
            <a:ext uri="{FF2B5EF4-FFF2-40B4-BE49-F238E27FC236}">
              <a16:creationId xmlns:a16="http://schemas.microsoft.com/office/drawing/2014/main" id="{C4F801A1-1D3B-4A7C-8A9D-D397CDA50DA3}"/>
            </a:ext>
          </a:extLst>
        </xdr:cNvPr>
        <xdr:cNvSpPr txBox="1"/>
      </xdr:nvSpPr>
      <xdr:spPr>
        <a:xfrm>
          <a:off x="11152094" y="609600"/>
          <a:ext cx="10766611" cy="1694329"/>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Table 2a Notes: </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The data in Table 2a (rows 1NY to 5NY) represent how we would present our draft WRMP proposals in terms of PR24 business plan performance trends. </a:t>
          </a:r>
          <a:endParaRPr lang="en-GB">
            <a:effectLst/>
          </a:endParaRPr>
        </a:p>
        <a:p>
          <a:r>
            <a:rPr lang="en-GB" sz="1100"/>
            <a:t>- Annual data for years 2019-20</a:t>
          </a:r>
          <a:r>
            <a:rPr lang="en-GB" sz="1100" baseline="0"/>
            <a:t> to 2021-22 (shaded blue) represent historic data submitted to Ofwat (blue highlighted).</a:t>
          </a:r>
        </a:p>
        <a:p>
          <a:r>
            <a:rPr lang="en-GB" sz="1100" baseline="0"/>
            <a:t>- Annual data for the years after 2021-22 represent final plan data for the normal year annual average scenario for our preferred plan (adaptive planning Situation / Pathway 4).</a:t>
          </a:r>
        </a:p>
        <a:p>
          <a:r>
            <a:rPr lang="en-GB" sz="1100" baseline="0"/>
            <a:t>- Population figures relevant to the calculation of PCC are provided in row 39FP and 40FP in Table 3c (</a:t>
          </a:r>
          <a:r>
            <a:rPr lang="en-GB" sz="1100" baseline="0">
              <a:solidFill>
                <a:schemeClr val="dk1"/>
              </a:solidFill>
              <a:effectLst/>
              <a:latin typeface="+mn-lt"/>
              <a:ea typeface="+mn-ea"/>
              <a:cs typeface="+mn-cs"/>
            </a:rPr>
            <a:t>adaptive planning Situation / Pathway 4 with housing plan</a:t>
          </a:r>
          <a:r>
            <a:rPr lang="en-GB" sz="1100" baseline="0"/>
            <a:t> growth).</a:t>
          </a:r>
        </a:p>
        <a:p>
          <a:r>
            <a:rPr lang="en-GB" sz="1100" baseline="0"/>
            <a:t>- Further information on how these normal year figures were derived is provided our Water Resources Management Plan; Section 4 (baseline demand), Section 10 (our preferred best value plan, including options to reduce demand in Section 10.4), and Section 2 (provides background on adaptive planning and Situation / Pathway 4).</a:t>
          </a:r>
        </a:p>
        <a:p>
          <a:r>
            <a:rPr lang="en-GB" sz="1100" baseline="0"/>
            <a:t>- The key assumption is that the demand management options in our preferred plan (including universal metering and government led activities) will result in an average PCC of below 110 l/h/d by 2050 and a 50% reduction in leakage by 2050 relative to the 2017-18 historic leakage value of 32.38 Ml/d.   </a:t>
          </a:r>
        </a:p>
        <a:p>
          <a:endParaRPr lang="en-GB" sz="1100" baseline="0"/>
        </a:p>
        <a:p>
          <a:endParaRPr lang="en-GB" sz="1100" baseline="0"/>
        </a:p>
        <a:p>
          <a:endParaRPr lang="en-GB" sz="1100" baseline="0"/>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PWSPRT">
          <a:extLst>
            <a:ext uri="{FF2B5EF4-FFF2-40B4-BE49-F238E27FC236}">
              <a16:creationId xmlns:a16="http://schemas.microsoft.com/office/drawing/2014/main" id="{7CFB954B-9F7F-4C68-8C5B-580206C54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PWSPRT">
          <a:extLst>
            <a:ext uri="{FF2B5EF4-FFF2-40B4-BE49-F238E27FC236}">
              <a16:creationId xmlns:a16="http://schemas.microsoft.com/office/drawing/2014/main" id="{934701AD-CF55-48C3-B1CC-0BE46BCA0633}"/>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115261</xdr:colOff>
      <xdr:row>182</xdr:row>
      <xdr:rowOff>108858</xdr:rowOff>
    </xdr:from>
    <xdr:to>
      <xdr:col>18</xdr:col>
      <xdr:colOff>543918</xdr:colOff>
      <xdr:row>201</xdr:row>
      <xdr:rowOff>192518</xdr:rowOff>
    </xdr:to>
    <xdr:graphicFrame macro="">
      <xdr:nvGraphicFramePr>
        <xdr:cNvPr id="4" name="CHT3_DYCP_BL_PWSPRT">
          <a:extLst>
            <a:ext uri="{FF2B5EF4-FFF2-40B4-BE49-F238E27FC236}">
              <a16:creationId xmlns:a16="http://schemas.microsoft.com/office/drawing/2014/main" id="{FFE59D5A-A6AF-430A-94F4-E08A2D81DFB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16169</xdr:colOff>
      <xdr:row>182</xdr:row>
      <xdr:rowOff>126467</xdr:rowOff>
    </xdr:from>
    <xdr:to>
      <xdr:col>31</xdr:col>
      <xdr:colOff>423055</xdr:colOff>
      <xdr:row>202</xdr:row>
      <xdr:rowOff>4419</xdr:rowOff>
    </xdr:to>
    <xdr:graphicFrame macro="">
      <xdr:nvGraphicFramePr>
        <xdr:cNvPr id="5" name="CHT4_DYCP_FP_PWSPRT">
          <a:extLst>
            <a:ext uri="{FF2B5EF4-FFF2-40B4-BE49-F238E27FC236}">
              <a16:creationId xmlns:a16="http://schemas.microsoft.com/office/drawing/2014/main" id="{C8A16321-78FD-4FC5-A6C7-2ED38097B518}"/>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595745</xdr:colOff>
      <xdr:row>0</xdr:row>
      <xdr:rowOff>124691</xdr:rowOff>
    </xdr:from>
    <xdr:to>
      <xdr:col>9</xdr:col>
      <xdr:colOff>581891</xdr:colOff>
      <xdr:row>2</xdr:row>
      <xdr:rowOff>152401</xdr:rowOff>
    </xdr:to>
    <xdr:sp macro="" textlink="">
      <xdr:nvSpPr>
        <xdr:cNvPr id="3" name="TextBox 2">
          <a:extLst>
            <a:ext uri="{FF2B5EF4-FFF2-40B4-BE49-F238E27FC236}">
              <a16:creationId xmlns:a16="http://schemas.microsoft.com/office/drawing/2014/main" id="{467635DF-AE14-4256-B208-7DAD8031F743}"/>
            </a:ext>
          </a:extLst>
        </xdr:cNvPr>
        <xdr:cNvSpPr txBox="1"/>
      </xdr:nvSpPr>
      <xdr:spPr>
        <a:xfrm>
          <a:off x="12954000" y="124691"/>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526473</xdr:colOff>
      <xdr:row>1</xdr:row>
      <xdr:rowOff>0</xdr:rowOff>
    </xdr:from>
    <xdr:to>
      <xdr:col>8</xdr:col>
      <xdr:colOff>678873</xdr:colOff>
      <xdr:row>2</xdr:row>
      <xdr:rowOff>27710</xdr:rowOff>
    </xdr:to>
    <xdr:sp macro="" textlink="">
      <xdr:nvSpPr>
        <xdr:cNvPr id="3" name="TextBox 2">
          <a:extLst>
            <a:ext uri="{FF2B5EF4-FFF2-40B4-BE49-F238E27FC236}">
              <a16:creationId xmlns:a16="http://schemas.microsoft.com/office/drawing/2014/main" id="{2906B56E-4CDF-4047-A4E7-EFA25CD5AC0F}"/>
            </a:ext>
          </a:extLst>
        </xdr:cNvPr>
        <xdr:cNvSpPr txBox="1"/>
      </xdr:nvSpPr>
      <xdr:spPr>
        <a:xfrm>
          <a:off x="21017346" y="180109"/>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41563</xdr:colOff>
      <xdr:row>0</xdr:row>
      <xdr:rowOff>27709</xdr:rowOff>
    </xdr:from>
    <xdr:to>
      <xdr:col>8</xdr:col>
      <xdr:colOff>484909</xdr:colOff>
      <xdr:row>1</xdr:row>
      <xdr:rowOff>152400</xdr:rowOff>
    </xdr:to>
    <xdr:sp macro="" textlink="">
      <xdr:nvSpPr>
        <xdr:cNvPr id="3" name="TextBox 2">
          <a:extLst>
            <a:ext uri="{FF2B5EF4-FFF2-40B4-BE49-F238E27FC236}">
              <a16:creationId xmlns:a16="http://schemas.microsoft.com/office/drawing/2014/main" id="{59CBB71F-A5C0-406D-A0CE-E5E6A708A382}"/>
            </a:ext>
          </a:extLst>
        </xdr:cNvPr>
        <xdr:cNvSpPr txBox="1"/>
      </xdr:nvSpPr>
      <xdr:spPr>
        <a:xfrm>
          <a:off x="20698690" y="27709"/>
          <a:ext cx="1911928" cy="30480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xdr:from>
      <xdr:col>7</xdr:col>
      <xdr:colOff>41562</xdr:colOff>
      <xdr:row>2</xdr:row>
      <xdr:rowOff>13856</xdr:rowOff>
    </xdr:from>
    <xdr:to>
      <xdr:col>8</xdr:col>
      <xdr:colOff>498764</xdr:colOff>
      <xdr:row>4</xdr:row>
      <xdr:rowOff>124692</xdr:rowOff>
    </xdr:to>
    <xdr:sp macro="" textlink="">
      <xdr:nvSpPr>
        <xdr:cNvPr id="2" name="TextBox 1">
          <a:extLst>
            <a:ext uri="{FF2B5EF4-FFF2-40B4-BE49-F238E27FC236}">
              <a16:creationId xmlns:a16="http://schemas.microsoft.com/office/drawing/2014/main" id="{0F1CE22B-7528-462A-8881-B6D51CEF58AD}"/>
            </a:ext>
          </a:extLst>
        </xdr:cNvPr>
        <xdr:cNvSpPr txBox="1"/>
      </xdr:nvSpPr>
      <xdr:spPr>
        <a:xfrm>
          <a:off x="20698689" y="374074"/>
          <a:ext cx="1925784" cy="47105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optimism bias calcuated for demand options</a:t>
          </a:r>
        </a:p>
      </xdr:txBody>
    </xdr:sp>
    <xdr:clientData/>
  </xdr:twoCellAnchor>
  <xdr:twoCellAnchor>
    <xdr:from>
      <xdr:col>8</xdr:col>
      <xdr:colOff>524491</xdr:colOff>
      <xdr:row>0</xdr:row>
      <xdr:rowOff>32660</xdr:rowOff>
    </xdr:from>
    <xdr:to>
      <xdr:col>12</xdr:col>
      <xdr:colOff>315685</xdr:colOff>
      <xdr:row>4</xdr:row>
      <xdr:rowOff>130628</xdr:rowOff>
    </xdr:to>
    <xdr:sp macro="" textlink="">
      <xdr:nvSpPr>
        <xdr:cNvPr id="4" name="TextBox 3">
          <a:extLst>
            <a:ext uri="{FF2B5EF4-FFF2-40B4-BE49-F238E27FC236}">
              <a16:creationId xmlns:a16="http://schemas.microsoft.com/office/drawing/2014/main" id="{4DAEF311-1465-4CD8-A6E9-80C2FC48F3D9}"/>
            </a:ext>
          </a:extLst>
        </xdr:cNvPr>
        <xdr:cNvSpPr txBox="1"/>
      </xdr:nvSpPr>
      <xdr:spPr>
        <a:xfrm>
          <a:off x="22666034" y="32660"/>
          <a:ext cx="2697680" cy="827311"/>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NPC for Government Led demand management options or TUBs and NEUBs as there are assumed to be no water company related costs for these options.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457199</xdr:colOff>
      <xdr:row>0</xdr:row>
      <xdr:rowOff>124692</xdr:rowOff>
    </xdr:from>
    <xdr:to>
      <xdr:col>22</xdr:col>
      <xdr:colOff>631051</xdr:colOff>
      <xdr:row>5</xdr:row>
      <xdr:rowOff>726927</xdr:rowOff>
    </xdr:to>
    <xdr:pic>
      <xdr:nvPicPr>
        <xdr:cNvPr id="3" name="Picture 2">
          <a:extLst>
            <a:ext uri="{FF2B5EF4-FFF2-40B4-BE49-F238E27FC236}">
              <a16:creationId xmlns:a16="http://schemas.microsoft.com/office/drawing/2014/main" id="{940556D3-7FA4-84DE-B403-C1716C6DAD98}"/>
            </a:ext>
          </a:extLst>
        </xdr:cNvPr>
        <xdr:cNvPicPr>
          <a:picLocks noChangeAspect="1"/>
        </xdr:cNvPicPr>
      </xdr:nvPicPr>
      <xdr:blipFill>
        <a:blip xmlns:r="http://schemas.openxmlformats.org/officeDocument/2006/relationships" r:embed="rId1"/>
        <a:stretch>
          <a:fillRect/>
        </a:stretch>
      </xdr:blipFill>
      <xdr:spPr>
        <a:xfrm>
          <a:off x="10598726" y="124692"/>
          <a:ext cx="8569707" cy="3151471"/>
        </a:xfrm>
        <a:prstGeom prst="rect">
          <a:avLst/>
        </a:prstGeom>
      </xdr:spPr>
    </xdr:pic>
    <xdr:clientData/>
  </xdr:twoCellAnchor>
  <xdr:twoCellAnchor>
    <xdr:from>
      <xdr:col>9</xdr:col>
      <xdr:colOff>80683</xdr:colOff>
      <xdr:row>2</xdr:row>
      <xdr:rowOff>206189</xdr:rowOff>
    </xdr:from>
    <xdr:to>
      <xdr:col>10</xdr:col>
      <xdr:colOff>672353</xdr:colOff>
      <xdr:row>2</xdr:row>
      <xdr:rowOff>690283</xdr:rowOff>
    </xdr:to>
    <xdr:sp macro="" textlink="">
      <xdr:nvSpPr>
        <xdr:cNvPr id="2" name="TextBox 1">
          <a:extLst>
            <a:ext uri="{FF2B5EF4-FFF2-40B4-BE49-F238E27FC236}">
              <a16:creationId xmlns:a16="http://schemas.microsoft.com/office/drawing/2014/main" id="{AC4CE6BC-E758-480F-B11A-7D56D8BE2299}"/>
            </a:ext>
          </a:extLst>
        </xdr:cNvPr>
        <xdr:cNvSpPr txBox="1"/>
      </xdr:nvSpPr>
      <xdr:spPr>
        <a:xfrm>
          <a:off x="8821271" y="770965"/>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348342</xdr:colOff>
      <xdr:row>1</xdr:row>
      <xdr:rowOff>21772</xdr:rowOff>
    </xdr:from>
    <xdr:to>
      <xdr:col>8</xdr:col>
      <xdr:colOff>804261</xdr:colOff>
      <xdr:row>2</xdr:row>
      <xdr:rowOff>59552</xdr:rowOff>
    </xdr:to>
    <xdr:sp macro="" textlink="">
      <xdr:nvSpPr>
        <xdr:cNvPr id="2" name="TextBox 1">
          <a:extLst>
            <a:ext uri="{FF2B5EF4-FFF2-40B4-BE49-F238E27FC236}">
              <a16:creationId xmlns:a16="http://schemas.microsoft.com/office/drawing/2014/main" id="{730F7C1C-300E-40BE-81B5-0C3EBD228977}"/>
            </a:ext>
          </a:extLst>
        </xdr:cNvPr>
        <xdr:cNvSpPr txBox="1"/>
      </xdr:nvSpPr>
      <xdr:spPr>
        <a:xfrm>
          <a:off x="18766971" y="206829"/>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22" totalsRowShown="0" headerRowDxfId="1758" headerRowBorderDxfId="1757" tableBorderDxfId="1756" totalsRowBorderDxfId="1755" headerRowCellStyle="Normal 2">
  <autoFilter ref="B9:L22" xr:uid="{1D7EDADF-E95B-4E44-BEBC-566812579F90}"/>
  <tableColumns count="11">
    <tableColumn id="2" xr3:uid="{00000000-0010-0000-0000-000002000000}" name="WRMP24 Reference" dataDxfId="1754" totalsRowDxfId="1753"/>
    <tableColumn id="3" xr3:uid="{00000000-0010-0000-0000-000003000000}" name="Derivation" dataDxfId="1752" totalsRowDxfId="1751"/>
    <tableColumn id="4" xr3:uid="{00000000-0010-0000-0000-000004000000}" name="Licence number" dataDxfId="1750" totalsRowDxfId="1749"/>
    <tableColumn id="5" xr3:uid="{00000000-0010-0000-0000-000005000000}" name="Source name" dataDxfId="1748" totalsRowDxfId="1747"/>
    <tableColumn id="6" xr3:uid="{00000000-0010-0000-0000-000006000000}" name="Source type" dataDxfId="1746" totalsRowDxfId="1745"/>
    <tableColumn id="7" xr3:uid="{00000000-0010-0000-0000-000007000000}" name="WRZ Code" dataDxfId="1744" totalsRowDxfId="1743"/>
    <tableColumn id="8" xr3:uid="{00000000-0010-0000-0000-000008000000}" name="DYAA deployable output (Ml/d)" dataDxfId="1742"/>
    <tableColumn id="1" xr3:uid="{00000000-0010-0000-0000-000001000000}" name="DYCP deployable output (Ml/d)" dataDxfId="1741" totalsRowDxfId="1740">
      <calculatedColumnFormula>SUM(I11:I22)</calculatedColumnFormula>
    </tableColumn>
    <tableColumn id="9" xr3:uid="{00000000-0010-0000-0000-000009000000}" name="Annual licensed quantity (Ml/d)" dataDxfId="1739" totalsRowDxfId="1738"/>
    <tableColumn id="10" xr3:uid="{00000000-0010-0000-0000-00000A000000}" name="Constraints on deployable output" dataDxfId="1737" totalsRowDxfId="1736"/>
    <tableColumn id="11" xr3:uid="{00000000-0010-0000-0000-00000B000000}" name="Additional notes (if desired)" dataDxfId="1735" totalsRowDxfId="173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1548" dataDxfId="1546" headerRowBorderDxfId="1547" tableBorderDxfId="1545" headerRowCellStyle="Normal 2">
  <autoFilter ref="B83:CJ91" xr:uid="{00000000-0009-0000-0100-000017000000}"/>
  <tableColumns count="87">
    <tableColumn id="1" xr3:uid="{00000000-0010-0000-0900-000001000000}" name="WRMP24 Reference" dataDxfId="1544"/>
    <tableColumn id="2" xr3:uid="{00000000-0010-0000-0900-000002000000}" name="Component" dataDxfId="1543"/>
    <tableColumn id="3" xr3:uid="{00000000-0010-0000-0900-000003000000}" name="Derivation" dataDxfId="1542"/>
    <tableColumn id="4" xr3:uid="{00000000-0010-0000-0900-000004000000}" name="Unit" dataDxfId="1541"/>
    <tableColumn id="5" xr3:uid="{00000000-0010-0000-0900-000005000000}" name="Decimal places" dataDxfId="1540"/>
    <tableColumn id="6" xr3:uid="{00000000-0010-0000-0900-000006000000}" name="2019-20" dataDxfId="1539">
      <calculatedColumnFormula>1/5</calculatedColumnFormula>
    </tableColumn>
    <tableColumn id="7" xr3:uid="{00000000-0010-0000-0900-000007000000}" name="2020-21" dataDxfId="1538"/>
    <tableColumn id="8" xr3:uid="{00000000-0010-0000-0900-000008000000}" name="2021-22" dataDxfId="1537"/>
    <tableColumn id="9" xr3:uid="{00000000-0010-0000-0900-000009000000}" name="2022-23" dataDxfId="1536"/>
    <tableColumn id="10" xr3:uid="{00000000-0010-0000-0900-00000A000000}" name="2023-24" dataDxfId="1535"/>
    <tableColumn id="11" xr3:uid="{00000000-0010-0000-0900-00000B000000}" name="2024-25" dataDxfId="1534"/>
    <tableColumn id="12" xr3:uid="{00000000-0010-0000-0900-00000C000000}" name="2025-26" dataDxfId="1533"/>
    <tableColumn id="13" xr3:uid="{00000000-0010-0000-0900-00000D000000}" name="2026-27" dataDxfId="1532"/>
    <tableColumn id="14" xr3:uid="{00000000-0010-0000-0900-00000E000000}" name="2027-28" dataDxfId="1531"/>
    <tableColumn id="15" xr3:uid="{00000000-0010-0000-0900-00000F000000}" name="2028-29" dataDxfId="1530"/>
    <tableColumn id="16" xr3:uid="{00000000-0010-0000-0900-000010000000}" name="2029-30" dataDxfId="1529"/>
    <tableColumn id="17" xr3:uid="{00000000-0010-0000-0900-000011000000}" name="2030-31" dataDxfId="1528"/>
    <tableColumn id="18" xr3:uid="{00000000-0010-0000-0900-000012000000}" name="2031-32" dataDxfId="1527"/>
    <tableColumn id="19" xr3:uid="{00000000-0010-0000-0900-000013000000}" name="2032-33" dataDxfId="1526"/>
    <tableColumn id="20" xr3:uid="{00000000-0010-0000-0900-000014000000}" name="2033-34" dataDxfId="1525"/>
    <tableColumn id="21" xr3:uid="{00000000-0010-0000-0900-000015000000}" name="2034-35" dataDxfId="1524"/>
    <tableColumn id="22" xr3:uid="{00000000-0010-0000-0900-000016000000}" name="2035-36" dataDxfId="1523"/>
    <tableColumn id="23" xr3:uid="{00000000-0010-0000-0900-000017000000}" name="2036-37" dataDxfId="1522"/>
    <tableColumn id="24" xr3:uid="{00000000-0010-0000-0900-000018000000}" name="2037-38" dataDxfId="1521"/>
    <tableColumn id="25" xr3:uid="{00000000-0010-0000-0900-000019000000}" name="2038-39" dataDxfId="1520"/>
    <tableColumn id="26" xr3:uid="{00000000-0010-0000-0900-00001A000000}" name="2039-40" dataDxfId="1519"/>
    <tableColumn id="27" xr3:uid="{00000000-0010-0000-0900-00001B000000}" name="2040-41" dataDxfId="1518"/>
    <tableColumn id="28" xr3:uid="{00000000-0010-0000-0900-00001C000000}" name="2041-42" dataDxfId="1517"/>
    <tableColumn id="29" xr3:uid="{00000000-0010-0000-0900-00001D000000}" name="2042-43" dataDxfId="1516"/>
    <tableColumn id="30" xr3:uid="{00000000-0010-0000-0900-00001E000000}" name="2043-44" dataDxfId="1515"/>
    <tableColumn id="31" xr3:uid="{00000000-0010-0000-0900-00001F000000}" name="2044-45" dataDxfId="1514"/>
    <tableColumn id="32" xr3:uid="{00000000-0010-0000-0900-000020000000}" name="2045-46" dataDxfId="1513"/>
    <tableColumn id="33" xr3:uid="{00000000-0010-0000-0900-000021000000}" name="2046-47" dataDxfId="1512"/>
    <tableColumn id="34" xr3:uid="{00000000-0010-0000-0900-000022000000}" name="2047-48" dataDxfId="1511"/>
    <tableColumn id="35" xr3:uid="{00000000-0010-0000-0900-000023000000}" name="2048-49" dataDxfId="1510"/>
    <tableColumn id="36" xr3:uid="{00000000-0010-0000-0900-000024000000}" name="2049-50" dataDxfId="1509"/>
    <tableColumn id="37" xr3:uid="{00000000-0010-0000-0900-000025000000}" name="2050-51" dataDxfId="1508"/>
    <tableColumn id="38" xr3:uid="{00000000-0010-0000-0900-000026000000}" name="2051-52" dataDxfId="1507"/>
    <tableColumn id="39" xr3:uid="{00000000-0010-0000-0900-000027000000}" name="2052-53" dataDxfId="1506"/>
    <tableColumn id="40" xr3:uid="{00000000-0010-0000-0900-000028000000}" name="2053-54" dataDxfId="1505"/>
    <tableColumn id="41" xr3:uid="{00000000-0010-0000-0900-000029000000}" name="2054-55" dataDxfId="1504"/>
    <tableColumn id="42" xr3:uid="{00000000-0010-0000-0900-00002A000000}" name="2055-56" dataDxfId="1503"/>
    <tableColumn id="43" xr3:uid="{00000000-0010-0000-0900-00002B000000}" name="2056-57" dataDxfId="1502"/>
    <tableColumn id="44" xr3:uid="{00000000-0010-0000-0900-00002C000000}" name="2057-58" dataDxfId="1501"/>
    <tableColumn id="45" xr3:uid="{00000000-0010-0000-0900-00002D000000}" name="2058-59" dataDxfId="1500"/>
    <tableColumn id="46" xr3:uid="{00000000-0010-0000-0900-00002E000000}" name="2059-60" dataDxfId="1499"/>
    <tableColumn id="47" xr3:uid="{00000000-0010-0000-0900-00002F000000}" name="2060-61" dataDxfId="1498"/>
    <tableColumn id="48" xr3:uid="{00000000-0010-0000-0900-000030000000}" name="2061-62" dataDxfId="1497"/>
    <tableColumn id="49" xr3:uid="{00000000-0010-0000-0900-000031000000}" name="2062-63" dataDxfId="1496"/>
    <tableColumn id="50" xr3:uid="{00000000-0010-0000-0900-000032000000}" name="2063-64" dataDxfId="1495"/>
    <tableColumn id="51" xr3:uid="{00000000-0010-0000-0900-000033000000}" name="2064-65" dataDxfId="1494"/>
    <tableColumn id="52" xr3:uid="{00000000-0010-0000-0900-000034000000}" name="2065-66" dataDxfId="1493"/>
    <tableColumn id="53" xr3:uid="{00000000-0010-0000-0900-000035000000}" name="2066-67" dataDxfId="1492"/>
    <tableColumn id="54" xr3:uid="{00000000-0010-0000-0900-000036000000}" name="2067-68" dataDxfId="1491"/>
    <tableColumn id="55" xr3:uid="{00000000-0010-0000-0900-000037000000}" name="2068-69" dataDxfId="1490"/>
    <tableColumn id="56" xr3:uid="{00000000-0010-0000-0900-000038000000}" name="2069-70" dataDxfId="1489"/>
    <tableColumn id="57" xr3:uid="{00000000-0010-0000-0900-000039000000}" name="2070-71" dataDxfId="1488"/>
    <tableColumn id="58" xr3:uid="{00000000-0010-0000-0900-00003A000000}" name="2071-72" dataDxfId="1487"/>
    <tableColumn id="59" xr3:uid="{00000000-0010-0000-0900-00003B000000}" name="2072-73" dataDxfId="1486"/>
    <tableColumn id="60" xr3:uid="{00000000-0010-0000-0900-00003C000000}" name="2073-74" dataDxfId="1485"/>
    <tableColumn id="61" xr3:uid="{00000000-0010-0000-0900-00003D000000}" name="2074-75" dataDxfId="1484"/>
    <tableColumn id="62" xr3:uid="{00000000-0010-0000-0900-00003E000000}" name="2075-76" dataDxfId="1483"/>
    <tableColumn id="63" xr3:uid="{00000000-0010-0000-0900-00003F000000}" name="2076-77" dataDxfId="1482"/>
    <tableColumn id="64" xr3:uid="{00000000-0010-0000-0900-000040000000}" name="2077-78" dataDxfId="1481"/>
    <tableColumn id="65" xr3:uid="{00000000-0010-0000-0900-000041000000}" name="2078-79" dataDxfId="1480"/>
    <tableColumn id="66" xr3:uid="{00000000-0010-0000-0900-000042000000}" name="2079-80" dataDxfId="1479"/>
    <tableColumn id="67" xr3:uid="{00000000-0010-0000-0900-000043000000}" name="2080-81" dataDxfId="1478"/>
    <tableColumn id="68" xr3:uid="{00000000-0010-0000-0900-000044000000}" name="2081-82" dataDxfId="1477"/>
    <tableColumn id="69" xr3:uid="{00000000-0010-0000-0900-000045000000}" name="2082-83" dataDxfId="1476"/>
    <tableColumn id="70" xr3:uid="{00000000-0010-0000-0900-000046000000}" name="2083-84" dataDxfId="1475"/>
    <tableColumn id="71" xr3:uid="{00000000-0010-0000-0900-000047000000}" name="2084-85" dataDxfId="1474"/>
    <tableColumn id="72" xr3:uid="{00000000-0010-0000-0900-000048000000}" name="2085-86" dataDxfId="1473"/>
    <tableColumn id="73" xr3:uid="{00000000-0010-0000-0900-000049000000}" name="2086-87" dataDxfId="1472"/>
    <tableColumn id="74" xr3:uid="{00000000-0010-0000-0900-00004A000000}" name="2087-88" dataDxfId="1471"/>
    <tableColumn id="75" xr3:uid="{00000000-0010-0000-0900-00004B000000}" name="2088-89" dataDxfId="1470"/>
    <tableColumn id="76" xr3:uid="{00000000-0010-0000-0900-00004C000000}" name="2089-90" dataDxfId="1469"/>
    <tableColumn id="77" xr3:uid="{00000000-0010-0000-0900-00004D000000}" name="2090-91" dataDxfId="1468"/>
    <tableColumn id="78" xr3:uid="{00000000-0010-0000-0900-00004E000000}" name="2091-92" dataDxfId="1467"/>
    <tableColumn id="79" xr3:uid="{00000000-0010-0000-0900-00004F000000}" name="2092-93" dataDxfId="1466"/>
    <tableColumn id="80" xr3:uid="{00000000-0010-0000-0900-000050000000}" name="2093-94" dataDxfId="1465"/>
    <tableColumn id="81" xr3:uid="{00000000-0010-0000-0900-000051000000}" name="2094-95" dataDxfId="1464"/>
    <tableColumn id="82" xr3:uid="{00000000-0010-0000-0900-000052000000}" name="2095-96" dataDxfId="1463"/>
    <tableColumn id="83" xr3:uid="{00000000-0010-0000-0900-000053000000}" name="2096-97" dataDxfId="1462"/>
    <tableColumn id="84" xr3:uid="{00000000-0010-0000-0900-000054000000}" name="2097-98" dataDxfId="1461"/>
    <tableColumn id="85" xr3:uid="{00000000-0010-0000-0900-000055000000}" name="2098-99" dataDxfId="1460"/>
    <tableColumn id="86" xr3:uid="{00000000-0010-0000-0900-000056000000}" name="2099-100" dataDxfId="1459"/>
    <tableColumn id="87" xr3:uid="{00000000-0010-0000-0900-000057000000}" name="2100-01" dataDxfId="145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1457" dataDxfId="1455" headerRowBorderDxfId="1456" tableBorderDxfId="1454" headerRowCellStyle="Normal 2">
  <autoFilter ref="B41:CJ52" xr:uid="{00000000-0009-0000-0100-000014000000}"/>
  <tableColumns count="87">
    <tableColumn id="1" xr3:uid="{00000000-0010-0000-0A00-000001000000}" name="WRMP24 Reference" dataDxfId="1453"/>
    <tableColumn id="2" xr3:uid="{00000000-0010-0000-0A00-000002000000}" name="Component" dataDxfId="1452"/>
    <tableColumn id="3" xr3:uid="{00000000-0010-0000-0A00-000003000000}" name="Derivation" dataDxfId="1451"/>
    <tableColumn id="4" xr3:uid="{00000000-0010-0000-0A00-000004000000}" name="Unit" dataDxfId="1450"/>
    <tableColumn id="5" xr3:uid="{00000000-0010-0000-0A00-000005000000}" name="Decimal places" dataDxfId="1449"/>
    <tableColumn id="6" xr3:uid="{00000000-0010-0000-0A00-000006000000}" name="2019-20" dataDxfId="1448"/>
    <tableColumn id="7" xr3:uid="{00000000-0010-0000-0A00-000007000000}" name="2020-21" dataDxfId="1447"/>
    <tableColumn id="8" xr3:uid="{00000000-0010-0000-0A00-000008000000}" name="2021-22" dataDxfId="1446"/>
    <tableColumn id="9" xr3:uid="{00000000-0010-0000-0A00-000009000000}" name="2022-23" dataDxfId="1445"/>
    <tableColumn id="10" xr3:uid="{00000000-0010-0000-0A00-00000A000000}" name="2023-24" dataDxfId="1444"/>
    <tableColumn id="11" xr3:uid="{00000000-0010-0000-0A00-00000B000000}" name="2024-25" dataDxfId="1443"/>
    <tableColumn id="12" xr3:uid="{00000000-0010-0000-0A00-00000C000000}" name="2025-26" dataDxfId="1442"/>
    <tableColumn id="13" xr3:uid="{00000000-0010-0000-0A00-00000D000000}" name="2026-27" dataDxfId="1441"/>
    <tableColumn id="14" xr3:uid="{00000000-0010-0000-0A00-00000E000000}" name="2027-28" dataDxfId="1440"/>
    <tableColumn id="15" xr3:uid="{00000000-0010-0000-0A00-00000F000000}" name="2028-29" dataDxfId="1439"/>
    <tableColumn id="16" xr3:uid="{00000000-0010-0000-0A00-000010000000}" name="2029-30" dataDxfId="1438"/>
    <tableColumn id="17" xr3:uid="{00000000-0010-0000-0A00-000011000000}" name="2030-31" dataDxfId="1437"/>
    <tableColumn id="18" xr3:uid="{00000000-0010-0000-0A00-000012000000}" name="2031-32" dataDxfId="1436"/>
    <tableColumn id="19" xr3:uid="{00000000-0010-0000-0A00-000013000000}" name="2032-33" dataDxfId="1435"/>
    <tableColumn id="20" xr3:uid="{00000000-0010-0000-0A00-000014000000}" name="2033-34" dataDxfId="1434"/>
    <tableColumn id="21" xr3:uid="{00000000-0010-0000-0A00-000015000000}" name="2034-35" dataDxfId="1433"/>
    <tableColumn id="22" xr3:uid="{00000000-0010-0000-0A00-000016000000}" name="2035-36" dataDxfId="1432"/>
    <tableColumn id="23" xr3:uid="{00000000-0010-0000-0A00-000017000000}" name="2036-37" dataDxfId="1431"/>
    <tableColumn id="24" xr3:uid="{00000000-0010-0000-0A00-000018000000}" name="2037-38" dataDxfId="1430"/>
    <tableColumn id="25" xr3:uid="{00000000-0010-0000-0A00-000019000000}" name="2038-39" dataDxfId="1429"/>
    <tableColumn id="26" xr3:uid="{00000000-0010-0000-0A00-00001A000000}" name="2039-40" dataDxfId="1428"/>
    <tableColumn id="27" xr3:uid="{00000000-0010-0000-0A00-00001B000000}" name="2040-41" dataDxfId="1427"/>
    <tableColumn id="28" xr3:uid="{00000000-0010-0000-0A00-00001C000000}" name="2041-42" dataDxfId="1426"/>
    <tableColumn id="29" xr3:uid="{00000000-0010-0000-0A00-00001D000000}" name="2042-43" dataDxfId="1425"/>
    <tableColumn id="30" xr3:uid="{00000000-0010-0000-0A00-00001E000000}" name="2043-44" dataDxfId="1424"/>
    <tableColumn id="31" xr3:uid="{00000000-0010-0000-0A00-00001F000000}" name="2044-45" dataDxfId="1423"/>
    <tableColumn id="32" xr3:uid="{00000000-0010-0000-0A00-000020000000}" name="2045-46" dataDxfId="1422"/>
    <tableColumn id="33" xr3:uid="{00000000-0010-0000-0A00-000021000000}" name="2046-47" dataDxfId="1421"/>
    <tableColumn id="34" xr3:uid="{00000000-0010-0000-0A00-000022000000}" name="2047-48" dataDxfId="1420"/>
    <tableColumn id="35" xr3:uid="{00000000-0010-0000-0A00-000023000000}" name="2048-49" dataDxfId="1419"/>
    <tableColumn id="36" xr3:uid="{00000000-0010-0000-0A00-000024000000}" name="2049-50" dataDxfId="1418"/>
    <tableColumn id="37" xr3:uid="{00000000-0010-0000-0A00-000025000000}" name="2050-51" dataDxfId="1417"/>
    <tableColumn id="38" xr3:uid="{00000000-0010-0000-0A00-000026000000}" name="2051-52" dataDxfId="1416"/>
    <tableColumn id="39" xr3:uid="{00000000-0010-0000-0A00-000027000000}" name="2052-53" dataDxfId="1415"/>
    <tableColumn id="40" xr3:uid="{00000000-0010-0000-0A00-000028000000}" name="2053-54" dataDxfId="1414"/>
    <tableColumn id="41" xr3:uid="{00000000-0010-0000-0A00-000029000000}" name="2054-55" dataDxfId="1413"/>
    <tableColumn id="42" xr3:uid="{00000000-0010-0000-0A00-00002A000000}" name="2055-56" dataDxfId="1412"/>
    <tableColumn id="43" xr3:uid="{00000000-0010-0000-0A00-00002B000000}" name="2056-57" dataDxfId="1411"/>
    <tableColumn id="44" xr3:uid="{00000000-0010-0000-0A00-00002C000000}" name="2057-58" dataDxfId="1410"/>
    <tableColumn id="45" xr3:uid="{00000000-0010-0000-0A00-00002D000000}" name="2058-59" dataDxfId="1409"/>
    <tableColumn id="46" xr3:uid="{00000000-0010-0000-0A00-00002E000000}" name="2059-60" dataDxfId="1408"/>
    <tableColumn id="47" xr3:uid="{00000000-0010-0000-0A00-00002F000000}" name="2060-61" dataDxfId="1407"/>
    <tableColumn id="48" xr3:uid="{00000000-0010-0000-0A00-000030000000}" name="2061-62" dataDxfId="1406"/>
    <tableColumn id="49" xr3:uid="{00000000-0010-0000-0A00-000031000000}" name="2062-63" dataDxfId="1405"/>
    <tableColumn id="50" xr3:uid="{00000000-0010-0000-0A00-000032000000}" name="2063-64" dataDxfId="1404"/>
    <tableColumn id="51" xr3:uid="{00000000-0010-0000-0A00-000033000000}" name="2064-65" dataDxfId="1403"/>
    <tableColumn id="52" xr3:uid="{00000000-0010-0000-0A00-000034000000}" name="2065-66" dataDxfId="1402"/>
    <tableColumn id="53" xr3:uid="{00000000-0010-0000-0A00-000035000000}" name="2066-67" dataDxfId="1401"/>
    <tableColumn id="54" xr3:uid="{00000000-0010-0000-0A00-000036000000}" name="2067-68" dataDxfId="1400"/>
    <tableColumn id="55" xr3:uid="{00000000-0010-0000-0A00-000037000000}" name="2068-69" dataDxfId="1399"/>
    <tableColumn id="56" xr3:uid="{00000000-0010-0000-0A00-000038000000}" name="2069-70" dataDxfId="1398"/>
    <tableColumn id="57" xr3:uid="{00000000-0010-0000-0A00-000039000000}" name="2070-71" dataDxfId="1397"/>
    <tableColumn id="58" xr3:uid="{00000000-0010-0000-0A00-00003A000000}" name="2071-72" dataDxfId="1396"/>
    <tableColumn id="59" xr3:uid="{00000000-0010-0000-0A00-00003B000000}" name="2072-73" dataDxfId="1395"/>
    <tableColumn id="60" xr3:uid="{00000000-0010-0000-0A00-00003C000000}" name="2073-74" dataDxfId="1394"/>
    <tableColumn id="61" xr3:uid="{00000000-0010-0000-0A00-00003D000000}" name="2074-75" dataDxfId="1393"/>
    <tableColumn id="62" xr3:uid="{00000000-0010-0000-0A00-00003E000000}" name="2075-76" dataDxfId="1392"/>
    <tableColumn id="63" xr3:uid="{00000000-0010-0000-0A00-00003F000000}" name="2076-77" dataDxfId="1391"/>
    <tableColumn id="64" xr3:uid="{00000000-0010-0000-0A00-000040000000}" name="2077-78" dataDxfId="1390"/>
    <tableColumn id="65" xr3:uid="{00000000-0010-0000-0A00-000041000000}" name="2078-79" dataDxfId="1389"/>
    <tableColumn id="66" xr3:uid="{00000000-0010-0000-0A00-000042000000}" name="2079-80" dataDxfId="1388"/>
    <tableColumn id="67" xr3:uid="{00000000-0010-0000-0A00-000043000000}" name="2080-81" dataDxfId="1387"/>
    <tableColumn id="68" xr3:uid="{00000000-0010-0000-0A00-000044000000}" name="2081-82" dataDxfId="1386"/>
    <tableColumn id="69" xr3:uid="{00000000-0010-0000-0A00-000045000000}" name="2082-83" dataDxfId="1385"/>
    <tableColumn id="70" xr3:uid="{00000000-0010-0000-0A00-000046000000}" name="2083-84" dataDxfId="1384"/>
    <tableColumn id="71" xr3:uid="{00000000-0010-0000-0A00-000047000000}" name="2084-85" dataDxfId="1383"/>
    <tableColumn id="72" xr3:uid="{00000000-0010-0000-0A00-000048000000}" name="2085-86" dataDxfId="1382"/>
    <tableColumn id="73" xr3:uid="{00000000-0010-0000-0A00-000049000000}" name="2086-87" dataDxfId="1381"/>
    <tableColumn id="74" xr3:uid="{00000000-0010-0000-0A00-00004A000000}" name="2087-88" dataDxfId="1380"/>
    <tableColumn id="75" xr3:uid="{00000000-0010-0000-0A00-00004B000000}" name="2088-89" dataDxfId="1379"/>
    <tableColumn id="76" xr3:uid="{00000000-0010-0000-0A00-00004C000000}" name="2089-90" dataDxfId="1378"/>
    <tableColumn id="77" xr3:uid="{00000000-0010-0000-0A00-00004D000000}" name="2090-91" dataDxfId="1377"/>
    <tableColumn id="78" xr3:uid="{00000000-0010-0000-0A00-00004E000000}" name="2091-92" dataDxfId="1376"/>
    <tableColumn id="79" xr3:uid="{00000000-0010-0000-0A00-00004F000000}" name="2092-93" dataDxfId="1375"/>
    <tableColumn id="80" xr3:uid="{00000000-0010-0000-0A00-000050000000}" name="2093-94" dataDxfId="1374"/>
    <tableColumn id="81" xr3:uid="{00000000-0010-0000-0A00-000051000000}" name="2094-95" dataDxfId="1373"/>
    <tableColumn id="82" xr3:uid="{00000000-0010-0000-0A00-000052000000}" name="2095-96" dataDxfId="1372"/>
    <tableColumn id="83" xr3:uid="{00000000-0010-0000-0A00-000053000000}" name="2096-97" dataDxfId="1371"/>
    <tableColumn id="84" xr3:uid="{00000000-0010-0000-0A00-000054000000}" name="2097-98" dataDxfId="1370"/>
    <tableColumn id="85" xr3:uid="{00000000-0010-0000-0A00-000055000000}" name="2098-99" dataDxfId="1369"/>
    <tableColumn id="86" xr3:uid="{00000000-0010-0000-0A00-000056000000}" name="2099-100" dataDxfId="1368"/>
    <tableColumn id="87" xr3:uid="{00000000-0010-0000-0A00-000057000000}" name="2100-01" dataDxfId="136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333F338-FC20-4D6F-9D21-FBD7D8D37B8A}" name="TBL3a_DYAABL_10_PWSPRT" displayName="TBL3a_DYAABL_10_PWSPRT" ref="B23:CI91" totalsRowShown="0" headerRowDxfId="1211" dataDxfId="1210" tableBorderDxfId="1209" headerRowCellStyle="Normal 2 2 2">
  <autoFilter ref="B23:CI91" xr:uid="{D893CB9E-6419-4938-B8EA-592538CC25DE}"/>
  <tableColumns count="86">
    <tableColumn id="1" xr3:uid="{033AFF40-5E21-4454-8DA3-CD5B28432AFE}" name="WRMP24 reference" dataDxfId="1208" dataCellStyle="Normal 2 2 2"/>
    <tableColumn id="2" xr3:uid="{7A9B6DED-C88D-4677-BBBA-697DC16ED9A4}" name="Component" dataDxfId="1207" dataCellStyle="Normal 2 2 2"/>
    <tableColumn id="3" xr3:uid="{6E49FAEE-AECB-4C10-A5F6-B2B7EE4DED70}" name="Derivation" dataDxfId="1206" dataCellStyle="Normal 2 2 2"/>
    <tableColumn id="4" xr3:uid="{C489B3F5-07CC-4963-BD10-5C67F0ACAAAD}" name="Unit" dataDxfId="1205" dataCellStyle="Normal 2 2 2"/>
    <tableColumn id="5" xr3:uid="{EA72887C-6E74-4FDB-96F2-F0CF531CABC6}" name="Decimal places" dataDxfId="1204" dataCellStyle="Normal 2 2 2"/>
    <tableColumn id="6" xr3:uid="{BDD09986-021E-4853-B2E8-7F12BB0A927C}" name="2019-20" dataDxfId="1203"/>
    <tableColumn id="7" xr3:uid="{156B44F0-4C58-4AC8-9744-25C4D7DED8DC}" name="2020-21" dataDxfId="1202"/>
    <tableColumn id="8" xr3:uid="{9CB38D2A-AEB9-4076-B4BE-935B10ADCBFC}" name="2021-22" dataDxfId="1201"/>
    <tableColumn id="9" xr3:uid="{35A9F818-1637-4A53-A7B5-AD4024AA4CE7}" name="2022-23" dataDxfId="1200"/>
    <tableColumn id="10" xr3:uid="{F57FD0E4-31B6-4BC6-A575-7E30A16638B0}" name="2023-24" dataDxfId="1199"/>
    <tableColumn id="11" xr3:uid="{2CB0F315-7B5A-400E-A865-E3833F8D7BAA}" name="2024-25" dataDxfId="1198"/>
    <tableColumn id="12" xr3:uid="{45A40CDC-F0FA-4846-952D-FEF7191F71A5}" name="2025-26" dataDxfId="1197"/>
    <tableColumn id="13" xr3:uid="{BE47142C-3092-45B6-A8BF-58CFA4C1FF69}" name="2026-27" dataDxfId="1196"/>
    <tableColumn id="14" xr3:uid="{90046973-0B87-476C-A86B-EBAA766A46CC}" name="2027-28" dataDxfId="1195"/>
    <tableColumn id="15" xr3:uid="{810E7EAF-B0BC-4AFD-AF6E-6F7C7A3C59FF}" name="2028-29" dataDxfId="1194"/>
    <tableColumn id="16" xr3:uid="{47806881-6251-449D-A203-73A77AEAC1A6}" name="2029-30" dataDxfId="1193"/>
    <tableColumn id="17" xr3:uid="{1F6D5A6A-3BBD-479C-8D27-D109F957E416}" name="2030-31" dataDxfId="1192"/>
    <tableColumn id="18" xr3:uid="{717340A2-F4FA-4506-9430-1CA945846346}" name="2031-32" dataDxfId="1191"/>
    <tableColumn id="19" xr3:uid="{AD7BABB4-E15F-4C8D-8145-94692B84E827}" name="2032-33" dataDxfId="1190"/>
    <tableColumn id="20" xr3:uid="{C00798D8-433A-4CDA-8BBB-F4A6C0FFBF72}" name="2033-34" dataDxfId="1189"/>
    <tableColumn id="21" xr3:uid="{8008ABBF-7FC3-4CEB-8C0E-DFACF0DAAE5B}" name="2034-35" dataDxfId="1188"/>
    <tableColumn id="22" xr3:uid="{E9E9DAB3-3D5F-4A70-B006-45A7E1EAC2E4}" name="2035-36" dataDxfId="1187"/>
    <tableColumn id="23" xr3:uid="{7A5178CA-A6CE-4EAE-8AE3-2549779B00C2}" name="2036-37" dataDxfId="1186"/>
    <tableColumn id="24" xr3:uid="{DC871BDD-CCCA-41B4-A817-7D0A063F3CA1}" name="2037-38" dataDxfId="1185"/>
    <tableColumn id="25" xr3:uid="{F0BE4F3F-3C46-4A27-9BD4-E3E274DA5493}" name="2038-39" dataDxfId="1184"/>
    <tableColumn id="26" xr3:uid="{7287CFF6-2001-4967-8E00-E5705F252130}" name="2039-40" dataDxfId="1183"/>
    <tableColumn id="27" xr3:uid="{3086E326-CC3A-42C6-AA9F-1DB0BF277C62}" name="2040-41" dataDxfId="1182"/>
    <tableColumn id="28" xr3:uid="{8BF6051F-B0A6-40D0-917A-1481EA246CBC}" name="2041-42" dataDxfId="1181"/>
    <tableColumn id="29" xr3:uid="{BFD562AE-A446-4862-9BBE-823CBAA4D596}" name="2042-43" dataDxfId="1180"/>
    <tableColumn id="30" xr3:uid="{95150E68-BDD0-4A7D-BA7E-261D7CE371BC}" name="2043-44" dataDxfId="1179"/>
    <tableColumn id="31" xr3:uid="{2AE21EDD-584B-4A96-B6A8-019C47B78E99}" name="2044-45" dataDxfId="1178"/>
    <tableColumn id="32" xr3:uid="{F0D9A052-B922-4AB2-83EA-2F7C88272785}" name="2045-46" dataDxfId="1177"/>
    <tableColumn id="33" xr3:uid="{BBDD9ABF-7982-48FF-A9CC-7CE365EFE969}" name="2046-47" dataDxfId="1176"/>
    <tableColumn id="34" xr3:uid="{C72E45E9-D304-498D-AE19-05DF18AD32EF}" name="2047-48" dataDxfId="1175"/>
    <tableColumn id="35" xr3:uid="{76DD025A-CBE9-4448-9133-1C2A59054F5B}" name="2048-49" dataDxfId="1174"/>
    <tableColumn id="36" xr3:uid="{9677B0A4-B862-4DF5-A5C2-528DEE537D13}" name="2049-50" dataDxfId="1173"/>
    <tableColumn id="37" xr3:uid="{401D84A0-C2A6-44F7-862B-B4F4D8352C7E}" name="2050-51" dataDxfId="1172"/>
    <tableColumn id="38" xr3:uid="{6A79B193-C62A-4DD6-847E-B4EB249FAB93}" name="2051-52" dataDxfId="1171"/>
    <tableColumn id="39" xr3:uid="{F346EDBC-4D5D-40CF-884F-3AE326072C19}" name="2052-53" dataDxfId="1170"/>
    <tableColumn id="40" xr3:uid="{4A4A6FB9-5606-4081-BD04-E0A25A9EA452}" name="2053-54" dataDxfId="1169"/>
    <tableColumn id="41" xr3:uid="{789EAE09-2384-411B-84BC-D113C43B037E}" name="2054-55" dataDxfId="1168"/>
    <tableColumn id="42" xr3:uid="{37C4C3AF-E10B-466B-8E0D-3D18182F3294}" name="2055-56" dataDxfId="1167"/>
    <tableColumn id="43" xr3:uid="{64C79E60-FFBC-45F9-AF4F-201E77A895C0}" name="2056-57" dataDxfId="1166"/>
    <tableColumn id="44" xr3:uid="{28A96E9C-60A6-4B6B-9C02-D930518C9EEE}" name="2057-58" dataDxfId="1165"/>
    <tableColumn id="45" xr3:uid="{2C89F50A-B617-4BEE-B4B8-BEFA347001C0}" name="2058-59" dataDxfId="1164"/>
    <tableColumn id="46" xr3:uid="{A29F7C62-A8D6-4CBE-A848-2B7892DBB212}" name="2059-60" dataDxfId="1163"/>
    <tableColumn id="47" xr3:uid="{C65503A4-77EA-429F-AAC0-041606D250AF}" name="2060-61" dataDxfId="1162"/>
    <tableColumn id="48" xr3:uid="{D8357657-143B-4C1D-917D-8773F110E759}" name="2061-62" dataDxfId="1161"/>
    <tableColumn id="49" xr3:uid="{85EE195B-0352-4A24-85A3-C202DBF6E803}" name="2062-63" dataDxfId="1160"/>
    <tableColumn id="50" xr3:uid="{EB27C1C0-964C-4AD5-9A51-F06CB4EF09F8}" name="2063-64" dataDxfId="1159"/>
    <tableColumn id="51" xr3:uid="{A2A20B43-3C97-4BB4-8998-AF4B1CEA9C72}" name="2064-65" dataDxfId="1158"/>
    <tableColumn id="52" xr3:uid="{C02DF203-D521-4373-8EDB-0DD1E34182C7}" name="2065-66" dataDxfId="1157"/>
    <tableColumn id="53" xr3:uid="{5E917865-B74A-452D-AC38-D064DDA2A20F}" name="2066-67" dataDxfId="1156"/>
    <tableColumn id="54" xr3:uid="{097070C4-283F-4F00-B0BE-EF9D2B9267A4}" name="2067-68" dataDxfId="1155"/>
    <tableColumn id="55" xr3:uid="{FB3C2775-C0C2-4DDD-9E16-7A97F1D5906E}" name="2068-69" dataDxfId="1154"/>
    <tableColumn id="56" xr3:uid="{2D8D96C4-2C19-48F1-9F80-8EEF5D6F8949}" name="2069-70" dataDxfId="1153"/>
    <tableColumn id="57" xr3:uid="{EBBC3A81-0A1A-49C5-B537-58DA81CCCC5F}" name="2070-71" dataDxfId="1152"/>
    <tableColumn id="58" xr3:uid="{68C32572-DE53-4E90-BF8D-DF210C946867}" name="2071-72" dataDxfId="1151"/>
    <tableColumn id="59" xr3:uid="{D81E7C23-6A46-4CA7-902C-E137251763AB}" name="2072-73" dataDxfId="1150"/>
    <tableColumn id="60" xr3:uid="{69639CE8-DDF2-4C1D-9AC8-CC7633ACD8FC}" name="2073-74" dataDxfId="1149"/>
    <tableColumn id="61" xr3:uid="{5F233B4B-E40C-4221-8886-AE9898C6445E}" name="2074-75" dataDxfId="1148"/>
    <tableColumn id="62" xr3:uid="{7F193BCB-54BF-433D-A9D9-C416408524F7}" name="2075-76" dataDxfId="1147"/>
    <tableColumn id="63" xr3:uid="{C5653A1A-7FFD-4615-84C9-68D7BDE1DA3D}" name="2076-77" dataDxfId="1146"/>
    <tableColumn id="64" xr3:uid="{EB281B5D-6D4F-4D50-A083-F092038639F3}" name="2077-78" dataDxfId="1145"/>
    <tableColumn id="65" xr3:uid="{AA710254-C719-42AC-91A1-63446D37FEB8}" name="2078-79" dataDxfId="1144"/>
    <tableColumn id="66" xr3:uid="{10033E8C-9678-4F99-B04A-B219C52F335D}" name="2079-80" dataDxfId="1143"/>
    <tableColumn id="67" xr3:uid="{593199F7-C57E-47EB-8D59-23D34994D881}" name="2080-81" dataDxfId="1142"/>
    <tableColumn id="68" xr3:uid="{61D3DA50-5939-4C84-BF23-04DBB84D91AF}" name="2081-82" dataDxfId="1141"/>
    <tableColumn id="69" xr3:uid="{8CE56839-E3BA-46DC-83D2-0C1D56384D01}" name="2082-83" dataDxfId="1140"/>
    <tableColumn id="70" xr3:uid="{CE603DA4-6E3D-4C2C-880B-4F4E74EE2561}" name="2083-84" dataDxfId="1139"/>
    <tableColumn id="71" xr3:uid="{EF2D58B6-D06E-4BD9-AFDF-819AF14C06EF}" name="2084-85" dataDxfId="1138"/>
    <tableColumn id="72" xr3:uid="{278B6E93-1CD6-45E4-AC7F-4F6414D06EDB}" name="2085-86" dataDxfId="1137"/>
    <tableColumn id="73" xr3:uid="{9A891A96-E088-4324-ABC9-9C35285BE32F}" name="2086-87" dataDxfId="1136"/>
    <tableColumn id="74" xr3:uid="{AD8F124E-ACF1-4DD7-89CB-0AD7209926E9}" name="2087-88" dataDxfId="1135"/>
    <tableColumn id="75" xr3:uid="{9254BBA9-B36F-479A-AA3D-00D37B94F92C}" name="2088-89" dataDxfId="1134"/>
    <tableColumn id="76" xr3:uid="{A7334B3D-B8B1-417D-A85D-A933A31E686A}" name="2089-90" dataDxfId="1133"/>
    <tableColumn id="77" xr3:uid="{415AC83B-5887-4B72-9B44-92E8B8D032D2}" name="2090-91" dataDxfId="1132"/>
    <tableColumn id="78" xr3:uid="{AC5C45DD-5403-4640-8C41-E41E251C7669}" name="2091-92" dataDxfId="1131"/>
    <tableColumn id="79" xr3:uid="{941744B2-00F0-4762-9633-4435061AF2EC}" name="2092-93" dataDxfId="1130"/>
    <tableColumn id="80" xr3:uid="{CF91197C-9B38-4B75-86E4-CE96B75F3062}" name="2093-94" dataDxfId="1129"/>
    <tableColumn id="81" xr3:uid="{535B055A-0A49-4967-9D98-8F66312074CB}" name="2094-95" dataDxfId="1128"/>
    <tableColumn id="82" xr3:uid="{CCEA7A23-A2BC-48BB-9B67-B350DE75561E}" name="2095-96" dataDxfId="1127"/>
    <tableColumn id="83" xr3:uid="{716BC7BF-3A9B-4909-88AA-82B4F43D2D68}" name="2096-97" dataDxfId="1126"/>
    <tableColumn id="84" xr3:uid="{08D9A9CD-DFA2-4CE2-917C-37D51B97A1B8}" name="2097-98" dataDxfId="1125"/>
    <tableColumn id="85" xr3:uid="{07EE6BCA-165E-4DC5-AFFB-E11E49208247}" name="2098-99" dataDxfId="1124"/>
    <tableColumn id="86" xr3:uid="{F9443570-DBB6-46D7-9F65-2E4636834E5F}" name="2099-100" dataDxfId="112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E411715-87C1-496E-96AD-EA0AEFA43E86}" name="TBL3b_DYAAOpt_11_PWSPRT" displayName="TBL3b_DYAAOpt_11_PWSPRT" ref="B94:CI118" totalsRowShown="0" headerRowDxfId="1122" dataDxfId="1120" headerRowBorderDxfId="1121" tableBorderDxfId="1119" headerRowCellStyle="Normal 2 2 2" dataCellStyle="Normal 2 2 2">
  <autoFilter ref="B94:CI118" xr:uid="{D5EFB056-0F2B-4E27-8197-E2FB749A3A50}"/>
  <tableColumns count="86">
    <tableColumn id="1" xr3:uid="{DA2F0632-8C6D-41BD-BC16-89457D14C8DC}" name="WRMP24 reference" dataDxfId="1118" dataCellStyle="Normal 2 2 2"/>
    <tableColumn id="2" xr3:uid="{C6C9E7AD-BECA-442A-9A2C-583A880775D7}" name="Option type" dataDxfId="1117" dataCellStyle="Normal 2 2 2"/>
    <tableColumn id="3" xr3:uid="{A49BC5C0-311D-46AF-9673-1C2FE7195485}" name="Cat ID" dataDxfId="1116" dataCellStyle="Normal 2 2 2"/>
    <tableColumn id="4" xr3:uid="{7691D921-CDA5-43A9-9942-80537F3A71C0}" name="Unit" dataDxfId="1115" dataCellStyle="Normal 2 2 2"/>
    <tableColumn id="5" xr3:uid="{D56463D5-740C-461E-B5D7-32EED63E09E4}" name="Decimal places" dataDxfId="1114" dataCellStyle="Normal 2 2 2"/>
    <tableColumn id="6" xr3:uid="{BADB3670-FD32-4081-9132-BDFB68D4CDDF}" name="2019-20" dataDxfId="1113" dataCellStyle="Normal 2 2 2"/>
    <tableColumn id="7" xr3:uid="{F13B4999-9CC1-4471-A01F-DD8D048678FD}" name="2020-21" dataDxfId="1112" dataCellStyle="Normal 2 2 2"/>
    <tableColumn id="8" xr3:uid="{F3598B4B-9C82-4231-B186-0007218002D6}" name="2021-22" dataDxfId="1111" dataCellStyle="Normal 2 2 2"/>
    <tableColumn id="9" xr3:uid="{1F288282-1FF6-4D94-B895-91A2832831B1}" name="2022-23" dataDxfId="1110" dataCellStyle="Normal 2 2 2"/>
    <tableColumn id="10" xr3:uid="{B2F63AC4-C043-4361-9527-0C53732D3958}" name="2023-24" dataDxfId="1109" dataCellStyle="Normal 2 2 2"/>
    <tableColumn id="11" xr3:uid="{0F5A99FC-7436-4C29-90C1-AAB389C188D5}" name="2024-25" dataDxfId="1108" dataCellStyle="Normal 2 2 2"/>
    <tableColumn id="12" xr3:uid="{2A55FA0A-BCD4-47D4-ADD4-3AC10C7C0D3F}" name="2025-26" dataDxfId="1107" dataCellStyle="Normal 2 2 2"/>
    <tableColumn id="13" xr3:uid="{FC66F73D-0A33-4684-A8B1-B249290797B9}" name="2026-27" dataDxfId="1106" dataCellStyle="Normal 2 2 2"/>
    <tableColumn id="14" xr3:uid="{7EB0442F-DDA7-4015-BF41-17A36213DA52}" name="2027-28" dataDxfId="1105" dataCellStyle="Normal 2 2 2"/>
    <tableColumn id="15" xr3:uid="{D5BF24D2-1D44-4E65-8326-1733E82A0E30}" name="2028-29" dataDxfId="1104" dataCellStyle="Normal 2 2 2"/>
    <tableColumn id="16" xr3:uid="{005F9FD4-B345-48F3-B5AF-B2D3AAE1147D}" name="2029-30" dataDxfId="1103" dataCellStyle="Normal 2 2 2"/>
    <tableColumn id="17" xr3:uid="{D67CD9A2-D2D8-482A-8018-7C30E8EE2E0A}" name="2030-31" dataDxfId="1102" dataCellStyle="Normal 2 2 2"/>
    <tableColumn id="18" xr3:uid="{72684D5A-0F23-432D-92A8-BBA8AFD1C478}" name="2031-32" dataDxfId="1101" dataCellStyle="Normal 2 2 2"/>
    <tableColumn id="19" xr3:uid="{62FE084D-96EA-4EE7-A75D-1805902DC770}" name="2032-33" dataDxfId="1100" dataCellStyle="Normal 2 2 2"/>
    <tableColumn id="20" xr3:uid="{37937279-A733-42D8-BFC4-C541D6F2E984}" name="2033-34" dataDxfId="1099" dataCellStyle="Normal 2 2 2"/>
    <tableColumn id="21" xr3:uid="{714C7FED-04D0-4246-8973-A3FF4EAC0BDF}" name="2034-35" dataDxfId="1098" dataCellStyle="Normal 2 2 2"/>
    <tableColumn id="22" xr3:uid="{06E08D4F-88CD-4B8B-927E-BDF9B81C64C9}" name="2035-36" dataDxfId="1097" dataCellStyle="Normal 2 2 2"/>
    <tableColumn id="23" xr3:uid="{C30CCF6F-23EC-4998-8EF6-1EA2BE97487E}" name="2036-37" dataDxfId="1096" dataCellStyle="Normal 2 2 2"/>
    <tableColumn id="24" xr3:uid="{24EDA58B-3FB6-49B3-A7E3-87AD984F7563}" name="2037-38" dataDxfId="1095" dataCellStyle="Normal 2 2 2"/>
    <tableColumn id="25" xr3:uid="{F07E442F-5EA1-40E2-AFD2-3D95B04802DD}" name="2038-39" dataDxfId="1094" dataCellStyle="Normal 2 2 2"/>
    <tableColumn id="26" xr3:uid="{4EDD01F5-C9D4-4DD7-AA81-E5274A38A76E}" name="2039-40" dataDxfId="1093" dataCellStyle="Normal 2 2 2"/>
    <tableColumn id="27" xr3:uid="{72AB2A08-B956-4D20-9092-238041EF4474}" name="2040-41" dataDxfId="1092" dataCellStyle="Normal 2 2 2"/>
    <tableColumn id="28" xr3:uid="{8589FEF4-FEF6-4656-9C08-A6CD3BFDA666}" name="2041-42" dataDxfId="1091" dataCellStyle="Normal 2 2 2"/>
    <tableColumn id="29" xr3:uid="{C657FAC5-3D9F-4DD9-A03B-E8BEEBD36ADC}" name="2042-43" dataDxfId="1090" dataCellStyle="Normal 2 2 2"/>
    <tableColumn id="30" xr3:uid="{BF1D4D88-DAC6-499F-B664-E7714D37818D}" name="2043-44" dataDxfId="1089" dataCellStyle="Normal 2 2 2"/>
    <tableColumn id="31" xr3:uid="{CF475D97-6A35-4561-BFAA-886EFF4BFD46}" name="2044-45" dataDxfId="1088" dataCellStyle="Normal 2 2 2"/>
    <tableColumn id="32" xr3:uid="{0627D783-042A-472F-8B05-FC00673A5465}" name="2045-46" dataDxfId="1087" dataCellStyle="Normal 2 2 2"/>
    <tableColumn id="33" xr3:uid="{A3B08A7B-F5B6-450F-A19D-2A4B3EB9E637}" name="2046-47" dataDxfId="1086" dataCellStyle="Normal 2 2 2"/>
    <tableColumn id="34" xr3:uid="{C60D0D43-3DC1-4399-97A7-0DCF0B72715D}" name="2047-48" dataDxfId="1085" dataCellStyle="Normal 2 2 2"/>
    <tableColumn id="35" xr3:uid="{57F7FBC8-6C2E-480B-ADC0-41211B21CE25}" name="2048-49" dataDxfId="1084" dataCellStyle="Normal 2 2 2"/>
    <tableColumn id="36" xr3:uid="{DE1CC186-9A61-4D73-95DD-9D1D92F35E40}" name="2049-50" dataDxfId="1083" dataCellStyle="Normal 2 2 2"/>
    <tableColumn id="37" xr3:uid="{F5CF9DC9-A518-443D-86E2-80177F2DE6CE}" name="2050-51" dataDxfId="1082" dataCellStyle="Normal 2 2 2"/>
    <tableColumn id="38" xr3:uid="{A164D7C3-873E-4402-9EBE-6604C384ED35}" name="2051-52" dataDxfId="1081" dataCellStyle="Normal 2 2 2"/>
    <tableColumn id="39" xr3:uid="{9D5EE50F-30C2-472F-A474-40052B845BAD}" name="2052-53" dataDxfId="1080" dataCellStyle="Normal 2 2 2"/>
    <tableColumn id="40" xr3:uid="{E6D5821A-5DD2-4D48-86D6-59EFD17394D6}" name="2053-54" dataDxfId="1079" dataCellStyle="Normal 2 2 2"/>
    <tableColumn id="41" xr3:uid="{46AE7E0D-00A0-451B-AB26-345B0D957044}" name="2054-55" dataDxfId="1078" dataCellStyle="Normal 2 2 2"/>
    <tableColumn id="42" xr3:uid="{B416B77A-03EE-43D4-BAAC-444DBAD99A4F}" name="2055-56" dataDxfId="1077" dataCellStyle="Normal 2 2 2"/>
    <tableColumn id="43" xr3:uid="{4AB3BB0B-D41B-4558-A4EC-F8F0FC7C4193}" name="2056-57" dataDxfId="1076" dataCellStyle="Normal 2 2 2"/>
    <tableColumn id="44" xr3:uid="{DDC8F573-AF96-434D-B89A-24C92DC1DE00}" name="2057-58" dataDxfId="1075" dataCellStyle="Normal 2 2 2"/>
    <tableColumn id="45" xr3:uid="{867E416F-E6B0-457B-AAEE-F43FDB56A769}" name="2058-59" dataDxfId="1074" dataCellStyle="Normal 2 2 2"/>
    <tableColumn id="46" xr3:uid="{4A075D95-848C-4BF3-9414-4FAC59283746}" name="2059-60" dataDxfId="1073" dataCellStyle="Normal 2 2 2"/>
    <tableColumn id="47" xr3:uid="{ADB3C73B-F9BD-4D7F-BF74-DB63978ED611}" name="2060-61" dataDxfId="1072" dataCellStyle="Normal 2 2 2"/>
    <tableColumn id="48" xr3:uid="{F1CF22AC-A42B-4FFE-8970-C7BAEB8B7B54}" name="2061-62" dataDxfId="1071" dataCellStyle="Normal 2 2 2"/>
    <tableColumn id="49" xr3:uid="{75921264-2844-4134-B510-717E243C08AD}" name="2062-63" dataDxfId="1070" dataCellStyle="Normal 2 2 2"/>
    <tableColumn id="50" xr3:uid="{56DE46E7-158E-4162-A253-621D5D434699}" name="2063-64" dataDxfId="1069" dataCellStyle="Normal 2 2 2"/>
    <tableColumn id="51" xr3:uid="{2FF74642-B177-4A45-91F6-17D6396A00BF}" name="2064-65" dataDxfId="1068" dataCellStyle="Normal 2 2 2"/>
    <tableColumn id="52" xr3:uid="{5B9CB790-A76E-4D3F-8A05-E2818B7DEBBC}" name="2065-66" dataDxfId="1067" dataCellStyle="Normal 2 2 2"/>
    <tableColumn id="53" xr3:uid="{85AF749E-D4DA-4992-BC0D-1DE2B09A4F0D}" name="2066-67" dataDxfId="1066" dataCellStyle="Normal 2 2 2"/>
    <tableColumn id="54" xr3:uid="{1B03B7ED-3D2F-4940-BE27-27AB8FE18DA7}" name="2067-68" dataDxfId="1065" dataCellStyle="Normal 2 2 2"/>
    <tableColumn id="55" xr3:uid="{1E14D50F-ACD7-407C-B6B8-B9D377289C7E}" name="2068-69" dataDxfId="1064" dataCellStyle="Normal 2 2 2"/>
    <tableColumn id="56" xr3:uid="{C0A6C646-0411-47F7-B4F8-7E3E8A6DFD47}" name="2069-70" dataDxfId="1063" dataCellStyle="Normal 2 2 2"/>
    <tableColumn id="57" xr3:uid="{122CF75D-A2ED-4F9E-90DA-B3306E1D2EEB}" name="2070-71" dataDxfId="1062" dataCellStyle="Normal 2 2 2"/>
    <tableColumn id="58" xr3:uid="{9BC674CD-132B-4887-A25F-A7FE65C78889}" name="2071-72" dataDxfId="1061" dataCellStyle="Normal 2 2 2"/>
    <tableColumn id="59" xr3:uid="{98A8446A-3963-4B86-A613-4EE1510F6812}" name="2072-73" dataDxfId="1060" dataCellStyle="Normal 2 2 2"/>
    <tableColumn id="60" xr3:uid="{B7110EEA-B391-461C-A330-F171954A210A}" name="2073-74" dataDxfId="1059" dataCellStyle="Normal 2 2 2"/>
    <tableColumn id="61" xr3:uid="{DB0A7300-90C7-4A3B-A43A-CDD978B035E4}" name="2074-75" dataDxfId="1058" dataCellStyle="Normal 2 2 2"/>
    <tableColumn id="62" xr3:uid="{1BB76717-F328-4759-9A27-50F17AC01046}" name="2075-76" dataDxfId="1057" dataCellStyle="Normal 2 2 2"/>
    <tableColumn id="63" xr3:uid="{14940FCB-D41E-444E-B099-F0E30A706A7D}" name="2076-77" dataDxfId="1056" dataCellStyle="Normal 2 2 2"/>
    <tableColumn id="64" xr3:uid="{D7803165-614C-4F99-94C7-8502CAD5A423}" name="2077-78" dataDxfId="1055" dataCellStyle="Normal 2 2 2"/>
    <tableColumn id="65" xr3:uid="{BA456BD5-9593-4027-8F0B-98A083927C89}" name="2078-79" dataDxfId="1054" dataCellStyle="Normal 2 2 2"/>
    <tableColumn id="66" xr3:uid="{D76B0F91-93CE-4190-B9B6-8A1C10A7F212}" name="2079-80" dataDxfId="1053" dataCellStyle="Normal 2 2 2"/>
    <tableColumn id="67" xr3:uid="{AFA66F16-CBC0-4F29-A758-196D4E889253}" name="2080-81" dataDxfId="1052" dataCellStyle="Normal 2 2 2"/>
    <tableColumn id="68" xr3:uid="{88714CA4-AB36-4EA3-ABFB-9A499955D14B}" name="2081-82" dataDxfId="1051" dataCellStyle="Normal 2 2 2"/>
    <tableColumn id="69" xr3:uid="{B3A6F194-DBEB-4269-9391-0E02C7456727}" name="2082-83" dataDxfId="1050" dataCellStyle="Normal 2 2 2"/>
    <tableColumn id="70" xr3:uid="{633329DE-BAED-4D8B-863D-39D0015B4A28}" name="2083-84" dataDxfId="1049" dataCellStyle="Normal 2 2 2"/>
    <tableColumn id="71" xr3:uid="{0FB74A55-566A-4D95-9B53-67F450201EBE}" name="2084-85" dataDxfId="1048" dataCellStyle="Normal 2 2 2"/>
    <tableColumn id="72" xr3:uid="{0AF531C1-76F5-43AE-A53C-22219DFC7A07}" name="2085-86" dataDxfId="1047" dataCellStyle="Normal 2 2 2"/>
    <tableColumn id="73" xr3:uid="{564B19FB-A698-416E-9FEB-B36AFBC11DDB}" name="2086-87" dataDxfId="1046" dataCellStyle="Normal 2 2 2"/>
    <tableColumn id="74" xr3:uid="{455D76DF-8AB0-4C1E-9C61-14F356257070}" name="2087-88" dataDxfId="1045" dataCellStyle="Normal 2 2 2"/>
    <tableColumn id="75" xr3:uid="{0ADE1C5F-52B5-4A0F-9866-184D3213BE0B}" name="2088-89" dataDxfId="1044" dataCellStyle="Normal 2 2 2"/>
    <tableColumn id="76" xr3:uid="{A1B72747-DADF-42CE-A3EF-BBCEDD073AAF}" name="2089-90" dataDxfId="1043" dataCellStyle="Normal 2 2 2"/>
    <tableColumn id="77" xr3:uid="{90A597F6-BFF6-4716-9027-87EF9B053754}" name="2090-91" dataDxfId="1042" dataCellStyle="Normal 2 2 2"/>
    <tableColumn id="78" xr3:uid="{68617CB4-EBF7-4B21-A088-9200FEEAA660}" name="2091-92" dataDxfId="1041" dataCellStyle="Normal 2 2 2"/>
    <tableColumn id="79" xr3:uid="{C5DF4F26-117A-46C7-97E6-CA525B925D37}" name="2092-93" dataDxfId="1040" dataCellStyle="Normal 2 2 2"/>
    <tableColumn id="80" xr3:uid="{AD87FE75-6845-45C9-B4CF-F142382B30A9}" name="2093-94" dataDxfId="1039" dataCellStyle="Normal 2 2 2"/>
    <tableColumn id="81" xr3:uid="{AE1E8307-2A6E-4886-AD04-16C0FAAECC4E}" name="2094-95" dataDxfId="1038" dataCellStyle="Normal 2 2 2"/>
    <tableColumn id="82" xr3:uid="{552CDB8E-E098-4204-A4A1-21E91D07F66B}" name="2095-96" dataDxfId="1037" dataCellStyle="Normal 2 2 2"/>
    <tableColumn id="83" xr3:uid="{AB3F9CCA-C328-492E-82AB-7DF7F76A10F1}" name="2096-97" dataDxfId="1036" dataCellStyle="Normal 2 2 2"/>
    <tableColumn id="84" xr3:uid="{DE530CDB-BDD2-44E5-955F-55966D093E4D}" name="2097-98" dataDxfId="1035" dataCellStyle="Normal 2 2 2"/>
    <tableColumn id="85" xr3:uid="{EF5AE219-B262-40A1-9FD6-AFF9A09E778D}" name="2098-99" dataDxfId="1034" dataCellStyle="Normal 2 2 2"/>
    <tableColumn id="86" xr3:uid="{B262F523-4A20-4254-B8E6-05D6050C670A}" name="2099-100" dataDxfId="1033"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26D0102-CCD4-4D2B-B7A5-662288F3EF8D}" name="TBL3c_DYAAFP_12_PWSPRT" displayName="TBL3c_DYAAFP_12_PWSPRT" ref="B121:CI181" totalsRowShown="0" headerRowDxfId="1032" dataDxfId="1031" tableBorderDxfId="1030" headerRowCellStyle="Normal 2 2 2" dataCellStyle="Normal 2 2 2">
  <autoFilter ref="B121:CI181" xr:uid="{5F73F099-EB99-4DA0-8AAC-6F08AB2562CA}"/>
  <tableColumns count="86">
    <tableColumn id="1" xr3:uid="{66106774-0847-459E-A41A-447A3FBA9B43}" name="WRMP24 reference" dataDxfId="1029" dataCellStyle="Normal 2 2 2"/>
    <tableColumn id="2" xr3:uid="{E10DFEC6-AD87-4888-AC9E-2426267E3E8A}" name="Component" dataDxfId="1028" dataCellStyle="Normal 2 2 2"/>
    <tableColumn id="3" xr3:uid="{B0171E71-2D42-4D4C-B2A1-669CBCE100B5}" name="Derivation" dataDxfId="1027" dataCellStyle="Normal 2 2 2"/>
    <tableColumn id="4" xr3:uid="{7F87201C-1842-42FE-B3D4-A4F1A003A8B6}" name="Unit" dataDxfId="1026" dataCellStyle="Normal 2 2 2"/>
    <tableColumn id="5" xr3:uid="{C2885E35-4FF6-4F35-A817-C1D17ADE098F}" name="Decimal places" dataDxfId="1025" dataCellStyle="Normal 2 2 2"/>
    <tableColumn id="6" xr3:uid="{8213FD06-8994-4D6B-8B4E-E5737126CDFE}" name="2019-20" dataDxfId="1024" dataCellStyle="Normal 2 2 2"/>
    <tableColumn id="7" xr3:uid="{9C63D0D8-03BF-4ADE-9746-9CE02BD043A0}" name="2020-21" dataDxfId="1023" dataCellStyle="Normal 2 2 2"/>
    <tableColumn id="8" xr3:uid="{8EDDD5C5-858F-435F-B6D6-61AB15F80B5B}" name="2021-22" dataDxfId="1022" dataCellStyle="Normal 2 2 2"/>
    <tableColumn id="9" xr3:uid="{B6CD6C45-B97A-40D9-9D4C-DB2E54FD3F6F}" name="2022-23" dataDxfId="1021" dataCellStyle="Normal 2 2 2"/>
    <tableColumn id="10" xr3:uid="{B60F0D12-7162-4565-8F17-7A3B46D39A5E}" name="2023-24" dataDxfId="1020" dataCellStyle="Normal 2 2 2"/>
    <tableColumn id="11" xr3:uid="{5E80E8D3-DE4C-43F2-97BE-F88F6F036C33}" name="2024-25" dataDxfId="1019" dataCellStyle="Normal 2 2 2"/>
    <tableColumn id="12" xr3:uid="{5D66B46C-2989-4D71-875C-A4E59D518B94}" name="2025-26" dataDxfId="1018" dataCellStyle="Normal 2 2 2"/>
    <tableColumn id="13" xr3:uid="{FC677E1B-96BF-48B1-B8C1-6C5A3D781F16}" name="2026-27" dataDxfId="1017" dataCellStyle="Normal 2 2 2"/>
    <tableColumn id="14" xr3:uid="{2E0073C1-2A9F-452B-A838-81C78F266D5D}" name="2027-28" dataDxfId="1016" dataCellStyle="Normal 2 2 2"/>
    <tableColumn id="15" xr3:uid="{65C0464B-0FED-4B71-910A-FAAD8CE6974A}" name="2028-29" dataDxfId="1015" dataCellStyle="Normal 2 2 2"/>
    <tableColumn id="16" xr3:uid="{F1BE8B37-15E4-4ED7-A239-6AB348CA7CAF}" name="2029-30" dataDxfId="1014" dataCellStyle="Normal 2 2 2"/>
    <tableColumn id="17" xr3:uid="{86EF7C18-7112-4CAF-8BCD-E80EDE59D6F7}" name="2030-31" dataDxfId="1013" dataCellStyle="Normal 2 2 2"/>
    <tableColumn id="18" xr3:uid="{22BD4C90-7D4A-45D6-AC4F-BDE3CD3299AF}" name="2031-32" dataDxfId="1012" dataCellStyle="Normal 2 2 2"/>
    <tableColumn id="19" xr3:uid="{DE041D19-8052-4835-8521-A81BCE71082F}" name="2032-33" dataDxfId="1011" dataCellStyle="Normal 2 2 2"/>
    <tableColumn id="20" xr3:uid="{3AE04713-897D-407C-81C1-BF6BBD803905}" name="2033-34" dataDxfId="1010" dataCellStyle="Normal 2 2 2"/>
    <tableColumn id="21" xr3:uid="{7BAA8E85-E3C0-4DA1-8717-4E9DDB528166}" name="2034-35" dataDxfId="1009" dataCellStyle="Normal 2 2 2"/>
    <tableColumn id="22" xr3:uid="{D242AADC-2A5C-4D74-8AD8-BF1026EC279C}" name="2035-36" dataDxfId="1008" dataCellStyle="Normal 2 2 2"/>
    <tableColumn id="23" xr3:uid="{BE8E7B47-441E-49DD-8AF6-FD752DFA22B8}" name="2036-37" dataDxfId="1007" dataCellStyle="Normal 2 2 2"/>
    <tableColumn id="24" xr3:uid="{77156AD7-40E3-4069-8441-CD7EF4D66BD2}" name="2037-38" dataDxfId="1006" dataCellStyle="Normal 2 2 2"/>
    <tableColumn id="25" xr3:uid="{1C90C84D-2783-4FB6-88D3-61E7545E1AE3}" name="2038-39" dataDxfId="1005" dataCellStyle="Normal 2 2 2"/>
    <tableColumn id="26" xr3:uid="{DF0CA84B-AE7F-44E0-9D0E-2DC320CDECC1}" name="2039-40" dataDxfId="1004" dataCellStyle="Normal 2 2 2"/>
    <tableColumn id="27" xr3:uid="{E5F11413-537B-43DD-96D6-425C123AAA06}" name="2040-41" dataDxfId="1003" dataCellStyle="Normal 2 2 2"/>
    <tableColumn id="28" xr3:uid="{F18DB3FF-DE7A-48B5-8596-8C8E72972FD3}" name="2041-42" dataDxfId="1002" dataCellStyle="Normal 2 2 2"/>
    <tableColumn id="29" xr3:uid="{E9682FBA-43A5-4282-8365-03E2E3015CB4}" name="2042-43" dataDxfId="1001" dataCellStyle="Normal 2 2 2"/>
    <tableColumn id="30" xr3:uid="{B0C585C9-2979-4F9F-B512-086C30420725}" name="2043-44" dataDxfId="1000" dataCellStyle="Normal 2 2 2"/>
    <tableColumn id="31" xr3:uid="{B8192B29-8C0B-4DEF-A2B4-2BFE1E412EEC}" name="2044-45" dataDxfId="999" dataCellStyle="Normal 2 2 2"/>
    <tableColumn id="32" xr3:uid="{6582261F-4445-4449-A1C2-7FADE6646816}" name="2045-46" dataDxfId="998" dataCellStyle="Normal 2 2 2"/>
    <tableColumn id="33" xr3:uid="{994E3F57-F759-4BFA-83F1-0810DA0A13EE}" name="2046-47" dataDxfId="997" dataCellStyle="Normal 2 2 2"/>
    <tableColumn id="34" xr3:uid="{161BA091-55F5-479F-B37F-BECCF8296383}" name="2047-48" dataDxfId="996" dataCellStyle="Normal 2 2 2"/>
    <tableColumn id="35" xr3:uid="{E99BA034-24F7-4681-A0D8-924BF7DBEE14}" name="2048-49" dataDxfId="995" dataCellStyle="Normal 2 2 2"/>
    <tableColumn id="36" xr3:uid="{50BE3CE5-97DB-4940-90EF-B4A7A04EE335}" name="2049-50" dataDxfId="994" dataCellStyle="Normal 2 2 2"/>
    <tableColumn id="37" xr3:uid="{16F08B42-CC37-4CE5-8DEB-2F9DF33BEC58}" name="2050-51" dataDxfId="993" dataCellStyle="Normal 2 2 2"/>
    <tableColumn id="38" xr3:uid="{D858F565-2833-471E-A3E8-DE14861E065E}" name="2051-52" dataDxfId="992" dataCellStyle="Normal 2 2 2"/>
    <tableColumn id="39" xr3:uid="{0C96C9AF-69D2-498C-87CA-8DD8254EB45A}" name="2052-53" dataDxfId="991" dataCellStyle="Normal 2 2 2"/>
    <tableColumn id="40" xr3:uid="{FE3BF185-8A0F-4490-A1F6-E39B51756F54}" name="2053-54" dataDxfId="990" dataCellStyle="Normal 2 2 2"/>
    <tableColumn id="41" xr3:uid="{B88582F3-841D-40AF-9869-22CDB6DE4489}" name="2054-55" dataDxfId="989" dataCellStyle="Normal 2 2 2"/>
    <tableColumn id="42" xr3:uid="{97EBEF5E-4D78-4E36-B5A0-3C1BBEC0632D}" name="2055-56" dataDxfId="988" dataCellStyle="Normal 2 2 2"/>
    <tableColumn id="43" xr3:uid="{CEAB88DE-171A-44C5-A78B-704BE29C8281}" name="2056-57" dataDxfId="987" dataCellStyle="Normal 2 2 2"/>
    <tableColumn id="44" xr3:uid="{910F007E-A34A-4EBB-B4D4-BE70DBD6EA3D}" name="2057-58" dataDxfId="986" dataCellStyle="Normal 2 2 2"/>
    <tableColumn id="45" xr3:uid="{3501C8B4-5CDA-4FAA-8052-E4EBBB0BFD83}" name="2058-59" dataDxfId="985" dataCellStyle="Normal 2 2 2"/>
    <tableColumn id="46" xr3:uid="{B7D06493-7475-459B-9B2B-A5A497B4BAA6}" name="2059-60" dataDxfId="984" dataCellStyle="Normal 2 2 2"/>
    <tableColumn id="47" xr3:uid="{4529860E-3CE1-4D14-A7CD-28B7A723F65F}" name="2060-61" dataDxfId="983" dataCellStyle="Normal 2 2 2"/>
    <tableColumn id="48" xr3:uid="{B616160F-F002-4E55-BCB3-3129DAA9CC37}" name="2061-62" dataDxfId="982" dataCellStyle="Normal 2 2 2"/>
    <tableColumn id="49" xr3:uid="{B6D55BC8-12A0-491B-898E-5190962E04E0}" name="2062-63" dataDxfId="981" dataCellStyle="Normal 2 2 2"/>
    <tableColumn id="50" xr3:uid="{B004B5F9-1C6B-424F-B94C-CCEF1C0F6923}" name="2063-64" dataDxfId="980" dataCellStyle="Normal 2 2 2"/>
    <tableColumn id="51" xr3:uid="{C3D2F9E0-5B8D-4A1E-9E8E-D098041AB224}" name="2064-65" dataDxfId="979" dataCellStyle="Normal 2 2 2"/>
    <tableColumn id="52" xr3:uid="{3AF917F5-74AC-425A-8EAE-399319CFC11C}" name="2065-66" dataDxfId="978" dataCellStyle="Normal 2 2 2"/>
    <tableColumn id="53" xr3:uid="{6BE6F281-4F4E-4763-85B9-065F2D82BF6A}" name="2066-67" dataDxfId="977" dataCellStyle="Normal 2 2 2"/>
    <tableColumn id="54" xr3:uid="{A34B6158-12DF-4AC3-8D95-2FBBAC146A13}" name="2067-68" dataDxfId="976" dataCellStyle="Normal 2 2 2"/>
    <tableColumn id="55" xr3:uid="{C66332CC-906F-4DC3-ACFF-88B5BA2B1A12}" name="2068-69" dataDxfId="975" dataCellStyle="Normal 2 2 2"/>
    <tableColumn id="56" xr3:uid="{0DB41A87-6F1A-49C9-B17B-83DF01808845}" name="2069-70" dataDxfId="974" dataCellStyle="Normal 2 2 2"/>
    <tableColumn id="57" xr3:uid="{2F89B76B-2D47-4029-94B7-7CEAA1D32BF6}" name="2070-71" dataDxfId="973" dataCellStyle="Normal 2 2 2"/>
    <tableColumn id="58" xr3:uid="{FA82D218-C77D-4825-B933-BB07B6636ECA}" name="2071-72" dataDxfId="972" dataCellStyle="Normal 2 2 2"/>
    <tableColumn id="59" xr3:uid="{EB04AB19-7127-4F37-AFE7-F424848A1206}" name="2072-73" dataDxfId="971" dataCellStyle="Normal 2 2 2"/>
    <tableColumn id="60" xr3:uid="{190775D5-680A-4791-88CC-332406538DB2}" name="2073-74" dataDxfId="970" dataCellStyle="Normal 2 2 2"/>
    <tableColumn id="61" xr3:uid="{5E6149D6-B35D-40CE-8BED-72C1DE78804B}" name="2074-75" dataDxfId="969" dataCellStyle="Normal 2 2 2"/>
    <tableColumn id="62" xr3:uid="{77ADA47C-77B9-4F80-9432-A0AD252A9E0B}" name="2075-76" dataDxfId="968" dataCellStyle="Normal 2 2 2"/>
    <tableColumn id="63" xr3:uid="{AFE0002B-627B-4665-9766-8D8F96911466}" name="2076-77" dataDxfId="967" dataCellStyle="Normal 2 2 2"/>
    <tableColumn id="64" xr3:uid="{1E84C6A0-3234-4B37-8EBF-1A2DB8DE2FBD}" name="2077-78" dataDxfId="966" dataCellStyle="Normal 2 2 2"/>
    <tableColumn id="65" xr3:uid="{30614A04-C69E-4813-B34C-A1D16D41F0C0}" name="2078-79" dataDxfId="965" dataCellStyle="Normal 2 2 2"/>
    <tableColumn id="66" xr3:uid="{A4D11A50-22A6-4F3D-974A-CD9F0B34F084}" name="2079-80" dataDxfId="964" dataCellStyle="Normal 2 2 2"/>
    <tableColumn id="67" xr3:uid="{D603A49A-5F71-4D50-9404-F9BE38A13BD6}" name="2080-81" dataDxfId="963" dataCellStyle="Normal 2 2 2"/>
    <tableColumn id="68" xr3:uid="{8B7C49E9-4C6D-4EC0-8584-05EA17B59F84}" name="2081-82" dataDxfId="962" dataCellStyle="Normal 2 2 2"/>
    <tableColumn id="69" xr3:uid="{C0CB0C8D-F3FD-4069-9895-ACB57F272743}" name="2082-83" dataDxfId="961" dataCellStyle="Normal 2 2 2"/>
    <tableColumn id="70" xr3:uid="{5810AE51-7CE9-4E15-87DA-B34819D41B28}" name="2083-84" dataDxfId="960" dataCellStyle="Normal 2 2 2"/>
    <tableColumn id="71" xr3:uid="{24055BD2-3580-42AC-A3EA-401875D4E79B}" name="2084-85" dataDxfId="959" dataCellStyle="Normal 2 2 2"/>
    <tableColumn id="72" xr3:uid="{BC223054-F787-46E3-B9B3-40E9399D892E}" name="2085-86" dataDxfId="958" dataCellStyle="Normal 2 2 2"/>
    <tableColumn id="73" xr3:uid="{29D57E14-8B8A-47F3-B150-D6FA1D6CFC18}" name="2086-87" dataDxfId="957" dataCellStyle="Normal 2 2 2"/>
    <tableColumn id="74" xr3:uid="{2B324504-9B6A-4EAD-83D6-0ED88F60A73C}" name="2087-88" dataDxfId="956" dataCellStyle="Normal 2 2 2"/>
    <tableColumn id="75" xr3:uid="{94D4D569-74F7-49A4-9E82-49135220EA71}" name="2088-89" dataDxfId="955" dataCellStyle="Normal 2 2 2"/>
    <tableColumn id="76" xr3:uid="{200DC1B7-021D-467D-83ED-B83B3D9B541C}" name="2089-90" dataDxfId="954" dataCellStyle="Normal 2 2 2"/>
    <tableColumn id="77" xr3:uid="{913A4B40-0A27-4860-A7E0-74F3566C14A6}" name="2090-91" dataDxfId="953" dataCellStyle="Normal 2 2 2"/>
    <tableColumn id="78" xr3:uid="{7943BB6E-86FE-4C47-BF4A-359489261C99}" name="2091-92" dataDxfId="952" dataCellStyle="Normal 2 2 2"/>
    <tableColumn id="79" xr3:uid="{A0F009B8-0C53-45E8-8B84-2B2BA506F362}" name="2092-93" dataDxfId="951" dataCellStyle="Normal 2 2 2"/>
    <tableColumn id="80" xr3:uid="{AD43613E-4717-4CC0-84DB-D9EE65930837}" name="2093-94" dataDxfId="950" dataCellStyle="Normal 2 2 2"/>
    <tableColumn id="81" xr3:uid="{639898DF-6824-4900-893A-CA5EEDE2D5A3}" name="2094-95" dataDxfId="949" dataCellStyle="Normal 2 2 2"/>
    <tableColumn id="82" xr3:uid="{5FDD3E88-3BD9-4EEF-BB9B-86F53B6AF91F}" name="2095-96" dataDxfId="948" dataCellStyle="Normal 2 2 2"/>
    <tableColumn id="83" xr3:uid="{1AEAB43F-90D6-4885-B01B-DB1F5415C9C0}" name="2096-97" dataDxfId="947" dataCellStyle="Normal 2 2 2"/>
    <tableColumn id="84" xr3:uid="{7C5669C4-CD13-4F88-867B-C909D1AC541B}" name="2097-98" dataDxfId="946" dataCellStyle="Normal 2 2 2"/>
    <tableColumn id="85" xr3:uid="{2E2D2654-EC98-4810-B6E8-A22772AC7928}" name="2098-99" dataDxfId="945" dataCellStyle="Normal 2 2 2"/>
    <tableColumn id="86" xr3:uid="{951E8BC4-8AB2-4CDD-A388-858ABF32CFDE}" name="2099-100" dataDxfId="944"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2B57418-7706-4909-B9D1-05D3C5EC83BA}" name="TBL3d_DYCPBL_13_PWSPRT" displayName="TBL3d_DYCPBL_13_PWSPRT" ref="B204:CI272" totalsRowShown="0" headerRowDxfId="943" dataDxfId="942" tableBorderDxfId="941" headerRowCellStyle="Normal 2 2 2">
  <autoFilter ref="B204:CI272" xr:uid="{EF444EF1-EE1B-4FAA-8C28-6DC5D0EEB936}"/>
  <tableColumns count="86">
    <tableColumn id="1" xr3:uid="{CFE7E3E8-9659-47DD-B1D4-EFFE0D22FCB9}" name="WRMP24 reference" dataDxfId="940" dataCellStyle="Normal 2 2 2"/>
    <tableColumn id="2" xr3:uid="{3F687F88-920A-428A-9F15-8F38712A8B60}" name="Component" dataDxfId="939" dataCellStyle="Normal 2 2 2"/>
    <tableColumn id="3" xr3:uid="{C2400CD3-8C33-4EF0-8491-7A29F09EAF7F}" name="Derivation" dataDxfId="938" dataCellStyle="Normal 2 2 2"/>
    <tableColumn id="4" xr3:uid="{98D41B0C-DACF-4DA6-AA1D-DE6AB5378954}" name="Unit" dataDxfId="937" dataCellStyle="Normal 2 2 2"/>
    <tableColumn id="5" xr3:uid="{D5B85EE4-2438-4978-B079-415C72172199}" name="Decimal places" dataDxfId="936" dataCellStyle="Normal 2 2 2"/>
    <tableColumn id="6" xr3:uid="{B5399D54-359A-4E86-95C7-4A46D5F47701}" name="2019-20" dataDxfId="935"/>
    <tableColumn id="7" xr3:uid="{030DCD78-C9F6-41A5-B90F-A7BD7D8B8116}" name="2020-21" dataDxfId="934"/>
    <tableColumn id="8" xr3:uid="{85F69045-D660-46DC-B2F7-E0C5FCDA38E3}" name="2021-22" dataDxfId="933"/>
    <tableColumn id="9" xr3:uid="{AF111044-A21D-4ABA-A457-C0B6776892F9}" name="2022-23" dataDxfId="932"/>
    <tableColumn id="10" xr3:uid="{DE01AB28-A8C0-42BE-BCFF-A451A00C6443}" name="2023-24" dataDxfId="931"/>
    <tableColumn id="11" xr3:uid="{79FFC290-7D3A-4010-BFCF-9AAE3949B54D}" name="2024-25" dataDxfId="930"/>
    <tableColumn id="12" xr3:uid="{D371FFFB-3AF0-4B24-8E5F-A4B2B7DB6667}" name="2025-26" dataDxfId="929"/>
    <tableColumn id="13" xr3:uid="{5D653509-5A2D-4598-949B-82625DBBF1AE}" name="2026-27" dataDxfId="928"/>
    <tableColumn id="14" xr3:uid="{5B36F3CF-2455-437B-BD44-2A3699BA5C16}" name="2027-28" dataDxfId="927"/>
    <tableColumn id="15" xr3:uid="{1A4ABDB7-E17D-45A2-8F94-A4B8E23C625E}" name="2028-29" dataDxfId="926"/>
    <tableColumn id="16" xr3:uid="{DB1EC362-CFA9-455E-BCF1-0CC374B0DCCD}" name="2029-30" dataDxfId="925"/>
    <tableColumn id="17" xr3:uid="{8BF722B8-89DA-442D-B61E-B085A13B10D2}" name="2030-31" dataDxfId="924"/>
    <tableColumn id="18" xr3:uid="{DE6FF122-9286-49FB-91D5-FEFBADD600E8}" name="2031-32" dataDxfId="923"/>
    <tableColumn id="19" xr3:uid="{87066679-78A4-47F3-8828-35D25E0DB72B}" name="2032-33" dataDxfId="922"/>
    <tableColumn id="20" xr3:uid="{252C3A0C-427A-44DE-8E29-8557A572B3D2}" name="2033-34" dataDxfId="921"/>
    <tableColumn id="21" xr3:uid="{48FA52D5-A1D2-4FE9-97B5-B6FFE2EA0FEB}" name="2034-35" dataDxfId="920"/>
    <tableColumn id="22" xr3:uid="{63DDB8A5-F790-4F95-B55A-237DC5C985ED}" name="2035-36" dataDxfId="919"/>
    <tableColumn id="23" xr3:uid="{A6A1C709-6604-4671-ABE8-0F161BEFF6D3}" name="2036-37" dataDxfId="918"/>
    <tableColumn id="24" xr3:uid="{FA189BC9-6603-47AE-933C-152D6C6ECDAD}" name="2037-38" dataDxfId="917"/>
    <tableColumn id="25" xr3:uid="{350A0173-B2C1-404E-B61B-71F319A5A38F}" name="2038-39" dataDxfId="916"/>
    <tableColumn id="26" xr3:uid="{0FA0339D-9344-415F-A113-147E04A01A6E}" name="2039-40" dataDxfId="915"/>
    <tableColumn id="27" xr3:uid="{6FE6A18B-E27F-4C31-9760-0131B77AF881}" name="2040-41" dataDxfId="914"/>
    <tableColumn id="28" xr3:uid="{3BED32BE-5506-4868-807E-9798D8B43EE0}" name="2041-42" dataDxfId="913"/>
    <tableColumn id="29" xr3:uid="{17DF4DA9-C8E4-44E9-808F-90FE7AC0FB26}" name="2042-43" dataDxfId="912"/>
    <tableColumn id="30" xr3:uid="{1A2BBE47-B13F-4479-AC12-11BB2A0FC6A2}" name="2043-44" dataDxfId="911"/>
    <tableColumn id="31" xr3:uid="{C424F18F-0F2D-4CDF-96BD-4148CE334A06}" name="2044-45" dataDxfId="910"/>
    <tableColumn id="32" xr3:uid="{791B1520-00A5-4DA2-BF70-10411DC6F2E9}" name="2045-46" dataDxfId="909"/>
    <tableColumn id="33" xr3:uid="{4A7EF414-8D57-49EE-B669-144F0B6D644A}" name="2046-47" dataDxfId="908"/>
    <tableColumn id="34" xr3:uid="{22A727BE-4809-484C-8187-05B06FA99963}" name="2047-48" dataDxfId="907"/>
    <tableColumn id="35" xr3:uid="{E2A2E9C0-492E-425D-982B-F43278C37B97}" name="2048-49" dataDxfId="906"/>
    <tableColumn id="36" xr3:uid="{77AE5F2C-02E1-4300-B949-B4BEC20DD230}" name="2049-50" dataDxfId="905"/>
    <tableColumn id="37" xr3:uid="{9EEF9103-9054-46FF-8C02-CFED9EFE0C39}" name="2050-51" dataDxfId="904"/>
    <tableColumn id="38" xr3:uid="{10955077-9E4D-4922-89CE-20E67CCC4B85}" name="2051-52" dataDxfId="903"/>
    <tableColumn id="39" xr3:uid="{DAB39BAC-F716-4B38-89DF-FB9BFACEE2C5}" name="2052-53" dataDxfId="902"/>
    <tableColumn id="40" xr3:uid="{1BCD4D81-5163-4A20-A3AB-2FBC66E5CB90}" name="2053-54" dataDxfId="901"/>
    <tableColumn id="41" xr3:uid="{67D3FE7D-0CFE-4AEA-B906-0A9315C56298}" name="2054-55" dataDxfId="900"/>
    <tableColumn id="42" xr3:uid="{991DEAE0-404F-4338-ACA7-38DE177C66C3}" name="2055-56" dataDxfId="899"/>
    <tableColumn id="43" xr3:uid="{34343CE2-6596-4C66-9F59-82C6469017B4}" name="2056-57" dataDxfId="898"/>
    <tableColumn id="44" xr3:uid="{A1682481-EBC1-4922-875E-207F3DC94D49}" name="2057-58" dataDxfId="897"/>
    <tableColumn id="45" xr3:uid="{AB227BCE-5AAA-4779-8B9C-83D53FFE51C2}" name="2058-59" dataDxfId="896"/>
    <tableColumn id="46" xr3:uid="{A0B5F19C-424D-445E-8DEC-ECD58EC0624D}" name="2059-60" dataDxfId="895"/>
    <tableColumn id="47" xr3:uid="{7FF59A9A-89C0-40F9-BC67-FF92EE7218B7}" name="2060-61" dataDxfId="894"/>
    <tableColumn id="48" xr3:uid="{37D5C1BA-9BE8-4CD4-9451-37DF3AF4F77E}" name="2061-62" dataDxfId="893"/>
    <tableColumn id="49" xr3:uid="{6DDF965E-48CC-4F7E-94D4-9F6FF08F63EB}" name="2062-63" dataDxfId="892"/>
    <tableColumn id="50" xr3:uid="{52D8BF4A-A8EE-43E8-9164-359099511CCB}" name="2063-64" dataDxfId="891"/>
    <tableColumn id="51" xr3:uid="{73600CA0-323E-4BE9-8DBC-709B02EE5A4F}" name="2064-65" dataDxfId="890"/>
    <tableColumn id="52" xr3:uid="{40725FF3-9734-491A-8FFE-EBB79828009E}" name="2065-66" dataDxfId="889"/>
    <tableColumn id="53" xr3:uid="{592E8F32-89D1-481C-B50B-192696B89FF9}" name="2066-67" dataDxfId="888"/>
    <tableColumn id="54" xr3:uid="{F628C0AE-31A3-417C-8E51-B67C613D567B}" name="2067-68" dataDxfId="887"/>
    <tableColumn id="55" xr3:uid="{41EB2C90-B000-4D37-B009-8865283D500B}" name="2068-69" dataDxfId="886"/>
    <tableColumn id="56" xr3:uid="{A8AAF33F-ED88-4BB7-9F49-A7307CBFA1C1}" name="2069-70" dataDxfId="885"/>
    <tableColumn id="57" xr3:uid="{9177F2D3-6BAB-4A5A-A335-D4801CA78A01}" name="2070-71" dataDxfId="884"/>
    <tableColumn id="58" xr3:uid="{C4558D9C-3CB1-4FB6-BC85-1DEF558235A0}" name="2071-72" dataDxfId="883"/>
    <tableColumn id="59" xr3:uid="{4A7FF372-9AA0-47BB-A303-345D49CBE170}" name="2072-73" dataDxfId="882"/>
    <tableColumn id="60" xr3:uid="{A96AA153-3F03-4F89-B36C-910580BE9C83}" name="2073-74" dataDxfId="881"/>
    <tableColumn id="61" xr3:uid="{22CE41FE-9719-45A0-8E77-073407325E6B}" name="2074-75" dataDxfId="880"/>
    <tableColumn id="62" xr3:uid="{B7E2007E-89CE-4DE1-B5EE-935E11C7BFDB}" name="2075-76" dataDxfId="879"/>
    <tableColumn id="63" xr3:uid="{16ABB3DD-3646-44EC-A0D2-6213296D36FA}" name="2076-77" dataDxfId="878"/>
    <tableColumn id="64" xr3:uid="{E7DFB659-8623-4D50-AB52-264ECB2EB2F4}" name="2077-78" dataDxfId="877"/>
    <tableColumn id="65" xr3:uid="{6CBEB273-D34C-4636-8030-70DEC7814D67}" name="2078-79" dataDxfId="876"/>
    <tableColumn id="66" xr3:uid="{1FD06C49-B3ED-4E99-B8DB-6C1318B1EDE1}" name="2079-80" dataDxfId="875"/>
    <tableColumn id="67" xr3:uid="{63171DA1-70E0-4723-8143-2F025A6441A1}" name="2080-81" dataDxfId="874"/>
    <tableColumn id="68" xr3:uid="{6772F444-E1E6-4E42-AD59-C3FF0B312F5B}" name="2081-82" dataDxfId="873"/>
    <tableColumn id="69" xr3:uid="{3A0DB029-C199-48FA-82B4-98F732BB8E96}" name="2082-83" dataDxfId="872"/>
    <tableColumn id="70" xr3:uid="{6F1A2C69-1ACE-48EB-BCC7-5058B0186D50}" name="2083-84" dataDxfId="871"/>
    <tableColumn id="71" xr3:uid="{C0FD5534-A6C6-4AA7-896B-C8CC0A138C43}" name="2084-85" dataDxfId="870"/>
    <tableColumn id="72" xr3:uid="{2D71CDCD-3A00-4E17-B4C5-5CB947921726}" name="2085-86" dataDxfId="869"/>
    <tableColumn id="73" xr3:uid="{D035A8E1-B672-46F4-9FEB-0E793FC0AF6C}" name="2086-87" dataDxfId="868"/>
    <tableColumn id="74" xr3:uid="{43C65C50-B0EF-4682-B936-2751B35EB363}" name="2087-88" dataDxfId="867"/>
    <tableColumn id="75" xr3:uid="{414CA2B5-1A96-4D5E-AEFD-90F24C37AE24}" name="2088-89" dataDxfId="866"/>
    <tableColumn id="76" xr3:uid="{5D1A500D-7416-431F-90CE-925E1D478C91}" name="2089-90" dataDxfId="865"/>
    <tableColumn id="77" xr3:uid="{CABF3964-70AA-465F-85ED-E1B85A737BCD}" name="2090-91" dataDxfId="864"/>
    <tableColumn id="78" xr3:uid="{A5A24C13-8631-4DF6-A317-F16C4ED8C650}" name="2091-92" dataDxfId="863"/>
    <tableColumn id="79" xr3:uid="{BADB03F7-4E70-496C-873D-71DC44607C6C}" name="2092-93" dataDxfId="862"/>
    <tableColumn id="80" xr3:uid="{8D9B9F73-63B2-4D25-A817-47FAF40F5906}" name="2093-94" dataDxfId="861"/>
    <tableColumn id="81" xr3:uid="{BA5CC946-91BB-49F9-9D03-E3B3F88BEBAB}" name="2094-95" dataDxfId="860"/>
    <tableColumn id="82" xr3:uid="{13CB2798-712E-433A-B080-8EF612F14C4E}" name="2095-96" dataDxfId="859"/>
    <tableColumn id="83" xr3:uid="{8F99475F-8ABF-49D4-8317-9DFFF1681386}" name="2096-97" dataDxfId="858"/>
    <tableColumn id="84" xr3:uid="{705D3EEB-41EA-469C-9C0E-EB3EC939C8E9}" name="2097-98" dataDxfId="857"/>
    <tableColumn id="85" xr3:uid="{0CBCD8A6-A74F-4C63-AC34-20D613ED20BD}" name="2098-99" dataDxfId="856"/>
    <tableColumn id="86" xr3:uid="{12EA8B5A-9877-46A5-A6EE-5A3E7DE6F11C}" name="2099-100" dataDxfId="85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0B80F37-7420-4C05-8FE7-C23E274C1430}" name="TBL3e_DYCPOpt_14_PWSPRT" displayName="TBL3e_DYCPOpt_14_PWSPRT" ref="B275:CI299" totalsRowShown="0" headerRowDxfId="854" dataDxfId="852" headerRowBorderDxfId="853" tableBorderDxfId="851" headerRowCellStyle="Normal 2 2 2" dataCellStyle="Normal 2 2 2">
  <autoFilter ref="B275:CI299" xr:uid="{B33704DC-CAA1-4030-BE9C-FA3044FC1D63}"/>
  <tableColumns count="86">
    <tableColumn id="1" xr3:uid="{42A2AEFA-9187-4BF7-BF53-5D4249CED885}" name="WRMP24 reference" dataDxfId="850" dataCellStyle="Normal 2 2 2"/>
    <tableColumn id="2" xr3:uid="{5E666695-8A76-4642-A967-C23396810216}" name="Option type" dataDxfId="849" dataCellStyle="Normal 2 2 2"/>
    <tableColumn id="3" xr3:uid="{76123209-9201-45BD-8E9F-F346260FC062}" name="Cat ID" dataDxfId="848" dataCellStyle="Normal 2 2 2"/>
    <tableColumn id="4" xr3:uid="{EC8A7481-DB26-4D34-A641-02F01404CB2C}" name="Unit" dataDxfId="847" dataCellStyle="Normal 2 2 2"/>
    <tableColumn id="5" xr3:uid="{6CA21B9D-B7F7-44CB-B1FD-F61EA0BBF4F4}" name="Decimal places" dataDxfId="846" dataCellStyle="Normal 2 2 2"/>
    <tableColumn id="6" xr3:uid="{56D640F1-60AC-43DB-85B4-B1F2C84EE378}" name="2019-20" dataDxfId="845" dataCellStyle="Normal 2 2 2"/>
    <tableColumn id="7" xr3:uid="{940AE925-3904-4BA5-87B2-8B388B5D3D1A}" name="2020-21" dataDxfId="844" dataCellStyle="Normal 2 2 2"/>
    <tableColumn id="8" xr3:uid="{038F50C9-CFA2-439C-B06B-5A37EB01FE74}" name="2021-22" dataDxfId="843" dataCellStyle="Normal 2 2 2"/>
    <tableColumn id="9" xr3:uid="{E5BED9D8-6205-463B-8F3A-9713F5840244}" name="2022-23" dataDxfId="842" dataCellStyle="Normal 2 2 2"/>
    <tableColumn id="10" xr3:uid="{0D73E7D5-31CB-4B75-BE2E-DFB3C0D81185}" name="2023-24" dataDxfId="841" dataCellStyle="Normal 2 2 2"/>
    <tableColumn id="11" xr3:uid="{02052F39-172A-415F-BA05-4EE93A99965C}" name="2024-25" dataDxfId="840" dataCellStyle="Normal 2 2 2"/>
    <tableColumn id="12" xr3:uid="{00751CFB-1B33-4D45-BE70-B42B458490C1}" name="2025-26" dataDxfId="839" dataCellStyle="Normal 2 2 2"/>
    <tableColumn id="13" xr3:uid="{455BA077-4E6C-4095-BD91-9F372783856B}" name="2026-27" dataDxfId="838" dataCellStyle="Normal 2 2 2"/>
    <tableColumn id="14" xr3:uid="{1BC17904-6284-4A47-87E7-3B3D9F53B5E6}" name="2027-28" dataDxfId="837" dataCellStyle="Normal 2 2 2"/>
    <tableColumn id="15" xr3:uid="{E1DE16BC-FFA3-44FF-A2DE-AD67287151F5}" name="2028-29" dataDxfId="836" dataCellStyle="Normal 2 2 2"/>
    <tableColumn id="16" xr3:uid="{5AFDF70F-B346-4532-AF84-42DCDD270974}" name="2029-30" dataDxfId="835" dataCellStyle="Normal 2 2 2"/>
    <tableColumn id="17" xr3:uid="{E80C5DA3-393B-4F04-8011-4B795C6325A4}" name="2030-31" dataDxfId="834" dataCellStyle="Normal 2 2 2"/>
    <tableColumn id="18" xr3:uid="{419F69C3-095A-49A4-86A7-0FEC0DFBD753}" name="2031-32" dataDxfId="833" dataCellStyle="Normal 2 2 2"/>
    <tableColumn id="19" xr3:uid="{6788659F-AF25-4F85-8475-7101A99AFC42}" name="2032-33" dataDxfId="832" dataCellStyle="Normal 2 2 2"/>
    <tableColumn id="20" xr3:uid="{FDC46E06-2A32-4523-9F8E-7A7E57D39A08}" name="2033-34" dataDxfId="831" dataCellStyle="Normal 2 2 2"/>
    <tableColumn id="21" xr3:uid="{6706C629-A1CA-4C19-B25D-840F057E2269}" name="2034-35" dataDxfId="830" dataCellStyle="Normal 2 2 2"/>
    <tableColumn id="22" xr3:uid="{330E85CF-1E1A-46BD-8B85-A58D04CA48E1}" name="2035-36" dataDxfId="829" dataCellStyle="Normal 2 2 2"/>
    <tableColumn id="23" xr3:uid="{1C7C29B1-2CCA-4565-A040-E722CC59BB48}" name="2036-37" dataDxfId="828" dataCellStyle="Normal 2 2 2"/>
    <tableColumn id="24" xr3:uid="{E801D44F-61E4-4AA0-9B01-8B695839B863}" name="2037-38" dataDxfId="827" dataCellStyle="Normal 2 2 2"/>
    <tableColumn id="25" xr3:uid="{AD05646C-6A89-4A13-AF26-6AD271E4AD07}" name="2038-39" dataDxfId="826" dataCellStyle="Normal 2 2 2"/>
    <tableColumn id="26" xr3:uid="{2277DCD7-659E-4463-8BAF-DB5CAD50221E}" name="2039-40" dataDxfId="825" dataCellStyle="Normal 2 2 2"/>
    <tableColumn id="27" xr3:uid="{06C5742E-A163-4084-B35F-423059ACA936}" name="2040-41" dataDxfId="824" dataCellStyle="Normal 2 2 2"/>
    <tableColumn id="28" xr3:uid="{E2EE13B2-C080-4FDF-8409-3F9E82156949}" name="2041-42" dataDxfId="823" dataCellStyle="Normal 2 2 2"/>
    <tableColumn id="29" xr3:uid="{F7C8ADC5-5FAD-4709-82FD-C7AFFAE0A2F2}" name="2042-43" dataDxfId="822" dataCellStyle="Normal 2 2 2"/>
    <tableColumn id="30" xr3:uid="{DA0A921D-24BF-46C1-857E-5B803CA24AD6}" name="2043-44" dataDxfId="821" dataCellStyle="Normal 2 2 2"/>
    <tableColumn id="31" xr3:uid="{3BB4DC89-C141-4EE6-B572-F9CA08C74482}" name="2044-45" dataDxfId="820" dataCellStyle="Normal 2 2 2"/>
    <tableColumn id="32" xr3:uid="{9FCE2337-C5EF-416E-A4AF-84AFE35E4F90}" name="2045-46" dataDxfId="819" dataCellStyle="Normal 2 2 2"/>
    <tableColumn id="33" xr3:uid="{1F50C1BC-3C73-401C-A710-59694CF4CC93}" name="2046-47" dataDxfId="818" dataCellStyle="Normal 2 2 2"/>
    <tableColumn id="34" xr3:uid="{24C13957-BF68-4EE9-8282-895E55AE6D56}" name="2047-48" dataDxfId="817" dataCellStyle="Normal 2 2 2"/>
    <tableColumn id="35" xr3:uid="{3982D84C-40B6-45A7-B283-7E1A15990165}" name="2048-49" dataDxfId="816" dataCellStyle="Normal 2 2 2"/>
    <tableColumn id="36" xr3:uid="{4A3D424A-732C-4C99-97E5-C9F5BA1183F8}" name="2049-50" dataDxfId="815" dataCellStyle="Normal 2 2 2"/>
    <tableColumn id="37" xr3:uid="{1380F582-482A-4355-8AF4-BD07A84090B9}" name="2050-51" dataDxfId="814" dataCellStyle="Normal 2 2 2"/>
    <tableColumn id="38" xr3:uid="{03BA66FF-0453-429D-8D63-3572DB62B252}" name="2051-52" dataDxfId="813" dataCellStyle="Normal 2 2 2"/>
    <tableColumn id="39" xr3:uid="{EF0FDED5-0E0F-48AC-A18A-A863176FAD45}" name="2052-53" dataDxfId="812" dataCellStyle="Normal 2 2 2"/>
    <tableColumn id="40" xr3:uid="{331FC770-7B42-4EFF-9FD2-38C04CA8DC39}" name="2053-54" dataDxfId="811" dataCellStyle="Normal 2 2 2"/>
    <tableColumn id="41" xr3:uid="{9B31B058-DD77-49A7-AC9B-98B026B08B31}" name="2054-55" dataDxfId="810" dataCellStyle="Normal 2 2 2"/>
    <tableColumn id="42" xr3:uid="{A8F489DB-B42C-4FB8-B563-DCE87998C6FB}" name="2055-56" dataDxfId="809" dataCellStyle="Normal 2 2 2"/>
    <tableColumn id="43" xr3:uid="{FCF3ED57-1694-43BA-ACDD-188EECBA3787}" name="2056-57" dataDxfId="808" dataCellStyle="Normal 2 2 2"/>
    <tableColumn id="44" xr3:uid="{23892BB1-C816-40D5-A3BC-BD4625F7FF17}" name="2057-58" dataDxfId="807" dataCellStyle="Normal 2 2 2"/>
    <tableColumn id="45" xr3:uid="{DF344C73-B1B3-4507-8756-453D0ECBB4E3}" name="2058-59" dataDxfId="806" dataCellStyle="Normal 2 2 2"/>
    <tableColumn id="46" xr3:uid="{DD401B27-E912-45F7-85B9-5E45C4EC9056}" name="2059-60" dataDxfId="805" dataCellStyle="Normal 2 2 2"/>
    <tableColumn id="47" xr3:uid="{4274BA4F-FF8A-4435-8EB5-C905E1BD1FE2}" name="2060-61" dataDxfId="804" dataCellStyle="Normal 2 2 2"/>
    <tableColumn id="48" xr3:uid="{5BD359D8-AD77-48E1-97D7-A0A6E010793E}" name="2061-62" dataDxfId="803" dataCellStyle="Normal 2 2 2"/>
    <tableColumn id="49" xr3:uid="{86C7605C-9084-45C3-9942-EE91F6F1D80E}" name="2062-63" dataDxfId="802" dataCellStyle="Normal 2 2 2"/>
    <tableColumn id="50" xr3:uid="{9DF0FD98-634C-469A-9EE7-33709C9DE727}" name="2063-64" dataDxfId="801" dataCellStyle="Normal 2 2 2"/>
    <tableColumn id="51" xr3:uid="{0987E398-3C64-4518-AD28-F381310CD362}" name="2064-65" dataDxfId="800" dataCellStyle="Normal 2 2 2"/>
    <tableColumn id="52" xr3:uid="{77695DBB-373E-4282-8A7A-29455E5B588C}" name="2065-66" dataDxfId="799" dataCellStyle="Normal 2 2 2"/>
    <tableColumn id="53" xr3:uid="{5B26211E-1A94-42EF-A87B-6AB68CF9224E}" name="2066-67" dataDxfId="798" dataCellStyle="Normal 2 2 2"/>
    <tableColumn id="54" xr3:uid="{0A3D1F27-C4DC-4187-817B-BF66A2F456D1}" name="2067-68" dataDxfId="797" dataCellStyle="Normal 2 2 2"/>
    <tableColumn id="55" xr3:uid="{1289E813-4B63-4F03-83C9-E89C45DB8B4A}" name="2068-69" dataDxfId="796" dataCellStyle="Normal 2 2 2"/>
    <tableColumn id="56" xr3:uid="{10F62B22-996C-44D7-8D9F-028FEA282ED1}" name="2069-70" dataDxfId="795" dataCellStyle="Normal 2 2 2"/>
    <tableColumn id="57" xr3:uid="{4BBE447A-F8EF-4C63-8C81-6E2C345A4126}" name="2070-71" dataDxfId="794" dataCellStyle="Normal 2 2 2"/>
    <tableColumn id="58" xr3:uid="{3054790D-2109-4BFE-AF77-73465E82CFC0}" name="2071-72" dataDxfId="793" dataCellStyle="Normal 2 2 2"/>
    <tableColumn id="59" xr3:uid="{0481FFE8-7A55-44A0-89FF-C5ECC350DA72}" name="2072-73" dataDxfId="792" dataCellStyle="Normal 2 2 2"/>
    <tableColumn id="60" xr3:uid="{32F276FD-0FF0-4DCA-AF9F-C3DDB0EBE400}" name="2073-74" dataDxfId="791" dataCellStyle="Normal 2 2 2"/>
    <tableColumn id="61" xr3:uid="{A7853356-4740-4F1B-B3E7-D724D0B4EEDD}" name="2074-75" dataDxfId="790" dataCellStyle="Normal 2 2 2"/>
    <tableColumn id="62" xr3:uid="{43E5424C-E09F-4FBF-8E75-A3C1A1A7D246}" name="2075-76" dataDxfId="789" dataCellStyle="Normal 2 2 2"/>
    <tableColumn id="63" xr3:uid="{D3AEC14E-377C-4841-A848-33A1DD6616DB}" name="2076-77" dataDxfId="788" dataCellStyle="Normal 2 2 2"/>
    <tableColumn id="64" xr3:uid="{87B60519-4901-46A1-A93C-70216DD2C3F3}" name="2077-78" dataDxfId="787" dataCellStyle="Normal 2 2 2"/>
    <tableColumn id="65" xr3:uid="{FE7AA937-165E-4C18-8CF0-95EFE4A02059}" name="2078-79" dataDxfId="786" dataCellStyle="Normal 2 2 2"/>
    <tableColumn id="66" xr3:uid="{A42C1F71-78D9-4D5C-8E36-A9E65FA9459B}" name="2079-80" dataDxfId="785" dataCellStyle="Normal 2 2 2"/>
    <tableColumn id="67" xr3:uid="{54C6CF6B-F7BC-4A59-A77A-A9EC035CAE00}" name="2080-81" dataDxfId="784" dataCellStyle="Normal 2 2 2"/>
    <tableColumn id="68" xr3:uid="{305BD71E-1A41-443E-A659-53E22402A0F4}" name="2081-82" dataDxfId="783" dataCellStyle="Normal 2 2 2"/>
    <tableColumn id="69" xr3:uid="{CF32CD52-F473-4AF4-95A9-9C73F2DDDF06}" name="2082-83" dataDxfId="782" dataCellStyle="Normal 2 2 2"/>
    <tableColumn id="70" xr3:uid="{F632B82A-B37F-498C-8B88-4CD7196527CE}" name="2083-84" dataDxfId="781" dataCellStyle="Normal 2 2 2"/>
    <tableColumn id="71" xr3:uid="{38260C12-C52D-4A7A-B6ED-782ED5310946}" name="2084-85" dataDxfId="780" dataCellStyle="Normal 2 2 2"/>
    <tableColumn id="72" xr3:uid="{D58F57E5-094A-47BA-88C0-3FACD39DD2DB}" name="2085-86" dataDxfId="779" dataCellStyle="Normal 2 2 2"/>
    <tableColumn id="73" xr3:uid="{8D4B58A2-4668-4031-A7EE-56D7F68BF587}" name="2086-87" dataDxfId="778" dataCellStyle="Normal 2 2 2"/>
    <tableColumn id="74" xr3:uid="{BCB8851B-64AD-465D-9E07-D3D1FD5C4F71}" name="2087-88" dataDxfId="777" dataCellStyle="Normal 2 2 2"/>
    <tableColumn id="75" xr3:uid="{7FE3A52E-F730-4033-8FAF-1B7E509B1562}" name="2088-89" dataDxfId="776" dataCellStyle="Normal 2 2 2"/>
    <tableColumn id="76" xr3:uid="{1A1F57E9-532A-4783-B58A-236EEC8AE375}" name="2089-90" dataDxfId="775" dataCellStyle="Normal 2 2 2"/>
    <tableColumn id="77" xr3:uid="{7D278FB1-215F-4314-B25A-27264F8F6268}" name="2090-91" dataDxfId="774" dataCellStyle="Normal 2 2 2"/>
    <tableColumn id="78" xr3:uid="{CD62FCC9-2C3C-4657-9685-45A0A93B4241}" name="2091-92" dataDxfId="773" dataCellStyle="Normal 2 2 2"/>
    <tableColumn id="79" xr3:uid="{2A16DFED-07DF-46A8-8B95-BEF7E65D3ED7}" name="2092-93" dataDxfId="772" dataCellStyle="Normal 2 2 2"/>
    <tableColumn id="80" xr3:uid="{9DB2575D-3D51-4C86-AB7A-8288C86CAE6E}" name="2093-94" dataDxfId="771" dataCellStyle="Normal 2 2 2"/>
    <tableColumn id="81" xr3:uid="{6EFA732B-63C1-47E9-9871-13418CAE3092}" name="2094-95" dataDxfId="770" dataCellStyle="Normal 2 2 2"/>
    <tableColumn id="82" xr3:uid="{38E96B56-11A1-4746-A20C-15BE2D99A2BA}" name="2095-96" dataDxfId="769" dataCellStyle="Normal 2 2 2"/>
    <tableColumn id="83" xr3:uid="{89854C9E-B9B0-4974-A4FE-77C2D31CA87F}" name="2096-97" dataDxfId="768" dataCellStyle="Normal 2 2 2"/>
    <tableColumn id="84" xr3:uid="{A420DFD5-A209-4D4D-A8F3-DBACA3125742}" name="2097-98" dataDxfId="767" dataCellStyle="Normal 2 2 2"/>
    <tableColumn id="85" xr3:uid="{F1DD3F7D-DDF7-4FC8-952C-5DB5F9CFF7B8}" name="2098-99" dataDxfId="766" dataCellStyle="Normal 2 2 2"/>
    <tableColumn id="86" xr3:uid="{4F614316-D9F9-45AC-82DF-3C2662F40878}" name="2099-100" dataDxfId="765"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0F5AC62-3ECB-4E2A-B9EA-AFD02D3A2D80}" name="TBL3f_DYCPFP_15_PWSPRT" displayName="TBL3f_DYCPFP_15_PWSPRT" ref="B302:CI362" totalsRowShown="0" headerRowDxfId="764" dataDxfId="763" tableBorderDxfId="762" headerRowCellStyle="Normal 2 2 2" dataCellStyle="Normal 2 2 2">
  <autoFilter ref="B302:CI362" xr:uid="{32E764BE-BE3E-4B03-A38E-34B0BA9403F0}"/>
  <tableColumns count="86">
    <tableColumn id="1" xr3:uid="{EE6585D7-C59B-4F96-B131-95A286CF263C}" name="WRMP24 reference" dataDxfId="761" dataCellStyle="Normal 2 2 2"/>
    <tableColumn id="2" xr3:uid="{F52D127D-1FF1-460E-A0E1-BC0558EF2AAF}" name="Component" dataDxfId="760" dataCellStyle="Normal 2 2 2"/>
    <tableColumn id="3" xr3:uid="{A7015A94-6FCB-4D0C-827B-5218F4339B4D}" name="Derivation" dataDxfId="759" dataCellStyle="Normal 2 2 2"/>
    <tableColumn id="4" xr3:uid="{38DA8160-B06A-4B98-9AD3-EA8C85E8A7F0}" name="Unit" dataDxfId="758" dataCellStyle="Normal 2 2 2"/>
    <tableColumn id="5" xr3:uid="{72461D7D-945E-44C4-9849-8FAB5EBBE4DD}" name="Decimal places" dataDxfId="757" dataCellStyle="Normal 2 2 2"/>
    <tableColumn id="6" xr3:uid="{8BDB50C6-C971-4CA8-B015-2385BD461809}" name="2019-20" dataDxfId="756" dataCellStyle="Normal 2 2 2"/>
    <tableColumn id="7" xr3:uid="{25FD1C88-AE4B-47A1-8B3F-978C6A8EE2F5}" name="2020-21" dataDxfId="755" dataCellStyle="Normal 2 2 2"/>
    <tableColumn id="8" xr3:uid="{63B9B545-6790-402A-8255-2847911C8264}" name="2021-22" dataDxfId="754" dataCellStyle="Normal 2 2 2"/>
    <tableColumn id="9" xr3:uid="{CA4889F3-1179-4AD7-8B8F-105BBAB6CF0D}" name="2022-23" dataDxfId="753" dataCellStyle="Normal 2 2 2"/>
    <tableColumn id="10" xr3:uid="{B3B77718-5F8C-4E82-83C1-7BE2D3AC5C70}" name="2023-24" dataDxfId="752" dataCellStyle="Normal 2 2 2"/>
    <tableColumn id="11" xr3:uid="{92064EAA-4697-420E-8C91-42F9AD40008E}" name="2024-25" dataDxfId="751" dataCellStyle="Normal 2 2 2"/>
    <tableColumn id="12" xr3:uid="{0CC3EB61-E1CE-4FB4-8732-53BEED9DA173}" name="2025-26" dataDxfId="750" dataCellStyle="Normal 2 2 2"/>
    <tableColumn id="13" xr3:uid="{DA5B8481-D72F-4B49-953F-251FC61B0683}" name="2026-27" dataDxfId="749" dataCellStyle="Normal 2 2 2"/>
    <tableColumn id="14" xr3:uid="{96BC5A6E-0C8D-4D73-8E1C-A6041EBDAE95}" name="2027-28" dataDxfId="748" dataCellStyle="Normal 2 2 2"/>
    <tableColumn id="15" xr3:uid="{50439130-40DA-454D-9BDB-CB52C85690EE}" name="2028-29" dataDxfId="747" dataCellStyle="Normal 2 2 2"/>
    <tableColumn id="16" xr3:uid="{FA46128C-C070-4B07-B9B6-19AF77C47DE4}" name="2029-30" dataDxfId="746" dataCellStyle="Normal 2 2 2"/>
    <tableColumn id="17" xr3:uid="{E6556E15-3058-4F8E-8020-C736B8B11508}" name="2030-31" dataDxfId="745" dataCellStyle="Normal 2 2 2"/>
    <tableColumn id="18" xr3:uid="{EFA224E9-848A-4934-BFFA-A1FCC2C730D4}" name="2031-32" dataDxfId="744" dataCellStyle="Normal 2 2 2"/>
    <tableColumn id="19" xr3:uid="{D010D9B8-822A-403C-A69A-8A65C23EEB64}" name="2032-33" dataDxfId="743" dataCellStyle="Normal 2 2 2"/>
    <tableColumn id="20" xr3:uid="{58EFA8DC-6FFE-4AC6-939D-DE189356490D}" name="2033-34" dataDxfId="742" dataCellStyle="Normal 2 2 2"/>
    <tableColumn id="21" xr3:uid="{E6334F87-8015-4A76-9CA4-C6803A157F54}" name="2034-35" dataDxfId="741" dataCellStyle="Normal 2 2 2"/>
    <tableColumn id="22" xr3:uid="{D248E239-AE82-42EF-95D8-74F894B57BB9}" name="2035-36" dataDxfId="740" dataCellStyle="Normal 2 2 2"/>
    <tableColumn id="23" xr3:uid="{FA63763F-5077-4840-87F1-DBB2A1A5D380}" name="2036-37" dataDxfId="739" dataCellStyle="Normal 2 2 2"/>
    <tableColumn id="24" xr3:uid="{2A0DDFE5-0772-4A95-A570-2E7CD2CC5BEB}" name="2037-38" dataDxfId="738" dataCellStyle="Normal 2 2 2"/>
    <tableColumn id="25" xr3:uid="{CB9604D4-B41B-483D-99EF-A1D7A12F1B57}" name="2038-39" dataDxfId="737" dataCellStyle="Normal 2 2 2"/>
    <tableColumn id="26" xr3:uid="{E3AC153F-0A2A-4E38-A7F2-7005CE6438B5}" name="2039-40" dataDxfId="736" dataCellStyle="Normal 2 2 2"/>
    <tableColumn id="27" xr3:uid="{98056E3F-B011-4C12-84EA-4E3FB1FB8A79}" name="2040-41" dataDxfId="735" dataCellStyle="Normal 2 2 2"/>
    <tableColumn id="28" xr3:uid="{098593DB-8480-4B17-8D1C-EC9EA3749CA3}" name="2041-42" dataDxfId="734" dataCellStyle="Normal 2 2 2"/>
    <tableColumn id="29" xr3:uid="{6C6063FD-B55F-4492-AAAA-ECFF0EAAB8E0}" name="2042-43" dataDxfId="733" dataCellStyle="Normal 2 2 2"/>
    <tableColumn id="30" xr3:uid="{1C4481F9-4064-491B-8E11-1763899378B3}" name="2043-44" dataDxfId="732" dataCellStyle="Normal 2 2 2"/>
    <tableColumn id="31" xr3:uid="{E49E31DC-0883-4267-AE18-7F2B51ABC76A}" name="2044-45" dataDxfId="731" dataCellStyle="Normal 2 2 2"/>
    <tableColumn id="32" xr3:uid="{6060B3AD-E2CB-4734-A0F8-2EF42222A6BB}" name="2045-46" dataDxfId="730" dataCellStyle="Normal 2 2 2"/>
    <tableColumn id="33" xr3:uid="{C1F4DED8-2DA2-4F10-8E9D-8C5072B1D7AB}" name="2046-47" dataDxfId="729" dataCellStyle="Normal 2 2 2"/>
    <tableColumn id="34" xr3:uid="{A8CD4A08-676F-45A5-B146-BCCAB9E26A0F}" name="2047-48" dataDxfId="728" dataCellStyle="Normal 2 2 2"/>
    <tableColumn id="35" xr3:uid="{31F9BAA1-0BB6-44B4-8D27-DA10745CCE6A}" name="2048-49" dataDxfId="727" dataCellStyle="Normal 2 2 2"/>
    <tableColumn id="36" xr3:uid="{2416071A-7EDC-46E2-852D-0DBD579C812A}" name="2049-50" dataDxfId="726" dataCellStyle="Normal 2 2 2"/>
    <tableColumn id="37" xr3:uid="{8125C5F8-69E3-405A-8978-E3DB10DA8CD6}" name="2050-51" dataDxfId="725" dataCellStyle="Normal 2 2 2"/>
    <tableColumn id="38" xr3:uid="{61E97F16-56DD-4361-B593-43B720A48789}" name="2051-52" dataDxfId="724" dataCellStyle="Normal 2 2 2"/>
    <tableColumn id="39" xr3:uid="{DC2D05AD-F1A8-44F0-B2BA-9775A90B4FEE}" name="2052-53" dataDxfId="723" dataCellStyle="Normal 2 2 2"/>
    <tableColumn id="40" xr3:uid="{58B95435-33E9-4C17-8B8F-D75C8270BBE7}" name="2053-54" dataDxfId="722" dataCellStyle="Normal 2 2 2"/>
    <tableColumn id="41" xr3:uid="{C7752A88-6F74-49BA-96D3-284009ED1420}" name="2054-55" dataDxfId="721" dataCellStyle="Normal 2 2 2"/>
    <tableColumn id="42" xr3:uid="{7C45C830-FAF4-40D7-870B-71FBEF660C6C}" name="2055-56" dataDxfId="720" dataCellStyle="Normal 2 2 2"/>
    <tableColumn id="43" xr3:uid="{9E3CAF00-BB05-49AE-A10D-D3EA76A0EC9A}" name="2056-57" dataDxfId="719" dataCellStyle="Normal 2 2 2"/>
    <tableColumn id="44" xr3:uid="{33568267-5F64-4E99-BB18-6ACB51BCDFE5}" name="2057-58" dataDxfId="718" dataCellStyle="Normal 2 2 2"/>
    <tableColumn id="45" xr3:uid="{B1EA64A6-2A71-4594-89BB-2F83AB4AF0F1}" name="2058-59" dataDxfId="717" dataCellStyle="Normal 2 2 2"/>
    <tableColumn id="46" xr3:uid="{45AB3D32-AAC0-44DC-B5FC-79ADE440FEF3}" name="2059-60" dataDxfId="716" dataCellStyle="Normal 2 2 2"/>
    <tableColumn id="47" xr3:uid="{B3CE13D7-B5C6-4345-92E1-AE6504911607}" name="2060-61" dataDxfId="715" dataCellStyle="Normal 2 2 2"/>
    <tableColumn id="48" xr3:uid="{76E163FC-1A16-4B75-9005-467C79CE0A83}" name="2061-62" dataDxfId="714" dataCellStyle="Normal 2 2 2"/>
    <tableColumn id="49" xr3:uid="{388E84A6-481E-4EED-9919-A52EC064F2AE}" name="2062-63" dataDxfId="713" dataCellStyle="Normal 2 2 2"/>
    <tableColumn id="50" xr3:uid="{E132578E-2A0F-4825-AFB2-FE54DC4FEAF3}" name="2063-64" dataDxfId="712" dataCellStyle="Normal 2 2 2"/>
    <tableColumn id="51" xr3:uid="{B5347E43-A022-419A-B5B5-011818FA0BAF}" name="2064-65" dataDxfId="711" dataCellStyle="Normal 2 2 2"/>
    <tableColumn id="52" xr3:uid="{1AB3E14C-8AEC-459A-92F5-2C2BC4785D23}" name="2065-66" dataDxfId="710" dataCellStyle="Normal 2 2 2"/>
    <tableColumn id="53" xr3:uid="{D4DAB269-BB3E-43FD-8CDF-7F1C78932DCD}" name="2066-67" dataDxfId="709" dataCellStyle="Normal 2 2 2"/>
    <tableColumn id="54" xr3:uid="{5A15C67D-00DC-4393-9F14-B63BF5CFF70C}" name="2067-68" dataDxfId="708" dataCellStyle="Normal 2 2 2"/>
    <tableColumn id="55" xr3:uid="{76B1EFC3-BC06-465B-BC37-9A3CD06571CE}" name="2068-69" dataDxfId="707" dataCellStyle="Normal 2 2 2"/>
    <tableColumn id="56" xr3:uid="{F599AD4E-C97D-4DCA-B18B-2B298822531D}" name="2069-70" dataDxfId="706" dataCellStyle="Normal 2 2 2"/>
    <tableColumn id="57" xr3:uid="{19F3A8F6-59A9-4933-8EC5-E7620BD4C0C3}" name="2070-71" dataDxfId="705" dataCellStyle="Normal 2 2 2"/>
    <tableColumn id="58" xr3:uid="{4A1E6891-5709-4390-99A8-EB9E619FEB5B}" name="2071-72" dataDxfId="704" dataCellStyle="Normal 2 2 2"/>
    <tableColumn id="59" xr3:uid="{380A1011-A991-454E-B588-2AD3FB097EFE}" name="2072-73" dataDxfId="703" dataCellStyle="Normal 2 2 2"/>
    <tableColumn id="60" xr3:uid="{F88F39FE-A439-4C7E-A31F-14B756F093E4}" name="2073-74" dataDxfId="702" dataCellStyle="Normal 2 2 2"/>
    <tableColumn id="61" xr3:uid="{9CCF784E-2F1B-4400-B278-5A064BD5763A}" name="2074-75" dataDxfId="701" dataCellStyle="Normal 2 2 2"/>
    <tableColumn id="62" xr3:uid="{5A043152-AA4A-4D26-BB46-B7AAFF7E6A98}" name="2075-76" dataDxfId="700" dataCellStyle="Normal 2 2 2"/>
    <tableColumn id="63" xr3:uid="{124C2F13-5F8A-4423-822E-A457EDF40B93}" name="2076-77" dataDxfId="699" dataCellStyle="Normal 2 2 2"/>
    <tableColumn id="64" xr3:uid="{7B7216CF-C47F-4E83-8314-874567FCCC20}" name="2077-78" dataDxfId="698" dataCellStyle="Normal 2 2 2"/>
    <tableColumn id="65" xr3:uid="{D813998B-800B-488E-9056-A4EEBCFCF9F4}" name="2078-79" dataDxfId="697" dataCellStyle="Normal 2 2 2"/>
    <tableColumn id="66" xr3:uid="{85D7C134-4C26-43C3-B651-A07E282CE280}" name="2079-80" dataDxfId="696" dataCellStyle="Normal 2 2 2"/>
    <tableColumn id="67" xr3:uid="{DBC640CB-5904-4865-91FB-9B4B955675F0}" name="2080-81" dataDxfId="695" dataCellStyle="Normal 2 2 2"/>
    <tableColumn id="68" xr3:uid="{C230EE40-C825-4716-921C-4534F2F5BD72}" name="2081-82" dataDxfId="694" dataCellStyle="Normal 2 2 2"/>
    <tableColumn id="69" xr3:uid="{FE6B69F6-8AF2-4872-A740-32E1EE46C4B7}" name="2082-83" dataDxfId="693" dataCellStyle="Normal 2 2 2"/>
    <tableColumn id="70" xr3:uid="{C7263776-0A3A-4EE4-BE18-5B86770024E5}" name="2083-84" dataDxfId="692" dataCellStyle="Normal 2 2 2"/>
    <tableColumn id="71" xr3:uid="{8F236387-02F1-4414-983B-EA7A679D1673}" name="2084-85" dataDxfId="691" dataCellStyle="Normal 2 2 2"/>
    <tableColumn id="72" xr3:uid="{01F22D6B-06B5-4C0B-AC57-4C48774C4300}" name="2085-86" dataDxfId="690" dataCellStyle="Normal 2 2 2"/>
    <tableColumn id="73" xr3:uid="{45B31482-5CED-4FC3-8560-C653B67A07AC}" name="2086-87" dataDxfId="689" dataCellStyle="Normal 2 2 2"/>
    <tableColumn id="74" xr3:uid="{265E34B2-8305-44C1-902A-A49376A32220}" name="2087-88" dataDxfId="688" dataCellStyle="Normal 2 2 2"/>
    <tableColumn id="75" xr3:uid="{C14712AE-C0DD-4948-A336-DDC095C3BDD1}" name="2088-89" dataDxfId="687" dataCellStyle="Normal 2 2 2"/>
    <tableColumn id="76" xr3:uid="{2408EDF7-1699-4DDA-9BC0-20AA39E2FA1B}" name="2089-90" dataDxfId="686" dataCellStyle="Normal 2 2 2"/>
    <tableColumn id="77" xr3:uid="{51FE5D54-06EB-4237-A4E1-C2FCA2515525}" name="2090-91" dataDxfId="685" dataCellStyle="Normal 2 2 2"/>
    <tableColumn id="78" xr3:uid="{A23B3BFF-D1DC-48EF-BDE4-6F6D3A101F55}" name="2091-92" dataDxfId="684" dataCellStyle="Normal 2 2 2"/>
    <tableColumn id="79" xr3:uid="{1145FF96-FFA9-4226-9042-B22E2A23A4CE}" name="2092-93" dataDxfId="683" dataCellStyle="Normal 2 2 2"/>
    <tableColumn id="80" xr3:uid="{BE7E961C-493F-4717-9BA4-077B02EEE691}" name="2093-94" dataDxfId="682" dataCellStyle="Normal 2 2 2"/>
    <tableColumn id="81" xr3:uid="{F7D43215-5B2D-4F29-9E1A-2951B24EB1C1}" name="2094-95" dataDxfId="681" dataCellStyle="Normal 2 2 2"/>
    <tableColumn id="82" xr3:uid="{43187E83-F711-4703-8236-7AF02088B3C8}" name="2095-96" dataDxfId="680" dataCellStyle="Normal 2 2 2"/>
    <tableColumn id="83" xr3:uid="{E083FD6D-5807-4A13-8EE9-FC208FF9C657}" name="2096-97" dataDxfId="679" dataCellStyle="Normal 2 2 2"/>
    <tableColumn id="84" xr3:uid="{F279C6BC-0758-4146-9E4E-F57399A82F4C}" name="2097-98" dataDxfId="678" dataCellStyle="Normal 2 2 2"/>
    <tableColumn id="85" xr3:uid="{60CE4CD0-6766-4998-A71A-70C8E33A42EC}" name="2098-99" dataDxfId="677" dataCellStyle="Normal 2 2 2"/>
    <tableColumn id="86" xr3:uid="{03190DF0-C098-4431-BDC1-7DDDEDB14519}" name="2099-100" dataDxfId="676"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D183" totalsRowShown="0" headerRowDxfId="673" dataDxfId="671" headerRowBorderDxfId="672" tableBorderDxfId="670">
  <autoFilter ref="B5:BD183" xr:uid="{00000000-0009-0000-0100-000012000000}"/>
  <tableColumns count="55">
    <tableColumn id="42" xr3:uid="{00000000-0010-0000-1100-00002A000000}" name="WRMP24 Reference" dataDxfId="669">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668"/>
    <tableColumn id="2" xr3:uid="{00000000-0010-0000-1100-000002000000}" name="Option Name" dataDxfId="667"/>
    <tableColumn id="3" xr3:uid="{00000000-0010-0000-1100-000003000000}" name="Option type_x000a_Defined List" dataDxfId="666"/>
    <tableColumn id="4" xr3:uid="{00000000-0010-0000-1100-000004000000}" name="Option Group" dataDxfId="665">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664"/>
    <tableColumn id="6" xr3:uid="{00000000-0010-0000-1100-000006000000}" name="Option status_x000a_Defined" dataDxfId="663"/>
    <tableColumn id="7" xr3:uid="{00000000-0010-0000-1100-000007000000}" name="Third Party Option Flag_x000a_Y/N" dataDxfId="662"/>
    <tableColumn id="19" xr3:uid="{00000000-0010-0000-1100-000013000000}" name="Partnership Option TOTEX - all parties _x000a_(where applicable)_x000a__x000a_" dataDxfId="661"/>
    <tableColumn id="8" xr3:uid="{00000000-0010-0000-1100-000008000000}" name="Interdependent Options_x000a_(State one or more option IDs)" dataDxfId="660"/>
    <tableColumn id="9" xr3:uid="{00000000-0010-0000-1100-000009000000}" name="Preferred (Most Likely) Programme Y/N" dataDxfId="659"/>
    <tableColumn id="53" xr3:uid="{A0005DEE-892E-4007-944B-E306DF203F2D}" name="Least Cost Programme Y/N" dataDxfId="658"/>
    <tableColumn id="30" xr3:uid="{00000000-0010-0000-1100-00001E000000}" name="Ofwat Core Programme Y/N" dataDxfId="657"/>
    <tableColumn id="10" xr3:uid="{00000000-0010-0000-1100-00000A000000}" name="Alternative Programme 1_x000a_Y/N" dataDxfId="656"/>
    <tableColumn id="11" xr3:uid="{00000000-0010-0000-1100-00000B000000}" name="Alternative Programme 2_x000a_Y/N" dataDxfId="655"/>
    <tableColumn id="12" xr3:uid="{00000000-0010-0000-1100-00000C000000}" name="Alternative Programme 3_x000a_Y/N" dataDxfId="654"/>
    <tableColumn id="13" xr3:uid="{00000000-0010-0000-1100-00000D000000}" name="Reason for option rejection" dataDxfId="653"/>
    <tableColumn id="14" xr3:uid="{00000000-0010-0000-1100-00000E000000}" name="WRZ transfer is from_x000a_Defined List" dataDxfId="652"/>
    <tableColumn id="15" xr3:uid="{00000000-0010-0000-1100-00000F000000}" name="WRZ transfer is to_x000a_Defined List" dataDxfId="651"/>
    <tableColumn id="16" xr3:uid="{00000000-0010-0000-1100-000010000000}" name="Gains in WAFU / Savings in Demand on full implementation (Ml/d)" dataDxfId="650"/>
    <tableColumn id="17" xr3:uid="{00000000-0010-0000-1100-000011000000}" name="Option benefits lead-in time (Years)" dataDxfId="649"/>
    <tableColumn id="18" xr3:uid="{00000000-0010-0000-1100-000012000000}" name="First year of option use in preferred programme (year)_x000a_(Preferred programme (most likely) only)" dataDxfId="648"/>
    <tableColumn id="20" xr3:uid="{00000000-0010-0000-1100-000014000000}" name="Totex expenditure prior to option in use (£m)" dataDxfId="647"/>
    <tableColumn id="21" xr3:uid="{00000000-0010-0000-1100-000015000000}" name="Totex expenditure per annum post option in use under maximum utilisation scenario (£m)" dataDxfId="646"/>
    <tableColumn id="22" xr3:uid="{00000000-0010-0000-1100-000016000000}" name="Average totex expenditure per annum post option in use (£m)" dataDxfId="645"/>
    <tableColumn id="23" xr3:uid="{00000000-0010-0000-1100-000017000000}" name="Average option utilisation used for average totex expenditure and operational carbon forecasts (Ml/d)" dataDxfId="644"/>
    <tableColumn id="24" xr3:uid="{00000000-0010-0000-1100-000018000000}" name="Maximum option utilisation across the planning period (Ml/d)" dataDxfId="643"/>
    <tableColumn id="25" xr3:uid="{00000000-0010-0000-1100-000019000000}" name="Embodied carbon emissions_x000a_(tCO2 equivalent)" dataDxfId="642"/>
    <tableColumn id="26" xr3:uid="{00000000-0010-0000-1100-00001A000000}" name="Operational carbon emissions under maximum utilisation scenario_x000a_(tCO2 equivalent per annum)" dataDxfId="641"/>
    <tableColumn id="27" xr3:uid="{00000000-0010-0000-1100-00001B000000}" name="Average operational carbon emissions_x000a_(tCO2 equivalent per annum)" dataDxfId="640"/>
    <tableColumn id="31" xr3:uid="{00000000-0010-0000-1100-00001F000000}" name="Total Carbon Cost (£M)" dataDxfId="639"/>
    <tableColumn id="28" xr3:uid="{00000000-0010-0000-1100-00001C000000}" name="Average Incremental Cost (AIC)_x000a_(p/m3)" dataDxfId="638"/>
    <tableColumn id="29" xr3:uid="{00000000-0010-0000-1100-00001D000000}" name="Total NPC (£m)" dataDxfId="637"/>
    <tableColumn id="32" xr3:uid="{00000000-0010-0000-1100-000020000000}" name="Natural capital impact of option_x000a_(define units)" dataDxfId="636"/>
    <tableColumn id="33" xr3:uid="{00000000-0010-0000-1100-000021000000}" name="B&amp;H_x000a_Non-monetised metric where applicable (define units)" dataDxfId="635"/>
    <tableColumn id="46" xr3:uid="{4A8C01AF-D108-482F-8D8F-1EEC2C838BF6}" name="B&amp;H_x000a_Monetised metric where applicable (£M)" dataDxfId="634"/>
    <tableColumn id="34" xr3:uid="{00000000-0010-0000-1100-000022000000}" name="CR_x000a_Non-monetised metric where applicable (define units)" dataDxfId="633"/>
    <tableColumn id="47" xr3:uid="{77099D82-1AA7-4127-AA50-01D215569141}" name="CR_x000a_Monetised metric where applicable (£M)" dataDxfId="632"/>
    <tableColumn id="35" xr3:uid="{00000000-0010-0000-1100-000023000000}" name="NHR_x000a_Non-monetised metric where applicable (define units)" dataDxfId="631"/>
    <tableColumn id="48" xr3:uid="{08427DD3-AD43-4E16-9DE1-5807D4B8096C}" name="NHR_x000a_Monetised metric where applicable (£M)" dataDxfId="630"/>
    <tableColumn id="36" xr3:uid="{00000000-0010-0000-1100-000024000000}" name="WP_x000a_Non-monetised metric where applicable (define units)" dataDxfId="629"/>
    <tableColumn id="49" xr3:uid="{E59A5819-9EBC-499D-AD22-55212115671F}" name="WP_x000a_Monetised metric where applicable (£M)" dataDxfId="628"/>
    <tableColumn id="37" xr3:uid="{00000000-0010-0000-1100-000025000000}" name="WReg_x000a_Non-monetised metric where applicable (define units)" dataDxfId="627"/>
    <tableColumn id="50" xr3:uid="{49D26A71-CE50-4764-89E4-CC423CBAA87F}" name="WReg_x000a_Monetised metric where applicable (£M)" dataDxfId="626"/>
    <tableColumn id="38" xr3:uid="{00000000-0010-0000-1100-000026000000}" name="R&amp;T_x000a_Non-monetised metric where applicable (define units)" dataDxfId="625"/>
    <tableColumn id="51" xr3:uid="{DCBCC0E7-3EFA-4EBD-A954-5A07475E6D8B}" name="R&amp;T_x000a_Monetised metric where applicable (£M)" dataDxfId="624"/>
    <tableColumn id="39" xr3:uid="{00000000-0010-0000-1100-000027000000}" name="Minimum Flow Ml/d" dataDxfId="623"/>
    <tableColumn id="40" xr3:uid="{00000000-0010-0000-1100-000028000000}" name="WRSE Option List" dataDxfId="622"/>
    <tableColumn id="41" xr3:uid="{00000000-0010-0000-1100-000029000000}" name="Average Incremental Cost (AIC)_x000a_(p/m3) (NPC at min flow)" dataDxfId="621"/>
    <tableColumn id="45" xr3:uid="{1D63ED90-D625-4445-B507-FB8396358EFA}" name="Alternative Programme 4_x000a_Y/N" dataDxfId="620"/>
    <tableColumn id="52" xr3:uid="{EEAF03C2-18AD-41EE-92BC-16E82CC84984}" name="Alternative Programme 5_x000a_Y/N" dataDxfId="619"/>
    <tableColumn id="43" xr3:uid="{41084DD8-9470-40C1-90EF-7C0AA626DD00}" name="Alternative Programme 6_x000a_Y/N" dataDxfId="618"/>
    <tableColumn id="44" xr3:uid="{D24AED97-2874-4679-A4C7-C662BD0CD004}" name="Alternative Programme 7_x000a_Y/N" dataDxfId="617"/>
    <tableColumn id="54" xr3:uid="{02E7E3AD-4D08-4864-9B31-689D459C8262}" name="Benefit Type" dataDxfId="616"/>
    <tableColumn id="55" xr3:uid="{94D188FB-66A2-4A47-B196-E1FDB4A5140C}" name="Comment" dataDxfId="61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N262" totalsRowShown="0" headerRowDxfId="614" dataDxfId="612" headerRowBorderDxfId="613" tableBorderDxfId="611">
  <autoFilter ref="B5:CN262" xr:uid="{00000000-0009-0000-0100-000013000000}"/>
  <tableColumns count="91">
    <tableColumn id="1" xr3:uid="{00000000-0010-0000-1200-000001000000}" name="WRMP24 Reference" dataDxfId="610">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609"/>
    <tableColumn id="3" xr3:uid="{00000000-0010-0000-1200-000003000000}" name="Option ID" dataDxfId="608"/>
    <tableColumn id="4" xr3:uid="{00000000-0010-0000-1200-000004000000}" name="Option Type (defined list)" dataDxfId="607"/>
    <tableColumn id="5" xr3:uid="{00000000-0010-0000-1200-000005000000}" name="Option Group" dataDxfId="606">
      <calculatedColumnFormula>VLOOKUP(TBL5_OptBen[[#This Row],[Option Type (defined list)]],'Option Typs_Grps'!B$2:C$47, 2, FALSE)</calculatedColumnFormula>
    </tableColumn>
    <tableColumn id="6" xr3:uid="{00000000-0010-0000-1200-000006000000}" name="Sub-option (Y/N)" dataDxfId="605"/>
    <tableColumn id="7" xr3:uid="{00000000-0010-0000-1200-000007000000}" name="Preferred (most likely), Least Cost, Ofwat Core or Alternative Programme" dataDxfId="604"/>
    <tableColumn id="8" xr3:uid="{00000000-0010-0000-1200-000008000000}" name="WRZ (defined list)" dataDxfId="603"/>
    <tableColumn id="91" xr3:uid="{00000000-0010-0000-1200-00005B000000}" name="Unit" dataDxfId="602"/>
    <tableColumn id="90" xr3:uid="{00000000-0010-0000-1200-00005A000000}" name="Decimal places" dataDxfId="601"/>
    <tableColumn id="89" xr3:uid="{00000000-0010-0000-1200-000059000000}" name="2019-20" dataDxfId="600"/>
    <tableColumn id="87" xr3:uid="{00000000-0010-0000-1200-000057000000}" name="2020-21" dataDxfId="599"/>
    <tableColumn id="88" xr3:uid="{00000000-0010-0000-1200-000058000000}" name="2021-22" dataDxfId="598"/>
    <tableColumn id="9" xr3:uid="{00000000-0010-0000-1200-000009000000}" name="2022-23" dataDxfId="597"/>
    <tableColumn id="10" xr3:uid="{00000000-0010-0000-1200-00000A000000}" name="2023-24" dataDxfId="596"/>
    <tableColumn id="11" xr3:uid="{00000000-0010-0000-1200-00000B000000}" name="2024-25" dataDxfId="595"/>
    <tableColumn id="12" xr3:uid="{00000000-0010-0000-1200-00000C000000}" name="2025-26" dataDxfId="594"/>
    <tableColumn id="13" xr3:uid="{00000000-0010-0000-1200-00000D000000}" name="2026-27" dataDxfId="593"/>
    <tableColumn id="14" xr3:uid="{00000000-0010-0000-1200-00000E000000}" name="2027-28" dataDxfId="592"/>
    <tableColumn id="15" xr3:uid="{00000000-0010-0000-1200-00000F000000}" name="2028-29" dataDxfId="591"/>
    <tableColumn id="16" xr3:uid="{00000000-0010-0000-1200-000010000000}" name="2029-30" dataDxfId="590"/>
    <tableColumn id="17" xr3:uid="{00000000-0010-0000-1200-000011000000}" name="2030-31" dataDxfId="589"/>
    <tableColumn id="18" xr3:uid="{00000000-0010-0000-1200-000012000000}" name="2031-32" dataDxfId="588"/>
    <tableColumn id="19" xr3:uid="{00000000-0010-0000-1200-000013000000}" name="2032-33" dataDxfId="587"/>
    <tableColumn id="20" xr3:uid="{00000000-0010-0000-1200-000014000000}" name="2033-34" dataDxfId="586"/>
    <tableColumn id="21" xr3:uid="{00000000-0010-0000-1200-000015000000}" name="2034-35" dataDxfId="585"/>
    <tableColumn id="22" xr3:uid="{00000000-0010-0000-1200-000016000000}" name="2035-36" dataDxfId="584"/>
    <tableColumn id="23" xr3:uid="{00000000-0010-0000-1200-000017000000}" name="2036-37" dataDxfId="583"/>
    <tableColumn id="24" xr3:uid="{00000000-0010-0000-1200-000018000000}" name="2037-38" dataDxfId="582"/>
    <tableColumn id="25" xr3:uid="{00000000-0010-0000-1200-000019000000}" name="2038-39" dataDxfId="581"/>
    <tableColumn id="26" xr3:uid="{00000000-0010-0000-1200-00001A000000}" name="2039-40" dataDxfId="580"/>
    <tableColumn id="27" xr3:uid="{00000000-0010-0000-1200-00001B000000}" name="2040-41" dataDxfId="579"/>
    <tableColumn id="28" xr3:uid="{00000000-0010-0000-1200-00001C000000}" name="2041-42" dataDxfId="578"/>
    <tableColumn id="29" xr3:uid="{00000000-0010-0000-1200-00001D000000}" name="2042-43" dataDxfId="577"/>
    <tableColumn id="30" xr3:uid="{00000000-0010-0000-1200-00001E000000}" name="2043-44" dataDxfId="576"/>
    <tableColumn id="31" xr3:uid="{00000000-0010-0000-1200-00001F000000}" name="2044-45" dataDxfId="575"/>
    <tableColumn id="32" xr3:uid="{00000000-0010-0000-1200-000020000000}" name="2045-46" dataDxfId="574"/>
    <tableColumn id="33" xr3:uid="{00000000-0010-0000-1200-000021000000}" name="2046-47" dataDxfId="573"/>
    <tableColumn id="34" xr3:uid="{00000000-0010-0000-1200-000022000000}" name="2047-48" dataDxfId="572"/>
    <tableColumn id="35" xr3:uid="{00000000-0010-0000-1200-000023000000}" name="2048-49" dataDxfId="571"/>
    <tableColumn id="36" xr3:uid="{00000000-0010-0000-1200-000024000000}" name="2049-50" dataDxfId="570"/>
    <tableColumn id="37" xr3:uid="{00000000-0010-0000-1200-000025000000}" name="2050-51" dataDxfId="569"/>
    <tableColumn id="38" xr3:uid="{00000000-0010-0000-1200-000026000000}" name="2051-52" dataDxfId="568"/>
    <tableColumn id="39" xr3:uid="{00000000-0010-0000-1200-000027000000}" name="2052-53" dataDxfId="567"/>
    <tableColumn id="40" xr3:uid="{00000000-0010-0000-1200-000028000000}" name="2053-54" dataDxfId="566"/>
    <tableColumn id="41" xr3:uid="{00000000-0010-0000-1200-000029000000}" name="2054-55" dataDxfId="565"/>
    <tableColumn id="42" xr3:uid="{00000000-0010-0000-1200-00002A000000}" name="2055-56" dataDxfId="564"/>
    <tableColumn id="43" xr3:uid="{00000000-0010-0000-1200-00002B000000}" name="2056-57" dataDxfId="563"/>
    <tableColumn id="44" xr3:uid="{00000000-0010-0000-1200-00002C000000}" name="2057-58" dataDxfId="562"/>
    <tableColumn id="45" xr3:uid="{00000000-0010-0000-1200-00002D000000}" name="2058-59" dataDxfId="561"/>
    <tableColumn id="46" xr3:uid="{00000000-0010-0000-1200-00002E000000}" name="2059-60" dataDxfId="560"/>
    <tableColumn id="47" xr3:uid="{00000000-0010-0000-1200-00002F000000}" name="2060-61" dataDxfId="559"/>
    <tableColumn id="48" xr3:uid="{00000000-0010-0000-1200-000030000000}" name="2061-62" dataDxfId="558"/>
    <tableColumn id="49" xr3:uid="{00000000-0010-0000-1200-000031000000}" name="2062-63" dataDxfId="557"/>
    <tableColumn id="50" xr3:uid="{00000000-0010-0000-1200-000032000000}" name="2063-64" dataDxfId="556"/>
    <tableColumn id="51" xr3:uid="{00000000-0010-0000-1200-000033000000}" name="2064-65" dataDxfId="555"/>
    <tableColumn id="52" xr3:uid="{00000000-0010-0000-1200-000034000000}" name="2065-66" dataDxfId="554"/>
    <tableColumn id="53" xr3:uid="{00000000-0010-0000-1200-000035000000}" name="2066-67" dataDxfId="553"/>
    <tableColumn id="54" xr3:uid="{00000000-0010-0000-1200-000036000000}" name="2067-68" dataDxfId="552"/>
    <tableColumn id="55" xr3:uid="{00000000-0010-0000-1200-000037000000}" name="2068-69" dataDxfId="551"/>
    <tableColumn id="56" xr3:uid="{00000000-0010-0000-1200-000038000000}" name="2069-70" dataDxfId="550"/>
    <tableColumn id="57" xr3:uid="{00000000-0010-0000-1200-000039000000}" name="2070-71" dataDxfId="549"/>
    <tableColumn id="58" xr3:uid="{00000000-0010-0000-1200-00003A000000}" name="2071-72" dataDxfId="548"/>
    <tableColumn id="59" xr3:uid="{00000000-0010-0000-1200-00003B000000}" name="2072-73" dataDxfId="547"/>
    <tableColumn id="60" xr3:uid="{00000000-0010-0000-1200-00003C000000}" name="2073-74" dataDxfId="546"/>
    <tableColumn id="61" xr3:uid="{00000000-0010-0000-1200-00003D000000}" name="2074-75" dataDxfId="545"/>
    <tableColumn id="62" xr3:uid="{00000000-0010-0000-1200-00003E000000}" name="2075-76" dataDxfId="544"/>
    <tableColumn id="63" xr3:uid="{00000000-0010-0000-1200-00003F000000}" name="2076-77" dataDxfId="543"/>
    <tableColumn id="64" xr3:uid="{00000000-0010-0000-1200-000040000000}" name="2077-78" dataDxfId="542"/>
    <tableColumn id="65" xr3:uid="{00000000-0010-0000-1200-000041000000}" name="2078-79" dataDxfId="541"/>
    <tableColumn id="66" xr3:uid="{00000000-0010-0000-1200-000042000000}" name="2079-80" dataDxfId="540"/>
    <tableColumn id="67" xr3:uid="{00000000-0010-0000-1200-000043000000}" name="2080-81" dataDxfId="539"/>
    <tableColumn id="68" xr3:uid="{00000000-0010-0000-1200-000044000000}" name="2081-82" dataDxfId="538"/>
    <tableColumn id="69" xr3:uid="{00000000-0010-0000-1200-000045000000}" name="2082-83" dataDxfId="537"/>
    <tableColumn id="70" xr3:uid="{00000000-0010-0000-1200-000046000000}" name="2083-84" dataDxfId="536"/>
    <tableColumn id="71" xr3:uid="{00000000-0010-0000-1200-000047000000}" name="2084-85" dataDxfId="535"/>
    <tableColumn id="72" xr3:uid="{00000000-0010-0000-1200-000048000000}" name="2085-86" dataDxfId="534"/>
    <tableColumn id="73" xr3:uid="{00000000-0010-0000-1200-000049000000}" name="2086-87" dataDxfId="533"/>
    <tableColumn id="74" xr3:uid="{00000000-0010-0000-1200-00004A000000}" name="2087-88" dataDxfId="532"/>
    <tableColumn id="75" xr3:uid="{00000000-0010-0000-1200-00004B000000}" name="2088-89" dataDxfId="531"/>
    <tableColumn id="76" xr3:uid="{00000000-0010-0000-1200-00004C000000}" name="2089-90" dataDxfId="530"/>
    <tableColumn id="77" xr3:uid="{00000000-0010-0000-1200-00004D000000}" name="2090-91" dataDxfId="529"/>
    <tableColumn id="78" xr3:uid="{00000000-0010-0000-1200-00004E000000}" name="2091-92" dataDxfId="528"/>
    <tableColumn id="79" xr3:uid="{00000000-0010-0000-1200-00004F000000}" name="2092-93" dataDxfId="527"/>
    <tableColumn id="80" xr3:uid="{00000000-0010-0000-1200-000050000000}" name="2093-94" dataDxfId="526"/>
    <tableColumn id="81" xr3:uid="{00000000-0010-0000-1200-000051000000}" name="2094-95" dataDxfId="525"/>
    <tableColumn id="82" xr3:uid="{00000000-0010-0000-1200-000052000000}" name="2095-96" dataDxfId="524"/>
    <tableColumn id="83" xr3:uid="{00000000-0010-0000-1200-000053000000}" name="2096-97" dataDxfId="523"/>
    <tableColumn id="84" xr3:uid="{00000000-0010-0000-1200-000054000000}" name="2097-98" dataDxfId="522"/>
    <tableColumn id="85" xr3:uid="{00000000-0010-0000-1200-000055000000}" name="2098-99" dataDxfId="521"/>
    <tableColumn id="86" xr3:uid="{00000000-0010-0000-1200-000056000000}" name="2099-100" dataDxfId="52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26:L33" totalsRowShown="0" headerRowDxfId="1733" headerRowBorderDxfId="1732" tableBorderDxfId="1731" totalsRowBorderDxfId="1730" headerRowCellStyle="Normal 2">
  <autoFilter ref="B26:L33" xr:uid="{00000000-0009-0000-0100-000002000000}"/>
  <tableColumns count="11">
    <tableColumn id="2" xr3:uid="{00000000-0010-0000-0100-000002000000}" name="WRMP24 Reference" dataDxfId="1729" dataCellStyle="Normal 2"/>
    <tableColumn id="3" xr3:uid="{00000000-0010-0000-0100-000003000000}" name="Derivation" dataDxfId="1728" dataCellStyle="Normal 2"/>
    <tableColumn id="4" xr3:uid="{00000000-0010-0000-0100-000004000000}" name="Licence number" dataDxfId="1727" dataCellStyle="Normal 3"/>
    <tableColumn id="5" xr3:uid="{00000000-0010-0000-0100-000005000000}" name="Source name" dataDxfId="1726" dataCellStyle="Normal 3"/>
    <tableColumn id="6" xr3:uid="{00000000-0010-0000-0100-000006000000}" name="Source type" dataDxfId="1725" dataCellStyle="Normal 4"/>
    <tableColumn id="7" xr3:uid="{00000000-0010-0000-0100-000007000000}" name="WRZ Code" dataDxfId="1724" dataCellStyle="Normal 4"/>
    <tableColumn id="8" xr3:uid="{00000000-0010-0000-0100-000008000000}" name="DYAA deployable output (Ml/d)" dataDxfId="1723" dataCellStyle="Normal 5"/>
    <tableColumn id="1" xr3:uid="{00000000-0010-0000-0100-000001000000}" name="DYCP deployable output (Ml/d)" dataDxfId="1722" dataCellStyle="Normal 5"/>
    <tableColumn id="9" xr3:uid="{00000000-0010-0000-0100-000009000000}" name="Annual licensed quantity (Ml/d)" dataDxfId="1721" dataCellStyle="Normal 6"/>
    <tableColumn id="10" xr3:uid="{00000000-0010-0000-0100-00000A000000}" name="Constraints on deployable output" dataDxfId="1720" dataCellStyle="Normal 2"/>
    <tableColumn id="11" xr3:uid="{00000000-0010-0000-0100-00000B000000}" name="Additional notes (if desired)" dataDxfId="1719"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9" totalsRowShown="0" headerRowDxfId="519" dataDxfId="517" headerRowBorderDxfId="518" tableBorderDxfId="516" headerRowCellStyle="Normal 2 2 2">
  <autoFilter ref="B6:AA9" xr:uid="{00000000-0009-0000-0100-000018000000}"/>
  <tableColumns count="26">
    <tableColumn id="1" xr3:uid="{00000000-0010-0000-1300-000001000000}" name="Reference" dataDxfId="515"/>
    <tableColumn id="2" xr3:uid="{00000000-0010-0000-1300-000002000000}" name="Expenditure element" dataDxfId="514" dataCellStyle="Normal 2 2 2"/>
    <tableColumn id="3" xr3:uid="{00000000-0010-0000-1300-000003000000}" name="Expenditure type" dataDxfId="513" dataCellStyle="Normal 2 2 2"/>
    <tableColumn id="4" xr3:uid="{00000000-0010-0000-1300-000004000000}" name="Unit" dataDxfId="512" dataCellStyle="Normal 2 2 2"/>
    <tableColumn id="5" xr3:uid="{00000000-0010-0000-1300-000005000000}" name="Decimal places" dataDxfId="511" dataCellStyle="Normal 2 2 2"/>
    <tableColumn id="6" xr3:uid="{00000000-0010-0000-1300-000006000000}" name="2019-20" dataDxfId="510"/>
    <tableColumn id="7" xr3:uid="{00000000-0010-0000-1300-000007000000}" name="2020-21" dataDxfId="509"/>
    <tableColumn id="8" xr3:uid="{00000000-0010-0000-1300-000008000000}" name="2021-22" dataDxfId="508"/>
    <tableColumn id="9" xr3:uid="{00000000-0010-0000-1300-000009000000}" name="2022-23" dataDxfId="507"/>
    <tableColumn id="10" xr3:uid="{00000000-0010-0000-1300-00000A000000}" name="2023-24" dataDxfId="506"/>
    <tableColumn id="11" xr3:uid="{00000000-0010-0000-1300-00000B000000}" name="2024-25" dataDxfId="505"/>
    <tableColumn id="12" xr3:uid="{00000000-0010-0000-1300-00000C000000}" name="2025-26" dataDxfId="504"/>
    <tableColumn id="13" xr3:uid="{00000000-0010-0000-1300-00000D000000}" name="2026-27" dataDxfId="503"/>
    <tableColumn id="14" xr3:uid="{00000000-0010-0000-1300-00000E000000}" name="2027-28" dataDxfId="502"/>
    <tableColumn id="15" xr3:uid="{00000000-0010-0000-1300-00000F000000}" name="2028-29" dataDxfId="501"/>
    <tableColumn id="16" xr3:uid="{00000000-0010-0000-1300-000010000000}" name="2029-30" dataDxfId="500"/>
    <tableColumn id="17" xr3:uid="{00000000-0010-0000-1300-000011000000}" name="2030-31 _x000a_to _x000a_2034-35" dataDxfId="499"/>
    <tableColumn id="18" xr3:uid="{00000000-0010-0000-1300-000012000000}" name="2035-36 _x000a_to _x000a_2039-40" dataDxfId="498"/>
    <tableColumn id="19" xr3:uid="{00000000-0010-0000-1300-000013000000}" name="2040-41 _x000a_to _x000a_2044-45" dataDxfId="497"/>
    <tableColumn id="20" xr3:uid="{00000000-0010-0000-1300-000014000000}" name="2045-46 _x000a_to _x000a_2049-50" dataDxfId="496"/>
    <tableColumn id="21" xr3:uid="{00000000-0010-0000-1300-000015000000}" name="2050-51 _x000a_to _x000a_2054-55" dataDxfId="495"/>
    <tableColumn id="22" xr3:uid="{00000000-0010-0000-1300-000016000000}" name="2055-56 _x000a_to _x000a_2059-60" dataDxfId="494"/>
    <tableColumn id="23" xr3:uid="{00000000-0010-0000-1300-000017000000}" name="2060-61 _x000a_to _x000a_2064-65" dataDxfId="493"/>
    <tableColumn id="24" xr3:uid="{00000000-0010-0000-1300-000018000000}" name="2065-66 _x000a_to _x000a_2069-70" dataDxfId="492"/>
    <tableColumn id="25" xr3:uid="{00000000-0010-0000-1300-000019000000}" name="2070-71 _x000a_to _x000a_2074-75" dataDxfId="491"/>
    <tableColumn id="26" xr3:uid="{00000000-0010-0000-1300-00001A000000}" name="2075-76 _x000a_to _x000a_2079-80" dataDxfId="49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8" totalsRowShown="0" headerRowDxfId="489" dataDxfId="487" headerRowBorderDxfId="488" tableBorderDxfId="486" headerRowCellStyle="Normal 2 2 2" dataCellStyle="Normal 7">
  <autoFilter ref="B12:AA28" xr:uid="{00000000-0009-0000-0100-000019000000}"/>
  <tableColumns count="26">
    <tableColumn id="1" xr3:uid="{00000000-0010-0000-1400-000001000000}" name="Reference" dataDxfId="485" dataCellStyle="Normal 2 2 2"/>
    <tableColumn id="2" xr3:uid="{00000000-0010-0000-1400-000002000000}" name="Expenditure element" dataDxfId="484" dataCellStyle="Normal 2 2 2"/>
    <tableColumn id="3" xr3:uid="{00000000-0010-0000-1400-000003000000}" name="Expenditure type" dataDxfId="483" dataCellStyle="Normal 2 2 2"/>
    <tableColumn id="4" xr3:uid="{00000000-0010-0000-1400-000004000000}" name="Unit" dataDxfId="482" dataCellStyle="Normal 2 2 2"/>
    <tableColumn id="5" xr3:uid="{00000000-0010-0000-1400-000005000000}" name="Decimal places" dataDxfId="481" dataCellStyle="Normal 2 2 2"/>
    <tableColumn id="6" xr3:uid="{00000000-0010-0000-1400-000006000000}" name="2019-20" dataDxfId="480" dataCellStyle="Normal 7"/>
    <tableColumn id="7" xr3:uid="{00000000-0010-0000-1400-000007000000}" name="2020-21" dataDxfId="479" dataCellStyle="Normal 7"/>
    <tableColumn id="8" xr3:uid="{00000000-0010-0000-1400-000008000000}" name="2021-22" dataDxfId="478" dataCellStyle="Normal 7"/>
    <tableColumn id="9" xr3:uid="{00000000-0010-0000-1400-000009000000}" name="2022-23" dataDxfId="477" dataCellStyle="Normal 7"/>
    <tableColumn id="10" xr3:uid="{00000000-0010-0000-1400-00000A000000}" name="2023-24" dataDxfId="476" dataCellStyle="Normal 7"/>
    <tableColumn id="11" xr3:uid="{00000000-0010-0000-1400-00000B000000}" name="2024-25" dataDxfId="475" dataCellStyle="Normal 7"/>
    <tableColumn id="12" xr3:uid="{00000000-0010-0000-1400-00000C000000}" name="2025-26" dataDxfId="474" dataCellStyle="Normal 7"/>
    <tableColumn id="13" xr3:uid="{00000000-0010-0000-1400-00000D000000}" name="2026-27" dataDxfId="473" dataCellStyle="Normal 7"/>
    <tableColumn id="14" xr3:uid="{00000000-0010-0000-1400-00000E000000}" name="2027-28" dataDxfId="472" dataCellStyle="Normal 7"/>
    <tableColumn id="15" xr3:uid="{00000000-0010-0000-1400-00000F000000}" name="2028-29" dataDxfId="471" dataCellStyle="Normal 7"/>
    <tableColumn id="16" xr3:uid="{00000000-0010-0000-1400-000010000000}" name="2029-30" dataDxfId="470" dataCellStyle="Normal 7"/>
    <tableColumn id="17" xr3:uid="{00000000-0010-0000-1400-000011000000}" name="2030-31 _x000a_to _x000a_2034-35" dataDxfId="469" dataCellStyle="Normal 7"/>
    <tableColumn id="18" xr3:uid="{00000000-0010-0000-1400-000012000000}" name="2035-36 _x000a_to _x000a_2039-40" dataDxfId="468" dataCellStyle="Normal 7"/>
    <tableColumn id="19" xr3:uid="{00000000-0010-0000-1400-000013000000}" name="2040-41 _x000a_to _x000a_2044-45" dataDxfId="467" dataCellStyle="Normal 7"/>
    <tableColumn id="20" xr3:uid="{00000000-0010-0000-1400-000014000000}" name="2045-46 _x000a_to _x000a_2049-50" dataDxfId="466" dataCellStyle="Normal 7"/>
    <tableColumn id="21" xr3:uid="{00000000-0010-0000-1400-000015000000}" name="2050-51 _x000a_to _x000a_2054-55" dataDxfId="465" dataCellStyle="Normal 7"/>
    <tableColumn id="22" xr3:uid="{00000000-0010-0000-1400-000016000000}" name="2055-56 _x000a_to _x000a_2059-60" dataDxfId="464" dataCellStyle="Normal 7"/>
    <tableColumn id="23" xr3:uid="{00000000-0010-0000-1400-000017000000}" name="2060-61 _x000a_to _x000a_2064-65" dataDxfId="463" dataCellStyle="Normal 7"/>
    <tableColumn id="24" xr3:uid="{00000000-0010-0000-1400-000018000000}" name="2065-66 _x000a_to _x000a_2069-70" dataDxfId="462" dataCellStyle="Normal 7"/>
    <tableColumn id="25" xr3:uid="{00000000-0010-0000-1400-000019000000}" name="2070-71 _x000a_to _x000a_2074-75" dataDxfId="461" dataCellStyle="Normal 7"/>
    <tableColumn id="26" xr3:uid="{00000000-0010-0000-1400-00001A000000}" name="2075-76 _x000a_to _x000a_2079-80" dataDxfId="460" dataCellStyle="Normal 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68" totalsRowShown="0" headerRowDxfId="459" dataDxfId="457" headerRowBorderDxfId="458" tableBorderDxfId="456" headerRowCellStyle="Normal 2 2 2" dataCellStyle="Normal 7">
  <autoFilter ref="B31:AA68" xr:uid="{00000000-0009-0000-0100-00001A000000}"/>
  <tableColumns count="26">
    <tableColumn id="1" xr3:uid="{00000000-0010-0000-1500-000001000000}" name="Reference" dataDxfId="455" dataCellStyle="Normal 2 2 2"/>
    <tableColumn id="2" xr3:uid="{00000000-0010-0000-1500-000002000000}" name="Expenditure element" dataDxfId="454" dataCellStyle="Normal 2 2 2"/>
    <tableColumn id="3" xr3:uid="{00000000-0010-0000-1500-000003000000}" name="Expenditure type" dataDxfId="453" dataCellStyle="Normal 2 2 2"/>
    <tableColumn id="4" xr3:uid="{00000000-0010-0000-1500-000004000000}" name="Unit" dataDxfId="452" dataCellStyle="Normal 2 2 2"/>
    <tableColumn id="5" xr3:uid="{00000000-0010-0000-1500-000005000000}" name="Decimal places" dataDxfId="451" dataCellStyle="Normal 2 2 2"/>
    <tableColumn id="6" xr3:uid="{00000000-0010-0000-1500-000006000000}" name="2019-20" dataDxfId="450" dataCellStyle="Normal 7"/>
    <tableColumn id="7" xr3:uid="{00000000-0010-0000-1500-000007000000}" name="2020-21" dataDxfId="449" dataCellStyle="Normal 7"/>
    <tableColumn id="8" xr3:uid="{00000000-0010-0000-1500-000008000000}" name="2021-22" dataDxfId="448" dataCellStyle="Normal 7"/>
    <tableColumn id="9" xr3:uid="{00000000-0010-0000-1500-000009000000}" name="2022-23" dataDxfId="447" dataCellStyle="Normal 7"/>
    <tableColumn id="10" xr3:uid="{00000000-0010-0000-1500-00000A000000}" name="2023-24" dataDxfId="446" dataCellStyle="Normal 7"/>
    <tableColumn id="11" xr3:uid="{00000000-0010-0000-1500-00000B000000}" name="2024-25" dataDxfId="445" dataCellStyle="Normal 7"/>
    <tableColumn id="12" xr3:uid="{00000000-0010-0000-1500-00000C000000}" name="2025-26" dataDxfId="444" dataCellStyle="Normal 7"/>
    <tableColumn id="13" xr3:uid="{00000000-0010-0000-1500-00000D000000}" name="2026-27" dataDxfId="443" dataCellStyle="Normal 7"/>
    <tableColumn id="14" xr3:uid="{00000000-0010-0000-1500-00000E000000}" name="2027-28" dataDxfId="442" dataCellStyle="Normal 7"/>
    <tableColumn id="15" xr3:uid="{00000000-0010-0000-1500-00000F000000}" name="2028-29" dataDxfId="441" dataCellStyle="Normal 7"/>
    <tableColumn id="16" xr3:uid="{00000000-0010-0000-1500-000010000000}" name="2029-30" dataDxfId="440" dataCellStyle="Normal 7"/>
    <tableColumn id="17" xr3:uid="{00000000-0010-0000-1500-000011000000}" name="2030-31 _x000a_to _x000a_2034-35" dataDxfId="439" dataCellStyle="Normal 7"/>
    <tableColumn id="18" xr3:uid="{00000000-0010-0000-1500-000012000000}" name="2035-36 _x000a_to _x000a_2039-40" dataDxfId="438" dataCellStyle="Normal 7"/>
    <tableColumn id="19" xr3:uid="{00000000-0010-0000-1500-000013000000}" name="2040-41 _x000a_to _x000a_2044-45" dataDxfId="437" dataCellStyle="Normal 7"/>
    <tableColumn id="20" xr3:uid="{00000000-0010-0000-1500-000014000000}" name="2045-46 _x000a_to _x000a_2049-50" dataDxfId="436" dataCellStyle="Normal 7"/>
    <tableColumn id="21" xr3:uid="{00000000-0010-0000-1500-000015000000}" name="2050-51 _x000a_to _x000a_2054-55" dataDxfId="435" dataCellStyle="Normal 7"/>
    <tableColumn id="22" xr3:uid="{00000000-0010-0000-1500-000016000000}" name="2055-56 _x000a_to _x000a_2059-60" dataDxfId="434" dataCellStyle="Normal 7"/>
    <tableColumn id="23" xr3:uid="{00000000-0010-0000-1500-000017000000}" name="2060-61 _x000a_to _x000a_2064-65" dataDxfId="433" dataCellStyle="Normal 7"/>
    <tableColumn id="24" xr3:uid="{00000000-0010-0000-1500-000018000000}" name="2065-66 _x000a_to _x000a_2069-70" dataDxfId="432" dataCellStyle="Normal 7"/>
    <tableColumn id="25" xr3:uid="{00000000-0010-0000-1500-000019000000}" name="2070-71 _x000a_to _x000a_2074-75" dataDxfId="431" dataCellStyle="Normal 7"/>
    <tableColumn id="26" xr3:uid="{00000000-0010-0000-1500-00001A000000}" name="2075-76 _x000a_to _x000a_2079-80" dataDxfId="430" dataCellStyle="Normal 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1:AA74" totalsRowShown="0" headerRowDxfId="429" dataDxfId="427" headerRowBorderDxfId="428" tableBorderDxfId="426" headerRowCellStyle="Normal 2 2 2" dataCellStyle="Normal 7">
  <autoFilter ref="B71:AA74" xr:uid="{00000000-0009-0000-0100-00001B000000}"/>
  <tableColumns count="26">
    <tableColumn id="1" xr3:uid="{00000000-0010-0000-1600-000001000000}" name="Reference" dataDxfId="425" dataCellStyle="Normal 2 2 2"/>
    <tableColumn id="2" xr3:uid="{00000000-0010-0000-1600-000002000000}" name="Expenditure element" dataDxfId="424" dataCellStyle="Normal 2 2 2"/>
    <tableColumn id="3" xr3:uid="{00000000-0010-0000-1600-000003000000}" name="Expenditure type" dataDxfId="423" dataCellStyle="Normal 2 2 2"/>
    <tableColumn id="4" xr3:uid="{00000000-0010-0000-1600-000004000000}" name="Unit" dataDxfId="422" dataCellStyle="Normal 2 2 2"/>
    <tableColumn id="5" xr3:uid="{00000000-0010-0000-1600-000005000000}" name="Decimal places" dataDxfId="421" dataCellStyle="Normal 2 2 2"/>
    <tableColumn id="6" xr3:uid="{00000000-0010-0000-1600-000006000000}" name="2019-20" dataDxfId="420" dataCellStyle="Normal 7"/>
    <tableColumn id="7" xr3:uid="{00000000-0010-0000-1600-000007000000}" name="2020-21" dataDxfId="419" dataCellStyle="Normal 7"/>
    <tableColumn id="8" xr3:uid="{00000000-0010-0000-1600-000008000000}" name="2021-22" dataDxfId="418" dataCellStyle="Normal 7"/>
    <tableColumn id="9" xr3:uid="{00000000-0010-0000-1600-000009000000}" name="2022-23" dataDxfId="417" dataCellStyle="Normal 7"/>
    <tableColumn id="10" xr3:uid="{00000000-0010-0000-1600-00000A000000}" name="2023-24" dataDxfId="416" dataCellStyle="Normal 7"/>
    <tableColumn id="11" xr3:uid="{00000000-0010-0000-1600-00000B000000}" name="2024-25" dataDxfId="415" dataCellStyle="Normal 7"/>
    <tableColumn id="12" xr3:uid="{00000000-0010-0000-1600-00000C000000}" name="2025-26" dataDxfId="414" dataCellStyle="Normal 7"/>
    <tableColumn id="13" xr3:uid="{00000000-0010-0000-1600-00000D000000}" name="2026-27" dataDxfId="413" dataCellStyle="Normal 7"/>
    <tableColumn id="14" xr3:uid="{00000000-0010-0000-1600-00000E000000}" name="2027-28" dataDxfId="412" dataCellStyle="Normal 7"/>
    <tableColumn id="15" xr3:uid="{00000000-0010-0000-1600-00000F000000}" name="2028-29" dataDxfId="411" dataCellStyle="Normal 7"/>
    <tableColumn id="16" xr3:uid="{00000000-0010-0000-1600-000010000000}" name="2029-30" dataDxfId="410" dataCellStyle="Normal 7"/>
    <tableColumn id="17" xr3:uid="{00000000-0010-0000-1600-000011000000}" name="2030-31 _x000a_to _x000a_2034-35" dataDxfId="409" dataCellStyle="Normal 7"/>
    <tableColumn id="18" xr3:uid="{00000000-0010-0000-1600-000012000000}" name="2035-36 _x000a_to _x000a_2039-40" dataDxfId="408" dataCellStyle="Normal 7"/>
    <tableColumn id="19" xr3:uid="{00000000-0010-0000-1600-000013000000}" name="2040-41 _x000a_to _x000a_2044-45" dataDxfId="407" dataCellStyle="Normal 7"/>
    <tableColumn id="20" xr3:uid="{00000000-0010-0000-1600-000014000000}" name="2045-46 _x000a_to _x000a_2049-50" dataDxfId="406" dataCellStyle="Normal 7"/>
    <tableColumn id="21" xr3:uid="{00000000-0010-0000-1600-000015000000}" name="2050-51 _x000a_to _x000a_2054-55" dataDxfId="405" dataCellStyle="Normal 7"/>
    <tableColumn id="22" xr3:uid="{00000000-0010-0000-1600-000016000000}" name="2055-56 _x000a_to _x000a_2059-60" dataDxfId="404" dataCellStyle="Normal 7"/>
    <tableColumn id="23" xr3:uid="{00000000-0010-0000-1600-000017000000}" name="2060-61 _x000a_to _x000a_2064-65" dataDxfId="403" dataCellStyle="Normal 7"/>
    <tableColumn id="24" xr3:uid="{00000000-0010-0000-1600-000018000000}" name="2065-66 _x000a_to _x000a_2069-70" dataDxfId="402" dataCellStyle="Normal 7"/>
    <tableColumn id="25" xr3:uid="{00000000-0010-0000-1600-000019000000}" name="2070-71 _x000a_to _x000a_2074-75" dataDxfId="401" dataCellStyle="Normal 7"/>
    <tableColumn id="26" xr3:uid="{00000000-0010-0000-1600-00001A000000}" name="2075-76 _x000a_to _x000a_2079-80" dataDxfId="400" dataCellStyle="Normal 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77:AA89" totalsRowShown="0" headerRowDxfId="399" dataDxfId="397" headerRowBorderDxfId="398" tableBorderDxfId="396" headerRowCellStyle="Normal 2 2 2" dataCellStyle="Normal 7">
  <autoFilter ref="B77:AA89" xr:uid="{00000000-0009-0000-0100-00001C000000}"/>
  <tableColumns count="26">
    <tableColumn id="1" xr3:uid="{00000000-0010-0000-1700-000001000000}" name="Reference" dataDxfId="395" dataCellStyle="Normal 2 2 2"/>
    <tableColumn id="2" xr3:uid="{00000000-0010-0000-1700-000002000000}" name="Benefit element" dataDxfId="394" dataCellStyle="Normal 2 2 2"/>
    <tableColumn id="3" xr3:uid="{00000000-0010-0000-1700-000003000000}" name="Expenditure type" dataDxfId="393" dataCellStyle="Normal 2 2 2"/>
    <tableColumn id="4" xr3:uid="{00000000-0010-0000-1700-000004000000}" name="Unit" dataDxfId="392" dataCellStyle="Normal 2 2 2"/>
    <tableColumn id="5" xr3:uid="{00000000-0010-0000-1700-000005000000}" name="Decimal places" dataDxfId="391" dataCellStyle="Normal 2 2 2"/>
    <tableColumn id="6" xr3:uid="{00000000-0010-0000-1700-000006000000}" name="2019-20" dataDxfId="390" dataCellStyle="Normal 7"/>
    <tableColumn id="7" xr3:uid="{00000000-0010-0000-1700-000007000000}" name="2020-21" dataDxfId="389" dataCellStyle="Normal 7"/>
    <tableColumn id="8" xr3:uid="{00000000-0010-0000-1700-000008000000}" name="2021-22" dataDxfId="388" dataCellStyle="Normal 7"/>
    <tableColumn id="9" xr3:uid="{00000000-0010-0000-1700-000009000000}" name="2022-23" dataDxfId="387" dataCellStyle="Normal 7"/>
    <tableColumn id="10" xr3:uid="{00000000-0010-0000-1700-00000A000000}" name="2023-24" dataDxfId="386" dataCellStyle="Normal 7"/>
    <tableColumn id="11" xr3:uid="{00000000-0010-0000-1700-00000B000000}" name="2024-25" dataDxfId="385" dataCellStyle="Normal 7"/>
    <tableColumn id="12" xr3:uid="{00000000-0010-0000-1700-00000C000000}" name="2025-26" dataDxfId="384" dataCellStyle="Normal 7"/>
    <tableColumn id="13" xr3:uid="{00000000-0010-0000-1700-00000D000000}" name="2026-27" dataDxfId="383" dataCellStyle="Normal 7"/>
    <tableColumn id="14" xr3:uid="{00000000-0010-0000-1700-00000E000000}" name="2027-28" dataDxfId="382" dataCellStyle="Normal 7"/>
    <tableColumn id="15" xr3:uid="{00000000-0010-0000-1700-00000F000000}" name="2028-29" dataDxfId="381" dataCellStyle="Normal 7"/>
    <tableColumn id="16" xr3:uid="{00000000-0010-0000-1700-000010000000}" name="2029-30" dataDxfId="380" dataCellStyle="Normal 7"/>
    <tableColumn id="17" xr3:uid="{00000000-0010-0000-1700-000011000000}" name="2030-31 _x000a_to _x000a_2034-35" dataDxfId="379" dataCellStyle="Normal 7"/>
    <tableColumn id="18" xr3:uid="{00000000-0010-0000-1700-000012000000}" name="2035-36 _x000a_to _x000a_2039-40" dataDxfId="378" dataCellStyle="Normal 7"/>
    <tableColumn id="19" xr3:uid="{00000000-0010-0000-1700-000013000000}" name="2040-41 _x000a_to _x000a_2044-45" dataDxfId="377" dataCellStyle="Normal 7"/>
    <tableColumn id="20" xr3:uid="{00000000-0010-0000-1700-000014000000}" name="2045-46 _x000a_to _x000a_2049-50" dataDxfId="376" dataCellStyle="Normal 7"/>
    <tableColumn id="21" xr3:uid="{00000000-0010-0000-1700-000015000000}" name="2050-51 _x000a_to _x000a_2054-55" dataDxfId="375" dataCellStyle="Normal 7"/>
    <tableColumn id="22" xr3:uid="{00000000-0010-0000-1700-000016000000}" name="2055-56 _x000a_to _x000a_2059-60" dataDxfId="374" dataCellStyle="Normal 7"/>
    <tableColumn id="23" xr3:uid="{00000000-0010-0000-1700-000017000000}" name="2060-61 _x000a_to _x000a_2064-65" dataDxfId="373" dataCellStyle="Normal 7"/>
    <tableColumn id="24" xr3:uid="{00000000-0010-0000-1700-000018000000}" name="2065-66 _x000a_to _x000a_2069-70" dataDxfId="372" dataCellStyle="Normal 7"/>
    <tableColumn id="25" xr3:uid="{00000000-0010-0000-1700-000019000000}" name="2070-71 _x000a_to _x000a_2074-75" dataDxfId="371" dataCellStyle="Normal 7"/>
    <tableColumn id="26" xr3:uid="{00000000-0010-0000-1700-00001A000000}" name="2075-76 _x000a_to _x000a_2079-80" dataDxfId="370" dataCellStyle="Normal 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2:AA94" totalsRowShown="0" headerRowDxfId="369" dataDxfId="367" headerRowBorderDxfId="368" tableBorderDxfId="366" headerRowCellStyle="Normal 2 2 2">
  <autoFilter ref="B92:AA94" xr:uid="{00000000-0009-0000-0100-00001D000000}"/>
  <tableColumns count="26">
    <tableColumn id="1" xr3:uid="{00000000-0010-0000-1800-000001000000}" name="Reference" dataDxfId="365"/>
    <tableColumn id="2" xr3:uid="{00000000-0010-0000-1800-000002000000}" name="Expenditure element" dataDxfId="364"/>
    <tableColumn id="3" xr3:uid="{00000000-0010-0000-1800-000003000000}" name="Expenditure type" dataDxfId="363"/>
    <tableColumn id="4" xr3:uid="{00000000-0010-0000-1800-000004000000}" name="Unit" dataDxfId="362" dataCellStyle="Normal 2 2 2"/>
    <tableColumn id="5" xr3:uid="{00000000-0010-0000-1800-000005000000}" name="Decimal places" dataDxfId="361"/>
    <tableColumn id="6" xr3:uid="{00000000-0010-0000-1800-000006000000}" name="2019-20" dataDxfId="360"/>
    <tableColumn id="7" xr3:uid="{00000000-0010-0000-1800-000007000000}" name="2020-21" dataDxfId="359"/>
    <tableColumn id="8" xr3:uid="{00000000-0010-0000-1800-000008000000}" name="2021-22" dataDxfId="358"/>
    <tableColumn id="9" xr3:uid="{00000000-0010-0000-1800-000009000000}" name="2022-23" dataDxfId="357"/>
    <tableColumn id="10" xr3:uid="{00000000-0010-0000-1800-00000A000000}" name="2023-24" dataDxfId="356"/>
    <tableColumn id="11" xr3:uid="{00000000-0010-0000-1800-00000B000000}" name="2024-25" dataDxfId="355"/>
    <tableColumn id="12" xr3:uid="{00000000-0010-0000-1800-00000C000000}" name="2025-26" dataDxfId="354"/>
    <tableColumn id="13" xr3:uid="{00000000-0010-0000-1800-00000D000000}" name="2026-27" dataDxfId="353"/>
    <tableColumn id="14" xr3:uid="{00000000-0010-0000-1800-00000E000000}" name="2027-28" dataDxfId="352"/>
    <tableColumn id="15" xr3:uid="{00000000-0010-0000-1800-00000F000000}" name="2028-29" dataDxfId="351"/>
    <tableColumn id="16" xr3:uid="{00000000-0010-0000-1800-000010000000}" name="2029-30" dataDxfId="350"/>
    <tableColumn id="17" xr3:uid="{00000000-0010-0000-1800-000011000000}" name="2030-31 _x000a_to _x000a_2034-35" dataDxfId="349"/>
    <tableColumn id="18" xr3:uid="{00000000-0010-0000-1800-000012000000}" name="2035-36 _x000a_to _x000a_2039-40" dataDxfId="348"/>
    <tableColumn id="19" xr3:uid="{00000000-0010-0000-1800-000013000000}" name="2040-41 _x000a_to _x000a_2044-45" dataDxfId="347"/>
    <tableColumn id="20" xr3:uid="{00000000-0010-0000-1800-000014000000}" name="2045-46 _x000a_to _x000a_2049-50" dataDxfId="346"/>
    <tableColumn id="21" xr3:uid="{00000000-0010-0000-1800-000015000000}" name="2050-51 _x000a_to _x000a_2054-55" dataDxfId="345"/>
    <tableColumn id="22" xr3:uid="{00000000-0010-0000-1800-000016000000}" name="2055-56 _x000a_to _x000a_2059-60" dataDxfId="344"/>
    <tableColumn id="23" xr3:uid="{00000000-0010-0000-1800-000017000000}" name="2060-61 _x000a_to _x000a_2064-65" dataDxfId="343"/>
    <tableColumn id="24" xr3:uid="{00000000-0010-0000-1800-000018000000}" name="2065-66 _x000a_to _x000a_2069-70" dataDxfId="342"/>
    <tableColumn id="25" xr3:uid="{00000000-0010-0000-1800-000019000000}" name="2070-71 _x000a_to _x000a_2074-75" dataDxfId="341"/>
    <tableColumn id="26" xr3:uid="{00000000-0010-0000-1800-00001A000000}" name="2075-76 _x000a_to _x000a_2079-80" dataDxfId="340"/>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1:AA104" totalsRowShown="0" headerRowDxfId="339" dataDxfId="337" headerRowBorderDxfId="338" tableBorderDxfId="336" headerRowCellStyle="Normal 2 2 2">
  <autoFilter ref="B101:AA104" xr:uid="{EF79BEA6-135F-4C2F-8B16-EE5C5550AAC7}"/>
  <tableColumns count="26">
    <tableColumn id="1" xr3:uid="{4D0347B7-AE15-41C1-ACD8-64762FBB572A}" name="Reference" dataDxfId="335"/>
    <tableColumn id="2" xr3:uid="{53E41608-C3B9-4ED1-8104-5DFB7132AE47}" name="Expenditure element" dataDxfId="334" dataCellStyle="Normal 2 2 2"/>
    <tableColumn id="3" xr3:uid="{A98BAEF6-C5A0-46D9-BD7C-B4ADF6737844}" name="Expenditure type" dataDxfId="333" dataCellStyle="Normal 2 2 2"/>
    <tableColumn id="4" xr3:uid="{8FF71942-5749-4D95-9E58-629B37762768}" name="Unit" dataDxfId="332" dataCellStyle="Normal 2 2 2"/>
    <tableColumn id="5" xr3:uid="{7FAF1E5F-9599-4CEA-8314-D88FF4823B62}" name="Decimal places" dataDxfId="331" dataCellStyle="Normal 2 2 2"/>
    <tableColumn id="6" xr3:uid="{6AED532F-D00B-4E1C-9F65-F3AB9C93B1DF}" name="2019-20" dataDxfId="330"/>
    <tableColumn id="7" xr3:uid="{045A12B5-5C67-428D-8076-F977FE9C3B09}" name="2020-21" dataDxfId="329"/>
    <tableColumn id="8" xr3:uid="{18A6DD70-F2A9-468F-A436-4B2944C14E97}" name="2021-22" dataDxfId="328"/>
    <tableColumn id="9" xr3:uid="{0A089896-9159-4A1D-8020-3FAD7E15F36D}" name="2022-23" dataDxfId="327"/>
    <tableColumn id="10" xr3:uid="{336E46FB-62D6-425A-9A99-C05A29926BB1}" name="2023-24" dataDxfId="326"/>
    <tableColumn id="11" xr3:uid="{77AD7FA0-6FA5-4C45-B056-05785C0F8926}" name="2024-25" dataDxfId="325"/>
    <tableColumn id="12" xr3:uid="{02D0574D-92F3-4DDB-BCD7-A453FD055F4D}" name="2025-26" dataDxfId="324"/>
    <tableColumn id="13" xr3:uid="{A2E64D0F-FC3C-4752-92B7-B4B11CAADF74}" name="2026-27" dataDxfId="323"/>
    <tableColumn id="14" xr3:uid="{2E0CCD20-56CB-4F45-92FD-367A4F80DD01}" name="2027-28" dataDxfId="322"/>
    <tableColumn id="15" xr3:uid="{20F6C9C8-D6DD-4072-9267-AFD97922F3B8}" name="2028-29" dataDxfId="321"/>
    <tableColumn id="16" xr3:uid="{9C4039B1-D31A-461C-873E-29B0510607A0}" name="2029-30" dataDxfId="320"/>
    <tableColumn id="17" xr3:uid="{89FB3660-83EE-432A-AFAA-538097EFF6E5}" name="2030-31 _x000a_to _x000a_2034-35" dataDxfId="319"/>
    <tableColumn id="18" xr3:uid="{C06790F9-3A74-49D0-8A75-94D14B70A91A}" name="2035-36 _x000a_to _x000a_2039-40" dataDxfId="318"/>
    <tableColumn id="19" xr3:uid="{708FAC88-C7C8-4562-A0EC-5EE2D524D0E5}" name="2040-41 _x000a_to _x000a_2044-45" dataDxfId="317"/>
    <tableColumn id="20" xr3:uid="{9E221974-B6C2-4EE5-BAF7-6EA8D13369B6}" name="2045-46 _x000a_to _x000a_2049-50" dataDxfId="316"/>
    <tableColumn id="21" xr3:uid="{91C72E82-D1B5-461A-B03A-77887CDDF0A7}" name="2050-51 _x000a_to _x000a_2054-55" dataDxfId="315"/>
    <tableColumn id="22" xr3:uid="{09F4558F-4309-45BC-BDB3-CF40CAD2E53B}" name="2055-56 _x000a_to _x000a_2059-60" dataDxfId="314"/>
    <tableColumn id="23" xr3:uid="{4E6DB8FC-9C02-43F9-991A-49FBA35F4948}" name="2060-61 _x000a_to _x000a_2064-65" dataDxfId="313"/>
    <tableColumn id="24" xr3:uid="{6CC22120-94DD-4346-B640-C772FA6CB8AF}" name="2065-66 _x000a_to _x000a_2069-70" dataDxfId="312"/>
    <tableColumn id="25" xr3:uid="{F680CD45-93B1-4AEF-AABB-152F48900439}" name="2070-71 _x000a_to _x000a_2074-75" dataDxfId="311"/>
    <tableColumn id="26" xr3:uid="{3955A7E8-2867-4D4E-AC0F-B31AC32B1BF9}" name="2075-76 _x000a_to _x000a_2079-80" dataDxfId="31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07:AA123" totalsRowShown="0" headerRowDxfId="309" dataDxfId="307" headerRowBorderDxfId="308" tableBorderDxfId="306" headerRowCellStyle="Normal 2 2 2" dataCellStyle="Normal 7">
  <autoFilter ref="B107:AA123" xr:uid="{39BC11F0-DDDF-4383-9E80-72A31D595B9F}"/>
  <tableColumns count="26">
    <tableColumn id="1" xr3:uid="{EB74B0D1-584C-4CFD-B665-41C569BA0917}" name="Reference" dataDxfId="305" dataCellStyle="Normal 2 2 2"/>
    <tableColumn id="2" xr3:uid="{EB789574-3974-4C63-BEAE-E33A869A9854}" name="Expenditure element" dataDxfId="304" dataCellStyle="Normal 2 2 2"/>
    <tableColumn id="3" xr3:uid="{7EF031D9-21F3-4FE1-BED0-F0C87D0514BE}" name="Expenditure type" dataDxfId="303" dataCellStyle="Normal 2 2 2"/>
    <tableColumn id="4" xr3:uid="{47410566-4C60-4DEB-9600-89AA3BFE33FF}" name="Unit" dataDxfId="302" dataCellStyle="Normal 2 2 2"/>
    <tableColumn id="5" xr3:uid="{7E9834BA-1B8C-4DB8-B930-61AC72C2C013}" name="Decimal places" dataDxfId="301" dataCellStyle="Normal 2 2 2"/>
    <tableColumn id="6" xr3:uid="{A269111E-260E-4A8A-A9B0-C0570A1DB235}" name="2019-20" dataDxfId="300" dataCellStyle="Normal 7"/>
    <tableColumn id="7" xr3:uid="{A2DC3167-C4F6-44D8-B36C-9EF139B049F4}" name="2020-21" dataDxfId="299" dataCellStyle="Normal 7"/>
    <tableColumn id="8" xr3:uid="{91E1E105-EF26-4340-9ABE-6DEC6E08F4AE}" name="2021-22" dataDxfId="298" dataCellStyle="Normal 7"/>
    <tableColumn id="9" xr3:uid="{8B2F7D35-5950-4C79-BCC9-6D86F9C07A16}" name="2022-23" dataDxfId="297" dataCellStyle="Normal 7"/>
    <tableColumn id="10" xr3:uid="{68FAA3CE-AEE8-4C75-AB70-D7A5849BDF1D}" name="2023-24" dataDxfId="296" dataCellStyle="Normal 7"/>
    <tableColumn id="11" xr3:uid="{6D350EC9-1756-4FE7-ABCA-7BCB97E23266}" name="2024-25" dataDxfId="295" dataCellStyle="Normal 7"/>
    <tableColumn id="12" xr3:uid="{AE1841F4-F437-4C5C-B5C2-1D2EBCCAE8FF}" name="2025-26" dataDxfId="294" dataCellStyle="Normal 7"/>
    <tableColumn id="13" xr3:uid="{A4E6591A-C319-45AD-A129-2A76A02440FB}" name="2026-27" dataDxfId="293" dataCellStyle="Normal 7"/>
    <tableColumn id="14" xr3:uid="{3E539939-9FC2-4091-9F44-A55F3AA09B62}" name="2027-28" dataDxfId="292" dataCellStyle="Normal 7"/>
    <tableColumn id="15" xr3:uid="{73C6C4CD-FBF5-48E6-96E9-8C008E483D38}" name="2028-29" dataDxfId="291" dataCellStyle="Normal 7"/>
    <tableColumn id="16" xr3:uid="{CE806C78-3757-48E9-8B16-D8457251DC07}" name="2029-30" dataDxfId="290" dataCellStyle="Normal 7"/>
    <tableColumn id="17" xr3:uid="{32A8ABDC-9A8D-4391-A919-9A8D36AC98C6}" name="2030-31 _x000a_to _x000a_2034-35" dataDxfId="289" dataCellStyle="Normal 7"/>
    <tableColumn id="18" xr3:uid="{2B163815-9CED-4C05-AD0A-01D46879E47C}" name="2035-36 _x000a_to _x000a_2039-40" dataDxfId="288" dataCellStyle="Normal 7"/>
    <tableColumn id="19" xr3:uid="{95D018E8-6928-4938-AAD4-E3880AFA9352}" name="2040-41 _x000a_to _x000a_2044-45" dataDxfId="287" dataCellStyle="Normal 7"/>
    <tableColumn id="20" xr3:uid="{F14CE7DE-9FD2-45E2-AF1F-A9EEEA503E2A}" name="2045-46 _x000a_to _x000a_2049-50" dataDxfId="286" dataCellStyle="Normal 7"/>
    <tableColumn id="21" xr3:uid="{3E096A4B-2449-485B-9187-A8173C204F5C}" name="2050-51 _x000a_to _x000a_2054-55" dataDxfId="285" dataCellStyle="Normal 7"/>
    <tableColumn id="22" xr3:uid="{2A110A12-CE1C-4D85-99FA-91A4DB847936}" name="2055-56 _x000a_to _x000a_2059-60" dataDxfId="284" dataCellStyle="Normal 7"/>
    <tableColumn id="23" xr3:uid="{5E77D2B7-724B-45C9-AA81-A80F594C6037}" name="2060-61 _x000a_to _x000a_2064-65" dataDxfId="283" dataCellStyle="Normal 7"/>
    <tableColumn id="24" xr3:uid="{301760AA-A49A-48C4-8813-542E4E67E5CA}" name="2065-66 _x000a_to _x000a_2069-70" dataDxfId="282" dataCellStyle="Normal 7"/>
    <tableColumn id="25" xr3:uid="{C5DB63BC-532C-4F75-847A-13610A479211}" name="2070-71 _x000a_to _x000a_2074-75" dataDxfId="281" dataCellStyle="Normal 7"/>
    <tableColumn id="26" xr3:uid="{95F763B3-565E-4C7C-9EB2-B1CD52726FBE}" name="2075-76 _x000a_to _x000a_2079-80" dataDxfId="280" dataCellStyle="Normal 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6:AA163" totalsRowShown="0" headerRowDxfId="279" dataDxfId="277" headerRowBorderDxfId="278" tableBorderDxfId="276" headerRowCellStyle="Normal 2 2 2" dataCellStyle="Normal 7">
  <autoFilter ref="B126:AA163" xr:uid="{DE522DA6-E828-4B67-840C-0F56D135564C}"/>
  <tableColumns count="26">
    <tableColumn id="1" xr3:uid="{B008C963-6FFB-44CF-9543-C11DB4DE0581}" name="Reference" dataDxfId="275" dataCellStyle="Normal 2 2 2"/>
    <tableColumn id="2" xr3:uid="{B2166931-3219-4A16-8C45-8C39BB8DE5A3}" name="Expenditure element" dataDxfId="274" dataCellStyle="Normal 2 2 2"/>
    <tableColumn id="3" xr3:uid="{29183883-8559-4884-AF11-8B400562AE64}" name="Expenditure type" dataDxfId="273" dataCellStyle="Normal 2 2 2"/>
    <tableColumn id="4" xr3:uid="{0396CD3A-0F5D-4FA1-BADA-C2FA0E10651F}" name="Unit" dataDxfId="272" dataCellStyle="Normal 2 2 2"/>
    <tableColumn id="5" xr3:uid="{073B3198-B5BF-4BD6-813A-41C1958D700B}" name="Decimal places" dataDxfId="271" dataCellStyle="Normal 2 2 2"/>
    <tableColumn id="6" xr3:uid="{081F26C2-D029-4284-B441-62183FEEFF7F}" name="2019-20" dataDxfId="270" dataCellStyle="Normal 7"/>
    <tableColumn id="7" xr3:uid="{3A21F3CE-7FC0-4E93-A30D-A7E7EBC6E00B}" name="2020-21" dataDxfId="269" dataCellStyle="Normal 7"/>
    <tableColumn id="8" xr3:uid="{F6934701-3EA3-42DE-AE0A-E29DAB0CC0FD}" name="2021-22" dataDxfId="268" dataCellStyle="Normal 7"/>
    <tableColumn id="9" xr3:uid="{E7E56A13-277E-4C6E-B4B3-5044A0EB71E3}" name="2022-23" dataDxfId="267" dataCellStyle="Normal 7"/>
    <tableColumn id="10" xr3:uid="{1CE62FCD-D393-4AEF-B2D6-7422C8CD5CD0}" name="2023-24" dataDxfId="266" dataCellStyle="Normal 7"/>
    <tableColumn id="11" xr3:uid="{A54A83C3-676B-44DF-9E42-45310270CE23}" name="2024-25" dataDxfId="265" dataCellStyle="Normal 7"/>
    <tableColumn id="12" xr3:uid="{4850138B-57A5-4DCF-8A26-0817658B9597}" name="2025-26" dataDxfId="264" dataCellStyle="Normal 7"/>
    <tableColumn id="13" xr3:uid="{C07CB483-0E65-4A72-8F24-F8D8E9761DBC}" name="2026-27" dataDxfId="263" dataCellStyle="Normal 7"/>
    <tableColumn id="14" xr3:uid="{F9440127-A86B-4F0C-93FC-25E093C12843}" name="2027-28" dataDxfId="262" dataCellStyle="Normal 7"/>
    <tableColumn id="15" xr3:uid="{7E2B8964-16BE-48A7-B5A8-497EA616E07D}" name="2028-29" dataDxfId="261" dataCellStyle="Normal 7"/>
    <tableColumn id="16" xr3:uid="{018C5DB0-0435-4B3D-A3B0-FB654E3D2B70}" name="2029-30" dataDxfId="260" dataCellStyle="Normal 7"/>
    <tableColumn id="17" xr3:uid="{0E58A903-27A2-406A-A23F-E3197F1A5D5C}" name="2030-31 _x000a_to _x000a_2034-35" dataDxfId="259" dataCellStyle="Normal 7"/>
    <tableColumn id="18" xr3:uid="{DF97D62A-E24D-4219-8152-02BE839447FE}" name="2035-36 _x000a_to _x000a_2039-40" dataDxfId="258" dataCellStyle="Normal 7"/>
    <tableColumn id="19" xr3:uid="{26970FB6-5A47-4751-A113-C60D61B394A3}" name="2040-41 _x000a_to _x000a_2044-45" dataDxfId="257" dataCellStyle="Normal 7"/>
    <tableColumn id="20" xr3:uid="{16FA5799-608E-4EA3-A278-D7DC88DE894E}" name="2045-46 _x000a_to _x000a_2049-50" dataDxfId="256" dataCellStyle="Normal 7"/>
    <tableColumn id="21" xr3:uid="{F60ABEEC-C28D-4CE8-AF1A-0E999A9B3338}" name="2050-51 _x000a_to _x000a_2054-55" dataDxfId="255" dataCellStyle="Normal 7"/>
    <tableColumn id="22" xr3:uid="{774E37A6-8B17-4BE0-A5A8-39B4F9DE9496}" name="2055-56 _x000a_to _x000a_2059-60" dataDxfId="254" dataCellStyle="Normal 7"/>
    <tableColumn id="23" xr3:uid="{BDA17A46-9839-45A5-A215-CC5BFBEA03F7}" name="2060-61 _x000a_to _x000a_2064-65" dataDxfId="253" dataCellStyle="Normal 7"/>
    <tableColumn id="24" xr3:uid="{913BD0A0-9B38-45DB-8C83-8BF2A783B0B5}" name="2065-66 _x000a_to _x000a_2069-70" dataDxfId="252" dataCellStyle="Normal 7"/>
    <tableColumn id="25" xr3:uid="{1D834264-E9F5-46BB-8E60-82EE018D0F21}" name="2070-71 _x000a_to _x000a_2074-75" dataDxfId="251" dataCellStyle="Normal 7"/>
    <tableColumn id="26" xr3:uid="{8FC1129C-9C96-4992-8336-0A1454237DB1}" name="2075-76 _x000a_to _x000a_2079-80" dataDxfId="250" dataCellStyle="Normal 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66:AA169" totalsRowShown="0" headerRowDxfId="249" dataDxfId="247" headerRowBorderDxfId="248" tableBorderDxfId="246" headerRowCellStyle="Normal 2 2 2" dataCellStyle="Normal 7">
  <autoFilter ref="B166:AA169" xr:uid="{762CDBEF-72BE-4513-AD42-D5B5203C541D}"/>
  <tableColumns count="26">
    <tableColumn id="1" xr3:uid="{E9554599-8BC7-4077-B2CA-EA24B8FDFBD9}" name="Reference" dataDxfId="245" dataCellStyle="Normal 2 2 2"/>
    <tableColumn id="2" xr3:uid="{A120778C-59AE-4ACA-A0C1-3FDB094E6673}" name="Expenditure element" dataDxfId="244" dataCellStyle="Normal 2 2 2"/>
    <tableColumn id="3" xr3:uid="{930A208E-DC78-4FEA-A3F5-87BE1EC30C44}" name="Expenditure type" dataDxfId="243" dataCellStyle="Normal 2 2 2"/>
    <tableColumn id="4" xr3:uid="{0875EF4C-1196-4F2D-A6D1-4E95DD313489}" name="Unit" dataDxfId="242" dataCellStyle="Normal 2 2 2"/>
    <tableColumn id="5" xr3:uid="{4EBF2468-00EF-4C7F-89B7-3680083DBE70}" name="Decimal places" dataDxfId="241" dataCellStyle="Normal 2 2 2"/>
    <tableColumn id="6" xr3:uid="{00EDADC6-C24C-4D3C-88C1-9E090BEC1C08}" name="2019-20" dataDxfId="240" dataCellStyle="Normal 7"/>
    <tableColumn id="7" xr3:uid="{E53544A4-FCC1-43BA-A515-88767FB2D797}" name="2020-21" dataDxfId="239" dataCellStyle="Normal 7"/>
    <tableColumn id="8" xr3:uid="{F61F6CC8-ED2E-415A-8930-D046E4046601}" name="2021-22" dataDxfId="238" dataCellStyle="Normal 7"/>
    <tableColumn id="9" xr3:uid="{DAD2A46A-2ABE-46D6-A6DF-FDE1E0DD08C0}" name="2022-23" dataDxfId="237" dataCellStyle="Normal 7"/>
    <tableColumn id="10" xr3:uid="{A25B343D-031B-488A-87F2-5C69582DD114}" name="2023-24" dataDxfId="236" dataCellStyle="Normal 7"/>
    <tableColumn id="11" xr3:uid="{6D4BC5DC-5AB7-4CF2-B34F-22160E23175D}" name="2024-25" dataDxfId="235" dataCellStyle="Normal 7"/>
    <tableColumn id="12" xr3:uid="{898BA3ED-710A-4934-A337-E56C3E44BE98}" name="2025-26" dataDxfId="234" dataCellStyle="Normal 7"/>
    <tableColumn id="13" xr3:uid="{9776D23B-F0F0-46F3-9614-A53D50A98A82}" name="2026-27" dataDxfId="233" dataCellStyle="Normal 7"/>
    <tableColumn id="14" xr3:uid="{B1ED99ED-6224-49A8-9DAC-58498D6CBEBB}" name="2027-28" dataDxfId="232" dataCellStyle="Normal 7"/>
    <tableColumn id="15" xr3:uid="{3E1BC1D2-CD03-4BB1-9508-0C7B8376E005}" name="2028-29" dataDxfId="231" dataCellStyle="Normal 7"/>
    <tableColumn id="16" xr3:uid="{4706A67E-67BD-472E-A2A8-B88F34BB6C9F}" name="2029-30" dataDxfId="230" dataCellStyle="Normal 7"/>
    <tableColumn id="17" xr3:uid="{5B0165C9-CE20-4373-B285-41A1288EDE71}" name="2030-31 _x000a_to _x000a_2034-35" dataDxfId="229" dataCellStyle="Normal 7"/>
    <tableColumn id="18" xr3:uid="{0EFC79D0-B783-45D2-9ADD-C165B38CDCAC}" name="2035-36 _x000a_to _x000a_2039-40" dataDxfId="228" dataCellStyle="Normal 7"/>
    <tableColumn id="19" xr3:uid="{660719E8-4271-44BA-85FF-835BEB399B56}" name="2040-41 _x000a_to _x000a_2044-45" dataDxfId="227" dataCellStyle="Normal 7"/>
    <tableColumn id="20" xr3:uid="{E5FF99E0-3567-48B0-A849-6C36FD235F87}" name="2045-46 _x000a_to _x000a_2049-50" dataDxfId="226" dataCellStyle="Normal 7"/>
    <tableColumn id="21" xr3:uid="{2B475A97-6EB2-4EEF-B45E-17714AB11C54}" name="2050-51 _x000a_to _x000a_2054-55" dataDxfId="225" dataCellStyle="Normal 7"/>
    <tableColumn id="22" xr3:uid="{64A8F1DE-C87D-4EB3-BA4F-4D8693079F98}" name="2055-56 _x000a_to _x000a_2059-60" dataDxfId="224" dataCellStyle="Normal 7"/>
    <tableColumn id="23" xr3:uid="{40B9AAC3-DB03-4014-8553-297DAC415689}" name="2060-61 _x000a_to _x000a_2064-65" dataDxfId="223" dataCellStyle="Normal 7"/>
    <tableColumn id="24" xr3:uid="{986DD51D-8005-4818-8A0C-82D9DF531525}" name="2065-66 _x000a_to _x000a_2069-70" dataDxfId="222" dataCellStyle="Normal 7"/>
    <tableColumn id="25" xr3:uid="{843E9BA8-3721-41D8-8A9C-ADBAD52295BC}" name="2070-71 _x000a_to _x000a_2074-75" dataDxfId="221" dataCellStyle="Normal 7"/>
    <tableColumn id="26" xr3:uid="{525574A5-3A2C-44EF-ABCC-C8C071A99058}" name="2075-76 _x000a_to _x000a_2079-80" dataDxfId="220" dataCellStyle="Normal 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37:L40" totalsRowShown="0" headerRowDxfId="1718" headerRowBorderDxfId="1717" tableBorderDxfId="1716" totalsRowBorderDxfId="1715" headerRowCellStyle="Normal 2">
  <autoFilter ref="B37:L40" xr:uid="{00000000-0009-0000-0100-000003000000}"/>
  <tableColumns count="11">
    <tableColumn id="2" xr3:uid="{00000000-0010-0000-0200-000002000000}" name="WRMP24 Reference" dataDxfId="1714"/>
    <tableColumn id="3" xr3:uid="{00000000-0010-0000-0200-000003000000}" name="Derivation" dataDxfId="1713"/>
    <tableColumn id="4" xr3:uid="{00000000-0010-0000-0200-000004000000}" name="Licence number" dataDxfId="1712"/>
    <tableColumn id="5" xr3:uid="{00000000-0010-0000-0200-000005000000}" name="Source name" dataDxfId="1711"/>
    <tableColumn id="6" xr3:uid="{00000000-0010-0000-0200-000006000000}" name="Source type" dataDxfId="1710"/>
    <tableColumn id="7" xr3:uid="{00000000-0010-0000-0200-000007000000}" name="WRZ Code" dataDxfId="1709"/>
    <tableColumn id="8" xr3:uid="{00000000-0010-0000-0200-000008000000}" name="DYAA deployable output (Ml/d)" dataDxfId="1708"/>
    <tableColumn id="1" xr3:uid="{00000000-0010-0000-0200-000001000000}" name="DYCP deployable output (Ml/d)" dataDxfId="1707">
      <calculatedColumnFormula>SUM(I39:I40)</calculatedColumnFormula>
    </tableColumn>
    <tableColumn id="9" xr3:uid="{00000000-0010-0000-0200-000009000000}" name="Annual licensed quantity (Ml/d)" dataDxfId="1706"/>
    <tableColumn id="10" xr3:uid="{00000000-0010-0000-0200-00000A000000}" name="Reason licence is unused" dataDxfId="1705"/>
    <tableColumn id="11" xr3:uid="{00000000-0010-0000-0200-00000B000000}" name="Additional notes (if desired)" dataDxfId="1704"/>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2:AA184" totalsRowShown="0" headerRowDxfId="219" dataDxfId="217" headerRowBorderDxfId="218" tableBorderDxfId="216" headerRowCellStyle="Normal 2 2 2" dataCellStyle="Normal 7">
  <autoFilter ref="B172:AA184" xr:uid="{F95B937A-AE12-4261-81EC-9F60DE0754BF}"/>
  <tableColumns count="26">
    <tableColumn id="1" xr3:uid="{5C572A41-8E2A-47CD-A27E-F75C84125C47}" name="Reference" dataDxfId="215" dataCellStyle="Normal 2 2 2"/>
    <tableColumn id="2" xr3:uid="{C4A66D66-69A7-46B5-8E14-CDBAA57BF24C}" name="Benefit element" dataDxfId="214" dataCellStyle="Normal 2 2 2"/>
    <tableColumn id="3" xr3:uid="{67405CA4-6832-479C-B95C-E022DDFCE9C1}" name="Expenditure type" dataDxfId="213" dataCellStyle="Normal 2 2 2"/>
    <tableColumn id="4" xr3:uid="{AF992BC4-85CE-4001-A349-8130C228F4BA}" name="Unit" dataDxfId="212" dataCellStyle="Normal 2 2 2"/>
    <tableColumn id="5" xr3:uid="{01CE8FF1-10C8-4962-AE75-39745035002E}" name="Decimal places" dataDxfId="211" dataCellStyle="Normal 2 2 2"/>
    <tableColumn id="6" xr3:uid="{B354EA3F-F083-4D46-8C73-8FCB0BC669AC}" name="2019-20" dataDxfId="210" dataCellStyle="Normal 7"/>
    <tableColumn id="7" xr3:uid="{0E0C28A1-6748-409D-865C-2F9FA2F0E4BD}" name="2020-21" dataDxfId="209" dataCellStyle="Normal 7"/>
    <tableColumn id="8" xr3:uid="{FE231F18-BB00-46C5-A4FF-E771B49504A4}" name="2021-22" dataDxfId="208" dataCellStyle="Normal 7"/>
    <tableColumn id="9" xr3:uid="{55562159-F0A8-4299-8E9F-7767021031BC}" name="2022-23" dataDxfId="207" dataCellStyle="Normal 7"/>
    <tableColumn id="10" xr3:uid="{C68B2370-BFF3-4CD4-9BD3-E6B424A5865F}" name="2023-24" dataDxfId="206" dataCellStyle="Normal 7"/>
    <tableColumn id="11" xr3:uid="{94C9BA42-15A1-42B2-9655-E531E36221CB}" name="2024-25" dataDxfId="205" dataCellStyle="Normal 7"/>
    <tableColumn id="12" xr3:uid="{E241E641-DFBE-4C17-A388-F51FDDC28D73}" name="2025-26" dataDxfId="204" dataCellStyle="Normal 7"/>
    <tableColumn id="13" xr3:uid="{BB6F0E4A-9377-4A8E-BEED-4F7F589ADDF6}" name="2026-27" dataDxfId="203" dataCellStyle="Normal 7"/>
    <tableColumn id="14" xr3:uid="{9F22B4DB-B731-49A7-89E1-CFB2327AA250}" name="2027-28" dataDxfId="202" dataCellStyle="Normal 7"/>
    <tableColumn id="15" xr3:uid="{7856917D-EC2A-4F0C-9672-28915205B467}" name="2028-29" dataDxfId="201" dataCellStyle="Normal 7"/>
    <tableColumn id="16" xr3:uid="{A106143B-63B2-4F35-81CD-BA0A1F6CC44A}" name="2029-30" dataDxfId="200" dataCellStyle="Normal 7"/>
    <tableColumn id="17" xr3:uid="{F3BF758A-82B1-4E0C-9E60-ED847DDEEFBE}" name="2030-31 _x000a_to _x000a_2034-35" dataDxfId="199" dataCellStyle="Normal 7"/>
    <tableColumn id="18" xr3:uid="{B6B85600-309C-4BDC-A326-64595347803B}" name="2035-36 _x000a_to _x000a_2039-40" dataDxfId="198" dataCellStyle="Normal 7"/>
    <tableColumn id="19" xr3:uid="{09ED8E77-1155-4799-9EDF-EA9AF6E55BB0}" name="2040-41 _x000a_to _x000a_2044-45" dataDxfId="197" dataCellStyle="Normal 7"/>
    <tableColumn id="20" xr3:uid="{ECCF4064-9ABF-45F6-AA43-E28AFFCAB393}" name="2045-46 _x000a_to _x000a_2049-50" dataDxfId="196" dataCellStyle="Normal 7"/>
    <tableColumn id="21" xr3:uid="{2F6790FB-1B02-4975-BBAC-DA5F774AF317}" name="2050-51 _x000a_to _x000a_2054-55" dataDxfId="195" dataCellStyle="Normal 7"/>
    <tableColumn id="22" xr3:uid="{423551FD-8EF6-4EE0-8AA5-825CA8551F85}" name="2055-56 _x000a_to _x000a_2059-60" dataDxfId="194" dataCellStyle="Normal 7"/>
    <tableColumn id="23" xr3:uid="{FE94CA50-23D9-440A-899F-C3388CE1F219}" name="2060-61 _x000a_to _x000a_2064-65" dataDxfId="193" dataCellStyle="Normal 7"/>
    <tableColumn id="24" xr3:uid="{A1FC5834-5362-4799-B6F1-8BC931CF3739}" name="2065-66 _x000a_to _x000a_2069-70" dataDxfId="192" dataCellStyle="Normal 7"/>
    <tableColumn id="25" xr3:uid="{094FF674-088C-4BC2-A94A-732DC021C74D}" name="2070-71 _x000a_to _x000a_2074-75" dataDxfId="191" dataCellStyle="Normal 7"/>
    <tableColumn id="26" xr3:uid="{3C5C5739-5B09-495B-A7D1-7D7459BD60CC}" name="2075-76 _x000a_to _x000a_2079-80" dataDxfId="190" dataCellStyle="Normal 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87:AA189" totalsRowShown="0" headerRowDxfId="189" dataDxfId="187" headerRowBorderDxfId="188" tableBorderDxfId="186" headerRowCellStyle="Normal 2 2 2">
  <autoFilter ref="B187:AA189" xr:uid="{0C983A2F-62CF-4D7C-B647-DB8719023589}"/>
  <tableColumns count="26">
    <tableColumn id="1" xr3:uid="{E65342DF-7F0A-4CA9-A97D-2126779B4564}" name="Reference" dataDxfId="185"/>
    <tableColumn id="2" xr3:uid="{9F6728C6-CBA9-4641-9CF4-B3C69BDEE7C1}" name="Expenditure element" dataDxfId="184"/>
    <tableColumn id="3" xr3:uid="{FEA2419B-8E97-481A-B735-66E431147C5E}" name="Expenditure type" dataDxfId="183"/>
    <tableColumn id="4" xr3:uid="{B36DC7C0-6A5C-47F5-809B-806C2D8F0779}" name="Unit" dataDxfId="182" dataCellStyle="Normal 2 2 2"/>
    <tableColumn id="5" xr3:uid="{122BAFC0-9D10-4FE9-9F2A-84D12878FC56}" name="Decimal places" dataDxfId="181"/>
    <tableColumn id="6" xr3:uid="{B53BC6D0-2BC8-4578-8C7F-3F255FC68240}" name="2019-20" dataDxfId="180"/>
    <tableColumn id="7" xr3:uid="{8F9972C7-FD90-49D3-90FA-58673B0A07F8}" name="2020-21" dataDxfId="179"/>
    <tableColumn id="8" xr3:uid="{E90CD332-1E16-4417-8666-84325A76EEC5}" name="2021-22" dataDxfId="178"/>
    <tableColumn id="9" xr3:uid="{7373A8E6-B07E-4586-A233-A590337A0AF1}" name="2022-23" dataDxfId="177"/>
    <tableColumn id="10" xr3:uid="{59482A4C-C316-445F-947A-E6E09CCD0773}" name="2023-24" dataDxfId="176"/>
    <tableColumn id="11" xr3:uid="{BEE78610-CE95-452C-9BD2-9DB798BAEBD1}" name="2024-25" dataDxfId="175"/>
    <tableColumn id="12" xr3:uid="{47C31C0D-0808-4EC4-B767-4AF9D3F91A74}" name="2025-26" dataDxfId="174"/>
    <tableColumn id="13" xr3:uid="{B0D5461F-459D-4D29-B06E-D8AEB4020218}" name="2026-27" dataDxfId="173"/>
    <tableColumn id="14" xr3:uid="{31CB2ED4-EC28-4F37-88DD-8CABDD8B5D11}" name="2027-28" dataDxfId="172"/>
    <tableColumn id="15" xr3:uid="{51030E15-9EFC-4DBE-AB79-6E2A1B582D49}" name="2028-29" dataDxfId="171"/>
    <tableColumn id="16" xr3:uid="{FDB5B08F-3C8D-4DEE-98E0-F6A4A7125B5A}" name="2029-30" dataDxfId="170"/>
    <tableColumn id="17" xr3:uid="{BB225256-FFAF-4C22-A3D2-AD9490F3533F}" name="2030-31 _x000a_to _x000a_2034-35" dataDxfId="169"/>
    <tableColumn id="18" xr3:uid="{D09361D8-7500-42B2-81BE-6586334B5DDD}" name="2035-36 _x000a_to _x000a_2039-40" dataDxfId="168"/>
    <tableColumn id="19" xr3:uid="{263C6464-4F97-4C68-9A56-C287B21C7FB7}" name="2040-41 _x000a_to _x000a_2044-45" dataDxfId="167"/>
    <tableColumn id="20" xr3:uid="{52106377-95B2-4BA8-A1BB-4C5812196CED}" name="2045-46 _x000a_to _x000a_2049-50" dataDxfId="166"/>
    <tableColumn id="21" xr3:uid="{0D103868-A0C0-468E-AD5B-FC9606FA8C3C}" name="2050-51 _x000a_to _x000a_2054-55" dataDxfId="165"/>
    <tableColumn id="22" xr3:uid="{A21E616B-7335-4FFF-8008-1FDF7D740908}" name="2055-56 _x000a_to _x000a_2059-60" dataDxfId="164"/>
    <tableColumn id="23" xr3:uid="{44055BBD-5E9B-492E-8E9B-BB9718F93284}" name="2060-61 _x000a_to _x000a_2064-65" dataDxfId="163"/>
    <tableColumn id="24" xr3:uid="{5EA6082B-B042-4D3F-9CC9-48EEDC342BA5}" name="2065-66 _x000a_to _x000a_2069-70" dataDxfId="162"/>
    <tableColumn id="25" xr3:uid="{AC590362-3BE0-4FCE-AC7C-555BB5E91C05}" name="2070-71 _x000a_to _x000a_2074-75" dataDxfId="161"/>
    <tableColumn id="26" xr3:uid="{217174CA-3A15-4BCA-8809-6304F5923FA7}" name="2075-76 _x000a_to _x000a_2079-80" dataDxfId="16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196:AA199" totalsRowShown="0" headerRowDxfId="159" dataDxfId="157" headerRowBorderDxfId="158" tableBorderDxfId="156" headerRowCellStyle="Normal 2 2 2">
  <autoFilter ref="B196:AA199" xr:uid="{FDECB16F-280A-4418-A784-4D9C97056A97}"/>
  <tableColumns count="26">
    <tableColumn id="1" xr3:uid="{1679125B-25E7-43E7-836C-54D86BB62B61}" name="Reference" dataDxfId="155"/>
    <tableColumn id="2" xr3:uid="{FFF31F53-7FDB-480B-8AFF-0FFAC9117ACC}" name="Expenditure element" dataDxfId="154" dataCellStyle="Normal 2 2 2"/>
    <tableColumn id="3" xr3:uid="{881CFE18-15ED-4621-B80D-5CBCD13959D2}" name="Expenditure type" dataDxfId="153" dataCellStyle="Normal 2 2 2"/>
    <tableColumn id="4" xr3:uid="{AA51CEF6-49A5-46D8-AE73-166F65F563CC}" name="Unit" dataDxfId="152" dataCellStyle="Normal 2 2 2"/>
    <tableColumn id="5" xr3:uid="{3DD0996D-4AB5-404C-B18B-6FC14DD362CF}" name="Decimal places" dataDxfId="151" dataCellStyle="Normal 2 2 2"/>
    <tableColumn id="6" xr3:uid="{67240F8C-823D-4191-B4FF-B5566BE1B8F0}" name="2019-20" dataDxfId="150"/>
    <tableColumn id="7" xr3:uid="{AD905531-0707-4E2B-9368-578E36C8AE16}" name="2020-21" dataDxfId="149"/>
    <tableColumn id="8" xr3:uid="{15BF0973-B2FD-4F0B-A912-040E098BC865}" name="2021-22" dataDxfId="148"/>
    <tableColumn id="9" xr3:uid="{EE0F2337-FCF1-45DA-A816-8DF63D008CB7}" name="2022-23" dataDxfId="147"/>
    <tableColumn id="10" xr3:uid="{0C7B7027-3220-4C08-A37B-7B7BC6438F87}" name="2023-24" dataDxfId="146"/>
    <tableColumn id="11" xr3:uid="{66D8784C-6650-4874-A6F9-7CB33FC5E096}" name="2024-25" dataDxfId="145"/>
    <tableColumn id="12" xr3:uid="{31779D30-5912-439F-941A-9FB81339FD0B}" name="2025-26" dataDxfId="144"/>
    <tableColumn id="13" xr3:uid="{DC1744FE-88A9-422E-91BE-41E940EF1D8F}" name="2026-27" dataDxfId="143"/>
    <tableColumn id="14" xr3:uid="{258A2966-4831-495A-8C6A-32632D3B4F63}" name="2027-28" dataDxfId="142"/>
    <tableColumn id="15" xr3:uid="{0A3436D8-AB92-4A4F-A197-B811229A69F0}" name="2028-29" dataDxfId="141"/>
    <tableColumn id="16" xr3:uid="{DDE24F75-1BE9-4A15-A5A5-E02F4FF2DBD1}" name="2029-30" dataDxfId="140"/>
    <tableColumn id="17" xr3:uid="{857ECFC3-945A-4E97-9B56-67FE7B9415D0}" name="2030-31 _x000a_to _x000a_2034-35" dataDxfId="139"/>
    <tableColumn id="18" xr3:uid="{8203BA2A-D9FB-4871-A38E-690BC7E3B65C}" name="2035-36 _x000a_to _x000a_2039-40" dataDxfId="138"/>
    <tableColumn id="19" xr3:uid="{F946E443-54D6-4A4E-B022-5F175705F8C2}" name="2040-41 _x000a_to _x000a_2044-45" dataDxfId="137"/>
    <tableColumn id="20" xr3:uid="{1D846DBA-AAB9-45E0-BC37-ED54FF24DD61}" name="2045-46 _x000a_to _x000a_2049-50" dataDxfId="136"/>
    <tableColumn id="21" xr3:uid="{34482116-77E5-4021-9EFD-C4E9C80F4AD9}" name="2050-51 _x000a_to _x000a_2054-55" dataDxfId="135"/>
    <tableColumn id="22" xr3:uid="{2A59EE77-299F-4A19-92C9-6F01E9ED44AE}" name="2055-56 _x000a_to _x000a_2059-60" dataDxfId="134"/>
    <tableColumn id="23" xr3:uid="{57B3E9D3-0D04-43BA-9E22-E99B77A74108}" name="2060-61 _x000a_to _x000a_2064-65" dataDxfId="133"/>
    <tableColumn id="24" xr3:uid="{ADFB3B20-D239-4649-9F9E-3BB385B9AEBE}" name="2065-66 _x000a_to _x000a_2069-70" dataDxfId="132"/>
    <tableColumn id="25" xr3:uid="{04506A77-845A-4480-B7CA-4FDED0932CC5}" name="2070-71 _x000a_to _x000a_2074-75" dataDxfId="131"/>
    <tableColumn id="26" xr3:uid="{A621BF50-F858-425E-A975-1139A88245C4}" name="2075-76 _x000a_to _x000a_2079-80" dataDxfId="13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2:AA218" totalsRowShown="0" headerRowDxfId="129" dataDxfId="127" headerRowBorderDxfId="128" tableBorderDxfId="126" headerRowCellStyle="Normal 2 2 2" dataCellStyle="Normal 7">
  <autoFilter ref="B202:AA218" xr:uid="{FB9857FC-0739-4882-BBF5-719F87DEB517}"/>
  <tableColumns count="26">
    <tableColumn id="1" xr3:uid="{1B9CE265-4C3F-4671-80A2-2AE24687BE3E}" name="Reference" dataDxfId="125" dataCellStyle="Normal 2 2 2"/>
    <tableColumn id="2" xr3:uid="{3C87890B-3840-43E5-B37B-8AFE12B89B63}" name="Expenditure element" dataDxfId="124" dataCellStyle="Normal 2 2 2"/>
    <tableColumn id="3" xr3:uid="{1DE7C019-AE43-42B7-BE34-DBF57DE40FCD}" name="Expenditure type" dataDxfId="123" dataCellStyle="Normal 2 2 2"/>
    <tableColumn id="4" xr3:uid="{D8C2EDDA-96B4-4BDC-B959-AD0E6E7E3CBF}" name="Unit" dataDxfId="122" dataCellStyle="Normal 2 2 2"/>
    <tableColumn id="5" xr3:uid="{89AF0176-F93E-406B-9A93-8CDDC06D2735}" name="Decimal places" dataDxfId="121" dataCellStyle="Normal 2 2 2"/>
    <tableColumn id="6" xr3:uid="{13A6E047-A5F7-4D2F-A2A9-35E6BBDD4E91}" name="2019-20" dataDxfId="120" dataCellStyle="Normal 7"/>
    <tableColumn id="7" xr3:uid="{F9DA680D-6A46-48B1-98F2-AB3F159F839F}" name="2020-21" dataDxfId="119" dataCellStyle="Normal 7"/>
    <tableColumn id="8" xr3:uid="{E2E8E6E5-B521-406A-8033-8072CDB6AAE9}" name="2021-22" dataDxfId="118" dataCellStyle="Normal 7"/>
    <tableColumn id="9" xr3:uid="{2D771EBB-E5A0-4C6B-9F2F-EA9451D7C8CA}" name="2022-23" dataDxfId="117" dataCellStyle="Normal 7"/>
    <tableColumn id="10" xr3:uid="{217EEFF5-6F22-4760-A755-D7C054BFACE7}" name="2023-24" dataDxfId="116" dataCellStyle="Normal 7"/>
    <tableColumn id="11" xr3:uid="{D277837A-6D6E-46A8-90B6-2B6AFFA5FBE9}" name="2024-25" dataDxfId="115" dataCellStyle="Normal 7"/>
    <tableColumn id="12" xr3:uid="{1EE9B05A-0F3B-44CE-B2C7-85B32142EABD}" name="2025-26" dataDxfId="114" dataCellStyle="Normal 7"/>
    <tableColumn id="13" xr3:uid="{19436D2A-28DA-486D-9688-DCB47ADA01AB}" name="2026-27" dataDxfId="113" dataCellStyle="Normal 7"/>
    <tableColumn id="14" xr3:uid="{819B39CB-E822-4779-B368-AA9636BFC921}" name="2027-28" dataDxfId="112" dataCellStyle="Normal 7"/>
    <tableColumn id="15" xr3:uid="{600D13C9-E9BE-4DAC-BF9E-0FA99B98D556}" name="2028-29" dataDxfId="111" dataCellStyle="Normal 7"/>
    <tableColumn id="16" xr3:uid="{E9F03C66-4567-4318-A306-086783FA7588}" name="2029-30" dataDxfId="110" dataCellStyle="Normal 7"/>
    <tableColumn id="17" xr3:uid="{AFCB10BF-F24A-44BB-9274-D9EC301A9E94}" name="2030-31 _x000a_to _x000a_2034-35" dataDxfId="109" dataCellStyle="Normal 7"/>
    <tableColumn id="18" xr3:uid="{A6DC2AAB-D0DA-4EE0-88AB-ED92E42C873F}" name="2035-36 _x000a_to _x000a_2039-40" dataDxfId="108" dataCellStyle="Normal 7"/>
    <tableColumn id="19" xr3:uid="{B04EFD61-C969-4202-B892-203D45424FF4}" name="2040-41 _x000a_to _x000a_2044-45" dataDxfId="107" dataCellStyle="Normal 7"/>
    <tableColumn id="20" xr3:uid="{B8590E16-6E04-4940-98AC-F541B96A09D1}" name="2045-46 _x000a_to _x000a_2049-50" dataDxfId="106" dataCellStyle="Normal 7"/>
    <tableColumn id="21" xr3:uid="{CBD5E4EC-EC70-4E9B-8BB7-295210BF0950}" name="2050-51 _x000a_to _x000a_2054-55" dataDxfId="105" dataCellStyle="Normal 7"/>
    <tableColumn id="22" xr3:uid="{91C66681-AE78-45FC-AC86-273B97EFAB39}" name="2055-56 _x000a_to _x000a_2059-60" dataDxfId="104" dataCellStyle="Normal 7"/>
    <tableColumn id="23" xr3:uid="{A98E5400-4743-4E19-A76B-CF60352866A4}" name="2060-61 _x000a_to _x000a_2064-65" dataDxfId="103" dataCellStyle="Normal 7"/>
    <tableColumn id="24" xr3:uid="{477363E5-68B6-4A45-B5D4-590CA49F6AA3}" name="2065-66 _x000a_to _x000a_2069-70" dataDxfId="102" dataCellStyle="Normal 7"/>
    <tableColumn id="25" xr3:uid="{C69DD1C7-0E5A-4B78-8ACE-03B4D214D98A}" name="2070-71 _x000a_to _x000a_2074-75" dataDxfId="101" dataCellStyle="Normal 7"/>
    <tableColumn id="26" xr3:uid="{50729BC4-4676-48C4-8536-15DC2AAE08D5}" name="2075-76 _x000a_to _x000a_2079-80" dataDxfId="100" dataCellStyle="Normal 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1:AA258" totalsRowShown="0" headerRowDxfId="99" dataDxfId="97" headerRowBorderDxfId="98" tableBorderDxfId="96" headerRowCellStyle="Normal 2 2 2" dataCellStyle="Normal 7">
  <autoFilter ref="B221:AA258" xr:uid="{C9B1FF4B-475D-40EB-A1F6-E35BA556109E}"/>
  <tableColumns count="26">
    <tableColumn id="1" xr3:uid="{C5886C0C-C1E4-488D-8E47-7163836B1682}" name="Reference" dataDxfId="95" dataCellStyle="Normal 2 2 2"/>
    <tableColumn id="2" xr3:uid="{179E1789-54A3-41C6-AC4E-8721DF9B4201}" name="Expenditure element" dataDxfId="94" dataCellStyle="Normal 2 2 2"/>
    <tableColumn id="3" xr3:uid="{8E131DA4-ABD1-4BA5-96F1-663C6D0E3A7C}" name="Expenditure type" dataDxfId="93" dataCellStyle="Normal 2 2 2"/>
    <tableColumn id="4" xr3:uid="{F22E717E-ABE5-41B2-96E2-7216844D83E6}" name="Unit" dataDxfId="92" dataCellStyle="Normal 2 2 2"/>
    <tableColumn id="5" xr3:uid="{A7482E9B-5084-4B94-8C37-0B8FE5912615}" name="Decimal places" dataDxfId="91" dataCellStyle="Normal 2 2 2"/>
    <tableColumn id="6" xr3:uid="{FAC485C1-1392-40FA-A12A-2059F394F15E}" name="2019-20" dataDxfId="90" dataCellStyle="Normal 7"/>
    <tableColumn id="7" xr3:uid="{DC590456-4FE2-4D38-A028-1BD6ACFC060F}" name="2020-21" dataDxfId="89" dataCellStyle="Normal 7"/>
    <tableColumn id="8" xr3:uid="{4F07C383-8B39-463B-BCC5-6000D0294C3B}" name="2021-22" dataDxfId="88" dataCellStyle="Normal 7"/>
    <tableColumn id="9" xr3:uid="{95557DC3-EDDA-43FC-83EF-B826489476DC}" name="2022-23" dataDxfId="87" dataCellStyle="Normal 7"/>
    <tableColumn id="10" xr3:uid="{AF0A8D46-B13A-4DF8-8E7D-E2D96A4CEB08}" name="2023-24" dataDxfId="86" dataCellStyle="Normal 7"/>
    <tableColumn id="11" xr3:uid="{FE64A2FD-39A9-4159-AC87-002ECAB23E5F}" name="2024-25" dataDxfId="85" dataCellStyle="Normal 7"/>
    <tableColumn id="12" xr3:uid="{6128273F-75C3-4287-8798-0ADE4D024C8D}" name="2025-26" dataDxfId="84" dataCellStyle="Normal 7"/>
    <tableColumn id="13" xr3:uid="{599E1744-BBA4-46DD-8325-D449BB7AA921}" name="2026-27" dataDxfId="83" dataCellStyle="Normal 7"/>
    <tableColumn id="14" xr3:uid="{09EA03E1-4391-4C71-9156-0D43736FD281}" name="2027-28" dataDxfId="82" dataCellStyle="Normal 7"/>
    <tableColumn id="15" xr3:uid="{577C814F-3D58-4F6E-B020-6609BA0C15C8}" name="2028-29" dataDxfId="81" dataCellStyle="Normal 7"/>
    <tableColumn id="16" xr3:uid="{06D0A987-668A-49FE-BB1F-8DFA2BEE53EC}" name="2029-30" dataDxfId="80" dataCellStyle="Normal 7"/>
    <tableColumn id="17" xr3:uid="{7851A9F9-1931-4566-963D-170E0106C6BD}" name="2030-31 _x000a_to _x000a_2034-35" dataDxfId="79" dataCellStyle="Normal 7"/>
    <tableColumn id="18" xr3:uid="{C5888078-FFBD-4BD9-A5E2-91024F464EAC}" name="2035-36 _x000a_to _x000a_2039-40" dataDxfId="78" dataCellStyle="Normal 7"/>
    <tableColumn id="19" xr3:uid="{42F4E36D-B7D8-4992-9419-CB8220911B1C}" name="2040-41 _x000a_to _x000a_2044-45" dataDxfId="77" dataCellStyle="Normal 7"/>
    <tableColumn id="20" xr3:uid="{997A61C4-BAFE-4F46-9916-FB0D1CBF9BEE}" name="2045-46 _x000a_to _x000a_2049-50" dataDxfId="76" dataCellStyle="Normal 7"/>
    <tableColumn id="21" xr3:uid="{03CF1F46-C9E4-4F7B-88F2-9DB06539B948}" name="2050-51 _x000a_to _x000a_2054-55" dataDxfId="75" dataCellStyle="Normal 7"/>
    <tableColumn id="22" xr3:uid="{8CD0ECFE-EAA1-4654-A4D1-A4335DFEDBBE}" name="2055-56 _x000a_to _x000a_2059-60" dataDxfId="74" dataCellStyle="Normal 7"/>
    <tableColumn id="23" xr3:uid="{6DAAE1AE-8F3D-4EA9-B78B-0F579FBFE873}" name="2060-61 _x000a_to _x000a_2064-65" dataDxfId="73" dataCellStyle="Normal 7"/>
    <tableColumn id="24" xr3:uid="{77FF0FD7-422D-4C01-A6BC-5F7EC2A9516B}" name="2065-66 _x000a_to _x000a_2069-70" dataDxfId="72" dataCellStyle="Normal 7"/>
    <tableColumn id="25" xr3:uid="{0CBC9BFE-BA5C-4E89-B7F7-C41006EDA5D1}" name="2070-71 _x000a_to _x000a_2074-75" dataDxfId="71" dataCellStyle="Normal 7"/>
    <tableColumn id="26" xr3:uid="{61C19BA6-24D7-4F43-ABE7-7F36B9B5B702}" name="2075-76 _x000a_to _x000a_2079-80" dataDxfId="70" dataCellStyle="Normal 7"/>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61:AA264" totalsRowShown="0" headerRowDxfId="69" dataDxfId="67" headerRowBorderDxfId="68" tableBorderDxfId="66" headerRowCellStyle="Normal 2 2 2" dataCellStyle="Normal 7">
  <autoFilter ref="B261:AA264" xr:uid="{4CF459F2-C474-4BB8-869D-60ACC22B7857}"/>
  <tableColumns count="26">
    <tableColumn id="1" xr3:uid="{EE45A856-F127-4792-803D-7496D7139936}" name="Reference" dataDxfId="65" dataCellStyle="Normal 2 2 2"/>
    <tableColumn id="2" xr3:uid="{67722B59-A011-49A4-8AC2-676C51BF9408}" name="Expenditure element" dataDxfId="64" dataCellStyle="Normal 2 2 2"/>
    <tableColumn id="3" xr3:uid="{9112B06B-4761-434B-8257-BD2AA89E3EFF}" name="Expenditure type" dataDxfId="63" dataCellStyle="Normal 2 2 2"/>
    <tableColumn id="4" xr3:uid="{1B67601D-7AC9-466F-B11F-5AC89082C5F8}" name="Unit" dataDxfId="62" dataCellStyle="Normal 2 2 2"/>
    <tableColumn id="5" xr3:uid="{FD457873-30DB-4491-9A11-DDFA022F85F4}" name="Decimal places" dataDxfId="61" dataCellStyle="Normal 2 2 2"/>
    <tableColumn id="6" xr3:uid="{9007035A-B3E2-40D1-B812-AAF5522F22EE}" name="2019-20" dataDxfId="60" dataCellStyle="Normal 7"/>
    <tableColumn id="7" xr3:uid="{6B6484EC-BEC0-4991-861F-6A1BCCB01273}" name="2020-21" dataDxfId="59" dataCellStyle="Normal 7"/>
    <tableColumn id="8" xr3:uid="{26C97BF0-A27D-409E-AD15-1DB96C218ECC}" name="2021-22" dataDxfId="58" dataCellStyle="Normal 7"/>
    <tableColumn id="9" xr3:uid="{B2AA353A-5A4B-4CA3-B930-39FE0206B94F}" name="2022-23" dataDxfId="57" dataCellStyle="Normal 7"/>
    <tableColumn id="10" xr3:uid="{3C136CA9-867A-4529-B9DF-023D16933900}" name="2023-24" dataDxfId="56" dataCellStyle="Normal 7"/>
    <tableColumn id="11" xr3:uid="{3FAEECCE-4A4F-4ACC-AB4B-44009FFAE489}" name="2024-25" dataDxfId="55" dataCellStyle="Normal 7"/>
    <tableColumn id="12" xr3:uid="{6AEE9A8D-8709-433B-BDCD-A6E564DA0173}" name="2025-26" dataDxfId="54" dataCellStyle="Normal 7"/>
    <tableColumn id="13" xr3:uid="{54BB9B4E-E5E5-451C-956D-CFB86CE70B1D}" name="2026-27" dataDxfId="53" dataCellStyle="Normal 7"/>
    <tableColumn id="14" xr3:uid="{2993A82C-1977-434D-A2AA-9CFEE07E0EC3}" name="2027-28" dataDxfId="52" dataCellStyle="Normal 7"/>
    <tableColumn id="15" xr3:uid="{D601F7B9-2D0A-48FC-8110-7E3178B0DA4E}" name="2028-29" dataDxfId="51" dataCellStyle="Normal 7"/>
    <tableColumn id="16" xr3:uid="{06BC2018-DC7D-47B8-B08A-8D8AD7F39965}" name="2029-30" dataDxfId="50" dataCellStyle="Normal 7"/>
    <tableColumn id="17" xr3:uid="{77AE6891-52A7-43A9-A42C-3EAAC47EBAD5}" name="2030-31 _x000a_to _x000a_2034-35" dataDxfId="49" dataCellStyle="Normal 7"/>
    <tableColumn id="18" xr3:uid="{812BEE8C-622C-4541-BA8F-F2090680F12E}" name="2035-36 _x000a_to _x000a_2039-40" dataDxfId="48" dataCellStyle="Normal 7"/>
    <tableColumn id="19" xr3:uid="{A1C49DCE-20DA-475D-B539-F1FEA2C71FBA}" name="2040-41 _x000a_to _x000a_2044-45" dataDxfId="47" dataCellStyle="Normal 7"/>
    <tableColumn id="20" xr3:uid="{DA327627-2FE9-4797-B75B-3E5133706ED2}" name="2045-46 _x000a_to _x000a_2049-50" dataDxfId="46" dataCellStyle="Normal 7"/>
    <tableColumn id="21" xr3:uid="{27239E09-CC85-4114-A208-991C13798ECA}" name="2050-51 _x000a_to _x000a_2054-55" dataDxfId="45" dataCellStyle="Normal 7"/>
    <tableColumn id="22" xr3:uid="{07738456-282C-4B75-8074-F072E8303519}" name="2055-56 _x000a_to _x000a_2059-60" dataDxfId="44" dataCellStyle="Normal 7"/>
    <tableColumn id="23" xr3:uid="{3F08F5D3-2B8A-403F-B3C2-14E516925A60}" name="2060-61 _x000a_to _x000a_2064-65" dataDxfId="43" dataCellStyle="Normal 7"/>
    <tableColumn id="24" xr3:uid="{59A3B2E2-F582-435A-8EAD-D974D76CBE36}" name="2065-66 _x000a_to _x000a_2069-70" dataDxfId="42" dataCellStyle="Normal 7"/>
    <tableColumn id="25" xr3:uid="{1A284FE9-45C7-4712-BFC3-978E611B2562}" name="2070-71 _x000a_to _x000a_2074-75" dataDxfId="41" dataCellStyle="Normal 7"/>
    <tableColumn id="26" xr3:uid="{F582A1B5-5D94-4869-BD5D-46D485061572}" name="2075-76 _x000a_to _x000a_2079-80" dataDxfId="40" dataCellStyle="Normal 7"/>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67:AA279" totalsRowShown="0" headerRowDxfId="39" dataDxfId="37" headerRowBorderDxfId="38" tableBorderDxfId="36" headerRowCellStyle="Normal 2 2 2" dataCellStyle="Normal 7">
  <autoFilter ref="B267:AA279" xr:uid="{2E01C521-FA6F-49D6-B1FD-BCB97C9166C6}"/>
  <tableColumns count="26">
    <tableColumn id="1" xr3:uid="{90021DC4-6507-40A4-B747-49746BF84A2E}" name="Reference" dataDxfId="35" dataCellStyle="Normal 2 2 2"/>
    <tableColumn id="2" xr3:uid="{BFE7AE9F-FFAC-488A-B3BB-BAB96F643403}" name="Benefit element" dataDxfId="34" dataCellStyle="Normal 2 2 2"/>
    <tableColumn id="3" xr3:uid="{B9C883E6-BB08-46A1-A327-0508999D331C}" name="Expenditure type" dataDxfId="33" dataCellStyle="Normal 2 2 2"/>
    <tableColumn id="4" xr3:uid="{6DD01A11-3A02-4BA7-ADC6-8D21FCB9D002}" name="Unit" dataDxfId="32" dataCellStyle="Normal 2 2 2"/>
    <tableColumn id="5" xr3:uid="{AFA39B99-C1A4-403E-B426-BF8EDE9A8069}" name="Decimal places" dataDxfId="31" dataCellStyle="Normal 2 2 2"/>
    <tableColumn id="6" xr3:uid="{FEF38FD3-BCDA-446E-9E8A-6F4443B0474A}" name="2019-20" dataDxfId="30" dataCellStyle="Normal 7"/>
    <tableColumn id="7" xr3:uid="{D9E9E848-142C-40DA-9317-05058F3CA8F2}" name="2020-21" dataDxfId="29" dataCellStyle="Normal 7"/>
    <tableColumn id="8" xr3:uid="{29709C6F-1D70-46E3-9F68-9B951F884420}" name="2021-22" dataDxfId="28" dataCellStyle="Normal 7"/>
    <tableColumn id="9" xr3:uid="{BACD3FF0-CA15-479E-B199-2FD613933D6C}" name="2022-23" dataDxfId="27" dataCellStyle="Normal 7"/>
    <tableColumn id="10" xr3:uid="{EF0569F7-CE34-4B42-A363-26B3FE019F3B}" name="2023-24" dataDxfId="26" dataCellStyle="Normal 7"/>
    <tableColumn id="11" xr3:uid="{EA091D15-B316-46D9-A787-FDD4321B0B91}" name="2024-25" dataDxfId="25" dataCellStyle="Normal 7"/>
    <tableColumn id="12" xr3:uid="{180ADF85-40CB-4226-AF53-AFAEFE9FD26F}" name="2025-26" dataDxfId="24" dataCellStyle="Normal 7"/>
    <tableColumn id="13" xr3:uid="{02FB99D4-8035-4897-B279-D17784511111}" name="2026-27" dataDxfId="23" dataCellStyle="Normal 7"/>
    <tableColumn id="14" xr3:uid="{461F36F6-E8F0-431D-A941-F3081B979373}" name="2027-28" dataDxfId="22" dataCellStyle="Normal 7"/>
    <tableColumn id="15" xr3:uid="{40A7B87E-ECEA-4AD3-9AB0-D7952DABA381}" name="2028-29" dataDxfId="21" dataCellStyle="Normal 7"/>
    <tableColumn id="16" xr3:uid="{D5DF050A-7F73-40C1-8B38-0CB34E25CCF9}" name="2029-30" dataDxfId="20" dataCellStyle="Normal 7"/>
    <tableColumn id="17" xr3:uid="{50CCC109-7136-43C1-9AB5-685BD5D5263E}" name="2030-31 _x000a_to _x000a_2034-35" dataDxfId="19" dataCellStyle="Normal 7"/>
    <tableColumn id="18" xr3:uid="{C0DA6AA6-A91F-40D1-8281-A3962EF7DA47}" name="2035-36 _x000a_to _x000a_2039-40" dataDxfId="18" dataCellStyle="Normal 7"/>
    <tableColumn id="19" xr3:uid="{B1F05035-D416-4F4B-86F0-012A05F16587}" name="2040-41 _x000a_to _x000a_2044-45" dataDxfId="17" dataCellStyle="Normal 7"/>
    <tableColumn id="20" xr3:uid="{D1AD8C38-FD69-4D56-876E-B9104E07C645}" name="2045-46 _x000a_to _x000a_2049-50" dataDxfId="16" dataCellStyle="Normal 7"/>
    <tableColumn id="21" xr3:uid="{99F9B385-FAAA-48EB-82E8-DEBB0BF9D1B0}" name="2050-51 _x000a_to _x000a_2054-55" dataDxfId="15" dataCellStyle="Normal 7"/>
    <tableColumn id="22" xr3:uid="{4927DF31-BF92-42D4-8926-4B8E6135A412}" name="2055-56 _x000a_to _x000a_2059-60" dataDxfId="14" dataCellStyle="Normal 7"/>
    <tableColumn id="23" xr3:uid="{512656C2-95F9-4D9B-B13F-37C188B68CD7}" name="2060-61 _x000a_to _x000a_2064-65" dataDxfId="13" dataCellStyle="Normal 7"/>
    <tableColumn id="24" xr3:uid="{D56BFBB3-C849-42B9-BBA3-F1699929063E}" name="2065-66 _x000a_to _x000a_2069-70" dataDxfId="12" dataCellStyle="Normal 7"/>
    <tableColumn id="25" xr3:uid="{230801BB-5930-484B-8991-850279EF90AD}" name="2070-71 _x000a_to _x000a_2074-75" dataDxfId="11" dataCellStyle="Normal 7"/>
    <tableColumn id="26" xr3:uid="{11AE67C0-0CB4-4B70-BA10-A964BE01878C}" name="2075-76 _x000a_to _x000a_2079-80" dataDxfId="10" dataCellStyle="Normal 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9" dataDxfId="7" headerRowBorderDxfId="8" tableBorderDxfId="6">
  <autoFilter ref="E2:J133" xr:uid="{79B3E692-8EF3-454B-85C6-1957D60D325D}"/>
  <tableColumns count="6">
    <tableColumn id="1" xr3:uid="{198661D9-D262-4361-873A-5D59AD45EE50}" name="COMPANY" dataDxfId="5"/>
    <tableColumn id="2" xr3:uid="{5612D87C-4942-458B-A632-94E6E98E5542}" name="WRZ_NAME" dataDxfId="4"/>
    <tableColumn id="3" xr3:uid="{E25D601E-F8E3-493A-BE15-28A8E8D11EB6}" name="RZ_ID" dataDxfId="3"/>
    <tableColumn id="4" xr3:uid="{E5FEC7D8-8216-4235-A461-CB48AA69BFDA}" name="WC id" dataDxfId="2"/>
    <tableColumn id="5" xr3:uid="{526192E8-8224-49B8-AA52-E027017647D2}" name="WRZ id" dataDxfId="1"/>
    <tableColumn id="6" xr3:uid="{23FCED85-2D78-4435-A564-233893996877}" name="Combined id" dataDxfId="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44:L47" totalsRowShown="0" headerRowDxfId="1703" headerRowBorderDxfId="1702" tableBorderDxfId="1701" totalsRowBorderDxfId="1700" headerRowCellStyle="Normal 2">
  <autoFilter ref="B44:L47" xr:uid="{00000000-0009-0000-0100-000004000000}"/>
  <tableColumns count="11">
    <tableColumn id="2" xr3:uid="{00000000-0010-0000-0300-000002000000}" name="WRMP24 Reference" dataDxfId="1699"/>
    <tableColumn id="3" xr3:uid="{00000000-0010-0000-0300-000003000000}" name="Derivation" dataDxfId="1698"/>
    <tableColumn id="4" xr3:uid="{00000000-0010-0000-0300-000004000000}" name="Licence number" dataDxfId="1697"/>
    <tableColumn id="5" xr3:uid="{00000000-0010-0000-0300-000005000000}" name="Source name" dataDxfId="1696"/>
    <tableColumn id="6" xr3:uid="{00000000-0010-0000-0300-000006000000}" name="Source type" dataDxfId="1695"/>
    <tableColumn id="7" xr3:uid="{00000000-0010-0000-0300-000007000000}" name="WRZ Code" dataDxfId="1694"/>
    <tableColumn id="8" xr3:uid="{00000000-0010-0000-0300-000008000000}" name="DYAA deployable output (Ml/d)" dataDxfId="1693"/>
    <tableColumn id="1" xr3:uid="{00000000-0010-0000-0300-000001000000}" name="DYCP deployable output (Ml/d)" dataDxfId="1692">
      <calculatedColumnFormula>SUM(I46:I47)</calculatedColumnFormula>
    </tableColumn>
    <tableColumn id="9" xr3:uid="{00000000-0010-0000-0300-000009000000}" name="Annual licensed quantity (Ml/d)" dataDxfId="1691"/>
    <tableColumn id="10" xr3:uid="{00000000-0010-0000-0300-00000A000000}" name="Reason licence is unused" dataDxfId="1690"/>
    <tableColumn id="11" xr3:uid="{00000000-0010-0000-0300-00000B000000}" name="Additional notes (if desired)" dataDxfId="168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51:L54" totalsRowShown="0" headerRowDxfId="1688" headerRowBorderDxfId="1687" tableBorderDxfId="1686" totalsRowBorderDxfId="1685" headerRowCellStyle="Normal 2">
  <autoFilter ref="B51:L54"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1684"/>
    <tableColumn id="8" xr3:uid="{00000000-0010-0000-0400-000008000000}" name="DYAA deployable output (Ml/d)" dataDxfId="1683"/>
    <tableColumn id="1" xr3:uid="{00000000-0010-0000-0400-000001000000}" name="DYCP deployable output (Ml/d)" dataDxfId="1682">
      <calculatedColumnFormula>SUM(I53:I54)</calculatedColumnFormula>
    </tableColumn>
    <tableColumn id="9" xr3:uid="{00000000-0010-0000-0400-000009000000}" name="Annual licensed quantity (Ml/d)" dataDxfId="1681"/>
    <tableColumn id="10" xr3:uid="{00000000-0010-0000-0400-00000A000000}" name="Status of licence" dataDxfId="1680"/>
    <tableColumn id="11" xr3:uid="{00000000-0010-0000-0400-00000B000000}" name="Additional notes (if desired)"/>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58:L61" totalsRowShown="0" headerRowDxfId="1679" tableBorderDxfId="1678" headerRowCellStyle="Normal 2">
  <autoFilter ref="B58:L61"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1677"/>
    <tableColumn id="8" xr3:uid="{00000000-0010-0000-0500-000008000000}" name="DYAA deployable output (Ml/d)" dataDxfId="1676"/>
    <tableColumn id="1" xr3:uid="{00000000-0010-0000-0500-000001000000}" name="DYCP deployable output (Ml/d)"/>
    <tableColumn id="9" xr3:uid="{00000000-0010-0000-0500-000009000000}" name="Annual limit (Ml/d)" dataDxfId="1675"/>
    <tableColumn id="10" xr3:uid="{00000000-0010-0000-0500-00000A000000}" name="Changes to agreement during drought" dataDxfId="1674"/>
    <tableColumn id="11" xr3:uid="{00000000-0010-0000-0500-00000B000000}" name="Additional notes (if desired)"/>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65:L70" totalsRowShown="0" headerRowDxfId="1673" tableBorderDxfId="1672" headerRowCellStyle="Normal 2">
  <autoFilter ref="B65:L70"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1671"/>
    <tableColumn id="8" xr3:uid="{00000000-0010-0000-0600-000008000000}" name="DYAA deployable output (Ml/d)" dataDxfId="1670"/>
    <tableColumn id="1" xr3:uid="{00000000-0010-0000-0600-000001000000}" name="DYCP deployable output (Ml/d)"/>
    <tableColumn id="9" xr3:uid="{00000000-0010-0000-0600-000009000000}" name="Annual limit (Ml/d)" dataDxfId="1669"/>
    <tableColumn id="10" xr3:uid="{00000000-0010-0000-0600-00000A000000}" name="Changes to agreement during drought" dataDxfId="1668"/>
    <tableColumn id="11" xr3:uid="{00000000-0010-0000-0600-00000B000000}" name="Additional notes (if desired)"/>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1667" tableBorderDxfId="1666"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1665"/>
    <tableColumn id="6" xr3:uid="{00000000-0010-0000-0700-000006000000}" name="2019-20" dataDxfId="1664"/>
    <tableColumn id="7" xr3:uid="{00000000-0010-0000-0700-000007000000}" name="2020-21" dataDxfId="1663"/>
    <tableColumn id="8" xr3:uid="{00000000-0010-0000-0700-000008000000}" name="2021-22" dataDxfId="1662"/>
    <tableColumn id="9" xr3:uid="{00000000-0010-0000-0700-000009000000}" name="2022-23" dataDxfId="1661"/>
    <tableColumn id="10" xr3:uid="{00000000-0010-0000-0700-00000A000000}" name="2023-24" dataDxfId="1660"/>
    <tableColumn id="11" xr3:uid="{00000000-0010-0000-0700-00000B000000}" name="2024-25" dataDxfId="1659"/>
    <tableColumn id="12" xr3:uid="{00000000-0010-0000-0700-00000C000000}" name="2025-26" dataDxfId="1658"/>
    <tableColumn id="13" xr3:uid="{00000000-0010-0000-0700-00000D000000}" name="2026-27" dataDxfId="1657"/>
    <tableColumn id="14" xr3:uid="{00000000-0010-0000-0700-00000E000000}" name="2027-28" dataDxfId="1656"/>
    <tableColumn id="15" xr3:uid="{00000000-0010-0000-0700-00000F000000}" name="2028-29" dataDxfId="1655"/>
    <tableColumn id="16" xr3:uid="{00000000-0010-0000-0700-000010000000}" name="2029-30" dataDxfId="1654"/>
    <tableColumn id="23" xr3:uid="{00000000-0010-0000-0700-000017000000}" name="2030-31" dataDxfId="1653"/>
    <tableColumn id="24" xr3:uid="{00000000-0010-0000-0700-000018000000}" name="2035-36" dataDxfId="1652"/>
    <tableColumn id="25" xr3:uid="{00000000-0010-0000-0700-000019000000}" name="2040-41" dataDxfId="1651"/>
    <tableColumn id="26" xr3:uid="{00000000-0010-0000-0700-00001A000000}" name="2045-46" dataDxfId="1650"/>
    <tableColumn id="27" xr3:uid="{00000000-0010-0000-0700-00001B000000}" name="2050-51" dataDxfId="1649"/>
    <tableColumn id="28" xr3:uid="{00000000-0010-0000-0700-00001C000000}" name="2055-56" dataDxfId="1648"/>
    <tableColumn id="20" xr3:uid="{00000000-0010-0000-0700-000014000000}" name="2060-61" dataDxfId="1647"/>
    <tableColumn id="21" xr3:uid="{00000000-0010-0000-0700-000015000000}" name="2065-66" dataDxfId="1646"/>
    <tableColumn id="22" xr3:uid="{00000000-0010-0000-0700-000016000000}" name="2070-71" dataDxfId="1645"/>
    <tableColumn id="29" xr3:uid="{00000000-0010-0000-0700-00001D000000}" name="2075-76" dataDxfId="1644"/>
    <tableColumn id="30" xr3:uid="{00000000-0010-0000-0700-00001E000000}" name="2080-81" dataDxfId="1643"/>
    <tableColumn id="31" xr3:uid="{00000000-0010-0000-0700-00001F000000}" name="2085-86" dataDxfId="1642"/>
    <tableColumn id="17" xr3:uid="{00000000-0010-0000-0700-000011000000}" name="2090-91" dataDxfId="1641"/>
    <tableColumn id="18" xr3:uid="{00000000-0010-0000-0700-000012000000}" name="2095-96" dataDxfId="1640"/>
    <tableColumn id="19" xr3:uid="{00000000-0010-0000-0700-000013000000}" name="2100-2101" dataDxfId="163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1638" dataDxfId="1637" tableBorderDxfId="1636" headerRowCellStyle="Normal 2">
  <autoFilter ref="B18:CJ38" xr:uid="{00000000-0009-0000-0100-000009000000}"/>
  <tableColumns count="87">
    <tableColumn id="1" xr3:uid="{00000000-0010-0000-0800-000001000000}" name="WRMP24 Reference" dataDxfId="1635"/>
    <tableColumn id="2" xr3:uid="{00000000-0010-0000-0800-000002000000}" name="Component" dataDxfId="1634"/>
    <tableColumn id="3" xr3:uid="{00000000-0010-0000-0800-000003000000}" name="Derivation" dataDxfId="1633"/>
    <tableColumn id="4" xr3:uid="{00000000-0010-0000-0800-000004000000}" name="Unit" dataDxfId="1632"/>
    <tableColumn id="5" xr3:uid="{00000000-0010-0000-0800-000005000000}" name="Decimal places" dataDxfId="1631"/>
    <tableColumn id="6" xr3:uid="{00000000-0010-0000-0800-000006000000}" name="2019-20" dataDxfId="1630"/>
    <tableColumn id="7" xr3:uid="{00000000-0010-0000-0800-000007000000}" name="2020-21" dataDxfId="1629"/>
    <tableColumn id="8" xr3:uid="{00000000-0010-0000-0800-000008000000}" name="2021-22" dataDxfId="1628"/>
    <tableColumn id="9" xr3:uid="{00000000-0010-0000-0800-000009000000}" name="2022-23" dataDxfId="1627"/>
    <tableColumn id="10" xr3:uid="{00000000-0010-0000-0800-00000A000000}" name="2023-24" dataDxfId="1626"/>
    <tableColumn id="11" xr3:uid="{00000000-0010-0000-0800-00000B000000}" name="2024-25" dataDxfId="1625"/>
    <tableColumn id="12" xr3:uid="{00000000-0010-0000-0800-00000C000000}" name="2025-26" dataDxfId="1624"/>
    <tableColumn id="13" xr3:uid="{00000000-0010-0000-0800-00000D000000}" name="2026-27" dataDxfId="1623"/>
    <tableColumn id="14" xr3:uid="{00000000-0010-0000-0800-00000E000000}" name="2027-28" dataDxfId="1622"/>
    <tableColumn id="15" xr3:uid="{00000000-0010-0000-0800-00000F000000}" name="2028-29" dataDxfId="1621"/>
    <tableColumn id="16" xr3:uid="{00000000-0010-0000-0800-000010000000}" name="2029-30" dataDxfId="1620"/>
    <tableColumn id="17" xr3:uid="{00000000-0010-0000-0800-000011000000}" name="2030-31" dataDxfId="1619"/>
    <tableColumn id="18" xr3:uid="{00000000-0010-0000-0800-000012000000}" name="2031-32" dataDxfId="1618"/>
    <tableColumn id="19" xr3:uid="{00000000-0010-0000-0800-000013000000}" name="2032-33" dataDxfId="1617"/>
    <tableColumn id="20" xr3:uid="{00000000-0010-0000-0800-000014000000}" name="2033-34" dataDxfId="1616"/>
    <tableColumn id="21" xr3:uid="{00000000-0010-0000-0800-000015000000}" name="2034-35" dataDxfId="1615"/>
    <tableColumn id="22" xr3:uid="{00000000-0010-0000-0800-000016000000}" name="2035-36" dataDxfId="1614"/>
    <tableColumn id="23" xr3:uid="{00000000-0010-0000-0800-000017000000}" name="2036-37" dataDxfId="1613"/>
    <tableColumn id="24" xr3:uid="{00000000-0010-0000-0800-000018000000}" name="2037-38" dataDxfId="1612"/>
    <tableColumn id="25" xr3:uid="{00000000-0010-0000-0800-000019000000}" name="2038-39" dataDxfId="1611"/>
    <tableColumn id="26" xr3:uid="{00000000-0010-0000-0800-00001A000000}" name="2039-40" dataDxfId="1610"/>
    <tableColumn id="27" xr3:uid="{00000000-0010-0000-0800-00001B000000}" name="2040-41" dataDxfId="1609"/>
    <tableColumn id="28" xr3:uid="{00000000-0010-0000-0800-00001C000000}" name="2041-42" dataDxfId="1608"/>
    <tableColumn id="29" xr3:uid="{00000000-0010-0000-0800-00001D000000}" name="2042-43" dataDxfId="1607"/>
    <tableColumn id="30" xr3:uid="{00000000-0010-0000-0800-00001E000000}" name="2043-44" dataDxfId="1606"/>
    <tableColumn id="31" xr3:uid="{00000000-0010-0000-0800-00001F000000}" name="2044-45" dataDxfId="1605"/>
    <tableColumn id="32" xr3:uid="{00000000-0010-0000-0800-000020000000}" name="2045-46" dataDxfId="1604"/>
    <tableColumn id="33" xr3:uid="{00000000-0010-0000-0800-000021000000}" name="2046-47" dataDxfId="1603"/>
    <tableColumn id="34" xr3:uid="{00000000-0010-0000-0800-000022000000}" name="2047-48" dataDxfId="1602"/>
    <tableColumn id="35" xr3:uid="{00000000-0010-0000-0800-000023000000}" name="2048-49" dataDxfId="1601"/>
    <tableColumn id="36" xr3:uid="{00000000-0010-0000-0800-000024000000}" name="2049-50" dataDxfId="1600"/>
    <tableColumn id="37" xr3:uid="{00000000-0010-0000-0800-000025000000}" name="2050-51" dataDxfId="1599"/>
    <tableColumn id="38" xr3:uid="{00000000-0010-0000-0800-000026000000}" name="2051-52" dataDxfId="1598"/>
    <tableColumn id="39" xr3:uid="{00000000-0010-0000-0800-000027000000}" name="2052-53" dataDxfId="1597"/>
    <tableColumn id="40" xr3:uid="{00000000-0010-0000-0800-000028000000}" name="2053-54" dataDxfId="1596"/>
    <tableColumn id="41" xr3:uid="{00000000-0010-0000-0800-000029000000}" name="2054-55" dataDxfId="1595"/>
    <tableColumn id="42" xr3:uid="{00000000-0010-0000-0800-00002A000000}" name="2055-56" dataDxfId="1594"/>
    <tableColumn id="43" xr3:uid="{00000000-0010-0000-0800-00002B000000}" name="2056-57" dataDxfId="1593"/>
    <tableColumn id="44" xr3:uid="{00000000-0010-0000-0800-00002C000000}" name="2057-58" dataDxfId="1592"/>
    <tableColumn id="45" xr3:uid="{00000000-0010-0000-0800-00002D000000}" name="2058-59" dataDxfId="1591"/>
    <tableColumn id="46" xr3:uid="{00000000-0010-0000-0800-00002E000000}" name="2059-60" dataDxfId="1590"/>
    <tableColumn id="47" xr3:uid="{00000000-0010-0000-0800-00002F000000}" name="2060-61" dataDxfId="1589"/>
    <tableColumn id="48" xr3:uid="{00000000-0010-0000-0800-000030000000}" name="2061-62" dataDxfId="1588"/>
    <tableColumn id="49" xr3:uid="{00000000-0010-0000-0800-000031000000}" name="2062-63" dataDxfId="1587"/>
    <tableColumn id="50" xr3:uid="{00000000-0010-0000-0800-000032000000}" name="2063-64" dataDxfId="1586"/>
    <tableColumn id="51" xr3:uid="{00000000-0010-0000-0800-000033000000}" name="2064-65" dataDxfId="1585"/>
    <tableColumn id="52" xr3:uid="{00000000-0010-0000-0800-000034000000}" name="2065-66" dataDxfId="1584"/>
    <tableColumn id="53" xr3:uid="{00000000-0010-0000-0800-000035000000}" name="2066-67" dataDxfId="1583"/>
    <tableColumn id="54" xr3:uid="{00000000-0010-0000-0800-000036000000}" name="2067-68" dataDxfId="1582"/>
    <tableColumn id="55" xr3:uid="{00000000-0010-0000-0800-000037000000}" name="2068-69" dataDxfId="1581"/>
    <tableColumn id="56" xr3:uid="{00000000-0010-0000-0800-000038000000}" name="2069-70" dataDxfId="1580"/>
    <tableColumn id="57" xr3:uid="{00000000-0010-0000-0800-000039000000}" name="2070-71" dataDxfId="1579"/>
    <tableColumn id="58" xr3:uid="{00000000-0010-0000-0800-00003A000000}" name="2071-72" dataDxfId="1578"/>
    <tableColumn id="59" xr3:uid="{00000000-0010-0000-0800-00003B000000}" name="2072-73" dataDxfId="1577"/>
    <tableColumn id="60" xr3:uid="{00000000-0010-0000-0800-00003C000000}" name="2073-74" dataDxfId="1576"/>
    <tableColumn id="61" xr3:uid="{00000000-0010-0000-0800-00003D000000}" name="2074-75" dataDxfId="1575"/>
    <tableColumn id="62" xr3:uid="{00000000-0010-0000-0800-00003E000000}" name="2075-76" dataDxfId="1574"/>
    <tableColumn id="63" xr3:uid="{00000000-0010-0000-0800-00003F000000}" name="2076-77" dataDxfId="1573"/>
    <tableColumn id="64" xr3:uid="{00000000-0010-0000-0800-000040000000}" name="2077-78" dataDxfId="1572"/>
    <tableColumn id="65" xr3:uid="{00000000-0010-0000-0800-000041000000}" name="2078-79" dataDxfId="1571"/>
    <tableColumn id="66" xr3:uid="{00000000-0010-0000-0800-000042000000}" name="2079-80" dataDxfId="1570"/>
    <tableColumn id="67" xr3:uid="{00000000-0010-0000-0800-000043000000}" name="2080-81" dataDxfId="1569"/>
    <tableColumn id="68" xr3:uid="{00000000-0010-0000-0800-000044000000}" name="2081-82" dataDxfId="1568"/>
    <tableColumn id="69" xr3:uid="{00000000-0010-0000-0800-000045000000}" name="2082-83" dataDxfId="1567"/>
    <tableColumn id="70" xr3:uid="{00000000-0010-0000-0800-000046000000}" name="2083-84" dataDxfId="1566"/>
    <tableColumn id="71" xr3:uid="{00000000-0010-0000-0800-000047000000}" name="2084-85" dataDxfId="1565"/>
    <tableColumn id="72" xr3:uid="{00000000-0010-0000-0800-000048000000}" name="2085-86" dataDxfId="1564"/>
    <tableColumn id="73" xr3:uid="{00000000-0010-0000-0800-000049000000}" name="2086-87" dataDxfId="1563"/>
    <tableColumn id="74" xr3:uid="{00000000-0010-0000-0800-00004A000000}" name="2087-88" dataDxfId="1562"/>
    <tableColumn id="75" xr3:uid="{00000000-0010-0000-0800-00004B000000}" name="2088-89" dataDxfId="1561"/>
    <tableColumn id="76" xr3:uid="{00000000-0010-0000-0800-00004C000000}" name="2089-90" dataDxfId="1560"/>
    <tableColumn id="77" xr3:uid="{00000000-0010-0000-0800-00004D000000}" name="2090-91" dataDxfId="1559"/>
    <tableColumn id="78" xr3:uid="{00000000-0010-0000-0800-00004E000000}" name="2091-92" dataDxfId="1558"/>
    <tableColumn id="79" xr3:uid="{00000000-0010-0000-0800-00004F000000}" name="2092-93" dataDxfId="1557"/>
    <tableColumn id="80" xr3:uid="{00000000-0010-0000-0800-000050000000}" name="2093-94" dataDxfId="1556"/>
    <tableColumn id="81" xr3:uid="{00000000-0010-0000-0800-000051000000}" name="2094-95" dataDxfId="1555"/>
    <tableColumn id="82" xr3:uid="{00000000-0010-0000-0800-000052000000}" name="2095-96" dataDxfId="1554"/>
    <tableColumn id="83" xr3:uid="{00000000-0010-0000-0800-000053000000}" name="2096-97" dataDxfId="1553"/>
    <tableColumn id="84" xr3:uid="{00000000-0010-0000-0800-000054000000}" name="2097-98" dataDxfId="1552"/>
    <tableColumn id="85" xr3:uid="{00000000-0010-0000-0800-000055000000}" name="2098-99" dataDxfId="1551"/>
    <tableColumn id="86" xr3:uid="{00000000-0010-0000-0800-000056000000}" name="2099-100" dataDxfId="1550"/>
    <tableColumn id="87" xr3:uid="{00000000-0010-0000-0800-000057000000}" name="2100-01" dataDxfId="154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8.xml"/><Relationship Id="rId16" Type="http://schemas.openxmlformats.org/officeDocument/2006/relationships/table" Target="../tables/table33.xml"/><Relationship Id="rId1" Type="http://schemas.openxmlformats.org/officeDocument/2006/relationships/printerSettings" Target="../printerSettings/printerSettings10.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19" Type="http://schemas.openxmlformats.org/officeDocument/2006/relationships/table" Target="../tables/table36.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GridLines="0" tabSelected="1" zoomScale="55" zoomScaleNormal="55" workbookViewId="0">
      <selection activeCell="L46" sqref="L46"/>
    </sheetView>
  </sheetViews>
  <sheetFormatPr defaultColWidth="8.81640625" defaultRowHeight="15.6" customHeight="1" x14ac:dyDescent="0.25"/>
  <cols>
    <col min="1" max="2" width="2.453125" style="65" customWidth="1"/>
    <col min="3" max="4" width="26.81640625" style="65" customWidth="1"/>
    <col min="5" max="7" width="2.453125" style="65" customWidth="1"/>
    <col min="8" max="9" width="26.81640625" style="65" customWidth="1"/>
    <col min="10" max="12" width="2.453125" style="65" customWidth="1"/>
    <col min="13" max="14" width="26.81640625" style="65" customWidth="1"/>
    <col min="15" max="17" width="2.453125" style="65" customWidth="1"/>
    <col min="18" max="18" width="12" style="65" customWidth="1"/>
    <col min="19" max="19" width="83.81640625" style="65" customWidth="1"/>
    <col min="20" max="20" width="16.1796875" style="65" customWidth="1"/>
    <col min="21" max="21" width="2.81640625" style="65" customWidth="1"/>
    <col min="22" max="251" width="8.81640625" style="65"/>
    <col min="252" max="252" width="2.54296875" style="65" customWidth="1"/>
    <col min="253" max="253" width="22.54296875" style="65" customWidth="1"/>
    <col min="254" max="254" width="7.81640625" style="65" customWidth="1"/>
    <col min="255" max="255" width="26.81640625" style="65" customWidth="1"/>
    <col min="256" max="256" width="18.54296875" style="65" customWidth="1"/>
    <col min="257" max="257" width="17.81640625" style="65" customWidth="1"/>
    <col min="258" max="258" width="2.453125" style="65" customWidth="1"/>
    <col min="259" max="259" width="7.54296875" style="65" customWidth="1"/>
    <col min="260" max="260" width="13.1796875" style="65" customWidth="1"/>
    <col min="261" max="261" width="2.1796875" style="65" customWidth="1"/>
    <col min="262" max="263" width="8.81640625" style="65"/>
    <col min="264" max="264" width="8.1796875" style="65" bestFit="1" customWidth="1"/>
    <col min="265" max="507" width="8.81640625" style="65"/>
    <col min="508" max="508" width="2.54296875" style="65" customWidth="1"/>
    <col min="509" max="509" width="22.54296875" style="65" customWidth="1"/>
    <col min="510" max="510" width="7.81640625" style="65" customWidth="1"/>
    <col min="511" max="511" width="26.81640625" style="65" customWidth="1"/>
    <col min="512" max="512" width="18.54296875" style="65" customWidth="1"/>
    <col min="513" max="513" width="17.81640625" style="65" customWidth="1"/>
    <col min="514" max="514" width="2.453125" style="65" customWidth="1"/>
    <col min="515" max="515" width="7.54296875" style="65" customWidth="1"/>
    <col min="516" max="516" width="13.1796875" style="65" customWidth="1"/>
    <col min="517" max="517" width="2.1796875" style="65" customWidth="1"/>
    <col min="518" max="519" width="8.81640625" style="65"/>
    <col min="520" max="520" width="8.1796875" style="65" bestFit="1" customWidth="1"/>
    <col min="521" max="763" width="8.81640625" style="65"/>
    <col min="764" max="764" width="2.54296875" style="65" customWidth="1"/>
    <col min="765" max="765" width="22.54296875" style="65" customWidth="1"/>
    <col min="766" max="766" width="7.81640625" style="65" customWidth="1"/>
    <col min="767" max="767" width="26.81640625" style="65" customWidth="1"/>
    <col min="768" max="768" width="18.54296875" style="65" customWidth="1"/>
    <col min="769" max="769" width="17.81640625" style="65" customWidth="1"/>
    <col min="770" max="770" width="2.453125" style="65" customWidth="1"/>
    <col min="771" max="771" width="7.54296875" style="65" customWidth="1"/>
    <col min="772" max="772" width="13.1796875" style="65" customWidth="1"/>
    <col min="773" max="773" width="2.1796875" style="65" customWidth="1"/>
    <col min="774" max="775" width="8.81640625" style="65"/>
    <col min="776" max="776" width="8.1796875" style="65" bestFit="1" customWidth="1"/>
    <col min="777" max="1019" width="8.81640625" style="65"/>
    <col min="1020" max="1020" width="2.54296875" style="65" customWidth="1"/>
    <col min="1021" max="1021" width="22.54296875" style="65" customWidth="1"/>
    <col min="1022" max="1022" width="7.81640625" style="65" customWidth="1"/>
    <col min="1023" max="1023" width="26.81640625" style="65" customWidth="1"/>
    <col min="1024" max="1024" width="18.54296875" style="65" customWidth="1"/>
    <col min="1025" max="1025" width="17.81640625" style="65" customWidth="1"/>
    <col min="1026" max="1026" width="2.453125" style="65" customWidth="1"/>
    <col min="1027" max="1027" width="7.54296875" style="65" customWidth="1"/>
    <col min="1028" max="1028" width="13.1796875" style="65" customWidth="1"/>
    <col min="1029" max="1029" width="2.1796875" style="65" customWidth="1"/>
    <col min="1030" max="1031" width="8.81640625" style="65"/>
    <col min="1032" max="1032" width="8.1796875" style="65" bestFit="1" customWidth="1"/>
    <col min="1033" max="1275" width="8.81640625" style="65"/>
    <col min="1276" max="1276" width="2.54296875" style="65" customWidth="1"/>
    <col min="1277" max="1277" width="22.54296875" style="65" customWidth="1"/>
    <col min="1278" max="1278" width="7.81640625" style="65" customWidth="1"/>
    <col min="1279" max="1279" width="26.81640625" style="65" customWidth="1"/>
    <col min="1280" max="1280" width="18.54296875" style="65" customWidth="1"/>
    <col min="1281" max="1281" width="17.81640625" style="65" customWidth="1"/>
    <col min="1282" max="1282" width="2.453125" style="65" customWidth="1"/>
    <col min="1283" max="1283" width="7.54296875" style="65" customWidth="1"/>
    <col min="1284" max="1284" width="13.1796875" style="65" customWidth="1"/>
    <col min="1285" max="1285" width="2.1796875" style="65" customWidth="1"/>
    <col min="1286" max="1287" width="8.81640625" style="65"/>
    <col min="1288" max="1288" width="8.1796875" style="65" bestFit="1" customWidth="1"/>
    <col min="1289" max="1531" width="8.81640625" style="65"/>
    <col min="1532" max="1532" width="2.54296875" style="65" customWidth="1"/>
    <col min="1533" max="1533" width="22.54296875" style="65" customWidth="1"/>
    <col min="1534" max="1534" width="7.81640625" style="65" customWidth="1"/>
    <col min="1535" max="1535" width="26.81640625" style="65" customWidth="1"/>
    <col min="1536" max="1536" width="18.54296875" style="65" customWidth="1"/>
    <col min="1537" max="1537" width="17.81640625" style="65" customWidth="1"/>
    <col min="1538" max="1538" width="2.453125" style="65" customWidth="1"/>
    <col min="1539" max="1539" width="7.54296875" style="65" customWidth="1"/>
    <col min="1540" max="1540" width="13.1796875" style="65" customWidth="1"/>
    <col min="1541" max="1541" width="2.1796875" style="65" customWidth="1"/>
    <col min="1542" max="1543" width="8.81640625" style="65"/>
    <col min="1544" max="1544" width="8.1796875" style="65" bestFit="1" customWidth="1"/>
    <col min="1545" max="1787" width="8.81640625" style="65"/>
    <col min="1788" max="1788" width="2.54296875" style="65" customWidth="1"/>
    <col min="1789" max="1789" width="22.54296875" style="65" customWidth="1"/>
    <col min="1790" max="1790" width="7.81640625" style="65" customWidth="1"/>
    <col min="1791" max="1791" width="26.81640625" style="65" customWidth="1"/>
    <col min="1792" max="1792" width="18.54296875" style="65" customWidth="1"/>
    <col min="1793" max="1793" width="17.81640625" style="65" customWidth="1"/>
    <col min="1794" max="1794" width="2.453125" style="65" customWidth="1"/>
    <col min="1795" max="1795" width="7.54296875" style="65" customWidth="1"/>
    <col min="1796" max="1796" width="13.1796875" style="65" customWidth="1"/>
    <col min="1797" max="1797" width="2.1796875" style="65" customWidth="1"/>
    <col min="1798" max="1799" width="8.81640625" style="65"/>
    <col min="1800" max="1800" width="8.1796875" style="65" bestFit="1" customWidth="1"/>
    <col min="1801" max="2043" width="8.81640625" style="65"/>
    <col min="2044" max="2044" width="2.54296875" style="65" customWidth="1"/>
    <col min="2045" max="2045" width="22.54296875" style="65" customWidth="1"/>
    <col min="2046" max="2046" width="7.81640625" style="65" customWidth="1"/>
    <col min="2047" max="2047" width="26.81640625" style="65" customWidth="1"/>
    <col min="2048" max="2048" width="18.54296875" style="65" customWidth="1"/>
    <col min="2049" max="2049" width="17.81640625" style="65" customWidth="1"/>
    <col min="2050" max="2050" width="2.453125" style="65" customWidth="1"/>
    <col min="2051" max="2051" width="7.54296875" style="65" customWidth="1"/>
    <col min="2052" max="2052" width="13.1796875" style="65" customWidth="1"/>
    <col min="2053" max="2053" width="2.1796875" style="65" customWidth="1"/>
    <col min="2054" max="2055" width="8.81640625" style="65"/>
    <col min="2056" max="2056" width="8.1796875" style="65" bestFit="1" customWidth="1"/>
    <col min="2057" max="2299" width="8.81640625" style="65"/>
    <col min="2300" max="2300" width="2.54296875" style="65" customWidth="1"/>
    <col min="2301" max="2301" width="22.54296875" style="65" customWidth="1"/>
    <col min="2302" max="2302" width="7.81640625" style="65" customWidth="1"/>
    <col min="2303" max="2303" width="26.81640625" style="65" customWidth="1"/>
    <col min="2304" max="2304" width="18.54296875" style="65" customWidth="1"/>
    <col min="2305" max="2305" width="17.81640625" style="65" customWidth="1"/>
    <col min="2306" max="2306" width="2.453125" style="65" customWidth="1"/>
    <col min="2307" max="2307" width="7.54296875" style="65" customWidth="1"/>
    <col min="2308" max="2308" width="13.1796875" style="65" customWidth="1"/>
    <col min="2309" max="2309" width="2.1796875" style="65" customWidth="1"/>
    <col min="2310" max="2311" width="8.81640625" style="65"/>
    <col min="2312" max="2312" width="8.1796875" style="65" bestFit="1" customWidth="1"/>
    <col min="2313" max="2555" width="8.81640625" style="65"/>
    <col min="2556" max="2556" width="2.54296875" style="65" customWidth="1"/>
    <col min="2557" max="2557" width="22.54296875" style="65" customWidth="1"/>
    <col min="2558" max="2558" width="7.81640625" style="65" customWidth="1"/>
    <col min="2559" max="2559" width="26.81640625" style="65" customWidth="1"/>
    <col min="2560" max="2560" width="18.54296875" style="65" customWidth="1"/>
    <col min="2561" max="2561" width="17.81640625" style="65" customWidth="1"/>
    <col min="2562" max="2562" width="2.453125" style="65" customWidth="1"/>
    <col min="2563" max="2563" width="7.54296875" style="65" customWidth="1"/>
    <col min="2564" max="2564" width="13.1796875" style="65" customWidth="1"/>
    <col min="2565" max="2565" width="2.1796875" style="65" customWidth="1"/>
    <col min="2566" max="2567" width="8.81640625" style="65"/>
    <col min="2568" max="2568" width="8.1796875" style="65" bestFit="1" customWidth="1"/>
    <col min="2569" max="2811" width="8.81640625" style="65"/>
    <col min="2812" max="2812" width="2.54296875" style="65" customWidth="1"/>
    <col min="2813" max="2813" width="22.54296875" style="65" customWidth="1"/>
    <col min="2814" max="2814" width="7.81640625" style="65" customWidth="1"/>
    <col min="2815" max="2815" width="26.81640625" style="65" customWidth="1"/>
    <col min="2816" max="2816" width="18.54296875" style="65" customWidth="1"/>
    <col min="2817" max="2817" width="17.81640625" style="65" customWidth="1"/>
    <col min="2818" max="2818" width="2.453125" style="65" customWidth="1"/>
    <col min="2819" max="2819" width="7.54296875" style="65" customWidth="1"/>
    <col min="2820" max="2820" width="13.1796875" style="65" customWidth="1"/>
    <col min="2821" max="2821" width="2.1796875" style="65" customWidth="1"/>
    <col min="2822" max="2823" width="8.81640625" style="65"/>
    <col min="2824" max="2824" width="8.1796875" style="65" bestFit="1" customWidth="1"/>
    <col min="2825" max="3067" width="8.81640625" style="65"/>
    <col min="3068" max="3068" width="2.54296875" style="65" customWidth="1"/>
    <col min="3069" max="3069" width="22.54296875" style="65" customWidth="1"/>
    <col min="3070" max="3070" width="7.81640625" style="65" customWidth="1"/>
    <col min="3071" max="3071" width="26.81640625" style="65" customWidth="1"/>
    <col min="3072" max="3072" width="18.54296875" style="65" customWidth="1"/>
    <col min="3073" max="3073" width="17.81640625" style="65" customWidth="1"/>
    <col min="3074" max="3074" width="2.453125" style="65" customWidth="1"/>
    <col min="3075" max="3075" width="7.54296875" style="65" customWidth="1"/>
    <col min="3076" max="3076" width="13.1796875" style="65" customWidth="1"/>
    <col min="3077" max="3077" width="2.1796875" style="65" customWidth="1"/>
    <col min="3078" max="3079" width="8.81640625" style="65"/>
    <col min="3080" max="3080" width="8.1796875" style="65" bestFit="1" customWidth="1"/>
    <col min="3081" max="3323" width="8.81640625" style="65"/>
    <col min="3324" max="3324" width="2.54296875" style="65" customWidth="1"/>
    <col min="3325" max="3325" width="22.54296875" style="65" customWidth="1"/>
    <col min="3326" max="3326" width="7.81640625" style="65" customWidth="1"/>
    <col min="3327" max="3327" width="26.81640625" style="65" customWidth="1"/>
    <col min="3328" max="3328" width="18.54296875" style="65" customWidth="1"/>
    <col min="3329" max="3329" width="17.81640625" style="65" customWidth="1"/>
    <col min="3330" max="3330" width="2.453125" style="65" customWidth="1"/>
    <col min="3331" max="3331" width="7.54296875" style="65" customWidth="1"/>
    <col min="3332" max="3332" width="13.1796875" style="65" customWidth="1"/>
    <col min="3333" max="3333" width="2.1796875" style="65" customWidth="1"/>
    <col min="3334" max="3335" width="8.81640625" style="65"/>
    <col min="3336" max="3336" width="8.1796875" style="65" bestFit="1" customWidth="1"/>
    <col min="3337" max="3579" width="8.81640625" style="65"/>
    <col min="3580" max="3580" width="2.54296875" style="65" customWidth="1"/>
    <col min="3581" max="3581" width="22.54296875" style="65" customWidth="1"/>
    <col min="3582" max="3582" width="7.81640625" style="65" customWidth="1"/>
    <col min="3583" max="3583" width="26.81640625" style="65" customWidth="1"/>
    <col min="3584" max="3584" width="18.54296875" style="65" customWidth="1"/>
    <col min="3585" max="3585" width="17.81640625" style="65" customWidth="1"/>
    <col min="3586" max="3586" width="2.453125" style="65" customWidth="1"/>
    <col min="3587" max="3587" width="7.54296875" style="65" customWidth="1"/>
    <col min="3588" max="3588" width="13.1796875" style="65" customWidth="1"/>
    <col min="3589" max="3589" width="2.1796875" style="65" customWidth="1"/>
    <col min="3590" max="3591" width="8.81640625" style="65"/>
    <col min="3592" max="3592" width="8.1796875" style="65" bestFit="1" customWidth="1"/>
    <col min="3593" max="3835" width="8.81640625" style="65"/>
    <col min="3836" max="3836" width="2.54296875" style="65" customWidth="1"/>
    <col min="3837" max="3837" width="22.54296875" style="65" customWidth="1"/>
    <col min="3838" max="3838" width="7.81640625" style="65" customWidth="1"/>
    <col min="3839" max="3839" width="26.81640625" style="65" customWidth="1"/>
    <col min="3840" max="3840" width="18.54296875" style="65" customWidth="1"/>
    <col min="3841" max="3841" width="17.81640625" style="65" customWidth="1"/>
    <col min="3842" max="3842" width="2.453125" style="65" customWidth="1"/>
    <col min="3843" max="3843" width="7.54296875" style="65" customWidth="1"/>
    <col min="3844" max="3844" width="13.1796875" style="65" customWidth="1"/>
    <col min="3845" max="3845" width="2.1796875" style="65" customWidth="1"/>
    <col min="3846" max="3847" width="8.81640625" style="65"/>
    <col min="3848" max="3848" width="8.1796875" style="65" bestFit="1" customWidth="1"/>
    <col min="3849" max="4091" width="8.81640625" style="65"/>
    <col min="4092" max="4092" width="2.54296875" style="65" customWidth="1"/>
    <col min="4093" max="4093" width="22.54296875" style="65" customWidth="1"/>
    <col min="4094" max="4094" width="7.81640625" style="65" customWidth="1"/>
    <col min="4095" max="4095" width="26.81640625" style="65" customWidth="1"/>
    <col min="4096" max="4096" width="18.54296875" style="65" customWidth="1"/>
    <col min="4097" max="4097" width="17.81640625" style="65" customWidth="1"/>
    <col min="4098" max="4098" width="2.453125" style="65" customWidth="1"/>
    <col min="4099" max="4099" width="7.54296875" style="65" customWidth="1"/>
    <col min="4100" max="4100" width="13.1796875" style="65" customWidth="1"/>
    <col min="4101" max="4101" width="2.1796875" style="65" customWidth="1"/>
    <col min="4102" max="4103" width="8.81640625" style="65"/>
    <col min="4104" max="4104" width="8.1796875" style="65" bestFit="1" customWidth="1"/>
    <col min="4105" max="4347" width="8.81640625" style="65"/>
    <col min="4348" max="4348" width="2.54296875" style="65" customWidth="1"/>
    <col min="4349" max="4349" width="22.54296875" style="65" customWidth="1"/>
    <col min="4350" max="4350" width="7.81640625" style="65" customWidth="1"/>
    <col min="4351" max="4351" width="26.81640625" style="65" customWidth="1"/>
    <col min="4352" max="4352" width="18.54296875" style="65" customWidth="1"/>
    <col min="4353" max="4353" width="17.81640625" style="65" customWidth="1"/>
    <col min="4354" max="4354" width="2.453125" style="65" customWidth="1"/>
    <col min="4355" max="4355" width="7.54296875" style="65" customWidth="1"/>
    <col min="4356" max="4356" width="13.1796875" style="65" customWidth="1"/>
    <col min="4357" max="4357" width="2.1796875" style="65" customWidth="1"/>
    <col min="4358" max="4359" width="8.81640625" style="65"/>
    <col min="4360" max="4360" width="8.1796875" style="65" bestFit="1" customWidth="1"/>
    <col min="4361" max="4603" width="8.81640625" style="65"/>
    <col min="4604" max="4604" width="2.54296875" style="65" customWidth="1"/>
    <col min="4605" max="4605" width="22.54296875" style="65" customWidth="1"/>
    <col min="4606" max="4606" width="7.81640625" style="65" customWidth="1"/>
    <col min="4607" max="4607" width="26.81640625" style="65" customWidth="1"/>
    <col min="4608" max="4608" width="18.54296875" style="65" customWidth="1"/>
    <col min="4609" max="4609" width="17.81640625" style="65" customWidth="1"/>
    <col min="4610" max="4610" width="2.453125" style="65" customWidth="1"/>
    <col min="4611" max="4611" width="7.54296875" style="65" customWidth="1"/>
    <col min="4612" max="4612" width="13.1796875" style="65" customWidth="1"/>
    <col min="4613" max="4613" width="2.1796875" style="65" customWidth="1"/>
    <col min="4614" max="4615" width="8.81640625" style="65"/>
    <col min="4616" max="4616" width="8.1796875" style="65" bestFit="1" customWidth="1"/>
    <col min="4617" max="4859" width="8.81640625" style="65"/>
    <col min="4860" max="4860" width="2.54296875" style="65" customWidth="1"/>
    <col min="4861" max="4861" width="22.54296875" style="65" customWidth="1"/>
    <col min="4862" max="4862" width="7.81640625" style="65" customWidth="1"/>
    <col min="4863" max="4863" width="26.81640625" style="65" customWidth="1"/>
    <col min="4864" max="4864" width="18.54296875" style="65" customWidth="1"/>
    <col min="4865" max="4865" width="17.81640625" style="65" customWidth="1"/>
    <col min="4866" max="4866" width="2.453125" style="65" customWidth="1"/>
    <col min="4867" max="4867" width="7.54296875" style="65" customWidth="1"/>
    <col min="4868" max="4868" width="13.1796875" style="65" customWidth="1"/>
    <col min="4869" max="4869" width="2.1796875" style="65" customWidth="1"/>
    <col min="4870" max="4871" width="8.81640625" style="65"/>
    <col min="4872" max="4872" width="8.1796875" style="65" bestFit="1" customWidth="1"/>
    <col min="4873" max="5115" width="8.81640625" style="65"/>
    <col min="5116" max="5116" width="2.54296875" style="65" customWidth="1"/>
    <col min="5117" max="5117" width="22.54296875" style="65" customWidth="1"/>
    <col min="5118" max="5118" width="7.81640625" style="65" customWidth="1"/>
    <col min="5119" max="5119" width="26.81640625" style="65" customWidth="1"/>
    <col min="5120" max="5120" width="18.54296875" style="65" customWidth="1"/>
    <col min="5121" max="5121" width="17.81640625" style="65" customWidth="1"/>
    <col min="5122" max="5122" width="2.453125" style="65" customWidth="1"/>
    <col min="5123" max="5123" width="7.54296875" style="65" customWidth="1"/>
    <col min="5124" max="5124" width="13.1796875" style="65" customWidth="1"/>
    <col min="5125" max="5125" width="2.1796875" style="65" customWidth="1"/>
    <col min="5126" max="5127" width="8.81640625" style="65"/>
    <col min="5128" max="5128" width="8.1796875" style="65" bestFit="1" customWidth="1"/>
    <col min="5129" max="5371" width="8.81640625" style="65"/>
    <col min="5372" max="5372" width="2.54296875" style="65" customWidth="1"/>
    <col min="5373" max="5373" width="22.54296875" style="65" customWidth="1"/>
    <col min="5374" max="5374" width="7.81640625" style="65" customWidth="1"/>
    <col min="5375" max="5375" width="26.81640625" style="65" customWidth="1"/>
    <col min="5376" max="5376" width="18.54296875" style="65" customWidth="1"/>
    <col min="5377" max="5377" width="17.81640625" style="65" customWidth="1"/>
    <col min="5378" max="5378" width="2.453125" style="65" customWidth="1"/>
    <col min="5379" max="5379" width="7.54296875" style="65" customWidth="1"/>
    <col min="5380" max="5380" width="13.1796875" style="65" customWidth="1"/>
    <col min="5381" max="5381" width="2.1796875" style="65" customWidth="1"/>
    <col min="5382" max="5383" width="8.81640625" style="65"/>
    <col min="5384" max="5384" width="8.1796875" style="65" bestFit="1" customWidth="1"/>
    <col min="5385" max="5627" width="8.81640625" style="65"/>
    <col min="5628" max="5628" width="2.54296875" style="65" customWidth="1"/>
    <col min="5629" max="5629" width="22.54296875" style="65" customWidth="1"/>
    <col min="5630" max="5630" width="7.81640625" style="65" customWidth="1"/>
    <col min="5631" max="5631" width="26.81640625" style="65" customWidth="1"/>
    <col min="5632" max="5632" width="18.54296875" style="65" customWidth="1"/>
    <col min="5633" max="5633" width="17.81640625" style="65" customWidth="1"/>
    <col min="5634" max="5634" width="2.453125" style="65" customWidth="1"/>
    <col min="5635" max="5635" width="7.54296875" style="65" customWidth="1"/>
    <col min="5636" max="5636" width="13.1796875" style="65" customWidth="1"/>
    <col min="5637" max="5637" width="2.1796875" style="65" customWidth="1"/>
    <col min="5638" max="5639" width="8.81640625" style="65"/>
    <col min="5640" max="5640" width="8.1796875" style="65" bestFit="1" customWidth="1"/>
    <col min="5641" max="5883" width="8.81640625" style="65"/>
    <col min="5884" max="5884" width="2.54296875" style="65" customWidth="1"/>
    <col min="5885" max="5885" width="22.54296875" style="65" customWidth="1"/>
    <col min="5886" max="5886" width="7.81640625" style="65" customWidth="1"/>
    <col min="5887" max="5887" width="26.81640625" style="65" customWidth="1"/>
    <col min="5888" max="5888" width="18.54296875" style="65" customWidth="1"/>
    <col min="5889" max="5889" width="17.81640625" style="65" customWidth="1"/>
    <col min="5890" max="5890" width="2.453125" style="65" customWidth="1"/>
    <col min="5891" max="5891" width="7.54296875" style="65" customWidth="1"/>
    <col min="5892" max="5892" width="13.1796875" style="65" customWidth="1"/>
    <col min="5893" max="5893" width="2.1796875" style="65" customWidth="1"/>
    <col min="5894" max="5895" width="8.81640625" style="65"/>
    <col min="5896" max="5896" width="8.1796875" style="65" bestFit="1" customWidth="1"/>
    <col min="5897" max="6139" width="8.81640625" style="65"/>
    <col min="6140" max="6140" width="2.54296875" style="65" customWidth="1"/>
    <col min="6141" max="6141" width="22.54296875" style="65" customWidth="1"/>
    <col min="6142" max="6142" width="7.81640625" style="65" customWidth="1"/>
    <col min="6143" max="6143" width="26.81640625" style="65" customWidth="1"/>
    <col min="6144" max="6144" width="18.54296875" style="65" customWidth="1"/>
    <col min="6145" max="6145" width="17.81640625" style="65" customWidth="1"/>
    <col min="6146" max="6146" width="2.453125" style="65" customWidth="1"/>
    <col min="6147" max="6147" width="7.54296875" style="65" customWidth="1"/>
    <col min="6148" max="6148" width="13.1796875" style="65" customWidth="1"/>
    <col min="6149" max="6149" width="2.1796875" style="65" customWidth="1"/>
    <col min="6150" max="6151" width="8.81640625" style="65"/>
    <col min="6152" max="6152" width="8.1796875" style="65" bestFit="1" customWidth="1"/>
    <col min="6153" max="6395" width="8.81640625" style="65"/>
    <col min="6396" max="6396" width="2.54296875" style="65" customWidth="1"/>
    <col min="6397" max="6397" width="22.54296875" style="65" customWidth="1"/>
    <col min="6398" max="6398" width="7.81640625" style="65" customWidth="1"/>
    <col min="6399" max="6399" width="26.81640625" style="65" customWidth="1"/>
    <col min="6400" max="6400" width="18.54296875" style="65" customWidth="1"/>
    <col min="6401" max="6401" width="17.81640625" style="65" customWidth="1"/>
    <col min="6402" max="6402" width="2.453125" style="65" customWidth="1"/>
    <col min="6403" max="6403" width="7.54296875" style="65" customWidth="1"/>
    <col min="6404" max="6404" width="13.1796875" style="65" customWidth="1"/>
    <col min="6405" max="6405" width="2.1796875" style="65" customWidth="1"/>
    <col min="6406" max="6407" width="8.81640625" style="65"/>
    <col min="6408" max="6408" width="8.1796875" style="65" bestFit="1" customWidth="1"/>
    <col min="6409" max="6651" width="8.81640625" style="65"/>
    <col min="6652" max="6652" width="2.54296875" style="65" customWidth="1"/>
    <col min="6653" max="6653" width="22.54296875" style="65" customWidth="1"/>
    <col min="6654" max="6654" width="7.81640625" style="65" customWidth="1"/>
    <col min="6655" max="6655" width="26.81640625" style="65" customWidth="1"/>
    <col min="6656" max="6656" width="18.54296875" style="65" customWidth="1"/>
    <col min="6657" max="6657" width="17.81640625" style="65" customWidth="1"/>
    <col min="6658" max="6658" width="2.453125" style="65" customWidth="1"/>
    <col min="6659" max="6659" width="7.54296875" style="65" customWidth="1"/>
    <col min="6660" max="6660" width="13.1796875" style="65" customWidth="1"/>
    <col min="6661" max="6661" width="2.1796875" style="65" customWidth="1"/>
    <col min="6662" max="6663" width="8.81640625" style="65"/>
    <col min="6664" max="6664" width="8.1796875" style="65" bestFit="1" customWidth="1"/>
    <col min="6665" max="6907" width="8.81640625" style="65"/>
    <col min="6908" max="6908" width="2.54296875" style="65" customWidth="1"/>
    <col min="6909" max="6909" width="22.54296875" style="65" customWidth="1"/>
    <col min="6910" max="6910" width="7.81640625" style="65" customWidth="1"/>
    <col min="6911" max="6911" width="26.81640625" style="65" customWidth="1"/>
    <col min="6912" max="6912" width="18.54296875" style="65" customWidth="1"/>
    <col min="6913" max="6913" width="17.81640625" style="65" customWidth="1"/>
    <col min="6914" max="6914" width="2.453125" style="65" customWidth="1"/>
    <col min="6915" max="6915" width="7.54296875" style="65" customWidth="1"/>
    <col min="6916" max="6916" width="13.1796875" style="65" customWidth="1"/>
    <col min="6917" max="6917" width="2.1796875" style="65" customWidth="1"/>
    <col min="6918" max="6919" width="8.81640625" style="65"/>
    <col min="6920" max="6920" width="8.1796875" style="65" bestFit="1" customWidth="1"/>
    <col min="6921" max="7163" width="8.81640625" style="65"/>
    <col min="7164" max="7164" width="2.54296875" style="65" customWidth="1"/>
    <col min="7165" max="7165" width="22.54296875" style="65" customWidth="1"/>
    <col min="7166" max="7166" width="7.81640625" style="65" customWidth="1"/>
    <col min="7167" max="7167" width="26.81640625" style="65" customWidth="1"/>
    <col min="7168" max="7168" width="18.54296875" style="65" customWidth="1"/>
    <col min="7169" max="7169" width="17.81640625" style="65" customWidth="1"/>
    <col min="7170" max="7170" width="2.453125" style="65" customWidth="1"/>
    <col min="7171" max="7171" width="7.54296875" style="65" customWidth="1"/>
    <col min="7172" max="7172" width="13.1796875" style="65" customWidth="1"/>
    <col min="7173" max="7173" width="2.1796875" style="65" customWidth="1"/>
    <col min="7174" max="7175" width="8.81640625" style="65"/>
    <col min="7176" max="7176" width="8.1796875" style="65" bestFit="1" customWidth="1"/>
    <col min="7177" max="7419" width="8.81640625" style="65"/>
    <col min="7420" max="7420" width="2.54296875" style="65" customWidth="1"/>
    <col min="7421" max="7421" width="22.54296875" style="65" customWidth="1"/>
    <col min="7422" max="7422" width="7.81640625" style="65" customWidth="1"/>
    <col min="7423" max="7423" width="26.81640625" style="65" customWidth="1"/>
    <col min="7424" max="7424" width="18.54296875" style="65" customWidth="1"/>
    <col min="7425" max="7425" width="17.81640625" style="65" customWidth="1"/>
    <col min="7426" max="7426" width="2.453125" style="65" customWidth="1"/>
    <col min="7427" max="7427" width="7.54296875" style="65" customWidth="1"/>
    <col min="7428" max="7428" width="13.1796875" style="65" customWidth="1"/>
    <col min="7429" max="7429" width="2.1796875" style="65" customWidth="1"/>
    <col min="7430" max="7431" width="8.81640625" style="65"/>
    <col min="7432" max="7432" width="8.1796875" style="65" bestFit="1" customWidth="1"/>
    <col min="7433" max="7675" width="8.81640625" style="65"/>
    <col min="7676" max="7676" width="2.54296875" style="65" customWidth="1"/>
    <col min="7677" max="7677" width="22.54296875" style="65" customWidth="1"/>
    <col min="7678" max="7678" width="7.81640625" style="65" customWidth="1"/>
    <col min="7679" max="7679" width="26.81640625" style="65" customWidth="1"/>
    <col min="7680" max="7680" width="18.54296875" style="65" customWidth="1"/>
    <col min="7681" max="7681" width="17.81640625" style="65" customWidth="1"/>
    <col min="7682" max="7682" width="2.453125" style="65" customWidth="1"/>
    <col min="7683" max="7683" width="7.54296875" style="65" customWidth="1"/>
    <col min="7684" max="7684" width="13.1796875" style="65" customWidth="1"/>
    <col min="7685" max="7685" width="2.1796875" style="65" customWidth="1"/>
    <col min="7686" max="7687" width="8.81640625" style="65"/>
    <col min="7688" max="7688" width="8.1796875" style="65" bestFit="1" customWidth="1"/>
    <col min="7689" max="7931" width="8.81640625" style="65"/>
    <col min="7932" max="7932" width="2.54296875" style="65" customWidth="1"/>
    <col min="7933" max="7933" width="22.54296875" style="65" customWidth="1"/>
    <col min="7934" max="7934" width="7.81640625" style="65" customWidth="1"/>
    <col min="7935" max="7935" width="26.81640625" style="65" customWidth="1"/>
    <col min="7936" max="7936" width="18.54296875" style="65" customWidth="1"/>
    <col min="7937" max="7937" width="17.81640625" style="65" customWidth="1"/>
    <col min="7938" max="7938" width="2.453125" style="65" customWidth="1"/>
    <col min="7939" max="7939" width="7.54296875" style="65" customWidth="1"/>
    <col min="7940" max="7940" width="13.1796875" style="65" customWidth="1"/>
    <col min="7941" max="7941" width="2.1796875" style="65" customWidth="1"/>
    <col min="7942" max="7943" width="8.81640625" style="65"/>
    <col min="7944" max="7944" width="8.1796875" style="65" bestFit="1" customWidth="1"/>
    <col min="7945" max="8187" width="8.81640625" style="65"/>
    <col min="8188" max="8188" width="2.54296875" style="65" customWidth="1"/>
    <col min="8189" max="8189" width="22.54296875" style="65" customWidth="1"/>
    <col min="8190" max="8190" width="7.81640625" style="65" customWidth="1"/>
    <col min="8191" max="8191" width="26.81640625" style="65" customWidth="1"/>
    <col min="8192" max="8192" width="18.54296875" style="65" customWidth="1"/>
    <col min="8193" max="8193" width="17.81640625" style="65" customWidth="1"/>
    <col min="8194" max="8194" width="2.453125" style="65" customWidth="1"/>
    <col min="8195" max="8195" width="7.54296875" style="65" customWidth="1"/>
    <col min="8196" max="8196" width="13.1796875" style="65" customWidth="1"/>
    <col min="8197" max="8197" width="2.1796875" style="65" customWidth="1"/>
    <col min="8198" max="8199" width="8.81640625" style="65"/>
    <col min="8200" max="8200" width="8.1796875" style="65" bestFit="1" customWidth="1"/>
    <col min="8201" max="8443" width="8.81640625" style="65"/>
    <col min="8444" max="8444" width="2.54296875" style="65" customWidth="1"/>
    <col min="8445" max="8445" width="22.54296875" style="65" customWidth="1"/>
    <col min="8446" max="8446" width="7.81640625" style="65" customWidth="1"/>
    <col min="8447" max="8447" width="26.81640625" style="65" customWidth="1"/>
    <col min="8448" max="8448" width="18.54296875" style="65" customWidth="1"/>
    <col min="8449" max="8449" width="17.81640625" style="65" customWidth="1"/>
    <col min="8450" max="8450" width="2.453125" style="65" customWidth="1"/>
    <col min="8451" max="8451" width="7.54296875" style="65" customWidth="1"/>
    <col min="8452" max="8452" width="13.1796875" style="65" customWidth="1"/>
    <col min="8453" max="8453" width="2.1796875" style="65" customWidth="1"/>
    <col min="8454" max="8455" width="8.81640625" style="65"/>
    <col min="8456" max="8456" width="8.1796875" style="65" bestFit="1" customWidth="1"/>
    <col min="8457" max="8699" width="8.81640625" style="65"/>
    <col min="8700" max="8700" width="2.54296875" style="65" customWidth="1"/>
    <col min="8701" max="8701" width="22.54296875" style="65" customWidth="1"/>
    <col min="8702" max="8702" width="7.81640625" style="65" customWidth="1"/>
    <col min="8703" max="8703" width="26.81640625" style="65" customWidth="1"/>
    <col min="8704" max="8704" width="18.54296875" style="65" customWidth="1"/>
    <col min="8705" max="8705" width="17.81640625" style="65" customWidth="1"/>
    <col min="8706" max="8706" width="2.453125" style="65" customWidth="1"/>
    <col min="8707" max="8707" width="7.54296875" style="65" customWidth="1"/>
    <col min="8708" max="8708" width="13.1796875" style="65" customWidth="1"/>
    <col min="8709" max="8709" width="2.1796875" style="65" customWidth="1"/>
    <col min="8710" max="8711" width="8.81640625" style="65"/>
    <col min="8712" max="8712" width="8.1796875" style="65" bestFit="1" customWidth="1"/>
    <col min="8713" max="8955" width="8.81640625" style="65"/>
    <col min="8956" max="8956" width="2.54296875" style="65" customWidth="1"/>
    <col min="8957" max="8957" width="22.54296875" style="65" customWidth="1"/>
    <col min="8958" max="8958" width="7.81640625" style="65" customWidth="1"/>
    <col min="8959" max="8959" width="26.81640625" style="65" customWidth="1"/>
    <col min="8960" max="8960" width="18.54296875" style="65" customWidth="1"/>
    <col min="8961" max="8961" width="17.81640625" style="65" customWidth="1"/>
    <col min="8962" max="8962" width="2.453125" style="65" customWidth="1"/>
    <col min="8963" max="8963" width="7.54296875" style="65" customWidth="1"/>
    <col min="8964" max="8964" width="13.1796875" style="65" customWidth="1"/>
    <col min="8965" max="8965" width="2.1796875" style="65" customWidth="1"/>
    <col min="8966" max="8967" width="8.81640625" style="65"/>
    <col min="8968" max="8968" width="8.1796875" style="65" bestFit="1" customWidth="1"/>
    <col min="8969" max="9211" width="8.81640625" style="65"/>
    <col min="9212" max="9212" width="2.54296875" style="65" customWidth="1"/>
    <col min="9213" max="9213" width="22.54296875" style="65" customWidth="1"/>
    <col min="9214" max="9214" width="7.81640625" style="65" customWidth="1"/>
    <col min="9215" max="9215" width="26.81640625" style="65" customWidth="1"/>
    <col min="9216" max="9216" width="18.54296875" style="65" customWidth="1"/>
    <col min="9217" max="9217" width="17.81640625" style="65" customWidth="1"/>
    <col min="9218" max="9218" width="2.453125" style="65" customWidth="1"/>
    <col min="9219" max="9219" width="7.54296875" style="65" customWidth="1"/>
    <col min="9220" max="9220" width="13.1796875" style="65" customWidth="1"/>
    <col min="9221" max="9221" width="2.1796875" style="65" customWidth="1"/>
    <col min="9222" max="9223" width="8.81640625" style="65"/>
    <col min="9224" max="9224" width="8.1796875" style="65" bestFit="1" customWidth="1"/>
    <col min="9225" max="9467" width="8.81640625" style="65"/>
    <col min="9468" max="9468" width="2.54296875" style="65" customWidth="1"/>
    <col min="9469" max="9469" width="22.54296875" style="65" customWidth="1"/>
    <col min="9470" max="9470" width="7.81640625" style="65" customWidth="1"/>
    <col min="9471" max="9471" width="26.81640625" style="65" customWidth="1"/>
    <col min="9472" max="9472" width="18.54296875" style="65" customWidth="1"/>
    <col min="9473" max="9473" width="17.81640625" style="65" customWidth="1"/>
    <col min="9474" max="9474" width="2.453125" style="65" customWidth="1"/>
    <col min="9475" max="9475" width="7.54296875" style="65" customWidth="1"/>
    <col min="9476" max="9476" width="13.1796875" style="65" customWidth="1"/>
    <col min="9477" max="9477" width="2.1796875" style="65" customWidth="1"/>
    <col min="9478" max="9479" width="8.81640625" style="65"/>
    <col min="9480" max="9480" width="8.1796875" style="65" bestFit="1" customWidth="1"/>
    <col min="9481" max="9723" width="8.81640625" style="65"/>
    <col min="9724" max="9724" width="2.54296875" style="65" customWidth="1"/>
    <col min="9725" max="9725" width="22.54296875" style="65" customWidth="1"/>
    <col min="9726" max="9726" width="7.81640625" style="65" customWidth="1"/>
    <col min="9727" max="9727" width="26.81640625" style="65" customWidth="1"/>
    <col min="9728" max="9728" width="18.54296875" style="65" customWidth="1"/>
    <col min="9729" max="9729" width="17.81640625" style="65" customWidth="1"/>
    <col min="9730" max="9730" width="2.453125" style="65" customWidth="1"/>
    <col min="9731" max="9731" width="7.54296875" style="65" customWidth="1"/>
    <col min="9732" max="9732" width="13.1796875" style="65" customWidth="1"/>
    <col min="9733" max="9733" width="2.1796875" style="65" customWidth="1"/>
    <col min="9734" max="9735" width="8.81640625" style="65"/>
    <col min="9736" max="9736" width="8.1796875" style="65" bestFit="1" customWidth="1"/>
    <col min="9737" max="9979" width="8.81640625" style="65"/>
    <col min="9980" max="9980" width="2.54296875" style="65" customWidth="1"/>
    <col min="9981" max="9981" width="22.54296875" style="65" customWidth="1"/>
    <col min="9982" max="9982" width="7.81640625" style="65" customWidth="1"/>
    <col min="9983" max="9983" width="26.81640625" style="65" customWidth="1"/>
    <col min="9984" max="9984" width="18.54296875" style="65" customWidth="1"/>
    <col min="9985" max="9985" width="17.81640625" style="65" customWidth="1"/>
    <col min="9986" max="9986" width="2.453125" style="65" customWidth="1"/>
    <col min="9987" max="9987" width="7.54296875" style="65" customWidth="1"/>
    <col min="9988" max="9988" width="13.1796875" style="65" customWidth="1"/>
    <col min="9989" max="9989" width="2.1796875" style="65" customWidth="1"/>
    <col min="9990" max="9991" width="8.81640625" style="65"/>
    <col min="9992" max="9992" width="8.1796875" style="65" bestFit="1" customWidth="1"/>
    <col min="9993" max="10235" width="8.81640625" style="65"/>
    <col min="10236" max="10236" width="2.54296875" style="65" customWidth="1"/>
    <col min="10237" max="10237" width="22.54296875" style="65" customWidth="1"/>
    <col min="10238" max="10238" width="7.81640625" style="65" customWidth="1"/>
    <col min="10239" max="10239" width="26.81640625" style="65" customWidth="1"/>
    <col min="10240" max="10240" width="18.54296875" style="65" customWidth="1"/>
    <col min="10241" max="10241" width="17.81640625" style="65" customWidth="1"/>
    <col min="10242" max="10242" width="2.453125" style="65" customWidth="1"/>
    <col min="10243" max="10243" width="7.54296875" style="65" customWidth="1"/>
    <col min="10244" max="10244" width="13.1796875" style="65" customWidth="1"/>
    <col min="10245" max="10245" width="2.1796875" style="65" customWidth="1"/>
    <col min="10246" max="10247" width="8.81640625" style="65"/>
    <col min="10248" max="10248" width="8.1796875" style="65" bestFit="1" customWidth="1"/>
    <col min="10249" max="10491" width="8.81640625" style="65"/>
    <col min="10492" max="10492" width="2.54296875" style="65" customWidth="1"/>
    <col min="10493" max="10493" width="22.54296875" style="65" customWidth="1"/>
    <col min="10494" max="10494" width="7.81640625" style="65" customWidth="1"/>
    <col min="10495" max="10495" width="26.81640625" style="65" customWidth="1"/>
    <col min="10496" max="10496" width="18.54296875" style="65" customWidth="1"/>
    <col min="10497" max="10497" width="17.81640625" style="65" customWidth="1"/>
    <col min="10498" max="10498" width="2.453125" style="65" customWidth="1"/>
    <col min="10499" max="10499" width="7.54296875" style="65" customWidth="1"/>
    <col min="10500" max="10500" width="13.1796875" style="65" customWidth="1"/>
    <col min="10501" max="10501" width="2.1796875" style="65" customWidth="1"/>
    <col min="10502" max="10503" width="8.81640625" style="65"/>
    <col min="10504" max="10504" width="8.1796875" style="65" bestFit="1" customWidth="1"/>
    <col min="10505" max="10747" width="8.81640625" style="65"/>
    <col min="10748" max="10748" width="2.54296875" style="65" customWidth="1"/>
    <col min="10749" max="10749" width="22.54296875" style="65" customWidth="1"/>
    <col min="10750" max="10750" width="7.81640625" style="65" customWidth="1"/>
    <col min="10751" max="10751" width="26.81640625" style="65" customWidth="1"/>
    <col min="10752" max="10752" width="18.54296875" style="65" customWidth="1"/>
    <col min="10753" max="10753" width="17.81640625" style="65" customWidth="1"/>
    <col min="10754" max="10754" width="2.453125" style="65" customWidth="1"/>
    <col min="10755" max="10755" width="7.54296875" style="65" customWidth="1"/>
    <col min="10756" max="10756" width="13.1796875" style="65" customWidth="1"/>
    <col min="10757" max="10757" width="2.1796875" style="65" customWidth="1"/>
    <col min="10758" max="10759" width="8.81640625" style="65"/>
    <col min="10760" max="10760" width="8.1796875" style="65" bestFit="1" customWidth="1"/>
    <col min="10761" max="11003" width="8.81640625" style="65"/>
    <col min="11004" max="11004" width="2.54296875" style="65" customWidth="1"/>
    <col min="11005" max="11005" width="22.54296875" style="65" customWidth="1"/>
    <col min="11006" max="11006" width="7.81640625" style="65" customWidth="1"/>
    <col min="11007" max="11007" width="26.81640625" style="65" customWidth="1"/>
    <col min="11008" max="11008" width="18.54296875" style="65" customWidth="1"/>
    <col min="11009" max="11009" width="17.81640625" style="65" customWidth="1"/>
    <col min="11010" max="11010" width="2.453125" style="65" customWidth="1"/>
    <col min="11011" max="11011" width="7.54296875" style="65" customWidth="1"/>
    <col min="11012" max="11012" width="13.1796875" style="65" customWidth="1"/>
    <col min="11013" max="11013" width="2.1796875" style="65" customWidth="1"/>
    <col min="11014" max="11015" width="8.81640625" style="65"/>
    <col min="11016" max="11016" width="8.1796875" style="65" bestFit="1" customWidth="1"/>
    <col min="11017" max="11259" width="8.81640625" style="65"/>
    <col min="11260" max="11260" width="2.54296875" style="65" customWidth="1"/>
    <col min="11261" max="11261" width="22.54296875" style="65" customWidth="1"/>
    <col min="11262" max="11262" width="7.81640625" style="65" customWidth="1"/>
    <col min="11263" max="11263" width="26.81640625" style="65" customWidth="1"/>
    <col min="11264" max="11264" width="18.54296875" style="65" customWidth="1"/>
    <col min="11265" max="11265" width="17.81640625" style="65" customWidth="1"/>
    <col min="11266" max="11266" width="2.453125" style="65" customWidth="1"/>
    <col min="11267" max="11267" width="7.54296875" style="65" customWidth="1"/>
    <col min="11268" max="11268" width="13.1796875" style="65" customWidth="1"/>
    <col min="11269" max="11269" width="2.1796875" style="65" customWidth="1"/>
    <col min="11270" max="11271" width="8.81640625" style="65"/>
    <col min="11272" max="11272" width="8.1796875" style="65" bestFit="1" customWidth="1"/>
    <col min="11273" max="11515" width="8.81640625" style="65"/>
    <col min="11516" max="11516" width="2.54296875" style="65" customWidth="1"/>
    <col min="11517" max="11517" width="22.54296875" style="65" customWidth="1"/>
    <col min="11518" max="11518" width="7.81640625" style="65" customWidth="1"/>
    <col min="11519" max="11519" width="26.81640625" style="65" customWidth="1"/>
    <col min="11520" max="11520" width="18.54296875" style="65" customWidth="1"/>
    <col min="11521" max="11521" width="17.81640625" style="65" customWidth="1"/>
    <col min="11522" max="11522" width="2.453125" style="65" customWidth="1"/>
    <col min="11523" max="11523" width="7.54296875" style="65" customWidth="1"/>
    <col min="11524" max="11524" width="13.1796875" style="65" customWidth="1"/>
    <col min="11525" max="11525" width="2.1796875" style="65" customWidth="1"/>
    <col min="11526" max="11527" width="8.81640625" style="65"/>
    <col min="11528" max="11528" width="8.1796875" style="65" bestFit="1" customWidth="1"/>
    <col min="11529" max="11771" width="8.81640625" style="65"/>
    <col min="11772" max="11772" width="2.54296875" style="65" customWidth="1"/>
    <col min="11773" max="11773" width="22.54296875" style="65" customWidth="1"/>
    <col min="11774" max="11774" width="7.81640625" style="65" customWidth="1"/>
    <col min="11775" max="11775" width="26.81640625" style="65" customWidth="1"/>
    <col min="11776" max="11776" width="18.54296875" style="65" customWidth="1"/>
    <col min="11777" max="11777" width="17.81640625" style="65" customWidth="1"/>
    <col min="11778" max="11778" width="2.453125" style="65" customWidth="1"/>
    <col min="11779" max="11779" width="7.54296875" style="65" customWidth="1"/>
    <col min="11780" max="11780" width="13.1796875" style="65" customWidth="1"/>
    <col min="11781" max="11781" width="2.1796875" style="65" customWidth="1"/>
    <col min="11782" max="11783" width="8.81640625" style="65"/>
    <col min="11784" max="11784" width="8.1796875" style="65" bestFit="1" customWidth="1"/>
    <col min="11785" max="12027" width="8.81640625" style="65"/>
    <col min="12028" max="12028" width="2.54296875" style="65" customWidth="1"/>
    <col min="12029" max="12029" width="22.54296875" style="65" customWidth="1"/>
    <col min="12030" max="12030" width="7.81640625" style="65" customWidth="1"/>
    <col min="12031" max="12031" width="26.81640625" style="65" customWidth="1"/>
    <col min="12032" max="12032" width="18.54296875" style="65" customWidth="1"/>
    <col min="12033" max="12033" width="17.81640625" style="65" customWidth="1"/>
    <col min="12034" max="12034" width="2.453125" style="65" customWidth="1"/>
    <col min="12035" max="12035" width="7.54296875" style="65" customWidth="1"/>
    <col min="12036" max="12036" width="13.1796875" style="65" customWidth="1"/>
    <col min="12037" max="12037" width="2.1796875" style="65" customWidth="1"/>
    <col min="12038" max="12039" width="8.81640625" style="65"/>
    <col min="12040" max="12040" width="8.1796875" style="65" bestFit="1" customWidth="1"/>
    <col min="12041" max="12283" width="8.81640625" style="65"/>
    <col min="12284" max="12284" width="2.54296875" style="65" customWidth="1"/>
    <col min="12285" max="12285" width="22.54296875" style="65" customWidth="1"/>
    <col min="12286" max="12286" width="7.81640625" style="65" customWidth="1"/>
    <col min="12287" max="12287" width="26.81640625" style="65" customWidth="1"/>
    <col min="12288" max="12288" width="18.54296875" style="65" customWidth="1"/>
    <col min="12289" max="12289" width="17.81640625" style="65" customWidth="1"/>
    <col min="12290" max="12290" width="2.453125" style="65" customWidth="1"/>
    <col min="12291" max="12291" width="7.54296875" style="65" customWidth="1"/>
    <col min="12292" max="12292" width="13.1796875" style="65" customWidth="1"/>
    <col min="12293" max="12293" width="2.1796875" style="65" customWidth="1"/>
    <col min="12294" max="12295" width="8.81640625" style="65"/>
    <col min="12296" max="12296" width="8.1796875" style="65" bestFit="1" customWidth="1"/>
    <col min="12297" max="12539" width="8.81640625" style="65"/>
    <col min="12540" max="12540" width="2.54296875" style="65" customWidth="1"/>
    <col min="12541" max="12541" width="22.54296875" style="65" customWidth="1"/>
    <col min="12542" max="12542" width="7.81640625" style="65" customWidth="1"/>
    <col min="12543" max="12543" width="26.81640625" style="65" customWidth="1"/>
    <col min="12544" max="12544" width="18.54296875" style="65" customWidth="1"/>
    <col min="12545" max="12545" width="17.81640625" style="65" customWidth="1"/>
    <col min="12546" max="12546" width="2.453125" style="65" customWidth="1"/>
    <col min="12547" max="12547" width="7.54296875" style="65" customWidth="1"/>
    <col min="12548" max="12548" width="13.1796875" style="65" customWidth="1"/>
    <col min="12549" max="12549" width="2.1796875" style="65" customWidth="1"/>
    <col min="12550" max="12551" width="8.81640625" style="65"/>
    <col min="12552" max="12552" width="8.1796875" style="65" bestFit="1" customWidth="1"/>
    <col min="12553" max="12795" width="8.81640625" style="65"/>
    <col min="12796" max="12796" width="2.54296875" style="65" customWidth="1"/>
    <col min="12797" max="12797" width="22.54296875" style="65" customWidth="1"/>
    <col min="12798" max="12798" width="7.81640625" style="65" customWidth="1"/>
    <col min="12799" max="12799" width="26.81640625" style="65" customWidth="1"/>
    <col min="12800" max="12800" width="18.54296875" style="65" customWidth="1"/>
    <col min="12801" max="12801" width="17.81640625" style="65" customWidth="1"/>
    <col min="12802" max="12802" width="2.453125" style="65" customWidth="1"/>
    <col min="12803" max="12803" width="7.54296875" style="65" customWidth="1"/>
    <col min="12804" max="12804" width="13.1796875" style="65" customWidth="1"/>
    <col min="12805" max="12805" width="2.1796875" style="65" customWidth="1"/>
    <col min="12806" max="12807" width="8.81640625" style="65"/>
    <col min="12808" max="12808" width="8.1796875" style="65" bestFit="1" customWidth="1"/>
    <col min="12809" max="13051" width="8.81640625" style="65"/>
    <col min="13052" max="13052" width="2.54296875" style="65" customWidth="1"/>
    <col min="13053" max="13053" width="22.54296875" style="65" customWidth="1"/>
    <col min="13054" max="13054" width="7.81640625" style="65" customWidth="1"/>
    <col min="13055" max="13055" width="26.81640625" style="65" customWidth="1"/>
    <col min="13056" max="13056" width="18.54296875" style="65" customWidth="1"/>
    <col min="13057" max="13057" width="17.81640625" style="65" customWidth="1"/>
    <col min="13058" max="13058" width="2.453125" style="65" customWidth="1"/>
    <col min="13059" max="13059" width="7.54296875" style="65" customWidth="1"/>
    <col min="13060" max="13060" width="13.1796875" style="65" customWidth="1"/>
    <col min="13061" max="13061" width="2.1796875" style="65" customWidth="1"/>
    <col min="13062" max="13063" width="8.81640625" style="65"/>
    <col min="13064" max="13064" width="8.1796875" style="65" bestFit="1" customWidth="1"/>
    <col min="13065" max="13307" width="8.81640625" style="65"/>
    <col min="13308" max="13308" width="2.54296875" style="65" customWidth="1"/>
    <col min="13309" max="13309" width="22.54296875" style="65" customWidth="1"/>
    <col min="13310" max="13310" width="7.81640625" style="65" customWidth="1"/>
    <col min="13311" max="13311" width="26.81640625" style="65" customWidth="1"/>
    <col min="13312" max="13312" width="18.54296875" style="65" customWidth="1"/>
    <col min="13313" max="13313" width="17.81640625" style="65" customWidth="1"/>
    <col min="13314" max="13314" width="2.453125" style="65" customWidth="1"/>
    <col min="13315" max="13315" width="7.54296875" style="65" customWidth="1"/>
    <col min="13316" max="13316" width="13.1796875" style="65" customWidth="1"/>
    <col min="13317" max="13317" width="2.1796875" style="65" customWidth="1"/>
    <col min="13318" max="13319" width="8.81640625" style="65"/>
    <col min="13320" max="13320" width="8.1796875" style="65" bestFit="1" customWidth="1"/>
    <col min="13321" max="13563" width="8.81640625" style="65"/>
    <col min="13564" max="13564" width="2.54296875" style="65" customWidth="1"/>
    <col min="13565" max="13565" width="22.54296875" style="65" customWidth="1"/>
    <col min="13566" max="13566" width="7.81640625" style="65" customWidth="1"/>
    <col min="13567" max="13567" width="26.81640625" style="65" customWidth="1"/>
    <col min="13568" max="13568" width="18.54296875" style="65" customWidth="1"/>
    <col min="13569" max="13569" width="17.81640625" style="65" customWidth="1"/>
    <col min="13570" max="13570" width="2.453125" style="65" customWidth="1"/>
    <col min="13571" max="13571" width="7.54296875" style="65" customWidth="1"/>
    <col min="13572" max="13572" width="13.1796875" style="65" customWidth="1"/>
    <col min="13573" max="13573" width="2.1796875" style="65" customWidth="1"/>
    <col min="13574" max="13575" width="8.81640625" style="65"/>
    <col min="13576" max="13576" width="8.1796875" style="65" bestFit="1" customWidth="1"/>
    <col min="13577" max="13819" width="8.81640625" style="65"/>
    <col min="13820" max="13820" width="2.54296875" style="65" customWidth="1"/>
    <col min="13821" max="13821" width="22.54296875" style="65" customWidth="1"/>
    <col min="13822" max="13822" width="7.81640625" style="65" customWidth="1"/>
    <col min="13823" max="13823" width="26.81640625" style="65" customWidth="1"/>
    <col min="13824" max="13824" width="18.54296875" style="65" customWidth="1"/>
    <col min="13825" max="13825" width="17.81640625" style="65" customWidth="1"/>
    <col min="13826" max="13826" width="2.453125" style="65" customWidth="1"/>
    <col min="13827" max="13827" width="7.54296875" style="65" customWidth="1"/>
    <col min="13828" max="13828" width="13.1796875" style="65" customWidth="1"/>
    <col min="13829" max="13829" width="2.1796875" style="65" customWidth="1"/>
    <col min="13830" max="13831" width="8.81640625" style="65"/>
    <col min="13832" max="13832" width="8.1796875" style="65" bestFit="1" customWidth="1"/>
    <col min="13833" max="14075" width="8.81640625" style="65"/>
    <col min="14076" max="14076" width="2.54296875" style="65" customWidth="1"/>
    <col min="14077" max="14077" width="22.54296875" style="65" customWidth="1"/>
    <col min="14078" max="14078" width="7.81640625" style="65" customWidth="1"/>
    <col min="14079" max="14079" width="26.81640625" style="65" customWidth="1"/>
    <col min="14080" max="14080" width="18.54296875" style="65" customWidth="1"/>
    <col min="14081" max="14081" width="17.81640625" style="65" customWidth="1"/>
    <col min="14082" max="14082" width="2.453125" style="65" customWidth="1"/>
    <col min="14083" max="14083" width="7.54296875" style="65" customWidth="1"/>
    <col min="14084" max="14084" width="13.1796875" style="65" customWidth="1"/>
    <col min="14085" max="14085" width="2.1796875" style="65" customWidth="1"/>
    <col min="14086" max="14087" width="8.81640625" style="65"/>
    <col min="14088" max="14088" width="8.1796875" style="65" bestFit="1" customWidth="1"/>
    <col min="14089" max="14331" width="8.81640625" style="65"/>
    <col min="14332" max="14332" width="2.54296875" style="65" customWidth="1"/>
    <col min="14333" max="14333" width="22.54296875" style="65" customWidth="1"/>
    <col min="14334" max="14334" width="7.81640625" style="65" customWidth="1"/>
    <col min="14335" max="14335" width="26.81640625" style="65" customWidth="1"/>
    <col min="14336" max="14336" width="18.54296875" style="65" customWidth="1"/>
    <col min="14337" max="14337" width="17.81640625" style="65" customWidth="1"/>
    <col min="14338" max="14338" width="2.453125" style="65" customWidth="1"/>
    <col min="14339" max="14339" width="7.54296875" style="65" customWidth="1"/>
    <col min="14340" max="14340" width="13.1796875" style="65" customWidth="1"/>
    <col min="14341" max="14341" width="2.1796875" style="65" customWidth="1"/>
    <col min="14342" max="14343" width="8.81640625" style="65"/>
    <col min="14344" max="14344" width="8.1796875" style="65" bestFit="1" customWidth="1"/>
    <col min="14345" max="14587" width="8.81640625" style="65"/>
    <col min="14588" max="14588" width="2.54296875" style="65" customWidth="1"/>
    <col min="14589" max="14589" width="22.54296875" style="65" customWidth="1"/>
    <col min="14590" max="14590" width="7.81640625" style="65" customWidth="1"/>
    <col min="14591" max="14591" width="26.81640625" style="65" customWidth="1"/>
    <col min="14592" max="14592" width="18.54296875" style="65" customWidth="1"/>
    <col min="14593" max="14593" width="17.81640625" style="65" customWidth="1"/>
    <col min="14594" max="14594" width="2.453125" style="65" customWidth="1"/>
    <col min="14595" max="14595" width="7.54296875" style="65" customWidth="1"/>
    <col min="14596" max="14596" width="13.1796875" style="65" customWidth="1"/>
    <col min="14597" max="14597" width="2.1796875" style="65" customWidth="1"/>
    <col min="14598" max="14599" width="8.81640625" style="65"/>
    <col min="14600" max="14600" width="8.1796875" style="65" bestFit="1" customWidth="1"/>
    <col min="14601" max="14843" width="8.81640625" style="65"/>
    <col min="14844" max="14844" width="2.54296875" style="65" customWidth="1"/>
    <col min="14845" max="14845" width="22.54296875" style="65" customWidth="1"/>
    <col min="14846" max="14846" width="7.81640625" style="65" customWidth="1"/>
    <col min="14847" max="14847" width="26.81640625" style="65" customWidth="1"/>
    <col min="14848" max="14848" width="18.54296875" style="65" customWidth="1"/>
    <col min="14849" max="14849" width="17.81640625" style="65" customWidth="1"/>
    <col min="14850" max="14850" width="2.453125" style="65" customWidth="1"/>
    <col min="14851" max="14851" width="7.54296875" style="65" customWidth="1"/>
    <col min="14852" max="14852" width="13.1796875" style="65" customWidth="1"/>
    <col min="14853" max="14853" width="2.1796875" style="65" customWidth="1"/>
    <col min="14854" max="14855" width="8.81640625" style="65"/>
    <col min="14856" max="14856" width="8.1796875" style="65" bestFit="1" customWidth="1"/>
    <col min="14857" max="15099" width="8.81640625" style="65"/>
    <col min="15100" max="15100" width="2.54296875" style="65" customWidth="1"/>
    <col min="15101" max="15101" width="22.54296875" style="65" customWidth="1"/>
    <col min="15102" max="15102" width="7.81640625" style="65" customWidth="1"/>
    <col min="15103" max="15103" width="26.81640625" style="65" customWidth="1"/>
    <col min="15104" max="15104" width="18.54296875" style="65" customWidth="1"/>
    <col min="15105" max="15105" width="17.81640625" style="65" customWidth="1"/>
    <col min="15106" max="15106" width="2.453125" style="65" customWidth="1"/>
    <col min="15107" max="15107" width="7.54296875" style="65" customWidth="1"/>
    <col min="15108" max="15108" width="13.1796875" style="65" customWidth="1"/>
    <col min="15109" max="15109" width="2.1796875" style="65" customWidth="1"/>
    <col min="15110" max="15111" width="8.81640625" style="65"/>
    <col min="15112" max="15112" width="8.1796875" style="65" bestFit="1" customWidth="1"/>
    <col min="15113" max="15355" width="8.81640625" style="65"/>
    <col min="15356" max="15356" width="2.54296875" style="65" customWidth="1"/>
    <col min="15357" max="15357" width="22.54296875" style="65" customWidth="1"/>
    <col min="15358" max="15358" width="7.81640625" style="65" customWidth="1"/>
    <col min="15359" max="15359" width="26.81640625" style="65" customWidth="1"/>
    <col min="15360" max="15360" width="18.54296875" style="65" customWidth="1"/>
    <col min="15361" max="15361" width="17.81640625" style="65" customWidth="1"/>
    <col min="15362" max="15362" width="2.453125" style="65" customWidth="1"/>
    <col min="15363" max="15363" width="7.54296875" style="65" customWidth="1"/>
    <col min="15364" max="15364" width="13.1796875" style="65" customWidth="1"/>
    <col min="15365" max="15365" width="2.1796875" style="65" customWidth="1"/>
    <col min="15366" max="15367" width="8.81640625" style="65"/>
    <col min="15368" max="15368" width="8.1796875" style="65" bestFit="1" customWidth="1"/>
    <col min="15369" max="15611" width="8.81640625" style="65"/>
    <col min="15612" max="15612" width="2.54296875" style="65" customWidth="1"/>
    <col min="15613" max="15613" width="22.54296875" style="65" customWidth="1"/>
    <col min="15614" max="15614" width="7.81640625" style="65" customWidth="1"/>
    <col min="15615" max="15615" width="26.81640625" style="65" customWidth="1"/>
    <col min="15616" max="15616" width="18.54296875" style="65" customWidth="1"/>
    <col min="15617" max="15617" width="17.81640625" style="65" customWidth="1"/>
    <col min="15618" max="15618" width="2.453125" style="65" customWidth="1"/>
    <col min="15619" max="15619" width="7.54296875" style="65" customWidth="1"/>
    <col min="15620" max="15620" width="13.1796875" style="65" customWidth="1"/>
    <col min="15621" max="15621" width="2.1796875" style="65" customWidth="1"/>
    <col min="15622" max="15623" width="8.81640625" style="65"/>
    <col min="15624" max="15624" width="8.1796875" style="65" bestFit="1" customWidth="1"/>
    <col min="15625" max="15867" width="8.81640625" style="65"/>
    <col min="15868" max="15868" width="2.54296875" style="65" customWidth="1"/>
    <col min="15869" max="15869" width="22.54296875" style="65" customWidth="1"/>
    <col min="15870" max="15870" width="7.81640625" style="65" customWidth="1"/>
    <col min="15871" max="15871" width="26.81640625" style="65" customWidth="1"/>
    <col min="15872" max="15872" width="18.54296875" style="65" customWidth="1"/>
    <col min="15873" max="15873" width="17.81640625" style="65" customWidth="1"/>
    <col min="15874" max="15874" width="2.453125" style="65" customWidth="1"/>
    <col min="15875" max="15875" width="7.54296875" style="65" customWidth="1"/>
    <col min="15876" max="15876" width="13.1796875" style="65" customWidth="1"/>
    <col min="15877" max="15877" width="2.1796875" style="65" customWidth="1"/>
    <col min="15878" max="15879" width="8.81640625" style="65"/>
    <col min="15880" max="15880" width="8.1796875" style="65" bestFit="1" customWidth="1"/>
    <col min="15881" max="16123" width="8.81640625" style="65"/>
    <col min="16124" max="16124" width="2.54296875" style="65" customWidth="1"/>
    <col min="16125" max="16125" width="22.54296875" style="65" customWidth="1"/>
    <col min="16126" max="16126" width="7.81640625" style="65" customWidth="1"/>
    <col min="16127" max="16127" width="26.81640625" style="65" customWidth="1"/>
    <col min="16128" max="16128" width="18.54296875" style="65" customWidth="1"/>
    <col min="16129" max="16129" width="17.81640625" style="65" customWidth="1"/>
    <col min="16130" max="16130" width="2.453125" style="65" customWidth="1"/>
    <col min="16131" max="16131" width="7.54296875" style="65" customWidth="1"/>
    <col min="16132" max="16132" width="13.1796875" style="65" customWidth="1"/>
    <col min="16133" max="16133" width="2.1796875" style="65" customWidth="1"/>
    <col min="16134" max="16135" width="8.81640625" style="65"/>
    <col min="16136" max="16136" width="8.1796875" style="65" bestFit="1" customWidth="1"/>
    <col min="16137" max="16384" width="8.81640625" style="65"/>
  </cols>
  <sheetData>
    <row r="1" spans="2:21" ht="15.6" customHeight="1" thickBot="1" x14ac:dyDescent="0.3">
      <c r="B1" s="147"/>
      <c r="C1" s="147"/>
      <c r="D1" s="147"/>
      <c r="E1" s="147"/>
      <c r="F1" s="147"/>
      <c r="G1" s="147"/>
      <c r="H1" s="147"/>
      <c r="I1" s="147"/>
      <c r="J1" s="147"/>
      <c r="K1" s="147"/>
      <c r="L1" s="147"/>
      <c r="M1" s="147"/>
      <c r="N1" s="147"/>
      <c r="O1" s="147"/>
      <c r="P1" s="147"/>
      <c r="Q1" s="147"/>
      <c r="R1" s="147"/>
    </row>
    <row r="2" spans="2:21" ht="15.6" customHeight="1" x14ac:dyDescent="0.25">
      <c r="B2" s="161"/>
      <c r="C2" s="162"/>
      <c r="D2" s="162"/>
      <c r="E2" s="162"/>
      <c r="F2" s="162"/>
      <c r="G2" s="162"/>
      <c r="H2" s="162"/>
      <c r="I2" s="162"/>
      <c r="J2" s="162"/>
      <c r="K2" s="162"/>
      <c r="L2" s="162"/>
      <c r="M2" s="162"/>
      <c r="N2" s="162"/>
      <c r="O2" s="163"/>
      <c r="P2" s="155"/>
      <c r="Q2" s="192"/>
      <c r="R2" s="208"/>
      <c r="S2" s="208"/>
      <c r="T2" s="208"/>
      <c r="U2" s="209"/>
    </row>
    <row r="3" spans="2:21" s="150" customFormat="1" ht="15.6" customHeight="1" x14ac:dyDescent="0.25">
      <c r="B3" s="164"/>
      <c r="C3" s="1625" t="s">
        <v>0</v>
      </c>
      <c r="D3" s="1625"/>
      <c r="E3" s="1625"/>
      <c r="F3" s="1625"/>
      <c r="G3" s="1625"/>
      <c r="H3" s="1625"/>
      <c r="I3" s="1625"/>
      <c r="J3" s="1625"/>
      <c r="K3" s="1625"/>
      <c r="L3" s="1625"/>
      <c r="M3" s="1625"/>
      <c r="N3" s="1625"/>
      <c r="O3" s="165"/>
      <c r="P3" s="156"/>
      <c r="Q3" s="196"/>
      <c r="R3" s="1205" t="s">
        <v>1</v>
      </c>
      <c r="S3" s="1205"/>
      <c r="T3" s="1205"/>
      <c r="U3" s="187"/>
    </row>
    <row r="4" spans="2:21" s="150" customFormat="1" ht="15.6" customHeight="1" thickBot="1" x14ac:dyDescent="0.3">
      <c r="B4" s="166"/>
      <c r="C4" s="1625"/>
      <c r="D4" s="1625"/>
      <c r="E4" s="1625"/>
      <c r="F4" s="1625"/>
      <c r="G4" s="1625"/>
      <c r="H4" s="1625"/>
      <c r="I4" s="1625"/>
      <c r="J4" s="1625"/>
      <c r="K4" s="1625"/>
      <c r="L4" s="1625"/>
      <c r="M4" s="1625"/>
      <c r="N4" s="1625"/>
      <c r="O4" s="165"/>
      <c r="P4" s="156"/>
      <c r="Q4" s="196"/>
      <c r="R4" s="210"/>
      <c r="S4" s="210"/>
      <c r="T4" s="210"/>
      <c r="U4" s="187"/>
    </row>
    <row r="5" spans="2:21" ht="15.6" customHeight="1" thickBot="1" x14ac:dyDescent="0.3">
      <c r="B5" s="167"/>
      <c r="C5" s="1625"/>
      <c r="D5" s="1625"/>
      <c r="E5" s="1625"/>
      <c r="F5" s="1625"/>
      <c r="G5" s="1625"/>
      <c r="H5" s="1625"/>
      <c r="I5" s="1625"/>
      <c r="J5" s="1625"/>
      <c r="K5" s="1625"/>
      <c r="L5" s="1625"/>
      <c r="M5" s="1625"/>
      <c r="N5" s="1625"/>
      <c r="O5" s="165"/>
      <c r="P5" s="156"/>
      <c r="Q5" s="196"/>
      <c r="R5" s="211" t="s">
        <v>2</v>
      </c>
      <c r="S5" s="212" t="s">
        <v>3</v>
      </c>
      <c r="T5" s="211" t="s">
        <v>4</v>
      </c>
      <c r="U5" s="187"/>
    </row>
    <row r="6" spans="2:21" ht="97.2" thickBot="1" x14ac:dyDescent="0.3">
      <c r="B6" s="168"/>
      <c r="C6" s="169"/>
      <c r="D6" s="170"/>
      <c r="E6" s="170"/>
      <c r="F6" s="171"/>
      <c r="G6" s="171"/>
      <c r="H6" s="171"/>
      <c r="I6" s="172"/>
      <c r="J6" s="172"/>
      <c r="K6" s="172"/>
      <c r="L6" s="172"/>
      <c r="M6" s="173"/>
      <c r="N6" s="173"/>
      <c r="O6" s="174"/>
      <c r="P6" s="155"/>
      <c r="Q6" s="196"/>
      <c r="R6" s="205" t="s">
        <v>5</v>
      </c>
      <c r="S6" s="1344" t="s">
        <v>6</v>
      </c>
      <c r="T6" s="1345">
        <v>44747</v>
      </c>
      <c r="U6" s="187"/>
    </row>
    <row r="7" spans="2:21" ht="15.6" customHeight="1" thickBot="1" x14ac:dyDescent="0.3">
      <c r="B7" s="147"/>
      <c r="C7" s="151"/>
      <c r="D7" s="152"/>
      <c r="E7" s="152"/>
      <c r="F7" s="148"/>
      <c r="G7" s="148"/>
      <c r="H7" s="148"/>
      <c r="I7" s="149"/>
      <c r="J7" s="149"/>
      <c r="K7" s="149"/>
      <c r="L7" s="149"/>
      <c r="M7" s="147"/>
      <c r="N7" s="147"/>
      <c r="O7" s="147"/>
      <c r="P7" s="147"/>
      <c r="Q7" s="196"/>
      <c r="R7" s="206" t="s">
        <v>1568</v>
      </c>
      <c r="S7" s="207" t="s">
        <v>1569</v>
      </c>
      <c r="T7" s="1399">
        <v>44834</v>
      </c>
      <c r="U7" s="187"/>
    </row>
    <row r="8" spans="2:21" ht="35.4" customHeight="1" x14ac:dyDescent="0.25">
      <c r="B8" s="192"/>
      <c r="C8" s="175"/>
      <c r="D8" s="176"/>
      <c r="E8" s="176"/>
      <c r="F8" s="177"/>
      <c r="G8" s="177"/>
      <c r="H8" s="177"/>
      <c r="I8" s="178"/>
      <c r="J8" s="178"/>
      <c r="K8" s="178"/>
      <c r="L8" s="178"/>
      <c r="M8" s="179"/>
      <c r="N8" s="179"/>
      <c r="O8" s="180"/>
      <c r="P8" s="147"/>
      <c r="Q8" s="196"/>
      <c r="R8" s="206" t="s">
        <v>2189</v>
      </c>
      <c r="S8" s="1518" t="s">
        <v>2208</v>
      </c>
      <c r="T8" s="1399">
        <v>44861</v>
      </c>
      <c r="U8" s="187"/>
    </row>
    <row r="9" spans="2:21" ht="28.2" customHeight="1" x14ac:dyDescent="0.25">
      <c r="B9" s="196"/>
      <c r="C9" s="181"/>
      <c r="D9" s="182"/>
      <c r="E9" s="182"/>
      <c r="F9" s="183"/>
      <c r="G9" s="183"/>
      <c r="H9" s="1621" t="s">
        <v>7</v>
      </c>
      <c r="I9" s="1621"/>
      <c r="J9" s="184"/>
      <c r="K9" s="184"/>
      <c r="L9" s="184"/>
      <c r="M9" s="185"/>
      <c r="N9" s="185"/>
      <c r="O9" s="186"/>
      <c r="P9" s="147"/>
      <c r="Q9" s="196"/>
      <c r="R9" s="206" t="s">
        <v>2189</v>
      </c>
      <c r="S9" s="1518" t="s">
        <v>2190</v>
      </c>
      <c r="T9" s="1399">
        <v>44861</v>
      </c>
      <c r="U9" s="187"/>
    </row>
    <row r="10" spans="2:21" ht="28.2" thickBot="1" x14ac:dyDescent="0.3">
      <c r="B10" s="196"/>
      <c r="C10" s="181"/>
      <c r="D10" s="182"/>
      <c r="E10" s="182"/>
      <c r="F10" s="183"/>
      <c r="G10" s="183"/>
      <c r="H10" s="183"/>
      <c r="I10" s="184"/>
      <c r="J10" s="184"/>
      <c r="K10" s="184"/>
      <c r="L10" s="184"/>
      <c r="M10" s="185"/>
      <c r="N10" s="185"/>
      <c r="O10" s="186"/>
      <c r="P10" s="147"/>
      <c r="Q10" s="196"/>
      <c r="R10" s="206" t="s">
        <v>2189</v>
      </c>
      <c r="S10" s="1518" t="s">
        <v>2195</v>
      </c>
      <c r="T10" s="1399">
        <v>44861</v>
      </c>
      <c r="U10" s="187"/>
    </row>
    <row r="11" spans="2:21" ht="28.2" thickBot="1" x14ac:dyDescent="0.3">
      <c r="B11" s="196"/>
      <c r="C11" s="187"/>
      <c r="D11" s="1626" t="s">
        <v>8</v>
      </c>
      <c r="E11" s="1627"/>
      <c r="F11" s="1627"/>
      <c r="G11" s="1627"/>
      <c r="H11" s="188" t="s">
        <v>5</v>
      </c>
      <c r="I11" s="1622" t="s">
        <v>9</v>
      </c>
      <c r="J11" s="1622"/>
      <c r="K11" s="1622"/>
      <c r="L11" s="1622"/>
      <c r="M11" s="1622"/>
      <c r="N11" s="185"/>
      <c r="O11" s="186"/>
      <c r="P11" s="147"/>
      <c r="Q11" s="196"/>
      <c r="R11" s="206" t="s">
        <v>2189</v>
      </c>
      <c r="S11" s="1518" t="s">
        <v>2194</v>
      </c>
      <c r="T11" s="1399">
        <v>44861</v>
      </c>
      <c r="U11" s="187"/>
    </row>
    <row r="12" spans="2:21" ht="33.6" customHeight="1" thickBot="1" x14ac:dyDescent="0.3">
      <c r="B12" s="196"/>
      <c r="C12" s="187"/>
      <c r="D12" s="1626" t="s">
        <v>10</v>
      </c>
      <c r="E12" s="1627"/>
      <c r="F12" s="1627"/>
      <c r="G12" s="1627"/>
      <c r="H12" s="189">
        <v>44747</v>
      </c>
      <c r="I12" s="1623" t="s">
        <v>11</v>
      </c>
      <c r="J12" s="1624"/>
      <c r="K12" s="1624"/>
      <c r="L12" s="1624"/>
      <c r="M12" s="1624"/>
      <c r="N12" s="185"/>
      <c r="O12" s="186"/>
      <c r="P12" s="147"/>
      <c r="Q12" s="215"/>
      <c r="R12" s="206" t="s">
        <v>2189</v>
      </c>
      <c r="S12" s="1518" t="s">
        <v>2200</v>
      </c>
      <c r="T12" s="1399">
        <v>44861</v>
      </c>
      <c r="U12" s="187"/>
    </row>
    <row r="13" spans="2:21" ht="14.4" thickBot="1" x14ac:dyDescent="0.3">
      <c r="B13" s="168"/>
      <c r="C13" s="172"/>
      <c r="D13" s="172"/>
      <c r="E13" s="190"/>
      <c r="F13" s="191"/>
      <c r="G13" s="171"/>
      <c r="H13" s="171"/>
      <c r="I13" s="1628" t="s">
        <v>12</v>
      </c>
      <c r="J13" s="1628"/>
      <c r="K13" s="1628"/>
      <c r="L13" s="1628"/>
      <c r="M13" s="1628"/>
      <c r="N13" s="173"/>
      <c r="O13" s="174"/>
      <c r="P13" s="147"/>
      <c r="Q13" s="1206"/>
      <c r="R13" s="206" t="s">
        <v>2189</v>
      </c>
      <c r="S13" s="1518" t="s">
        <v>2201</v>
      </c>
      <c r="T13" s="1399">
        <v>44861</v>
      </c>
      <c r="U13" s="187"/>
    </row>
    <row r="14" spans="2:21" ht="33" customHeight="1" thickBot="1" x14ac:dyDescent="0.3">
      <c r="B14" s="147"/>
      <c r="C14" s="144"/>
      <c r="D14" s="144"/>
      <c r="E14" s="144"/>
      <c r="F14" s="144"/>
      <c r="G14" s="144"/>
      <c r="H14" s="143"/>
      <c r="I14" s="144"/>
      <c r="J14" s="144"/>
      <c r="K14" s="144"/>
      <c r="L14" s="144"/>
      <c r="M14" s="144"/>
      <c r="N14" s="144"/>
      <c r="O14" s="144"/>
      <c r="P14" s="147"/>
      <c r="Q14" s="1206"/>
      <c r="R14" s="206" t="s">
        <v>2189</v>
      </c>
      <c r="S14" s="1518" t="s">
        <v>2202</v>
      </c>
      <c r="T14" s="1399">
        <v>44861</v>
      </c>
      <c r="U14" s="187"/>
    </row>
    <row r="15" spans="2:21" ht="74.400000000000006" customHeight="1" x14ac:dyDescent="0.25">
      <c r="B15" s="192"/>
      <c r="C15" s="175"/>
      <c r="D15" s="179"/>
      <c r="E15" s="179"/>
      <c r="F15" s="179"/>
      <c r="G15" s="179"/>
      <c r="H15" s="179"/>
      <c r="I15" s="179"/>
      <c r="J15" s="179"/>
      <c r="K15" s="179"/>
      <c r="L15" s="179"/>
      <c r="M15" s="179"/>
      <c r="N15" s="179"/>
      <c r="O15" s="180"/>
      <c r="P15" s="147"/>
      <c r="Q15" s="1206"/>
      <c r="R15" s="206" t="s">
        <v>2189</v>
      </c>
      <c r="S15" s="1518" t="s">
        <v>2210</v>
      </c>
      <c r="T15" s="1399">
        <v>44861</v>
      </c>
      <c r="U15" s="187"/>
    </row>
    <row r="16" spans="2:21" ht="28.95" customHeight="1" x14ac:dyDescent="0.25">
      <c r="B16" s="193"/>
      <c r="C16" s="194"/>
      <c r="D16" s="194"/>
      <c r="E16" s="194"/>
      <c r="F16" s="194"/>
      <c r="G16" s="194"/>
      <c r="H16" s="1621" t="s">
        <v>13</v>
      </c>
      <c r="I16" s="1621"/>
      <c r="J16" s="194"/>
      <c r="K16" s="194"/>
      <c r="L16" s="194"/>
      <c r="M16" s="194"/>
      <c r="N16" s="194"/>
      <c r="O16" s="195"/>
      <c r="P16" s="147"/>
      <c r="Q16" s="167"/>
      <c r="R16" s="206" t="s">
        <v>2189</v>
      </c>
      <c r="S16" s="1518" t="s">
        <v>2203</v>
      </c>
      <c r="T16" s="1399">
        <v>44861</v>
      </c>
      <c r="U16" s="187"/>
    </row>
    <row r="17" spans="2:21" ht="31.2" customHeight="1" thickBot="1" x14ac:dyDescent="0.3">
      <c r="B17" s="196"/>
      <c r="C17" s="181"/>
      <c r="D17" s="185"/>
      <c r="E17" s="185"/>
      <c r="F17" s="185"/>
      <c r="G17" s="185"/>
      <c r="H17" s="185"/>
      <c r="I17" s="185"/>
      <c r="J17" s="185"/>
      <c r="K17" s="185"/>
      <c r="L17" s="185"/>
      <c r="M17" s="185"/>
      <c r="N17" s="185"/>
      <c r="O17" s="186"/>
      <c r="P17" s="147"/>
      <c r="Q17" s="1207"/>
      <c r="R17" s="206" t="s">
        <v>2189</v>
      </c>
      <c r="S17" s="1518" t="s">
        <v>2205</v>
      </c>
      <c r="T17" s="1399">
        <v>44861</v>
      </c>
      <c r="U17" s="187"/>
    </row>
    <row r="18" spans="2:21" ht="28.2" thickBot="1" x14ac:dyDescent="0.3">
      <c r="B18" s="197"/>
      <c r="C18" s="198" t="s">
        <v>14</v>
      </c>
      <c r="D18" s="1629" t="s">
        <v>15</v>
      </c>
      <c r="E18" s="1629"/>
      <c r="F18" s="1629"/>
      <c r="G18" s="1630"/>
      <c r="H18" s="199"/>
      <c r="I18" s="185"/>
      <c r="J18" s="185"/>
      <c r="K18" s="185"/>
      <c r="L18" s="185"/>
      <c r="M18" s="185"/>
      <c r="N18" s="185"/>
      <c r="O18" s="186"/>
      <c r="P18" s="153"/>
      <c r="Q18" s="1207"/>
      <c r="R18" s="206" t="s">
        <v>2189</v>
      </c>
      <c r="S18" s="1518" t="s">
        <v>2204</v>
      </c>
      <c r="T18" s="1399">
        <v>44861</v>
      </c>
      <c r="U18" s="187"/>
    </row>
    <row r="19" spans="2:21" ht="38.4" customHeight="1" thickBot="1" x14ac:dyDescent="0.3">
      <c r="B19" s="197"/>
      <c r="C19" s="198" t="s">
        <v>16</v>
      </c>
      <c r="D19" s="1631" t="s">
        <v>1571</v>
      </c>
      <c r="E19" s="1632"/>
      <c r="F19" s="1632"/>
      <c r="G19" s="1633"/>
      <c r="H19" s="1637" t="s">
        <v>17</v>
      </c>
      <c r="I19" s="1634" t="s">
        <v>1570</v>
      </c>
      <c r="J19" s="1634"/>
      <c r="K19" s="1634"/>
      <c r="L19" s="1634"/>
      <c r="M19" s="1638" t="s">
        <v>18</v>
      </c>
      <c r="N19" s="1635">
        <v>44876</v>
      </c>
      <c r="O19" s="186"/>
      <c r="Q19" s="1207"/>
      <c r="R19" s="206" t="s">
        <v>2189</v>
      </c>
      <c r="S19" s="1518" t="s">
        <v>2206</v>
      </c>
      <c r="T19" s="1399">
        <v>44861</v>
      </c>
      <c r="U19" s="187"/>
    </row>
    <row r="20" spans="2:21" ht="28.2" thickBot="1" x14ac:dyDescent="0.3">
      <c r="B20" s="197"/>
      <c r="C20" s="198" t="s">
        <v>19</v>
      </c>
      <c r="D20" s="1629" t="s">
        <v>1570</v>
      </c>
      <c r="E20" s="1629"/>
      <c r="F20" s="1629"/>
      <c r="G20" s="1630"/>
      <c r="H20" s="1637"/>
      <c r="I20" s="1634"/>
      <c r="J20" s="1634"/>
      <c r="K20" s="1634"/>
      <c r="L20" s="1634"/>
      <c r="M20" s="1638"/>
      <c r="N20" s="1636"/>
      <c r="O20" s="186"/>
      <c r="Q20" s="196"/>
      <c r="R20" s="206" t="s">
        <v>2189</v>
      </c>
      <c r="S20" s="1518" t="s">
        <v>2207</v>
      </c>
      <c r="T20" s="1399">
        <v>44861</v>
      </c>
      <c r="U20" s="187"/>
    </row>
    <row r="21" spans="2:21" ht="15.6" customHeight="1" thickBot="1" x14ac:dyDescent="0.3">
      <c r="B21" s="196"/>
      <c r="C21" s="198" t="s">
        <v>20</v>
      </c>
      <c r="D21" s="1629">
        <v>3</v>
      </c>
      <c r="E21" s="1629"/>
      <c r="F21" s="1629"/>
      <c r="G21" s="1630"/>
      <c r="H21" s="1179"/>
      <c r="I21" s="185" t="s">
        <v>21</v>
      </c>
      <c r="J21" s="1179"/>
      <c r="K21" s="1179"/>
      <c r="L21" s="1179"/>
      <c r="M21" s="1179"/>
      <c r="N21" s="185"/>
      <c r="O21" s="186"/>
      <c r="Q21" s="196"/>
      <c r="R21" s="206" t="s">
        <v>2189</v>
      </c>
      <c r="S21" s="1518" t="s">
        <v>2209</v>
      </c>
      <c r="T21" s="1399">
        <v>44861</v>
      </c>
      <c r="U21" s="187"/>
    </row>
    <row r="22" spans="2:21" ht="27.6" x14ac:dyDescent="0.25">
      <c r="B22" s="196"/>
      <c r="C22" s="181"/>
      <c r="D22" s="1339"/>
      <c r="E22" s="1339"/>
      <c r="F22" s="1339"/>
      <c r="G22" s="1339"/>
      <c r="H22" s="181"/>
      <c r="I22" s="1179"/>
      <c r="J22" s="1179"/>
      <c r="K22" s="1179"/>
      <c r="L22" s="1179"/>
      <c r="M22" s="181"/>
      <c r="N22" s="181"/>
      <c r="O22" s="186"/>
      <c r="P22" s="154"/>
      <c r="Q22" s="196"/>
      <c r="R22" s="206" t="s">
        <v>2267</v>
      </c>
      <c r="S22" s="1518" t="s">
        <v>2271</v>
      </c>
      <c r="T22" s="1399">
        <v>44868</v>
      </c>
      <c r="U22" s="187"/>
    </row>
    <row r="23" spans="2:21" ht="15.6" customHeight="1" thickBot="1" x14ac:dyDescent="0.3">
      <c r="B23" s="168"/>
      <c r="C23" s="173"/>
      <c r="D23" s="200"/>
      <c r="E23" s="200"/>
      <c r="F23" s="200"/>
      <c r="G23" s="200"/>
      <c r="H23" s="173"/>
      <c r="I23" s="200"/>
      <c r="J23" s="200"/>
      <c r="K23" s="200"/>
      <c r="L23" s="200"/>
      <c r="M23" s="173"/>
      <c r="N23" s="173"/>
      <c r="O23" s="174"/>
      <c r="P23" s="154"/>
      <c r="Q23" s="196"/>
      <c r="R23" s="206" t="s">
        <v>2267</v>
      </c>
      <c r="S23" s="1518" t="s">
        <v>2270</v>
      </c>
      <c r="T23" s="1399">
        <v>44868</v>
      </c>
      <c r="U23" s="187"/>
    </row>
    <row r="24" spans="2:21" ht="15.6" customHeight="1" thickBot="1" x14ac:dyDescent="0.3">
      <c r="B24" s="147"/>
      <c r="C24" s="147"/>
      <c r="H24" s="147"/>
      <c r="M24" s="147"/>
      <c r="N24" s="147"/>
      <c r="O24" s="147"/>
      <c r="P24" s="154"/>
      <c r="Q24" s="196"/>
      <c r="R24" s="206" t="s">
        <v>2272</v>
      </c>
      <c r="S24" s="1518" t="s">
        <v>2273</v>
      </c>
      <c r="T24" s="1399">
        <v>44876</v>
      </c>
      <c r="U24" s="187"/>
    </row>
    <row r="25" spans="2:21" ht="15.6" customHeight="1" x14ac:dyDescent="0.25">
      <c r="B25" s="202"/>
      <c r="C25" s="175"/>
      <c r="D25" s="179"/>
      <c r="E25" s="180"/>
      <c r="F25" s="145"/>
      <c r="G25" s="192"/>
      <c r="H25" s="179"/>
      <c r="I25" s="179"/>
      <c r="J25" s="179"/>
      <c r="K25" s="179"/>
      <c r="L25" s="179"/>
      <c r="M25" s="179"/>
      <c r="N25" s="179"/>
      <c r="O25" s="180"/>
      <c r="P25" s="154"/>
      <c r="Q25" s="196"/>
      <c r="R25" s="206" t="s">
        <v>2272</v>
      </c>
      <c r="S25" s="1518" t="s">
        <v>2274</v>
      </c>
      <c r="T25" s="1399">
        <v>44876</v>
      </c>
      <c r="U25" s="187"/>
    </row>
    <row r="26" spans="2:21" ht="15.6" customHeight="1" x14ac:dyDescent="0.25">
      <c r="B26" s="193"/>
      <c r="C26" s="1621" t="s">
        <v>22</v>
      </c>
      <c r="D26" s="1621"/>
      <c r="E26" s="195"/>
      <c r="F26" s="146"/>
      <c r="G26" s="193"/>
      <c r="H26" s="1621" t="s">
        <v>23</v>
      </c>
      <c r="I26" s="1621"/>
      <c r="J26" s="1621"/>
      <c r="K26" s="1621"/>
      <c r="L26" s="1621"/>
      <c r="M26" s="1621"/>
      <c r="N26" s="1621"/>
      <c r="O26" s="195"/>
      <c r="P26" s="147"/>
      <c r="Q26" s="196"/>
      <c r="R26" s="206"/>
      <c r="S26" s="1518"/>
      <c r="T26" s="206"/>
      <c r="U26" s="187"/>
    </row>
    <row r="27" spans="2:21" ht="15.6" customHeight="1" x14ac:dyDescent="0.25">
      <c r="B27" s="197"/>
      <c r="C27" s="181"/>
      <c r="D27" s="185"/>
      <c r="E27" s="186"/>
      <c r="F27" s="145"/>
      <c r="G27" s="196"/>
      <c r="H27" s="185"/>
      <c r="I27" s="185"/>
      <c r="J27" s="185"/>
      <c r="K27" s="185"/>
      <c r="L27" s="185"/>
      <c r="M27" s="185"/>
      <c r="N27" s="185"/>
      <c r="O27" s="186"/>
      <c r="P27" s="147"/>
      <c r="Q27" s="196"/>
      <c r="R27" s="206"/>
      <c r="S27" s="1518"/>
      <c r="T27" s="206"/>
      <c r="U27" s="187"/>
    </row>
    <row r="28" spans="2:21" ht="15.6" customHeight="1" x14ac:dyDescent="0.25">
      <c r="B28" s="196"/>
      <c r="C28" s="1641" t="s">
        <v>24</v>
      </c>
      <c r="D28" s="1641"/>
      <c r="E28" s="186"/>
      <c r="F28" s="145"/>
      <c r="G28" s="196"/>
      <c r="H28" s="181" t="s">
        <v>25</v>
      </c>
      <c r="I28" s="181" t="s">
        <v>26</v>
      </c>
      <c r="J28" s="181"/>
      <c r="K28" s="181"/>
      <c r="L28" s="181"/>
      <c r="M28" s="185"/>
      <c r="N28" s="185"/>
      <c r="O28" s="186"/>
      <c r="P28" s="147"/>
      <c r="Q28" s="196"/>
      <c r="R28" s="206"/>
      <c r="S28" s="1518"/>
      <c r="T28" s="206"/>
      <c r="U28" s="187"/>
    </row>
    <row r="29" spans="2:21" ht="15.6" customHeight="1" x14ac:dyDescent="0.25">
      <c r="B29" s="197"/>
      <c r="C29" s="203"/>
      <c r="D29" s="204"/>
      <c r="E29" s="186"/>
      <c r="F29" s="145"/>
      <c r="G29" s="196"/>
      <c r="H29" s="201" t="s">
        <v>27</v>
      </c>
      <c r="I29" s="185" t="s">
        <v>28</v>
      </c>
      <c r="J29" s="185"/>
      <c r="K29" s="185"/>
      <c r="L29" s="185"/>
      <c r="M29" s="185"/>
      <c r="N29" s="185"/>
      <c r="O29" s="186"/>
      <c r="P29" s="147"/>
      <c r="Q29" s="196"/>
      <c r="R29" s="206"/>
      <c r="S29" s="1518"/>
      <c r="T29" s="206"/>
      <c r="U29" s="187"/>
    </row>
    <row r="30" spans="2:21" ht="15.6" customHeight="1" x14ac:dyDescent="0.25">
      <c r="B30" s="196"/>
      <c r="C30" s="1642" t="s">
        <v>29</v>
      </c>
      <c r="D30" s="1642"/>
      <c r="E30" s="186"/>
      <c r="F30" s="145"/>
      <c r="G30" s="196"/>
      <c r="H30" s="201" t="s">
        <v>30</v>
      </c>
      <c r="I30" s="185" t="s">
        <v>31</v>
      </c>
      <c r="J30" s="185"/>
      <c r="K30" s="185"/>
      <c r="L30" s="185"/>
      <c r="M30" s="185"/>
      <c r="N30" s="185"/>
      <c r="O30" s="186"/>
      <c r="P30" s="147"/>
      <c r="Q30" s="196"/>
      <c r="R30" s="206"/>
      <c r="S30" s="1518"/>
      <c r="T30" s="206"/>
      <c r="U30" s="187"/>
    </row>
    <row r="31" spans="2:21" ht="15.6" customHeight="1" x14ac:dyDescent="0.25">
      <c r="B31" s="196"/>
      <c r="C31" s="203"/>
      <c r="D31" s="204"/>
      <c r="E31" s="186"/>
      <c r="F31" s="145"/>
      <c r="G31" s="196"/>
      <c r="H31" s="181" t="s">
        <v>32</v>
      </c>
      <c r="I31" s="185" t="s">
        <v>33</v>
      </c>
      <c r="J31" s="185"/>
      <c r="K31" s="185"/>
      <c r="L31" s="185"/>
      <c r="M31" s="185"/>
      <c r="N31" s="185"/>
      <c r="O31" s="186"/>
      <c r="P31" s="147"/>
      <c r="Q31" s="196"/>
      <c r="R31" s="206"/>
      <c r="S31" s="1518"/>
      <c r="T31" s="206"/>
      <c r="U31" s="187"/>
    </row>
    <row r="32" spans="2:21" ht="15.6" customHeight="1" x14ac:dyDescent="0.25">
      <c r="B32" s="196"/>
      <c r="C32" s="1643" t="s">
        <v>34</v>
      </c>
      <c r="D32" s="1643"/>
      <c r="E32" s="186"/>
      <c r="F32" s="145"/>
      <c r="G32" s="196"/>
      <c r="H32" s="201" t="s">
        <v>35</v>
      </c>
      <c r="I32" s="185" t="s">
        <v>36</v>
      </c>
      <c r="J32" s="185"/>
      <c r="K32" s="185"/>
      <c r="L32" s="185"/>
      <c r="M32" s="185"/>
      <c r="N32" s="185"/>
      <c r="O32" s="186"/>
      <c r="P32" s="147"/>
      <c r="Q32" s="196"/>
      <c r="R32" s="206"/>
      <c r="S32" s="1518"/>
      <c r="T32" s="206"/>
      <c r="U32" s="187"/>
    </row>
    <row r="33" spans="2:21" ht="15.6" customHeight="1" x14ac:dyDescent="0.25">
      <c r="B33" s="196"/>
      <c r="C33" s="203"/>
      <c r="D33" s="204"/>
      <c r="E33" s="186"/>
      <c r="F33" s="145"/>
      <c r="G33" s="196"/>
      <c r="H33" s="201" t="s">
        <v>37</v>
      </c>
      <c r="I33" s="185" t="s">
        <v>38</v>
      </c>
      <c r="J33" s="185"/>
      <c r="K33" s="185"/>
      <c r="L33" s="185"/>
      <c r="M33" s="185"/>
      <c r="N33" s="185"/>
      <c r="O33" s="186"/>
      <c r="P33" s="147"/>
      <c r="Q33" s="196"/>
      <c r="R33" s="206"/>
      <c r="S33" s="1518"/>
      <c r="T33" s="206"/>
      <c r="U33" s="187"/>
    </row>
    <row r="34" spans="2:21" ht="15.6" customHeight="1" x14ac:dyDescent="0.25">
      <c r="B34" s="196"/>
      <c r="C34" s="1644" t="s">
        <v>39</v>
      </c>
      <c r="D34" s="1644"/>
      <c r="E34" s="186"/>
      <c r="F34" s="145"/>
      <c r="G34" s="196"/>
      <c r="H34" s="201" t="s">
        <v>40</v>
      </c>
      <c r="I34" s="185" t="s">
        <v>41</v>
      </c>
      <c r="J34" s="185"/>
      <c r="K34" s="185"/>
      <c r="L34" s="185"/>
      <c r="M34" s="185"/>
      <c r="N34" s="185"/>
      <c r="O34" s="186"/>
      <c r="P34" s="147"/>
      <c r="Q34" s="196"/>
      <c r="R34" s="206"/>
      <c r="S34" s="207"/>
      <c r="T34" s="206"/>
      <c r="U34" s="187"/>
    </row>
    <row r="35" spans="2:21" ht="15.6" customHeight="1" x14ac:dyDescent="0.25">
      <c r="B35" s="196"/>
      <c r="C35" s="203"/>
      <c r="D35" s="204"/>
      <c r="E35" s="186"/>
      <c r="F35" s="145"/>
      <c r="G35" s="196"/>
      <c r="H35" s="201" t="s">
        <v>42</v>
      </c>
      <c r="I35" s="185" t="s">
        <v>43</v>
      </c>
      <c r="J35" s="185"/>
      <c r="K35" s="185"/>
      <c r="L35" s="185"/>
      <c r="M35" s="185"/>
      <c r="N35" s="185"/>
      <c r="O35" s="186"/>
      <c r="P35" s="147"/>
      <c r="Q35" s="196"/>
      <c r="R35" s="206"/>
      <c r="S35" s="207"/>
      <c r="T35" s="206"/>
      <c r="U35" s="187"/>
    </row>
    <row r="36" spans="2:21" ht="15.6" customHeight="1" x14ac:dyDescent="0.25">
      <c r="B36" s="196"/>
      <c r="C36" s="1645" t="s">
        <v>44</v>
      </c>
      <c r="D36" s="1645"/>
      <c r="E36" s="186"/>
      <c r="F36" s="145"/>
      <c r="G36" s="196"/>
      <c r="H36" s="201" t="s">
        <v>45</v>
      </c>
      <c r="I36" s="185" t="s">
        <v>46</v>
      </c>
      <c r="J36" s="185"/>
      <c r="K36" s="185"/>
      <c r="L36" s="185"/>
      <c r="M36" s="185"/>
      <c r="N36" s="185"/>
      <c r="O36" s="186"/>
      <c r="P36" s="147"/>
      <c r="Q36" s="196"/>
      <c r="R36" s="206"/>
      <c r="S36" s="207"/>
      <c r="T36" s="206"/>
      <c r="U36" s="187"/>
    </row>
    <row r="37" spans="2:21" ht="15.6" customHeight="1" x14ac:dyDescent="0.25">
      <c r="B37" s="196"/>
      <c r="C37" s="203"/>
      <c r="D37" s="203"/>
      <c r="E37" s="186"/>
      <c r="F37" s="145"/>
      <c r="G37" s="196"/>
      <c r="H37" s="201" t="s">
        <v>47</v>
      </c>
      <c r="I37" s="185" t="s">
        <v>48</v>
      </c>
      <c r="J37" s="185"/>
      <c r="K37" s="185"/>
      <c r="L37" s="185"/>
      <c r="M37" s="185"/>
      <c r="N37" s="185"/>
      <c r="O37" s="186"/>
      <c r="P37" s="147"/>
      <c r="Q37" s="196"/>
      <c r="R37" s="206"/>
      <c r="S37" s="207"/>
      <c r="T37" s="206"/>
      <c r="U37" s="187"/>
    </row>
    <row r="38" spans="2:21" ht="14.4" thickBot="1" x14ac:dyDescent="0.3">
      <c r="B38" s="196"/>
      <c r="C38" s="1639" t="s">
        <v>49</v>
      </c>
      <c r="D38" s="1640"/>
      <c r="E38" s="186"/>
      <c r="F38" s="155"/>
      <c r="G38" s="168"/>
      <c r="H38" s="169"/>
      <c r="I38" s="173"/>
      <c r="J38" s="173"/>
      <c r="K38" s="173"/>
      <c r="L38" s="173"/>
      <c r="M38" s="173"/>
      <c r="N38" s="173"/>
      <c r="O38" s="174"/>
      <c r="P38" s="147"/>
      <c r="Q38" s="196"/>
      <c r="R38" s="206"/>
      <c r="S38" s="207"/>
      <c r="T38" s="206"/>
      <c r="U38" s="187"/>
    </row>
    <row r="39" spans="2:21" ht="15.6" customHeight="1" thickBot="1" x14ac:dyDescent="0.3">
      <c r="B39" s="168"/>
      <c r="C39" s="173"/>
      <c r="D39" s="173"/>
      <c r="E39" s="174"/>
      <c r="F39" s="155"/>
      <c r="G39" s="266"/>
      <c r="H39" s="147"/>
      <c r="I39" s="147"/>
      <c r="J39" s="147"/>
      <c r="K39" s="147"/>
      <c r="L39" s="147"/>
      <c r="M39" s="147"/>
      <c r="N39"/>
      <c r="O39" s="147"/>
      <c r="P39" s="147"/>
      <c r="Q39" s="167"/>
      <c r="R39" s="206"/>
      <c r="S39" s="207"/>
      <c r="T39" s="206"/>
      <c r="U39" s="187"/>
    </row>
    <row r="40" spans="2:21" ht="15.6" customHeight="1" thickBot="1" x14ac:dyDescent="0.3">
      <c r="B40" s="147"/>
      <c r="C40" s="147"/>
      <c r="D40" s="147"/>
      <c r="E40" s="147"/>
      <c r="F40" s="147"/>
      <c r="G40" s="147"/>
      <c r="H40" s="147"/>
      <c r="I40" s="147"/>
      <c r="J40" s="147"/>
      <c r="K40" s="147"/>
      <c r="L40" s="147"/>
      <c r="M40" s="147"/>
      <c r="N40" s="147"/>
      <c r="O40" s="147"/>
      <c r="P40" s="147"/>
      <c r="Q40" s="167"/>
      <c r="R40" s="206"/>
      <c r="S40" s="207"/>
      <c r="T40" s="1208"/>
      <c r="U40" s="187"/>
    </row>
    <row r="41" spans="2:21" ht="15.6" customHeight="1" thickBot="1" x14ac:dyDescent="0.3">
      <c r="B41" s="202"/>
      <c r="C41" s="175"/>
      <c r="D41" s="179"/>
      <c r="E41" s="180"/>
      <c r="F41" s="147"/>
      <c r="G41" s="147"/>
      <c r="H41" s="147"/>
      <c r="I41" s="147"/>
      <c r="J41" s="147"/>
      <c r="K41" s="147"/>
      <c r="L41" s="147"/>
      <c r="M41"/>
      <c r="N41" s="147"/>
      <c r="O41" s="147"/>
      <c r="P41" s="147"/>
      <c r="Q41" s="213"/>
      <c r="R41" s="200"/>
      <c r="S41" s="200"/>
      <c r="T41" s="200"/>
      <c r="U41" s="214"/>
    </row>
    <row r="42" spans="2:21" ht="15.6" customHeight="1" x14ac:dyDescent="0.25">
      <c r="B42" s="193"/>
      <c r="C42" s="1621" t="s">
        <v>50</v>
      </c>
      <c r="D42" s="1621"/>
      <c r="E42" s="195"/>
      <c r="F42" s="147"/>
      <c r="G42" s="147"/>
      <c r="H42" s="147"/>
      <c r="I42" s="147"/>
      <c r="J42" s="147"/>
      <c r="K42" s="147"/>
      <c r="L42" s="147"/>
      <c r="M42" s="147"/>
      <c r="N42" s="147"/>
      <c r="O42" s="147"/>
      <c r="P42" s="147"/>
    </row>
    <row r="43" spans="2:21" ht="15.6" customHeight="1" x14ac:dyDescent="0.25">
      <c r="B43" s="197"/>
      <c r="C43" s="181"/>
      <c r="D43" s="185"/>
      <c r="E43" s="186"/>
      <c r="F43" s="147"/>
      <c r="G43" s="147"/>
      <c r="H43" s="147"/>
      <c r="I43" s="147"/>
      <c r="J43" s="147"/>
      <c r="K43" s="147"/>
      <c r="L43" s="147"/>
      <c r="M43" s="147"/>
      <c r="N43" s="147"/>
      <c r="O43" s="147"/>
      <c r="P43" s="147"/>
    </row>
    <row r="44" spans="2:21" ht="15.6" customHeight="1" x14ac:dyDescent="0.25">
      <c r="B44" s="196"/>
      <c r="C44" s="1647" t="s">
        <v>51</v>
      </c>
      <c r="D44" s="1647"/>
      <c r="E44" s="186"/>
      <c r="F44" s="147"/>
      <c r="G44" s="147"/>
      <c r="H44" s="147"/>
      <c r="I44" s="147"/>
      <c r="J44" s="147"/>
      <c r="K44" s="147"/>
      <c r="L44" s="147"/>
      <c r="M44" s="147"/>
      <c r="N44" s="147"/>
      <c r="O44" s="147"/>
      <c r="P44" s="147"/>
    </row>
    <row r="45" spans="2:21" ht="15.6" customHeight="1" x14ac:dyDescent="0.25">
      <c r="B45" s="197"/>
      <c r="C45" s="203"/>
      <c r="D45" s="204"/>
      <c r="E45" s="186"/>
      <c r="F45" s="147"/>
      <c r="G45" s="147"/>
      <c r="H45" s="147"/>
      <c r="I45" s="147"/>
      <c r="J45" s="147"/>
      <c r="K45" s="147"/>
      <c r="L45" s="147"/>
      <c r="M45" s="147"/>
      <c r="N45" s="147"/>
      <c r="O45" s="147"/>
      <c r="P45" s="147"/>
    </row>
    <row r="46" spans="2:21" ht="15.6" customHeight="1" x14ac:dyDescent="0.25">
      <c r="B46" s="196"/>
      <c r="C46" s="1648" t="s">
        <v>52</v>
      </c>
      <c r="D46" s="1648"/>
      <c r="E46" s="186"/>
      <c r="F46" s="147"/>
      <c r="G46" s="147"/>
      <c r="H46" s="147"/>
      <c r="I46" s="147"/>
      <c r="J46" s="147"/>
      <c r="K46" s="147"/>
      <c r="L46" s="147"/>
      <c r="M46" s="147"/>
      <c r="N46" s="147"/>
      <c r="O46" s="147"/>
      <c r="P46" s="147"/>
    </row>
    <row r="47" spans="2:21" ht="15.6" customHeight="1" x14ac:dyDescent="0.25">
      <c r="B47" s="197"/>
      <c r="C47" s="203"/>
      <c r="D47" s="204"/>
      <c r="E47" s="186"/>
      <c r="F47" s="147"/>
      <c r="P47" s="147"/>
    </row>
    <row r="48" spans="2:21" ht="15.6" customHeight="1" x14ac:dyDescent="0.25">
      <c r="B48" s="196"/>
      <c r="C48" s="1646" t="s">
        <v>53</v>
      </c>
      <c r="D48" s="1646"/>
      <c r="E48" s="186"/>
      <c r="F48" s="147"/>
      <c r="G48" s="147"/>
      <c r="H48" s="147"/>
      <c r="I48" s="147"/>
      <c r="J48" s="147"/>
      <c r="K48" s="147"/>
      <c r="L48" s="147"/>
      <c r="M48" s="147"/>
      <c r="N48" s="147"/>
      <c r="O48" s="147"/>
      <c r="P48" s="147"/>
    </row>
    <row r="49" spans="2:16" ht="15.6" customHeight="1" x14ac:dyDescent="0.25">
      <c r="B49" s="197"/>
      <c r="C49" s="203"/>
      <c r="D49" s="204"/>
      <c r="E49" s="186"/>
      <c r="F49" s="147"/>
      <c r="P49" s="147"/>
    </row>
    <row r="50" spans="2:16" ht="15.6" customHeight="1" x14ac:dyDescent="0.25">
      <c r="B50" s="196"/>
      <c r="C50" s="1650" t="s">
        <v>54</v>
      </c>
      <c r="D50" s="1650"/>
      <c r="E50" s="186"/>
      <c r="F50" s="147"/>
      <c r="G50" s="147"/>
      <c r="H50" s="147"/>
      <c r="I50" s="147"/>
      <c r="J50" s="147"/>
      <c r="K50" s="147"/>
      <c r="L50" s="147"/>
      <c r="M50" s="147"/>
      <c r="N50" s="147"/>
      <c r="O50" s="147"/>
      <c r="P50" s="147"/>
    </row>
    <row r="51" spans="2:16" ht="15.6" customHeight="1" x14ac:dyDescent="0.25">
      <c r="B51" s="196"/>
      <c r="C51" s="203"/>
      <c r="D51" s="204"/>
      <c r="E51" s="186"/>
      <c r="F51" s="147"/>
      <c r="P51" s="147"/>
    </row>
    <row r="52" spans="2:16" ht="15.6" customHeight="1" x14ac:dyDescent="0.25">
      <c r="B52" s="196"/>
      <c r="C52" s="1649" t="s">
        <v>55</v>
      </c>
      <c r="D52" s="1649"/>
      <c r="E52" s="186"/>
    </row>
    <row r="53" spans="2:16" ht="15.6" customHeight="1" thickBot="1" x14ac:dyDescent="0.3">
      <c r="B53" s="168"/>
      <c r="C53" s="173"/>
      <c r="D53" s="173"/>
      <c r="E53" s="174"/>
    </row>
  </sheetData>
  <mergeCells count="30">
    <mergeCell ref="C48:D48"/>
    <mergeCell ref="C42:D42"/>
    <mergeCell ref="C44:D44"/>
    <mergeCell ref="C46:D46"/>
    <mergeCell ref="C52:D52"/>
    <mergeCell ref="C50:D50"/>
    <mergeCell ref="C38:D38"/>
    <mergeCell ref="C28:D28"/>
    <mergeCell ref="C30:D30"/>
    <mergeCell ref="C32:D32"/>
    <mergeCell ref="C34:D34"/>
    <mergeCell ref="C36:D36"/>
    <mergeCell ref="C26:D26"/>
    <mergeCell ref="H26:N26"/>
    <mergeCell ref="D18:G18"/>
    <mergeCell ref="D19:G19"/>
    <mergeCell ref="D20:G20"/>
    <mergeCell ref="D21:G21"/>
    <mergeCell ref="I19:L20"/>
    <mergeCell ref="N19:N20"/>
    <mergeCell ref="H19:H20"/>
    <mergeCell ref="M19:M20"/>
    <mergeCell ref="H16:I16"/>
    <mergeCell ref="I11:M11"/>
    <mergeCell ref="I12:M12"/>
    <mergeCell ref="C3:N5"/>
    <mergeCell ref="D11:G11"/>
    <mergeCell ref="D12:G12"/>
    <mergeCell ref="H9:I9"/>
    <mergeCell ref="I13:M13"/>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AA280"/>
  <sheetViews>
    <sheetView zoomScale="70" zoomScaleNormal="70" workbookViewId="0">
      <selection activeCell="C106" sqref="C106"/>
    </sheetView>
  </sheetViews>
  <sheetFormatPr defaultColWidth="8.81640625" defaultRowHeight="13.8" x14ac:dyDescent="0.25"/>
  <cols>
    <col min="1" max="1" width="2.1796875" style="263" customWidth="1"/>
    <col min="2" max="2" width="45.08984375" style="263" bestFit="1" customWidth="1"/>
    <col min="3" max="3" width="75.08984375" style="263" bestFit="1" customWidth="1"/>
    <col min="4" max="4" width="16.453125" style="263" bestFit="1" customWidth="1"/>
    <col min="5" max="5" width="56.08984375" style="263" bestFit="1" customWidth="1"/>
    <col min="6" max="6" width="14.81640625" style="263" bestFit="1" customWidth="1"/>
    <col min="7" max="7" width="10" style="263" bestFit="1" customWidth="1"/>
    <col min="8" max="8" width="10.36328125" style="263" bestFit="1" customWidth="1"/>
    <col min="9" max="9" width="10" style="263" bestFit="1" customWidth="1"/>
    <col min="10" max="17" width="10.36328125" style="263" bestFit="1" customWidth="1"/>
    <col min="18" max="27" width="16" style="263" bestFit="1" customWidth="1"/>
    <col min="28" max="16384" width="8.81640625" style="263"/>
  </cols>
  <sheetData>
    <row r="1" spans="2:27" ht="14.4" thickBot="1" x14ac:dyDescent="0.3"/>
    <row r="2" spans="2:27" ht="35.1" customHeight="1" thickBot="1" x14ac:dyDescent="0.3">
      <c r="B2" s="434" t="s">
        <v>57</v>
      </c>
      <c r="C2" s="66" t="str">
        <f>'TITLE PAGE'!$D$18</f>
        <v>Portsmouth Water</v>
      </c>
      <c r="D2" s="432" t="s">
        <v>2</v>
      </c>
      <c r="E2" s="431" t="s">
        <v>2117</v>
      </c>
      <c r="G2" s="1209" t="s">
        <v>56</v>
      </c>
    </row>
    <row r="3" spans="2:27" ht="52.2" customHeight="1" thickBot="1" x14ac:dyDescent="0.3">
      <c r="B3" s="433" t="s">
        <v>110</v>
      </c>
      <c r="C3" s="1232" t="s">
        <v>980</v>
      </c>
      <c r="D3" s="1587" t="s">
        <v>2193</v>
      </c>
      <c r="E3" s="1464">
        <v>242.59015815337548</v>
      </c>
    </row>
    <row r="5" spans="2:27" ht="41.4" x14ac:dyDescent="0.25">
      <c r="B5" s="216" t="s">
        <v>981</v>
      </c>
      <c r="G5" s="1681" t="s">
        <v>982</v>
      </c>
      <c r="H5" s="1717"/>
      <c r="I5" s="1717"/>
      <c r="J5" s="1717"/>
      <c r="K5" s="1717"/>
      <c r="L5" s="1717"/>
      <c r="M5" s="1717"/>
      <c r="N5" s="1717"/>
      <c r="O5" s="1717"/>
      <c r="P5" s="1717"/>
      <c r="Q5" s="1682"/>
      <c r="R5" s="1681" t="s">
        <v>983</v>
      </c>
      <c r="S5" s="1717"/>
      <c r="T5" s="1717"/>
      <c r="U5" s="1717"/>
      <c r="V5" s="1717"/>
      <c r="W5" s="1717"/>
      <c r="X5" s="1717"/>
      <c r="Y5" s="1717"/>
      <c r="Z5" s="1717"/>
      <c r="AA5" s="1682"/>
    </row>
    <row r="6" spans="2:27" ht="42" thickBot="1" x14ac:dyDescent="0.3">
      <c r="B6" s="257" t="s">
        <v>984</v>
      </c>
      <c r="C6" s="258" t="s">
        <v>967</v>
      </c>
      <c r="D6" s="258" t="s">
        <v>968</v>
      </c>
      <c r="E6" s="258" t="s">
        <v>116</v>
      </c>
      <c r="F6" s="259" t="s">
        <v>117</v>
      </c>
      <c r="G6" s="257" t="s">
        <v>118</v>
      </c>
      <c r="H6" s="258" t="s">
        <v>119</v>
      </c>
      <c r="I6" s="258" t="s">
        <v>120</v>
      </c>
      <c r="J6" s="258" t="s">
        <v>121</v>
      </c>
      <c r="K6" s="258" t="s">
        <v>122</v>
      </c>
      <c r="L6" s="258" t="s">
        <v>123</v>
      </c>
      <c r="M6" s="258" t="s">
        <v>124</v>
      </c>
      <c r="N6" s="258" t="s">
        <v>125</v>
      </c>
      <c r="O6" s="258" t="s">
        <v>126</v>
      </c>
      <c r="P6" s="258" t="s">
        <v>127</v>
      </c>
      <c r="Q6" s="259" t="s">
        <v>128</v>
      </c>
      <c r="R6" s="262" t="s">
        <v>985</v>
      </c>
      <c r="S6" s="260" t="s">
        <v>986</v>
      </c>
      <c r="T6" s="260" t="s">
        <v>987</v>
      </c>
      <c r="U6" s="260" t="s">
        <v>988</v>
      </c>
      <c r="V6" s="260" t="s">
        <v>989</v>
      </c>
      <c r="W6" s="260" t="s">
        <v>990</v>
      </c>
      <c r="X6" s="260" t="s">
        <v>991</v>
      </c>
      <c r="Y6" s="260" t="s">
        <v>992</v>
      </c>
      <c r="Z6" s="260" t="s">
        <v>993</v>
      </c>
      <c r="AA6" s="261" t="s">
        <v>994</v>
      </c>
    </row>
    <row r="7" spans="2:27" x14ac:dyDescent="0.25">
      <c r="B7" s="256" t="s">
        <v>995</v>
      </c>
      <c r="C7" s="247" t="s">
        <v>970</v>
      </c>
      <c r="D7" s="248" t="s">
        <v>971</v>
      </c>
      <c r="E7" s="1595" t="s">
        <v>2192</v>
      </c>
      <c r="F7" s="312">
        <v>3</v>
      </c>
      <c r="G7" s="419">
        <v>0</v>
      </c>
      <c r="H7" s="420">
        <v>0</v>
      </c>
      <c r="I7" s="420">
        <v>0</v>
      </c>
      <c r="J7" s="420">
        <v>0</v>
      </c>
      <c r="K7" s="420">
        <v>0</v>
      </c>
      <c r="L7" s="420">
        <v>0</v>
      </c>
      <c r="M7" s="313">
        <v>3.6116407213615059E-2</v>
      </c>
      <c r="N7" s="313">
        <v>3.6116407213615059E-2</v>
      </c>
      <c r="O7" s="313">
        <v>3.6116407213615059E-2</v>
      </c>
      <c r="P7" s="313">
        <v>3.6116407213615059E-2</v>
      </c>
      <c r="Q7" s="313">
        <v>3.6116407213615059E-2</v>
      </c>
      <c r="R7" s="313">
        <v>6.1055005551459018</v>
      </c>
      <c r="S7" s="313">
        <v>9.7211119277196936</v>
      </c>
      <c r="T7" s="313">
        <v>6.4795566838738834</v>
      </c>
      <c r="U7" s="313">
        <v>6.1037149487944919</v>
      </c>
      <c r="V7" s="313">
        <v>0.13327158754894911</v>
      </c>
      <c r="W7" s="313">
        <v>0.13327158754894911</v>
      </c>
      <c r="X7" s="313">
        <v>0.13327158754894911</v>
      </c>
      <c r="Y7" s="313">
        <v>0.13327158754894911</v>
      </c>
      <c r="Z7" s="313">
        <v>0.13327158754894911</v>
      </c>
      <c r="AA7" s="316">
        <v>0.13327158754894911</v>
      </c>
    </row>
    <row r="8" spans="2:27" x14ac:dyDescent="0.25">
      <c r="B8" s="250" t="s">
        <v>996</v>
      </c>
      <c r="C8" s="50" t="s">
        <v>973</v>
      </c>
      <c r="D8" s="57" t="s">
        <v>971</v>
      </c>
      <c r="E8" s="1595" t="s">
        <v>2192</v>
      </c>
      <c r="F8" s="301">
        <v>3</v>
      </c>
      <c r="G8" s="421">
        <v>0</v>
      </c>
      <c r="H8" s="422">
        <v>0</v>
      </c>
      <c r="I8" s="422">
        <v>0</v>
      </c>
      <c r="J8" s="422">
        <v>0</v>
      </c>
      <c r="K8" s="422">
        <v>0</v>
      </c>
      <c r="L8" s="422">
        <v>0</v>
      </c>
      <c r="M8" s="314">
        <v>0</v>
      </c>
      <c r="N8" s="314">
        <v>0</v>
      </c>
      <c r="O8" s="314">
        <v>0</v>
      </c>
      <c r="P8" s="314">
        <v>0</v>
      </c>
      <c r="Q8" s="314">
        <v>0</v>
      </c>
      <c r="R8" s="314">
        <v>0</v>
      </c>
      <c r="S8" s="314">
        <v>0</v>
      </c>
      <c r="T8" s="314">
        <v>0</v>
      </c>
      <c r="U8" s="314">
        <v>0</v>
      </c>
      <c r="V8" s="314">
        <v>0</v>
      </c>
      <c r="W8" s="314">
        <v>0</v>
      </c>
      <c r="X8" s="314">
        <v>0</v>
      </c>
      <c r="Y8" s="314">
        <v>0</v>
      </c>
      <c r="Z8" s="314">
        <v>0</v>
      </c>
      <c r="AA8" s="317">
        <v>0</v>
      </c>
    </row>
    <row r="9" spans="2:27" ht="14.4" thickBot="1" x14ac:dyDescent="0.3">
      <c r="B9" s="251" t="s">
        <v>997</v>
      </c>
      <c r="C9" s="51" t="s">
        <v>998</v>
      </c>
      <c r="D9" s="59" t="s">
        <v>971</v>
      </c>
      <c r="E9" s="1595" t="s">
        <v>2192</v>
      </c>
      <c r="F9" s="302">
        <v>3</v>
      </c>
      <c r="G9" s="315">
        <f t="shared" ref="G9:L9" si="0">SUM(G7:G8)</f>
        <v>0</v>
      </c>
      <c r="H9" s="315">
        <f t="shared" si="0"/>
        <v>0</v>
      </c>
      <c r="I9" s="315">
        <f t="shared" si="0"/>
        <v>0</v>
      </c>
      <c r="J9" s="315">
        <f t="shared" si="0"/>
        <v>0</v>
      </c>
      <c r="K9" s="315">
        <f t="shared" si="0"/>
        <v>0</v>
      </c>
      <c r="L9" s="315">
        <f t="shared" si="0"/>
        <v>0</v>
      </c>
      <c r="M9" s="315">
        <f t="shared" ref="M9:AA9" si="1">SUM(M7:M8)</f>
        <v>3.6116407213615059E-2</v>
      </c>
      <c r="N9" s="315">
        <f t="shared" si="1"/>
        <v>3.6116407213615059E-2</v>
      </c>
      <c r="O9" s="315">
        <f t="shared" si="1"/>
        <v>3.6116407213615059E-2</v>
      </c>
      <c r="P9" s="315">
        <f t="shared" si="1"/>
        <v>3.6116407213615059E-2</v>
      </c>
      <c r="Q9" s="315">
        <f t="shared" si="1"/>
        <v>3.6116407213615059E-2</v>
      </c>
      <c r="R9" s="315">
        <f t="shared" si="1"/>
        <v>6.1055005551459018</v>
      </c>
      <c r="S9" s="315">
        <f t="shared" si="1"/>
        <v>9.7211119277196936</v>
      </c>
      <c r="T9" s="315">
        <f t="shared" si="1"/>
        <v>6.4795566838738834</v>
      </c>
      <c r="U9" s="315">
        <f t="shared" si="1"/>
        <v>6.1037149487944919</v>
      </c>
      <c r="V9" s="315">
        <f t="shared" si="1"/>
        <v>0.13327158754894911</v>
      </c>
      <c r="W9" s="315">
        <f t="shared" si="1"/>
        <v>0.13327158754894911</v>
      </c>
      <c r="X9" s="315">
        <f t="shared" si="1"/>
        <v>0.13327158754894911</v>
      </c>
      <c r="Y9" s="315">
        <f t="shared" si="1"/>
        <v>0.13327158754894911</v>
      </c>
      <c r="Z9" s="315">
        <f t="shared" si="1"/>
        <v>0.13327158754894911</v>
      </c>
      <c r="AA9" s="318">
        <f t="shared" si="1"/>
        <v>0.13327158754894911</v>
      </c>
    </row>
    <row r="10" spans="2:27" ht="14.4" thickBot="1" x14ac:dyDescent="0.3">
      <c r="B10" s="252"/>
      <c r="C10" s="253"/>
      <c r="D10" s="61"/>
      <c r="E10" s="254"/>
      <c r="F10" s="255"/>
      <c r="G10" s="264"/>
      <c r="H10" s="264"/>
      <c r="I10" s="264"/>
      <c r="J10" s="264"/>
      <c r="K10" s="264"/>
      <c r="L10" s="264"/>
      <c r="M10" s="264"/>
      <c r="N10" s="264"/>
      <c r="O10" s="264"/>
      <c r="P10" s="264"/>
      <c r="Q10" s="264"/>
      <c r="R10" s="264"/>
      <c r="S10" s="264"/>
      <c r="T10" s="264"/>
      <c r="U10" s="264"/>
      <c r="V10" s="264"/>
      <c r="W10" s="264"/>
      <c r="X10" s="264"/>
      <c r="Y10" s="264"/>
      <c r="Z10" s="264"/>
      <c r="AA10" s="264"/>
    </row>
    <row r="11" spans="2:27" ht="42" thickBot="1" x14ac:dyDescent="0.3">
      <c r="B11" s="216" t="s">
        <v>999</v>
      </c>
      <c r="G11" s="1681" t="s">
        <v>982</v>
      </c>
      <c r="H11" s="1717"/>
      <c r="I11" s="1717"/>
      <c r="J11" s="1717"/>
      <c r="K11" s="1717"/>
      <c r="L11" s="1717"/>
      <c r="M11" s="1717"/>
      <c r="N11" s="1717"/>
      <c r="O11" s="1717"/>
      <c r="P11" s="1717"/>
      <c r="Q11" s="1682"/>
      <c r="R11" s="1681" t="s">
        <v>983</v>
      </c>
      <c r="S11" s="1717"/>
      <c r="T11" s="1717"/>
      <c r="U11" s="1717"/>
      <c r="V11" s="1717"/>
      <c r="W11" s="1717"/>
      <c r="X11" s="1717"/>
      <c r="Y11" s="1717"/>
      <c r="Z11" s="1717"/>
      <c r="AA11" s="1682"/>
    </row>
    <row r="12" spans="2:27" ht="42" thickBot="1" x14ac:dyDescent="0.3">
      <c r="B12" s="257" t="s">
        <v>984</v>
      </c>
      <c r="C12" s="258" t="s">
        <v>967</v>
      </c>
      <c r="D12" s="258" t="s">
        <v>968</v>
      </c>
      <c r="E12" s="258" t="s">
        <v>116</v>
      </c>
      <c r="F12" s="259" t="s">
        <v>117</v>
      </c>
      <c r="G12" s="257" t="s">
        <v>118</v>
      </c>
      <c r="H12" s="258" t="s">
        <v>119</v>
      </c>
      <c r="I12" s="258" t="s">
        <v>120</v>
      </c>
      <c r="J12" s="258" t="s">
        <v>121</v>
      </c>
      <c r="K12" s="258" t="s">
        <v>122</v>
      </c>
      <c r="L12" s="258" t="s">
        <v>123</v>
      </c>
      <c r="M12" s="258" t="s">
        <v>124</v>
      </c>
      <c r="N12" s="258" t="s">
        <v>125</v>
      </c>
      <c r="O12" s="258" t="s">
        <v>126</v>
      </c>
      <c r="P12" s="258" t="s">
        <v>127</v>
      </c>
      <c r="Q12" s="259" t="s">
        <v>128</v>
      </c>
      <c r="R12" s="262" t="s">
        <v>985</v>
      </c>
      <c r="S12" s="260" t="s">
        <v>986</v>
      </c>
      <c r="T12" s="260" t="s">
        <v>987</v>
      </c>
      <c r="U12" s="260" t="s">
        <v>988</v>
      </c>
      <c r="V12" s="260" t="s">
        <v>989</v>
      </c>
      <c r="W12" s="260" t="s">
        <v>990</v>
      </c>
      <c r="X12" s="260" t="s">
        <v>991</v>
      </c>
      <c r="Y12" s="260" t="s">
        <v>992</v>
      </c>
      <c r="Z12" s="260" t="s">
        <v>993</v>
      </c>
      <c r="AA12" s="261" t="s">
        <v>994</v>
      </c>
    </row>
    <row r="13" spans="2:27" x14ac:dyDescent="0.25">
      <c r="B13" s="249" t="s">
        <v>1000</v>
      </c>
      <c r="C13" s="50" t="s">
        <v>1001</v>
      </c>
      <c r="D13" s="57" t="s">
        <v>815</v>
      </c>
      <c r="E13" s="1591" t="s">
        <v>2192</v>
      </c>
      <c r="F13" s="301">
        <v>3</v>
      </c>
      <c r="G13" s="421">
        <v>0</v>
      </c>
      <c r="H13" s="422">
        <v>1.6740719300069764</v>
      </c>
      <c r="I13" s="422">
        <v>0</v>
      </c>
      <c r="J13" s="422">
        <v>0</v>
      </c>
      <c r="K13" s="422">
        <v>0</v>
      </c>
      <c r="L13" s="314">
        <v>0</v>
      </c>
      <c r="M13" s="314">
        <v>0</v>
      </c>
      <c r="N13" s="314">
        <v>0</v>
      </c>
      <c r="O13" s="314">
        <v>0</v>
      </c>
      <c r="P13" s="314">
        <v>0</v>
      </c>
      <c r="Q13" s="314">
        <v>0</v>
      </c>
      <c r="R13" s="314">
        <v>0</v>
      </c>
      <c r="S13" s="314">
        <v>0</v>
      </c>
      <c r="T13" s="314">
        <v>12.660877872</v>
      </c>
      <c r="U13" s="314">
        <v>18.991316808000004</v>
      </c>
      <c r="V13" s="314">
        <v>0</v>
      </c>
      <c r="W13" s="314">
        <v>0</v>
      </c>
      <c r="X13" s="314">
        <v>0</v>
      </c>
      <c r="Y13" s="314">
        <v>6.0034338000000007</v>
      </c>
      <c r="Z13" s="314">
        <v>0</v>
      </c>
      <c r="AA13" s="317">
        <v>0</v>
      </c>
    </row>
    <row r="14" spans="2:27" x14ac:dyDescent="0.25">
      <c r="B14" s="250" t="s">
        <v>1002</v>
      </c>
      <c r="C14" s="50" t="s">
        <v>1001</v>
      </c>
      <c r="D14" s="57" t="s">
        <v>812</v>
      </c>
      <c r="E14" s="1591" t="s">
        <v>2192</v>
      </c>
      <c r="F14" s="301">
        <v>3</v>
      </c>
      <c r="G14" s="421">
        <v>0</v>
      </c>
      <c r="H14" s="422">
        <v>0</v>
      </c>
      <c r="I14" s="422">
        <v>0</v>
      </c>
      <c r="J14" s="422">
        <v>0</v>
      </c>
      <c r="K14" s="422">
        <v>0</v>
      </c>
      <c r="L14" s="314">
        <v>0</v>
      </c>
      <c r="M14" s="314">
        <v>0</v>
      </c>
      <c r="N14" s="314">
        <v>0</v>
      </c>
      <c r="O14" s="314">
        <v>0</v>
      </c>
      <c r="P14" s="314">
        <v>0</v>
      </c>
      <c r="Q14" s="314">
        <v>4.7194376443690435E-2</v>
      </c>
      <c r="R14" s="314">
        <v>0.23597188221845217</v>
      </c>
      <c r="S14" s="314">
        <v>0.23597188221845217</v>
      </c>
      <c r="T14" s="314">
        <v>0.23597188221845217</v>
      </c>
      <c r="U14" s="314">
        <v>0.36487711373800902</v>
      </c>
      <c r="V14" s="314">
        <v>0.86254102097473095</v>
      </c>
      <c r="W14" s="314">
        <v>1.4720337665925056</v>
      </c>
      <c r="X14" s="314">
        <v>1.543707536804503</v>
      </c>
      <c r="Y14" s="314">
        <v>1.4403317126646782</v>
      </c>
      <c r="Z14" s="314">
        <v>1.2887107946618117</v>
      </c>
      <c r="AA14" s="317">
        <v>0</v>
      </c>
    </row>
    <row r="15" spans="2:27" x14ac:dyDescent="0.25">
      <c r="B15" s="250" t="s">
        <v>1003</v>
      </c>
      <c r="C15" s="50" t="s">
        <v>1001</v>
      </c>
      <c r="D15" s="57" t="s">
        <v>971</v>
      </c>
      <c r="E15" s="1591" t="s">
        <v>2192</v>
      </c>
      <c r="F15" s="301">
        <v>3</v>
      </c>
      <c r="G15" s="319">
        <f t="shared" ref="G15:K15" si="2">SUM(G13:G14)</f>
        <v>0</v>
      </c>
      <c r="H15" s="319">
        <f t="shared" si="2"/>
        <v>1.6740719300069764</v>
      </c>
      <c r="I15" s="319">
        <f t="shared" si="2"/>
        <v>0</v>
      </c>
      <c r="J15" s="319">
        <f t="shared" si="2"/>
        <v>0</v>
      </c>
      <c r="K15" s="319">
        <f t="shared" si="2"/>
        <v>0</v>
      </c>
      <c r="L15" s="319">
        <f t="shared" ref="L15:AA15" si="3">SUM(L13:L14)</f>
        <v>0</v>
      </c>
      <c r="M15" s="319">
        <f t="shared" si="3"/>
        <v>0</v>
      </c>
      <c r="N15" s="319">
        <f t="shared" si="3"/>
        <v>0</v>
      </c>
      <c r="O15" s="319">
        <f t="shared" si="3"/>
        <v>0</v>
      </c>
      <c r="P15" s="319">
        <f t="shared" si="3"/>
        <v>0</v>
      </c>
      <c r="Q15" s="319">
        <f t="shared" si="3"/>
        <v>4.7194376443690435E-2</v>
      </c>
      <c r="R15" s="319">
        <f t="shared" si="3"/>
        <v>0.23597188221845217</v>
      </c>
      <c r="S15" s="319">
        <f t="shared" si="3"/>
        <v>0.23597188221845217</v>
      </c>
      <c r="T15" s="319">
        <f t="shared" si="3"/>
        <v>12.896849754218453</v>
      </c>
      <c r="U15" s="319">
        <f t="shared" si="3"/>
        <v>19.356193921738011</v>
      </c>
      <c r="V15" s="319">
        <f t="shared" si="3"/>
        <v>0.86254102097473095</v>
      </c>
      <c r="W15" s="319">
        <f t="shared" si="3"/>
        <v>1.4720337665925056</v>
      </c>
      <c r="X15" s="319">
        <f t="shared" si="3"/>
        <v>1.543707536804503</v>
      </c>
      <c r="Y15" s="319">
        <f t="shared" si="3"/>
        <v>7.4437655126646787</v>
      </c>
      <c r="Z15" s="319">
        <f t="shared" si="3"/>
        <v>1.2887107946618117</v>
      </c>
      <c r="AA15" s="320">
        <f t="shared" si="3"/>
        <v>0</v>
      </c>
    </row>
    <row r="16" spans="2:27" x14ac:dyDescent="0.25">
      <c r="B16" s="249" t="s">
        <v>1004</v>
      </c>
      <c r="C16" s="50" t="s">
        <v>1005</v>
      </c>
      <c r="D16" s="57" t="s">
        <v>815</v>
      </c>
      <c r="E16" s="1591" t="s">
        <v>2192</v>
      </c>
      <c r="F16" s="301">
        <v>3</v>
      </c>
      <c r="G16" s="421">
        <v>0</v>
      </c>
      <c r="H16" s="422">
        <v>0</v>
      </c>
      <c r="I16" s="422">
        <v>0</v>
      </c>
      <c r="J16" s="422">
        <v>0</v>
      </c>
      <c r="K16" s="422">
        <v>0</v>
      </c>
      <c r="L16" s="314">
        <v>0</v>
      </c>
      <c r="M16" s="314">
        <v>0</v>
      </c>
      <c r="N16" s="314">
        <v>0</v>
      </c>
      <c r="O16" s="314">
        <v>0</v>
      </c>
      <c r="P16" s="314">
        <v>0</v>
      </c>
      <c r="Q16" s="314">
        <v>0</v>
      </c>
      <c r="R16" s="314">
        <v>0</v>
      </c>
      <c r="S16" s="314">
        <v>0</v>
      </c>
      <c r="T16" s="314">
        <v>0</v>
      </c>
      <c r="U16" s="314">
        <v>0</v>
      </c>
      <c r="V16" s="314">
        <v>0</v>
      </c>
      <c r="W16" s="314">
        <v>0</v>
      </c>
      <c r="X16" s="314">
        <v>0</v>
      </c>
      <c r="Y16" s="314">
        <v>0</v>
      </c>
      <c r="Z16" s="314">
        <v>0</v>
      </c>
      <c r="AA16" s="317">
        <v>0</v>
      </c>
    </row>
    <row r="17" spans="2:27" x14ac:dyDescent="0.25">
      <c r="B17" s="250" t="s">
        <v>1006</v>
      </c>
      <c r="C17" s="50" t="s">
        <v>1005</v>
      </c>
      <c r="D17" s="57" t="s">
        <v>812</v>
      </c>
      <c r="E17" s="1591" t="s">
        <v>2192</v>
      </c>
      <c r="F17" s="301">
        <v>3</v>
      </c>
      <c r="G17" s="421">
        <v>0</v>
      </c>
      <c r="H17" s="422">
        <v>0</v>
      </c>
      <c r="I17" s="422">
        <v>0</v>
      </c>
      <c r="J17" s="422">
        <v>0</v>
      </c>
      <c r="K17" s="422">
        <v>0</v>
      </c>
      <c r="L17" s="314">
        <v>0</v>
      </c>
      <c r="M17" s="314">
        <v>1.4165652407463278</v>
      </c>
      <c r="N17" s="314">
        <v>1.3804893683177177</v>
      </c>
      <c r="O17" s="314">
        <v>1.3455886314394792</v>
      </c>
      <c r="P17" s="314">
        <v>1.3115889970732939</v>
      </c>
      <c r="Q17" s="314">
        <v>1.2783413609670125</v>
      </c>
      <c r="R17" s="314">
        <v>12.236750233551541</v>
      </c>
      <c r="S17" s="314">
        <v>14.674953252872246</v>
      </c>
      <c r="T17" s="314">
        <v>15.251888146889632</v>
      </c>
      <c r="U17" s="314">
        <v>15.646358729537495</v>
      </c>
      <c r="V17" s="314">
        <v>15.919683285434507</v>
      </c>
      <c r="W17" s="314">
        <v>16.189089539378582</v>
      </c>
      <c r="X17" s="314">
        <v>16.458496059865833</v>
      </c>
      <c r="Y17" s="314">
        <v>16.727902431088907</v>
      </c>
      <c r="Z17" s="314">
        <v>16.997308823635436</v>
      </c>
      <c r="AA17" s="317">
        <v>17.266715194858506</v>
      </c>
    </row>
    <row r="18" spans="2:27" x14ac:dyDescent="0.25">
      <c r="B18" s="250" t="s">
        <v>1007</v>
      </c>
      <c r="C18" s="50" t="s">
        <v>1005</v>
      </c>
      <c r="D18" s="57" t="s">
        <v>971</v>
      </c>
      <c r="E18" s="1591" t="s">
        <v>2192</v>
      </c>
      <c r="F18" s="301">
        <v>3</v>
      </c>
      <c r="G18" s="319">
        <f t="shared" ref="G18:K18" si="4">SUM(G16:G17)</f>
        <v>0</v>
      </c>
      <c r="H18" s="319">
        <f t="shared" si="4"/>
        <v>0</v>
      </c>
      <c r="I18" s="319">
        <f t="shared" si="4"/>
        <v>0</v>
      </c>
      <c r="J18" s="319">
        <f t="shared" si="4"/>
        <v>0</v>
      </c>
      <c r="K18" s="319">
        <f t="shared" si="4"/>
        <v>0</v>
      </c>
      <c r="L18" s="319">
        <f t="shared" ref="L18:AA18" si="5">SUM(L16:L17)</f>
        <v>0</v>
      </c>
      <c r="M18" s="319">
        <f t="shared" si="5"/>
        <v>1.4165652407463278</v>
      </c>
      <c r="N18" s="319">
        <f t="shared" si="5"/>
        <v>1.3804893683177177</v>
      </c>
      <c r="O18" s="319">
        <f t="shared" si="5"/>
        <v>1.3455886314394792</v>
      </c>
      <c r="P18" s="319">
        <f t="shared" si="5"/>
        <v>1.3115889970732939</v>
      </c>
      <c r="Q18" s="319">
        <f t="shared" si="5"/>
        <v>1.2783413609670125</v>
      </c>
      <c r="R18" s="319">
        <f t="shared" si="5"/>
        <v>12.236750233551541</v>
      </c>
      <c r="S18" s="319">
        <f t="shared" si="5"/>
        <v>14.674953252872246</v>
      </c>
      <c r="T18" s="319">
        <f t="shared" si="5"/>
        <v>15.251888146889632</v>
      </c>
      <c r="U18" s="319">
        <f t="shared" si="5"/>
        <v>15.646358729537495</v>
      </c>
      <c r="V18" s="319">
        <f t="shared" si="5"/>
        <v>15.919683285434507</v>
      </c>
      <c r="W18" s="319">
        <f t="shared" si="5"/>
        <v>16.189089539378582</v>
      </c>
      <c r="X18" s="319">
        <f t="shared" si="5"/>
        <v>16.458496059865833</v>
      </c>
      <c r="Y18" s="319">
        <f t="shared" si="5"/>
        <v>16.727902431088907</v>
      </c>
      <c r="Z18" s="319">
        <f t="shared" si="5"/>
        <v>16.997308823635436</v>
      </c>
      <c r="AA18" s="320">
        <f t="shared" si="5"/>
        <v>17.266715194858506</v>
      </c>
    </row>
    <row r="19" spans="2:27" x14ac:dyDescent="0.25">
      <c r="B19" s="249" t="s">
        <v>1008</v>
      </c>
      <c r="C19" s="50" t="s">
        <v>1009</v>
      </c>
      <c r="D19" s="57" t="s">
        <v>815</v>
      </c>
      <c r="E19" s="1591" t="s">
        <v>2192</v>
      </c>
      <c r="F19" s="301">
        <v>3</v>
      </c>
      <c r="G19" s="421">
        <v>0</v>
      </c>
      <c r="H19" s="422">
        <v>0</v>
      </c>
      <c r="I19" s="422">
        <v>0</v>
      </c>
      <c r="J19" s="422">
        <v>0</v>
      </c>
      <c r="K19" s="422">
        <v>0</v>
      </c>
      <c r="L19" s="314">
        <v>0</v>
      </c>
      <c r="M19" s="314">
        <v>0</v>
      </c>
      <c r="N19" s="314">
        <v>3.7826350760656172E-2</v>
      </c>
      <c r="O19" s="314">
        <v>4.7750541744584714E-2</v>
      </c>
      <c r="P19" s="314">
        <v>5.7674732752363664E-2</v>
      </c>
      <c r="Q19" s="314">
        <v>6.7598923782908993E-2</v>
      </c>
      <c r="R19" s="314">
        <v>0.36561071595382855</v>
      </c>
      <c r="S19" s="314">
        <v>0.52578407940442207</v>
      </c>
      <c r="T19" s="314">
        <v>0.75775929710575851</v>
      </c>
      <c r="U19" s="314">
        <v>2.6714091524926409</v>
      </c>
      <c r="V19" s="314">
        <v>2.1114487033301388</v>
      </c>
      <c r="W19" s="314">
        <v>2.0598748148148642</v>
      </c>
      <c r="X19" s="314">
        <v>2.0340878705695644</v>
      </c>
      <c r="Y19" s="314">
        <v>2.0083009263326592</v>
      </c>
      <c r="Z19" s="314">
        <v>1.9825139821042823</v>
      </c>
      <c r="AA19" s="317">
        <v>1.982513982104283</v>
      </c>
    </row>
    <row r="20" spans="2:27" x14ac:dyDescent="0.25">
      <c r="B20" s="250" t="s">
        <v>1010</v>
      </c>
      <c r="C20" s="50" t="s">
        <v>1009</v>
      </c>
      <c r="D20" s="57" t="s">
        <v>812</v>
      </c>
      <c r="E20" s="1591" t="s">
        <v>2192</v>
      </c>
      <c r="F20" s="301">
        <v>3</v>
      </c>
      <c r="G20" s="421">
        <v>0</v>
      </c>
      <c r="H20" s="422">
        <v>0</v>
      </c>
      <c r="I20" s="422">
        <v>0</v>
      </c>
      <c r="J20" s="422">
        <v>0</v>
      </c>
      <c r="K20" s="422">
        <v>0</v>
      </c>
      <c r="L20" s="314">
        <v>0</v>
      </c>
      <c r="M20" s="314">
        <v>0.11087087898631701</v>
      </c>
      <c r="N20" s="314">
        <v>0.21594184128075075</v>
      </c>
      <c r="O20" s="314">
        <v>0.31841054775166316</v>
      </c>
      <c r="P20" s="314">
        <v>0.4183680874174644</v>
      </c>
      <c r="Q20" s="314">
        <v>0.53795236568349425</v>
      </c>
      <c r="R20" s="314">
        <v>3.9856983961328685</v>
      </c>
      <c r="S20" s="314">
        <v>6.8731082845307752</v>
      </c>
      <c r="T20" s="314">
        <v>10.177083015632306</v>
      </c>
      <c r="U20" s="314">
        <v>12.976448350007153</v>
      </c>
      <c r="V20" s="314">
        <v>13.240842217312172</v>
      </c>
      <c r="W20" s="314">
        <v>13.240842217312174</v>
      </c>
      <c r="X20" s="314">
        <v>13.240842217312172</v>
      </c>
      <c r="Y20" s="314">
        <v>13.240842217312174</v>
      </c>
      <c r="Z20" s="314">
        <v>13.240842217312174</v>
      </c>
      <c r="AA20" s="317">
        <v>13.240842217312174</v>
      </c>
    </row>
    <row r="21" spans="2:27" x14ac:dyDescent="0.25">
      <c r="B21" s="250" t="s">
        <v>1011</v>
      </c>
      <c r="C21" s="50" t="s">
        <v>1009</v>
      </c>
      <c r="D21" s="57" t="s">
        <v>971</v>
      </c>
      <c r="E21" s="1591" t="s">
        <v>2192</v>
      </c>
      <c r="F21" s="301">
        <v>3</v>
      </c>
      <c r="G21" s="319">
        <f t="shared" ref="G21:K21" si="6">SUM(G19:G20)</f>
        <v>0</v>
      </c>
      <c r="H21" s="319">
        <f t="shared" si="6"/>
        <v>0</v>
      </c>
      <c r="I21" s="319">
        <f t="shared" si="6"/>
        <v>0</v>
      </c>
      <c r="J21" s="319">
        <f t="shared" si="6"/>
        <v>0</v>
      </c>
      <c r="K21" s="319">
        <f t="shared" si="6"/>
        <v>0</v>
      </c>
      <c r="L21" s="319">
        <f t="shared" ref="L21:AA21" si="7">SUM(L19:L20)</f>
        <v>0</v>
      </c>
      <c r="M21" s="319">
        <f t="shared" si="7"/>
        <v>0.11087087898631701</v>
      </c>
      <c r="N21" s="319">
        <f t="shared" si="7"/>
        <v>0.25376819204140694</v>
      </c>
      <c r="O21" s="319">
        <f t="shared" si="7"/>
        <v>0.36616108949624787</v>
      </c>
      <c r="P21" s="319">
        <f t="shared" si="7"/>
        <v>0.47604282016982807</v>
      </c>
      <c r="Q21" s="319">
        <f t="shared" si="7"/>
        <v>0.60555128946640324</v>
      </c>
      <c r="R21" s="319">
        <f t="shared" si="7"/>
        <v>4.3513091120866969</v>
      </c>
      <c r="S21" s="319">
        <f t="shared" si="7"/>
        <v>7.3988923639351976</v>
      </c>
      <c r="T21" s="319">
        <f t="shared" si="7"/>
        <v>10.934842312738065</v>
      </c>
      <c r="U21" s="319">
        <f t="shared" si="7"/>
        <v>15.647857502499795</v>
      </c>
      <c r="V21" s="319">
        <f t="shared" si="7"/>
        <v>15.352290920642311</v>
      </c>
      <c r="W21" s="319">
        <f t="shared" si="7"/>
        <v>15.300717032127039</v>
      </c>
      <c r="X21" s="319">
        <f t="shared" si="7"/>
        <v>15.274930087881737</v>
      </c>
      <c r="Y21" s="319">
        <f t="shared" si="7"/>
        <v>15.249143143644833</v>
      </c>
      <c r="Z21" s="319">
        <f t="shared" si="7"/>
        <v>15.223356199416457</v>
      </c>
      <c r="AA21" s="320">
        <f t="shared" si="7"/>
        <v>15.223356199416457</v>
      </c>
    </row>
    <row r="22" spans="2:27" x14ac:dyDescent="0.25">
      <c r="B22" s="249" t="s">
        <v>1012</v>
      </c>
      <c r="C22" s="50" t="s">
        <v>1013</v>
      </c>
      <c r="D22" s="57" t="s">
        <v>815</v>
      </c>
      <c r="E22" s="1591" t="s">
        <v>2192</v>
      </c>
      <c r="F22" s="301">
        <v>3</v>
      </c>
      <c r="G22" s="421">
        <v>0</v>
      </c>
      <c r="H22" s="422">
        <v>0</v>
      </c>
      <c r="I22" s="422">
        <v>0</v>
      </c>
      <c r="J22" s="422">
        <v>0</v>
      </c>
      <c r="K22" s="422">
        <v>0</v>
      </c>
      <c r="L22" s="314">
        <v>0</v>
      </c>
      <c r="M22" s="314">
        <v>0</v>
      </c>
      <c r="N22" s="314">
        <v>0</v>
      </c>
      <c r="O22" s="314">
        <v>0.35128615962936338</v>
      </c>
      <c r="P22" s="314">
        <v>0.35128615962936338</v>
      </c>
      <c r="Q22" s="314">
        <v>0</v>
      </c>
      <c r="R22" s="314">
        <v>0</v>
      </c>
      <c r="S22" s="314">
        <v>0.13057395510378844</v>
      </c>
      <c r="T22" s="314">
        <v>0</v>
      </c>
      <c r="U22" s="314">
        <v>0.28322327874544428</v>
      </c>
      <c r="V22" s="314">
        <v>0</v>
      </c>
      <c r="W22" s="314">
        <v>0.13057395510378844</v>
      </c>
      <c r="X22" s="314">
        <v>0</v>
      </c>
      <c r="Y22" s="314">
        <v>0.28322327874544428</v>
      </c>
      <c r="Z22" s="314">
        <v>0</v>
      </c>
      <c r="AA22" s="317">
        <v>0.13057395510378844</v>
      </c>
    </row>
    <row r="23" spans="2:27" x14ac:dyDescent="0.25">
      <c r="B23" s="250" t="s">
        <v>1014</v>
      </c>
      <c r="C23" s="50" t="s">
        <v>1013</v>
      </c>
      <c r="D23" s="57" t="s">
        <v>812</v>
      </c>
      <c r="E23" s="1591" t="s">
        <v>2192</v>
      </c>
      <c r="F23" s="301">
        <v>3</v>
      </c>
      <c r="G23" s="421">
        <v>0</v>
      </c>
      <c r="H23" s="422">
        <v>0</v>
      </c>
      <c r="I23" s="422">
        <v>0</v>
      </c>
      <c r="J23" s="422">
        <v>0</v>
      </c>
      <c r="K23" s="422">
        <v>0</v>
      </c>
      <c r="L23" s="314">
        <v>0</v>
      </c>
      <c r="M23" s="314">
        <v>0</v>
      </c>
      <c r="N23" s="314">
        <v>0</v>
      </c>
      <c r="O23" s="314">
        <v>0</v>
      </c>
      <c r="P23" s="314">
        <v>0</v>
      </c>
      <c r="Q23" s="314">
        <v>6.3639039416158198E-3</v>
      </c>
      <c r="R23" s="314">
        <v>9.8728543467800668E-3</v>
      </c>
      <c r="S23" s="314">
        <v>3.18195197080791E-2</v>
      </c>
      <c r="T23" s="314">
        <v>3.18195197080791E-2</v>
      </c>
      <c r="U23" s="314">
        <v>3.18195197080791E-2</v>
      </c>
      <c r="V23" s="314">
        <v>3.18195197080791E-2</v>
      </c>
      <c r="W23" s="314">
        <v>3.18195197080791E-2</v>
      </c>
      <c r="X23" s="314">
        <v>3.18195197080791E-2</v>
      </c>
      <c r="Y23" s="314">
        <v>3.18195197080791E-2</v>
      </c>
      <c r="Z23" s="314">
        <v>3.18195197080791E-2</v>
      </c>
      <c r="AA23" s="317">
        <v>0</v>
      </c>
    </row>
    <row r="24" spans="2:27" x14ac:dyDescent="0.25">
      <c r="B24" s="250" t="s">
        <v>1015</v>
      </c>
      <c r="C24" s="50" t="s">
        <v>1013</v>
      </c>
      <c r="D24" s="57" t="s">
        <v>971</v>
      </c>
      <c r="E24" s="1591" t="s">
        <v>2192</v>
      </c>
      <c r="F24" s="301">
        <v>3</v>
      </c>
      <c r="G24" s="319">
        <f t="shared" ref="G24:K24" si="8">SUM(G22:G23)</f>
        <v>0</v>
      </c>
      <c r="H24" s="319">
        <f t="shared" si="8"/>
        <v>0</v>
      </c>
      <c r="I24" s="319">
        <f t="shared" si="8"/>
        <v>0</v>
      </c>
      <c r="J24" s="319">
        <f t="shared" si="8"/>
        <v>0</v>
      </c>
      <c r="K24" s="319">
        <f t="shared" si="8"/>
        <v>0</v>
      </c>
      <c r="L24" s="319">
        <f t="shared" ref="L24:AA24" si="9">SUM(L22:L23)</f>
        <v>0</v>
      </c>
      <c r="M24" s="319">
        <f t="shared" si="9"/>
        <v>0</v>
      </c>
      <c r="N24" s="319">
        <f t="shared" si="9"/>
        <v>0</v>
      </c>
      <c r="O24" s="319">
        <f t="shared" si="9"/>
        <v>0.35128615962936338</v>
      </c>
      <c r="P24" s="319">
        <f t="shared" si="9"/>
        <v>0.35128615962936338</v>
      </c>
      <c r="Q24" s="319">
        <f t="shared" si="9"/>
        <v>6.3639039416158198E-3</v>
      </c>
      <c r="R24" s="319">
        <f t="shared" si="9"/>
        <v>9.8728543467800668E-3</v>
      </c>
      <c r="S24" s="319">
        <f t="shared" si="9"/>
        <v>0.16239347481186756</v>
      </c>
      <c r="T24" s="319">
        <f t="shared" si="9"/>
        <v>3.18195197080791E-2</v>
      </c>
      <c r="U24" s="319">
        <f t="shared" si="9"/>
        <v>0.3150427984535234</v>
      </c>
      <c r="V24" s="319">
        <f t="shared" si="9"/>
        <v>3.18195197080791E-2</v>
      </c>
      <c r="W24" s="319">
        <f t="shared" si="9"/>
        <v>0.16239347481186756</v>
      </c>
      <c r="X24" s="319">
        <f t="shared" si="9"/>
        <v>3.18195197080791E-2</v>
      </c>
      <c r="Y24" s="319">
        <f t="shared" si="9"/>
        <v>0.3150427984535234</v>
      </c>
      <c r="Z24" s="319">
        <f t="shared" si="9"/>
        <v>3.18195197080791E-2</v>
      </c>
      <c r="AA24" s="320">
        <f t="shared" si="9"/>
        <v>0.13057395510378844</v>
      </c>
    </row>
    <row r="25" spans="2:27" x14ac:dyDescent="0.25">
      <c r="B25" s="249" t="s">
        <v>1016</v>
      </c>
      <c r="C25" s="50" t="s">
        <v>1017</v>
      </c>
      <c r="D25" s="57" t="s">
        <v>815</v>
      </c>
      <c r="E25" s="1591" t="s">
        <v>2192</v>
      </c>
      <c r="F25" s="301">
        <v>3</v>
      </c>
      <c r="G25" s="421">
        <v>0</v>
      </c>
      <c r="H25" s="422">
        <v>0</v>
      </c>
      <c r="I25" s="422">
        <v>0</v>
      </c>
      <c r="J25" s="422">
        <v>0</v>
      </c>
      <c r="K25" s="422">
        <v>0</v>
      </c>
      <c r="L25" s="314">
        <v>0</v>
      </c>
      <c r="M25" s="314">
        <v>0</v>
      </c>
      <c r="N25" s="314">
        <v>0</v>
      </c>
      <c r="O25" s="314">
        <v>0</v>
      </c>
      <c r="P25" s="314">
        <v>0</v>
      </c>
      <c r="Q25" s="314">
        <v>0</v>
      </c>
      <c r="R25" s="314">
        <v>0</v>
      </c>
      <c r="S25" s="314">
        <v>0</v>
      </c>
      <c r="T25" s="314">
        <v>0</v>
      </c>
      <c r="U25" s="314">
        <v>0</v>
      </c>
      <c r="V25" s="314">
        <v>0</v>
      </c>
      <c r="W25" s="314">
        <v>0</v>
      </c>
      <c r="X25" s="314">
        <v>0</v>
      </c>
      <c r="Y25" s="314">
        <v>0</v>
      </c>
      <c r="Z25" s="314">
        <v>0</v>
      </c>
      <c r="AA25" s="317">
        <v>0</v>
      </c>
    </row>
    <row r="26" spans="2:27" x14ac:dyDescent="0.25">
      <c r="B26" s="250" t="s">
        <v>1018</v>
      </c>
      <c r="C26" s="50" t="s">
        <v>1017</v>
      </c>
      <c r="D26" s="57" t="s">
        <v>812</v>
      </c>
      <c r="E26" s="1591" t="s">
        <v>2192</v>
      </c>
      <c r="F26" s="301">
        <v>3</v>
      </c>
      <c r="G26" s="421">
        <v>0</v>
      </c>
      <c r="H26" s="422">
        <v>0</v>
      </c>
      <c r="I26" s="422">
        <v>0</v>
      </c>
      <c r="J26" s="422">
        <v>0</v>
      </c>
      <c r="K26" s="422">
        <v>0</v>
      </c>
      <c r="L26" s="314">
        <v>0</v>
      </c>
      <c r="M26" s="314">
        <v>0</v>
      </c>
      <c r="N26" s="314">
        <v>0</v>
      </c>
      <c r="O26" s="314">
        <v>0</v>
      </c>
      <c r="P26" s="314">
        <v>0</v>
      </c>
      <c r="Q26" s="314">
        <v>0</v>
      </c>
      <c r="R26" s="314">
        <v>0</v>
      </c>
      <c r="S26" s="314">
        <v>0</v>
      </c>
      <c r="T26" s="314">
        <v>0</v>
      </c>
      <c r="U26" s="314">
        <v>0</v>
      </c>
      <c r="V26" s="314">
        <v>0</v>
      </c>
      <c r="W26" s="314">
        <v>0</v>
      </c>
      <c r="X26" s="314">
        <v>0</v>
      </c>
      <c r="Y26" s="314">
        <v>0</v>
      </c>
      <c r="Z26" s="314">
        <v>0</v>
      </c>
      <c r="AA26" s="317">
        <v>0</v>
      </c>
    </row>
    <row r="27" spans="2:27" x14ac:dyDescent="0.25">
      <c r="B27" s="250" t="s">
        <v>1019</v>
      </c>
      <c r="C27" s="50" t="s">
        <v>1017</v>
      </c>
      <c r="D27" s="57" t="s">
        <v>971</v>
      </c>
      <c r="E27" s="1591" t="s">
        <v>2192</v>
      </c>
      <c r="F27" s="301">
        <v>3</v>
      </c>
      <c r="G27" s="319">
        <f t="shared" ref="G27:K27" si="10">SUM(G25:G26)</f>
        <v>0</v>
      </c>
      <c r="H27" s="319">
        <f t="shared" si="10"/>
        <v>0</v>
      </c>
      <c r="I27" s="319">
        <f t="shared" si="10"/>
        <v>0</v>
      </c>
      <c r="J27" s="319">
        <f t="shared" si="10"/>
        <v>0</v>
      </c>
      <c r="K27" s="319">
        <f t="shared" si="10"/>
        <v>0</v>
      </c>
      <c r="L27" s="319">
        <f t="shared" ref="L27:AA27" si="11">SUM(L25:L26)</f>
        <v>0</v>
      </c>
      <c r="M27" s="319">
        <f t="shared" si="11"/>
        <v>0</v>
      </c>
      <c r="N27" s="319">
        <f t="shared" si="11"/>
        <v>0</v>
      </c>
      <c r="O27" s="319">
        <f t="shared" si="11"/>
        <v>0</v>
      </c>
      <c r="P27" s="319">
        <f t="shared" si="11"/>
        <v>0</v>
      </c>
      <c r="Q27" s="319">
        <f t="shared" si="11"/>
        <v>0</v>
      </c>
      <c r="R27" s="319">
        <f t="shared" si="11"/>
        <v>0</v>
      </c>
      <c r="S27" s="319">
        <f t="shared" si="11"/>
        <v>0</v>
      </c>
      <c r="T27" s="319">
        <f t="shared" si="11"/>
        <v>0</v>
      </c>
      <c r="U27" s="319">
        <f t="shared" si="11"/>
        <v>0</v>
      </c>
      <c r="V27" s="319">
        <f t="shared" si="11"/>
        <v>0</v>
      </c>
      <c r="W27" s="319">
        <f t="shared" si="11"/>
        <v>0</v>
      </c>
      <c r="X27" s="319">
        <f t="shared" si="11"/>
        <v>0</v>
      </c>
      <c r="Y27" s="319">
        <f t="shared" si="11"/>
        <v>0</v>
      </c>
      <c r="Z27" s="319">
        <f t="shared" si="11"/>
        <v>0</v>
      </c>
      <c r="AA27" s="320">
        <f t="shared" si="11"/>
        <v>0</v>
      </c>
    </row>
    <row r="28" spans="2:27" x14ac:dyDescent="0.25">
      <c r="B28" s="251" t="s">
        <v>1020</v>
      </c>
      <c r="C28" s="51" t="s">
        <v>1021</v>
      </c>
      <c r="D28" s="59" t="s">
        <v>971</v>
      </c>
      <c r="E28" s="1592" t="s">
        <v>2192</v>
      </c>
      <c r="F28" s="302">
        <v>3</v>
      </c>
      <c r="G28" s="315">
        <f t="shared" ref="G28:K28" si="12">SUM(G27,G24,G21,G18,G15)</f>
        <v>0</v>
      </c>
      <c r="H28" s="315">
        <f t="shared" si="12"/>
        <v>1.6740719300069764</v>
      </c>
      <c r="I28" s="315">
        <f t="shared" si="12"/>
        <v>0</v>
      </c>
      <c r="J28" s="315">
        <f t="shared" si="12"/>
        <v>0</v>
      </c>
      <c r="K28" s="315">
        <f t="shared" si="12"/>
        <v>0</v>
      </c>
      <c r="L28" s="315">
        <f t="shared" ref="L28:AA28" si="13">SUM(L27,L24,L21,L18,L15)</f>
        <v>0</v>
      </c>
      <c r="M28" s="315">
        <f t="shared" si="13"/>
        <v>1.5274361197326449</v>
      </c>
      <c r="N28" s="315">
        <f t="shared" si="13"/>
        <v>1.6342575603591247</v>
      </c>
      <c r="O28" s="315">
        <f t="shared" si="13"/>
        <v>2.0630358805650904</v>
      </c>
      <c r="P28" s="315">
        <f t="shared" si="13"/>
        <v>2.1389179768724853</v>
      </c>
      <c r="Q28" s="315">
        <f t="shared" si="13"/>
        <v>1.937450930818722</v>
      </c>
      <c r="R28" s="315">
        <f t="shared" si="13"/>
        <v>16.833904082203468</v>
      </c>
      <c r="S28" s="315">
        <f t="shared" si="13"/>
        <v>22.472210973837761</v>
      </c>
      <c r="T28" s="315">
        <f t="shared" si="13"/>
        <v>39.115399733554227</v>
      </c>
      <c r="U28" s="315">
        <f t="shared" si="13"/>
        <v>50.965452952228823</v>
      </c>
      <c r="V28" s="315">
        <f t="shared" si="13"/>
        <v>32.166334746759631</v>
      </c>
      <c r="W28" s="315">
        <f t="shared" si="13"/>
        <v>33.124233812909992</v>
      </c>
      <c r="X28" s="315">
        <f t="shared" si="13"/>
        <v>33.308953204260156</v>
      </c>
      <c r="Y28" s="315">
        <f t="shared" si="13"/>
        <v>39.735853885851938</v>
      </c>
      <c r="Z28" s="315">
        <f t="shared" si="13"/>
        <v>33.541195337421783</v>
      </c>
      <c r="AA28" s="318">
        <f t="shared" si="13"/>
        <v>32.620645349378748</v>
      </c>
    </row>
    <row r="29" spans="2:27" ht="14.4" thickBot="1" x14ac:dyDescent="0.3">
      <c r="B29" s="252"/>
      <c r="C29" s="253"/>
      <c r="D29" s="61"/>
      <c r="E29" s="254"/>
      <c r="F29" s="255"/>
      <c r="G29" s="264"/>
      <c r="H29" s="264"/>
      <c r="I29" s="264"/>
      <c r="J29" s="264"/>
      <c r="K29" s="264"/>
      <c r="L29" s="264"/>
      <c r="M29" s="264"/>
      <c r="N29" s="264"/>
      <c r="O29" s="264"/>
      <c r="P29" s="264"/>
      <c r="Q29" s="264"/>
      <c r="R29" s="264"/>
      <c r="S29" s="264"/>
      <c r="T29" s="264"/>
      <c r="U29" s="264"/>
      <c r="V29" s="264"/>
      <c r="W29" s="264"/>
      <c r="X29" s="264"/>
      <c r="Y29" s="264"/>
      <c r="Z29" s="264"/>
      <c r="AA29" s="264"/>
    </row>
    <row r="30" spans="2:27" ht="42" thickBot="1" x14ac:dyDescent="0.3">
      <c r="B30" s="216" t="s">
        <v>1022</v>
      </c>
      <c r="G30" s="1681" t="s">
        <v>982</v>
      </c>
      <c r="H30" s="1717"/>
      <c r="I30" s="1717"/>
      <c r="J30" s="1717"/>
      <c r="K30" s="1717"/>
      <c r="L30" s="1717"/>
      <c r="M30" s="1717"/>
      <c r="N30" s="1717"/>
      <c r="O30" s="1717"/>
      <c r="P30" s="1717"/>
      <c r="Q30" s="1682"/>
      <c r="R30" s="1681" t="s">
        <v>983</v>
      </c>
      <c r="S30" s="1717"/>
      <c r="T30" s="1717"/>
      <c r="U30" s="1717"/>
      <c r="V30" s="1717"/>
      <c r="W30" s="1717"/>
      <c r="X30" s="1717"/>
      <c r="Y30" s="1717"/>
      <c r="Z30" s="1717"/>
      <c r="AA30" s="1682"/>
    </row>
    <row r="31" spans="2:27" ht="42" thickBot="1" x14ac:dyDescent="0.3">
      <c r="B31" s="1151" t="s">
        <v>984</v>
      </c>
      <c r="C31" s="1152" t="s">
        <v>967</v>
      </c>
      <c r="D31" s="1152" t="s">
        <v>968</v>
      </c>
      <c r="E31" s="1152" t="s">
        <v>116</v>
      </c>
      <c r="F31" s="1153" t="s">
        <v>117</v>
      </c>
      <c r="G31" s="257" t="s">
        <v>118</v>
      </c>
      <c r="H31" s="258" t="s">
        <v>119</v>
      </c>
      <c r="I31" s="258" t="s">
        <v>120</v>
      </c>
      <c r="J31" s="258" t="s">
        <v>121</v>
      </c>
      <c r="K31" s="258" t="s">
        <v>122</v>
      </c>
      <c r="L31" s="258" t="s">
        <v>123</v>
      </c>
      <c r="M31" s="258" t="s">
        <v>124</v>
      </c>
      <c r="N31" s="258" t="s">
        <v>125</v>
      </c>
      <c r="O31" s="258" t="s">
        <v>126</v>
      </c>
      <c r="P31" s="258" t="s">
        <v>127</v>
      </c>
      <c r="Q31" s="259" t="s">
        <v>128</v>
      </c>
      <c r="R31" s="262" t="s">
        <v>985</v>
      </c>
      <c r="S31" s="260" t="s">
        <v>986</v>
      </c>
      <c r="T31" s="260" t="s">
        <v>987</v>
      </c>
      <c r="U31" s="260" t="s">
        <v>988</v>
      </c>
      <c r="V31" s="260" t="s">
        <v>989</v>
      </c>
      <c r="W31" s="260" t="s">
        <v>990</v>
      </c>
      <c r="X31" s="260" t="s">
        <v>991</v>
      </c>
      <c r="Y31" s="260" t="s">
        <v>992</v>
      </c>
      <c r="Z31" s="260" t="s">
        <v>993</v>
      </c>
      <c r="AA31" s="261" t="s">
        <v>994</v>
      </c>
    </row>
    <row r="32" spans="2:27" x14ac:dyDescent="0.25">
      <c r="B32" s="1146" t="s">
        <v>1023</v>
      </c>
      <c r="C32" s="1147" t="s">
        <v>1024</v>
      </c>
      <c r="D32" s="1148" t="s">
        <v>815</v>
      </c>
      <c r="E32" s="1593" t="s">
        <v>2192</v>
      </c>
      <c r="F32" s="1150">
        <v>3</v>
      </c>
      <c r="G32" s="1513">
        <v>0</v>
      </c>
      <c r="H32" s="1513">
        <v>0</v>
      </c>
      <c r="I32" s="1513">
        <v>0</v>
      </c>
      <c r="J32" s="1513">
        <v>0</v>
      </c>
      <c r="K32" s="1513">
        <v>0</v>
      </c>
      <c r="L32" s="1514">
        <v>0</v>
      </c>
      <c r="M32" s="1514">
        <v>0.21860727944802763</v>
      </c>
      <c r="N32" s="1514">
        <v>0.18019779670843006</v>
      </c>
      <c r="O32" s="1514">
        <v>0.14417584125456512</v>
      </c>
      <c r="P32" s="1514">
        <v>0.11542649195677981</v>
      </c>
      <c r="Q32" s="1514">
        <v>9.253043535950034E-2</v>
      </c>
      <c r="R32" s="1514">
        <v>0.24841286201507717</v>
      </c>
      <c r="S32" s="1514">
        <v>0.13215728393451176</v>
      </c>
      <c r="T32" s="1514">
        <v>1.9043158935195672</v>
      </c>
      <c r="U32" s="1514">
        <v>1.1514405628082154</v>
      </c>
      <c r="V32" s="1514">
        <v>7.6801141542776339</v>
      </c>
      <c r="W32" s="1514">
        <v>7.0755526367825308</v>
      </c>
      <c r="X32" s="1514">
        <v>7.6805542514731595</v>
      </c>
      <c r="Y32" s="1514">
        <v>7.0759927339780564</v>
      </c>
      <c r="Z32" s="1514">
        <v>7.6809943486686878</v>
      </c>
      <c r="AA32" s="1514">
        <v>7.0764328311735829</v>
      </c>
    </row>
    <row r="33" spans="2:27" x14ac:dyDescent="0.25">
      <c r="B33" s="250" t="s">
        <v>1025</v>
      </c>
      <c r="C33" s="50" t="s">
        <v>1026</v>
      </c>
      <c r="D33" s="57" t="s">
        <v>815</v>
      </c>
      <c r="E33" s="1591" t="s">
        <v>2192</v>
      </c>
      <c r="F33" s="301">
        <v>3</v>
      </c>
      <c r="G33" s="1515">
        <v>0</v>
      </c>
      <c r="H33" s="1515">
        <v>0</v>
      </c>
      <c r="I33" s="1515">
        <v>0</v>
      </c>
      <c r="J33" s="1515">
        <v>0</v>
      </c>
      <c r="K33" s="1515">
        <v>0</v>
      </c>
      <c r="L33" s="1516">
        <v>0</v>
      </c>
      <c r="M33" s="1516">
        <v>0</v>
      </c>
      <c r="N33" s="1516">
        <v>0</v>
      </c>
      <c r="O33" s="1516">
        <v>0</v>
      </c>
      <c r="P33" s="1516">
        <v>0</v>
      </c>
      <c r="Q33" s="1516">
        <v>0</v>
      </c>
      <c r="R33" s="1516">
        <v>0</v>
      </c>
      <c r="S33" s="1516">
        <v>0</v>
      </c>
      <c r="T33" s="1516">
        <v>0</v>
      </c>
      <c r="U33" s="1516">
        <v>0</v>
      </c>
      <c r="V33" s="1516">
        <v>0</v>
      </c>
      <c r="W33" s="1516">
        <v>0</v>
      </c>
      <c r="X33" s="1516">
        <v>0</v>
      </c>
      <c r="Y33" s="1516">
        <v>0</v>
      </c>
      <c r="Z33" s="1516">
        <v>0</v>
      </c>
      <c r="AA33" s="1517">
        <v>0</v>
      </c>
    </row>
    <row r="34" spans="2:27" x14ac:dyDescent="0.25">
      <c r="B34" s="250" t="s">
        <v>1027</v>
      </c>
      <c r="C34" s="50" t="s">
        <v>1028</v>
      </c>
      <c r="D34" s="57" t="s">
        <v>815</v>
      </c>
      <c r="E34" s="1591" t="s">
        <v>2192</v>
      </c>
      <c r="F34" s="301">
        <v>3</v>
      </c>
      <c r="G34" s="1515">
        <v>0</v>
      </c>
      <c r="H34" s="1515">
        <v>0</v>
      </c>
      <c r="I34" s="1515">
        <v>0</v>
      </c>
      <c r="J34" s="1515">
        <v>0</v>
      </c>
      <c r="K34" s="1515">
        <v>0</v>
      </c>
      <c r="L34" s="1516">
        <v>0</v>
      </c>
      <c r="M34" s="1516">
        <v>0</v>
      </c>
      <c r="N34" s="1516">
        <v>0</v>
      </c>
      <c r="O34" s="1516">
        <v>0</v>
      </c>
      <c r="P34" s="1516">
        <v>0</v>
      </c>
      <c r="Q34" s="1516">
        <v>0</v>
      </c>
      <c r="R34" s="1516">
        <v>0</v>
      </c>
      <c r="S34" s="1516">
        <v>0</v>
      </c>
      <c r="T34" s="1516">
        <v>0</v>
      </c>
      <c r="U34" s="1516">
        <v>0</v>
      </c>
      <c r="V34" s="1516">
        <v>0</v>
      </c>
      <c r="W34" s="1516">
        <v>0</v>
      </c>
      <c r="X34" s="1516">
        <v>0</v>
      </c>
      <c r="Y34" s="1516">
        <v>0</v>
      </c>
      <c r="Z34" s="1516">
        <v>0</v>
      </c>
      <c r="AA34" s="1517">
        <v>0</v>
      </c>
    </row>
    <row r="35" spans="2:27" x14ac:dyDescent="0.25">
      <c r="B35" s="250" t="s">
        <v>1029</v>
      </c>
      <c r="C35" s="50" t="s">
        <v>1030</v>
      </c>
      <c r="D35" s="57" t="s">
        <v>815</v>
      </c>
      <c r="E35" s="1591" t="s">
        <v>2192</v>
      </c>
      <c r="F35" s="301">
        <v>3</v>
      </c>
      <c r="G35" s="1515">
        <v>0</v>
      </c>
      <c r="H35" s="1515">
        <v>0</v>
      </c>
      <c r="I35" s="1515">
        <v>0</v>
      </c>
      <c r="J35" s="1515">
        <v>0</v>
      </c>
      <c r="K35" s="1515">
        <v>0</v>
      </c>
      <c r="L35" s="1516">
        <v>0</v>
      </c>
      <c r="M35" s="1516">
        <v>0.21860727944802763</v>
      </c>
      <c r="N35" s="1516">
        <v>0.18019779670843006</v>
      </c>
      <c r="O35" s="1516">
        <v>0.14417584125456512</v>
      </c>
      <c r="P35" s="1516">
        <v>0.11542649195677981</v>
      </c>
      <c r="Q35" s="1516">
        <v>9.253043535950034E-2</v>
      </c>
      <c r="R35" s="1516">
        <v>0.24841286201507717</v>
      </c>
      <c r="S35" s="1516">
        <v>0.13215728393451176</v>
      </c>
      <c r="T35" s="1516">
        <v>1.9043158935195672</v>
      </c>
      <c r="U35" s="1516">
        <v>1.1514405628082154</v>
      </c>
      <c r="V35" s="1516">
        <v>7.6801141542776339</v>
      </c>
      <c r="W35" s="1516">
        <v>7.0755526367825308</v>
      </c>
      <c r="X35" s="1516">
        <v>7.6805542514731595</v>
      </c>
      <c r="Y35" s="1516">
        <v>7.0759927339780564</v>
      </c>
      <c r="Z35" s="1516">
        <v>7.6809943486686878</v>
      </c>
      <c r="AA35" s="1517">
        <v>7.0764328311735829</v>
      </c>
    </row>
    <row r="36" spans="2:27" x14ac:dyDescent="0.25">
      <c r="B36" s="250" t="s">
        <v>1031</v>
      </c>
      <c r="C36" s="50" t="s">
        <v>1024</v>
      </c>
      <c r="D36" s="57" t="s">
        <v>812</v>
      </c>
      <c r="E36" s="1591" t="s">
        <v>2192</v>
      </c>
      <c r="F36" s="301">
        <v>3</v>
      </c>
      <c r="G36" s="1513">
        <v>0</v>
      </c>
      <c r="H36" s="1513">
        <v>0</v>
      </c>
      <c r="I36" s="1513">
        <v>0</v>
      </c>
      <c r="J36" s="1513">
        <v>0</v>
      </c>
      <c r="K36" s="1513">
        <v>0</v>
      </c>
      <c r="L36" s="1514">
        <v>0</v>
      </c>
      <c r="M36" s="1514">
        <v>0.12260986054503319</v>
      </c>
      <c r="N36" s="1514">
        <v>0.12260986054503319</v>
      </c>
      <c r="O36" s="1514">
        <v>0.12260986054503319</v>
      </c>
      <c r="P36" s="1514">
        <v>0.12260986054503319</v>
      </c>
      <c r="Q36" s="1514">
        <v>0.1226098605450332</v>
      </c>
      <c r="R36" s="1514">
        <v>0.61304930272516589</v>
      </c>
      <c r="S36" s="1514">
        <v>0.61304930272516578</v>
      </c>
      <c r="T36" s="1514">
        <v>0.61304930272516578</v>
      </c>
      <c r="U36" s="1514">
        <v>0.61304930272516578</v>
      </c>
      <c r="V36" s="1514">
        <v>0.61304930272516589</v>
      </c>
      <c r="W36" s="1514">
        <v>0.61304930272516589</v>
      </c>
      <c r="X36" s="1514">
        <v>0.61304930272516589</v>
      </c>
      <c r="Y36" s="1514">
        <v>0.61304930272516589</v>
      </c>
      <c r="Z36" s="1514">
        <v>0.61304930272516578</v>
      </c>
      <c r="AA36" s="1514">
        <v>0.61304930272516589</v>
      </c>
    </row>
    <row r="37" spans="2:27" x14ac:dyDescent="0.25">
      <c r="B37" s="250" t="s">
        <v>1032</v>
      </c>
      <c r="C37" s="50" t="s">
        <v>1026</v>
      </c>
      <c r="D37" s="57" t="s">
        <v>812</v>
      </c>
      <c r="E37" s="1591" t="s">
        <v>2192</v>
      </c>
      <c r="F37" s="301">
        <v>3</v>
      </c>
      <c r="G37" s="1515">
        <v>0</v>
      </c>
      <c r="H37" s="1515">
        <v>0</v>
      </c>
      <c r="I37" s="1515">
        <v>0</v>
      </c>
      <c r="J37" s="1515">
        <v>0</v>
      </c>
      <c r="K37" s="1515">
        <v>0</v>
      </c>
      <c r="L37" s="1516">
        <v>0</v>
      </c>
      <c r="M37" s="1516">
        <v>0</v>
      </c>
      <c r="N37" s="1516">
        <v>0</v>
      </c>
      <c r="O37" s="1516">
        <v>0</v>
      </c>
      <c r="P37" s="1516">
        <v>0</v>
      </c>
      <c r="Q37" s="1516">
        <v>0</v>
      </c>
      <c r="R37" s="1516">
        <v>0</v>
      </c>
      <c r="S37" s="1516">
        <v>0</v>
      </c>
      <c r="T37" s="1516">
        <v>0</v>
      </c>
      <c r="U37" s="1516">
        <v>0</v>
      </c>
      <c r="V37" s="1516">
        <v>0</v>
      </c>
      <c r="W37" s="1516">
        <v>0</v>
      </c>
      <c r="X37" s="1516">
        <v>0</v>
      </c>
      <c r="Y37" s="1516">
        <v>0</v>
      </c>
      <c r="Z37" s="1516">
        <v>0</v>
      </c>
      <c r="AA37" s="1517">
        <v>0</v>
      </c>
    </row>
    <row r="38" spans="2:27" x14ac:dyDescent="0.25">
      <c r="B38" s="250" t="s">
        <v>1033</v>
      </c>
      <c r="C38" s="50" t="s">
        <v>1028</v>
      </c>
      <c r="D38" s="57" t="s">
        <v>812</v>
      </c>
      <c r="E38" s="1591" t="s">
        <v>2192</v>
      </c>
      <c r="F38" s="301">
        <v>3</v>
      </c>
      <c r="G38" s="1515">
        <v>0</v>
      </c>
      <c r="H38" s="1515">
        <v>0</v>
      </c>
      <c r="I38" s="1515">
        <v>0</v>
      </c>
      <c r="J38" s="1515">
        <v>0</v>
      </c>
      <c r="K38" s="1515">
        <v>0</v>
      </c>
      <c r="L38" s="1516">
        <v>0</v>
      </c>
      <c r="M38" s="1516">
        <v>0</v>
      </c>
      <c r="N38" s="1516">
        <v>0</v>
      </c>
      <c r="O38" s="1516">
        <v>0</v>
      </c>
      <c r="P38" s="1516">
        <v>0</v>
      </c>
      <c r="Q38" s="1516">
        <v>0</v>
      </c>
      <c r="R38" s="1516">
        <v>0</v>
      </c>
      <c r="S38" s="1516">
        <v>0</v>
      </c>
      <c r="T38" s="1516">
        <v>0</v>
      </c>
      <c r="U38" s="1516">
        <v>0</v>
      </c>
      <c r="V38" s="1516">
        <v>0</v>
      </c>
      <c r="W38" s="1516">
        <v>0</v>
      </c>
      <c r="X38" s="1516">
        <v>0</v>
      </c>
      <c r="Y38" s="1516">
        <v>0</v>
      </c>
      <c r="Z38" s="1516">
        <v>0</v>
      </c>
      <c r="AA38" s="1517">
        <v>0</v>
      </c>
    </row>
    <row r="39" spans="2:27" x14ac:dyDescent="0.25">
      <c r="B39" s="250" t="s">
        <v>1034</v>
      </c>
      <c r="C39" s="50" t="s">
        <v>1030</v>
      </c>
      <c r="D39" s="57" t="s">
        <v>812</v>
      </c>
      <c r="E39" s="1591" t="s">
        <v>2192</v>
      </c>
      <c r="F39" s="301">
        <v>3</v>
      </c>
      <c r="G39" s="1515">
        <v>0</v>
      </c>
      <c r="H39" s="1515">
        <v>0</v>
      </c>
      <c r="I39" s="1515">
        <v>0</v>
      </c>
      <c r="J39" s="1515">
        <v>0</v>
      </c>
      <c r="K39" s="1515">
        <v>0</v>
      </c>
      <c r="L39" s="1516">
        <v>0</v>
      </c>
      <c r="M39" s="1516">
        <v>0.12260986054503319</v>
      </c>
      <c r="N39" s="1516">
        <v>0.12260986054503319</v>
      </c>
      <c r="O39" s="1516">
        <v>0.12260986054503319</v>
      </c>
      <c r="P39" s="1516">
        <v>0.12260986054503319</v>
      </c>
      <c r="Q39" s="1516">
        <v>0.1226098605450332</v>
      </c>
      <c r="R39" s="1516">
        <v>0.61304930272516589</v>
      </c>
      <c r="S39" s="1516">
        <v>0.61304930272516578</v>
      </c>
      <c r="T39" s="1516">
        <v>0.61304930272516578</v>
      </c>
      <c r="U39" s="1516">
        <v>0.61304930272516578</v>
      </c>
      <c r="V39" s="1516">
        <v>0.61304930272516589</v>
      </c>
      <c r="W39" s="1516">
        <v>0.61304930272516589</v>
      </c>
      <c r="X39" s="1516">
        <v>0.61304930272516589</v>
      </c>
      <c r="Y39" s="1516">
        <v>0.61304930272516589</v>
      </c>
      <c r="Z39" s="1516">
        <v>0.61304930272516578</v>
      </c>
      <c r="AA39" s="1517">
        <v>0.61304930272516589</v>
      </c>
    </row>
    <row r="40" spans="2:27" x14ac:dyDescent="0.25">
      <c r="B40" s="250" t="s">
        <v>1035</v>
      </c>
      <c r="C40" s="1594" t="s">
        <v>1024</v>
      </c>
      <c r="D40" s="57" t="s">
        <v>971</v>
      </c>
      <c r="E40" s="1591" t="s">
        <v>2192</v>
      </c>
      <c r="F40" s="301">
        <v>3</v>
      </c>
      <c r="G40" s="319">
        <f t="shared" ref="G40:K40" si="14">SUM(G32, G36)</f>
        <v>0</v>
      </c>
      <c r="H40" s="319">
        <f t="shared" si="14"/>
        <v>0</v>
      </c>
      <c r="I40" s="319">
        <f t="shared" si="14"/>
        <v>0</v>
      </c>
      <c r="J40" s="319">
        <f t="shared" si="14"/>
        <v>0</v>
      </c>
      <c r="K40" s="319">
        <f t="shared" si="14"/>
        <v>0</v>
      </c>
      <c r="L40" s="319">
        <f>SUM(L32, L36)</f>
        <v>0</v>
      </c>
      <c r="M40" s="319">
        <f t="shared" ref="M40:AA40" si="15">SUM(M32, M36)</f>
        <v>0.3412171399930608</v>
      </c>
      <c r="N40" s="319">
        <f t="shared" si="15"/>
        <v>0.30280765725346326</v>
      </c>
      <c r="O40" s="319">
        <f t="shared" si="15"/>
        <v>0.26678570179959832</v>
      </c>
      <c r="P40" s="319">
        <f t="shared" si="15"/>
        <v>0.23803635250181299</v>
      </c>
      <c r="Q40" s="319">
        <f t="shared" si="15"/>
        <v>0.21514029590453354</v>
      </c>
      <c r="R40" s="319">
        <f t="shared" si="15"/>
        <v>0.86146216474024306</v>
      </c>
      <c r="S40" s="319">
        <f t="shared" si="15"/>
        <v>0.74520658665967754</v>
      </c>
      <c r="T40" s="319">
        <f t="shared" si="15"/>
        <v>2.5173651962447332</v>
      </c>
      <c r="U40" s="319">
        <f t="shared" si="15"/>
        <v>1.7644898655333812</v>
      </c>
      <c r="V40" s="319">
        <f t="shared" si="15"/>
        <v>8.2931634570027999</v>
      </c>
      <c r="W40" s="319">
        <f t="shared" si="15"/>
        <v>7.6886019395076968</v>
      </c>
      <c r="X40" s="319">
        <f t="shared" si="15"/>
        <v>8.2936035541983255</v>
      </c>
      <c r="Y40" s="319">
        <f t="shared" si="15"/>
        <v>7.6890420367032224</v>
      </c>
      <c r="Z40" s="319">
        <f t="shared" si="15"/>
        <v>8.2940436513938529</v>
      </c>
      <c r="AA40" s="319">
        <f t="shared" si="15"/>
        <v>7.6894821338987489</v>
      </c>
    </row>
    <row r="41" spans="2:27" x14ac:dyDescent="0.25">
      <c r="B41" s="250" t="s">
        <v>1036</v>
      </c>
      <c r="C41" s="1594" t="s">
        <v>1037</v>
      </c>
      <c r="D41" s="57" t="s">
        <v>815</v>
      </c>
      <c r="E41" s="1591" t="s">
        <v>2192</v>
      </c>
      <c r="F41" s="301">
        <v>3</v>
      </c>
      <c r="G41" s="1513">
        <v>0</v>
      </c>
      <c r="H41" s="1513">
        <v>0</v>
      </c>
      <c r="I41" s="1513">
        <v>0</v>
      </c>
      <c r="J41" s="1513">
        <v>0</v>
      </c>
      <c r="K41" s="1513">
        <v>0</v>
      </c>
      <c r="L41" s="1514">
        <v>0</v>
      </c>
      <c r="M41" s="1514">
        <v>6.3573470209725294</v>
      </c>
      <c r="N41" s="1514">
        <v>6.5401413911345667</v>
      </c>
      <c r="O41" s="1514">
        <v>6.5401413911345667</v>
      </c>
      <c r="P41" s="1514">
        <v>6.5401413911345667</v>
      </c>
      <c r="Q41" s="1514">
        <v>6.5401413911345667</v>
      </c>
      <c r="R41" s="1514">
        <v>32.701565145204114</v>
      </c>
      <c r="S41" s="1514">
        <v>0</v>
      </c>
      <c r="T41" s="1514">
        <v>0</v>
      </c>
      <c r="U41" s="1514">
        <v>0</v>
      </c>
      <c r="V41" s="1514">
        <v>0</v>
      </c>
      <c r="W41" s="1514">
        <v>0</v>
      </c>
      <c r="X41" s="1514">
        <v>0</v>
      </c>
      <c r="Y41" s="1514">
        <v>0</v>
      </c>
      <c r="Z41" s="1514">
        <v>0</v>
      </c>
      <c r="AA41" s="1514">
        <v>0</v>
      </c>
    </row>
    <row r="42" spans="2:27" x14ac:dyDescent="0.25">
      <c r="B42" s="250" t="s">
        <v>1038</v>
      </c>
      <c r="C42" s="1594" t="s">
        <v>2196</v>
      </c>
      <c r="D42" s="57" t="s">
        <v>815</v>
      </c>
      <c r="E42" s="1591" t="s">
        <v>2192</v>
      </c>
      <c r="F42" s="301">
        <v>3</v>
      </c>
      <c r="G42" s="1515">
        <v>0</v>
      </c>
      <c r="H42" s="1515">
        <v>0</v>
      </c>
      <c r="I42" s="1515">
        <v>0</v>
      </c>
      <c r="J42" s="1515">
        <v>0</v>
      </c>
      <c r="K42" s="1515">
        <v>0</v>
      </c>
      <c r="L42" s="1516">
        <v>0</v>
      </c>
      <c r="M42" s="1516">
        <v>0</v>
      </c>
      <c r="N42" s="1516">
        <v>0</v>
      </c>
      <c r="O42" s="1516">
        <v>0</v>
      </c>
      <c r="P42" s="1516">
        <v>0</v>
      </c>
      <c r="Q42" s="1516">
        <v>0</v>
      </c>
      <c r="R42" s="1516">
        <v>0</v>
      </c>
      <c r="S42" s="1516">
        <v>0</v>
      </c>
      <c r="T42" s="1516">
        <v>0</v>
      </c>
      <c r="U42" s="1516">
        <v>0</v>
      </c>
      <c r="V42" s="1516">
        <v>0</v>
      </c>
      <c r="W42" s="1516">
        <v>0</v>
      </c>
      <c r="X42" s="1516">
        <v>0</v>
      </c>
      <c r="Y42" s="1516">
        <v>0</v>
      </c>
      <c r="Z42" s="1516">
        <v>0</v>
      </c>
      <c r="AA42" s="1517">
        <v>0</v>
      </c>
    </row>
    <row r="43" spans="2:27" x14ac:dyDescent="0.25">
      <c r="B43" s="250" t="s">
        <v>1039</v>
      </c>
      <c r="C43" s="1594" t="s">
        <v>2197</v>
      </c>
      <c r="D43" s="57" t="s">
        <v>815</v>
      </c>
      <c r="E43" s="1591" t="s">
        <v>2192</v>
      </c>
      <c r="F43" s="301">
        <v>3</v>
      </c>
      <c r="G43" s="1515">
        <v>0</v>
      </c>
      <c r="H43" s="1515">
        <v>0</v>
      </c>
      <c r="I43" s="1515">
        <v>0</v>
      </c>
      <c r="J43" s="1515">
        <v>0</v>
      </c>
      <c r="K43" s="1515">
        <v>0</v>
      </c>
      <c r="L43" s="1516">
        <v>0</v>
      </c>
      <c r="M43" s="1516">
        <v>0</v>
      </c>
      <c r="N43" s="1516">
        <v>0</v>
      </c>
      <c r="O43" s="1516">
        <v>0</v>
      </c>
      <c r="P43" s="1516">
        <v>0</v>
      </c>
      <c r="Q43" s="1516">
        <v>0</v>
      </c>
      <c r="R43" s="1516">
        <v>0</v>
      </c>
      <c r="S43" s="1516">
        <v>0</v>
      </c>
      <c r="T43" s="1516">
        <v>0</v>
      </c>
      <c r="U43" s="1516">
        <v>0</v>
      </c>
      <c r="V43" s="1516">
        <v>0</v>
      </c>
      <c r="W43" s="1516">
        <v>0</v>
      </c>
      <c r="X43" s="1516">
        <v>0</v>
      </c>
      <c r="Y43" s="1516">
        <v>0</v>
      </c>
      <c r="Z43" s="1516">
        <v>0</v>
      </c>
      <c r="AA43" s="1517">
        <v>0</v>
      </c>
    </row>
    <row r="44" spans="2:27" x14ac:dyDescent="0.25">
      <c r="B44" s="250" t="s">
        <v>1040</v>
      </c>
      <c r="C44" s="1594" t="s">
        <v>2198</v>
      </c>
      <c r="D44" s="57" t="s">
        <v>815</v>
      </c>
      <c r="E44" s="1591" t="s">
        <v>2192</v>
      </c>
      <c r="F44" s="301">
        <v>3</v>
      </c>
      <c r="G44" s="1515">
        <v>0</v>
      </c>
      <c r="H44" s="1515">
        <v>0</v>
      </c>
      <c r="I44" s="1515">
        <v>0</v>
      </c>
      <c r="J44" s="1515">
        <v>0</v>
      </c>
      <c r="K44" s="1515">
        <v>0</v>
      </c>
      <c r="L44" s="1516">
        <v>0</v>
      </c>
      <c r="M44" s="1516">
        <v>6.3573470209725294</v>
      </c>
      <c r="N44" s="1516">
        <v>6.5401413911345667</v>
      </c>
      <c r="O44" s="1516">
        <v>6.5401413911345667</v>
      </c>
      <c r="P44" s="1516">
        <v>6.5401413911345667</v>
      </c>
      <c r="Q44" s="1516">
        <v>6.5401413911345667</v>
      </c>
      <c r="R44" s="1516">
        <v>32.701565145204114</v>
      </c>
      <c r="S44" s="1516">
        <v>0</v>
      </c>
      <c r="T44" s="1516">
        <v>0</v>
      </c>
      <c r="U44" s="1516">
        <v>0</v>
      </c>
      <c r="V44" s="1516">
        <v>0</v>
      </c>
      <c r="W44" s="1516">
        <v>0</v>
      </c>
      <c r="X44" s="1516">
        <v>0</v>
      </c>
      <c r="Y44" s="1516">
        <v>0</v>
      </c>
      <c r="Z44" s="1516">
        <v>0</v>
      </c>
      <c r="AA44" s="1517">
        <v>0</v>
      </c>
    </row>
    <row r="45" spans="2:27" x14ac:dyDescent="0.25">
      <c r="B45" s="250" t="s">
        <v>1041</v>
      </c>
      <c r="C45" s="1594" t="s">
        <v>1037</v>
      </c>
      <c r="D45" s="57" t="s">
        <v>812</v>
      </c>
      <c r="E45" s="1591" t="s">
        <v>2192</v>
      </c>
      <c r="F45" s="301">
        <v>3</v>
      </c>
      <c r="G45" s="1513">
        <v>0</v>
      </c>
      <c r="H45" s="1513">
        <v>0</v>
      </c>
      <c r="I45" s="1513">
        <v>0</v>
      </c>
      <c r="J45" s="1513">
        <v>0</v>
      </c>
      <c r="K45" s="1513">
        <v>0</v>
      </c>
      <c r="L45" s="1514">
        <v>0</v>
      </c>
      <c r="M45" s="1514">
        <v>0</v>
      </c>
      <c r="N45" s="1514">
        <v>0</v>
      </c>
      <c r="O45" s="1514">
        <v>0</v>
      </c>
      <c r="P45" s="1514">
        <v>0</v>
      </c>
      <c r="Q45" s="1514">
        <v>0</v>
      </c>
      <c r="R45" s="1514">
        <v>0</v>
      </c>
      <c r="S45" s="1514">
        <v>0</v>
      </c>
      <c r="T45" s="1514">
        <v>0</v>
      </c>
      <c r="U45" s="1514">
        <v>0</v>
      </c>
      <c r="V45" s="1514">
        <v>0</v>
      </c>
      <c r="W45" s="1514">
        <v>0</v>
      </c>
      <c r="X45" s="1514">
        <v>0</v>
      </c>
      <c r="Y45" s="1514">
        <v>0</v>
      </c>
      <c r="Z45" s="1514">
        <v>0</v>
      </c>
      <c r="AA45" s="1514">
        <v>0</v>
      </c>
    </row>
    <row r="46" spans="2:27" x14ac:dyDescent="0.25">
      <c r="B46" s="250" t="s">
        <v>1042</v>
      </c>
      <c r="C46" s="1594" t="s">
        <v>2196</v>
      </c>
      <c r="D46" s="57" t="s">
        <v>812</v>
      </c>
      <c r="E46" s="1591" t="s">
        <v>2192</v>
      </c>
      <c r="F46" s="301">
        <v>3</v>
      </c>
      <c r="G46" s="1515">
        <v>0</v>
      </c>
      <c r="H46" s="1515">
        <v>0</v>
      </c>
      <c r="I46" s="1515">
        <v>0</v>
      </c>
      <c r="J46" s="1515">
        <v>0</v>
      </c>
      <c r="K46" s="1515">
        <v>0</v>
      </c>
      <c r="L46" s="1516">
        <v>0</v>
      </c>
      <c r="M46" s="1516">
        <v>0</v>
      </c>
      <c r="N46" s="1516">
        <v>0</v>
      </c>
      <c r="O46" s="1516">
        <v>0</v>
      </c>
      <c r="P46" s="1516">
        <v>0</v>
      </c>
      <c r="Q46" s="1516">
        <v>0</v>
      </c>
      <c r="R46" s="1516">
        <v>0</v>
      </c>
      <c r="S46" s="1516">
        <v>0</v>
      </c>
      <c r="T46" s="1516">
        <v>0</v>
      </c>
      <c r="U46" s="1516">
        <v>0</v>
      </c>
      <c r="V46" s="1516">
        <v>0</v>
      </c>
      <c r="W46" s="1516">
        <v>0</v>
      </c>
      <c r="X46" s="1516">
        <v>0</v>
      </c>
      <c r="Y46" s="1516">
        <v>0</v>
      </c>
      <c r="Z46" s="1516">
        <v>0</v>
      </c>
      <c r="AA46" s="1517">
        <v>0</v>
      </c>
    </row>
    <row r="47" spans="2:27" x14ac:dyDescent="0.25">
      <c r="B47" s="250" t="s">
        <v>1043</v>
      </c>
      <c r="C47" s="1594" t="s">
        <v>2199</v>
      </c>
      <c r="D47" s="57" t="s">
        <v>812</v>
      </c>
      <c r="E47" s="1591" t="s">
        <v>2192</v>
      </c>
      <c r="F47" s="301">
        <v>3</v>
      </c>
      <c r="G47" s="1515">
        <v>0</v>
      </c>
      <c r="H47" s="1515">
        <v>0</v>
      </c>
      <c r="I47" s="1515">
        <v>0</v>
      </c>
      <c r="J47" s="1515">
        <v>0</v>
      </c>
      <c r="K47" s="1515">
        <v>0</v>
      </c>
      <c r="L47" s="1516">
        <v>0</v>
      </c>
      <c r="M47" s="1516">
        <v>0</v>
      </c>
      <c r="N47" s="1516">
        <v>0</v>
      </c>
      <c r="O47" s="1516">
        <v>0</v>
      </c>
      <c r="P47" s="1516">
        <v>0</v>
      </c>
      <c r="Q47" s="1516">
        <v>0</v>
      </c>
      <c r="R47" s="1516">
        <v>0</v>
      </c>
      <c r="S47" s="1516">
        <v>0</v>
      </c>
      <c r="T47" s="1516">
        <v>0</v>
      </c>
      <c r="U47" s="1516">
        <v>0</v>
      </c>
      <c r="V47" s="1516">
        <v>0</v>
      </c>
      <c r="W47" s="1516">
        <v>0</v>
      </c>
      <c r="X47" s="1516">
        <v>0</v>
      </c>
      <c r="Y47" s="1516">
        <v>0</v>
      </c>
      <c r="Z47" s="1516">
        <v>0</v>
      </c>
      <c r="AA47" s="1517">
        <v>0</v>
      </c>
    </row>
    <row r="48" spans="2:27" x14ac:dyDescent="0.25">
      <c r="B48" s="250" t="s">
        <v>1044</v>
      </c>
      <c r="C48" s="1594" t="s">
        <v>2198</v>
      </c>
      <c r="D48" s="57" t="s">
        <v>812</v>
      </c>
      <c r="E48" s="1591" t="s">
        <v>2192</v>
      </c>
      <c r="F48" s="301">
        <v>3</v>
      </c>
      <c r="G48" s="1515">
        <v>0</v>
      </c>
      <c r="H48" s="1515">
        <v>0</v>
      </c>
      <c r="I48" s="1515">
        <v>0</v>
      </c>
      <c r="J48" s="1515">
        <v>0</v>
      </c>
      <c r="K48" s="1515">
        <v>0</v>
      </c>
      <c r="L48" s="1516">
        <v>0</v>
      </c>
      <c r="M48" s="1516">
        <v>0</v>
      </c>
      <c r="N48" s="1516">
        <v>0</v>
      </c>
      <c r="O48" s="1516">
        <v>0</v>
      </c>
      <c r="P48" s="1516">
        <v>0</v>
      </c>
      <c r="Q48" s="1516">
        <v>0</v>
      </c>
      <c r="R48" s="1516">
        <v>0</v>
      </c>
      <c r="S48" s="1516">
        <v>0</v>
      </c>
      <c r="T48" s="1516">
        <v>0</v>
      </c>
      <c r="U48" s="1516">
        <v>0</v>
      </c>
      <c r="V48" s="1516">
        <v>0</v>
      </c>
      <c r="W48" s="1516">
        <v>0</v>
      </c>
      <c r="X48" s="1516">
        <v>0</v>
      </c>
      <c r="Y48" s="1516">
        <v>0</v>
      </c>
      <c r="Z48" s="1516">
        <v>0</v>
      </c>
      <c r="AA48" s="1517">
        <v>0</v>
      </c>
    </row>
    <row r="49" spans="2:27" x14ac:dyDescent="0.25">
      <c r="B49" s="250" t="s">
        <v>1045</v>
      </c>
      <c r="C49" s="1594" t="s">
        <v>1037</v>
      </c>
      <c r="D49" s="57" t="s">
        <v>971</v>
      </c>
      <c r="E49" s="1591" t="s">
        <v>2192</v>
      </c>
      <c r="F49" s="301">
        <v>3</v>
      </c>
      <c r="G49" s="319">
        <f t="shared" ref="G49:K49" si="16">SUM(G41,G45)</f>
        <v>0</v>
      </c>
      <c r="H49" s="319">
        <f t="shared" si="16"/>
        <v>0</v>
      </c>
      <c r="I49" s="319">
        <f t="shared" si="16"/>
        <v>0</v>
      </c>
      <c r="J49" s="319">
        <f t="shared" si="16"/>
        <v>0</v>
      </c>
      <c r="K49" s="319">
        <f t="shared" si="16"/>
        <v>0</v>
      </c>
      <c r="L49" s="319">
        <f>SUM(L41,L45)</f>
        <v>0</v>
      </c>
      <c r="M49" s="319">
        <f t="shared" ref="M49:Z49" si="17">SUM(M41,M45)</f>
        <v>6.3573470209725294</v>
      </c>
      <c r="N49" s="319">
        <f t="shared" si="17"/>
        <v>6.5401413911345667</v>
      </c>
      <c r="O49" s="319">
        <f t="shared" si="17"/>
        <v>6.5401413911345667</v>
      </c>
      <c r="P49" s="319">
        <f t="shared" si="17"/>
        <v>6.5401413911345667</v>
      </c>
      <c r="Q49" s="319">
        <f t="shared" si="17"/>
        <v>6.5401413911345667</v>
      </c>
      <c r="R49" s="319">
        <f t="shared" si="17"/>
        <v>32.701565145204114</v>
      </c>
      <c r="S49" s="319">
        <f t="shared" si="17"/>
        <v>0</v>
      </c>
      <c r="T49" s="319">
        <f t="shared" si="17"/>
        <v>0</v>
      </c>
      <c r="U49" s="319">
        <f t="shared" si="17"/>
        <v>0</v>
      </c>
      <c r="V49" s="319">
        <f t="shared" si="17"/>
        <v>0</v>
      </c>
      <c r="W49" s="319">
        <f t="shared" si="17"/>
        <v>0</v>
      </c>
      <c r="X49" s="319">
        <f t="shared" si="17"/>
        <v>0</v>
      </c>
      <c r="Y49" s="319">
        <f t="shared" si="17"/>
        <v>0</v>
      </c>
      <c r="Z49" s="319">
        <f t="shared" si="17"/>
        <v>0</v>
      </c>
      <c r="AA49" s="319">
        <f>SUM(AA41,AA45)</f>
        <v>0</v>
      </c>
    </row>
    <row r="50" spans="2:27" x14ac:dyDescent="0.25">
      <c r="B50" s="250" t="s">
        <v>1046</v>
      </c>
      <c r="C50" s="1594" t="s">
        <v>1047</v>
      </c>
      <c r="D50" s="57" t="s">
        <v>815</v>
      </c>
      <c r="E50" s="1591" t="s">
        <v>2192</v>
      </c>
      <c r="F50" s="301">
        <v>3</v>
      </c>
      <c r="G50" s="1513">
        <v>0</v>
      </c>
      <c r="H50" s="1513">
        <v>0</v>
      </c>
      <c r="I50" s="1513">
        <v>0</v>
      </c>
      <c r="J50" s="1513">
        <v>0</v>
      </c>
      <c r="K50" s="1513">
        <v>0</v>
      </c>
      <c r="L50" s="1514">
        <v>0</v>
      </c>
      <c r="M50" s="1514">
        <v>0</v>
      </c>
      <c r="N50" s="1514">
        <v>0</v>
      </c>
      <c r="O50" s="1514">
        <v>0</v>
      </c>
      <c r="P50" s="1514">
        <v>0</v>
      </c>
      <c r="Q50" s="1514">
        <v>0</v>
      </c>
      <c r="R50" s="1514">
        <v>0</v>
      </c>
      <c r="S50" s="1514">
        <v>0</v>
      </c>
      <c r="T50" s="1514">
        <v>0</v>
      </c>
      <c r="U50" s="1514">
        <v>0</v>
      </c>
      <c r="V50" s="1514">
        <v>0</v>
      </c>
      <c r="W50" s="1514">
        <v>0</v>
      </c>
      <c r="X50" s="1514">
        <v>0</v>
      </c>
      <c r="Y50" s="1514">
        <v>0</v>
      </c>
      <c r="Z50" s="1514">
        <v>0</v>
      </c>
      <c r="AA50" s="1514">
        <v>0</v>
      </c>
    </row>
    <row r="51" spans="2:27" x14ac:dyDescent="0.25">
      <c r="B51" s="250" t="s">
        <v>1048</v>
      </c>
      <c r="C51" s="1594" t="s">
        <v>1049</v>
      </c>
      <c r="D51" s="57" t="s">
        <v>815</v>
      </c>
      <c r="E51" s="1591" t="s">
        <v>2192</v>
      </c>
      <c r="F51" s="301">
        <v>3</v>
      </c>
      <c r="G51" s="1515">
        <v>0</v>
      </c>
      <c r="H51" s="1515">
        <v>0</v>
      </c>
      <c r="I51" s="1515">
        <v>0</v>
      </c>
      <c r="J51" s="1515">
        <v>0</v>
      </c>
      <c r="K51" s="1515">
        <v>0</v>
      </c>
      <c r="L51" s="1516">
        <v>0</v>
      </c>
      <c r="M51" s="1516">
        <v>0</v>
      </c>
      <c r="N51" s="1516">
        <v>0</v>
      </c>
      <c r="O51" s="1516">
        <v>0</v>
      </c>
      <c r="P51" s="1516">
        <v>0</v>
      </c>
      <c r="Q51" s="1516">
        <v>0</v>
      </c>
      <c r="R51" s="1516">
        <v>0</v>
      </c>
      <c r="S51" s="1516">
        <v>0</v>
      </c>
      <c r="T51" s="1516">
        <v>0</v>
      </c>
      <c r="U51" s="1516">
        <v>0</v>
      </c>
      <c r="V51" s="1516">
        <v>0</v>
      </c>
      <c r="W51" s="1516">
        <v>0</v>
      </c>
      <c r="X51" s="1516">
        <v>0</v>
      </c>
      <c r="Y51" s="1516">
        <v>0</v>
      </c>
      <c r="Z51" s="1516">
        <v>0</v>
      </c>
      <c r="AA51" s="1517">
        <v>0</v>
      </c>
    </row>
    <row r="52" spans="2:27" x14ac:dyDescent="0.25">
      <c r="B52" s="250" t="s">
        <v>1050</v>
      </c>
      <c r="C52" s="50" t="s">
        <v>1051</v>
      </c>
      <c r="D52" s="57" t="s">
        <v>815</v>
      </c>
      <c r="E52" s="1591" t="s">
        <v>2192</v>
      </c>
      <c r="F52" s="301">
        <v>3</v>
      </c>
      <c r="G52" s="1515">
        <v>0</v>
      </c>
      <c r="H52" s="1515">
        <v>0</v>
      </c>
      <c r="I52" s="1515">
        <v>0</v>
      </c>
      <c r="J52" s="1515">
        <v>0</v>
      </c>
      <c r="K52" s="1515">
        <v>0</v>
      </c>
      <c r="L52" s="1516">
        <v>0</v>
      </c>
      <c r="M52" s="1516">
        <v>0</v>
      </c>
      <c r="N52" s="1516">
        <v>0</v>
      </c>
      <c r="O52" s="1516">
        <v>0</v>
      </c>
      <c r="P52" s="1516">
        <v>0</v>
      </c>
      <c r="Q52" s="1516">
        <v>0</v>
      </c>
      <c r="R52" s="1516">
        <v>0</v>
      </c>
      <c r="S52" s="1516">
        <v>0</v>
      </c>
      <c r="T52" s="1516">
        <v>0</v>
      </c>
      <c r="U52" s="1516">
        <v>0</v>
      </c>
      <c r="V52" s="1516">
        <v>0</v>
      </c>
      <c r="W52" s="1516">
        <v>0</v>
      </c>
      <c r="X52" s="1516">
        <v>0</v>
      </c>
      <c r="Y52" s="1516">
        <v>0</v>
      </c>
      <c r="Z52" s="1516">
        <v>0</v>
      </c>
      <c r="AA52" s="1517">
        <v>0</v>
      </c>
    </row>
    <row r="53" spans="2:27" x14ac:dyDescent="0.25">
      <c r="B53" s="250" t="s">
        <v>1052</v>
      </c>
      <c r="C53" s="50" t="s">
        <v>1053</v>
      </c>
      <c r="D53" s="57" t="s">
        <v>815</v>
      </c>
      <c r="E53" s="1591" t="s">
        <v>2192</v>
      </c>
      <c r="F53" s="301">
        <v>3</v>
      </c>
      <c r="G53" s="1515">
        <v>0</v>
      </c>
      <c r="H53" s="1515">
        <v>0</v>
      </c>
      <c r="I53" s="1515">
        <v>0</v>
      </c>
      <c r="J53" s="1515">
        <v>0</v>
      </c>
      <c r="K53" s="1515">
        <v>0</v>
      </c>
      <c r="L53" s="1516">
        <v>0</v>
      </c>
      <c r="M53" s="1516">
        <v>0</v>
      </c>
      <c r="N53" s="1516">
        <v>0</v>
      </c>
      <c r="O53" s="1516">
        <v>0</v>
      </c>
      <c r="P53" s="1516">
        <v>0</v>
      </c>
      <c r="Q53" s="1516">
        <v>0</v>
      </c>
      <c r="R53" s="1516">
        <v>0</v>
      </c>
      <c r="S53" s="1516">
        <v>0</v>
      </c>
      <c r="T53" s="1516">
        <v>0</v>
      </c>
      <c r="U53" s="1516">
        <v>0</v>
      </c>
      <c r="V53" s="1516">
        <v>0</v>
      </c>
      <c r="W53" s="1516">
        <v>0</v>
      </c>
      <c r="X53" s="1516">
        <v>0</v>
      </c>
      <c r="Y53" s="1516">
        <v>0</v>
      </c>
      <c r="Z53" s="1516">
        <v>0</v>
      </c>
      <c r="AA53" s="1517">
        <v>0</v>
      </c>
    </row>
    <row r="54" spans="2:27" x14ac:dyDescent="0.25">
      <c r="B54" s="250" t="s">
        <v>1054</v>
      </c>
      <c r="C54" s="50" t="s">
        <v>1047</v>
      </c>
      <c r="D54" s="57" t="s">
        <v>812</v>
      </c>
      <c r="E54" s="1591" t="s">
        <v>2192</v>
      </c>
      <c r="F54" s="301">
        <v>3</v>
      </c>
      <c r="G54" s="1513">
        <v>0</v>
      </c>
      <c r="H54" s="1513">
        <v>0</v>
      </c>
      <c r="I54" s="1513">
        <v>0</v>
      </c>
      <c r="J54" s="1513">
        <v>0</v>
      </c>
      <c r="K54" s="1513">
        <v>0</v>
      </c>
      <c r="L54" s="1514">
        <v>0</v>
      </c>
      <c r="M54" s="1514">
        <v>0</v>
      </c>
      <c r="N54" s="1514">
        <v>0</v>
      </c>
      <c r="O54" s="1514">
        <v>0</v>
      </c>
      <c r="P54" s="1514">
        <v>0</v>
      </c>
      <c r="Q54" s="1514">
        <v>0</v>
      </c>
      <c r="R54" s="1514">
        <v>0</v>
      </c>
      <c r="S54" s="1514">
        <v>0</v>
      </c>
      <c r="T54" s="1514">
        <v>0</v>
      </c>
      <c r="U54" s="1514">
        <v>0</v>
      </c>
      <c r="V54" s="1514">
        <v>0</v>
      </c>
      <c r="W54" s="1514">
        <v>0</v>
      </c>
      <c r="X54" s="1514">
        <v>0</v>
      </c>
      <c r="Y54" s="1514">
        <v>0</v>
      </c>
      <c r="Z54" s="1514">
        <v>0</v>
      </c>
      <c r="AA54" s="1514">
        <v>0</v>
      </c>
    </row>
    <row r="55" spans="2:27" x14ac:dyDescent="0.25">
      <c r="B55" s="250" t="s">
        <v>1055</v>
      </c>
      <c r="C55" s="50" t="s">
        <v>1049</v>
      </c>
      <c r="D55" s="57" t="s">
        <v>812</v>
      </c>
      <c r="E55" s="1591" t="s">
        <v>2192</v>
      </c>
      <c r="F55" s="301">
        <v>3</v>
      </c>
      <c r="G55" s="1515">
        <v>0</v>
      </c>
      <c r="H55" s="1515">
        <v>0</v>
      </c>
      <c r="I55" s="1515">
        <v>0</v>
      </c>
      <c r="J55" s="1515">
        <v>0</v>
      </c>
      <c r="K55" s="1515">
        <v>0</v>
      </c>
      <c r="L55" s="1516">
        <v>0</v>
      </c>
      <c r="M55" s="1516">
        <v>0</v>
      </c>
      <c r="N55" s="1516">
        <v>0</v>
      </c>
      <c r="O55" s="1516">
        <v>0</v>
      </c>
      <c r="P55" s="1516">
        <v>0</v>
      </c>
      <c r="Q55" s="1516">
        <v>0</v>
      </c>
      <c r="R55" s="1516">
        <v>0</v>
      </c>
      <c r="S55" s="1516">
        <v>0</v>
      </c>
      <c r="T55" s="1516">
        <v>0</v>
      </c>
      <c r="U55" s="1516">
        <v>0</v>
      </c>
      <c r="V55" s="1516">
        <v>0</v>
      </c>
      <c r="W55" s="1516">
        <v>0</v>
      </c>
      <c r="X55" s="1516">
        <v>0</v>
      </c>
      <c r="Y55" s="1516">
        <v>0</v>
      </c>
      <c r="Z55" s="1516">
        <v>0</v>
      </c>
      <c r="AA55" s="1517">
        <v>0</v>
      </c>
    </row>
    <row r="56" spans="2:27" x14ac:dyDescent="0.25">
      <c r="B56" s="250" t="s">
        <v>1056</v>
      </c>
      <c r="C56" s="50" t="s">
        <v>1051</v>
      </c>
      <c r="D56" s="57" t="s">
        <v>812</v>
      </c>
      <c r="E56" s="1591" t="s">
        <v>2192</v>
      </c>
      <c r="F56" s="301">
        <v>3</v>
      </c>
      <c r="G56" s="1515">
        <v>0</v>
      </c>
      <c r="H56" s="1515">
        <v>0</v>
      </c>
      <c r="I56" s="1515">
        <v>0</v>
      </c>
      <c r="J56" s="1515">
        <v>0</v>
      </c>
      <c r="K56" s="1515">
        <v>0</v>
      </c>
      <c r="L56" s="1516">
        <v>0</v>
      </c>
      <c r="M56" s="1516">
        <v>0</v>
      </c>
      <c r="N56" s="1516">
        <v>0</v>
      </c>
      <c r="O56" s="1516">
        <v>0</v>
      </c>
      <c r="P56" s="1516">
        <v>0</v>
      </c>
      <c r="Q56" s="1516">
        <v>0</v>
      </c>
      <c r="R56" s="1516">
        <v>0</v>
      </c>
      <c r="S56" s="1516">
        <v>0</v>
      </c>
      <c r="T56" s="1516">
        <v>0</v>
      </c>
      <c r="U56" s="1516">
        <v>0</v>
      </c>
      <c r="V56" s="1516">
        <v>0</v>
      </c>
      <c r="W56" s="1516">
        <v>0</v>
      </c>
      <c r="X56" s="1516">
        <v>0</v>
      </c>
      <c r="Y56" s="1516">
        <v>0</v>
      </c>
      <c r="Z56" s="1516">
        <v>0</v>
      </c>
      <c r="AA56" s="1517">
        <v>0</v>
      </c>
    </row>
    <row r="57" spans="2:27" x14ac:dyDescent="0.25">
      <c r="B57" s="250" t="s">
        <v>1057</v>
      </c>
      <c r="C57" s="50" t="s">
        <v>1053</v>
      </c>
      <c r="D57" s="57" t="s">
        <v>812</v>
      </c>
      <c r="E57" s="1591" t="s">
        <v>2192</v>
      </c>
      <c r="F57" s="301">
        <v>3</v>
      </c>
      <c r="G57" s="1515">
        <v>0</v>
      </c>
      <c r="H57" s="1515">
        <v>0</v>
      </c>
      <c r="I57" s="1515">
        <v>0</v>
      </c>
      <c r="J57" s="1515">
        <v>0</v>
      </c>
      <c r="K57" s="1515">
        <v>0</v>
      </c>
      <c r="L57" s="1516">
        <v>0</v>
      </c>
      <c r="M57" s="1516">
        <v>0</v>
      </c>
      <c r="N57" s="1516">
        <v>0</v>
      </c>
      <c r="O57" s="1516">
        <v>0</v>
      </c>
      <c r="P57" s="1516">
        <v>0</v>
      </c>
      <c r="Q57" s="1516">
        <v>0</v>
      </c>
      <c r="R57" s="1516">
        <v>0</v>
      </c>
      <c r="S57" s="1516">
        <v>0</v>
      </c>
      <c r="T57" s="1516">
        <v>0</v>
      </c>
      <c r="U57" s="1516">
        <v>0</v>
      </c>
      <c r="V57" s="1516">
        <v>0</v>
      </c>
      <c r="W57" s="1516">
        <v>0</v>
      </c>
      <c r="X57" s="1516">
        <v>0</v>
      </c>
      <c r="Y57" s="1516">
        <v>0</v>
      </c>
      <c r="Z57" s="1516">
        <v>0</v>
      </c>
      <c r="AA57" s="1517">
        <v>0</v>
      </c>
    </row>
    <row r="58" spans="2:27" x14ac:dyDescent="0.25">
      <c r="B58" s="250" t="s">
        <v>1058</v>
      </c>
      <c r="C58" s="50" t="s">
        <v>1049</v>
      </c>
      <c r="D58" s="57" t="s">
        <v>971</v>
      </c>
      <c r="E58" s="1591" t="s">
        <v>2192</v>
      </c>
      <c r="F58" s="301">
        <v>3</v>
      </c>
      <c r="G58" s="319">
        <f>SUM(G50,G54)</f>
        <v>0</v>
      </c>
      <c r="H58" s="319">
        <f t="shared" ref="H58:K58" si="18">SUM(H50,H54)</f>
        <v>0</v>
      </c>
      <c r="I58" s="319">
        <f t="shared" si="18"/>
        <v>0</v>
      </c>
      <c r="J58" s="319">
        <f t="shared" si="18"/>
        <v>0</v>
      </c>
      <c r="K58" s="319">
        <f t="shared" si="18"/>
        <v>0</v>
      </c>
      <c r="L58" s="319">
        <f>SUM(L50,L54)</f>
        <v>0</v>
      </c>
      <c r="M58" s="319">
        <f t="shared" ref="M58:Z58" si="19">SUM(M50,M54)</f>
        <v>0</v>
      </c>
      <c r="N58" s="319">
        <f t="shared" si="19"/>
        <v>0</v>
      </c>
      <c r="O58" s="319">
        <f t="shared" si="19"/>
        <v>0</v>
      </c>
      <c r="P58" s="319">
        <f t="shared" si="19"/>
        <v>0</v>
      </c>
      <c r="Q58" s="319">
        <f t="shared" si="19"/>
        <v>0</v>
      </c>
      <c r="R58" s="319">
        <f>SUM(R50,R54)</f>
        <v>0</v>
      </c>
      <c r="S58" s="319">
        <f t="shared" si="19"/>
        <v>0</v>
      </c>
      <c r="T58" s="319">
        <f t="shared" si="19"/>
        <v>0</v>
      </c>
      <c r="U58" s="319">
        <f t="shared" si="19"/>
        <v>0</v>
      </c>
      <c r="V58" s="319">
        <f t="shared" si="19"/>
        <v>0</v>
      </c>
      <c r="W58" s="319">
        <f t="shared" si="19"/>
        <v>0</v>
      </c>
      <c r="X58" s="319">
        <f>SUM(X50,X54)</f>
        <v>0</v>
      </c>
      <c r="Y58" s="319">
        <f t="shared" si="19"/>
        <v>0</v>
      </c>
      <c r="Z58" s="319">
        <f t="shared" si="19"/>
        <v>0</v>
      </c>
      <c r="AA58" s="319">
        <f>SUM(AA50,AA54)</f>
        <v>0</v>
      </c>
    </row>
    <row r="59" spans="2:27" x14ac:dyDescent="0.25">
      <c r="B59" s="250" t="s">
        <v>1059</v>
      </c>
      <c r="C59" s="50" t="s">
        <v>1060</v>
      </c>
      <c r="D59" s="57" t="s">
        <v>815</v>
      </c>
      <c r="E59" s="1591" t="s">
        <v>2192</v>
      </c>
      <c r="F59" s="301">
        <v>3</v>
      </c>
      <c r="G59" s="1515">
        <v>0</v>
      </c>
      <c r="H59" s="1515">
        <v>0</v>
      </c>
      <c r="I59" s="1515">
        <v>0</v>
      </c>
      <c r="J59" s="1515">
        <v>0</v>
      </c>
      <c r="K59" s="1515">
        <v>0</v>
      </c>
      <c r="L59" s="1516">
        <v>0</v>
      </c>
      <c r="M59" s="1516">
        <v>0</v>
      </c>
      <c r="N59" s="1516">
        <v>0</v>
      </c>
      <c r="O59" s="1516">
        <v>0</v>
      </c>
      <c r="P59" s="1516">
        <v>0</v>
      </c>
      <c r="Q59" s="1516">
        <v>0</v>
      </c>
      <c r="R59" s="1516">
        <v>0</v>
      </c>
      <c r="S59" s="1516">
        <v>0</v>
      </c>
      <c r="T59" s="1516">
        <v>0</v>
      </c>
      <c r="U59" s="1516">
        <v>0</v>
      </c>
      <c r="V59" s="1516">
        <v>0</v>
      </c>
      <c r="W59" s="1516">
        <v>0</v>
      </c>
      <c r="X59" s="1516">
        <v>0</v>
      </c>
      <c r="Y59" s="1516">
        <v>0</v>
      </c>
      <c r="Z59" s="1516">
        <v>0</v>
      </c>
      <c r="AA59" s="1517">
        <v>0</v>
      </c>
    </row>
    <row r="60" spans="2:27" x14ac:dyDescent="0.25">
      <c r="B60" s="250" t="s">
        <v>1061</v>
      </c>
      <c r="C60" s="50" t="s">
        <v>1062</v>
      </c>
      <c r="D60" s="57" t="s">
        <v>815</v>
      </c>
      <c r="E60" s="1591" t="s">
        <v>2192</v>
      </c>
      <c r="F60" s="301">
        <v>3</v>
      </c>
      <c r="G60" s="1515">
        <v>0</v>
      </c>
      <c r="H60" s="1515">
        <v>0</v>
      </c>
      <c r="I60" s="1515">
        <v>0</v>
      </c>
      <c r="J60" s="1515">
        <v>0</v>
      </c>
      <c r="K60" s="1515">
        <v>0</v>
      </c>
      <c r="L60" s="1516">
        <v>0</v>
      </c>
      <c r="M60" s="1516">
        <v>9.4620897038252428E-3</v>
      </c>
      <c r="N60" s="1516">
        <v>9.4620897038252428E-3</v>
      </c>
      <c r="O60" s="1516">
        <v>9.4620897038252428E-3</v>
      </c>
      <c r="P60" s="1516">
        <v>9.4620897038252428E-3</v>
      </c>
      <c r="Q60" s="1516">
        <v>9.4620897038252428E-3</v>
      </c>
      <c r="R60" s="1516">
        <v>5.9722289675969531</v>
      </c>
      <c r="S60" s="1516">
        <v>9.5878403401707448</v>
      </c>
      <c r="T60" s="1516">
        <v>6.3462850963249346</v>
      </c>
      <c r="U60" s="1516">
        <v>5.9704433612455432</v>
      </c>
      <c r="V60" s="1516">
        <v>0</v>
      </c>
      <c r="W60" s="1516">
        <v>0</v>
      </c>
      <c r="X60" s="1516">
        <v>0</v>
      </c>
      <c r="Y60" s="1516">
        <v>0</v>
      </c>
      <c r="Z60" s="1516">
        <v>0</v>
      </c>
      <c r="AA60" s="1517">
        <v>0</v>
      </c>
    </row>
    <row r="61" spans="2:27" x14ac:dyDescent="0.25">
      <c r="B61" s="250" t="s">
        <v>1063</v>
      </c>
      <c r="C61" s="50" t="s">
        <v>1064</v>
      </c>
      <c r="D61" s="57" t="s">
        <v>815</v>
      </c>
      <c r="E61" s="1591" t="s">
        <v>2192</v>
      </c>
      <c r="F61" s="301">
        <v>3</v>
      </c>
      <c r="G61" s="1515">
        <v>0</v>
      </c>
      <c r="H61" s="1515">
        <v>0</v>
      </c>
      <c r="I61" s="1515">
        <v>0</v>
      </c>
      <c r="J61" s="1515">
        <v>0</v>
      </c>
      <c r="K61" s="1515">
        <v>0</v>
      </c>
      <c r="L61" s="1516">
        <v>0</v>
      </c>
      <c r="M61" s="1516">
        <v>0</v>
      </c>
      <c r="N61" s="1516">
        <v>0</v>
      </c>
      <c r="O61" s="1516">
        <v>0</v>
      </c>
      <c r="P61" s="1516">
        <v>0</v>
      </c>
      <c r="Q61" s="1516">
        <v>0</v>
      </c>
      <c r="R61" s="1516">
        <v>0</v>
      </c>
      <c r="S61" s="1516">
        <v>0</v>
      </c>
      <c r="T61" s="1516">
        <v>0</v>
      </c>
      <c r="U61" s="1516">
        <v>0</v>
      </c>
      <c r="V61" s="1516">
        <v>0</v>
      </c>
      <c r="W61" s="1516">
        <v>0</v>
      </c>
      <c r="X61" s="1516">
        <v>0</v>
      </c>
      <c r="Y61" s="1516">
        <v>0</v>
      </c>
      <c r="Z61" s="1516">
        <v>0</v>
      </c>
      <c r="AA61" s="1517">
        <v>0</v>
      </c>
    </row>
    <row r="62" spans="2:27" x14ac:dyDescent="0.25">
      <c r="B62" s="250" t="s">
        <v>1065</v>
      </c>
      <c r="C62" s="50" t="s">
        <v>1060</v>
      </c>
      <c r="D62" s="57" t="s">
        <v>812</v>
      </c>
      <c r="E62" s="1591" t="s">
        <v>2192</v>
      </c>
      <c r="F62" s="301">
        <v>3</v>
      </c>
      <c r="G62" s="1515">
        <v>0</v>
      </c>
      <c r="H62" s="1515">
        <v>0</v>
      </c>
      <c r="I62" s="1515">
        <v>0</v>
      </c>
      <c r="J62" s="1515">
        <v>0</v>
      </c>
      <c r="K62" s="1515">
        <v>0</v>
      </c>
      <c r="L62" s="1516">
        <v>0</v>
      </c>
      <c r="M62" s="1516">
        <v>0</v>
      </c>
      <c r="N62" s="1516">
        <v>0</v>
      </c>
      <c r="O62" s="1516">
        <v>0</v>
      </c>
      <c r="P62" s="1516">
        <v>0</v>
      </c>
      <c r="Q62" s="1516">
        <v>0</v>
      </c>
      <c r="R62" s="1516">
        <v>0</v>
      </c>
      <c r="S62" s="1516">
        <v>0</v>
      </c>
      <c r="T62" s="1516">
        <v>0</v>
      </c>
      <c r="U62" s="1516">
        <v>0</v>
      </c>
      <c r="V62" s="1516">
        <v>0</v>
      </c>
      <c r="W62" s="1516">
        <v>0</v>
      </c>
      <c r="X62" s="1516">
        <v>0</v>
      </c>
      <c r="Y62" s="1516">
        <v>0</v>
      </c>
      <c r="Z62" s="1516">
        <v>0</v>
      </c>
      <c r="AA62" s="1517">
        <v>0</v>
      </c>
    </row>
    <row r="63" spans="2:27" x14ac:dyDescent="0.25">
      <c r="B63" s="250" t="s">
        <v>1066</v>
      </c>
      <c r="C63" s="50" t="s">
        <v>1062</v>
      </c>
      <c r="D63" s="57" t="s">
        <v>812</v>
      </c>
      <c r="E63" s="1591" t="s">
        <v>2192</v>
      </c>
      <c r="F63" s="301">
        <v>3</v>
      </c>
      <c r="G63" s="1515">
        <v>0</v>
      </c>
      <c r="H63" s="1515">
        <v>0</v>
      </c>
      <c r="I63" s="1515">
        <v>0</v>
      </c>
      <c r="J63" s="1515">
        <v>0</v>
      </c>
      <c r="K63" s="1515">
        <v>0</v>
      </c>
      <c r="L63" s="1516">
        <v>0</v>
      </c>
      <c r="M63" s="1516">
        <v>2.6654317509789818E-2</v>
      </c>
      <c r="N63" s="1516">
        <v>2.6654317509789818E-2</v>
      </c>
      <c r="O63" s="1516">
        <v>2.6654317509789818E-2</v>
      </c>
      <c r="P63" s="1516">
        <v>2.6654317509789818E-2</v>
      </c>
      <c r="Q63" s="1516">
        <v>2.6654317509789818E-2</v>
      </c>
      <c r="R63" s="1516">
        <v>0.13327158754894911</v>
      </c>
      <c r="S63" s="1516">
        <v>0.13327158754894911</v>
      </c>
      <c r="T63" s="1516">
        <v>0.13327158754894905</v>
      </c>
      <c r="U63" s="1516">
        <v>0.13327158754894913</v>
      </c>
      <c r="V63" s="1516">
        <v>0.13327158754894911</v>
      </c>
      <c r="W63" s="1516">
        <v>0.13327158754894911</v>
      </c>
      <c r="X63" s="1516">
        <v>0.13327158754894911</v>
      </c>
      <c r="Y63" s="1516">
        <v>0.13327158754894911</v>
      </c>
      <c r="Z63" s="1516">
        <v>0.13327158754894911</v>
      </c>
      <c r="AA63" s="1517">
        <v>0.13327158754894911</v>
      </c>
    </row>
    <row r="64" spans="2:27" x14ac:dyDescent="0.25">
      <c r="B64" s="250" t="s">
        <v>1067</v>
      </c>
      <c r="C64" s="50" t="s">
        <v>1064</v>
      </c>
      <c r="D64" s="57" t="s">
        <v>812</v>
      </c>
      <c r="E64" s="1591" t="s">
        <v>2192</v>
      </c>
      <c r="F64" s="301">
        <v>3</v>
      </c>
      <c r="G64" s="1515">
        <v>0</v>
      </c>
      <c r="H64" s="1515">
        <v>0</v>
      </c>
      <c r="I64" s="1515">
        <v>0</v>
      </c>
      <c r="J64" s="1515">
        <v>0</v>
      </c>
      <c r="K64" s="1515">
        <v>0</v>
      </c>
      <c r="L64" s="1516">
        <v>0</v>
      </c>
      <c r="M64" s="1516">
        <v>0</v>
      </c>
      <c r="N64" s="1516">
        <v>0</v>
      </c>
      <c r="O64" s="1516">
        <v>0</v>
      </c>
      <c r="P64" s="1516">
        <v>0</v>
      </c>
      <c r="Q64" s="1516">
        <v>0</v>
      </c>
      <c r="R64" s="1516">
        <v>0</v>
      </c>
      <c r="S64" s="1516">
        <v>0</v>
      </c>
      <c r="T64" s="1516">
        <v>0</v>
      </c>
      <c r="U64" s="1516">
        <v>0</v>
      </c>
      <c r="V64" s="1516">
        <v>0</v>
      </c>
      <c r="W64" s="1516">
        <v>0</v>
      </c>
      <c r="X64" s="1516">
        <v>0</v>
      </c>
      <c r="Y64" s="1516">
        <v>0</v>
      </c>
      <c r="Z64" s="1516">
        <v>0</v>
      </c>
      <c r="AA64" s="1517">
        <v>0</v>
      </c>
    </row>
    <row r="65" spans="2:27" x14ac:dyDescent="0.25">
      <c r="B65" s="250" t="s">
        <v>1068</v>
      </c>
      <c r="C65" s="50" t="s">
        <v>1060</v>
      </c>
      <c r="D65" s="57" t="s">
        <v>971</v>
      </c>
      <c r="E65" s="1591" t="s">
        <v>2192</v>
      </c>
      <c r="F65" s="301">
        <v>3</v>
      </c>
      <c r="G65" s="319">
        <f>SUM(G59,G62)</f>
        <v>0</v>
      </c>
      <c r="H65" s="319">
        <f t="shared" ref="H65:AA67" si="20">SUM(H59,H62)</f>
        <v>0</v>
      </c>
      <c r="I65" s="319">
        <f t="shared" si="20"/>
        <v>0</v>
      </c>
      <c r="J65" s="319">
        <f t="shared" si="20"/>
        <v>0</v>
      </c>
      <c r="K65" s="319">
        <f t="shared" si="20"/>
        <v>0</v>
      </c>
      <c r="L65" s="319">
        <f t="shared" si="20"/>
        <v>0</v>
      </c>
      <c r="M65" s="319">
        <f t="shared" si="20"/>
        <v>0</v>
      </c>
      <c r="N65" s="319">
        <f t="shared" si="20"/>
        <v>0</v>
      </c>
      <c r="O65" s="319">
        <f t="shared" si="20"/>
        <v>0</v>
      </c>
      <c r="P65" s="319">
        <f t="shared" si="20"/>
        <v>0</v>
      </c>
      <c r="Q65" s="319">
        <f t="shared" si="20"/>
        <v>0</v>
      </c>
      <c r="R65" s="319">
        <f t="shared" si="20"/>
        <v>0</v>
      </c>
      <c r="S65" s="319">
        <f t="shared" si="20"/>
        <v>0</v>
      </c>
      <c r="T65" s="319">
        <f t="shared" si="20"/>
        <v>0</v>
      </c>
      <c r="U65" s="319">
        <f t="shared" si="20"/>
        <v>0</v>
      </c>
      <c r="V65" s="319">
        <f t="shared" si="20"/>
        <v>0</v>
      </c>
      <c r="W65" s="319">
        <f t="shared" si="20"/>
        <v>0</v>
      </c>
      <c r="X65" s="319">
        <f t="shared" si="20"/>
        <v>0</v>
      </c>
      <c r="Y65" s="319">
        <f t="shared" si="20"/>
        <v>0</v>
      </c>
      <c r="Z65" s="319">
        <f t="shared" si="20"/>
        <v>0</v>
      </c>
      <c r="AA65" s="320">
        <f t="shared" si="20"/>
        <v>0</v>
      </c>
    </row>
    <row r="66" spans="2:27" x14ac:dyDescent="0.25">
      <c r="B66" s="250" t="s">
        <v>1069</v>
      </c>
      <c r="C66" s="50" t="s">
        <v>1062</v>
      </c>
      <c r="D66" s="57" t="s">
        <v>971</v>
      </c>
      <c r="E66" s="1591" t="s">
        <v>2192</v>
      </c>
      <c r="F66" s="301">
        <v>3</v>
      </c>
      <c r="G66" s="319">
        <f t="shared" ref="G66:V67" si="21">SUM(G60,G63)</f>
        <v>0</v>
      </c>
      <c r="H66" s="319">
        <f t="shared" si="21"/>
        <v>0</v>
      </c>
      <c r="I66" s="319">
        <f t="shared" si="21"/>
        <v>0</v>
      </c>
      <c r="J66" s="319">
        <f t="shared" si="21"/>
        <v>0</v>
      </c>
      <c r="K66" s="319">
        <f t="shared" si="21"/>
        <v>0</v>
      </c>
      <c r="L66" s="319">
        <f t="shared" si="21"/>
        <v>0</v>
      </c>
      <c r="M66" s="319">
        <f t="shared" si="21"/>
        <v>3.6116407213615059E-2</v>
      </c>
      <c r="N66" s="319">
        <f t="shared" si="21"/>
        <v>3.6116407213615059E-2</v>
      </c>
      <c r="O66" s="319">
        <f t="shared" si="21"/>
        <v>3.6116407213615059E-2</v>
      </c>
      <c r="P66" s="319">
        <f t="shared" si="21"/>
        <v>3.6116407213615059E-2</v>
      </c>
      <c r="Q66" s="319">
        <f t="shared" si="21"/>
        <v>3.6116407213615059E-2</v>
      </c>
      <c r="R66" s="319">
        <f t="shared" si="21"/>
        <v>6.1055005551459018</v>
      </c>
      <c r="S66" s="319">
        <f t="shared" si="21"/>
        <v>9.7211119277196936</v>
      </c>
      <c r="T66" s="319">
        <f t="shared" si="21"/>
        <v>6.4795566838738834</v>
      </c>
      <c r="U66" s="319">
        <f t="shared" si="21"/>
        <v>6.1037149487944919</v>
      </c>
      <c r="V66" s="319">
        <f t="shared" si="21"/>
        <v>0.13327158754894911</v>
      </c>
      <c r="W66" s="319">
        <f t="shared" si="20"/>
        <v>0.13327158754894911</v>
      </c>
      <c r="X66" s="319">
        <f t="shared" si="20"/>
        <v>0.13327158754894911</v>
      </c>
      <c r="Y66" s="319">
        <f t="shared" si="20"/>
        <v>0.13327158754894911</v>
      </c>
      <c r="Z66" s="319">
        <f t="shared" si="20"/>
        <v>0.13327158754894911</v>
      </c>
      <c r="AA66" s="320">
        <f t="shared" si="20"/>
        <v>0.13327158754894911</v>
      </c>
    </row>
    <row r="67" spans="2:27" x14ac:dyDescent="0.25">
      <c r="B67" s="250" t="s">
        <v>1070</v>
      </c>
      <c r="C67" s="50" t="s">
        <v>1064</v>
      </c>
      <c r="D67" s="57" t="s">
        <v>971</v>
      </c>
      <c r="E67" s="1591" t="s">
        <v>2192</v>
      </c>
      <c r="F67" s="301">
        <v>3</v>
      </c>
      <c r="G67" s="319">
        <f t="shared" si="21"/>
        <v>0</v>
      </c>
      <c r="H67" s="319">
        <f t="shared" si="20"/>
        <v>0</v>
      </c>
      <c r="I67" s="319">
        <f t="shared" si="20"/>
        <v>0</v>
      </c>
      <c r="J67" s="319">
        <f t="shared" si="20"/>
        <v>0</v>
      </c>
      <c r="K67" s="319">
        <f t="shared" si="20"/>
        <v>0</v>
      </c>
      <c r="L67" s="319">
        <f t="shared" si="20"/>
        <v>0</v>
      </c>
      <c r="M67" s="319">
        <f t="shared" si="20"/>
        <v>0</v>
      </c>
      <c r="N67" s="319">
        <f t="shared" si="20"/>
        <v>0</v>
      </c>
      <c r="O67" s="319">
        <f t="shared" si="20"/>
        <v>0</v>
      </c>
      <c r="P67" s="319">
        <f t="shared" si="20"/>
        <v>0</v>
      </c>
      <c r="Q67" s="319">
        <f t="shared" si="20"/>
        <v>0</v>
      </c>
      <c r="R67" s="319">
        <f t="shared" si="20"/>
        <v>0</v>
      </c>
      <c r="S67" s="319">
        <f t="shared" si="20"/>
        <v>0</v>
      </c>
      <c r="T67" s="319">
        <f t="shared" si="20"/>
        <v>0</v>
      </c>
      <c r="U67" s="319">
        <f t="shared" si="20"/>
        <v>0</v>
      </c>
      <c r="V67" s="319">
        <f t="shared" si="20"/>
        <v>0</v>
      </c>
      <c r="W67" s="319">
        <f t="shared" si="20"/>
        <v>0</v>
      </c>
      <c r="X67" s="319">
        <f t="shared" si="20"/>
        <v>0</v>
      </c>
      <c r="Y67" s="319">
        <f t="shared" si="20"/>
        <v>0</v>
      </c>
      <c r="Z67" s="319">
        <f t="shared" si="20"/>
        <v>0</v>
      </c>
      <c r="AA67" s="320">
        <f t="shared" si="20"/>
        <v>0</v>
      </c>
    </row>
    <row r="68" spans="2:27" x14ac:dyDescent="0.25">
      <c r="B68" s="250" t="s">
        <v>1071</v>
      </c>
      <c r="C68" s="50" t="s">
        <v>1072</v>
      </c>
      <c r="D68" s="57" t="s">
        <v>971</v>
      </c>
      <c r="E68" s="1591" t="s">
        <v>2192</v>
      </c>
      <c r="F68" s="301">
        <v>3</v>
      </c>
      <c r="G68" s="315">
        <f>SUM(G58,G49,G40,G65,G66,G67)</f>
        <v>0</v>
      </c>
      <c r="H68" s="315">
        <f t="shared" ref="H68:AA68" si="22">SUM(H58,H49,H40,H65,H66,H67)</f>
        <v>0</v>
      </c>
      <c r="I68" s="315">
        <f t="shared" si="22"/>
        <v>0</v>
      </c>
      <c r="J68" s="315">
        <f t="shared" si="22"/>
        <v>0</v>
      </c>
      <c r="K68" s="315">
        <f t="shared" si="22"/>
        <v>0</v>
      </c>
      <c r="L68" s="315">
        <f t="shared" si="22"/>
        <v>0</v>
      </c>
      <c r="M68" s="315">
        <f t="shared" si="22"/>
        <v>6.734680568179205</v>
      </c>
      <c r="N68" s="315">
        <f t="shared" si="22"/>
        <v>6.8790654556016451</v>
      </c>
      <c r="O68" s="315">
        <f t="shared" si="22"/>
        <v>6.8430435001477798</v>
      </c>
      <c r="P68" s="315">
        <f t="shared" si="22"/>
        <v>6.8142941508499941</v>
      </c>
      <c r="Q68" s="315">
        <f t="shared" si="22"/>
        <v>6.791398094252715</v>
      </c>
      <c r="R68" s="315">
        <f t="shared" si="22"/>
        <v>39.668527865090262</v>
      </c>
      <c r="S68" s="315">
        <f t="shared" si="22"/>
        <v>10.46631851437937</v>
      </c>
      <c r="T68" s="315">
        <f t="shared" si="22"/>
        <v>8.9969218801186166</v>
      </c>
      <c r="U68" s="315">
        <f t="shared" si="22"/>
        <v>7.8682048143278731</v>
      </c>
      <c r="V68" s="315">
        <f t="shared" si="22"/>
        <v>8.4264350445517486</v>
      </c>
      <c r="W68" s="315">
        <f t="shared" si="22"/>
        <v>7.8218735270566455</v>
      </c>
      <c r="X68" s="315">
        <f t="shared" si="22"/>
        <v>8.4268751417472743</v>
      </c>
      <c r="Y68" s="315">
        <f t="shared" si="22"/>
        <v>7.8223136242521711</v>
      </c>
      <c r="Z68" s="315">
        <f t="shared" si="22"/>
        <v>8.4273152389428017</v>
      </c>
      <c r="AA68" s="315">
        <f t="shared" si="22"/>
        <v>7.8227537214476977</v>
      </c>
    </row>
    <row r="69" spans="2:27" ht="14.4" thickBot="1" x14ac:dyDescent="0.3">
      <c r="B69" s="252"/>
      <c r="C69" s="253"/>
      <c r="D69" s="61"/>
      <c r="E69" s="254"/>
      <c r="F69" s="255"/>
      <c r="G69" s="264"/>
      <c r="H69" s="264"/>
      <c r="I69" s="264"/>
      <c r="J69" s="264"/>
      <c r="K69" s="264"/>
      <c r="L69" s="264"/>
      <c r="M69" s="264"/>
      <c r="N69" s="264"/>
      <c r="O69" s="264"/>
      <c r="P69" s="264"/>
      <c r="Q69" s="264"/>
      <c r="R69" s="264"/>
      <c r="S69" s="264"/>
      <c r="T69" s="264"/>
      <c r="U69" s="264"/>
      <c r="V69" s="264"/>
      <c r="W69" s="264"/>
      <c r="X69" s="264"/>
      <c r="Y69" s="264"/>
      <c r="Z69" s="264"/>
      <c r="AA69" s="264"/>
    </row>
    <row r="70" spans="2:27" ht="42" thickBot="1" x14ac:dyDescent="0.3">
      <c r="B70" s="216" t="s">
        <v>1073</v>
      </c>
      <c r="G70" s="1681" t="s">
        <v>982</v>
      </c>
      <c r="H70" s="1717"/>
      <c r="I70" s="1717"/>
      <c r="J70" s="1717"/>
      <c r="K70" s="1717"/>
      <c r="L70" s="1717"/>
      <c r="M70" s="1717"/>
      <c r="N70" s="1717"/>
      <c r="O70" s="1717"/>
      <c r="P70" s="1717"/>
      <c r="Q70" s="1682"/>
      <c r="R70" s="1681" t="s">
        <v>983</v>
      </c>
      <c r="S70" s="1717"/>
      <c r="T70" s="1717"/>
      <c r="U70" s="1717"/>
      <c r="V70" s="1717"/>
      <c r="W70" s="1717"/>
      <c r="X70" s="1717"/>
      <c r="Y70" s="1717"/>
      <c r="Z70" s="1717"/>
      <c r="AA70" s="1682"/>
    </row>
    <row r="71" spans="2:27" ht="42" thickBot="1" x14ac:dyDescent="0.3">
      <c r="B71" s="257" t="s">
        <v>984</v>
      </c>
      <c r="C71" s="258" t="s">
        <v>967</v>
      </c>
      <c r="D71" s="258" t="s">
        <v>968</v>
      </c>
      <c r="E71" s="258" t="s">
        <v>116</v>
      </c>
      <c r="F71" s="259" t="s">
        <v>117</v>
      </c>
      <c r="G71" s="257" t="s">
        <v>118</v>
      </c>
      <c r="H71" s="258" t="s">
        <v>119</v>
      </c>
      <c r="I71" s="258" t="s">
        <v>120</v>
      </c>
      <c r="J71" s="258" t="s">
        <v>121</v>
      </c>
      <c r="K71" s="258" t="s">
        <v>122</v>
      </c>
      <c r="L71" s="258" t="s">
        <v>123</v>
      </c>
      <c r="M71" s="258" t="s">
        <v>124</v>
      </c>
      <c r="N71" s="258" t="s">
        <v>125</v>
      </c>
      <c r="O71" s="258" t="s">
        <v>126</v>
      </c>
      <c r="P71" s="258" t="s">
        <v>127</v>
      </c>
      <c r="Q71" s="259" t="s">
        <v>128</v>
      </c>
      <c r="R71" s="262" t="s">
        <v>985</v>
      </c>
      <c r="S71" s="260" t="s">
        <v>986</v>
      </c>
      <c r="T71" s="260" t="s">
        <v>987</v>
      </c>
      <c r="U71" s="260" t="s">
        <v>988</v>
      </c>
      <c r="V71" s="260" t="s">
        <v>989</v>
      </c>
      <c r="W71" s="260" t="s">
        <v>990</v>
      </c>
      <c r="X71" s="260" t="s">
        <v>991</v>
      </c>
      <c r="Y71" s="260" t="s">
        <v>992</v>
      </c>
      <c r="Z71" s="260" t="s">
        <v>993</v>
      </c>
      <c r="AA71" s="261" t="s">
        <v>994</v>
      </c>
    </row>
    <row r="72" spans="2:27" x14ac:dyDescent="0.25">
      <c r="B72" s="250" t="s">
        <v>1074</v>
      </c>
      <c r="C72" s="50" t="s">
        <v>1075</v>
      </c>
      <c r="D72" s="57" t="s">
        <v>815</v>
      </c>
      <c r="E72" s="1591" t="s">
        <v>2192</v>
      </c>
      <c r="F72" s="301">
        <v>3</v>
      </c>
      <c r="G72" s="319">
        <f t="shared" ref="G72:AA72" si="23">SUM(G13,G16,G19,G22,G25,G32,G41,G50)</f>
        <v>0</v>
      </c>
      <c r="H72" s="319">
        <f t="shared" si="23"/>
        <v>1.6740719300069764</v>
      </c>
      <c r="I72" s="319">
        <f t="shared" si="23"/>
        <v>0</v>
      </c>
      <c r="J72" s="319">
        <f t="shared" si="23"/>
        <v>0</v>
      </c>
      <c r="K72" s="319">
        <f t="shared" si="23"/>
        <v>0</v>
      </c>
      <c r="L72" s="319">
        <f t="shared" si="23"/>
        <v>0</v>
      </c>
      <c r="M72" s="319">
        <f t="shared" si="23"/>
        <v>6.5759543004205572</v>
      </c>
      <c r="N72" s="319">
        <f t="shared" si="23"/>
        <v>6.7581655386036532</v>
      </c>
      <c r="O72" s="319">
        <f t="shared" si="23"/>
        <v>7.08335393376308</v>
      </c>
      <c r="P72" s="319">
        <f t="shared" si="23"/>
        <v>7.0645287754730735</v>
      </c>
      <c r="Q72" s="319">
        <f t="shared" si="23"/>
        <v>6.7002707502769763</v>
      </c>
      <c r="R72" s="319">
        <f t="shared" si="23"/>
        <v>33.315588723173022</v>
      </c>
      <c r="S72" s="319">
        <f t="shared" si="23"/>
        <v>0.78851531844272227</v>
      </c>
      <c r="T72" s="319">
        <f t="shared" si="23"/>
        <v>15.322953062625327</v>
      </c>
      <c r="U72" s="319">
        <f t="shared" si="23"/>
        <v>23.097389802046305</v>
      </c>
      <c r="V72" s="319">
        <f t="shared" si="23"/>
        <v>9.7915628576077722</v>
      </c>
      <c r="W72" s="319">
        <f t="shared" si="23"/>
        <v>9.266001406701184</v>
      </c>
      <c r="X72" s="319">
        <f t="shared" si="23"/>
        <v>9.7146421220427239</v>
      </c>
      <c r="Y72" s="319">
        <f t="shared" si="23"/>
        <v>15.370950739056161</v>
      </c>
      <c r="Z72" s="319">
        <f t="shared" si="23"/>
        <v>9.6635083307729701</v>
      </c>
      <c r="AA72" s="320">
        <f t="shared" si="23"/>
        <v>9.1895207683816551</v>
      </c>
    </row>
    <row r="73" spans="2:27" x14ac:dyDescent="0.25">
      <c r="B73" s="250" t="s">
        <v>1076</v>
      </c>
      <c r="C73" s="50" t="s">
        <v>1075</v>
      </c>
      <c r="D73" s="57" t="s">
        <v>812</v>
      </c>
      <c r="E73" s="1591" t="s">
        <v>2192</v>
      </c>
      <c r="F73" s="301">
        <v>3</v>
      </c>
      <c r="G73" s="319">
        <f t="shared" ref="G73:AA73" si="24">SUM(G14,G17,G20,G23,G26,G36,G45,G54)</f>
        <v>0</v>
      </c>
      <c r="H73" s="319">
        <f t="shared" si="24"/>
        <v>0</v>
      </c>
      <c r="I73" s="319">
        <f t="shared" si="24"/>
        <v>0</v>
      </c>
      <c r="J73" s="319">
        <f t="shared" si="24"/>
        <v>0</v>
      </c>
      <c r="K73" s="319">
        <f t="shared" si="24"/>
        <v>0</v>
      </c>
      <c r="L73" s="319">
        <f t="shared" si="24"/>
        <v>0</v>
      </c>
      <c r="M73" s="319">
        <f t="shared" si="24"/>
        <v>1.6500459802776781</v>
      </c>
      <c r="N73" s="319">
        <f t="shared" si="24"/>
        <v>1.7190410701435017</v>
      </c>
      <c r="O73" s="319">
        <f t="shared" si="24"/>
        <v>1.7866090397361756</v>
      </c>
      <c r="P73" s="319">
        <f t="shared" si="24"/>
        <v>1.8525669450357916</v>
      </c>
      <c r="Q73" s="319">
        <f t="shared" si="24"/>
        <v>1.9924618675808461</v>
      </c>
      <c r="R73" s="319">
        <f t="shared" si="24"/>
        <v>17.081342668974809</v>
      </c>
      <c r="S73" s="319">
        <f t="shared" si="24"/>
        <v>22.428902242054718</v>
      </c>
      <c r="T73" s="319">
        <f t="shared" si="24"/>
        <v>26.309811867173636</v>
      </c>
      <c r="U73" s="319">
        <f t="shared" si="24"/>
        <v>29.632553015715903</v>
      </c>
      <c r="V73" s="319">
        <f t="shared" si="24"/>
        <v>30.667935346154657</v>
      </c>
      <c r="W73" s="319">
        <f t="shared" si="24"/>
        <v>31.546834345716508</v>
      </c>
      <c r="X73" s="319">
        <f t="shared" si="24"/>
        <v>31.887914636415758</v>
      </c>
      <c r="Y73" s="319">
        <f t="shared" si="24"/>
        <v>32.053945183499003</v>
      </c>
      <c r="Z73" s="319">
        <f t="shared" si="24"/>
        <v>32.171730658042662</v>
      </c>
      <c r="AA73" s="320">
        <f t="shared" si="24"/>
        <v>31.120606714895846</v>
      </c>
    </row>
    <row r="74" spans="2:27" ht="14.4" thickBot="1" x14ac:dyDescent="0.3">
      <c r="B74" s="251" t="s">
        <v>1077</v>
      </c>
      <c r="C74" s="51" t="s">
        <v>1075</v>
      </c>
      <c r="D74" s="59" t="s">
        <v>971</v>
      </c>
      <c r="E74" s="1592" t="s">
        <v>2192</v>
      </c>
      <c r="F74" s="302">
        <v>3</v>
      </c>
      <c r="G74" s="315">
        <f t="shared" ref="G74:L74" si="25">SUM(G72:G73)</f>
        <v>0</v>
      </c>
      <c r="H74" s="315">
        <f t="shared" si="25"/>
        <v>1.6740719300069764</v>
      </c>
      <c r="I74" s="315">
        <f t="shared" si="25"/>
        <v>0</v>
      </c>
      <c r="J74" s="315">
        <f t="shared" si="25"/>
        <v>0</v>
      </c>
      <c r="K74" s="315">
        <f t="shared" si="25"/>
        <v>0</v>
      </c>
      <c r="L74" s="315">
        <f t="shared" si="25"/>
        <v>0</v>
      </c>
      <c r="M74" s="315">
        <f t="shared" ref="M74:AA74" si="26">SUM(M72:M73)</f>
        <v>8.2260002806982353</v>
      </c>
      <c r="N74" s="315">
        <f t="shared" si="26"/>
        <v>8.4772066087471547</v>
      </c>
      <c r="O74" s="315">
        <f t="shared" si="26"/>
        <v>8.8699629734992556</v>
      </c>
      <c r="P74" s="315">
        <f t="shared" si="26"/>
        <v>8.9170957205088648</v>
      </c>
      <c r="Q74" s="315">
        <f t="shared" si="26"/>
        <v>8.692732617857823</v>
      </c>
      <c r="R74" s="315">
        <f t="shared" si="26"/>
        <v>50.396931392147835</v>
      </c>
      <c r="S74" s="315">
        <f t="shared" si="26"/>
        <v>23.217417560497442</v>
      </c>
      <c r="T74" s="315">
        <f t="shared" si="26"/>
        <v>41.632764929798967</v>
      </c>
      <c r="U74" s="315">
        <f t="shared" si="26"/>
        <v>52.729942817762208</v>
      </c>
      <c r="V74" s="315">
        <f t="shared" si="26"/>
        <v>40.459498203762429</v>
      </c>
      <c r="W74" s="315">
        <f t="shared" si="26"/>
        <v>40.812835752417691</v>
      </c>
      <c r="X74" s="315">
        <f t="shared" si="26"/>
        <v>41.602556758458483</v>
      </c>
      <c r="Y74" s="315">
        <f t="shared" si="26"/>
        <v>47.424895922555166</v>
      </c>
      <c r="Z74" s="315">
        <f t="shared" si="26"/>
        <v>41.835238988815632</v>
      </c>
      <c r="AA74" s="318">
        <f t="shared" si="26"/>
        <v>40.310127483277498</v>
      </c>
    </row>
    <row r="75" spans="2:27" ht="14.4" thickBot="1" x14ac:dyDescent="0.3">
      <c r="B75" s="252"/>
      <c r="C75" s="253"/>
      <c r="D75" s="61"/>
      <c r="E75" s="254"/>
      <c r="F75" s="255"/>
      <c r="G75" s="264"/>
      <c r="H75" s="264"/>
      <c r="I75" s="264"/>
      <c r="J75" s="264"/>
      <c r="K75" s="264"/>
      <c r="L75" s="264"/>
      <c r="M75" s="264"/>
      <c r="N75" s="264"/>
      <c r="O75" s="264"/>
      <c r="P75" s="264"/>
      <c r="Q75" s="264"/>
      <c r="R75" s="264"/>
      <c r="S75" s="264"/>
      <c r="T75" s="264"/>
      <c r="U75" s="264"/>
      <c r="V75" s="264"/>
      <c r="W75" s="264"/>
      <c r="X75" s="264"/>
      <c r="Y75" s="264"/>
      <c r="Z75" s="264"/>
      <c r="AA75" s="264"/>
    </row>
    <row r="76" spans="2:27" ht="42" thickBot="1" x14ac:dyDescent="0.3">
      <c r="B76" s="216" t="s">
        <v>1078</v>
      </c>
      <c r="G76" s="1681" t="s">
        <v>982</v>
      </c>
      <c r="H76" s="1717"/>
      <c r="I76" s="1717"/>
      <c r="J76" s="1717"/>
      <c r="K76" s="1717"/>
      <c r="L76" s="1717"/>
      <c r="M76" s="1717"/>
      <c r="N76" s="1717"/>
      <c r="O76" s="1717"/>
      <c r="P76" s="1717"/>
      <c r="Q76" s="1682"/>
      <c r="R76" s="1681" t="s">
        <v>983</v>
      </c>
      <c r="S76" s="1717"/>
      <c r="T76" s="1717"/>
      <c r="U76" s="1717"/>
      <c r="V76" s="1717"/>
      <c r="W76" s="1717"/>
      <c r="X76" s="1717"/>
      <c r="Y76" s="1717"/>
      <c r="Z76" s="1717"/>
      <c r="AA76" s="1682"/>
    </row>
    <row r="77" spans="2:27" ht="42" thickBot="1" x14ac:dyDescent="0.3">
      <c r="B77" s="257" t="s">
        <v>984</v>
      </c>
      <c r="C77" s="258" t="s">
        <v>1079</v>
      </c>
      <c r="D77" s="258" t="s">
        <v>968</v>
      </c>
      <c r="E77" s="258" t="s">
        <v>116</v>
      </c>
      <c r="F77" s="259" t="s">
        <v>117</v>
      </c>
      <c r="G77" s="257" t="s">
        <v>118</v>
      </c>
      <c r="H77" s="258" t="s">
        <v>119</v>
      </c>
      <c r="I77" s="258" t="s">
        <v>120</v>
      </c>
      <c r="J77" s="258" t="s">
        <v>121</v>
      </c>
      <c r="K77" s="258" t="s">
        <v>122</v>
      </c>
      <c r="L77" s="258" t="s">
        <v>123</v>
      </c>
      <c r="M77" s="258" t="s">
        <v>124</v>
      </c>
      <c r="N77" s="258" t="s">
        <v>125</v>
      </c>
      <c r="O77" s="258" t="s">
        <v>126</v>
      </c>
      <c r="P77" s="258" t="s">
        <v>127</v>
      </c>
      <c r="Q77" s="259" t="s">
        <v>128</v>
      </c>
      <c r="R77" s="262" t="s">
        <v>985</v>
      </c>
      <c r="S77" s="260" t="s">
        <v>986</v>
      </c>
      <c r="T77" s="260" t="s">
        <v>987</v>
      </c>
      <c r="U77" s="260" t="s">
        <v>988</v>
      </c>
      <c r="V77" s="260" t="s">
        <v>989</v>
      </c>
      <c r="W77" s="260" t="s">
        <v>990</v>
      </c>
      <c r="X77" s="260" t="s">
        <v>991</v>
      </c>
      <c r="Y77" s="260" t="s">
        <v>992</v>
      </c>
      <c r="Z77" s="260" t="s">
        <v>993</v>
      </c>
      <c r="AA77" s="261" t="s">
        <v>994</v>
      </c>
    </row>
    <row r="78" spans="2:27" x14ac:dyDescent="0.25">
      <c r="B78" s="1146" t="s">
        <v>1080</v>
      </c>
      <c r="C78" s="1147" t="s">
        <v>1081</v>
      </c>
      <c r="D78" s="1148" t="s">
        <v>1082</v>
      </c>
      <c r="E78" s="1149" t="s">
        <v>146</v>
      </c>
      <c r="F78" s="1150">
        <v>2</v>
      </c>
      <c r="G78" s="425">
        <v>0</v>
      </c>
      <c r="H78" s="426">
        <v>3.6</v>
      </c>
      <c r="I78" s="426">
        <v>3.6</v>
      </c>
      <c r="J78" s="426">
        <v>3.6</v>
      </c>
      <c r="K78" s="426">
        <v>3.6</v>
      </c>
      <c r="L78" s="323">
        <v>3.6</v>
      </c>
      <c r="M78" s="323">
        <v>3.6</v>
      </c>
      <c r="N78" s="323">
        <v>3.6</v>
      </c>
      <c r="O78" s="323">
        <v>3.6</v>
      </c>
      <c r="P78" s="323">
        <v>3.6</v>
      </c>
      <c r="Q78" s="323">
        <v>15.12</v>
      </c>
      <c r="R78" s="323">
        <v>12.82</v>
      </c>
      <c r="S78" s="323">
        <v>62.819999999999993</v>
      </c>
      <c r="T78" s="323">
        <v>61.519999999999996</v>
      </c>
      <c r="U78" s="323">
        <v>106.52</v>
      </c>
      <c r="V78" s="323">
        <v>106.52</v>
      </c>
      <c r="W78" s="323">
        <v>106.52</v>
      </c>
      <c r="X78" s="323">
        <v>106.52</v>
      </c>
      <c r="Y78" s="323">
        <v>106.52</v>
      </c>
      <c r="Z78" s="323">
        <v>106.52</v>
      </c>
      <c r="AA78" s="324">
        <v>0</v>
      </c>
    </row>
    <row r="79" spans="2:27" x14ac:dyDescent="0.25">
      <c r="B79" s="250" t="s">
        <v>1083</v>
      </c>
      <c r="C79" s="50" t="s">
        <v>1084</v>
      </c>
      <c r="D79" s="57" t="s">
        <v>1082</v>
      </c>
      <c r="E79" s="58" t="s">
        <v>146</v>
      </c>
      <c r="F79" s="301">
        <v>2</v>
      </c>
      <c r="G79" s="425">
        <v>0</v>
      </c>
      <c r="H79" s="426">
        <v>0</v>
      </c>
      <c r="I79" s="426">
        <v>0</v>
      </c>
      <c r="J79" s="426">
        <v>0</v>
      </c>
      <c r="K79" s="426">
        <v>0</v>
      </c>
      <c r="L79" s="323">
        <v>0</v>
      </c>
      <c r="M79" s="323">
        <v>19.196000000000002</v>
      </c>
      <c r="N79" s="323">
        <v>20.045000000000002</v>
      </c>
      <c r="O79" s="323">
        <v>20.893999999999998</v>
      </c>
      <c r="P79" s="323">
        <v>21.586999999999996</v>
      </c>
      <c r="Q79" s="323">
        <v>22.596599999999999</v>
      </c>
      <c r="R79" s="323">
        <v>29.638300000000001</v>
      </c>
      <c r="S79" s="323">
        <v>33.966700000000003</v>
      </c>
      <c r="T79" s="323">
        <v>34.8386</v>
      </c>
      <c r="U79" s="323">
        <v>38.7333</v>
      </c>
      <c r="V79" s="323">
        <v>40.791999999999994</v>
      </c>
      <c r="W79" s="323">
        <v>41.105900000000005</v>
      </c>
      <c r="X79" s="323">
        <v>41.415300000000002</v>
      </c>
      <c r="Y79" s="323">
        <v>49.052799999999991</v>
      </c>
      <c r="Z79" s="323">
        <v>53.144199999999998</v>
      </c>
      <c r="AA79" s="324">
        <v>13.746</v>
      </c>
    </row>
    <row r="80" spans="2:27" x14ac:dyDescent="0.25">
      <c r="B80" s="250" t="s">
        <v>1085</v>
      </c>
      <c r="C80" s="50" t="s">
        <v>1009</v>
      </c>
      <c r="D80" s="57" t="s">
        <v>1082</v>
      </c>
      <c r="E80" s="58" t="s">
        <v>146</v>
      </c>
      <c r="F80" s="301">
        <v>2</v>
      </c>
      <c r="G80" s="425">
        <v>0</v>
      </c>
      <c r="H80" s="426">
        <v>0</v>
      </c>
      <c r="I80" s="426">
        <v>0</v>
      </c>
      <c r="J80" s="426">
        <v>0</v>
      </c>
      <c r="K80" s="426">
        <v>0</v>
      </c>
      <c r="L80" s="323">
        <v>0</v>
      </c>
      <c r="M80" s="323">
        <v>0.31439999999999868</v>
      </c>
      <c r="N80" s="323">
        <v>0.62879999999999736</v>
      </c>
      <c r="O80" s="323">
        <v>0.94319999999999604</v>
      </c>
      <c r="P80" s="323">
        <v>1.2575999999999947</v>
      </c>
      <c r="Q80" s="323">
        <v>1.5719999999999934</v>
      </c>
      <c r="R80" s="323">
        <v>3.206999999999987</v>
      </c>
      <c r="S80" s="323">
        <v>4.841999999999981</v>
      </c>
      <c r="T80" s="323">
        <v>6.4769999999999737</v>
      </c>
      <c r="U80" s="323">
        <v>8.1120000000000001</v>
      </c>
      <c r="V80" s="323">
        <v>8.5757226869568441</v>
      </c>
      <c r="W80" s="323">
        <v>9.0295269877591533</v>
      </c>
      <c r="X80" s="323">
        <v>9.4736583948312738</v>
      </c>
      <c r="Y80" s="323">
        <v>9.9083563243539405</v>
      </c>
      <c r="Z80" s="323">
        <v>10.333854266658907</v>
      </c>
      <c r="AA80" s="324">
        <v>10.766854266658909</v>
      </c>
    </row>
    <row r="81" spans="2:27" x14ac:dyDescent="0.25">
      <c r="B81" s="250" t="s">
        <v>1086</v>
      </c>
      <c r="C81" s="50" t="s">
        <v>1087</v>
      </c>
      <c r="D81" s="57" t="s">
        <v>1082</v>
      </c>
      <c r="E81" s="58" t="s">
        <v>146</v>
      </c>
      <c r="F81" s="301">
        <v>2</v>
      </c>
      <c r="G81" s="425">
        <v>0</v>
      </c>
      <c r="H81" s="426">
        <v>0</v>
      </c>
      <c r="I81" s="426">
        <v>0</v>
      </c>
      <c r="J81" s="426">
        <v>0</v>
      </c>
      <c r="K81" s="426">
        <v>0</v>
      </c>
      <c r="L81" s="323">
        <v>0</v>
      </c>
      <c r="M81" s="323">
        <v>0</v>
      </c>
      <c r="N81" s="323">
        <v>0</v>
      </c>
      <c r="O81" s="323">
        <v>0</v>
      </c>
      <c r="P81" s="323">
        <v>0</v>
      </c>
      <c r="Q81" s="323">
        <v>1.3</v>
      </c>
      <c r="R81" s="323">
        <v>1.3</v>
      </c>
      <c r="S81" s="323">
        <v>1.3</v>
      </c>
      <c r="T81" s="323">
        <v>1.3</v>
      </c>
      <c r="U81" s="323">
        <v>1.3</v>
      </c>
      <c r="V81" s="323">
        <v>1.3</v>
      </c>
      <c r="W81" s="323">
        <v>1.3</v>
      </c>
      <c r="X81" s="323">
        <v>1.3</v>
      </c>
      <c r="Y81" s="323">
        <v>1.3</v>
      </c>
      <c r="Z81" s="323">
        <v>1.3</v>
      </c>
      <c r="AA81" s="324">
        <v>0</v>
      </c>
    </row>
    <row r="82" spans="2:27" x14ac:dyDescent="0.25">
      <c r="B82" s="250" t="s">
        <v>1088</v>
      </c>
      <c r="C82" s="50" t="s">
        <v>1089</v>
      </c>
      <c r="D82" s="57" t="s">
        <v>1082</v>
      </c>
      <c r="E82" s="58" t="s">
        <v>146</v>
      </c>
      <c r="F82" s="301">
        <v>2</v>
      </c>
      <c r="G82" s="1145">
        <f>SUM(G83:G89)</f>
        <v>0</v>
      </c>
      <c r="H82" s="1145">
        <f t="shared" ref="H82:K82" si="27">SUM(H83:H89)</f>
        <v>0</v>
      </c>
      <c r="I82" s="1145">
        <f t="shared" si="27"/>
        <v>0</v>
      </c>
      <c r="J82" s="1145">
        <f t="shared" si="27"/>
        <v>0</v>
      </c>
      <c r="K82" s="1145">
        <f t="shared" si="27"/>
        <v>0</v>
      </c>
      <c r="L82" s="1145">
        <f t="shared" ref="L82:AA82" si="28">SUM(L83:L89)</f>
        <v>0</v>
      </c>
      <c r="M82" s="1145">
        <f t="shared" si="28"/>
        <v>0.90380000000000049</v>
      </c>
      <c r="N82" s="1145">
        <f t="shared" si="28"/>
        <v>1.8048000000000011</v>
      </c>
      <c r="O82" s="1145">
        <f t="shared" si="28"/>
        <v>2.7038999999999995</v>
      </c>
      <c r="P82" s="1145">
        <f t="shared" si="28"/>
        <v>3.6011999999999991</v>
      </c>
      <c r="Q82" s="1145">
        <f t="shared" si="28"/>
        <v>4.4974000000000034</v>
      </c>
      <c r="R82" s="1145">
        <f t="shared" si="28"/>
        <v>9.1919999999999913</v>
      </c>
      <c r="S82" s="1145">
        <f t="shared" si="28"/>
        <v>9.4254999999999907</v>
      </c>
      <c r="T82" s="1145">
        <f t="shared" si="28"/>
        <v>9.4749999999999925</v>
      </c>
      <c r="U82" s="1145">
        <f t="shared" si="28"/>
        <v>9.4778999999999911</v>
      </c>
      <c r="V82" s="1145">
        <f t="shared" si="28"/>
        <v>9.4780999999999906</v>
      </c>
      <c r="W82" s="1145">
        <f t="shared" si="28"/>
        <v>9.4783999999999917</v>
      </c>
      <c r="X82" s="1145">
        <f t="shared" si="28"/>
        <v>9.4785999999999913</v>
      </c>
      <c r="Y82" s="1145">
        <f t="shared" si="28"/>
        <v>9.4787999999999908</v>
      </c>
      <c r="Z82" s="1145">
        <f t="shared" si="28"/>
        <v>9.4789999999999921</v>
      </c>
      <c r="AA82" s="1145">
        <f t="shared" si="28"/>
        <v>9.4791999999999916</v>
      </c>
    </row>
    <row r="83" spans="2:27" x14ac:dyDescent="0.25">
      <c r="B83" s="250" t="s">
        <v>1090</v>
      </c>
      <c r="C83" s="50" t="s">
        <v>1091</v>
      </c>
      <c r="D83" s="57" t="s">
        <v>1082</v>
      </c>
      <c r="E83" s="58" t="s">
        <v>146</v>
      </c>
      <c r="F83" s="301">
        <v>2</v>
      </c>
      <c r="G83" s="425">
        <v>0</v>
      </c>
      <c r="H83" s="426">
        <v>0</v>
      </c>
      <c r="I83" s="426">
        <v>0</v>
      </c>
      <c r="J83" s="426">
        <v>0</v>
      </c>
      <c r="K83" s="426">
        <v>0</v>
      </c>
      <c r="L83" s="323">
        <v>0</v>
      </c>
      <c r="M83" s="323">
        <v>0</v>
      </c>
      <c r="N83" s="323">
        <v>0</v>
      </c>
      <c r="O83" s="323">
        <v>0</v>
      </c>
      <c r="P83" s="323">
        <v>0</v>
      </c>
      <c r="Q83" s="323">
        <v>0</v>
      </c>
      <c r="R83" s="323">
        <v>0</v>
      </c>
      <c r="S83" s="323">
        <v>0</v>
      </c>
      <c r="T83" s="323">
        <v>0</v>
      </c>
      <c r="U83" s="323">
        <v>0</v>
      </c>
      <c r="V83" s="323">
        <v>0</v>
      </c>
      <c r="W83" s="323">
        <v>0</v>
      </c>
      <c r="X83" s="323">
        <v>0</v>
      </c>
      <c r="Y83" s="323">
        <v>0</v>
      </c>
      <c r="Z83" s="323">
        <v>0</v>
      </c>
      <c r="AA83" s="324">
        <v>0</v>
      </c>
    </row>
    <row r="84" spans="2:27" x14ac:dyDescent="0.25">
      <c r="B84" s="250" t="s">
        <v>1092</v>
      </c>
      <c r="C84" s="50" t="s">
        <v>1093</v>
      </c>
      <c r="D84" s="57" t="s">
        <v>1082</v>
      </c>
      <c r="E84" s="58" t="s">
        <v>146</v>
      </c>
      <c r="F84" s="301">
        <v>2</v>
      </c>
      <c r="G84" s="425">
        <v>0</v>
      </c>
      <c r="H84" s="426">
        <v>0</v>
      </c>
      <c r="I84" s="426">
        <v>0</v>
      </c>
      <c r="J84" s="426">
        <v>0</v>
      </c>
      <c r="K84" s="426">
        <v>0</v>
      </c>
      <c r="L84" s="323">
        <v>0</v>
      </c>
      <c r="M84" s="323">
        <v>0</v>
      </c>
      <c r="N84" s="323">
        <v>0</v>
      </c>
      <c r="O84" s="323">
        <v>0</v>
      </c>
      <c r="P84" s="323">
        <v>0</v>
      </c>
      <c r="Q84" s="323">
        <v>0</v>
      </c>
      <c r="R84" s="323">
        <v>0</v>
      </c>
      <c r="S84" s="323">
        <v>0</v>
      </c>
      <c r="T84" s="323">
        <v>0</v>
      </c>
      <c r="U84" s="323">
        <v>0</v>
      </c>
      <c r="V84" s="323">
        <v>0</v>
      </c>
      <c r="W84" s="323">
        <v>0</v>
      </c>
      <c r="X84" s="323">
        <v>0</v>
      </c>
      <c r="Y84" s="323">
        <v>0</v>
      </c>
      <c r="Z84" s="323">
        <v>0</v>
      </c>
      <c r="AA84" s="324">
        <v>0</v>
      </c>
    </row>
    <row r="85" spans="2:27" x14ac:dyDescent="0.25">
      <c r="B85" s="250" t="s">
        <v>1094</v>
      </c>
      <c r="C85" s="50" t="s">
        <v>1095</v>
      </c>
      <c r="D85" s="57" t="s">
        <v>1082</v>
      </c>
      <c r="E85" s="58" t="s">
        <v>146</v>
      </c>
      <c r="F85" s="301">
        <v>2</v>
      </c>
      <c r="G85" s="425">
        <v>0</v>
      </c>
      <c r="H85" s="426">
        <v>0</v>
      </c>
      <c r="I85" s="426">
        <v>0</v>
      </c>
      <c r="J85" s="426">
        <v>0</v>
      </c>
      <c r="K85" s="426">
        <v>0</v>
      </c>
      <c r="L85" s="323">
        <v>0</v>
      </c>
      <c r="M85" s="323">
        <v>0.90330000000000055</v>
      </c>
      <c r="N85" s="323">
        <v>1.8038000000000012</v>
      </c>
      <c r="O85" s="323">
        <v>2.7023999999999995</v>
      </c>
      <c r="P85" s="323">
        <v>3.5991999999999993</v>
      </c>
      <c r="Q85" s="323">
        <v>4.494900000000003</v>
      </c>
      <c r="R85" s="323">
        <v>8.9605999999999906</v>
      </c>
      <c r="S85" s="323">
        <v>8.9651999999999905</v>
      </c>
      <c r="T85" s="323">
        <v>8.9668999999999919</v>
      </c>
      <c r="U85" s="323">
        <v>8.9672999999999909</v>
      </c>
      <c r="V85" s="323">
        <v>8.9674999999999905</v>
      </c>
      <c r="W85" s="323">
        <v>8.9677999999999916</v>
      </c>
      <c r="X85" s="323">
        <v>8.9679999999999911</v>
      </c>
      <c r="Y85" s="323">
        <v>8.9681999999999906</v>
      </c>
      <c r="Z85" s="323">
        <v>8.9683999999999919</v>
      </c>
      <c r="AA85" s="324">
        <v>8.9685999999999915</v>
      </c>
    </row>
    <row r="86" spans="2:27" x14ac:dyDescent="0.25">
      <c r="B86" s="250" t="s">
        <v>1096</v>
      </c>
      <c r="C86" s="50" t="s">
        <v>1097</v>
      </c>
      <c r="D86" s="57" t="s">
        <v>1082</v>
      </c>
      <c r="E86" s="58" t="s">
        <v>146</v>
      </c>
      <c r="F86" s="301">
        <v>2</v>
      </c>
      <c r="G86" s="425">
        <v>0</v>
      </c>
      <c r="H86" s="426">
        <v>0</v>
      </c>
      <c r="I86" s="426">
        <v>0</v>
      </c>
      <c r="J86" s="426">
        <v>0</v>
      </c>
      <c r="K86" s="426">
        <v>0</v>
      </c>
      <c r="L86" s="323">
        <v>0</v>
      </c>
      <c r="M86" s="323">
        <v>0</v>
      </c>
      <c r="N86" s="323">
        <v>0</v>
      </c>
      <c r="O86" s="323">
        <v>0</v>
      </c>
      <c r="P86" s="323">
        <v>0</v>
      </c>
      <c r="Q86" s="323">
        <v>0</v>
      </c>
      <c r="R86" s="323">
        <v>0</v>
      </c>
      <c r="S86" s="323">
        <v>0</v>
      </c>
      <c r="T86" s="323">
        <v>0</v>
      </c>
      <c r="U86" s="323">
        <v>0</v>
      </c>
      <c r="V86" s="323">
        <v>0</v>
      </c>
      <c r="W86" s="323">
        <v>0</v>
      </c>
      <c r="X86" s="323">
        <v>0</v>
      </c>
      <c r="Y86" s="323">
        <v>0</v>
      </c>
      <c r="Z86" s="323">
        <v>0</v>
      </c>
      <c r="AA86" s="324">
        <v>0</v>
      </c>
    </row>
    <row r="87" spans="2:27" x14ac:dyDescent="0.25">
      <c r="B87" s="250" t="s">
        <v>1098</v>
      </c>
      <c r="C87" s="50" t="s">
        <v>1099</v>
      </c>
      <c r="D87" s="57" t="s">
        <v>1082</v>
      </c>
      <c r="E87" s="58" t="s">
        <v>146</v>
      </c>
      <c r="F87" s="301">
        <v>2</v>
      </c>
      <c r="G87" s="425">
        <v>0</v>
      </c>
      <c r="H87" s="426">
        <v>0</v>
      </c>
      <c r="I87" s="426">
        <v>0</v>
      </c>
      <c r="J87" s="426">
        <v>0</v>
      </c>
      <c r="K87" s="426">
        <v>0</v>
      </c>
      <c r="L87" s="323">
        <v>0</v>
      </c>
      <c r="M87" s="323">
        <v>5.0000000000000001E-4</v>
      </c>
      <c r="N87" s="323">
        <v>1E-3</v>
      </c>
      <c r="O87" s="323">
        <v>1.5E-3</v>
      </c>
      <c r="P87" s="323">
        <v>2E-3</v>
      </c>
      <c r="Q87" s="323">
        <v>2.5000000000000001E-3</v>
      </c>
      <c r="R87" s="323">
        <v>0.23139999999999999</v>
      </c>
      <c r="S87" s="323">
        <v>0.46029999999999999</v>
      </c>
      <c r="T87" s="323">
        <v>0.5081</v>
      </c>
      <c r="U87" s="323">
        <v>0.51059999999999994</v>
      </c>
      <c r="V87" s="323">
        <v>0.51059999999999994</v>
      </c>
      <c r="W87" s="323">
        <v>0.51059999999999994</v>
      </c>
      <c r="X87" s="323">
        <v>0.51059999999999994</v>
      </c>
      <c r="Y87" s="323">
        <v>0.51059999999999994</v>
      </c>
      <c r="Z87" s="323">
        <v>0.51059999999999994</v>
      </c>
      <c r="AA87" s="324">
        <v>0.51059999999999994</v>
      </c>
    </row>
    <row r="88" spans="2:27" x14ac:dyDescent="0.25">
      <c r="B88" s="250" t="s">
        <v>1100</v>
      </c>
      <c r="C88" s="50" t="s">
        <v>1101</v>
      </c>
      <c r="D88" s="57" t="s">
        <v>1082</v>
      </c>
      <c r="E88" s="58" t="s">
        <v>146</v>
      </c>
      <c r="F88" s="301">
        <v>2</v>
      </c>
      <c r="G88" s="425">
        <v>0</v>
      </c>
      <c r="H88" s="426">
        <v>0</v>
      </c>
      <c r="I88" s="426">
        <v>0</v>
      </c>
      <c r="J88" s="426">
        <v>0</v>
      </c>
      <c r="K88" s="426">
        <v>0</v>
      </c>
      <c r="L88" s="323">
        <v>0</v>
      </c>
      <c r="M88" s="323">
        <v>0</v>
      </c>
      <c r="N88" s="323">
        <v>0</v>
      </c>
      <c r="O88" s="323">
        <v>0</v>
      </c>
      <c r="P88" s="323">
        <v>0</v>
      </c>
      <c r="Q88" s="323">
        <v>0</v>
      </c>
      <c r="R88" s="323">
        <v>0</v>
      </c>
      <c r="S88" s="323">
        <v>0</v>
      </c>
      <c r="T88" s="323">
        <v>0</v>
      </c>
      <c r="U88" s="323">
        <v>0</v>
      </c>
      <c r="V88" s="323">
        <v>0</v>
      </c>
      <c r="W88" s="323">
        <v>0</v>
      </c>
      <c r="X88" s="323">
        <v>0</v>
      </c>
      <c r="Y88" s="323">
        <v>0</v>
      </c>
      <c r="Z88" s="323">
        <v>0</v>
      </c>
      <c r="AA88" s="324">
        <v>0</v>
      </c>
    </row>
    <row r="89" spans="2:27" ht="28.2" thickBot="1" x14ac:dyDescent="0.3">
      <c r="B89" s="251" t="s">
        <v>1102</v>
      </c>
      <c r="C89" s="51" t="s">
        <v>1103</v>
      </c>
      <c r="D89" s="59" t="s">
        <v>1082</v>
      </c>
      <c r="E89" s="60" t="s">
        <v>146</v>
      </c>
      <c r="F89" s="302">
        <v>2</v>
      </c>
      <c r="G89" s="425">
        <v>0</v>
      </c>
      <c r="H89" s="426">
        <v>0</v>
      </c>
      <c r="I89" s="426">
        <v>0</v>
      </c>
      <c r="J89" s="426">
        <v>0</v>
      </c>
      <c r="K89" s="426">
        <v>0</v>
      </c>
      <c r="L89" s="323">
        <v>0</v>
      </c>
      <c r="M89" s="323">
        <v>0</v>
      </c>
      <c r="N89" s="323">
        <v>0</v>
      </c>
      <c r="O89" s="323">
        <v>0</v>
      </c>
      <c r="P89" s="323">
        <v>0</v>
      </c>
      <c r="Q89" s="323">
        <v>0</v>
      </c>
      <c r="R89" s="323">
        <v>0</v>
      </c>
      <c r="S89" s="323">
        <v>0</v>
      </c>
      <c r="T89" s="323">
        <v>0</v>
      </c>
      <c r="U89" s="323">
        <v>0</v>
      </c>
      <c r="V89" s="323">
        <v>0</v>
      </c>
      <c r="W89" s="323">
        <v>0</v>
      </c>
      <c r="X89" s="323">
        <v>0</v>
      </c>
      <c r="Y89" s="323">
        <v>0</v>
      </c>
      <c r="Z89" s="323">
        <v>0</v>
      </c>
      <c r="AA89" s="324">
        <v>0</v>
      </c>
    </row>
    <row r="90" spans="2:27" ht="14.4" thickBot="1" x14ac:dyDescent="0.3">
      <c r="B90" s="252"/>
      <c r="C90" s="253"/>
      <c r="D90" s="61"/>
      <c r="E90" s="254"/>
      <c r="F90" s="255"/>
      <c r="G90" s="264"/>
      <c r="H90" s="264"/>
      <c r="I90" s="264"/>
      <c r="J90" s="264"/>
      <c r="K90" s="264"/>
      <c r="L90" s="264"/>
      <c r="M90" s="264"/>
      <c r="N90" s="264"/>
      <c r="O90" s="264"/>
      <c r="P90" s="264"/>
      <c r="Q90" s="264"/>
      <c r="R90" s="264"/>
      <c r="S90" s="264"/>
      <c r="T90" s="264"/>
      <c r="U90" s="264"/>
      <c r="V90" s="264"/>
      <c r="W90" s="264"/>
      <c r="X90" s="264"/>
      <c r="Y90" s="264"/>
      <c r="Z90" s="264"/>
      <c r="AA90" s="264"/>
    </row>
    <row r="91" spans="2:27" ht="42" thickBot="1" x14ac:dyDescent="0.3">
      <c r="B91" s="216" t="s">
        <v>1104</v>
      </c>
      <c r="G91" s="1681" t="s">
        <v>982</v>
      </c>
      <c r="H91" s="1717"/>
      <c r="I91" s="1717"/>
      <c r="J91" s="1717"/>
      <c r="K91" s="1717"/>
      <c r="L91" s="1717"/>
      <c r="M91" s="1717"/>
      <c r="N91" s="1717"/>
      <c r="O91" s="1717"/>
      <c r="P91" s="1717"/>
      <c r="Q91" s="1682"/>
      <c r="R91" s="1681" t="s">
        <v>983</v>
      </c>
      <c r="S91" s="1717"/>
      <c r="T91" s="1717"/>
      <c r="U91" s="1717"/>
      <c r="V91" s="1717"/>
      <c r="W91" s="1717"/>
      <c r="X91" s="1717"/>
      <c r="Y91" s="1717"/>
      <c r="Z91" s="1717"/>
      <c r="AA91" s="1682"/>
    </row>
    <row r="92" spans="2:27" ht="42" thickBot="1" x14ac:dyDescent="0.3">
      <c r="B92" s="257" t="s">
        <v>984</v>
      </c>
      <c r="C92" s="258" t="s">
        <v>967</v>
      </c>
      <c r="D92" s="258" t="s">
        <v>968</v>
      </c>
      <c r="E92" s="258" t="s">
        <v>116</v>
      </c>
      <c r="F92" s="259" t="s">
        <v>117</v>
      </c>
      <c r="G92" s="257" t="s">
        <v>118</v>
      </c>
      <c r="H92" s="258" t="s">
        <v>119</v>
      </c>
      <c r="I92" s="258" t="s">
        <v>120</v>
      </c>
      <c r="J92" s="258" t="s">
        <v>121</v>
      </c>
      <c r="K92" s="258" t="s">
        <v>122</v>
      </c>
      <c r="L92" s="258" t="s">
        <v>123</v>
      </c>
      <c r="M92" s="258" t="s">
        <v>124</v>
      </c>
      <c r="N92" s="258" t="s">
        <v>125</v>
      </c>
      <c r="O92" s="258" t="s">
        <v>126</v>
      </c>
      <c r="P92" s="258" t="s">
        <v>127</v>
      </c>
      <c r="Q92" s="259" t="s">
        <v>128</v>
      </c>
      <c r="R92" s="262" t="s">
        <v>985</v>
      </c>
      <c r="S92" s="260" t="s">
        <v>986</v>
      </c>
      <c r="T92" s="260" t="s">
        <v>987</v>
      </c>
      <c r="U92" s="260" t="s">
        <v>988</v>
      </c>
      <c r="V92" s="260" t="s">
        <v>989</v>
      </c>
      <c r="W92" s="260" t="s">
        <v>990</v>
      </c>
      <c r="X92" s="260" t="s">
        <v>991</v>
      </c>
      <c r="Y92" s="260" t="s">
        <v>992</v>
      </c>
      <c r="Z92" s="260" t="s">
        <v>993</v>
      </c>
      <c r="AA92" s="261" t="s">
        <v>994</v>
      </c>
    </row>
    <row r="93" spans="2:27" x14ac:dyDescent="0.25">
      <c r="B93" s="250" t="s">
        <v>1105</v>
      </c>
      <c r="C93" s="50" t="s">
        <v>1106</v>
      </c>
      <c r="D93" s="57" t="s">
        <v>971</v>
      </c>
      <c r="E93" s="1589" t="s">
        <v>2192</v>
      </c>
      <c r="F93" s="301">
        <v>3</v>
      </c>
      <c r="G93" s="423">
        <v>0</v>
      </c>
      <c r="H93" s="424">
        <v>0</v>
      </c>
      <c r="I93" s="424">
        <v>0</v>
      </c>
      <c r="J93" s="424">
        <v>0</v>
      </c>
      <c r="K93" s="424">
        <v>0</v>
      </c>
      <c r="L93" s="321">
        <v>0</v>
      </c>
      <c r="M93" s="321">
        <v>2.7959768566940362</v>
      </c>
      <c r="N93" s="321">
        <v>2.8073428847474116</v>
      </c>
      <c r="O93" s="321">
        <v>2.8140585264102258</v>
      </c>
      <c r="P93" s="321">
        <v>2.8201593164967536</v>
      </c>
      <c r="Q93" s="321">
        <v>2.8035073496027376</v>
      </c>
      <c r="R93" s="321">
        <v>14.178721086597115</v>
      </c>
      <c r="S93" s="321">
        <v>14.109861618949475</v>
      </c>
      <c r="T93" s="321">
        <v>14.189835624937871</v>
      </c>
      <c r="U93" s="321">
        <v>14.412246934325218</v>
      </c>
      <c r="V93" s="321">
        <v>14.534239317310302</v>
      </c>
      <c r="W93" s="321">
        <v>14.534239315724786</v>
      </c>
      <c r="X93" s="321">
        <v>14.534239314919692</v>
      </c>
      <c r="Y93" s="321">
        <v>14.5342393141062</v>
      </c>
      <c r="Z93" s="321">
        <v>14.534239313284182</v>
      </c>
      <c r="AA93" s="322">
        <v>14.534239313284182</v>
      </c>
    </row>
    <row r="94" spans="2:27" ht="14.4" thickBot="1" x14ac:dyDescent="0.3">
      <c r="B94" s="251" t="s">
        <v>1107</v>
      </c>
      <c r="C94" s="51" t="s">
        <v>1108</v>
      </c>
      <c r="D94" s="59" t="s">
        <v>971</v>
      </c>
      <c r="E94" s="1590" t="s">
        <v>2192</v>
      </c>
      <c r="F94" s="302">
        <v>3</v>
      </c>
      <c r="G94" s="427">
        <v>0</v>
      </c>
      <c r="H94" s="428">
        <v>0</v>
      </c>
      <c r="I94" s="428">
        <v>0</v>
      </c>
      <c r="J94" s="428">
        <v>0</v>
      </c>
      <c r="K94" s="428">
        <v>0</v>
      </c>
      <c r="L94" s="325">
        <v>0</v>
      </c>
      <c r="M94" s="325">
        <v>0.11087087898631701</v>
      </c>
      <c r="N94" s="325">
        <v>0.25376819204140694</v>
      </c>
      <c r="O94" s="325">
        <v>0.36616108949624787</v>
      </c>
      <c r="P94" s="325">
        <v>0.47604282016982807</v>
      </c>
      <c r="Q94" s="325">
        <v>0.60555128946640324</v>
      </c>
      <c r="R94" s="325">
        <v>4.3513091120866969</v>
      </c>
      <c r="S94" s="325">
        <v>7.3988923639351976</v>
      </c>
      <c r="T94" s="325">
        <v>10.934842312738065</v>
      </c>
      <c r="U94" s="325">
        <v>15.647857502499795</v>
      </c>
      <c r="V94" s="325">
        <v>15.352290920642311</v>
      </c>
      <c r="W94" s="325">
        <v>15.300717032127039</v>
      </c>
      <c r="X94" s="325">
        <v>15.274930087881737</v>
      </c>
      <c r="Y94" s="325">
        <v>15.249143143644833</v>
      </c>
      <c r="Z94" s="325">
        <v>15.223356199416457</v>
      </c>
      <c r="AA94" s="326">
        <v>15.223356199416457</v>
      </c>
    </row>
    <row r="95" spans="2:27" x14ac:dyDescent="0.25">
      <c r="B95" s="246"/>
      <c r="C95" s="265"/>
      <c r="D95" s="265"/>
      <c r="E95" s="265"/>
      <c r="F95" s="265"/>
    </row>
    <row r="96" spans="2:27" ht="14.4" thickBot="1" x14ac:dyDescent="0.3"/>
    <row r="97" spans="2:27" ht="28.2" thickBot="1" x14ac:dyDescent="0.3">
      <c r="B97" s="434" t="s">
        <v>57</v>
      </c>
      <c r="C97" s="66" t="str">
        <f>'TITLE PAGE'!$D$18</f>
        <v>Portsmouth Water</v>
      </c>
      <c r="D97" s="432" t="s">
        <v>2</v>
      </c>
      <c r="E97" s="431" t="s">
        <v>2163</v>
      </c>
      <c r="G97" s="1209" t="s">
        <v>56</v>
      </c>
    </row>
    <row r="98" spans="2:27" ht="49.95" customHeight="1" thickBot="1" x14ac:dyDescent="0.3">
      <c r="B98" s="433" t="s">
        <v>110</v>
      </c>
      <c r="C98" s="1232" t="s">
        <v>1109</v>
      </c>
      <c r="D98" s="1587" t="s">
        <v>2193</v>
      </c>
      <c r="E98" s="1464">
        <v>242.66156765689911</v>
      </c>
    </row>
    <row r="99" spans="2:27" ht="14.4" thickBot="1" x14ac:dyDescent="0.3"/>
    <row r="100" spans="2:27" ht="42" thickBot="1" x14ac:dyDescent="0.3">
      <c r="B100" s="216" t="s">
        <v>981</v>
      </c>
      <c r="G100" s="1681" t="s">
        <v>982</v>
      </c>
      <c r="H100" s="1717"/>
      <c r="I100" s="1717"/>
      <c r="J100" s="1717"/>
      <c r="K100" s="1717"/>
      <c r="L100" s="1717"/>
      <c r="M100" s="1717"/>
      <c r="N100" s="1717"/>
      <c r="O100" s="1717"/>
      <c r="P100" s="1717"/>
      <c r="Q100" s="1682"/>
      <c r="R100" s="1681" t="s">
        <v>983</v>
      </c>
      <c r="S100" s="1717"/>
      <c r="T100" s="1717"/>
      <c r="U100" s="1717"/>
      <c r="V100" s="1717"/>
      <c r="W100" s="1717"/>
      <c r="X100" s="1717"/>
      <c r="Y100" s="1717"/>
      <c r="Z100" s="1717"/>
      <c r="AA100" s="1682"/>
    </row>
    <row r="101" spans="2:27" ht="42" thickBot="1" x14ac:dyDescent="0.3">
      <c r="B101" s="257" t="s">
        <v>984</v>
      </c>
      <c r="C101" s="258" t="s">
        <v>967</v>
      </c>
      <c r="D101" s="258" t="s">
        <v>968</v>
      </c>
      <c r="E101" s="258" t="s">
        <v>116</v>
      </c>
      <c r="F101" s="259" t="s">
        <v>117</v>
      </c>
      <c r="G101" s="257" t="s">
        <v>118</v>
      </c>
      <c r="H101" s="258" t="s">
        <v>119</v>
      </c>
      <c r="I101" s="258" t="s">
        <v>120</v>
      </c>
      <c r="J101" s="258" t="s">
        <v>121</v>
      </c>
      <c r="K101" s="258" t="s">
        <v>122</v>
      </c>
      <c r="L101" s="258" t="s">
        <v>123</v>
      </c>
      <c r="M101" s="258" t="s">
        <v>124</v>
      </c>
      <c r="N101" s="258" t="s">
        <v>125</v>
      </c>
      <c r="O101" s="258" t="s">
        <v>126</v>
      </c>
      <c r="P101" s="258" t="s">
        <v>127</v>
      </c>
      <c r="Q101" s="259" t="s">
        <v>128</v>
      </c>
      <c r="R101" s="262" t="s">
        <v>985</v>
      </c>
      <c r="S101" s="260" t="s">
        <v>986</v>
      </c>
      <c r="T101" s="260" t="s">
        <v>987</v>
      </c>
      <c r="U101" s="260" t="s">
        <v>988</v>
      </c>
      <c r="V101" s="260" t="s">
        <v>989</v>
      </c>
      <c r="W101" s="260" t="s">
        <v>990</v>
      </c>
      <c r="X101" s="260" t="s">
        <v>991</v>
      </c>
      <c r="Y101" s="260" t="s">
        <v>992</v>
      </c>
      <c r="Z101" s="260" t="s">
        <v>993</v>
      </c>
      <c r="AA101" s="261" t="s">
        <v>994</v>
      </c>
    </row>
    <row r="102" spans="2:27" x14ac:dyDescent="0.25">
      <c r="B102" s="256" t="s">
        <v>995</v>
      </c>
      <c r="C102" s="247" t="s">
        <v>970</v>
      </c>
      <c r="D102" s="248" t="s">
        <v>971</v>
      </c>
      <c r="E102" s="1595" t="s">
        <v>2192</v>
      </c>
      <c r="F102" s="312">
        <v>3</v>
      </c>
      <c r="G102" s="419">
        <v>0</v>
      </c>
      <c r="H102" s="420">
        <v>0</v>
      </c>
      <c r="I102" s="420">
        <v>0</v>
      </c>
      <c r="J102" s="420">
        <v>0</v>
      </c>
      <c r="K102" s="420">
        <v>0</v>
      </c>
      <c r="L102" s="420">
        <v>0</v>
      </c>
      <c r="M102" s="313">
        <v>3.6116407213615059E-2</v>
      </c>
      <c r="N102" s="313">
        <v>3.6116407213615059E-2</v>
      </c>
      <c r="O102" s="313">
        <v>3.6116407213615059E-2</v>
      </c>
      <c r="P102" s="313">
        <v>3.6116407213615059E-2</v>
      </c>
      <c r="Q102" s="313">
        <v>3.6116407213615059E-2</v>
      </c>
      <c r="R102" s="313">
        <v>6.1055005551459018</v>
      </c>
      <c r="S102" s="313">
        <v>9.7211119277196936</v>
      </c>
      <c r="T102" s="313">
        <v>6.4795566838738834</v>
      </c>
      <c r="U102" s="313">
        <v>6.1037149487944919</v>
      </c>
      <c r="V102" s="313">
        <v>0.13327158754894911</v>
      </c>
      <c r="W102" s="313">
        <v>0.13327158754894911</v>
      </c>
      <c r="X102" s="313">
        <v>0.13327158754894911</v>
      </c>
      <c r="Y102" s="313">
        <v>0.13327158754894911</v>
      </c>
      <c r="Z102" s="313">
        <v>0.13327158754894911</v>
      </c>
      <c r="AA102" s="316">
        <v>0.13327158754894911</v>
      </c>
    </row>
    <row r="103" spans="2:27" x14ac:dyDescent="0.25">
      <c r="B103" s="250" t="s">
        <v>996</v>
      </c>
      <c r="C103" s="50" t="s">
        <v>973</v>
      </c>
      <c r="D103" s="57" t="s">
        <v>971</v>
      </c>
      <c r="E103" s="1591" t="s">
        <v>2192</v>
      </c>
      <c r="F103" s="301">
        <v>3</v>
      </c>
      <c r="G103" s="421">
        <v>0</v>
      </c>
      <c r="H103" s="422">
        <v>0</v>
      </c>
      <c r="I103" s="422">
        <v>0</v>
      </c>
      <c r="J103" s="422">
        <v>0</v>
      </c>
      <c r="K103" s="422">
        <v>0</v>
      </c>
      <c r="L103" s="422">
        <v>0</v>
      </c>
      <c r="M103" s="314">
        <v>0</v>
      </c>
      <c r="N103" s="314">
        <v>0</v>
      </c>
      <c r="O103" s="314">
        <v>0</v>
      </c>
      <c r="P103" s="314">
        <v>0</v>
      </c>
      <c r="Q103" s="314">
        <v>0</v>
      </c>
      <c r="R103" s="314">
        <v>0</v>
      </c>
      <c r="S103" s="314">
        <v>0</v>
      </c>
      <c r="T103" s="314">
        <v>0</v>
      </c>
      <c r="U103" s="314">
        <v>0</v>
      </c>
      <c r="V103" s="314">
        <v>0</v>
      </c>
      <c r="W103" s="314">
        <v>0</v>
      </c>
      <c r="X103" s="314">
        <v>0</v>
      </c>
      <c r="Y103" s="314">
        <v>0</v>
      </c>
      <c r="Z103" s="314">
        <v>0</v>
      </c>
      <c r="AA103" s="317">
        <v>0</v>
      </c>
    </row>
    <row r="104" spans="2:27" ht="14.4" thickBot="1" x14ac:dyDescent="0.3">
      <c r="B104" s="251" t="s">
        <v>997</v>
      </c>
      <c r="C104" s="51" t="s">
        <v>998</v>
      </c>
      <c r="D104" s="59" t="s">
        <v>971</v>
      </c>
      <c r="E104" s="1592" t="s">
        <v>2192</v>
      </c>
      <c r="F104" s="302">
        <v>3</v>
      </c>
      <c r="G104" s="315">
        <f t="shared" ref="G104:L104" si="29">SUM(G102:G103)</f>
        <v>0</v>
      </c>
      <c r="H104" s="315">
        <f t="shared" si="29"/>
        <v>0</v>
      </c>
      <c r="I104" s="315">
        <f t="shared" si="29"/>
        <v>0</v>
      </c>
      <c r="J104" s="315">
        <f t="shared" si="29"/>
        <v>0</v>
      </c>
      <c r="K104" s="315">
        <f t="shared" si="29"/>
        <v>0</v>
      </c>
      <c r="L104" s="315">
        <f t="shared" si="29"/>
        <v>0</v>
      </c>
      <c r="M104" s="315">
        <f t="shared" ref="M104:AA104" si="30">SUM(M102:M103)</f>
        <v>3.6116407213615059E-2</v>
      </c>
      <c r="N104" s="315">
        <f t="shared" si="30"/>
        <v>3.6116407213615059E-2</v>
      </c>
      <c r="O104" s="315">
        <f t="shared" si="30"/>
        <v>3.6116407213615059E-2</v>
      </c>
      <c r="P104" s="315">
        <f t="shared" si="30"/>
        <v>3.6116407213615059E-2</v>
      </c>
      <c r="Q104" s="315">
        <f t="shared" si="30"/>
        <v>3.6116407213615059E-2</v>
      </c>
      <c r="R104" s="315">
        <f t="shared" si="30"/>
        <v>6.1055005551459018</v>
      </c>
      <c r="S104" s="315">
        <f t="shared" si="30"/>
        <v>9.7211119277196936</v>
      </c>
      <c r="T104" s="315">
        <f t="shared" si="30"/>
        <v>6.4795566838738834</v>
      </c>
      <c r="U104" s="315">
        <f t="shared" si="30"/>
        <v>6.1037149487944919</v>
      </c>
      <c r="V104" s="315">
        <f t="shared" si="30"/>
        <v>0.13327158754894911</v>
      </c>
      <c r="W104" s="315">
        <f t="shared" si="30"/>
        <v>0.13327158754894911</v>
      </c>
      <c r="X104" s="315">
        <f t="shared" si="30"/>
        <v>0.13327158754894911</v>
      </c>
      <c r="Y104" s="315">
        <f t="shared" si="30"/>
        <v>0.13327158754894911</v>
      </c>
      <c r="Z104" s="315">
        <f t="shared" si="30"/>
        <v>0.13327158754894911</v>
      </c>
      <c r="AA104" s="318">
        <f t="shared" si="30"/>
        <v>0.13327158754894911</v>
      </c>
    </row>
    <row r="105" spans="2:27" ht="14.4" thickBot="1" x14ac:dyDescent="0.3">
      <c r="B105" s="252"/>
      <c r="C105" s="253"/>
      <c r="D105" s="61"/>
      <c r="E105" s="254"/>
      <c r="F105" s="255"/>
      <c r="G105" s="264"/>
      <c r="H105" s="264"/>
      <c r="I105" s="264"/>
      <c r="J105" s="264"/>
      <c r="K105" s="264"/>
      <c r="L105" s="264"/>
      <c r="M105" s="264"/>
      <c r="N105" s="264"/>
      <c r="O105" s="264"/>
      <c r="P105" s="264"/>
      <c r="Q105" s="264"/>
      <c r="R105" s="264"/>
      <c r="S105" s="264"/>
      <c r="T105" s="264"/>
      <c r="U105" s="264"/>
      <c r="V105" s="264"/>
      <c r="W105" s="264"/>
      <c r="X105" s="264"/>
      <c r="Y105" s="264"/>
      <c r="Z105" s="264"/>
      <c r="AA105" s="264"/>
    </row>
    <row r="106" spans="2:27" ht="42" thickBot="1" x14ac:dyDescent="0.3">
      <c r="B106" s="216" t="s">
        <v>999</v>
      </c>
      <c r="G106" s="1681" t="s">
        <v>982</v>
      </c>
      <c r="H106" s="1717"/>
      <c r="I106" s="1717"/>
      <c r="J106" s="1717"/>
      <c r="K106" s="1717"/>
      <c r="L106" s="1717"/>
      <c r="M106" s="1717"/>
      <c r="N106" s="1717"/>
      <c r="O106" s="1717"/>
      <c r="P106" s="1717"/>
      <c r="Q106" s="1682"/>
      <c r="R106" s="1681" t="s">
        <v>983</v>
      </c>
      <c r="S106" s="1717"/>
      <c r="T106" s="1717"/>
      <c r="U106" s="1717"/>
      <c r="V106" s="1717"/>
      <c r="W106" s="1717"/>
      <c r="X106" s="1717"/>
      <c r="Y106" s="1717"/>
      <c r="Z106" s="1717"/>
      <c r="AA106" s="1682"/>
    </row>
    <row r="107" spans="2:27" ht="42" thickBot="1" x14ac:dyDescent="0.3">
      <c r="B107" s="257" t="s">
        <v>984</v>
      </c>
      <c r="C107" s="258" t="s">
        <v>967</v>
      </c>
      <c r="D107" s="258" t="s">
        <v>968</v>
      </c>
      <c r="E107" s="258" t="s">
        <v>116</v>
      </c>
      <c r="F107" s="259" t="s">
        <v>117</v>
      </c>
      <c r="G107" s="257" t="s">
        <v>118</v>
      </c>
      <c r="H107" s="258" t="s">
        <v>119</v>
      </c>
      <c r="I107" s="258" t="s">
        <v>120</v>
      </c>
      <c r="J107" s="258" t="s">
        <v>121</v>
      </c>
      <c r="K107" s="258" t="s">
        <v>122</v>
      </c>
      <c r="L107" s="258" t="s">
        <v>123</v>
      </c>
      <c r="M107" s="258" t="s">
        <v>124</v>
      </c>
      <c r="N107" s="258" t="s">
        <v>125</v>
      </c>
      <c r="O107" s="258" t="s">
        <v>126</v>
      </c>
      <c r="P107" s="258" t="s">
        <v>127</v>
      </c>
      <c r="Q107" s="259" t="s">
        <v>128</v>
      </c>
      <c r="R107" s="262" t="s">
        <v>985</v>
      </c>
      <c r="S107" s="260" t="s">
        <v>986</v>
      </c>
      <c r="T107" s="260" t="s">
        <v>987</v>
      </c>
      <c r="U107" s="260" t="s">
        <v>988</v>
      </c>
      <c r="V107" s="260" t="s">
        <v>989</v>
      </c>
      <c r="W107" s="260" t="s">
        <v>990</v>
      </c>
      <c r="X107" s="260" t="s">
        <v>991</v>
      </c>
      <c r="Y107" s="260" t="s">
        <v>992</v>
      </c>
      <c r="Z107" s="260" t="s">
        <v>993</v>
      </c>
      <c r="AA107" s="261" t="s">
        <v>994</v>
      </c>
    </row>
    <row r="108" spans="2:27" x14ac:dyDescent="0.25">
      <c r="B108" s="249" t="s">
        <v>1000</v>
      </c>
      <c r="C108" s="50" t="s">
        <v>1001</v>
      </c>
      <c r="D108" s="57" t="s">
        <v>815</v>
      </c>
      <c r="E108" s="1591" t="s">
        <v>2192</v>
      </c>
      <c r="F108" s="301">
        <v>3</v>
      </c>
      <c r="G108" s="421">
        <v>0</v>
      </c>
      <c r="H108" s="422">
        <v>1.6740719300069764</v>
      </c>
      <c r="I108" s="422">
        <v>0</v>
      </c>
      <c r="J108" s="422">
        <v>0</v>
      </c>
      <c r="K108" s="422">
        <v>0</v>
      </c>
      <c r="L108" s="314">
        <v>0</v>
      </c>
      <c r="M108" s="314">
        <v>0</v>
      </c>
      <c r="N108" s="314">
        <v>0</v>
      </c>
      <c r="O108" s="314">
        <v>0</v>
      </c>
      <c r="P108" s="314">
        <v>0</v>
      </c>
      <c r="Q108" s="314">
        <v>0</v>
      </c>
      <c r="R108" s="314">
        <v>0</v>
      </c>
      <c r="S108" s="314">
        <v>0</v>
      </c>
      <c r="T108" s="314">
        <v>12.660877872</v>
      </c>
      <c r="U108" s="314">
        <v>18.991316808000004</v>
      </c>
      <c r="V108" s="314">
        <v>0</v>
      </c>
      <c r="W108" s="314">
        <v>0</v>
      </c>
      <c r="X108" s="314">
        <v>0</v>
      </c>
      <c r="Y108" s="314">
        <v>6.0034338000000007</v>
      </c>
      <c r="Z108" s="314">
        <v>0</v>
      </c>
      <c r="AA108" s="317">
        <v>0</v>
      </c>
    </row>
    <row r="109" spans="2:27" x14ac:dyDescent="0.25">
      <c r="B109" s="250" t="s">
        <v>1002</v>
      </c>
      <c r="C109" s="50" t="s">
        <v>1001</v>
      </c>
      <c r="D109" s="57" t="s">
        <v>812</v>
      </c>
      <c r="E109" s="1591" t="s">
        <v>2192</v>
      </c>
      <c r="F109" s="301">
        <v>3</v>
      </c>
      <c r="G109" s="421">
        <v>0</v>
      </c>
      <c r="H109" s="422">
        <v>0</v>
      </c>
      <c r="I109" s="422">
        <v>0</v>
      </c>
      <c r="J109" s="422">
        <v>0</v>
      </c>
      <c r="K109" s="422">
        <v>0</v>
      </c>
      <c r="L109" s="314">
        <v>0</v>
      </c>
      <c r="M109" s="314">
        <v>0</v>
      </c>
      <c r="N109" s="314">
        <v>0</v>
      </c>
      <c r="O109" s="314">
        <v>0</v>
      </c>
      <c r="P109" s="314">
        <v>0</v>
      </c>
      <c r="Q109" s="314">
        <v>4.7194376443690435E-2</v>
      </c>
      <c r="R109" s="314">
        <v>0.23597188221845217</v>
      </c>
      <c r="S109" s="314">
        <v>0.23597188221845217</v>
      </c>
      <c r="T109" s="314">
        <v>0.23597188221845217</v>
      </c>
      <c r="U109" s="314">
        <v>0.36487711373800902</v>
      </c>
      <c r="V109" s="314">
        <v>0.86254102097473095</v>
      </c>
      <c r="W109" s="314">
        <v>1.5045578856508524</v>
      </c>
      <c r="X109" s="314">
        <v>1.6416505639213275</v>
      </c>
      <c r="Y109" s="314">
        <v>1.5595927388346436</v>
      </c>
      <c r="Z109" s="314">
        <v>1.3549201959704036</v>
      </c>
      <c r="AA109" s="317">
        <v>0</v>
      </c>
    </row>
    <row r="110" spans="2:27" x14ac:dyDescent="0.25">
      <c r="B110" s="250" t="s">
        <v>1003</v>
      </c>
      <c r="C110" s="50" t="s">
        <v>1001</v>
      </c>
      <c r="D110" s="57" t="s">
        <v>971</v>
      </c>
      <c r="E110" s="1591" t="s">
        <v>2192</v>
      </c>
      <c r="F110" s="301">
        <v>3</v>
      </c>
      <c r="G110" s="319">
        <f t="shared" ref="G110:AA110" si="31">SUM(G108:G109)</f>
        <v>0</v>
      </c>
      <c r="H110" s="319">
        <f t="shared" si="31"/>
        <v>1.6740719300069764</v>
      </c>
      <c r="I110" s="319">
        <f t="shared" si="31"/>
        <v>0</v>
      </c>
      <c r="J110" s="319">
        <f t="shared" si="31"/>
        <v>0</v>
      </c>
      <c r="K110" s="319">
        <f t="shared" si="31"/>
        <v>0</v>
      </c>
      <c r="L110" s="319">
        <f t="shared" si="31"/>
        <v>0</v>
      </c>
      <c r="M110" s="319">
        <f t="shared" si="31"/>
        <v>0</v>
      </c>
      <c r="N110" s="319">
        <f t="shared" si="31"/>
        <v>0</v>
      </c>
      <c r="O110" s="319">
        <f t="shared" si="31"/>
        <v>0</v>
      </c>
      <c r="P110" s="319">
        <f t="shared" si="31"/>
        <v>0</v>
      </c>
      <c r="Q110" s="319">
        <f t="shared" si="31"/>
        <v>4.7194376443690435E-2</v>
      </c>
      <c r="R110" s="319">
        <f t="shared" si="31"/>
        <v>0.23597188221845217</v>
      </c>
      <c r="S110" s="319">
        <f t="shared" si="31"/>
        <v>0.23597188221845217</v>
      </c>
      <c r="T110" s="319">
        <f t="shared" si="31"/>
        <v>12.896849754218453</v>
      </c>
      <c r="U110" s="319">
        <f t="shared" si="31"/>
        <v>19.356193921738011</v>
      </c>
      <c r="V110" s="319">
        <f t="shared" si="31"/>
        <v>0.86254102097473095</v>
      </c>
      <c r="W110" s="319">
        <f t="shared" si="31"/>
        <v>1.5045578856508524</v>
      </c>
      <c r="X110" s="319">
        <f t="shared" si="31"/>
        <v>1.6416505639213275</v>
      </c>
      <c r="Y110" s="319">
        <f t="shared" si="31"/>
        <v>7.5630265388346443</v>
      </c>
      <c r="Z110" s="319">
        <f t="shared" si="31"/>
        <v>1.3549201959704036</v>
      </c>
      <c r="AA110" s="320">
        <f t="shared" si="31"/>
        <v>0</v>
      </c>
    </row>
    <row r="111" spans="2:27" x14ac:dyDescent="0.25">
      <c r="B111" s="249" t="s">
        <v>1004</v>
      </c>
      <c r="C111" s="50" t="s">
        <v>1005</v>
      </c>
      <c r="D111" s="57" t="s">
        <v>815</v>
      </c>
      <c r="E111" s="1591" t="s">
        <v>2192</v>
      </c>
      <c r="F111" s="301">
        <v>3</v>
      </c>
      <c r="G111" s="421">
        <v>0</v>
      </c>
      <c r="H111" s="422">
        <v>0</v>
      </c>
      <c r="I111" s="422">
        <v>0</v>
      </c>
      <c r="J111" s="422">
        <v>0</v>
      </c>
      <c r="K111" s="422">
        <v>0</v>
      </c>
      <c r="L111" s="314">
        <v>0</v>
      </c>
      <c r="M111" s="314">
        <v>0</v>
      </c>
      <c r="N111" s="314">
        <v>0</v>
      </c>
      <c r="O111" s="314">
        <v>0</v>
      </c>
      <c r="P111" s="314">
        <v>0</v>
      </c>
      <c r="Q111" s="314">
        <v>0</v>
      </c>
      <c r="R111" s="314">
        <v>0</v>
      </c>
      <c r="S111" s="314">
        <v>0</v>
      </c>
      <c r="T111" s="314">
        <v>0</v>
      </c>
      <c r="U111" s="314">
        <v>0</v>
      </c>
      <c r="V111" s="314">
        <v>0</v>
      </c>
      <c r="W111" s="314">
        <v>0</v>
      </c>
      <c r="X111" s="314">
        <v>0</v>
      </c>
      <c r="Y111" s="314">
        <v>0</v>
      </c>
      <c r="Z111" s="314">
        <v>0</v>
      </c>
      <c r="AA111" s="317">
        <v>0</v>
      </c>
    </row>
    <row r="112" spans="2:27" x14ac:dyDescent="0.25">
      <c r="B112" s="250" t="s">
        <v>1006</v>
      </c>
      <c r="C112" s="50" t="s">
        <v>1005</v>
      </c>
      <c r="D112" s="57" t="s">
        <v>812</v>
      </c>
      <c r="E112" s="1591" t="s">
        <v>2192</v>
      </c>
      <c r="F112" s="301">
        <v>3</v>
      </c>
      <c r="G112" s="421">
        <v>0</v>
      </c>
      <c r="H112" s="422">
        <v>0</v>
      </c>
      <c r="I112" s="422">
        <v>0</v>
      </c>
      <c r="J112" s="422">
        <v>0</v>
      </c>
      <c r="K112" s="422">
        <v>0</v>
      </c>
      <c r="L112" s="314">
        <v>0</v>
      </c>
      <c r="M112" s="314">
        <v>1.4165652407463278</v>
      </c>
      <c r="N112" s="314">
        <v>1.3804893683177177</v>
      </c>
      <c r="O112" s="314">
        <v>1.3455886314394792</v>
      </c>
      <c r="P112" s="314">
        <v>1.3115889970732939</v>
      </c>
      <c r="Q112" s="314">
        <v>1.2783413609670125</v>
      </c>
      <c r="R112" s="314">
        <v>12.236750233551541</v>
      </c>
      <c r="S112" s="314">
        <v>14.674953252872246</v>
      </c>
      <c r="T112" s="314">
        <v>15.251888146889632</v>
      </c>
      <c r="U112" s="314">
        <v>15.646358729537495</v>
      </c>
      <c r="V112" s="314">
        <v>15.919683285434507</v>
      </c>
      <c r="W112" s="314">
        <v>16.189089539378582</v>
      </c>
      <c r="X112" s="314">
        <v>16.458496059865833</v>
      </c>
      <c r="Y112" s="314">
        <v>16.727902431088907</v>
      </c>
      <c r="Z112" s="314">
        <v>16.997308823635436</v>
      </c>
      <c r="AA112" s="317">
        <v>17.266715194858506</v>
      </c>
    </row>
    <row r="113" spans="2:27" x14ac:dyDescent="0.25">
      <c r="B113" s="250" t="s">
        <v>1007</v>
      </c>
      <c r="C113" s="50" t="s">
        <v>1005</v>
      </c>
      <c r="D113" s="57" t="s">
        <v>971</v>
      </c>
      <c r="E113" s="1591" t="s">
        <v>2192</v>
      </c>
      <c r="F113" s="301">
        <v>3</v>
      </c>
      <c r="G113" s="319">
        <f t="shared" ref="G113:AA113" si="32">SUM(G111:G112)</f>
        <v>0</v>
      </c>
      <c r="H113" s="319">
        <f t="shared" si="32"/>
        <v>0</v>
      </c>
      <c r="I113" s="319">
        <f t="shared" si="32"/>
        <v>0</v>
      </c>
      <c r="J113" s="319">
        <f t="shared" si="32"/>
        <v>0</v>
      </c>
      <c r="K113" s="319">
        <f t="shared" si="32"/>
        <v>0</v>
      </c>
      <c r="L113" s="319">
        <f t="shared" si="32"/>
        <v>0</v>
      </c>
      <c r="M113" s="319">
        <f t="shared" si="32"/>
        <v>1.4165652407463278</v>
      </c>
      <c r="N113" s="319">
        <f t="shared" si="32"/>
        <v>1.3804893683177177</v>
      </c>
      <c r="O113" s="319">
        <f t="shared" si="32"/>
        <v>1.3455886314394792</v>
      </c>
      <c r="P113" s="319">
        <f t="shared" si="32"/>
        <v>1.3115889970732939</v>
      </c>
      <c r="Q113" s="319">
        <f t="shared" si="32"/>
        <v>1.2783413609670125</v>
      </c>
      <c r="R113" s="319">
        <f t="shared" si="32"/>
        <v>12.236750233551541</v>
      </c>
      <c r="S113" s="319">
        <f t="shared" si="32"/>
        <v>14.674953252872246</v>
      </c>
      <c r="T113" s="319">
        <f t="shared" si="32"/>
        <v>15.251888146889632</v>
      </c>
      <c r="U113" s="319">
        <f t="shared" si="32"/>
        <v>15.646358729537495</v>
      </c>
      <c r="V113" s="319">
        <f t="shared" si="32"/>
        <v>15.919683285434507</v>
      </c>
      <c r="W113" s="319">
        <f t="shared" si="32"/>
        <v>16.189089539378582</v>
      </c>
      <c r="X113" s="319">
        <f t="shared" si="32"/>
        <v>16.458496059865833</v>
      </c>
      <c r="Y113" s="319">
        <f t="shared" si="32"/>
        <v>16.727902431088907</v>
      </c>
      <c r="Z113" s="319">
        <f t="shared" si="32"/>
        <v>16.997308823635436</v>
      </c>
      <c r="AA113" s="320">
        <f t="shared" si="32"/>
        <v>17.266715194858506</v>
      </c>
    </row>
    <row r="114" spans="2:27" x14ac:dyDescent="0.25">
      <c r="B114" s="249" t="s">
        <v>1008</v>
      </c>
      <c r="C114" s="50" t="s">
        <v>1009</v>
      </c>
      <c r="D114" s="57" t="s">
        <v>815</v>
      </c>
      <c r="E114" s="1591" t="s">
        <v>2192</v>
      </c>
      <c r="F114" s="301">
        <v>3</v>
      </c>
      <c r="G114" s="421">
        <v>0</v>
      </c>
      <c r="H114" s="422">
        <v>0</v>
      </c>
      <c r="I114" s="422">
        <v>0</v>
      </c>
      <c r="J114" s="422">
        <v>0</v>
      </c>
      <c r="K114" s="422">
        <v>0</v>
      </c>
      <c r="L114" s="314">
        <v>0</v>
      </c>
      <c r="M114" s="314">
        <v>0</v>
      </c>
      <c r="N114" s="314">
        <v>3.7826350760656172E-2</v>
      </c>
      <c r="O114" s="314">
        <v>4.7750541744584714E-2</v>
      </c>
      <c r="P114" s="314">
        <v>5.7674732752363664E-2</v>
      </c>
      <c r="Q114" s="314">
        <v>6.7598923782908993E-2</v>
      </c>
      <c r="R114" s="314">
        <v>0.36561071595382855</v>
      </c>
      <c r="S114" s="314">
        <v>0.52578407940442207</v>
      </c>
      <c r="T114" s="314">
        <v>0.75775929710575851</v>
      </c>
      <c r="U114" s="314">
        <v>2.6714091524926409</v>
      </c>
      <c r="V114" s="314">
        <v>2.1114487033301388</v>
      </c>
      <c r="W114" s="314">
        <v>2.0598748148148642</v>
      </c>
      <c r="X114" s="314">
        <v>2.0340878705695644</v>
      </c>
      <c r="Y114" s="314">
        <v>2.0083009263326592</v>
      </c>
      <c r="Z114" s="314">
        <v>1.9825139821042823</v>
      </c>
      <c r="AA114" s="317">
        <v>1.982513982104283</v>
      </c>
    </row>
    <row r="115" spans="2:27" x14ac:dyDescent="0.25">
      <c r="B115" s="250" t="s">
        <v>1010</v>
      </c>
      <c r="C115" s="50" t="s">
        <v>1009</v>
      </c>
      <c r="D115" s="57" t="s">
        <v>812</v>
      </c>
      <c r="E115" s="1591" t="s">
        <v>2192</v>
      </c>
      <c r="F115" s="301">
        <v>3</v>
      </c>
      <c r="G115" s="421">
        <v>0</v>
      </c>
      <c r="H115" s="422">
        <v>0</v>
      </c>
      <c r="I115" s="422">
        <v>0</v>
      </c>
      <c r="J115" s="422">
        <v>0</v>
      </c>
      <c r="K115" s="422">
        <v>0</v>
      </c>
      <c r="L115" s="314">
        <v>0</v>
      </c>
      <c r="M115" s="314">
        <v>0.11087087898631701</v>
      </c>
      <c r="N115" s="314">
        <v>0.21594184128075075</v>
      </c>
      <c r="O115" s="314">
        <v>0.31841054775166316</v>
      </c>
      <c r="P115" s="314">
        <v>0.4183680874174644</v>
      </c>
      <c r="Q115" s="314">
        <v>0.53795236568349425</v>
      </c>
      <c r="R115" s="314">
        <v>3.9856983961328685</v>
      </c>
      <c r="S115" s="314">
        <v>6.8731082845307752</v>
      </c>
      <c r="T115" s="314">
        <v>10.177083015632306</v>
      </c>
      <c r="U115" s="314">
        <v>12.976448350007153</v>
      </c>
      <c r="V115" s="314">
        <v>13.240842217312172</v>
      </c>
      <c r="W115" s="314">
        <v>13.240842217312174</v>
      </c>
      <c r="X115" s="314">
        <v>13.240842217312172</v>
      </c>
      <c r="Y115" s="314">
        <v>13.240842217312174</v>
      </c>
      <c r="Z115" s="314">
        <v>13.240842217312174</v>
      </c>
      <c r="AA115" s="317">
        <v>13.240842217312174</v>
      </c>
    </row>
    <row r="116" spans="2:27" x14ac:dyDescent="0.25">
      <c r="B116" s="250" t="s">
        <v>1011</v>
      </c>
      <c r="C116" s="50" t="s">
        <v>1009</v>
      </c>
      <c r="D116" s="57" t="s">
        <v>971</v>
      </c>
      <c r="E116" s="1591" t="s">
        <v>2192</v>
      </c>
      <c r="F116" s="301">
        <v>3</v>
      </c>
      <c r="G116" s="319">
        <f t="shared" ref="G116:AA116" si="33">SUM(G114:G115)</f>
        <v>0</v>
      </c>
      <c r="H116" s="319">
        <f t="shared" si="33"/>
        <v>0</v>
      </c>
      <c r="I116" s="319">
        <f t="shared" si="33"/>
        <v>0</v>
      </c>
      <c r="J116" s="319">
        <f t="shared" si="33"/>
        <v>0</v>
      </c>
      <c r="K116" s="319">
        <f t="shared" si="33"/>
        <v>0</v>
      </c>
      <c r="L116" s="319">
        <f t="shared" si="33"/>
        <v>0</v>
      </c>
      <c r="M116" s="319">
        <f t="shared" si="33"/>
        <v>0.11087087898631701</v>
      </c>
      <c r="N116" s="319">
        <f t="shared" si="33"/>
        <v>0.25376819204140694</v>
      </c>
      <c r="O116" s="319">
        <f t="shared" si="33"/>
        <v>0.36616108949624787</v>
      </c>
      <c r="P116" s="319">
        <f t="shared" si="33"/>
        <v>0.47604282016982807</v>
      </c>
      <c r="Q116" s="319">
        <f t="shared" si="33"/>
        <v>0.60555128946640324</v>
      </c>
      <c r="R116" s="319">
        <f t="shared" si="33"/>
        <v>4.3513091120866969</v>
      </c>
      <c r="S116" s="319">
        <f t="shared" si="33"/>
        <v>7.3988923639351976</v>
      </c>
      <c r="T116" s="319">
        <f t="shared" si="33"/>
        <v>10.934842312738065</v>
      </c>
      <c r="U116" s="319">
        <f t="shared" si="33"/>
        <v>15.647857502499795</v>
      </c>
      <c r="V116" s="319">
        <f t="shared" si="33"/>
        <v>15.352290920642311</v>
      </c>
      <c r="W116" s="319">
        <f t="shared" si="33"/>
        <v>15.300717032127039</v>
      </c>
      <c r="X116" s="319">
        <f t="shared" si="33"/>
        <v>15.274930087881737</v>
      </c>
      <c r="Y116" s="319">
        <f t="shared" si="33"/>
        <v>15.249143143644833</v>
      </c>
      <c r="Z116" s="319">
        <f t="shared" si="33"/>
        <v>15.223356199416457</v>
      </c>
      <c r="AA116" s="320">
        <f t="shared" si="33"/>
        <v>15.223356199416457</v>
      </c>
    </row>
    <row r="117" spans="2:27" x14ac:dyDescent="0.25">
      <c r="B117" s="249" t="s">
        <v>1012</v>
      </c>
      <c r="C117" s="50" t="s">
        <v>1013</v>
      </c>
      <c r="D117" s="57" t="s">
        <v>815</v>
      </c>
      <c r="E117" s="1591" t="s">
        <v>2192</v>
      </c>
      <c r="F117" s="301">
        <v>3</v>
      </c>
      <c r="G117" s="421">
        <v>0</v>
      </c>
      <c r="H117" s="422">
        <v>0</v>
      </c>
      <c r="I117" s="422">
        <v>0</v>
      </c>
      <c r="J117" s="422">
        <v>0</v>
      </c>
      <c r="K117" s="422">
        <v>0</v>
      </c>
      <c r="L117" s="314">
        <v>0</v>
      </c>
      <c r="M117" s="314">
        <v>0</v>
      </c>
      <c r="N117" s="314">
        <v>0</v>
      </c>
      <c r="O117" s="314">
        <v>0.35128615962936338</v>
      </c>
      <c r="P117" s="314">
        <v>0.35128615962936338</v>
      </c>
      <c r="Q117" s="314">
        <v>0</v>
      </c>
      <c r="R117" s="314">
        <v>0</v>
      </c>
      <c r="S117" s="314">
        <v>0.13057395510378844</v>
      </c>
      <c r="T117" s="314">
        <v>0</v>
      </c>
      <c r="U117" s="314">
        <v>0.28322327874544428</v>
      </c>
      <c r="V117" s="314">
        <v>0</v>
      </c>
      <c r="W117" s="314">
        <v>0.13057395510378844</v>
      </c>
      <c r="X117" s="314">
        <v>0</v>
      </c>
      <c r="Y117" s="314">
        <v>0.28322327874544428</v>
      </c>
      <c r="Z117" s="314">
        <v>0</v>
      </c>
      <c r="AA117" s="317">
        <v>0.13057395510378844</v>
      </c>
    </row>
    <row r="118" spans="2:27" x14ac:dyDescent="0.25">
      <c r="B118" s="250" t="s">
        <v>1014</v>
      </c>
      <c r="C118" s="50" t="s">
        <v>1013</v>
      </c>
      <c r="D118" s="57" t="s">
        <v>812</v>
      </c>
      <c r="E118" s="1591" t="s">
        <v>2192</v>
      </c>
      <c r="F118" s="301">
        <v>3</v>
      </c>
      <c r="G118" s="421">
        <v>0</v>
      </c>
      <c r="H118" s="422">
        <v>0</v>
      </c>
      <c r="I118" s="422">
        <v>0</v>
      </c>
      <c r="J118" s="422">
        <v>0</v>
      </c>
      <c r="K118" s="422">
        <v>0</v>
      </c>
      <c r="L118" s="314">
        <v>0</v>
      </c>
      <c r="M118" s="314">
        <v>0</v>
      </c>
      <c r="N118" s="314">
        <v>0</v>
      </c>
      <c r="O118" s="314">
        <v>0</v>
      </c>
      <c r="P118" s="314">
        <v>0</v>
      </c>
      <c r="Q118" s="314">
        <v>6.3639039416158198E-3</v>
      </c>
      <c r="R118" s="314">
        <v>1.272780788323164E-2</v>
      </c>
      <c r="S118" s="314">
        <v>3.18195197080791E-2</v>
      </c>
      <c r="T118" s="314">
        <v>3.18195197080791E-2</v>
      </c>
      <c r="U118" s="314">
        <v>3.18195197080791E-2</v>
      </c>
      <c r="V118" s="314">
        <v>3.18195197080791E-2</v>
      </c>
      <c r="W118" s="314">
        <v>3.18195197080791E-2</v>
      </c>
      <c r="X118" s="314">
        <v>3.18195197080791E-2</v>
      </c>
      <c r="Y118" s="314">
        <v>3.18195197080791E-2</v>
      </c>
      <c r="Z118" s="314">
        <v>3.18195197080791E-2</v>
      </c>
      <c r="AA118" s="317">
        <v>0</v>
      </c>
    </row>
    <row r="119" spans="2:27" x14ac:dyDescent="0.25">
      <c r="B119" s="250" t="s">
        <v>1015</v>
      </c>
      <c r="C119" s="50" t="s">
        <v>1013</v>
      </c>
      <c r="D119" s="57" t="s">
        <v>971</v>
      </c>
      <c r="E119" s="1591" t="s">
        <v>2192</v>
      </c>
      <c r="F119" s="301">
        <v>3</v>
      </c>
      <c r="G119" s="319">
        <f t="shared" ref="G119:AA119" si="34">SUM(G117:G118)</f>
        <v>0</v>
      </c>
      <c r="H119" s="319">
        <f t="shared" si="34"/>
        <v>0</v>
      </c>
      <c r="I119" s="319">
        <f t="shared" si="34"/>
        <v>0</v>
      </c>
      <c r="J119" s="319">
        <f t="shared" si="34"/>
        <v>0</v>
      </c>
      <c r="K119" s="319">
        <f t="shared" si="34"/>
        <v>0</v>
      </c>
      <c r="L119" s="319">
        <f t="shared" si="34"/>
        <v>0</v>
      </c>
      <c r="M119" s="319">
        <f t="shared" si="34"/>
        <v>0</v>
      </c>
      <c r="N119" s="319">
        <f t="shared" si="34"/>
        <v>0</v>
      </c>
      <c r="O119" s="319">
        <f t="shared" si="34"/>
        <v>0.35128615962936338</v>
      </c>
      <c r="P119" s="319">
        <f t="shared" si="34"/>
        <v>0.35128615962936338</v>
      </c>
      <c r="Q119" s="319">
        <f t="shared" si="34"/>
        <v>6.3639039416158198E-3</v>
      </c>
      <c r="R119" s="319">
        <f t="shared" si="34"/>
        <v>1.272780788323164E-2</v>
      </c>
      <c r="S119" s="319">
        <f t="shared" si="34"/>
        <v>0.16239347481186756</v>
      </c>
      <c r="T119" s="319">
        <f t="shared" si="34"/>
        <v>3.18195197080791E-2</v>
      </c>
      <c r="U119" s="319">
        <f t="shared" si="34"/>
        <v>0.3150427984535234</v>
      </c>
      <c r="V119" s="319">
        <f t="shared" si="34"/>
        <v>3.18195197080791E-2</v>
      </c>
      <c r="W119" s="319">
        <f t="shared" si="34"/>
        <v>0.16239347481186756</v>
      </c>
      <c r="X119" s="319">
        <f t="shared" si="34"/>
        <v>3.18195197080791E-2</v>
      </c>
      <c r="Y119" s="319">
        <f t="shared" si="34"/>
        <v>0.3150427984535234</v>
      </c>
      <c r="Z119" s="319">
        <f t="shared" si="34"/>
        <v>3.18195197080791E-2</v>
      </c>
      <c r="AA119" s="320">
        <f t="shared" si="34"/>
        <v>0.13057395510378844</v>
      </c>
    </row>
    <row r="120" spans="2:27" x14ac:dyDescent="0.25">
      <c r="B120" s="249" t="s">
        <v>1016</v>
      </c>
      <c r="C120" s="50" t="s">
        <v>1017</v>
      </c>
      <c r="D120" s="57" t="s">
        <v>815</v>
      </c>
      <c r="E120" s="1591" t="s">
        <v>2192</v>
      </c>
      <c r="F120" s="301">
        <v>3</v>
      </c>
      <c r="G120" s="421">
        <v>0</v>
      </c>
      <c r="H120" s="422">
        <v>0</v>
      </c>
      <c r="I120" s="422">
        <v>0</v>
      </c>
      <c r="J120" s="422">
        <v>0</v>
      </c>
      <c r="K120" s="422">
        <v>0</v>
      </c>
      <c r="L120" s="314">
        <v>0</v>
      </c>
      <c r="M120" s="314">
        <v>0</v>
      </c>
      <c r="N120" s="314">
        <v>0</v>
      </c>
      <c r="O120" s="314">
        <v>0</v>
      </c>
      <c r="P120" s="314">
        <v>0</v>
      </c>
      <c r="Q120" s="314">
        <v>0</v>
      </c>
      <c r="R120" s="314">
        <v>0</v>
      </c>
      <c r="S120" s="314">
        <v>0</v>
      </c>
      <c r="T120" s="314">
        <v>0</v>
      </c>
      <c r="U120" s="314">
        <v>0</v>
      </c>
      <c r="V120" s="314">
        <v>0</v>
      </c>
      <c r="W120" s="314">
        <v>0</v>
      </c>
      <c r="X120" s="314">
        <v>0</v>
      </c>
      <c r="Y120" s="314">
        <v>0</v>
      </c>
      <c r="Z120" s="314">
        <v>0</v>
      </c>
      <c r="AA120" s="317">
        <v>0</v>
      </c>
    </row>
    <row r="121" spans="2:27" x14ac:dyDescent="0.25">
      <c r="B121" s="250" t="s">
        <v>1018</v>
      </c>
      <c r="C121" s="50" t="s">
        <v>1017</v>
      </c>
      <c r="D121" s="57" t="s">
        <v>812</v>
      </c>
      <c r="E121" s="1591" t="s">
        <v>2192</v>
      </c>
      <c r="F121" s="301">
        <v>3</v>
      </c>
      <c r="G121" s="421">
        <v>0</v>
      </c>
      <c r="H121" s="422">
        <v>0</v>
      </c>
      <c r="I121" s="422">
        <v>0</v>
      </c>
      <c r="J121" s="422">
        <v>0</v>
      </c>
      <c r="K121" s="422">
        <v>0</v>
      </c>
      <c r="L121" s="314">
        <v>0</v>
      </c>
      <c r="M121" s="314">
        <v>0</v>
      </c>
      <c r="N121" s="314">
        <v>0</v>
      </c>
      <c r="O121" s="314">
        <v>0</v>
      </c>
      <c r="P121" s="314">
        <v>0</v>
      </c>
      <c r="Q121" s="314">
        <v>0</v>
      </c>
      <c r="R121" s="314">
        <v>0</v>
      </c>
      <c r="S121" s="314">
        <v>0</v>
      </c>
      <c r="T121" s="314">
        <v>0</v>
      </c>
      <c r="U121" s="314">
        <v>0</v>
      </c>
      <c r="V121" s="314">
        <v>0</v>
      </c>
      <c r="W121" s="314">
        <v>0</v>
      </c>
      <c r="X121" s="314">
        <v>0</v>
      </c>
      <c r="Y121" s="314">
        <v>0</v>
      </c>
      <c r="Z121" s="314">
        <v>0</v>
      </c>
      <c r="AA121" s="317">
        <v>0</v>
      </c>
    </row>
    <row r="122" spans="2:27" x14ac:dyDescent="0.25">
      <c r="B122" s="250" t="s">
        <v>1019</v>
      </c>
      <c r="C122" s="50" t="s">
        <v>1017</v>
      </c>
      <c r="D122" s="57" t="s">
        <v>971</v>
      </c>
      <c r="E122" s="1591" t="s">
        <v>2192</v>
      </c>
      <c r="F122" s="301">
        <v>3</v>
      </c>
      <c r="G122" s="319">
        <f t="shared" ref="G122:AA122" si="35">SUM(G120:G121)</f>
        <v>0</v>
      </c>
      <c r="H122" s="319">
        <f t="shared" si="35"/>
        <v>0</v>
      </c>
      <c r="I122" s="319">
        <f t="shared" si="35"/>
        <v>0</v>
      </c>
      <c r="J122" s="319">
        <f t="shared" si="35"/>
        <v>0</v>
      </c>
      <c r="K122" s="319">
        <f t="shared" si="35"/>
        <v>0</v>
      </c>
      <c r="L122" s="319">
        <f t="shared" si="35"/>
        <v>0</v>
      </c>
      <c r="M122" s="319">
        <f t="shared" si="35"/>
        <v>0</v>
      </c>
      <c r="N122" s="319">
        <f t="shared" si="35"/>
        <v>0</v>
      </c>
      <c r="O122" s="319">
        <f t="shared" si="35"/>
        <v>0</v>
      </c>
      <c r="P122" s="319">
        <f t="shared" si="35"/>
        <v>0</v>
      </c>
      <c r="Q122" s="319">
        <f t="shared" si="35"/>
        <v>0</v>
      </c>
      <c r="R122" s="319">
        <f t="shared" si="35"/>
        <v>0</v>
      </c>
      <c r="S122" s="319">
        <f t="shared" si="35"/>
        <v>0</v>
      </c>
      <c r="T122" s="319">
        <f t="shared" si="35"/>
        <v>0</v>
      </c>
      <c r="U122" s="319">
        <f t="shared" si="35"/>
        <v>0</v>
      </c>
      <c r="V122" s="319">
        <f t="shared" si="35"/>
        <v>0</v>
      </c>
      <c r="W122" s="319">
        <f t="shared" si="35"/>
        <v>0</v>
      </c>
      <c r="X122" s="319">
        <f t="shared" si="35"/>
        <v>0</v>
      </c>
      <c r="Y122" s="319">
        <f t="shared" si="35"/>
        <v>0</v>
      </c>
      <c r="Z122" s="319">
        <f t="shared" si="35"/>
        <v>0</v>
      </c>
      <c r="AA122" s="320">
        <f t="shared" si="35"/>
        <v>0</v>
      </c>
    </row>
    <row r="123" spans="2:27" ht="14.4" thickBot="1" x14ac:dyDescent="0.3">
      <c r="B123" s="251" t="s">
        <v>1020</v>
      </c>
      <c r="C123" s="51" t="s">
        <v>1021</v>
      </c>
      <c r="D123" s="59" t="s">
        <v>971</v>
      </c>
      <c r="E123" s="1592" t="s">
        <v>2192</v>
      </c>
      <c r="F123" s="302">
        <v>3</v>
      </c>
      <c r="G123" s="315">
        <f t="shared" ref="G123:AA123" si="36">SUM(G122,G119,G116,G113,G110)</f>
        <v>0</v>
      </c>
      <c r="H123" s="315">
        <f t="shared" si="36"/>
        <v>1.6740719300069764</v>
      </c>
      <c r="I123" s="315">
        <f t="shared" si="36"/>
        <v>0</v>
      </c>
      <c r="J123" s="315">
        <f t="shared" si="36"/>
        <v>0</v>
      </c>
      <c r="K123" s="315">
        <f t="shared" si="36"/>
        <v>0</v>
      </c>
      <c r="L123" s="315">
        <f t="shared" si="36"/>
        <v>0</v>
      </c>
      <c r="M123" s="315">
        <f t="shared" si="36"/>
        <v>1.5274361197326449</v>
      </c>
      <c r="N123" s="315">
        <f t="shared" si="36"/>
        <v>1.6342575603591247</v>
      </c>
      <c r="O123" s="315">
        <f t="shared" si="36"/>
        <v>2.0630358805650904</v>
      </c>
      <c r="P123" s="315">
        <f t="shared" si="36"/>
        <v>2.1389179768724853</v>
      </c>
      <c r="Q123" s="315">
        <f t="shared" si="36"/>
        <v>1.937450930818722</v>
      </c>
      <c r="R123" s="315">
        <f t="shared" si="36"/>
        <v>16.83675903573992</v>
      </c>
      <c r="S123" s="315">
        <f t="shared" si="36"/>
        <v>22.472210973837761</v>
      </c>
      <c r="T123" s="315">
        <f t="shared" si="36"/>
        <v>39.115399733554227</v>
      </c>
      <c r="U123" s="315">
        <f t="shared" si="36"/>
        <v>50.965452952228823</v>
      </c>
      <c r="V123" s="315">
        <f t="shared" si="36"/>
        <v>32.166334746759631</v>
      </c>
      <c r="W123" s="315">
        <f t="shared" si="36"/>
        <v>33.156757931968343</v>
      </c>
      <c r="X123" s="315">
        <f t="shared" si="36"/>
        <v>33.406896231376976</v>
      </c>
      <c r="Y123" s="315">
        <f t="shared" si="36"/>
        <v>39.855114912021904</v>
      </c>
      <c r="Z123" s="315">
        <f t="shared" si="36"/>
        <v>33.607404738730374</v>
      </c>
      <c r="AA123" s="318">
        <f t="shared" si="36"/>
        <v>32.620645349378748</v>
      </c>
    </row>
    <row r="124" spans="2:27" ht="14.4" thickBot="1" x14ac:dyDescent="0.3">
      <c r="B124" s="252"/>
      <c r="C124" s="253"/>
      <c r="D124" s="61"/>
      <c r="E124" s="254"/>
      <c r="F124" s="255"/>
      <c r="G124" s="264"/>
      <c r="H124" s="264"/>
      <c r="I124" s="264"/>
      <c r="J124" s="264"/>
      <c r="K124" s="264"/>
      <c r="L124" s="264"/>
      <c r="M124" s="264"/>
      <c r="N124" s="264"/>
      <c r="O124" s="264"/>
      <c r="P124" s="264"/>
      <c r="Q124" s="264"/>
      <c r="R124" s="264"/>
      <c r="S124" s="264"/>
      <c r="T124" s="264"/>
      <c r="U124" s="264"/>
      <c r="V124" s="264"/>
      <c r="W124" s="264"/>
      <c r="X124" s="264"/>
      <c r="Y124" s="264"/>
      <c r="Z124" s="264"/>
      <c r="AA124" s="264"/>
    </row>
    <row r="125" spans="2:27" ht="42" thickBot="1" x14ac:dyDescent="0.3">
      <c r="B125" s="216" t="s">
        <v>1110</v>
      </c>
      <c r="G125" s="1681" t="s">
        <v>982</v>
      </c>
      <c r="H125" s="1717"/>
      <c r="I125" s="1717"/>
      <c r="J125" s="1717"/>
      <c r="K125" s="1717"/>
      <c r="L125" s="1717"/>
      <c r="M125" s="1717"/>
      <c r="N125" s="1717"/>
      <c r="O125" s="1717"/>
      <c r="P125" s="1717"/>
      <c r="Q125" s="1682"/>
      <c r="R125" s="1681" t="s">
        <v>983</v>
      </c>
      <c r="S125" s="1717"/>
      <c r="T125" s="1717"/>
      <c r="U125" s="1717"/>
      <c r="V125" s="1717"/>
      <c r="W125" s="1717"/>
      <c r="X125" s="1717"/>
      <c r="Y125" s="1717"/>
      <c r="Z125" s="1717"/>
      <c r="AA125" s="1682"/>
    </row>
    <row r="126" spans="2:27" ht="42" thickBot="1" x14ac:dyDescent="0.3">
      <c r="B126" s="1151" t="s">
        <v>984</v>
      </c>
      <c r="C126" s="1152" t="s">
        <v>967</v>
      </c>
      <c r="D126" s="1152" t="s">
        <v>968</v>
      </c>
      <c r="E126" s="1152" t="s">
        <v>116</v>
      </c>
      <c r="F126" s="1153" t="s">
        <v>117</v>
      </c>
      <c r="G126" s="257" t="s">
        <v>118</v>
      </c>
      <c r="H126" s="258" t="s">
        <v>119</v>
      </c>
      <c r="I126" s="258" t="s">
        <v>120</v>
      </c>
      <c r="J126" s="258" t="s">
        <v>121</v>
      </c>
      <c r="K126" s="258" t="s">
        <v>122</v>
      </c>
      <c r="L126" s="258" t="s">
        <v>123</v>
      </c>
      <c r="M126" s="258" t="s">
        <v>124</v>
      </c>
      <c r="N126" s="258" t="s">
        <v>125</v>
      </c>
      <c r="O126" s="258" t="s">
        <v>126</v>
      </c>
      <c r="P126" s="258" t="s">
        <v>127</v>
      </c>
      <c r="Q126" s="259" t="s">
        <v>128</v>
      </c>
      <c r="R126" s="262" t="s">
        <v>985</v>
      </c>
      <c r="S126" s="260" t="s">
        <v>986</v>
      </c>
      <c r="T126" s="260" t="s">
        <v>987</v>
      </c>
      <c r="U126" s="260" t="s">
        <v>988</v>
      </c>
      <c r="V126" s="260" t="s">
        <v>989</v>
      </c>
      <c r="W126" s="260" t="s">
        <v>990</v>
      </c>
      <c r="X126" s="260" t="s">
        <v>991</v>
      </c>
      <c r="Y126" s="260" t="s">
        <v>992</v>
      </c>
      <c r="Z126" s="260" t="s">
        <v>993</v>
      </c>
      <c r="AA126" s="261" t="s">
        <v>994</v>
      </c>
    </row>
    <row r="127" spans="2:27" x14ac:dyDescent="0.25">
      <c r="B127" s="1146" t="s">
        <v>1023</v>
      </c>
      <c r="C127" s="1147" t="s">
        <v>1024</v>
      </c>
      <c r="D127" s="1148" t="s">
        <v>815</v>
      </c>
      <c r="E127" s="1593" t="s">
        <v>2192</v>
      </c>
      <c r="F127" s="1150">
        <v>3</v>
      </c>
      <c r="G127" s="1513">
        <v>0</v>
      </c>
      <c r="H127" s="1513">
        <v>0</v>
      </c>
      <c r="I127" s="1513">
        <v>0</v>
      </c>
      <c r="J127" s="1513">
        <v>0</v>
      </c>
      <c r="K127" s="1513">
        <v>0</v>
      </c>
      <c r="L127" s="1514">
        <v>0</v>
      </c>
      <c r="M127" s="1514">
        <v>0.21860727944802763</v>
      </c>
      <c r="N127" s="1514">
        <v>0.18019779670843006</v>
      </c>
      <c r="O127" s="1514">
        <v>0.14417584125456512</v>
      </c>
      <c r="P127" s="1514">
        <v>0.11542649195677981</v>
      </c>
      <c r="Q127" s="1514">
        <v>9.253043535950034E-2</v>
      </c>
      <c r="R127" s="1514">
        <v>0.24841286201507717</v>
      </c>
      <c r="S127" s="1514">
        <v>0.13215728393451176</v>
      </c>
      <c r="T127" s="1514">
        <v>1.9043158935195672</v>
      </c>
      <c r="U127" s="1514">
        <v>1.1514405628082154</v>
      </c>
      <c r="V127" s="1514">
        <v>7.6801141542776339</v>
      </c>
      <c r="W127" s="1514">
        <v>7.0755526367825308</v>
      </c>
      <c r="X127" s="1514">
        <v>7.6805542514731595</v>
      </c>
      <c r="Y127" s="1514">
        <v>7.0759927339780564</v>
      </c>
      <c r="Z127" s="1514">
        <v>7.6809943486686878</v>
      </c>
      <c r="AA127" s="1514">
        <v>7.0764328311735829</v>
      </c>
    </row>
    <row r="128" spans="2:27" x14ac:dyDescent="0.25">
      <c r="B128" s="250" t="s">
        <v>1025</v>
      </c>
      <c r="C128" s="50" t="s">
        <v>1026</v>
      </c>
      <c r="D128" s="57" t="s">
        <v>815</v>
      </c>
      <c r="E128" s="1591" t="s">
        <v>2192</v>
      </c>
      <c r="F128" s="301">
        <v>3</v>
      </c>
      <c r="G128" s="1515">
        <v>0</v>
      </c>
      <c r="H128" s="1515">
        <v>0</v>
      </c>
      <c r="I128" s="1515">
        <v>0</v>
      </c>
      <c r="J128" s="1515">
        <v>0</v>
      </c>
      <c r="K128" s="1515">
        <v>0</v>
      </c>
      <c r="L128" s="1516">
        <v>0</v>
      </c>
      <c r="M128" s="1516">
        <v>0</v>
      </c>
      <c r="N128" s="1516">
        <v>0</v>
      </c>
      <c r="O128" s="1516">
        <v>0</v>
      </c>
      <c r="P128" s="1516">
        <v>0</v>
      </c>
      <c r="Q128" s="1516">
        <v>0</v>
      </c>
      <c r="R128" s="1516">
        <v>0</v>
      </c>
      <c r="S128" s="1516">
        <v>0</v>
      </c>
      <c r="T128" s="1516">
        <v>0</v>
      </c>
      <c r="U128" s="1516">
        <v>0</v>
      </c>
      <c r="V128" s="1516">
        <v>0</v>
      </c>
      <c r="W128" s="1516">
        <v>0</v>
      </c>
      <c r="X128" s="1516">
        <v>0</v>
      </c>
      <c r="Y128" s="1516">
        <v>0</v>
      </c>
      <c r="Z128" s="1516">
        <v>0</v>
      </c>
      <c r="AA128" s="1517">
        <v>0</v>
      </c>
    </row>
    <row r="129" spans="2:27" x14ac:dyDescent="0.25">
      <c r="B129" s="250" t="s">
        <v>1027</v>
      </c>
      <c r="C129" s="50" t="s">
        <v>1028</v>
      </c>
      <c r="D129" s="57" t="s">
        <v>815</v>
      </c>
      <c r="E129" s="1591" t="s">
        <v>2192</v>
      </c>
      <c r="F129" s="301">
        <v>3</v>
      </c>
      <c r="G129" s="1515">
        <v>0</v>
      </c>
      <c r="H129" s="1515">
        <v>0</v>
      </c>
      <c r="I129" s="1515">
        <v>0</v>
      </c>
      <c r="J129" s="1515">
        <v>0</v>
      </c>
      <c r="K129" s="1515">
        <v>0</v>
      </c>
      <c r="L129" s="1516">
        <v>0</v>
      </c>
      <c r="M129" s="1516">
        <v>0</v>
      </c>
      <c r="N129" s="1516">
        <v>0</v>
      </c>
      <c r="O129" s="1516">
        <v>0</v>
      </c>
      <c r="P129" s="1516">
        <v>0</v>
      </c>
      <c r="Q129" s="1516">
        <v>0</v>
      </c>
      <c r="R129" s="1516">
        <v>0</v>
      </c>
      <c r="S129" s="1516">
        <v>0</v>
      </c>
      <c r="T129" s="1516">
        <v>0</v>
      </c>
      <c r="U129" s="1516">
        <v>0</v>
      </c>
      <c r="V129" s="1516">
        <v>0</v>
      </c>
      <c r="W129" s="1516">
        <v>0</v>
      </c>
      <c r="X129" s="1516">
        <v>0</v>
      </c>
      <c r="Y129" s="1516">
        <v>0</v>
      </c>
      <c r="Z129" s="1516">
        <v>0</v>
      </c>
      <c r="AA129" s="1517">
        <v>0</v>
      </c>
    </row>
    <row r="130" spans="2:27" x14ac:dyDescent="0.25">
      <c r="B130" s="250" t="s">
        <v>1029</v>
      </c>
      <c r="C130" s="50" t="s">
        <v>1030</v>
      </c>
      <c r="D130" s="57" t="s">
        <v>815</v>
      </c>
      <c r="E130" s="1591" t="s">
        <v>2192</v>
      </c>
      <c r="F130" s="301">
        <v>3</v>
      </c>
      <c r="G130" s="1515">
        <v>0</v>
      </c>
      <c r="H130" s="1515">
        <v>0</v>
      </c>
      <c r="I130" s="1515">
        <v>0</v>
      </c>
      <c r="J130" s="1515">
        <v>0</v>
      </c>
      <c r="K130" s="1515">
        <v>0</v>
      </c>
      <c r="L130" s="1516">
        <v>0</v>
      </c>
      <c r="M130" s="1516">
        <v>0.21860727944802763</v>
      </c>
      <c r="N130" s="1516">
        <v>0.18019779670843006</v>
      </c>
      <c r="O130" s="1516">
        <v>0.14417584125456512</v>
      </c>
      <c r="P130" s="1516">
        <v>0.11542649195677981</v>
      </c>
      <c r="Q130" s="1516">
        <v>9.253043535950034E-2</v>
      </c>
      <c r="R130" s="1516">
        <v>0.24841286201507717</v>
      </c>
      <c r="S130" s="1516">
        <v>0.13215728393451176</v>
      </c>
      <c r="T130" s="1516">
        <v>1.9043158935195672</v>
      </c>
      <c r="U130" s="1516">
        <v>1.1514405628082154</v>
      </c>
      <c r="V130" s="1516">
        <v>7.6801141542776339</v>
      </c>
      <c r="W130" s="1516">
        <v>7.0755526367825308</v>
      </c>
      <c r="X130" s="1516">
        <v>7.6805542514731595</v>
      </c>
      <c r="Y130" s="1516">
        <v>7.0759927339780564</v>
      </c>
      <c r="Z130" s="1516">
        <v>7.6809943486686878</v>
      </c>
      <c r="AA130" s="1517">
        <v>7.0764328311735829</v>
      </c>
    </row>
    <row r="131" spans="2:27" x14ac:dyDescent="0.25">
      <c r="B131" s="250" t="s">
        <v>1031</v>
      </c>
      <c r="C131" s="50" t="s">
        <v>1024</v>
      </c>
      <c r="D131" s="57" t="s">
        <v>812</v>
      </c>
      <c r="E131" s="1591" t="s">
        <v>2192</v>
      </c>
      <c r="F131" s="301">
        <v>3</v>
      </c>
      <c r="G131" s="1513">
        <v>0</v>
      </c>
      <c r="H131" s="1513">
        <v>0</v>
      </c>
      <c r="I131" s="1513">
        <v>0</v>
      </c>
      <c r="J131" s="1513">
        <v>0</v>
      </c>
      <c r="K131" s="1513">
        <v>0</v>
      </c>
      <c r="L131" s="1514">
        <v>0</v>
      </c>
      <c r="M131" s="1514">
        <v>0.12260986054503319</v>
      </c>
      <c r="N131" s="1514">
        <v>0.12260986054503319</v>
      </c>
      <c r="O131" s="1514">
        <v>0.12260986054503319</v>
      </c>
      <c r="P131" s="1514">
        <v>0.12260986054503319</v>
      </c>
      <c r="Q131" s="1514">
        <v>0.1226098605450332</v>
      </c>
      <c r="R131" s="1514">
        <v>0.61304930272516589</v>
      </c>
      <c r="S131" s="1514">
        <v>0.61304930272516578</v>
      </c>
      <c r="T131" s="1514">
        <v>0.61304930272516578</v>
      </c>
      <c r="U131" s="1514">
        <v>0.61304930272516578</v>
      </c>
      <c r="V131" s="1514">
        <v>0.61304930272516589</v>
      </c>
      <c r="W131" s="1514">
        <v>0.61304930272516589</v>
      </c>
      <c r="X131" s="1514">
        <v>0.61304930272516589</v>
      </c>
      <c r="Y131" s="1514">
        <v>0.61304930272516589</v>
      </c>
      <c r="Z131" s="1514">
        <v>0.61304930272516578</v>
      </c>
      <c r="AA131" s="1514">
        <v>0.61304930272516589</v>
      </c>
    </row>
    <row r="132" spans="2:27" x14ac:dyDescent="0.25">
      <c r="B132" s="250" t="s">
        <v>1032</v>
      </c>
      <c r="C132" s="50" t="s">
        <v>1026</v>
      </c>
      <c r="D132" s="57" t="s">
        <v>812</v>
      </c>
      <c r="E132" s="1591" t="s">
        <v>2192</v>
      </c>
      <c r="F132" s="301">
        <v>3</v>
      </c>
      <c r="G132" s="1515">
        <v>0</v>
      </c>
      <c r="H132" s="1515">
        <v>0</v>
      </c>
      <c r="I132" s="1515">
        <v>0</v>
      </c>
      <c r="J132" s="1515">
        <v>0</v>
      </c>
      <c r="K132" s="1515">
        <v>0</v>
      </c>
      <c r="L132" s="1516">
        <v>0</v>
      </c>
      <c r="M132" s="1516">
        <v>0</v>
      </c>
      <c r="N132" s="1516">
        <v>0</v>
      </c>
      <c r="O132" s="1516">
        <v>0</v>
      </c>
      <c r="P132" s="1516">
        <v>0</v>
      </c>
      <c r="Q132" s="1516">
        <v>0</v>
      </c>
      <c r="R132" s="1516">
        <v>0</v>
      </c>
      <c r="S132" s="1516">
        <v>0</v>
      </c>
      <c r="T132" s="1516">
        <v>0</v>
      </c>
      <c r="U132" s="1516">
        <v>0</v>
      </c>
      <c r="V132" s="1516">
        <v>0</v>
      </c>
      <c r="W132" s="1516">
        <v>0</v>
      </c>
      <c r="X132" s="1516">
        <v>0</v>
      </c>
      <c r="Y132" s="1516">
        <v>0</v>
      </c>
      <c r="Z132" s="1516">
        <v>0</v>
      </c>
      <c r="AA132" s="1517">
        <v>0</v>
      </c>
    </row>
    <row r="133" spans="2:27" x14ac:dyDescent="0.25">
      <c r="B133" s="250" t="s">
        <v>1033</v>
      </c>
      <c r="C133" s="50" t="s">
        <v>1028</v>
      </c>
      <c r="D133" s="57" t="s">
        <v>812</v>
      </c>
      <c r="E133" s="1591" t="s">
        <v>2192</v>
      </c>
      <c r="F133" s="301">
        <v>3</v>
      </c>
      <c r="G133" s="1515">
        <v>0</v>
      </c>
      <c r="H133" s="1515">
        <v>0</v>
      </c>
      <c r="I133" s="1515">
        <v>0</v>
      </c>
      <c r="J133" s="1515">
        <v>0</v>
      </c>
      <c r="K133" s="1515">
        <v>0</v>
      </c>
      <c r="L133" s="1516">
        <v>0</v>
      </c>
      <c r="M133" s="1516">
        <v>0</v>
      </c>
      <c r="N133" s="1516">
        <v>0</v>
      </c>
      <c r="O133" s="1516">
        <v>0</v>
      </c>
      <c r="P133" s="1516">
        <v>0</v>
      </c>
      <c r="Q133" s="1516">
        <v>0</v>
      </c>
      <c r="R133" s="1516">
        <v>0</v>
      </c>
      <c r="S133" s="1516">
        <v>0</v>
      </c>
      <c r="T133" s="1516">
        <v>0</v>
      </c>
      <c r="U133" s="1516">
        <v>0</v>
      </c>
      <c r="V133" s="1516">
        <v>0</v>
      </c>
      <c r="W133" s="1516">
        <v>0</v>
      </c>
      <c r="X133" s="1516">
        <v>0</v>
      </c>
      <c r="Y133" s="1516">
        <v>0</v>
      </c>
      <c r="Z133" s="1516">
        <v>0</v>
      </c>
      <c r="AA133" s="1517">
        <v>0</v>
      </c>
    </row>
    <row r="134" spans="2:27" x14ac:dyDescent="0.25">
      <c r="B134" s="250" t="s">
        <v>1034</v>
      </c>
      <c r="C134" s="1594" t="s">
        <v>1030</v>
      </c>
      <c r="D134" s="57" t="s">
        <v>812</v>
      </c>
      <c r="E134" s="1591" t="s">
        <v>2192</v>
      </c>
      <c r="F134" s="301">
        <v>3</v>
      </c>
      <c r="G134" s="1515">
        <v>0</v>
      </c>
      <c r="H134" s="1515">
        <v>0</v>
      </c>
      <c r="I134" s="1515">
        <v>0</v>
      </c>
      <c r="J134" s="1515">
        <v>0</v>
      </c>
      <c r="K134" s="1515">
        <v>0</v>
      </c>
      <c r="L134" s="1516">
        <v>0</v>
      </c>
      <c r="M134" s="1516">
        <v>0.12260986054503319</v>
      </c>
      <c r="N134" s="1516">
        <v>0.12260986054503319</v>
      </c>
      <c r="O134" s="1516">
        <v>0.12260986054503319</v>
      </c>
      <c r="P134" s="1516">
        <v>0.12260986054503319</v>
      </c>
      <c r="Q134" s="1516">
        <v>0.1226098605450332</v>
      </c>
      <c r="R134" s="1516">
        <v>0.61304930272516589</v>
      </c>
      <c r="S134" s="1516">
        <v>0.61304930272516578</v>
      </c>
      <c r="T134" s="1516">
        <v>0.61304930272516578</v>
      </c>
      <c r="U134" s="1516">
        <v>0.61304930272516578</v>
      </c>
      <c r="V134" s="1516">
        <v>0.61304930272516589</v>
      </c>
      <c r="W134" s="1516">
        <v>0.61304930272516589</v>
      </c>
      <c r="X134" s="1516">
        <v>0.61304930272516589</v>
      </c>
      <c r="Y134" s="1516">
        <v>0.61304930272516589</v>
      </c>
      <c r="Z134" s="1516">
        <v>0.61304930272516578</v>
      </c>
      <c r="AA134" s="1517">
        <v>0.61304930272516589</v>
      </c>
    </row>
    <row r="135" spans="2:27" x14ac:dyDescent="0.25">
      <c r="B135" s="250" t="s">
        <v>1035</v>
      </c>
      <c r="C135" s="1594" t="s">
        <v>1024</v>
      </c>
      <c r="D135" s="57" t="s">
        <v>971</v>
      </c>
      <c r="E135" s="1591" t="s">
        <v>2192</v>
      </c>
      <c r="F135" s="301">
        <v>3</v>
      </c>
      <c r="G135" s="319">
        <f t="shared" ref="G135:K135" si="37">SUM(G127, G131)</f>
        <v>0</v>
      </c>
      <c r="H135" s="319">
        <f t="shared" si="37"/>
        <v>0</v>
      </c>
      <c r="I135" s="319">
        <f t="shared" si="37"/>
        <v>0</v>
      </c>
      <c r="J135" s="319">
        <f t="shared" si="37"/>
        <v>0</v>
      </c>
      <c r="K135" s="319">
        <f t="shared" si="37"/>
        <v>0</v>
      </c>
      <c r="L135" s="319">
        <f>SUM(L127, L131)</f>
        <v>0</v>
      </c>
      <c r="M135" s="319">
        <f t="shared" ref="M135:AA135" si="38">SUM(M127, M131)</f>
        <v>0.3412171399930608</v>
      </c>
      <c r="N135" s="319">
        <f t="shared" si="38"/>
        <v>0.30280765725346326</v>
      </c>
      <c r="O135" s="319">
        <f t="shared" si="38"/>
        <v>0.26678570179959832</v>
      </c>
      <c r="P135" s="319">
        <f t="shared" si="38"/>
        <v>0.23803635250181299</v>
      </c>
      <c r="Q135" s="319">
        <f t="shared" si="38"/>
        <v>0.21514029590453354</v>
      </c>
      <c r="R135" s="319">
        <f t="shared" si="38"/>
        <v>0.86146216474024306</v>
      </c>
      <c r="S135" s="319">
        <f t="shared" si="38"/>
        <v>0.74520658665967754</v>
      </c>
      <c r="T135" s="319">
        <f t="shared" si="38"/>
        <v>2.5173651962447332</v>
      </c>
      <c r="U135" s="319">
        <f t="shared" si="38"/>
        <v>1.7644898655333812</v>
      </c>
      <c r="V135" s="319">
        <f t="shared" si="38"/>
        <v>8.2931634570027999</v>
      </c>
      <c r="W135" s="319">
        <f t="shared" si="38"/>
        <v>7.6886019395076968</v>
      </c>
      <c r="X135" s="319">
        <f t="shared" si="38"/>
        <v>8.2936035541983255</v>
      </c>
      <c r="Y135" s="319">
        <f t="shared" si="38"/>
        <v>7.6890420367032224</v>
      </c>
      <c r="Z135" s="319">
        <f t="shared" si="38"/>
        <v>8.2940436513938529</v>
      </c>
      <c r="AA135" s="319">
        <f t="shared" si="38"/>
        <v>7.6894821338987489</v>
      </c>
    </row>
    <row r="136" spans="2:27" x14ac:dyDescent="0.25">
      <c r="B136" s="250" t="s">
        <v>1036</v>
      </c>
      <c r="C136" s="1594" t="s">
        <v>1037</v>
      </c>
      <c r="D136" s="57" t="s">
        <v>815</v>
      </c>
      <c r="E136" s="1591" t="s">
        <v>2192</v>
      </c>
      <c r="F136" s="301">
        <v>3</v>
      </c>
      <c r="G136" s="1513">
        <v>0</v>
      </c>
      <c r="H136" s="1513">
        <v>0</v>
      </c>
      <c r="I136" s="1513">
        <v>0</v>
      </c>
      <c r="J136" s="1513">
        <v>0</v>
      </c>
      <c r="K136" s="1513">
        <v>0</v>
      </c>
      <c r="L136" s="1514">
        <v>0</v>
      </c>
      <c r="M136" s="1514">
        <v>6.3573470209725294</v>
      </c>
      <c r="N136" s="1514">
        <v>6.5401413911345667</v>
      </c>
      <c r="O136" s="1514">
        <v>6.5401413911345667</v>
      </c>
      <c r="P136" s="1514">
        <v>6.5401413911345667</v>
      </c>
      <c r="Q136" s="1514">
        <v>6.5401413911345667</v>
      </c>
      <c r="R136" s="1514">
        <v>32.701565145204114</v>
      </c>
      <c r="S136" s="1514">
        <v>0</v>
      </c>
      <c r="T136" s="1514">
        <v>0</v>
      </c>
      <c r="U136" s="1514">
        <v>0</v>
      </c>
      <c r="V136" s="1514">
        <v>0</v>
      </c>
      <c r="W136" s="1514">
        <v>0</v>
      </c>
      <c r="X136" s="1514">
        <v>0</v>
      </c>
      <c r="Y136" s="1514">
        <v>0</v>
      </c>
      <c r="Z136" s="1514">
        <v>0</v>
      </c>
      <c r="AA136" s="1514">
        <v>0</v>
      </c>
    </row>
    <row r="137" spans="2:27" x14ac:dyDescent="0.25">
      <c r="B137" s="250" t="s">
        <v>1038</v>
      </c>
      <c r="C137" s="1594" t="s">
        <v>2196</v>
      </c>
      <c r="D137" s="57" t="s">
        <v>815</v>
      </c>
      <c r="E137" s="1591" t="s">
        <v>2192</v>
      </c>
      <c r="F137" s="301">
        <v>3</v>
      </c>
      <c r="G137" s="1515">
        <v>0</v>
      </c>
      <c r="H137" s="1515">
        <v>0</v>
      </c>
      <c r="I137" s="1515">
        <v>0</v>
      </c>
      <c r="J137" s="1515">
        <v>0</v>
      </c>
      <c r="K137" s="1515">
        <v>0</v>
      </c>
      <c r="L137" s="1516">
        <v>0</v>
      </c>
      <c r="M137" s="1516">
        <v>0</v>
      </c>
      <c r="N137" s="1516">
        <v>0</v>
      </c>
      <c r="O137" s="1516">
        <v>0</v>
      </c>
      <c r="P137" s="1516">
        <v>0</v>
      </c>
      <c r="Q137" s="1516">
        <v>0</v>
      </c>
      <c r="R137" s="1516">
        <v>0</v>
      </c>
      <c r="S137" s="1516">
        <v>0</v>
      </c>
      <c r="T137" s="1516">
        <v>0</v>
      </c>
      <c r="U137" s="1516">
        <v>0</v>
      </c>
      <c r="V137" s="1516">
        <v>0</v>
      </c>
      <c r="W137" s="1516">
        <v>0</v>
      </c>
      <c r="X137" s="1516">
        <v>0</v>
      </c>
      <c r="Y137" s="1516">
        <v>0</v>
      </c>
      <c r="Z137" s="1516">
        <v>0</v>
      </c>
      <c r="AA137" s="1517">
        <v>0</v>
      </c>
    </row>
    <row r="138" spans="2:27" x14ac:dyDescent="0.25">
      <c r="B138" s="250" t="s">
        <v>1039</v>
      </c>
      <c r="C138" s="1594" t="s">
        <v>2197</v>
      </c>
      <c r="D138" s="57" t="s">
        <v>815</v>
      </c>
      <c r="E138" s="1591" t="s">
        <v>2192</v>
      </c>
      <c r="F138" s="301">
        <v>3</v>
      </c>
      <c r="G138" s="1515">
        <v>0</v>
      </c>
      <c r="H138" s="1515">
        <v>0</v>
      </c>
      <c r="I138" s="1515">
        <v>0</v>
      </c>
      <c r="J138" s="1515">
        <v>0</v>
      </c>
      <c r="K138" s="1515">
        <v>0</v>
      </c>
      <c r="L138" s="1516">
        <v>0</v>
      </c>
      <c r="M138" s="1516">
        <v>0</v>
      </c>
      <c r="N138" s="1516">
        <v>0</v>
      </c>
      <c r="O138" s="1516">
        <v>0</v>
      </c>
      <c r="P138" s="1516">
        <v>0</v>
      </c>
      <c r="Q138" s="1516">
        <v>0</v>
      </c>
      <c r="R138" s="1516">
        <v>0</v>
      </c>
      <c r="S138" s="1516">
        <v>0</v>
      </c>
      <c r="T138" s="1516">
        <v>0</v>
      </c>
      <c r="U138" s="1516">
        <v>0</v>
      </c>
      <c r="V138" s="1516">
        <v>0</v>
      </c>
      <c r="W138" s="1516">
        <v>0</v>
      </c>
      <c r="X138" s="1516">
        <v>0</v>
      </c>
      <c r="Y138" s="1516">
        <v>0</v>
      </c>
      <c r="Z138" s="1516">
        <v>0</v>
      </c>
      <c r="AA138" s="1517">
        <v>0</v>
      </c>
    </row>
    <row r="139" spans="2:27" x14ac:dyDescent="0.25">
      <c r="B139" s="250" t="s">
        <v>1040</v>
      </c>
      <c r="C139" s="1594" t="s">
        <v>2198</v>
      </c>
      <c r="D139" s="57" t="s">
        <v>815</v>
      </c>
      <c r="E139" s="1591" t="s">
        <v>2192</v>
      </c>
      <c r="F139" s="301">
        <v>3</v>
      </c>
      <c r="G139" s="1515">
        <v>0</v>
      </c>
      <c r="H139" s="1515">
        <v>0</v>
      </c>
      <c r="I139" s="1515">
        <v>0</v>
      </c>
      <c r="J139" s="1515">
        <v>0</v>
      </c>
      <c r="K139" s="1515">
        <v>0</v>
      </c>
      <c r="L139" s="1516">
        <v>0</v>
      </c>
      <c r="M139" s="1516">
        <v>6.3573470209725294</v>
      </c>
      <c r="N139" s="1516">
        <v>6.5401413911345667</v>
      </c>
      <c r="O139" s="1516">
        <v>6.5401413911345667</v>
      </c>
      <c r="P139" s="1516">
        <v>6.5401413911345667</v>
      </c>
      <c r="Q139" s="1516">
        <v>6.5401413911345667</v>
      </c>
      <c r="R139" s="1516">
        <v>32.701565145204114</v>
      </c>
      <c r="S139" s="1516">
        <v>0</v>
      </c>
      <c r="T139" s="1516">
        <v>0</v>
      </c>
      <c r="U139" s="1516">
        <v>0</v>
      </c>
      <c r="V139" s="1516">
        <v>0</v>
      </c>
      <c r="W139" s="1516">
        <v>0</v>
      </c>
      <c r="X139" s="1516">
        <v>0</v>
      </c>
      <c r="Y139" s="1516">
        <v>0</v>
      </c>
      <c r="Z139" s="1516">
        <v>0</v>
      </c>
      <c r="AA139" s="1517">
        <v>0</v>
      </c>
    </row>
    <row r="140" spans="2:27" x14ac:dyDescent="0.25">
      <c r="B140" s="250" t="s">
        <v>1041</v>
      </c>
      <c r="C140" s="1594" t="s">
        <v>1037</v>
      </c>
      <c r="D140" s="57" t="s">
        <v>812</v>
      </c>
      <c r="E140" s="1591" t="s">
        <v>2192</v>
      </c>
      <c r="F140" s="301">
        <v>3</v>
      </c>
      <c r="G140" s="1513">
        <v>0</v>
      </c>
      <c r="H140" s="1513">
        <v>0</v>
      </c>
      <c r="I140" s="1513">
        <v>0</v>
      </c>
      <c r="J140" s="1513">
        <v>0</v>
      </c>
      <c r="K140" s="1513">
        <v>0</v>
      </c>
      <c r="L140" s="1514">
        <v>0</v>
      </c>
      <c r="M140" s="1514">
        <v>0</v>
      </c>
      <c r="N140" s="1514">
        <v>0</v>
      </c>
      <c r="O140" s="1514">
        <v>0</v>
      </c>
      <c r="P140" s="1514">
        <v>0</v>
      </c>
      <c r="Q140" s="1514">
        <v>0</v>
      </c>
      <c r="R140" s="1514">
        <v>0</v>
      </c>
      <c r="S140" s="1514">
        <v>0</v>
      </c>
      <c r="T140" s="1514">
        <v>0</v>
      </c>
      <c r="U140" s="1514">
        <v>0</v>
      </c>
      <c r="V140" s="1514">
        <v>0</v>
      </c>
      <c r="W140" s="1514">
        <v>0</v>
      </c>
      <c r="X140" s="1514">
        <v>0</v>
      </c>
      <c r="Y140" s="1514">
        <v>0</v>
      </c>
      <c r="Z140" s="1514">
        <v>0</v>
      </c>
      <c r="AA140" s="1514">
        <v>0</v>
      </c>
    </row>
    <row r="141" spans="2:27" x14ac:dyDescent="0.25">
      <c r="B141" s="250" t="s">
        <v>1042</v>
      </c>
      <c r="C141" s="1594" t="s">
        <v>2196</v>
      </c>
      <c r="D141" s="57" t="s">
        <v>812</v>
      </c>
      <c r="E141" s="1591" t="s">
        <v>2192</v>
      </c>
      <c r="F141" s="301">
        <v>3</v>
      </c>
      <c r="G141" s="1515">
        <v>0</v>
      </c>
      <c r="H141" s="1515">
        <v>0</v>
      </c>
      <c r="I141" s="1515">
        <v>0</v>
      </c>
      <c r="J141" s="1515">
        <v>0</v>
      </c>
      <c r="K141" s="1515">
        <v>0</v>
      </c>
      <c r="L141" s="1516">
        <v>0</v>
      </c>
      <c r="M141" s="1516">
        <v>0</v>
      </c>
      <c r="N141" s="1516">
        <v>0</v>
      </c>
      <c r="O141" s="1516">
        <v>0</v>
      </c>
      <c r="P141" s="1516">
        <v>0</v>
      </c>
      <c r="Q141" s="1516">
        <v>0</v>
      </c>
      <c r="R141" s="1516">
        <v>0</v>
      </c>
      <c r="S141" s="1516">
        <v>0</v>
      </c>
      <c r="T141" s="1516">
        <v>0</v>
      </c>
      <c r="U141" s="1516">
        <v>0</v>
      </c>
      <c r="V141" s="1516">
        <v>0</v>
      </c>
      <c r="W141" s="1516">
        <v>0</v>
      </c>
      <c r="X141" s="1516">
        <v>0</v>
      </c>
      <c r="Y141" s="1516">
        <v>0</v>
      </c>
      <c r="Z141" s="1516">
        <v>0</v>
      </c>
      <c r="AA141" s="1517">
        <v>0</v>
      </c>
    </row>
    <row r="142" spans="2:27" x14ac:dyDescent="0.25">
      <c r="B142" s="250" t="s">
        <v>1043</v>
      </c>
      <c r="C142" s="1594" t="s">
        <v>2199</v>
      </c>
      <c r="D142" s="57" t="s">
        <v>812</v>
      </c>
      <c r="E142" s="1591" t="s">
        <v>2192</v>
      </c>
      <c r="F142" s="301">
        <v>3</v>
      </c>
      <c r="G142" s="1515">
        <v>0</v>
      </c>
      <c r="H142" s="1515">
        <v>0</v>
      </c>
      <c r="I142" s="1515">
        <v>0</v>
      </c>
      <c r="J142" s="1515">
        <v>0</v>
      </c>
      <c r="K142" s="1515">
        <v>0</v>
      </c>
      <c r="L142" s="1516">
        <v>0</v>
      </c>
      <c r="M142" s="1516">
        <v>0</v>
      </c>
      <c r="N142" s="1516">
        <v>0</v>
      </c>
      <c r="O142" s="1516">
        <v>0</v>
      </c>
      <c r="P142" s="1516">
        <v>0</v>
      </c>
      <c r="Q142" s="1516">
        <v>0</v>
      </c>
      <c r="R142" s="1516">
        <v>0</v>
      </c>
      <c r="S142" s="1516">
        <v>0</v>
      </c>
      <c r="T142" s="1516">
        <v>0</v>
      </c>
      <c r="U142" s="1516">
        <v>0</v>
      </c>
      <c r="V142" s="1516">
        <v>0</v>
      </c>
      <c r="W142" s="1516">
        <v>0</v>
      </c>
      <c r="X142" s="1516">
        <v>0</v>
      </c>
      <c r="Y142" s="1516">
        <v>0</v>
      </c>
      <c r="Z142" s="1516">
        <v>0</v>
      </c>
      <c r="AA142" s="1517">
        <v>0</v>
      </c>
    </row>
    <row r="143" spans="2:27" x14ac:dyDescent="0.25">
      <c r="B143" s="250" t="s">
        <v>1044</v>
      </c>
      <c r="C143" s="1594" t="s">
        <v>2198</v>
      </c>
      <c r="D143" s="57" t="s">
        <v>812</v>
      </c>
      <c r="E143" s="1591" t="s">
        <v>2192</v>
      </c>
      <c r="F143" s="301">
        <v>3</v>
      </c>
      <c r="G143" s="1515">
        <v>0</v>
      </c>
      <c r="H143" s="1515">
        <v>0</v>
      </c>
      <c r="I143" s="1515">
        <v>0</v>
      </c>
      <c r="J143" s="1515">
        <v>0</v>
      </c>
      <c r="K143" s="1515">
        <v>0</v>
      </c>
      <c r="L143" s="1516">
        <v>0</v>
      </c>
      <c r="M143" s="1516">
        <v>0</v>
      </c>
      <c r="N143" s="1516">
        <v>0</v>
      </c>
      <c r="O143" s="1516">
        <v>0</v>
      </c>
      <c r="P143" s="1516">
        <v>0</v>
      </c>
      <c r="Q143" s="1516">
        <v>0</v>
      </c>
      <c r="R143" s="1516">
        <v>0</v>
      </c>
      <c r="S143" s="1516">
        <v>0</v>
      </c>
      <c r="T143" s="1516">
        <v>0</v>
      </c>
      <c r="U143" s="1516">
        <v>0</v>
      </c>
      <c r="V143" s="1516">
        <v>0</v>
      </c>
      <c r="W143" s="1516">
        <v>0</v>
      </c>
      <c r="X143" s="1516">
        <v>0</v>
      </c>
      <c r="Y143" s="1516">
        <v>0</v>
      </c>
      <c r="Z143" s="1516">
        <v>0</v>
      </c>
      <c r="AA143" s="1517">
        <v>0</v>
      </c>
    </row>
    <row r="144" spans="2:27" x14ac:dyDescent="0.25">
      <c r="B144" s="250" t="s">
        <v>1045</v>
      </c>
      <c r="C144" s="1594" t="s">
        <v>1037</v>
      </c>
      <c r="D144" s="57" t="s">
        <v>971</v>
      </c>
      <c r="E144" s="1591" t="s">
        <v>2192</v>
      </c>
      <c r="F144" s="301">
        <v>3</v>
      </c>
      <c r="G144" s="319">
        <f t="shared" ref="G144:K144" si="39">SUM(G136,G140)</f>
        <v>0</v>
      </c>
      <c r="H144" s="319">
        <f t="shared" si="39"/>
        <v>0</v>
      </c>
      <c r="I144" s="319">
        <f t="shared" si="39"/>
        <v>0</v>
      </c>
      <c r="J144" s="319">
        <f t="shared" si="39"/>
        <v>0</v>
      </c>
      <c r="K144" s="319">
        <f t="shared" si="39"/>
        <v>0</v>
      </c>
      <c r="L144" s="319">
        <f>SUM(L136,L140)</f>
        <v>0</v>
      </c>
      <c r="M144" s="319">
        <f t="shared" ref="M144:AA144" si="40">SUM(M136,M140)</f>
        <v>6.3573470209725294</v>
      </c>
      <c r="N144" s="319">
        <f t="shared" si="40"/>
        <v>6.5401413911345667</v>
      </c>
      <c r="O144" s="319">
        <f t="shared" si="40"/>
        <v>6.5401413911345667</v>
      </c>
      <c r="P144" s="319">
        <f t="shared" si="40"/>
        <v>6.5401413911345667</v>
      </c>
      <c r="Q144" s="319">
        <f t="shared" si="40"/>
        <v>6.5401413911345667</v>
      </c>
      <c r="R144" s="319">
        <f t="shared" si="40"/>
        <v>32.701565145204114</v>
      </c>
      <c r="S144" s="319">
        <f t="shared" si="40"/>
        <v>0</v>
      </c>
      <c r="T144" s="319">
        <f t="shared" si="40"/>
        <v>0</v>
      </c>
      <c r="U144" s="319">
        <f t="shared" si="40"/>
        <v>0</v>
      </c>
      <c r="V144" s="319">
        <f t="shared" si="40"/>
        <v>0</v>
      </c>
      <c r="W144" s="319">
        <f t="shared" si="40"/>
        <v>0</v>
      </c>
      <c r="X144" s="319">
        <f t="shared" si="40"/>
        <v>0</v>
      </c>
      <c r="Y144" s="319">
        <f t="shared" si="40"/>
        <v>0</v>
      </c>
      <c r="Z144" s="319">
        <f t="shared" si="40"/>
        <v>0</v>
      </c>
      <c r="AA144" s="319">
        <f t="shared" si="40"/>
        <v>0</v>
      </c>
    </row>
    <row r="145" spans="2:27" x14ac:dyDescent="0.25">
      <c r="B145" s="250" t="s">
        <v>1046</v>
      </c>
      <c r="C145" s="1594" t="s">
        <v>1047</v>
      </c>
      <c r="D145" s="57" t="s">
        <v>815</v>
      </c>
      <c r="E145" s="1591" t="s">
        <v>2192</v>
      </c>
      <c r="F145" s="301">
        <v>3</v>
      </c>
      <c r="G145" s="1513">
        <v>0</v>
      </c>
      <c r="H145" s="1513">
        <v>0</v>
      </c>
      <c r="I145" s="1513">
        <v>0</v>
      </c>
      <c r="J145" s="1513">
        <v>0</v>
      </c>
      <c r="K145" s="1513">
        <v>0</v>
      </c>
      <c r="L145" s="1514">
        <v>0</v>
      </c>
      <c r="M145" s="1514">
        <v>0</v>
      </c>
      <c r="N145" s="1514">
        <v>0</v>
      </c>
      <c r="O145" s="1514">
        <v>0</v>
      </c>
      <c r="P145" s="1514">
        <v>0</v>
      </c>
      <c r="Q145" s="1514">
        <v>0</v>
      </c>
      <c r="R145" s="1514">
        <v>0</v>
      </c>
      <c r="S145" s="1514">
        <v>0</v>
      </c>
      <c r="T145" s="1514">
        <v>0</v>
      </c>
      <c r="U145" s="1514">
        <v>0</v>
      </c>
      <c r="V145" s="1514">
        <v>0</v>
      </c>
      <c r="W145" s="1514">
        <v>0</v>
      </c>
      <c r="X145" s="1514">
        <v>0</v>
      </c>
      <c r="Y145" s="1514">
        <v>0</v>
      </c>
      <c r="Z145" s="1514">
        <v>0</v>
      </c>
      <c r="AA145" s="1514">
        <v>0</v>
      </c>
    </row>
    <row r="146" spans="2:27" x14ac:dyDescent="0.25">
      <c r="B146" s="250" t="s">
        <v>1048</v>
      </c>
      <c r="C146" s="1594" t="s">
        <v>1049</v>
      </c>
      <c r="D146" s="57" t="s">
        <v>815</v>
      </c>
      <c r="E146" s="1591" t="s">
        <v>2192</v>
      </c>
      <c r="F146" s="301">
        <v>3</v>
      </c>
      <c r="G146" s="1515">
        <v>0</v>
      </c>
      <c r="H146" s="1515">
        <v>0</v>
      </c>
      <c r="I146" s="1515">
        <v>0</v>
      </c>
      <c r="J146" s="1515">
        <v>0</v>
      </c>
      <c r="K146" s="1515">
        <v>0</v>
      </c>
      <c r="L146" s="1516">
        <v>0</v>
      </c>
      <c r="M146" s="1516">
        <v>0</v>
      </c>
      <c r="N146" s="1516">
        <v>0</v>
      </c>
      <c r="O146" s="1516">
        <v>0</v>
      </c>
      <c r="P146" s="1516">
        <v>0</v>
      </c>
      <c r="Q146" s="1516">
        <v>0</v>
      </c>
      <c r="R146" s="1516">
        <v>0</v>
      </c>
      <c r="S146" s="1516">
        <v>0</v>
      </c>
      <c r="T146" s="1516">
        <v>0</v>
      </c>
      <c r="U146" s="1516">
        <v>0</v>
      </c>
      <c r="V146" s="1516">
        <v>0</v>
      </c>
      <c r="W146" s="1516">
        <v>0</v>
      </c>
      <c r="X146" s="1516">
        <v>0</v>
      </c>
      <c r="Y146" s="1516">
        <v>0</v>
      </c>
      <c r="Z146" s="1516">
        <v>0</v>
      </c>
      <c r="AA146" s="1517">
        <v>0</v>
      </c>
    </row>
    <row r="147" spans="2:27" x14ac:dyDescent="0.25">
      <c r="B147" s="250" t="s">
        <v>1050</v>
      </c>
      <c r="C147" s="1594" t="s">
        <v>1051</v>
      </c>
      <c r="D147" s="57" t="s">
        <v>815</v>
      </c>
      <c r="E147" s="1591" t="s">
        <v>2192</v>
      </c>
      <c r="F147" s="301">
        <v>3</v>
      </c>
      <c r="G147" s="1515">
        <v>0</v>
      </c>
      <c r="H147" s="1515">
        <v>0</v>
      </c>
      <c r="I147" s="1515">
        <v>0</v>
      </c>
      <c r="J147" s="1515">
        <v>0</v>
      </c>
      <c r="K147" s="1515">
        <v>0</v>
      </c>
      <c r="L147" s="1516">
        <v>0</v>
      </c>
      <c r="M147" s="1516">
        <v>0</v>
      </c>
      <c r="N147" s="1516">
        <v>0</v>
      </c>
      <c r="O147" s="1516">
        <v>0</v>
      </c>
      <c r="P147" s="1516">
        <v>0</v>
      </c>
      <c r="Q147" s="1516">
        <v>0</v>
      </c>
      <c r="R147" s="1516">
        <v>0</v>
      </c>
      <c r="S147" s="1516">
        <v>0</v>
      </c>
      <c r="T147" s="1516">
        <v>0</v>
      </c>
      <c r="U147" s="1516">
        <v>0</v>
      </c>
      <c r="V147" s="1516">
        <v>0</v>
      </c>
      <c r="W147" s="1516">
        <v>0</v>
      </c>
      <c r="X147" s="1516">
        <v>0</v>
      </c>
      <c r="Y147" s="1516">
        <v>0</v>
      </c>
      <c r="Z147" s="1516">
        <v>0</v>
      </c>
      <c r="AA147" s="1517">
        <v>0</v>
      </c>
    </row>
    <row r="148" spans="2:27" x14ac:dyDescent="0.25">
      <c r="B148" s="250" t="s">
        <v>1052</v>
      </c>
      <c r="C148" s="1594" t="s">
        <v>1053</v>
      </c>
      <c r="D148" s="57" t="s">
        <v>815</v>
      </c>
      <c r="E148" s="1591" t="s">
        <v>2192</v>
      </c>
      <c r="F148" s="301">
        <v>3</v>
      </c>
      <c r="G148" s="1515">
        <v>0</v>
      </c>
      <c r="H148" s="1515">
        <v>0</v>
      </c>
      <c r="I148" s="1515">
        <v>0</v>
      </c>
      <c r="J148" s="1515">
        <v>0</v>
      </c>
      <c r="K148" s="1515">
        <v>0</v>
      </c>
      <c r="L148" s="1516">
        <v>0</v>
      </c>
      <c r="M148" s="1516">
        <v>0</v>
      </c>
      <c r="N148" s="1516">
        <v>0</v>
      </c>
      <c r="O148" s="1516">
        <v>0</v>
      </c>
      <c r="P148" s="1516">
        <v>0</v>
      </c>
      <c r="Q148" s="1516">
        <v>0</v>
      </c>
      <c r="R148" s="1516">
        <v>0</v>
      </c>
      <c r="S148" s="1516">
        <v>0</v>
      </c>
      <c r="T148" s="1516">
        <v>0</v>
      </c>
      <c r="U148" s="1516">
        <v>0</v>
      </c>
      <c r="V148" s="1516">
        <v>0</v>
      </c>
      <c r="W148" s="1516">
        <v>0</v>
      </c>
      <c r="X148" s="1516">
        <v>0</v>
      </c>
      <c r="Y148" s="1516">
        <v>0</v>
      </c>
      <c r="Z148" s="1516">
        <v>0</v>
      </c>
      <c r="AA148" s="1517">
        <v>0</v>
      </c>
    </row>
    <row r="149" spans="2:27" x14ac:dyDescent="0.25">
      <c r="B149" s="250" t="s">
        <v>1054</v>
      </c>
      <c r="C149" s="50" t="s">
        <v>1047</v>
      </c>
      <c r="D149" s="57" t="s">
        <v>812</v>
      </c>
      <c r="E149" s="1591" t="s">
        <v>2192</v>
      </c>
      <c r="F149" s="301">
        <v>3</v>
      </c>
      <c r="G149" s="1513">
        <v>0</v>
      </c>
      <c r="H149" s="1513">
        <v>0</v>
      </c>
      <c r="I149" s="1513">
        <v>0</v>
      </c>
      <c r="J149" s="1513">
        <v>0</v>
      </c>
      <c r="K149" s="1513">
        <v>0</v>
      </c>
      <c r="L149" s="1514">
        <v>0</v>
      </c>
      <c r="M149" s="1514">
        <v>0</v>
      </c>
      <c r="N149" s="1514">
        <v>0</v>
      </c>
      <c r="O149" s="1514">
        <v>0</v>
      </c>
      <c r="P149" s="1514">
        <v>0</v>
      </c>
      <c r="Q149" s="1514">
        <v>0</v>
      </c>
      <c r="R149" s="1514">
        <v>0</v>
      </c>
      <c r="S149" s="1514">
        <v>0</v>
      </c>
      <c r="T149" s="1514">
        <v>0</v>
      </c>
      <c r="U149" s="1514">
        <v>0</v>
      </c>
      <c r="V149" s="1514">
        <v>0</v>
      </c>
      <c r="W149" s="1514">
        <v>0</v>
      </c>
      <c r="X149" s="1514">
        <v>0</v>
      </c>
      <c r="Y149" s="1514">
        <v>0</v>
      </c>
      <c r="Z149" s="1514">
        <v>0</v>
      </c>
      <c r="AA149" s="1514">
        <v>0</v>
      </c>
    </row>
    <row r="150" spans="2:27" x14ac:dyDescent="0.25">
      <c r="B150" s="250" t="s">
        <v>1055</v>
      </c>
      <c r="C150" s="50" t="s">
        <v>1049</v>
      </c>
      <c r="D150" s="57" t="s">
        <v>812</v>
      </c>
      <c r="E150" s="1591" t="s">
        <v>2192</v>
      </c>
      <c r="F150" s="301">
        <v>3</v>
      </c>
      <c r="G150" s="1515">
        <v>0</v>
      </c>
      <c r="H150" s="1515">
        <v>0</v>
      </c>
      <c r="I150" s="1515">
        <v>0</v>
      </c>
      <c r="J150" s="1515">
        <v>0</v>
      </c>
      <c r="K150" s="1515">
        <v>0</v>
      </c>
      <c r="L150" s="1516">
        <v>0</v>
      </c>
      <c r="M150" s="1516">
        <v>0</v>
      </c>
      <c r="N150" s="1516">
        <v>0</v>
      </c>
      <c r="O150" s="1516">
        <v>0</v>
      </c>
      <c r="P150" s="1516">
        <v>0</v>
      </c>
      <c r="Q150" s="1516">
        <v>0</v>
      </c>
      <c r="R150" s="1516">
        <v>0</v>
      </c>
      <c r="S150" s="1516">
        <v>0</v>
      </c>
      <c r="T150" s="1516">
        <v>0</v>
      </c>
      <c r="U150" s="1516">
        <v>0</v>
      </c>
      <c r="V150" s="1516">
        <v>0</v>
      </c>
      <c r="W150" s="1516">
        <v>0</v>
      </c>
      <c r="X150" s="1516">
        <v>0</v>
      </c>
      <c r="Y150" s="1516">
        <v>0</v>
      </c>
      <c r="Z150" s="1516">
        <v>0</v>
      </c>
      <c r="AA150" s="1517">
        <v>0</v>
      </c>
    </row>
    <row r="151" spans="2:27" x14ac:dyDescent="0.25">
      <c r="B151" s="250" t="s">
        <v>1056</v>
      </c>
      <c r="C151" s="50" t="s">
        <v>1051</v>
      </c>
      <c r="D151" s="57" t="s">
        <v>812</v>
      </c>
      <c r="E151" s="1591" t="s">
        <v>2192</v>
      </c>
      <c r="F151" s="301">
        <v>3</v>
      </c>
      <c r="G151" s="1515">
        <v>0</v>
      </c>
      <c r="H151" s="1515">
        <v>0</v>
      </c>
      <c r="I151" s="1515">
        <v>0</v>
      </c>
      <c r="J151" s="1515">
        <v>0</v>
      </c>
      <c r="K151" s="1515">
        <v>0</v>
      </c>
      <c r="L151" s="1516">
        <v>0</v>
      </c>
      <c r="M151" s="1516">
        <v>0</v>
      </c>
      <c r="N151" s="1516">
        <v>0</v>
      </c>
      <c r="O151" s="1516">
        <v>0</v>
      </c>
      <c r="P151" s="1516">
        <v>0</v>
      </c>
      <c r="Q151" s="1516">
        <v>0</v>
      </c>
      <c r="R151" s="1516">
        <v>0</v>
      </c>
      <c r="S151" s="1516">
        <v>0</v>
      </c>
      <c r="T151" s="1516">
        <v>0</v>
      </c>
      <c r="U151" s="1516">
        <v>0</v>
      </c>
      <c r="V151" s="1516">
        <v>0</v>
      </c>
      <c r="W151" s="1516">
        <v>0</v>
      </c>
      <c r="X151" s="1516">
        <v>0</v>
      </c>
      <c r="Y151" s="1516">
        <v>0</v>
      </c>
      <c r="Z151" s="1516">
        <v>0</v>
      </c>
      <c r="AA151" s="1517">
        <v>0</v>
      </c>
    </row>
    <row r="152" spans="2:27" x14ac:dyDescent="0.25">
      <c r="B152" s="250" t="s">
        <v>1057</v>
      </c>
      <c r="C152" s="50" t="s">
        <v>1053</v>
      </c>
      <c r="D152" s="57" t="s">
        <v>812</v>
      </c>
      <c r="E152" s="1591" t="s">
        <v>2192</v>
      </c>
      <c r="F152" s="301">
        <v>3</v>
      </c>
      <c r="G152" s="1515">
        <v>0</v>
      </c>
      <c r="H152" s="1515">
        <v>0</v>
      </c>
      <c r="I152" s="1515">
        <v>0</v>
      </c>
      <c r="J152" s="1515">
        <v>0</v>
      </c>
      <c r="K152" s="1515">
        <v>0</v>
      </c>
      <c r="L152" s="1516">
        <v>0</v>
      </c>
      <c r="M152" s="1516">
        <v>0</v>
      </c>
      <c r="N152" s="1516">
        <v>0</v>
      </c>
      <c r="O152" s="1516">
        <v>0</v>
      </c>
      <c r="P152" s="1516">
        <v>0</v>
      </c>
      <c r="Q152" s="1516">
        <v>0</v>
      </c>
      <c r="R152" s="1516">
        <v>0</v>
      </c>
      <c r="S152" s="1516">
        <v>0</v>
      </c>
      <c r="T152" s="1516">
        <v>0</v>
      </c>
      <c r="U152" s="1516">
        <v>0</v>
      </c>
      <c r="V152" s="1516">
        <v>0</v>
      </c>
      <c r="W152" s="1516">
        <v>0</v>
      </c>
      <c r="X152" s="1516">
        <v>0</v>
      </c>
      <c r="Y152" s="1516">
        <v>0</v>
      </c>
      <c r="Z152" s="1516">
        <v>0</v>
      </c>
      <c r="AA152" s="1517">
        <v>0</v>
      </c>
    </row>
    <row r="153" spans="2:27" x14ac:dyDescent="0.25">
      <c r="B153" s="250" t="s">
        <v>1058</v>
      </c>
      <c r="C153" s="50" t="s">
        <v>1049</v>
      </c>
      <c r="D153" s="57" t="s">
        <v>971</v>
      </c>
      <c r="E153" s="1591" t="s">
        <v>2192</v>
      </c>
      <c r="F153" s="301">
        <v>3</v>
      </c>
      <c r="G153" s="319">
        <f t="shared" ref="G153:K153" si="41">SUM(G145,G149)</f>
        <v>0</v>
      </c>
      <c r="H153" s="319">
        <f t="shared" si="41"/>
        <v>0</v>
      </c>
      <c r="I153" s="319">
        <f t="shared" si="41"/>
        <v>0</v>
      </c>
      <c r="J153" s="319">
        <f t="shared" si="41"/>
        <v>0</v>
      </c>
      <c r="K153" s="319">
        <f t="shared" si="41"/>
        <v>0</v>
      </c>
      <c r="L153" s="319">
        <f>SUM(L145,L149)</f>
        <v>0</v>
      </c>
      <c r="M153" s="319">
        <f t="shared" ref="M153:AA153" si="42">SUM(M145,M149)</f>
        <v>0</v>
      </c>
      <c r="N153" s="319">
        <f t="shared" si="42"/>
        <v>0</v>
      </c>
      <c r="O153" s="319">
        <f t="shared" si="42"/>
        <v>0</v>
      </c>
      <c r="P153" s="319">
        <f t="shared" si="42"/>
        <v>0</v>
      </c>
      <c r="Q153" s="319">
        <f t="shared" si="42"/>
        <v>0</v>
      </c>
      <c r="R153" s="319">
        <f t="shared" si="42"/>
        <v>0</v>
      </c>
      <c r="S153" s="319">
        <f t="shared" si="42"/>
        <v>0</v>
      </c>
      <c r="T153" s="319">
        <f t="shared" si="42"/>
        <v>0</v>
      </c>
      <c r="U153" s="319">
        <f t="shared" si="42"/>
        <v>0</v>
      </c>
      <c r="V153" s="319">
        <f t="shared" si="42"/>
        <v>0</v>
      </c>
      <c r="W153" s="319">
        <f t="shared" si="42"/>
        <v>0</v>
      </c>
      <c r="X153" s="319">
        <f t="shared" si="42"/>
        <v>0</v>
      </c>
      <c r="Y153" s="319">
        <f t="shared" si="42"/>
        <v>0</v>
      </c>
      <c r="Z153" s="319">
        <f t="shared" si="42"/>
        <v>0</v>
      </c>
      <c r="AA153" s="319">
        <f t="shared" si="42"/>
        <v>0</v>
      </c>
    </row>
    <row r="154" spans="2:27" x14ac:dyDescent="0.25">
      <c r="B154" s="250" t="s">
        <v>1059</v>
      </c>
      <c r="C154" s="50" t="s">
        <v>1060</v>
      </c>
      <c r="D154" s="57" t="s">
        <v>815</v>
      </c>
      <c r="E154" s="1591" t="s">
        <v>2192</v>
      </c>
      <c r="F154" s="301">
        <v>3</v>
      </c>
      <c r="G154" s="1515">
        <v>0</v>
      </c>
      <c r="H154" s="1515">
        <v>0</v>
      </c>
      <c r="I154" s="1515">
        <v>0</v>
      </c>
      <c r="J154" s="1515">
        <v>0</v>
      </c>
      <c r="K154" s="1515">
        <v>0</v>
      </c>
      <c r="L154" s="1516">
        <v>0</v>
      </c>
      <c r="M154" s="1516">
        <v>0</v>
      </c>
      <c r="N154" s="1516">
        <v>0</v>
      </c>
      <c r="O154" s="1516">
        <v>0</v>
      </c>
      <c r="P154" s="1516">
        <v>0</v>
      </c>
      <c r="Q154" s="1516">
        <v>0</v>
      </c>
      <c r="R154" s="1516">
        <v>0</v>
      </c>
      <c r="S154" s="1516">
        <v>0</v>
      </c>
      <c r="T154" s="1516">
        <v>0</v>
      </c>
      <c r="U154" s="1516">
        <v>0</v>
      </c>
      <c r="V154" s="1516">
        <v>0</v>
      </c>
      <c r="W154" s="1516">
        <v>0</v>
      </c>
      <c r="X154" s="1516">
        <v>0</v>
      </c>
      <c r="Y154" s="1516">
        <v>0</v>
      </c>
      <c r="Z154" s="1516">
        <v>0</v>
      </c>
      <c r="AA154" s="1517">
        <v>0</v>
      </c>
    </row>
    <row r="155" spans="2:27" x14ac:dyDescent="0.25">
      <c r="B155" s="250" t="s">
        <v>1061</v>
      </c>
      <c r="C155" s="50" t="s">
        <v>1062</v>
      </c>
      <c r="D155" s="57" t="s">
        <v>815</v>
      </c>
      <c r="E155" s="1591" t="s">
        <v>2192</v>
      </c>
      <c r="F155" s="301">
        <v>3</v>
      </c>
      <c r="G155" s="1515">
        <v>0</v>
      </c>
      <c r="H155" s="1515">
        <v>0</v>
      </c>
      <c r="I155" s="1515">
        <v>0</v>
      </c>
      <c r="J155" s="1515">
        <v>0</v>
      </c>
      <c r="K155" s="1515">
        <v>0</v>
      </c>
      <c r="L155" s="1516">
        <v>0</v>
      </c>
      <c r="M155" s="1516">
        <v>9.4620897038252428E-3</v>
      </c>
      <c r="N155" s="1516">
        <v>9.4620897038252428E-3</v>
      </c>
      <c r="O155" s="1516">
        <v>9.4620897038252428E-3</v>
      </c>
      <c r="P155" s="1516">
        <v>9.4620897038252428E-3</v>
      </c>
      <c r="Q155" s="1516">
        <v>9.4620897038252428E-3</v>
      </c>
      <c r="R155" s="1516">
        <v>5.9722289675969531</v>
      </c>
      <c r="S155" s="1516">
        <v>9.5878403401707448</v>
      </c>
      <c r="T155" s="1516">
        <v>6.3462850963249346</v>
      </c>
      <c r="U155" s="1516">
        <v>5.9704433612455432</v>
      </c>
      <c r="V155" s="1516">
        <v>0</v>
      </c>
      <c r="W155" s="1516">
        <v>0</v>
      </c>
      <c r="X155" s="1516">
        <v>0</v>
      </c>
      <c r="Y155" s="1516">
        <v>0</v>
      </c>
      <c r="Z155" s="1516">
        <v>0</v>
      </c>
      <c r="AA155" s="1517">
        <v>0</v>
      </c>
    </row>
    <row r="156" spans="2:27" x14ac:dyDescent="0.25">
      <c r="B156" s="250" t="s">
        <v>1063</v>
      </c>
      <c r="C156" s="50" t="s">
        <v>1064</v>
      </c>
      <c r="D156" s="57" t="s">
        <v>815</v>
      </c>
      <c r="E156" s="1591" t="s">
        <v>2192</v>
      </c>
      <c r="F156" s="301">
        <v>3</v>
      </c>
      <c r="G156" s="1515">
        <v>0</v>
      </c>
      <c r="H156" s="1515">
        <v>0</v>
      </c>
      <c r="I156" s="1515">
        <v>0</v>
      </c>
      <c r="J156" s="1515">
        <v>0</v>
      </c>
      <c r="K156" s="1515">
        <v>0</v>
      </c>
      <c r="L156" s="1516">
        <v>0</v>
      </c>
      <c r="M156" s="1516">
        <v>0</v>
      </c>
      <c r="N156" s="1516">
        <v>0</v>
      </c>
      <c r="O156" s="1516">
        <v>0</v>
      </c>
      <c r="P156" s="1516">
        <v>0</v>
      </c>
      <c r="Q156" s="1516">
        <v>0</v>
      </c>
      <c r="R156" s="1516">
        <v>0</v>
      </c>
      <c r="S156" s="1516">
        <v>0</v>
      </c>
      <c r="T156" s="1516">
        <v>0</v>
      </c>
      <c r="U156" s="1516">
        <v>0</v>
      </c>
      <c r="V156" s="1516">
        <v>0</v>
      </c>
      <c r="W156" s="1516">
        <v>0</v>
      </c>
      <c r="X156" s="1516">
        <v>0</v>
      </c>
      <c r="Y156" s="1516">
        <v>0</v>
      </c>
      <c r="Z156" s="1516">
        <v>0</v>
      </c>
      <c r="AA156" s="1517">
        <v>0</v>
      </c>
    </row>
    <row r="157" spans="2:27" x14ac:dyDescent="0.25">
      <c r="B157" s="250" t="s">
        <v>1065</v>
      </c>
      <c r="C157" s="50" t="s">
        <v>1060</v>
      </c>
      <c r="D157" s="57" t="s">
        <v>812</v>
      </c>
      <c r="E157" s="1591" t="s">
        <v>2192</v>
      </c>
      <c r="F157" s="301">
        <v>3</v>
      </c>
      <c r="G157" s="1515">
        <v>0</v>
      </c>
      <c r="H157" s="1515">
        <v>0</v>
      </c>
      <c r="I157" s="1515">
        <v>0</v>
      </c>
      <c r="J157" s="1515">
        <v>0</v>
      </c>
      <c r="K157" s="1515">
        <v>0</v>
      </c>
      <c r="L157" s="1516">
        <v>0</v>
      </c>
      <c r="M157" s="1516">
        <v>0</v>
      </c>
      <c r="N157" s="1516">
        <v>0</v>
      </c>
      <c r="O157" s="1516">
        <v>0</v>
      </c>
      <c r="P157" s="1516">
        <v>0</v>
      </c>
      <c r="Q157" s="1516">
        <v>0</v>
      </c>
      <c r="R157" s="1516">
        <v>0</v>
      </c>
      <c r="S157" s="1516">
        <v>0</v>
      </c>
      <c r="T157" s="1516">
        <v>0</v>
      </c>
      <c r="U157" s="1516">
        <v>0</v>
      </c>
      <c r="V157" s="1516">
        <v>0</v>
      </c>
      <c r="W157" s="1516">
        <v>0</v>
      </c>
      <c r="X157" s="1516">
        <v>0</v>
      </c>
      <c r="Y157" s="1516">
        <v>0</v>
      </c>
      <c r="Z157" s="1516">
        <v>0</v>
      </c>
      <c r="AA157" s="1517">
        <v>0</v>
      </c>
    </row>
    <row r="158" spans="2:27" x14ac:dyDescent="0.25">
      <c r="B158" s="250" t="s">
        <v>1066</v>
      </c>
      <c r="C158" s="50" t="s">
        <v>1062</v>
      </c>
      <c r="D158" s="57" t="s">
        <v>812</v>
      </c>
      <c r="E158" s="1591" t="s">
        <v>2192</v>
      </c>
      <c r="F158" s="301">
        <v>3</v>
      </c>
      <c r="G158" s="1515">
        <v>0</v>
      </c>
      <c r="H158" s="1515">
        <v>0</v>
      </c>
      <c r="I158" s="1515">
        <v>0</v>
      </c>
      <c r="J158" s="1515">
        <v>0</v>
      </c>
      <c r="K158" s="1515">
        <v>0</v>
      </c>
      <c r="L158" s="1516">
        <v>0</v>
      </c>
      <c r="M158" s="1516">
        <v>2.6654317509789818E-2</v>
      </c>
      <c r="N158" s="1516">
        <v>2.6654317509789818E-2</v>
      </c>
      <c r="O158" s="1516">
        <v>2.6654317509789818E-2</v>
      </c>
      <c r="P158" s="1516">
        <v>2.6654317509789818E-2</v>
      </c>
      <c r="Q158" s="1516">
        <v>2.6654317509789818E-2</v>
      </c>
      <c r="R158" s="1516">
        <v>0.13327158754894911</v>
      </c>
      <c r="S158" s="1516">
        <v>0.13327158754894911</v>
      </c>
      <c r="T158" s="1516">
        <v>0.13327158754894905</v>
      </c>
      <c r="U158" s="1516">
        <v>0.13327158754894913</v>
      </c>
      <c r="V158" s="1516">
        <v>0.13327158754894911</v>
      </c>
      <c r="W158" s="1516">
        <v>0.13327158754894911</v>
      </c>
      <c r="X158" s="1516">
        <v>0.13327158754894911</v>
      </c>
      <c r="Y158" s="1516">
        <v>0.13327158754894911</v>
      </c>
      <c r="Z158" s="1516">
        <v>0.13327158754894911</v>
      </c>
      <c r="AA158" s="1517">
        <v>0.13327158754894911</v>
      </c>
    </row>
    <row r="159" spans="2:27" x14ac:dyDescent="0.25">
      <c r="B159" s="250" t="s">
        <v>1067</v>
      </c>
      <c r="C159" s="50" t="s">
        <v>1064</v>
      </c>
      <c r="D159" s="57" t="s">
        <v>812</v>
      </c>
      <c r="E159" s="1591" t="s">
        <v>2192</v>
      </c>
      <c r="F159" s="301">
        <v>3</v>
      </c>
      <c r="G159" s="1515">
        <v>0</v>
      </c>
      <c r="H159" s="1515">
        <v>0</v>
      </c>
      <c r="I159" s="1515">
        <v>0</v>
      </c>
      <c r="J159" s="1515">
        <v>0</v>
      </c>
      <c r="K159" s="1515">
        <v>0</v>
      </c>
      <c r="L159" s="1516">
        <v>0</v>
      </c>
      <c r="M159" s="1516">
        <v>0</v>
      </c>
      <c r="N159" s="1516">
        <v>0</v>
      </c>
      <c r="O159" s="1516">
        <v>0</v>
      </c>
      <c r="P159" s="1516">
        <v>0</v>
      </c>
      <c r="Q159" s="1516">
        <v>0</v>
      </c>
      <c r="R159" s="1516">
        <v>0</v>
      </c>
      <c r="S159" s="1516">
        <v>0</v>
      </c>
      <c r="T159" s="1516">
        <v>0</v>
      </c>
      <c r="U159" s="1516">
        <v>0</v>
      </c>
      <c r="V159" s="1516">
        <v>0</v>
      </c>
      <c r="W159" s="1516">
        <v>0</v>
      </c>
      <c r="X159" s="1516">
        <v>0</v>
      </c>
      <c r="Y159" s="1516">
        <v>0</v>
      </c>
      <c r="Z159" s="1516">
        <v>0</v>
      </c>
      <c r="AA159" s="1517">
        <v>0</v>
      </c>
    </row>
    <row r="160" spans="2:27" x14ac:dyDescent="0.25">
      <c r="B160" s="250" t="s">
        <v>1068</v>
      </c>
      <c r="C160" s="50" t="s">
        <v>1060</v>
      </c>
      <c r="D160" s="57" t="s">
        <v>971</v>
      </c>
      <c r="E160" s="1591" t="s">
        <v>2192</v>
      </c>
      <c r="F160" s="301">
        <v>3</v>
      </c>
      <c r="G160" s="319">
        <f>SUM(G154,G157)</f>
        <v>0</v>
      </c>
      <c r="H160" s="319">
        <f t="shared" ref="H160:AA160" si="43">SUM(H154,H157)</f>
        <v>0</v>
      </c>
      <c r="I160" s="319">
        <f t="shared" si="43"/>
        <v>0</v>
      </c>
      <c r="J160" s="319">
        <f t="shared" si="43"/>
        <v>0</v>
      </c>
      <c r="K160" s="319">
        <f t="shared" si="43"/>
        <v>0</v>
      </c>
      <c r="L160" s="319">
        <f t="shared" si="43"/>
        <v>0</v>
      </c>
      <c r="M160" s="319">
        <f t="shared" si="43"/>
        <v>0</v>
      </c>
      <c r="N160" s="319">
        <f t="shared" si="43"/>
        <v>0</v>
      </c>
      <c r="O160" s="319">
        <f t="shared" si="43"/>
        <v>0</v>
      </c>
      <c r="P160" s="319">
        <f t="shared" si="43"/>
        <v>0</v>
      </c>
      <c r="Q160" s="319">
        <f t="shared" si="43"/>
        <v>0</v>
      </c>
      <c r="R160" s="319">
        <f t="shared" si="43"/>
        <v>0</v>
      </c>
      <c r="S160" s="319">
        <f t="shared" si="43"/>
        <v>0</v>
      </c>
      <c r="T160" s="319">
        <f t="shared" si="43"/>
        <v>0</v>
      </c>
      <c r="U160" s="319">
        <f t="shared" si="43"/>
        <v>0</v>
      </c>
      <c r="V160" s="319">
        <f t="shared" si="43"/>
        <v>0</v>
      </c>
      <c r="W160" s="319">
        <f t="shared" si="43"/>
        <v>0</v>
      </c>
      <c r="X160" s="319">
        <f t="shared" si="43"/>
        <v>0</v>
      </c>
      <c r="Y160" s="319">
        <f t="shared" si="43"/>
        <v>0</v>
      </c>
      <c r="Z160" s="319">
        <f t="shared" si="43"/>
        <v>0</v>
      </c>
      <c r="AA160" s="320">
        <f t="shared" si="43"/>
        <v>0</v>
      </c>
    </row>
    <row r="161" spans="2:27" x14ac:dyDescent="0.25">
      <c r="B161" s="250" t="s">
        <v>1069</v>
      </c>
      <c r="C161" s="50" t="s">
        <v>1062</v>
      </c>
      <c r="D161" s="57" t="s">
        <v>971</v>
      </c>
      <c r="E161" s="1591" t="s">
        <v>2192</v>
      </c>
      <c r="F161" s="301">
        <v>3</v>
      </c>
      <c r="G161" s="319">
        <f t="shared" ref="G161:AA161" si="44">SUM(G155,G158)</f>
        <v>0</v>
      </c>
      <c r="H161" s="319">
        <f t="shared" si="44"/>
        <v>0</v>
      </c>
      <c r="I161" s="319">
        <f t="shared" si="44"/>
        <v>0</v>
      </c>
      <c r="J161" s="319">
        <f t="shared" si="44"/>
        <v>0</v>
      </c>
      <c r="K161" s="319">
        <f t="shared" si="44"/>
        <v>0</v>
      </c>
      <c r="L161" s="319">
        <f t="shared" si="44"/>
        <v>0</v>
      </c>
      <c r="M161" s="319">
        <f t="shared" si="44"/>
        <v>3.6116407213615059E-2</v>
      </c>
      <c r="N161" s="319">
        <f t="shared" si="44"/>
        <v>3.6116407213615059E-2</v>
      </c>
      <c r="O161" s="319">
        <f t="shared" si="44"/>
        <v>3.6116407213615059E-2</v>
      </c>
      <c r="P161" s="319">
        <f t="shared" si="44"/>
        <v>3.6116407213615059E-2</v>
      </c>
      <c r="Q161" s="319">
        <f t="shared" si="44"/>
        <v>3.6116407213615059E-2</v>
      </c>
      <c r="R161" s="319">
        <f t="shared" si="44"/>
        <v>6.1055005551459018</v>
      </c>
      <c r="S161" s="319">
        <f t="shared" si="44"/>
        <v>9.7211119277196936</v>
      </c>
      <c r="T161" s="319">
        <f t="shared" si="44"/>
        <v>6.4795566838738834</v>
      </c>
      <c r="U161" s="319">
        <f t="shared" si="44"/>
        <v>6.1037149487944919</v>
      </c>
      <c r="V161" s="319">
        <f t="shared" si="44"/>
        <v>0.13327158754894911</v>
      </c>
      <c r="W161" s="319">
        <f t="shared" si="44"/>
        <v>0.13327158754894911</v>
      </c>
      <c r="X161" s="319">
        <f t="shared" si="44"/>
        <v>0.13327158754894911</v>
      </c>
      <c r="Y161" s="319">
        <f t="shared" si="44"/>
        <v>0.13327158754894911</v>
      </c>
      <c r="Z161" s="319">
        <f t="shared" si="44"/>
        <v>0.13327158754894911</v>
      </c>
      <c r="AA161" s="320">
        <f t="shared" si="44"/>
        <v>0.13327158754894911</v>
      </c>
    </row>
    <row r="162" spans="2:27" x14ac:dyDescent="0.25">
      <c r="B162" s="250" t="s">
        <v>1070</v>
      </c>
      <c r="C162" s="50" t="s">
        <v>1064</v>
      </c>
      <c r="D162" s="57" t="s">
        <v>971</v>
      </c>
      <c r="E162" s="1591" t="s">
        <v>2192</v>
      </c>
      <c r="F162" s="301">
        <v>3</v>
      </c>
      <c r="G162" s="319">
        <f t="shared" ref="G162:AA162" si="45">SUM(G156,G159)</f>
        <v>0</v>
      </c>
      <c r="H162" s="319">
        <f t="shared" si="45"/>
        <v>0</v>
      </c>
      <c r="I162" s="319">
        <f t="shared" si="45"/>
        <v>0</v>
      </c>
      <c r="J162" s="319">
        <f t="shared" si="45"/>
        <v>0</v>
      </c>
      <c r="K162" s="319">
        <f t="shared" si="45"/>
        <v>0</v>
      </c>
      <c r="L162" s="319">
        <f t="shared" si="45"/>
        <v>0</v>
      </c>
      <c r="M162" s="319">
        <f t="shared" si="45"/>
        <v>0</v>
      </c>
      <c r="N162" s="319">
        <f t="shared" si="45"/>
        <v>0</v>
      </c>
      <c r="O162" s="319">
        <f t="shared" si="45"/>
        <v>0</v>
      </c>
      <c r="P162" s="319">
        <f t="shared" si="45"/>
        <v>0</v>
      </c>
      <c r="Q162" s="319">
        <f t="shared" si="45"/>
        <v>0</v>
      </c>
      <c r="R162" s="319">
        <f t="shared" si="45"/>
        <v>0</v>
      </c>
      <c r="S162" s="319">
        <f t="shared" si="45"/>
        <v>0</v>
      </c>
      <c r="T162" s="319">
        <f t="shared" si="45"/>
        <v>0</v>
      </c>
      <c r="U162" s="319">
        <f t="shared" si="45"/>
        <v>0</v>
      </c>
      <c r="V162" s="319">
        <f t="shared" si="45"/>
        <v>0</v>
      </c>
      <c r="W162" s="319">
        <f t="shared" si="45"/>
        <v>0</v>
      </c>
      <c r="X162" s="319">
        <f t="shared" si="45"/>
        <v>0</v>
      </c>
      <c r="Y162" s="319">
        <f t="shared" si="45"/>
        <v>0</v>
      </c>
      <c r="Z162" s="319">
        <f t="shared" si="45"/>
        <v>0</v>
      </c>
      <c r="AA162" s="320">
        <f t="shared" si="45"/>
        <v>0</v>
      </c>
    </row>
    <row r="163" spans="2:27" x14ac:dyDescent="0.25">
      <c r="B163" s="250" t="s">
        <v>1071</v>
      </c>
      <c r="C163" s="50" t="s">
        <v>1072</v>
      </c>
      <c r="D163" s="57" t="s">
        <v>971</v>
      </c>
      <c r="E163" s="1591" t="s">
        <v>2192</v>
      </c>
      <c r="F163" s="301">
        <v>3</v>
      </c>
      <c r="G163" s="315">
        <f>SUM(G153,G144,G135,G160,G161,G162)</f>
        <v>0</v>
      </c>
      <c r="H163" s="315">
        <f t="shared" ref="H163:AA163" si="46">SUM(H153,H144,H135,H160,H161,H162)</f>
        <v>0</v>
      </c>
      <c r="I163" s="315">
        <f t="shared" si="46"/>
        <v>0</v>
      </c>
      <c r="J163" s="315">
        <f t="shared" si="46"/>
        <v>0</v>
      </c>
      <c r="K163" s="315">
        <f t="shared" si="46"/>
        <v>0</v>
      </c>
      <c r="L163" s="315">
        <f t="shared" si="46"/>
        <v>0</v>
      </c>
      <c r="M163" s="315">
        <f t="shared" si="46"/>
        <v>6.734680568179205</v>
      </c>
      <c r="N163" s="315">
        <f t="shared" si="46"/>
        <v>6.8790654556016451</v>
      </c>
      <c r="O163" s="315">
        <f t="shared" si="46"/>
        <v>6.8430435001477798</v>
      </c>
      <c r="P163" s="315">
        <f t="shared" si="46"/>
        <v>6.8142941508499941</v>
      </c>
      <c r="Q163" s="315">
        <f t="shared" si="46"/>
        <v>6.791398094252715</v>
      </c>
      <c r="R163" s="315">
        <f t="shared" si="46"/>
        <v>39.668527865090262</v>
      </c>
      <c r="S163" s="315">
        <f t="shared" si="46"/>
        <v>10.46631851437937</v>
      </c>
      <c r="T163" s="315">
        <f t="shared" si="46"/>
        <v>8.9969218801186166</v>
      </c>
      <c r="U163" s="315">
        <f t="shared" si="46"/>
        <v>7.8682048143278731</v>
      </c>
      <c r="V163" s="315">
        <f t="shared" si="46"/>
        <v>8.4264350445517486</v>
      </c>
      <c r="W163" s="315">
        <f t="shared" si="46"/>
        <v>7.8218735270566455</v>
      </c>
      <c r="X163" s="315">
        <f t="shared" si="46"/>
        <v>8.4268751417472743</v>
      </c>
      <c r="Y163" s="315">
        <f t="shared" si="46"/>
        <v>7.8223136242521711</v>
      </c>
      <c r="Z163" s="315">
        <f t="shared" si="46"/>
        <v>8.4273152389428017</v>
      </c>
      <c r="AA163" s="315">
        <f t="shared" si="46"/>
        <v>7.8227537214476977</v>
      </c>
    </row>
    <row r="164" spans="2:27" ht="14.4" thickBot="1" x14ac:dyDescent="0.3">
      <c r="B164" s="252"/>
      <c r="C164" s="253"/>
      <c r="D164" s="61"/>
      <c r="E164" s="254"/>
      <c r="F164" s="255"/>
      <c r="G164" s="264"/>
      <c r="H164" s="264"/>
      <c r="I164" s="264"/>
      <c r="J164" s="264"/>
      <c r="K164" s="264"/>
      <c r="L164" s="264"/>
      <c r="M164" s="264"/>
      <c r="N164" s="264"/>
      <c r="O164" s="264"/>
      <c r="P164" s="264"/>
      <c r="Q164" s="264"/>
      <c r="R164" s="264"/>
      <c r="S164" s="264"/>
      <c r="T164" s="264"/>
      <c r="U164" s="264"/>
      <c r="V164" s="264"/>
      <c r="W164" s="264"/>
      <c r="X164" s="264"/>
      <c r="Y164" s="264"/>
      <c r="Z164" s="264"/>
      <c r="AA164" s="264"/>
    </row>
    <row r="165" spans="2:27" ht="42" thickBot="1" x14ac:dyDescent="0.3">
      <c r="B165" s="216" t="s">
        <v>1073</v>
      </c>
      <c r="G165" s="1681" t="s">
        <v>982</v>
      </c>
      <c r="H165" s="1717"/>
      <c r="I165" s="1717"/>
      <c r="J165" s="1717"/>
      <c r="K165" s="1717"/>
      <c r="L165" s="1717"/>
      <c r="M165" s="1717"/>
      <c r="N165" s="1717"/>
      <c r="O165" s="1717"/>
      <c r="P165" s="1717"/>
      <c r="Q165" s="1682"/>
      <c r="R165" s="1681" t="s">
        <v>983</v>
      </c>
      <c r="S165" s="1717"/>
      <c r="T165" s="1717"/>
      <c r="U165" s="1717"/>
      <c r="V165" s="1717"/>
      <c r="W165" s="1717"/>
      <c r="X165" s="1717"/>
      <c r="Y165" s="1717"/>
      <c r="Z165" s="1717"/>
      <c r="AA165" s="1682"/>
    </row>
    <row r="166" spans="2:27" ht="42" thickBot="1" x14ac:dyDescent="0.3">
      <c r="B166" s="257" t="s">
        <v>984</v>
      </c>
      <c r="C166" s="258" t="s">
        <v>967</v>
      </c>
      <c r="D166" s="258" t="s">
        <v>968</v>
      </c>
      <c r="E166" s="258" t="s">
        <v>116</v>
      </c>
      <c r="F166" s="259" t="s">
        <v>117</v>
      </c>
      <c r="G166" s="257" t="s">
        <v>118</v>
      </c>
      <c r="H166" s="258" t="s">
        <v>119</v>
      </c>
      <c r="I166" s="258" t="s">
        <v>120</v>
      </c>
      <c r="J166" s="258" t="s">
        <v>121</v>
      </c>
      <c r="K166" s="258" t="s">
        <v>122</v>
      </c>
      <c r="L166" s="258" t="s">
        <v>123</v>
      </c>
      <c r="M166" s="258" t="s">
        <v>124</v>
      </c>
      <c r="N166" s="258" t="s">
        <v>125</v>
      </c>
      <c r="O166" s="258" t="s">
        <v>126</v>
      </c>
      <c r="P166" s="258" t="s">
        <v>127</v>
      </c>
      <c r="Q166" s="259" t="s">
        <v>128</v>
      </c>
      <c r="R166" s="262" t="s">
        <v>985</v>
      </c>
      <c r="S166" s="260" t="s">
        <v>986</v>
      </c>
      <c r="T166" s="260" t="s">
        <v>987</v>
      </c>
      <c r="U166" s="260" t="s">
        <v>988</v>
      </c>
      <c r="V166" s="260" t="s">
        <v>989</v>
      </c>
      <c r="W166" s="260" t="s">
        <v>990</v>
      </c>
      <c r="X166" s="260" t="s">
        <v>991</v>
      </c>
      <c r="Y166" s="260" t="s">
        <v>992</v>
      </c>
      <c r="Z166" s="260" t="s">
        <v>993</v>
      </c>
      <c r="AA166" s="261" t="s">
        <v>994</v>
      </c>
    </row>
    <row r="167" spans="2:27" x14ac:dyDescent="0.25">
      <c r="B167" s="250" t="s">
        <v>1074</v>
      </c>
      <c r="C167" s="50" t="s">
        <v>1075</v>
      </c>
      <c r="D167" s="57" t="s">
        <v>815</v>
      </c>
      <c r="E167" s="1591" t="s">
        <v>2192</v>
      </c>
      <c r="F167" s="301">
        <v>3</v>
      </c>
      <c r="G167" s="319">
        <f t="shared" ref="G167:AA167" si="47">SUM(G108,G111,G114,G117,G120,G127,G136,G145)</f>
        <v>0</v>
      </c>
      <c r="H167" s="319">
        <f t="shared" si="47"/>
        <v>1.6740719300069764</v>
      </c>
      <c r="I167" s="319">
        <f t="shared" si="47"/>
        <v>0</v>
      </c>
      <c r="J167" s="319">
        <f t="shared" si="47"/>
        <v>0</v>
      </c>
      <c r="K167" s="319">
        <f t="shared" si="47"/>
        <v>0</v>
      </c>
      <c r="L167" s="319">
        <f t="shared" si="47"/>
        <v>0</v>
      </c>
      <c r="M167" s="319">
        <f t="shared" si="47"/>
        <v>6.5759543004205572</v>
      </c>
      <c r="N167" s="319">
        <f t="shared" si="47"/>
        <v>6.7581655386036532</v>
      </c>
      <c r="O167" s="319">
        <f t="shared" si="47"/>
        <v>7.08335393376308</v>
      </c>
      <c r="P167" s="319">
        <f t="shared" si="47"/>
        <v>7.0645287754730735</v>
      </c>
      <c r="Q167" s="319">
        <f t="shared" si="47"/>
        <v>6.7002707502769763</v>
      </c>
      <c r="R167" s="319">
        <f t="shared" si="47"/>
        <v>33.315588723173022</v>
      </c>
      <c r="S167" s="319">
        <f t="shared" si="47"/>
        <v>0.78851531844272227</v>
      </c>
      <c r="T167" s="319">
        <f t="shared" si="47"/>
        <v>15.322953062625327</v>
      </c>
      <c r="U167" s="319">
        <f t="shared" si="47"/>
        <v>23.097389802046305</v>
      </c>
      <c r="V167" s="319">
        <f t="shared" si="47"/>
        <v>9.7915628576077722</v>
      </c>
      <c r="W167" s="319">
        <f t="shared" si="47"/>
        <v>9.266001406701184</v>
      </c>
      <c r="X167" s="319">
        <f t="shared" si="47"/>
        <v>9.7146421220427239</v>
      </c>
      <c r="Y167" s="319">
        <f t="shared" si="47"/>
        <v>15.370950739056161</v>
      </c>
      <c r="Z167" s="319">
        <f t="shared" si="47"/>
        <v>9.6635083307729701</v>
      </c>
      <c r="AA167" s="320">
        <f t="shared" si="47"/>
        <v>9.1895207683816551</v>
      </c>
    </row>
    <row r="168" spans="2:27" x14ac:dyDescent="0.25">
      <c r="B168" s="250" t="s">
        <v>1076</v>
      </c>
      <c r="C168" s="50" t="s">
        <v>1075</v>
      </c>
      <c r="D168" s="57" t="s">
        <v>812</v>
      </c>
      <c r="E168" s="1591" t="s">
        <v>2192</v>
      </c>
      <c r="F168" s="301">
        <v>3</v>
      </c>
      <c r="G168" s="319">
        <f t="shared" ref="G168:AA168" si="48">SUM(G109,G112,G115,G118,G121,G131,G140,G149)</f>
        <v>0</v>
      </c>
      <c r="H168" s="319">
        <f t="shared" si="48"/>
        <v>0</v>
      </c>
      <c r="I168" s="319">
        <f t="shared" si="48"/>
        <v>0</v>
      </c>
      <c r="J168" s="319">
        <f t="shared" si="48"/>
        <v>0</v>
      </c>
      <c r="K168" s="319">
        <f t="shared" si="48"/>
        <v>0</v>
      </c>
      <c r="L168" s="319">
        <f t="shared" si="48"/>
        <v>0</v>
      </c>
      <c r="M168" s="319">
        <f t="shared" si="48"/>
        <v>1.6500459802776781</v>
      </c>
      <c r="N168" s="319">
        <f t="shared" si="48"/>
        <v>1.7190410701435017</v>
      </c>
      <c r="O168" s="319">
        <f t="shared" si="48"/>
        <v>1.7866090397361756</v>
      </c>
      <c r="P168" s="319">
        <f t="shared" si="48"/>
        <v>1.8525669450357916</v>
      </c>
      <c r="Q168" s="319">
        <f t="shared" si="48"/>
        <v>1.9924618675808461</v>
      </c>
      <c r="R168" s="319">
        <f t="shared" si="48"/>
        <v>17.084197622511258</v>
      </c>
      <c r="S168" s="319">
        <f t="shared" si="48"/>
        <v>22.428902242054718</v>
      </c>
      <c r="T168" s="319">
        <f t="shared" si="48"/>
        <v>26.309811867173636</v>
      </c>
      <c r="U168" s="319">
        <f t="shared" si="48"/>
        <v>29.632553015715903</v>
      </c>
      <c r="V168" s="319">
        <f t="shared" si="48"/>
        <v>30.667935346154657</v>
      </c>
      <c r="W168" s="319">
        <f t="shared" si="48"/>
        <v>31.579358464774852</v>
      </c>
      <c r="X168" s="319">
        <f t="shared" si="48"/>
        <v>31.985857663532578</v>
      </c>
      <c r="Y168" s="319">
        <f t="shared" si="48"/>
        <v>32.173206209668969</v>
      </c>
      <c r="Z168" s="319">
        <f t="shared" si="48"/>
        <v>32.23794005935126</v>
      </c>
      <c r="AA168" s="320">
        <f t="shared" si="48"/>
        <v>31.120606714895846</v>
      </c>
    </row>
    <row r="169" spans="2:27" ht="14.4" thickBot="1" x14ac:dyDescent="0.3">
      <c r="B169" s="251" t="s">
        <v>1077</v>
      </c>
      <c r="C169" s="51" t="s">
        <v>1075</v>
      </c>
      <c r="D169" s="59" t="s">
        <v>971</v>
      </c>
      <c r="E169" s="1592" t="s">
        <v>2192</v>
      </c>
      <c r="F169" s="302">
        <v>3</v>
      </c>
      <c r="G169" s="315">
        <f t="shared" ref="G169:L169" si="49">SUM(G167:G168)</f>
        <v>0</v>
      </c>
      <c r="H169" s="315">
        <f t="shared" si="49"/>
        <v>1.6740719300069764</v>
      </c>
      <c r="I169" s="315">
        <f t="shared" si="49"/>
        <v>0</v>
      </c>
      <c r="J169" s="315">
        <f t="shared" si="49"/>
        <v>0</v>
      </c>
      <c r="K169" s="315">
        <f t="shared" si="49"/>
        <v>0</v>
      </c>
      <c r="L169" s="315">
        <f t="shared" si="49"/>
        <v>0</v>
      </c>
      <c r="M169" s="315">
        <f t="shared" ref="M169:AA169" si="50">SUM(M167:M168)</f>
        <v>8.2260002806982353</v>
      </c>
      <c r="N169" s="315">
        <f t="shared" si="50"/>
        <v>8.4772066087471547</v>
      </c>
      <c r="O169" s="315">
        <f t="shared" si="50"/>
        <v>8.8699629734992556</v>
      </c>
      <c r="P169" s="315">
        <f t="shared" si="50"/>
        <v>8.9170957205088648</v>
      </c>
      <c r="Q169" s="315">
        <f t="shared" si="50"/>
        <v>8.692732617857823</v>
      </c>
      <c r="R169" s="315">
        <f t="shared" si="50"/>
        <v>50.399786345684277</v>
      </c>
      <c r="S169" s="315">
        <f t="shared" si="50"/>
        <v>23.217417560497442</v>
      </c>
      <c r="T169" s="315">
        <f t="shared" si="50"/>
        <v>41.632764929798967</v>
      </c>
      <c r="U169" s="315">
        <f t="shared" si="50"/>
        <v>52.729942817762208</v>
      </c>
      <c r="V169" s="315">
        <f t="shared" si="50"/>
        <v>40.459498203762429</v>
      </c>
      <c r="W169" s="315">
        <f t="shared" si="50"/>
        <v>40.845359871476035</v>
      </c>
      <c r="X169" s="315">
        <f t="shared" si="50"/>
        <v>41.700499785575303</v>
      </c>
      <c r="Y169" s="315">
        <f t="shared" si="50"/>
        <v>47.544156948725131</v>
      </c>
      <c r="Z169" s="315">
        <f t="shared" si="50"/>
        <v>41.90144839012423</v>
      </c>
      <c r="AA169" s="318">
        <f t="shared" si="50"/>
        <v>40.310127483277498</v>
      </c>
    </row>
    <row r="170" spans="2:27" ht="14.4" thickBot="1" x14ac:dyDescent="0.3">
      <c r="B170" s="252"/>
      <c r="C170" s="253"/>
      <c r="D170" s="61"/>
      <c r="E170" s="254"/>
      <c r="F170" s="255"/>
      <c r="G170" s="264"/>
      <c r="H170" s="264"/>
      <c r="I170" s="264"/>
      <c r="J170" s="264"/>
      <c r="K170" s="264"/>
      <c r="L170" s="264"/>
      <c r="M170" s="264"/>
      <c r="N170" s="264"/>
      <c r="O170" s="264"/>
      <c r="P170" s="264"/>
      <c r="Q170" s="264"/>
      <c r="R170" s="264"/>
      <c r="S170" s="264"/>
      <c r="T170" s="264"/>
      <c r="U170" s="264"/>
      <c r="V170" s="264"/>
      <c r="W170" s="264"/>
      <c r="X170" s="264"/>
      <c r="Y170" s="264"/>
      <c r="Z170" s="264"/>
      <c r="AA170" s="264"/>
    </row>
    <row r="171" spans="2:27" ht="42" thickBot="1" x14ac:dyDescent="0.3">
      <c r="B171" s="216" t="s">
        <v>1078</v>
      </c>
      <c r="G171" s="1681" t="s">
        <v>982</v>
      </c>
      <c r="H171" s="1717"/>
      <c r="I171" s="1717"/>
      <c r="J171" s="1717"/>
      <c r="K171" s="1717"/>
      <c r="L171" s="1717"/>
      <c r="M171" s="1717"/>
      <c r="N171" s="1717"/>
      <c r="O171" s="1717"/>
      <c r="P171" s="1717"/>
      <c r="Q171" s="1682"/>
      <c r="R171" s="1681" t="s">
        <v>983</v>
      </c>
      <c r="S171" s="1717"/>
      <c r="T171" s="1717"/>
      <c r="U171" s="1717"/>
      <c r="V171" s="1717"/>
      <c r="W171" s="1717"/>
      <c r="X171" s="1717"/>
      <c r="Y171" s="1717"/>
      <c r="Z171" s="1717"/>
      <c r="AA171" s="1682"/>
    </row>
    <row r="172" spans="2:27" ht="42" thickBot="1" x14ac:dyDescent="0.3">
      <c r="B172" s="257" t="s">
        <v>984</v>
      </c>
      <c r="C172" s="258" t="s">
        <v>1079</v>
      </c>
      <c r="D172" s="258" t="s">
        <v>968</v>
      </c>
      <c r="E172" s="258" t="s">
        <v>116</v>
      </c>
      <c r="F172" s="259" t="s">
        <v>117</v>
      </c>
      <c r="G172" s="257" t="s">
        <v>118</v>
      </c>
      <c r="H172" s="258" t="s">
        <v>119</v>
      </c>
      <c r="I172" s="258" t="s">
        <v>120</v>
      </c>
      <c r="J172" s="258" t="s">
        <v>121</v>
      </c>
      <c r="K172" s="258" t="s">
        <v>122</v>
      </c>
      <c r="L172" s="258" t="s">
        <v>123</v>
      </c>
      <c r="M172" s="258" t="s">
        <v>124</v>
      </c>
      <c r="N172" s="258" t="s">
        <v>125</v>
      </c>
      <c r="O172" s="258" t="s">
        <v>126</v>
      </c>
      <c r="P172" s="258" t="s">
        <v>127</v>
      </c>
      <c r="Q172" s="259" t="s">
        <v>128</v>
      </c>
      <c r="R172" s="262" t="s">
        <v>985</v>
      </c>
      <c r="S172" s="260" t="s">
        <v>986</v>
      </c>
      <c r="T172" s="260" t="s">
        <v>987</v>
      </c>
      <c r="U172" s="260" t="s">
        <v>988</v>
      </c>
      <c r="V172" s="260" t="s">
        <v>989</v>
      </c>
      <c r="W172" s="260" t="s">
        <v>990</v>
      </c>
      <c r="X172" s="260" t="s">
        <v>991</v>
      </c>
      <c r="Y172" s="260" t="s">
        <v>992</v>
      </c>
      <c r="Z172" s="260" t="s">
        <v>993</v>
      </c>
      <c r="AA172" s="261" t="s">
        <v>994</v>
      </c>
    </row>
    <row r="173" spans="2:27" x14ac:dyDescent="0.25">
      <c r="B173" s="1146" t="s">
        <v>1080</v>
      </c>
      <c r="C173" s="1147" t="s">
        <v>1081</v>
      </c>
      <c r="D173" s="1148" t="s">
        <v>1082</v>
      </c>
      <c r="E173" s="1149" t="s">
        <v>146</v>
      </c>
      <c r="F173" s="1150">
        <v>2</v>
      </c>
      <c r="G173" s="425">
        <v>0</v>
      </c>
      <c r="H173" s="426">
        <v>3.6</v>
      </c>
      <c r="I173" s="426">
        <v>3.6</v>
      </c>
      <c r="J173" s="426">
        <v>3.6</v>
      </c>
      <c r="K173" s="426">
        <v>3.6</v>
      </c>
      <c r="L173" s="323">
        <v>3.6</v>
      </c>
      <c r="M173" s="323">
        <v>3.6</v>
      </c>
      <c r="N173" s="323">
        <v>3.6</v>
      </c>
      <c r="O173" s="323">
        <v>3.6</v>
      </c>
      <c r="P173" s="323">
        <v>3.6</v>
      </c>
      <c r="Q173" s="323">
        <v>15.12</v>
      </c>
      <c r="R173" s="323">
        <v>12.82</v>
      </c>
      <c r="S173" s="323">
        <v>12.82</v>
      </c>
      <c r="T173" s="323">
        <v>11.52</v>
      </c>
      <c r="U173" s="323">
        <v>106.52</v>
      </c>
      <c r="V173" s="323">
        <v>106.52</v>
      </c>
      <c r="W173" s="323">
        <v>106.52</v>
      </c>
      <c r="X173" s="323">
        <v>106.52</v>
      </c>
      <c r="Y173" s="323">
        <v>106.52</v>
      </c>
      <c r="Z173" s="323">
        <v>106.52</v>
      </c>
      <c r="AA173" s="324">
        <v>0</v>
      </c>
    </row>
    <row r="174" spans="2:27" x14ac:dyDescent="0.25">
      <c r="B174" s="250" t="s">
        <v>1083</v>
      </c>
      <c r="C174" s="50" t="s">
        <v>1084</v>
      </c>
      <c r="D174" s="57" t="s">
        <v>1082</v>
      </c>
      <c r="E174" s="58" t="s">
        <v>146</v>
      </c>
      <c r="F174" s="301">
        <v>2</v>
      </c>
      <c r="G174" s="425">
        <v>0</v>
      </c>
      <c r="H174" s="426">
        <v>0</v>
      </c>
      <c r="I174" s="426">
        <v>0</v>
      </c>
      <c r="J174" s="426">
        <v>0</v>
      </c>
      <c r="K174" s="426">
        <v>0</v>
      </c>
      <c r="L174" s="323">
        <v>0</v>
      </c>
      <c r="M174" s="323">
        <v>19.196000000000002</v>
      </c>
      <c r="N174" s="323">
        <v>20.045000000000002</v>
      </c>
      <c r="O174" s="323">
        <v>20.893999999999998</v>
      </c>
      <c r="P174" s="323">
        <v>21.586999999999996</v>
      </c>
      <c r="Q174" s="323">
        <v>22.596599999999999</v>
      </c>
      <c r="R174" s="323">
        <v>29.638300000000001</v>
      </c>
      <c r="S174" s="323">
        <v>33.966700000000003</v>
      </c>
      <c r="T174" s="323">
        <v>34.8386</v>
      </c>
      <c r="U174" s="323">
        <v>38.7333</v>
      </c>
      <c r="V174" s="323">
        <v>40.791999999999994</v>
      </c>
      <c r="W174" s="323">
        <v>41.105900000000005</v>
      </c>
      <c r="X174" s="323">
        <v>41.415300000000002</v>
      </c>
      <c r="Y174" s="323">
        <v>49.052799999999991</v>
      </c>
      <c r="Z174" s="323">
        <v>53.144199999999998</v>
      </c>
      <c r="AA174" s="324">
        <v>13.746</v>
      </c>
    </row>
    <row r="175" spans="2:27" x14ac:dyDescent="0.25">
      <c r="B175" s="250" t="s">
        <v>1085</v>
      </c>
      <c r="C175" s="50" t="s">
        <v>1009</v>
      </c>
      <c r="D175" s="57" t="s">
        <v>1082</v>
      </c>
      <c r="E175" s="58" t="s">
        <v>146</v>
      </c>
      <c r="F175" s="301">
        <v>2</v>
      </c>
      <c r="G175" s="425">
        <v>0</v>
      </c>
      <c r="H175" s="426">
        <v>0</v>
      </c>
      <c r="I175" s="426">
        <v>0</v>
      </c>
      <c r="J175" s="426">
        <v>0</v>
      </c>
      <c r="K175" s="426">
        <v>0</v>
      </c>
      <c r="L175" s="323">
        <v>0</v>
      </c>
      <c r="M175" s="323">
        <v>0.31439999999999868</v>
      </c>
      <c r="N175" s="323">
        <v>0.62879999999999736</v>
      </c>
      <c r="O175" s="323">
        <v>0.94319999999999604</v>
      </c>
      <c r="P175" s="323">
        <v>1.2575999999999947</v>
      </c>
      <c r="Q175" s="323">
        <v>1.5719999999999934</v>
      </c>
      <c r="R175" s="323">
        <v>3.206999999999987</v>
      </c>
      <c r="S175" s="323">
        <v>4.841999999999981</v>
      </c>
      <c r="T175" s="323">
        <v>6.4769999999999737</v>
      </c>
      <c r="U175" s="323">
        <v>8.1120000000000001</v>
      </c>
      <c r="V175" s="323">
        <v>8.5757226869568441</v>
      </c>
      <c r="W175" s="323">
        <v>9.0295269877591533</v>
      </c>
      <c r="X175" s="323">
        <v>9.4736583948312738</v>
      </c>
      <c r="Y175" s="323">
        <v>9.9083563243539405</v>
      </c>
      <c r="Z175" s="323">
        <v>10.333854266658907</v>
      </c>
      <c r="AA175" s="324">
        <v>10.766854266658909</v>
      </c>
    </row>
    <row r="176" spans="2:27" x14ac:dyDescent="0.25">
      <c r="B176" s="250" t="s">
        <v>1086</v>
      </c>
      <c r="C176" s="50" t="s">
        <v>1087</v>
      </c>
      <c r="D176" s="57" t="s">
        <v>1082</v>
      </c>
      <c r="E176" s="58" t="s">
        <v>146</v>
      </c>
      <c r="F176" s="301">
        <v>2</v>
      </c>
      <c r="G176" s="425">
        <v>0</v>
      </c>
      <c r="H176" s="426">
        <v>0</v>
      </c>
      <c r="I176" s="426">
        <v>0</v>
      </c>
      <c r="J176" s="426">
        <v>0</v>
      </c>
      <c r="K176" s="426">
        <v>0</v>
      </c>
      <c r="L176" s="323">
        <v>0</v>
      </c>
      <c r="M176" s="323">
        <v>0</v>
      </c>
      <c r="N176" s="323">
        <v>0</v>
      </c>
      <c r="O176" s="323">
        <v>0</v>
      </c>
      <c r="P176" s="323">
        <v>0</v>
      </c>
      <c r="Q176" s="323">
        <v>1.3</v>
      </c>
      <c r="R176" s="323">
        <v>1.3</v>
      </c>
      <c r="S176" s="323">
        <v>1.3</v>
      </c>
      <c r="T176" s="323">
        <v>1.3</v>
      </c>
      <c r="U176" s="323">
        <v>1.3</v>
      </c>
      <c r="V176" s="323">
        <v>1.3</v>
      </c>
      <c r="W176" s="323">
        <v>1.3</v>
      </c>
      <c r="X176" s="323">
        <v>1.3</v>
      </c>
      <c r="Y176" s="323">
        <v>1.3</v>
      </c>
      <c r="Z176" s="323">
        <v>1.3</v>
      </c>
      <c r="AA176" s="324">
        <v>0</v>
      </c>
    </row>
    <row r="177" spans="2:27" x14ac:dyDescent="0.25">
      <c r="B177" s="250" t="s">
        <v>1088</v>
      </c>
      <c r="C177" s="50" t="s">
        <v>1089</v>
      </c>
      <c r="D177" s="57" t="s">
        <v>1082</v>
      </c>
      <c r="E177" s="58" t="s">
        <v>146</v>
      </c>
      <c r="F177" s="301">
        <v>2</v>
      </c>
      <c r="G177" s="1145">
        <f>SUM(G178:G184)</f>
        <v>0</v>
      </c>
      <c r="H177" s="1145">
        <f t="shared" ref="H177:AA177" si="51">SUM(H178:H184)</f>
        <v>0</v>
      </c>
      <c r="I177" s="1145">
        <f t="shared" si="51"/>
        <v>0</v>
      </c>
      <c r="J177" s="1145">
        <f t="shared" si="51"/>
        <v>0</v>
      </c>
      <c r="K177" s="1145">
        <f t="shared" si="51"/>
        <v>0</v>
      </c>
      <c r="L177" s="1145">
        <f t="shared" si="51"/>
        <v>0</v>
      </c>
      <c r="M177" s="1145">
        <f t="shared" si="51"/>
        <v>0.90380000000000049</v>
      </c>
      <c r="N177" s="1145">
        <f t="shared" si="51"/>
        <v>1.8048000000000011</v>
      </c>
      <c r="O177" s="1145">
        <f t="shared" si="51"/>
        <v>2.7038999999999995</v>
      </c>
      <c r="P177" s="1145">
        <f t="shared" si="51"/>
        <v>3.6011999999999991</v>
      </c>
      <c r="Q177" s="1145">
        <f t="shared" si="51"/>
        <v>4.4974000000000034</v>
      </c>
      <c r="R177" s="1145">
        <f t="shared" si="51"/>
        <v>9.1919999999999913</v>
      </c>
      <c r="S177" s="1145">
        <f t="shared" si="51"/>
        <v>9.4254999999999907</v>
      </c>
      <c r="T177" s="1145">
        <f t="shared" si="51"/>
        <v>9.4749999999999925</v>
      </c>
      <c r="U177" s="1145">
        <f t="shared" si="51"/>
        <v>9.4778999999999911</v>
      </c>
      <c r="V177" s="1145">
        <f t="shared" si="51"/>
        <v>9.4780999999999906</v>
      </c>
      <c r="W177" s="1145">
        <f t="shared" si="51"/>
        <v>9.4783999999999917</v>
      </c>
      <c r="X177" s="1145">
        <f t="shared" si="51"/>
        <v>9.4785999999999913</v>
      </c>
      <c r="Y177" s="1145">
        <f t="shared" si="51"/>
        <v>9.4787999999999908</v>
      </c>
      <c r="Z177" s="1145">
        <f t="shared" si="51"/>
        <v>9.4789999999999921</v>
      </c>
      <c r="AA177" s="1145">
        <f t="shared" si="51"/>
        <v>9.4791999999999916</v>
      </c>
    </row>
    <row r="178" spans="2:27" x14ac:dyDescent="0.25">
      <c r="B178" s="250" t="s">
        <v>1090</v>
      </c>
      <c r="C178" s="50" t="s">
        <v>1091</v>
      </c>
      <c r="D178" s="57" t="s">
        <v>1082</v>
      </c>
      <c r="E178" s="58" t="s">
        <v>146</v>
      </c>
      <c r="F178" s="301">
        <v>2</v>
      </c>
      <c r="G178" s="425">
        <v>0</v>
      </c>
      <c r="H178" s="426">
        <v>0</v>
      </c>
      <c r="I178" s="426">
        <v>0</v>
      </c>
      <c r="J178" s="426">
        <v>0</v>
      </c>
      <c r="K178" s="426">
        <v>0</v>
      </c>
      <c r="L178" s="323">
        <v>0</v>
      </c>
      <c r="M178" s="323">
        <v>0</v>
      </c>
      <c r="N178" s="323">
        <v>0</v>
      </c>
      <c r="O178" s="323">
        <v>0</v>
      </c>
      <c r="P178" s="323">
        <v>0</v>
      </c>
      <c r="Q178" s="323">
        <v>0</v>
      </c>
      <c r="R178" s="323">
        <v>0</v>
      </c>
      <c r="S178" s="323">
        <v>0</v>
      </c>
      <c r="T178" s="323">
        <v>0</v>
      </c>
      <c r="U178" s="323">
        <v>0</v>
      </c>
      <c r="V178" s="323">
        <v>0</v>
      </c>
      <c r="W178" s="323">
        <v>0</v>
      </c>
      <c r="X178" s="323">
        <v>0</v>
      </c>
      <c r="Y178" s="323">
        <v>0</v>
      </c>
      <c r="Z178" s="323">
        <v>0</v>
      </c>
      <c r="AA178" s="324">
        <v>0</v>
      </c>
    </row>
    <row r="179" spans="2:27" x14ac:dyDescent="0.25">
      <c r="B179" s="250" t="s">
        <v>1092</v>
      </c>
      <c r="C179" s="50" t="s">
        <v>1093</v>
      </c>
      <c r="D179" s="57" t="s">
        <v>1082</v>
      </c>
      <c r="E179" s="58" t="s">
        <v>146</v>
      </c>
      <c r="F179" s="301">
        <v>2</v>
      </c>
      <c r="G179" s="425">
        <v>0</v>
      </c>
      <c r="H179" s="426">
        <v>0</v>
      </c>
      <c r="I179" s="426">
        <v>0</v>
      </c>
      <c r="J179" s="426">
        <v>0</v>
      </c>
      <c r="K179" s="426">
        <v>0</v>
      </c>
      <c r="L179" s="323">
        <v>0</v>
      </c>
      <c r="M179" s="323">
        <v>0</v>
      </c>
      <c r="N179" s="323">
        <v>0</v>
      </c>
      <c r="O179" s="323">
        <v>0</v>
      </c>
      <c r="P179" s="323">
        <v>0</v>
      </c>
      <c r="Q179" s="323">
        <v>0</v>
      </c>
      <c r="R179" s="323">
        <v>0</v>
      </c>
      <c r="S179" s="323">
        <v>0</v>
      </c>
      <c r="T179" s="323">
        <v>0</v>
      </c>
      <c r="U179" s="323">
        <v>0</v>
      </c>
      <c r="V179" s="323">
        <v>0</v>
      </c>
      <c r="W179" s="323">
        <v>0</v>
      </c>
      <c r="X179" s="323">
        <v>0</v>
      </c>
      <c r="Y179" s="323">
        <v>0</v>
      </c>
      <c r="Z179" s="323">
        <v>0</v>
      </c>
      <c r="AA179" s="324">
        <v>0</v>
      </c>
    </row>
    <row r="180" spans="2:27" x14ac:dyDescent="0.25">
      <c r="B180" s="250" t="s">
        <v>1094</v>
      </c>
      <c r="C180" s="50" t="s">
        <v>1095</v>
      </c>
      <c r="D180" s="57" t="s">
        <v>1082</v>
      </c>
      <c r="E180" s="58" t="s">
        <v>146</v>
      </c>
      <c r="F180" s="301">
        <v>2</v>
      </c>
      <c r="G180" s="425">
        <v>0</v>
      </c>
      <c r="H180" s="426">
        <v>0</v>
      </c>
      <c r="I180" s="426">
        <v>0</v>
      </c>
      <c r="J180" s="426">
        <v>0</v>
      </c>
      <c r="K180" s="426">
        <v>0</v>
      </c>
      <c r="L180" s="323">
        <v>0</v>
      </c>
      <c r="M180" s="323">
        <v>0.90330000000000055</v>
      </c>
      <c r="N180" s="323">
        <v>1.8038000000000012</v>
      </c>
      <c r="O180" s="323">
        <v>2.7023999999999995</v>
      </c>
      <c r="P180" s="323">
        <v>3.5991999999999993</v>
      </c>
      <c r="Q180" s="323">
        <v>4.494900000000003</v>
      </c>
      <c r="R180" s="323">
        <v>8.9605999999999906</v>
      </c>
      <c r="S180" s="323">
        <v>8.9651999999999905</v>
      </c>
      <c r="T180" s="323">
        <v>8.9668999999999919</v>
      </c>
      <c r="U180" s="323">
        <v>8.9672999999999909</v>
      </c>
      <c r="V180" s="323">
        <v>8.9674999999999905</v>
      </c>
      <c r="W180" s="323">
        <v>8.9677999999999916</v>
      </c>
      <c r="X180" s="323">
        <v>8.9679999999999911</v>
      </c>
      <c r="Y180" s="323">
        <v>8.9681999999999906</v>
      </c>
      <c r="Z180" s="323">
        <v>8.9683999999999919</v>
      </c>
      <c r="AA180" s="324">
        <v>8.9685999999999915</v>
      </c>
    </row>
    <row r="181" spans="2:27" x14ac:dyDescent="0.25">
      <c r="B181" s="250" t="s">
        <v>1096</v>
      </c>
      <c r="C181" s="50" t="s">
        <v>1097</v>
      </c>
      <c r="D181" s="57" t="s">
        <v>1082</v>
      </c>
      <c r="E181" s="58" t="s">
        <v>146</v>
      </c>
      <c r="F181" s="301">
        <v>2</v>
      </c>
      <c r="G181" s="425">
        <v>0</v>
      </c>
      <c r="H181" s="426">
        <v>0</v>
      </c>
      <c r="I181" s="426">
        <v>0</v>
      </c>
      <c r="J181" s="426">
        <v>0</v>
      </c>
      <c r="K181" s="426">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4">
        <v>0</v>
      </c>
    </row>
    <row r="182" spans="2:27" x14ac:dyDescent="0.25">
      <c r="B182" s="250" t="s">
        <v>1098</v>
      </c>
      <c r="C182" s="50" t="s">
        <v>1099</v>
      </c>
      <c r="D182" s="57" t="s">
        <v>1082</v>
      </c>
      <c r="E182" s="58" t="s">
        <v>146</v>
      </c>
      <c r="F182" s="301">
        <v>2</v>
      </c>
      <c r="G182" s="425">
        <v>0</v>
      </c>
      <c r="H182" s="426">
        <v>0</v>
      </c>
      <c r="I182" s="426">
        <v>0</v>
      </c>
      <c r="J182" s="426">
        <v>0</v>
      </c>
      <c r="K182" s="426">
        <v>0</v>
      </c>
      <c r="L182" s="323">
        <v>0</v>
      </c>
      <c r="M182" s="323">
        <v>5.0000000000000001E-4</v>
      </c>
      <c r="N182" s="323">
        <v>1E-3</v>
      </c>
      <c r="O182" s="323">
        <v>1.5E-3</v>
      </c>
      <c r="P182" s="323">
        <v>2E-3</v>
      </c>
      <c r="Q182" s="323">
        <v>2.5000000000000001E-3</v>
      </c>
      <c r="R182" s="323">
        <v>0.23139999999999999</v>
      </c>
      <c r="S182" s="323">
        <v>0.46029999999999999</v>
      </c>
      <c r="T182" s="323">
        <v>0.5081</v>
      </c>
      <c r="U182" s="323">
        <v>0.51059999999999994</v>
      </c>
      <c r="V182" s="323">
        <v>0.51059999999999994</v>
      </c>
      <c r="W182" s="323">
        <v>0.51059999999999994</v>
      </c>
      <c r="X182" s="323">
        <v>0.51059999999999994</v>
      </c>
      <c r="Y182" s="323">
        <v>0.51059999999999994</v>
      </c>
      <c r="Z182" s="323">
        <v>0.51059999999999994</v>
      </c>
      <c r="AA182" s="324">
        <v>0.51059999999999994</v>
      </c>
    </row>
    <row r="183" spans="2:27" x14ac:dyDescent="0.25">
      <c r="B183" s="250" t="s">
        <v>1100</v>
      </c>
      <c r="C183" s="50" t="s">
        <v>1101</v>
      </c>
      <c r="D183" s="57" t="s">
        <v>1082</v>
      </c>
      <c r="E183" s="58" t="s">
        <v>146</v>
      </c>
      <c r="F183" s="301">
        <v>2</v>
      </c>
      <c r="G183" s="425">
        <v>0</v>
      </c>
      <c r="H183" s="426">
        <v>0</v>
      </c>
      <c r="I183" s="426">
        <v>0</v>
      </c>
      <c r="J183" s="426">
        <v>0</v>
      </c>
      <c r="K183" s="426">
        <v>0</v>
      </c>
      <c r="L183" s="323">
        <v>0</v>
      </c>
      <c r="M183" s="323">
        <v>0</v>
      </c>
      <c r="N183" s="323">
        <v>0</v>
      </c>
      <c r="O183" s="323">
        <v>0</v>
      </c>
      <c r="P183" s="323">
        <v>0</v>
      </c>
      <c r="Q183" s="323">
        <v>0</v>
      </c>
      <c r="R183" s="323">
        <v>0</v>
      </c>
      <c r="S183" s="323">
        <v>0</v>
      </c>
      <c r="T183" s="323">
        <v>0</v>
      </c>
      <c r="U183" s="323">
        <v>0</v>
      </c>
      <c r="V183" s="323">
        <v>0</v>
      </c>
      <c r="W183" s="323">
        <v>0</v>
      </c>
      <c r="X183" s="323">
        <v>0</v>
      </c>
      <c r="Y183" s="323">
        <v>0</v>
      </c>
      <c r="Z183" s="323">
        <v>0</v>
      </c>
      <c r="AA183" s="324">
        <v>0</v>
      </c>
    </row>
    <row r="184" spans="2:27" ht="28.2" thickBot="1" x14ac:dyDescent="0.3">
      <c r="B184" s="251" t="s">
        <v>1102</v>
      </c>
      <c r="C184" s="51" t="s">
        <v>1103</v>
      </c>
      <c r="D184" s="59" t="s">
        <v>1082</v>
      </c>
      <c r="E184" s="60" t="s">
        <v>146</v>
      </c>
      <c r="F184" s="302">
        <v>2</v>
      </c>
      <c r="G184" s="425">
        <v>0</v>
      </c>
      <c r="H184" s="426">
        <v>0</v>
      </c>
      <c r="I184" s="426">
        <v>0</v>
      </c>
      <c r="J184" s="426">
        <v>0</v>
      </c>
      <c r="K184" s="426">
        <v>0</v>
      </c>
      <c r="L184" s="323">
        <v>0</v>
      </c>
      <c r="M184" s="323">
        <v>0</v>
      </c>
      <c r="N184" s="323">
        <v>0</v>
      </c>
      <c r="O184" s="323">
        <v>0</v>
      </c>
      <c r="P184" s="323">
        <v>0</v>
      </c>
      <c r="Q184" s="323">
        <v>0</v>
      </c>
      <c r="R184" s="323">
        <v>0</v>
      </c>
      <c r="S184" s="323">
        <v>0</v>
      </c>
      <c r="T184" s="323">
        <v>0</v>
      </c>
      <c r="U184" s="323">
        <v>0</v>
      </c>
      <c r="V184" s="323">
        <v>0</v>
      </c>
      <c r="W184" s="323">
        <v>0</v>
      </c>
      <c r="X184" s="323">
        <v>0</v>
      </c>
      <c r="Y184" s="323">
        <v>0</v>
      </c>
      <c r="Z184" s="323">
        <v>0</v>
      </c>
      <c r="AA184" s="324">
        <v>0</v>
      </c>
    </row>
    <row r="185" spans="2:27" ht="14.4" thickBot="1" x14ac:dyDescent="0.3">
      <c r="B185" s="252"/>
      <c r="C185" s="253"/>
      <c r="D185" s="61"/>
      <c r="E185" s="254"/>
      <c r="F185" s="255"/>
      <c r="G185" s="264"/>
      <c r="H185" s="264"/>
      <c r="I185" s="264"/>
      <c r="J185" s="264"/>
      <c r="K185" s="264"/>
      <c r="L185" s="264"/>
      <c r="M185" s="264"/>
      <c r="N185" s="264"/>
      <c r="O185" s="264"/>
      <c r="P185" s="264"/>
      <c r="Q185" s="264"/>
      <c r="R185" s="264"/>
      <c r="S185" s="264"/>
      <c r="T185" s="264"/>
      <c r="U185" s="264"/>
      <c r="V185" s="264"/>
      <c r="W185" s="264"/>
      <c r="X185" s="264"/>
      <c r="Y185" s="264"/>
      <c r="Z185" s="264"/>
      <c r="AA185" s="264"/>
    </row>
    <row r="186" spans="2:27" ht="42" thickBot="1" x14ac:dyDescent="0.3">
      <c r="B186" s="216" t="s">
        <v>1104</v>
      </c>
      <c r="G186" s="1681" t="s">
        <v>982</v>
      </c>
      <c r="H186" s="1717"/>
      <c r="I186" s="1717"/>
      <c r="J186" s="1717"/>
      <c r="K186" s="1717"/>
      <c r="L186" s="1717"/>
      <c r="M186" s="1717"/>
      <c r="N186" s="1717"/>
      <c r="O186" s="1717"/>
      <c r="P186" s="1717"/>
      <c r="Q186" s="1682"/>
      <c r="R186" s="1681" t="s">
        <v>983</v>
      </c>
      <c r="S186" s="1717"/>
      <c r="T186" s="1717"/>
      <c r="U186" s="1717"/>
      <c r="V186" s="1717"/>
      <c r="W186" s="1717"/>
      <c r="X186" s="1717"/>
      <c r="Y186" s="1717"/>
      <c r="Z186" s="1717"/>
      <c r="AA186" s="1682"/>
    </row>
    <row r="187" spans="2:27" ht="42" thickBot="1" x14ac:dyDescent="0.3">
      <c r="B187" s="257" t="s">
        <v>984</v>
      </c>
      <c r="C187" s="258" t="s">
        <v>967</v>
      </c>
      <c r="D187" s="258" t="s">
        <v>968</v>
      </c>
      <c r="E187" s="258" t="s">
        <v>116</v>
      </c>
      <c r="F187" s="259" t="s">
        <v>117</v>
      </c>
      <c r="G187" s="257" t="s">
        <v>118</v>
      </c>
      <c r="H187" s="258" t="s">
        <v>119</v>
      </c>
      <c r="I187" s="258" t="s">
        <v>120</v>
      </c>
      <c r="J187" s="258" t="s">
        <v>121</v>
      </c>
      <c r="K187" s="258" t="s">
        <v>122</v>
      </c>
      <c r="L187" s="258" t="s">
        <v>123</v>
      </c>
      <c r="M187" s="258" t="s">
        <v>124</v>
      </c>
      <c r="N187" s="258" t="s">
        <v>125</v>
      </c>
      <c r="O187" s="258" t="s">
        <v>126</v>
      </c>
      <c r="P187" s="258" t="s">
        <v>127</v>
      </c>
      <c r="Q187" s="259" t="s">
        <v>128</v>
      </c>
      <c r="R187" s="262" t="s">
        <v>985</v>
      </c>
      <c r="S187" s="260" t="s">
        <v>986</v>
      </c>
      <c r="T187" s="260" t="s">
        <v>987</v>
      </c>
      <c r="U187" s="260" t="s">
        <v>988</v>
      </c>
      <c r="V187" s="260" t="s">
        <v>989</v>
      </c>
      <c r="W187" s="260" t="s">
        <v>990</v>
      </c>
      <c r="X187" s="260" t="s">
        <v>991</v>
      </c>
      <c r="Y187" s="260" t="s">
        <v>992</v>
      </c>
      <c r="Z187" s="260" t="s">
        <v>993</v>
      </c>
      <c r="AA187" s="261" t="s">
        <v>994</v>
      </c>
    </row>
    <row r="188" spans="2:27" x14ac:dyDescent="0.25">
      <c r="B188" s="250" t="s">
        <v>1105</v>
      </c>
      <c r="C188" s="50" t="s">
        <v>1106</v>
      </c>
      <c r="D188" s="57" t="s">
        <v>971</v>
      </c>
      <c r="E188" s="1591" t="s">
        <v>2192</v>
      </c>
      <c r="F188" s="301">
        <v>3</v>
      </c>
      <c r="G188" s="423">
        <v>0</v>
      </c>
      <c r="H188" s="424">
        <v>0</v>
      </c>
      <c r="I188" s="424">
        <v>0</v>
      </c>
      <c r="J188" s="424">
        <v>0</v>
      </c>
      <c r="K188" s="424">
        <v>0</v>
      </c>
      <c r="L188" s="321">
        <v>0</v>
      </c>
      <c r="M188" s="321">
        <v>2.7959768566940362</v>
      </c>
      <c r="N188" s="321">
        <v>2.8073428847474116</v>
      </c>
      <c r="O188" s="321">
        <v>2.8140585264102258</v>
      </c>
      <c r="P188" s="321">
        <v>2.8201593164967536</v>
      </c>
      <c r="Q188" s="321">
        <v>2.8035073496027376</v>
      </c>
      <c r="R188" s="321">
        <v>14.178721086597115</v>
      </c>
      <c r="S188" s="321">
        <v>14.109861618949475</v>
      </c>
      <c r="T188" s="321">
        <v>14.189835624937871</v>
      </c>
      <c r="U188" s="321">
        <v>14.412246934325218</v>
      </c>
      <c r="V188" s="321">
        <v>14.534239317310302</v>
      </c>
      <c r="W188" s="321">
        <v>14.534239315724786</v>
      </c>
      <c r="X188" s="321">
        <v>14.534239314919692</v>
      </c>
      <c r="Y188" s="321">
        <v>14.5342393141062</v>
      </c>
      <c r="Z188" s="321">
        <v>14.534239313284182</v>
      </c>
      <c r="AA188" s="322">
        <v>14.534239313284182</v>
      </c>
    </row>
    <row r="189" spans="2:27" ht="14.4" thickBot="1" x14ac:dyDescent="0.3">
      <c r="B189" s="251" t="s">
        <v>1107</v>
      </c>
      <c r="C189" s="51" t="s">
        <v>1108</v>
      </c>
      <c r="D189" s="59" t="s">
        <v>971</v>
      </c>
      <c r="E189" s="1592" t="s">
        <v>2192</v>
      </c>
      <c r="F189" s="302">
        <v>3</v>
      </c>
      <c r="G189" s="427">
        <v>0</v>
      </c>
      <c r="H189" s="428">
        <v>0</v>
      </c>
      <c r="I189" s="428">
        <v>0</v>
      </c>
      <c r="J189" s="428">
        <v>0</v>
      </c>
      <c r="K189" s="428">
        <v>0</v>
      </c>
      <c r="L189" s="325">
        <v>0</v>
      </c>
      <c r="M189" s="325">
        <v>0.11087087898631701</v>
      </c>
      <c r="N189" s="325">
        <v>0.25376819204140694</v>
      </c>
      <c r="O189" s="325">
        <v>0.36616108949624787</v>
      </c>
      <c r="P189" s="325">
        <v>0.47604282016982807</v>
      </c>
      <c r="Q189" s="325">
        <v>0.60555128946640324</v>
      </c>
      <c r="R189" s="325">
        <v>4.3513091120866969</v>
      </c>
      <c r="S189" s="325">
        <v>7.3988923639351976</v>
      </c>
      <c r="T189" s="325">
        <v>10.934842312738065</v>
      </c>
      <c r="U189" s="325">
        <v>15.647857502499795</v>
      </c>
      <c r="V189" s="325">
        <v>15.352290920642311</v>
      </c>
      <c r="W189" s="325">
        <v>15.300717032127039</v>
      </c>
      <c r="X189" s="325">
        <v>15.274930087881737</v>
      </c>
      <c r="Y189" s="325">
        <v>15.249143143644833</v>
      </c>
      <c r="Z189" s="325">
        <v>15.223356199416457</v>
      </c>
      <c r="AA189" s="326">
        <v>15.223356199416457</v>
      </c>
    </row>
    <row r="190" spans="2:27" x14ac:dyDescent="0.25">
      <c r="B190" s="246"/>
      <c r="C190" s="265"/>
      <c r="D190" s="265"/>
      <c r="E190" s="265"/>
      <c r="F190" s="265"/>
    </row>
    <row r="191" spans="2:27" ht="14.4" thickBot="1" x14ac:dyDescent="0.3"/>
    <row r="192" spans="2:27" ht="28.2" thickBot="1" x14ac:dyDescent="0.3">
      <c r="B192" s="434" t="s">
        <v>57</v>
      </c>
      <c r="C192" s="66" t="str">
        <f>'TITLE PAGE'!$D$18</f>
        <v>Portsmouth Water</v>
      </c>
      <c r="D192" s="432" t="s">
        <v>2</v>
      </c>
      <c r="E192" s="431" t="s">
        <v>2158</v>
      </c>
      <c r="G192" s="1209" t="s">
        <v>56</v>
      </c>
    </row>
    <row r="193" spans="2:27" ht="60" customHeight="1" thickBot="1" x14ac:dyDescent="0.3">
      <c r="B193" s="433" t="s">
        <v>110</v>
      </c>
      <c r="C193" s="1232" t="s">
        <v>1111</v>
      </c>
      <c r="D193" s="432" t="s">
        <v>2193</v>
      </c>
      <c r="E193" s="1588">
        <v>227.00728374593953</v>
      </c>
    </row>
    <row r="194" spans="2:27" ht="14.4" thickBot="1" x14ac:dyDescent="0.3"/>
    <row r="195" spans="2:27" ht="42" thickBot="1" x14ac:dyDescent="0.3">
      <c r="B195" s="216" t="s">
        <v>981</v>
      </c>
      <c r="G195" s="1681" t="s">
        <v>982</v>
      </c>
      <c r="H195" s="1717"/>
      <c r="I195" s="1717"/>
      <c r="J195" s="1717"/>
      <c r="K195" s="1717"/>
      <c r="L195" s="1717"/>
      <c r="M195" s="1717"/>
      <c r="N195" s="1717"/>
      <c r="O195" s="1717"/>
      <c r="P195" s="1717"/>
      <c r="Q195" s="1682"/>
      <c r="R195" s="1681" t="s">
        <v>983</v>
      </c>
      <c r="S195" s="1717"/>
      <c r="T195" s="1717"/>
      <c r="U195" s="1717"/>
      <c r="V195" s="1717"/>
      <c r="W195" s="1717"/>
      <c r="X195" s="1717"/>
      <c r="Y195" s="1717"/>
      <c r="Z195" s="1717"/>
      <c r="AA195" s="1682"/>
    </row>
    <row r="196" spans="2:27" ht="42" thickBot="1" x14ac:dyDescent="0.3">
      <c r="B196" s="257" t="s">
        <v>984</v>
      </c>
      <c r="C196" s="258" t="s">
        <v>967</v>
      </c>
      <c r="D196" s="258" t="s">
        <v>968</v>
      </c>
      <c r="E196" s="258" t="s">
        <v>116</v>
      </c>
      <c r="F196" s="259" t="s">
        <v>117</v>
      </c>
      <c r="G196" s="257" t="s">
        <v>118</v>
      </c>
      <c r="H196" s="258" t="s">
        <v>119</v>
      </c>
      <c r="I196" s="258" t="s">
        <v>120</v>
      </c>
      <c r="J196" s="258" t="s">
        <v>121</v>
      </c>
      <c r="K196" s="258" t="s">
        <v>122</v>
      </c>
      <c r="L196" s="258" t="s">
        <v>123</v>
      </c>
      <c r="M196" s="258" t="s">
        <v>124</v>
      </c>
      <c r="N196" s="258" t="s">
        <v>125</v>
      </c>
      <c r="O196" s="258" t="s">
        <v>126</v>
      </c>
      <c r="P196" s="258" t="s">
        <v>127</v>
      </c>
      <c r="Q196" s="259" t="s">
        <v>128</v>
      </c>
      <c r="R196" s="262" t="s">
        <v>985</v>
      </c>
      <c r="S196" s="260" t="s">
        <v>986</v>
      </c>
      <c r="T196" s="260" t="s">
        <v>987</v>
      </c>
      <c r="U196" s="260" t="s">
        <v>988</v>
      </c>
      <c r="V196" s="260" t="s">
        <v>989</v>
      </c>
      <c r="W196" s="260" t="s">
        <v>990</v>
      </c>
      <c r="X196" s="260" t="s">
        <v>991</v>
      </c>
      <c r="Y196" s="260" t="s">
        <v>992</v>
      </c>
      <c r="Z196" s="260" t="s">
        <v>993</v>
      </c>
      <c r="AA196" s="261" t="s">
        <v>994</v>
      </c>
    </row>
    <row r="197" spans="2:27" x14ac:dyDescent="0.25">
      <c r="B197" s="256" t="s">
        <v>995</v>
      </c>
      <c r="C197" s="247" t="s">
        <v>970</v>
      </c>
      <c r="D197" s="248" t="s">
        <v>971</v>
      </c>
      <c r="E197" s="1595" t="s">
        <v>2192</v>
      </c>
      <c r="F197" s="312">
        <v>3</v>
      </c>
      <c r="G197" s="419">
        <v>0</v>
      </c>
      <c r="H197" s="420">
        <v>0</v>
      </c>
      <c r="I197" s="420">
        <v>0</v>
      </c>
      <c r="J197" s="420">
        <v>0</v>
      </c>
      <c r="K197" s="420">
        <v>0</v>
      </c>
      <c r="L197" s="420">
        <v>0</v>
      </c>
      <c r="M197" s="313">
        <v>3.6116407213615059E-2</v>
      </c>
      <c r="N197" s="313">
        <v>3.6116407213615059E-2</v>
      </c>
      <c r="O197" s="313">
        <v>3.6116407213615059E-2</v>
      </c>
      <c r="P197" s="313">
        <v>3.6116407213615059E-2</v>
      </c>
      <c r="Q197" s="313">
        <v>3.6116407213615059E-2</v>
      </c>
      <c r="R197" s="313">
        <v>6.1055005551459018</v>
      </c>
      <c r="S197" s="313">
        <v>9.7211119277196936</v>
      </c>
      <c r="T197" s="313">
        <v>6.4795566838738834</v>
      </c>
      <c r="U197" s="313">
        <v>6.1037149487944919</v>
      </c>
      <c r="V197" s="313">
        <v>0.13327158754894911</v>
      </c>
      <c r="W197" s="313">
        <v>0.13327158754894911</v>
      </c>
      <c r="X197" s="313">
        <v>0.13327158754894911</v>
      </c>
      <c r="Y197" s="313">
        <v>0.13327158754894911</v>
      </c>
      <c r="Z197" s="313">
        <v>0.13327158754894911</v>
      </c>
      <c r="AA197" s="316">
        <v>0.13327158754894911</v>
      </c>
    </row>
    <row r="198" spans="2:27" x14ac:dyDescent="0.25">
      <c r="B198" s="250" t="s">
        <v>996</v>
      </c>
      <c r="C198" s="50" t="s">
        <v>973</v>
      </c>
      <c r="D198" s="57" t="s">
        <v>971</v>
      </c>
      <c r="E198" s="1591" t="s">
        <v>2192</v>
      </c>
      <c r="F198" s="301">
        <v>3</v>
      </c>
      <c r="G198" s="421">
        <v>0</v>
      </c>
      <c r="H198" s="422">
        <v>0</v>
      </c>
      <c r="I198" s="422">
        <v>0</v>
      </c>
      <c r="J198" s="422">
        <v>0</v>
      </c>
      <c r="K198" s="422">
        <v>0</v>
      </c>
      <c r="L198" s="422">
        <v>0</v>
      </c>
      <c r="M198" s="314">
        <v>0</v>
      </c>
      <c r="N198" s="314">
        <v>0</v>
      </c>
      <c r="O198" s="314">
        <v>0</v>
      </c>
      <c r="P198" s="314">
        <v>0</v>
      </c>
      <c r="Q198" s="314">
        <v>0</v>
      </c>
      <c r="R198" s="314">
        <v>0</v>
      </c>
      <c r="S198" s="314">
        <v>0</v>
      </c>
      <c r="T198" s="314">
        <v>0</v>
      </c>
      <c r="U198" s="314">
        <v>0</v>
      </c>
      <c r="V198" s="314">
        <v>0</v>
      </c>
      <c r="W198" s="314">
        <v>0</v>
      </c>
      <c r="X198" s="314">
        <v>0</v>
      </c>
      <c r="Y198" s="314">
        <v>0</v>
      </c>
      <c r="Z198" s="314">
        <v>0</v>
      </c>
      <c r="AA198" s="317">
        <v>0</v>
      </c>
    </row>
    <row r="199" spans="2:27" ht="14.4" thickBot="1" x14ac:dyDescent="0.3">
      <c r="B199" s="251" t="s">
        <v>997</v>
      </c>
      <c r="C199" s="51" t="s">
        <v>998</v>
      </c>
      <c r="D199" s="59" t="s">
        <v>971</v>
      </c>
      <c r="E199" s="1592" t="s">
        <v>2192</v>
      </c>
      <c r="F199" s="302">
        <v>3</v>
      </c>
      <c r="G199" s="315">
        <f t="shared" ref="G199:L199" si="52">SUM(G197:G198)</f>
        <v>0</v>
      </c>
      <c r="H199" s="315">
        <f t="shared" si="52"/>
        <v>0</v>
      </c>
      <c r="I199" s="315">
        <f t="shared" si="52"/>
        <v>0</v>
      </c>
      <c r="J199" s="315">
        <f t="shared" si="52"/>
        <v>0</v>
      </c>
      <c r="K199" s="315">
        <f t="shared" si="52"/>
        <v>0</v>
      </c>
      <c r="L199" s="315">
        <f t="shared" si="52"/>
        <v>0</v>
      </c>
      <c r="M199" s="315">
        <f t="shared" ref="M199:AA199" si="53">SUM(M197:M198)</f>
        <v>3.6116407213615059E-2</v>
      </c>
      <c r="N199" s="315">
        <f t="shared" si="53"/>
        <v>3.6116407213615059E-2</v>
      </c>
      <c r="O199" s="315">
        <f t="shared" si="53"/>
        <v>3.6116407213615059E-2</v>
      </c>
      <c r="P199" s="315">
        <f t="shared" si="53"/>
        <v>3.6116407213615059E-2</v>
      </c>
      <c r="Q199" s="315">
        <f t="shared" si="53"/>
        <v>3.6116407213615059E-2</v>
      </c>
      <c r="R199" s="315">
        <f t="shared" si="53"/>
        <v>6.1055005551459018</v>
      </c>
      <c r="S199" s="315">
        <f t="shared" si="53"/>
        <v>9.7211119277196936</v>
      </c>
      <c r="T199" s="315">
        <f t="shared" si="53"/>
        <v>6.4795566838738834</v>
      </c>
      <c r="U199" s="315">
        <f t="shared" si="53"/>
        <v>6.1037149487944919</v>
      </c>
      <c r="V199" s="315">
        <f t="shared" si="53"/>
        <v>0.13327158754894911</v>
      </c>
      <c r="W199" s="315">
        <f t="shared" si="53"/>
        <v>0.13327158754894911</v>
      </c>
      <c r="X199" s="315">
        <f t="shared" si="53"/>
        <v>0.13327158754894911</v>
      </c>
      <c r="Y199" s="315">
        <f t="shared" si="53"/>
        <v>0.13327158754894911</v>
      </c>
      <c r="Z199" s="315">
        <f t="shared" si="53"/>
        <v>0.13327158754894911</v>
      </c>
      <c r="AA199" s="318">
        <f t="shared" si="53"/>
        <v>0.13327158754894911</v>
      </c>
    </row>
    <row r="200" spans="2:27" ht="14.4" thickBot="1" x14ac:dyDescent="0.3">
      <c r="B200" s="252"/>
      <c r="C200" s="253"/>
      <c r="D200" s="61"/>
      <c r="E200" s="254"/>
      <c r="F200" s="255"/>
      <c r="G200" s="264"/>
      <c r="H200" s="264"/>
      <c r="I200" s="264"/>
      <c r="J200" s="264"/>
      <c r="K200" s="264"/>
      <c r="L200" s="264"/>
      <c r="M200" s="264"/>
      <c r="N200" s="264"/>
      <c r="O200" s="264"/>
      <c r="P200" s="264"/>
      <c r="Q200" s="264"/>
      <c r="R200" s="264"/>
      <c r="S200" s="264"/>
      <c r="T200" s="264"/>
      <c r="U200" s="264"/>
      <c r="V200" s="264"/>
      <c r="W200" s="264"/>
      <c r="X200" s="264"/>
      <c r="Y200" s="264"/>
      <c r="Z200" s="264"/>
      <c r="AA200" s="264"/>
    </row>
    <row r="201" spans="2:27" ht="42" thickBot="1" x14ac:dyDescent="0.3">
      <c r="B201" s="216" t="s">
        <v>999</v>
      </c>
      <c r="G201" s="1681" t="s">
        <v>982</v>
      </c>
      <c r="H201" s="1717"/>
      <c r="I201" s="1717"/>
      <c r="J201" s="1717"/>
      <c r="K201" s="1717"/>
      <c r="L201" s="1717"/>
      <c r="M201" s="1717"/>
      <c r="N201" s="1717"/>
      <c r="O201" s="1717"/>
      <c r="P201" s="1717"/>
      <c r="Q201" s="1682"/>
      <c r="R201" s="1681" t="s">
        <v>983</v>
      </c>
      <c r="S201" s="1717"/>
      <c r="T201" s="1717"/>
      <c r="U201" s="1717"/>
      <c r="V201" s="1717"/>
      <c r="W201" s="1717"/>
      <c r="X201" s="1717"/>
      <c r="Y201" s="1717"/>
      <c r="Z201" s="1717"/>
      <c r="AA201" s="1682"/>
    </row>
    <row r="202" spans="2:27" ht="42" thickBot="1" x14ac:dyDescent="0.3">
      <c r="B202" s="257" t="s">
        <v>984</v>
      </c>
      <c r="C202" s="258" t="s">
        <v>967</v>
      </c>
      <c r="D202" s="258" t="s">
        <v>968</v>
      </c>
      <c r="E202" s="258" t="s">
        <v>116</v>
      </c>
      <c r="F202" s="259" t="s">
        <v>117</v>
      </c>
      <c r="G202" s="257" t="s">
        <v>118</v>
      </c>
      <c r="H202" s="258" t="s">
        <v>119</v>
      </c>
      <c r="I202" s="258" t="s">
        <v>120</v>
      </c>
      <c r="J202" s="258" t="s">
        <v>121</v>
      </c>
      <c r="K202" s="258" t="s">
        <v>122</v>
      </c>
      <c r="L202" s="258" t="s">
        <v>123</v>
      </c>
      <c r="M202" s="258" t="s">
        <v>124</v>
      </c>
      <c r="N202" s="258" t="s">
        <v>125</v>
      </c>
      <c r="O202" s="258" t="s">
        <v>126</v>
      </c>
      <c r="P202" s="258" t="s">
        <v>127</v>
      </c>
      <c r="Q202" s="259" t="s">
        <v>128</v>
      </c>
      <c r="R202" s="262" t="s">
        <v>985</v>
      </c>
      <c r="S202" s="260" t="s">
        <v>986</v>
      </c>
      <c r="T202" s="260" t="s">
        <v>987</v>
      </c>
      <c r="U202" s="260" t="s">
        <v>988</v>
      </c>
      <c r="V202" s="260" t="s">
        <v>989</v>
      </c>
      <c r="W202" s="260" t="s">
        <v>990</v>
      </c>
      <c r="X202" s="260" t="s">
        <v>991</v>
      </c>
      <c r="Y202" s="260" t="s">
        <v>992</v>
      </c>
      <c r="Z202" s="260" t="s">
        <v>993</v>
      </c>
      <c r="AA202" s="261" t="s">
        <v>994</v>
      </c>
    </row>
    <row r="203" spans="2:27" x14ac:dyDescent="0.25">
      <c r="B203" s="249" t="s">
        <v>1000</v>
      </c>
      <c r="C203" s="50" t="s">
        <v>1001</v>
      </c>
      <c r="D203" s="57" t="s">
        <v>815</v>
      </c>
      <c r="E203" s="1591" t="s">
        <v>2192</v>
      </c>
      <c r="F203" s="301">
        <v>3</v>
      </c>
      <c r="G203" s="421">
        <v>0</v>
      </c>
      <c r="H203" s="422">
        <v>1.6740719300069764</v>
      </c>
      <c r="I203" s="422">
        <v>0</v>
      </c>
      <c r="J203" s="422">
        <v>0</v>
      </c>
      <c r="K203" s="422">
        <v>0</v>
      </c>
      <c r="L203" s="314">
        <v>0</v>
      </c>
      <c r="M203" s="314">
        <v>0</v>
      </c>
      <c r="N203" s="314">
        <v>0</v>
      </c>
      <c r="O203" s="314">
        <v>0</v>
      </c>
      <c r="P203" s="314">
        <v>0</v>
      </c>
      <c r="Q203" s="314">
        <v>0</v>
      </c>
      <c r="R203" s="314">
        <v>0</v>
      </c>
      <c r="S203" s="314">
        <v>0</v>
      </c>
      <c r="T203" s="314">
        <v>0</v>
      </c>
      <c r="U203" s="314">
        <v>0</v>
      </c>
      <c r="V203" s="314">
        <v>0</v>
      </c>
      <c r="W203" s="314">
        <v>0</v>
      </c>
      <c r="X203" s="314">
        <v>0</v>
      </c>
      <c r="Y203" s="314">
        <v>0</v>
      </c>
      <c r="Z203" s="314">
        <v>0</v>
      </c>
      <c r="AA203" s="317">
        <v>0</v>
      </c>
    </row>
    <row r="204" spans="2:27" x14ac:dyDescent="0.25">
      <c r="B204" s="250" t="s">
        <v>1002</v>
      </c>
      <c r="C204" s="50" t="s">
        <v>1001</v>
      </c>
      <c r="D204" s="57" t="s">
        <v>812</v>
      </c>
      <c r="E204" s="1591" t="s">
        <v>2192</v>
      </c>
      <c r="F204" s="301">
        <v>3</v>
      </c>
      <c r="G204" s="421">
        <v>0</v>
      </c>
      <c r="H204" s="422">
        <v>0</v>
      </c>
      <c r="I204" s="422">
        <v>0</v>
      </c>
      <c r="J204" s="422">
        <v>0</v>
      </c>
      <c r="K204" s="422">
        <v>0</v>
      </c>
      <c r="L204" s="314">
        <v>0</v>
      </c>
      <c r="M204" s="314">
        <v>0</v>
      </c>
      <c r="N204" s="314">
        <v>0</v>
      </c>
      <c r="O204" s="314">
        <v>0</v>
      </c>
      <c r="P204" s="314">
        <v>0</v>
      </c>
      <c r="Q204" s="314">
        <v>4.7194376443690435E-2</v>
      </c>
      <c r="R204" s="314">
        <v>0.23179321347083376</v>
      </c>
      <c r="S204" s="314">
        <v>0.23597188221845217</v>
      </c>
      <c r="T204" s="314">
        <v>0.23597188221845217</v>
      </c>
      <c r="U204" s="314">
        <v>0.23597188221845217</v>
      </c>
      <c r="V204" s="314">
        <v>0.23597188221845217</v>
      </c>
      <c r="W204" s="314">
        <v>0.23597188221845217</v>
      </c>
      <c r="X204" s="314">
        <v>0.23597188221845217</v>
      </c>
      <c r="Y204" s="314">
        <v>0.23597188221845217</v>
      </c>
      <c r="Z204" s="314">
        <v>0.23597188221845217</v>
      </c>
      <c r="AA204" s="317">
        <v>0</v>
      </c>
    </row>
    <row r="205" spans="2:27" x14ac:dyDescent="0.25">
      <c r="B205" s="250" t="s">
        <v>1003</v>
      </c>
      <c r="C205" s="50" t="s">
        <v>1001</v>
      </c>
      <c r="D205" s="57" t="s">
        <v>971</v>
      </c>
      <c r="E205" s="1591" t="s">
        <v>2192</v>
      </c>
      <c r="F205" s="301">
        <v>3</v>
      </c>
      <c r="G205" s="319">
        <f t="shared" ref="G205:AA205" si="54">SUM(G203:G204)</f>
        <v>0</v>
      </c>
      <c r="H205" s="319">
        <f t="shared" si="54"/>
        <v>1.6740719300069764</v>
      </c>
      <c r="I205" s="319">
        <f t="shared" si="54"/>
        <v>0</v>
      </c>
      <c r="J205" s="319">
        <f t="shared" si="54"/>
        <v>0</v>
      </c>
      <c r="K205" s="319">
        <f t="shared" si="54"/>
        <v>0</v>
      </c>
      <c r="L205" s="319">
        <f t="shared" si="54"/>
        <v>0</v>
      </c>
      <c r="M205" s="319">
        <f t="shared" si="54"/>
        <v>0</v>
      </c>
      <c r="N205" s="319">
        <f t="shared" si="54"/>
        <v>0</v>
      </c>
      <c r="O205" s="319">
        <f t="shared" si="54"/>
        <v>0</v>
      </c>
      <c r="P205" s="319">
        <f t="shared" si="54"/>
        <v>0</v>
      </c>
      <c r="Q205" s="319">
        <f t="shared" si="54"/>
        <v>4.7194376443690435E-2</v>
      </c>
      <c r="R205" s="319">
        <f t="shared" si="54"/>
        <v>0.23179321347083376</v>
      </c>
      <c r="S205" s="319">
        <f t="shared" si="54"/>
        <v>0.23597188221845217</v>
      </c>
      <c r="T205" s="319">
        <f t="shared" si="54"/>
        <v>0.23597188221845217</v>
      </c>
      <c r="U205" s="319">
        <f t="shared" si="54"/>
        <v>0.23597188221845217</v>
      </c>
      <c r="V205" s="319">
        <f t="shared" si="54"/>
        <v>0.23597188221845217</v>
      </c>
      <c r="W205" s="319">
        <f t="shared" si="54"/>
        <v>0.23597188221845217</v>
      </c>
      <c r="X205" s="319">
        <f t="shared" si="54"/>
        <v>0.23597188221845217</v>
      </c>
      <c r="Y205" s="319">
        <f t="shared" si="54"/>
        <v>0.23597188221845217</v>
      </c>
      <c r="Z205" s="319">
        <f t="shared" si="54"/>
        <v>0.23597188221845217</v>
      </c>
      <c r="AA205" s="320">
        <f t="shared" si="54"/>
        <v>0</v>
      </c>
    </row>
    <row r="206" spans="2:27" x14ac:dyDescent="0.25">
      <c r="B206" s="249" t="s">
        <v>1004</v>
      </c>
      <c r="C206" s="50" t="s">
        <v>1005</v>
      </c>
      <c r="D206" s="57" t="s">
        <v>815</v>
      </c>
      <c r="E206" s="1591" t="s">
        <v>2192</v>
      </c>
      <c r="F206" s="301">
        <v>3</v>
      </c>
      <c r="G206" s="421">
        <v>0</v>
      </c>
      <c r="H206" s="422">
        <v>0</v>
      </c>
      <c r="I206" s="422">
        <v>0</v>
      </c>
      <c r="J206" s="422">
        <v>0</v>
      </c>
      <c r="K206" s="422">
        <v>0</v>
      </c>
      <c r="L206" s="314">
        <v>0</v>
      </c>
      <c r="M206" s="314">
        <v>0</v>
      </c>
      <c r="N206" s="314">
        <v>0</v>
      </c>
      <c r="O206" s="314">
        <v>0</v>
      </c>
      <c r="P206" s="314">
        <v>0</v>
      </c>
      <c r="Q206" s="314">
        <v>0</v>
      </c>
      <c r="R206" s="314">
        <v>0</v>
      </c>
      <c r="S206" s="314">
        <v>0</v>
      </c>
      <c r="T206" s="314">
        <v>0</v>
      </c>
      <c r="U206" s="314">
        <v>0</v>
      </c>
      <c r="V206" s="314">
        <v>0</v>
      </c>
      <c r="W206" s="314">
        <v>0</v>
      </c>
      <c r="X206" s="314">
        <v>0</v>
      </c>
      <c r="Y206" s="314">
        <v>0</v>
      </c>
      <c r="Z206" s="314">
        <v>0</v>
      </c>
      <c r="AA206" s="317">
        <v>0</v>
      </c>
    </row>
    <row r="207" spans="2:27" x14ac:dyDescent="0.25">
      <c r="B207" s="250" t="s">
        <v>1006</v>
      </c>
      <c r="C207" s="50" t="s">
        <v>1005</v>
      </c>
      <c r="D207" s="57" t="s">
        <v>812</v>
      </c>
      <c r="E207" s="1591" t="s">
        <v>2192</v>
      </c>
      <c r="F207" s="301">
        <v>3</v>
      </c>
      <c r="G207" s="421">
        <v>0</v>
      </c>
      <c r="H207" s="422">
        <v>0</v>
      </c>
      <c r="I207" s="422">
        <v>0</v>
      </c>
      <c r="J207" s="422">
        <v>0</v>
      </c>
      <c r="K207" s="422">
        <v>0</v>
      </c>
      <c r="L207" s="314">
        <v>0</v>
      </c>
      <c r="M207" s="314">
        <v>1.4165652407463278</v>
      </c>
      <c r="N207" s="314">
        <v>1.3804893683177177</v>
      </c>
      <c r="O207" s="314">
        <v>1.3455886314394792</v>
      </c>
      <c r="P207" s="314">
        <v>1.3115889970732939</v>
      </c>
      <c r="Q207" s="314">
        <v>1.2783413609670125</v>
      </c>
      <c r="R207" s="314">
        <v>12.236750233551541</v>
      </c>
      <c r="S207" s="314">
        <v>14.674953252872246</v>
      </c>
      <c r="T207" s="314">
        <v>15.251888146889632</v>
      </c>
      <c r="U207" s="314">
        <v>15.646358729537495</v>
      </c>
      <c r="V207" s="314">
        <v>15.919683285434507</v>
      </c>
      <c r="W207" s="314">
        <v>16.189089539378582</v>
      </c>
      <c r="X207" s="314">
        <v>16.458496059865833</v>
      </c>
      <c r="Y207" s="314">
        <v>16.727902431088907</v>
      </c>
      <c r="Z207" s="314">
        <v>16.997308823635436</v>
      </c>
      <c r="AA207" s="317">
        <v>17.266715194858506</v>
      </c>
    </row>
    <row r="208" spans="2:27" x14ac:dyDescent="0.25">
      <c r="B208" s="250" t="s">
        <v>1007</v>
      </c>
      <c r="C208" s="50" t="s">
        <v>1005</v>
      </c>
      <c r="D208" s="57" t="s">
        <v>971</v>
      </c>
      <c r="E208" s="1591" t="s">
        <v>2192</v>
      </c>
      <c r="F208" s="301">
        <v>3</v>
      </c>
      <c r="G208" s="319">
        <f t="shared" ref="G208:AA208" si="55">SUM(G206:G207)</f>
        <v>0</v>
      </c>
      <c r="H208" s="319">
        <f t="shared" si="55"/>
        <v>0</v>
      </c>
      <c r="I208" s="319">
        <f t="shared" si="55"/>
        <v>0</v>
      </c>
      <c r="J208" s="319">
        <f t="shared" si="55"/>
        <v>0</v>
      </c>
      <c r="K208" s="319">
        <f t="shared" si="55"/>
        <v>0</v>
      </c>
      <c r="L208" s="319">
        <f t="shared" si="55"/>
        <v>0</v>
      </c>
      <c r="M208" s="319">
        <f t="shared" si="55"/>
        <v>1.4165652407463278</v>
      </c>
      <c r="N208" s="319">
        <f t="shared" si="55"/>
        <v>1.3804893683177177</v>
      </c>
      <c r="O208" s="319">
        <f t="shared" si="55"/>
        <v>1.3455886314394792</v>
      </c>
      <c r="P208" s="319">
        <f t="shared" si="55"/>
        <v>1.3115889970732939</v>
      </c>
      <c r="Q208" s="319">
        <f t="shared" si="55"/>
        <v>1.2783413609670125</v>
      </c>
      <c r="R208" s="319">
        <f t="shared" si="55"/>
        <v>12.236750233551541</v>
      </c>
      <c r="S208" s="319">
        <f t="shared" si="55"/>
        <v>14.674953252872246</v>
      </c>
      <c r="T208" s="319">
        <f t="shared" si="55"/>
        <v>15.251888146889632</v>
      </c>
      <c r="U208" s="319">
        <f t="shared" si="55"/>
        <v>15.646358729537495</v>
      </c>
      <c r="V208" s="319">
        <f t="shared" si="55"/>
        <v>15.919683285434507</v>
      </c>
      <c r="W208" s="319">
        <f t="shared" si="55"/>
        <v>16.189089539378582</v>
      </c>
      <c r="X208" s="319">
        <f t="shared" si="55"/>
        <v>16.458496059865833</v>
      </c>
      <c r="Y208" s="319">
        <f t="shared" si="55"/>
        <v>16.727902431088907</v>
      </c>
      <c r="Z208" s="319">
        <f t="shared" si="55"/>
        <v>16.997308823635436</v>
      </c>
      <c r="AA208" s="320">
        <f t="shared" si="55"/>
        <v>17.266715194858506</v>
      </c>
    </row>
    <row r="209" spans="2:27" x14ac:dyDescent="0.25">
      <c r="B209" s="249" t="s">
        <v>1008</v>
      </c>
      <c r="C209" s="50" t="s">
        <v>1009</v>
      </c>
      <c r="D209" s="57" t="s">
        <v>815</v>
      </c>
      <c r="E209" s="1591" t="s">
        <v>2192</v>
      </c>
      <c r="F209" s="301">
        <v>3</v>
      </c>
      <c r="G209" s="421">
        <v>0</v>
      </c>
      <c r="H209" s="422">
        <v>0</v>
      </c>
      <c r="I209" s="422">
        <v>0</v>
      </c>
      <c r="J209" s="422">
        <v>0</v>
      </c>
      <c r="K209" s="422">
        <v>0</v>
      </c>
      <c r="L209" s="314">
        <v>0</v>
      </c>
      <c r="M209" s="314">
        <v>0</v>
      </c>
      <c r="N209" s="314">
        <v>3.7826350760656172E-2</v>
      </c>
      <c r="O209" s="314">
        <v>4.7750541744584714E-2</v>
      </c>
      <c r="P209" s="314">
        <v>5.7674732752363664E-2</v>
      </c>
      <c r="Q209" s="314">
        <v>6.7598923782908993E-2</v>
      </c>
      <c r="R209" s="314">
        <v>0.36561071595382855</v>
      </c>
      <c r="S209" s="314">
        <v>0.52578407940442207</v>
      </c>
      <c r="T209" s="314">
        <v>0.75775929710575851</v>
      </c>
      <c r="U209" s="314">
        <v>2.6714091524926409</v>
      </c>
      <c r="V209" s="314">
        <v>2.1114487033301388</v>
      </c>
      <c r="W209" s="314">
        <v>2.0598748148148642</v>
      </c>
      <c r="X209" s="314">
        <v>2.0340878705695644</v>
      </c>
      <c r="Y209" s="314">
        <v>2.0083009263326592</v>
      </c>
      <c r="Z209" s="314">
        <v>1.9825139821042823</v>
      </c>
      <c r="AA209" s="317">
        <v>1.982513982104283</v>
      </c>
    </row>
    <row r="210" spans="2:27" x14ac:dyDescent="0.25">
      <c r="B210" s="250" t="s">
        <v>1010</v>
      </c>
      <c r="C210" s="50" t="s">
        <v>1009</v>
      </c>
      <c r="D210" s="57" t="s">
        <v>812</v>
      </c>
      <c r="E210" s="1591" t="s">
        <v>2192</v>
      </c>
      <c r="F210" s="301">
        <v>3</v>
      </c>
      <c r="G210" s="421">
        <v>0</v>
      </c>
      <c r="H210" s="422">
        <v>0</v>
      </c>
      <c r="I210" s="422">
        <v>0</v>
      </c>
      <c r="J210" s="422">
        <v>0</v>
      </c>
      <c r="K210" s="422">
        <v>0</v>
      </c>
      <c r="L210" s="314">
        <v>0</v>
      </c>
      <c r="M210" s="314">
        <v>0.11087087898631701</v>
      </c>
      <c r="N210" s="314">
        <v>0.21594184128075075</v>
      </c>
      <c r="O210" s="314">
        <v>0.31841054775166316</v>
      </c>
      <c r="P210" s="314">
        <v>0.4183680874174644</v>
      </c>
      <c r="Q210" s="314">
        <v>0.53795236568349425</v>
      </c>
      <c r="R210" s="314">
        <v>3.9856983961328685</v>
      </c>
      <c r="S210" s="314">
        <v>6.8731082845307752</v>
      </c>
      <c r="T210" s="314">
        <v>10.177083015632306</v>
      </c>
      <c r="U210" s="314">
        <v>12.976448350007153</v>
      </c>
      <c r="V210" s="314">
        <v>13.240842217312172</v>
      </c>
      <c r="W210" s="314">
        <v>13.240842217312174</v>
      </c>
      <c r="X210" s="314">
        <v>13.240842217312172</v>
      </c>
      <c r="Y210" s="314">
        <v>13.240842217312174</v>
      </c>
      <c r="Z210" s="314">
        <v>13.240842217312174</v>
      </c>
      <c r="AA210" s="317">
        <v>13.240842217312174</v>
      </c>
    </row>
    <row r="211" spans="2:27" x14ac:dyDescent="0.25">
      <c r="B211" s="250" t="s">
        <v>1011</v>
      </c>
      <c r="C211" s="50" t="s">
        <v>1009</v>
      </c>
      <c r="D211" s="57" t="s">
        <v>971</v>
      </c>
      <c r="E211" s="1591" t="s">
        <v>2192</v>
      </c>
      <c r="F211" s="301">
        <v>3</v>
      </c>
      <c r="G211" s="319">
        <f t="shared" ref="G211:AA211" si="56">SUM(G209:G210)</f>
        <v>0</v>
      </c>
      <c r="H211" s="319">
        <f t="shared" si="56"/>
        <v>0</v>
      </c>
      <c r="I211" s="319">
        <f t="shared" si="56"/>
        <v>0</v>
      </c>
      <c r="J211" s="319">
        <f t="shared" si="56"/>
        <v>0</v>
      </c>
      <c r="K211" s="319">
        <f t="shared" si="56"/>
        <v>0</v>
      </c>
      <c r="L211" s="319">
        <f t="shared" si="56"/>
        <v>0</v>
      </c>
      <c r="M211" s="319">
        <f t="shared" si="56"/>
        <v>0.11087087898631701</v>
      </c>
      <c r="N211" s="319">
        <f t="shared" si="56"/>
        <v>0.25376819204140694</v>
      </c>
      <c r="O211" s="319">
        <f t="shared" si="56"/>
        <v>0.36616108949624787</v>
      </c>
      <c r="P211" s="319">
        <f t="shared" si="56"/>
        <v>0.47604282016982807</v>
      </c>
      <c r="Q211" s="319">
        <f t="shared" si="56"/>
        <v>0.60555128946640324</v>
      </c>
      <c r="R211" s="319">
        <f t="shared" si="56"/>
        <v>4.3513091120866969</v>
      </c>
      <c r="S211" s="319">
        <f t="shared" si="56"/>
        <v>7.3988923639351976</v>
      </c>
      <c r="T211" s="319">
        <f t="shared" si="56"/>
        <v>10.934842312738065</v>
      </c>
      <c r="U211" s="319">
        <f t="shared" si="56"/>
        <v>15.647857502499795</v>
      </c>
      <c r="V211" s="319">
        <f t="shared" si="56"/>
        <v>15.352290920642311</v>
      </c>
      <c r="W211" s="319">
        <f t="shared" si="56"/>
        <v>15.300717032127039</v>
      </c>
      <c r="X211" s="319">
        <f t="shared" si="56"/>
        <v>15.274930087881737</v>
      </c>
      <c r="Y211" s="319">
        <f t="shared" si="56"/>
        <v>15.249143143644833</v>
      </c>
      <c r="Z211" s="319">
        <f t="shared" si="56"/>
        <v>15.223356199416457</v>
      </c>
      <c r="AA211" s="320">
        <f t="shared" si="56"/>
        <v>15.223356199416457</v>
      </c>
    </row>
    <row r="212" spans="2:27" x14ac:dyDescent="0.25">
      <c r="B212" s="249" t="s">
        <v>1012</v>
      </c>
      <c r="C212" s="50" t="s">
        <v>1013</v>
      </c>
      <c r="D212" s="57" t="s">
        <v>815</v>
      </c>
      <c r="E212" s="1591" t="s">
        <v>2192</v>
      </c>
      <c r="F212" s="301">
        <v>3</v>
      </c>
      <c r="G212" s="421">
        <v>0</v>
      </c>
      <c r="H212" s="422">
        <v>0</v>
      </c>
      <c r="I212" s="422">
        <v>0</v>
      </c>
      <c r="J212" s="422">
        <v>0</v>
      </c>
      <c r="K212" s="422">
        <v>0</v>
      </c>
      <c r="L212" s="314">
        <v>0</v>
      </c>
      <c r="M212" s="314">
        <v>0</v>
      </c>
      <c r="N212" s="314">
        <v>0</v>
      </c>
      <c r="O212" s="314">
        <v>0.35128615962936338</v>
      </c>
      <c r="P212" s="314">
        <v>0.35128615962936338</v>
      </c>
      <c r="Q212" s="314">
        <v>0</v>
      </c>
      <c r="R212" s="314">
        <v>0</v>
      </c>
      <c r="S212" s="314">
        <v>0.13057395510378844</v>
      </c>
      <c r="T212" s="314">
        <v>0</v>
      </c>
      <c r="U212" s="314">
        <v>0.28322327874544428</v>
      </c>
      <c r="V212" s="314">
        <v>0</v>
      </c>
      <c r="W212" s="314">
        <v>0.13057395510378844</v>
      </c>
      <c r="X212" s="314">
        <v>0</v>
      </c>
      <c r="Y212" s="314">
        <v>0.28322327874544428</v>
      </c>
      <c r="Z212" s="314">
        <v>0</v>
      </c>
      <c r="AA212" s="317">
        <v>0.13057395510378844</v>
      </c>
    </row>
    <row r="213" spans="2:27" x14ac:dyDescent="0.25">
      <c r="B213" s="250" t="s">
        <v>1014</v>
      </c>
      <c r="C213" s="50" t="s">
        <v>1013</v>
      </c>
      <c r="D213" s="57" t="s">
        <v>812</v>
      </c>
      <c r="E213" s="1591" t="s">
        <v>2192</v>
      </c>
      <c r="F213" s="301">
        <v>3</v>
      </c>
      <c r="G213" s="421">
        <v>0</v>
      </c>
      <c r="H213" s="422">
        <v>0</v>
      </c>
      <c r="I213" s="422">
        <v>0</v>
      </c>
      <c r="J213" s="422">
        <v>0</v>
      </c>
      <c r="K213" s="422">
        <v>0</v>
      </c>
      <c r="L213" s="314">
        <v>0</v>
      </c>
      <c r="M213" s="314">
        <v>0</v>
      </c>
      <c r="N213" s="314">
        <v>0</v>
      </c>
      <c r="O213" s="314">
        <v>0</v>
      </c>
      <c r="P213" s="314">
        <v>0</v>
      </c>
      <c r="Q213" s="314">
        <v>6.3639039416158198E-3</v>
      </c>
      <c r="R213" s="314">
        <v>9.8728543467800668E-3</v>
      </c>
      <c r="S213" s="314">
        <v>6.3639039416158198E-3</v>
      </c>
      <c r="T213" s="314">
        <v>3.18195197080791E-2</v>
      </c>
      <c r="U213" s="314">
        <v>3.18195197080791E-2</v>
      </c>
      <c r="V213" s="314">
        <v>3.18195197080791E-2</v>
      </c>
      <c r="W213" s="314">
        <v>3.18195197080791E-2</v>
      </c>
      <c r="X213" s="314">
        <v>3.18195197080791E-2</v>
      </c>
      <c r="Y213" s="314">
        <v>3.18195197080791E-2</v>
      </c>
      <c r="Z213" s="314">
        <v>3.18195197080791E-2</v>
      </c>
      <c r="AA213" s="317">
        <v>0</v>
      </c>
    </row>
    <row r="214" spans="2:27" x14ac:dyDescent="0.25">
      <c r="B214" s="250" t="s">
        <v>1015</v>
      </c>
      <c r="C214" s="50" t="s">
        <v>1013</v>
      </c>
      <c r="D214" s="57" t="s">
        <v>971</v>
      </c>
      <c r="E214" s="1591" t="s">
        <v>2192</v>
      </c>
      <c r="F214" s="301">
        <v>3</v>
      </c>
      <c r="G214" s="319">
        <f t="shared" ref="G214:AA214" si="57">SUM(G212:G213)</f>
        <v>0</v>
      </c>
      <c r="H214" s="319">
        <f t="shared" si="57"/>
        <v>0</v>
      </c>
      <c r="I214" s="319">
        <f t="shared" si="57"/>
        <v>0</v>
      </c>
      <c r="J214" s="319">
        <f t="shared" si="57"/>
        <v>0</v>
      </c>
      <c r="K214" s="319">
        <f t="shared" si="57"/>
        <v>0</v>
      </c>
      <c r="L214" s="319">
        <f t="shared" si="57"/>
        <v>0</v>
      </c>
      <c r="M214" s="319">
        <f t="shared" si="57"/>
        <v>0</v>
      </c>
      <c r="N214" s="319">
        <f t="shared" si="57"/>
        <v>0</v>
      </c>
      <c r="O214" s="319">
        <f t="shared" si="57"/>
        <v>0.35128615962936338</v>
      </c>
      <c r="P214" s="319">
        <f t="shared" si="57"/>
        <v>0.35128615962936338</v>
      </c>
      <c r="Q214" s="319">
        <f t="shared" si="57"/>
        <v>6.3639039416158198E-3</v>
      </c>
      <c r="R214" s="319">
        <f t="shared" si="57"/>
        <v>9.8728543467800668E-3</v>
      </c>
      <c r="S214" s="319">
        <f t="shared" si="57"/>
        <v>0.13693785904540426</v>
      </c>
      <c r="T214" s="319">
        <f t="shared" si="57"/>
        <v>3.18195197080791E-2</v>
      </c>
      <c r="U214" s="319">
        <f t="shared" si="57"/>
        <v>0.3150427984535234</v>
      </c>
      <c r="V214" s="319">
        <f t="shared" si="57"/>
        <v>3.18195197080791E-2</v>
      </c>
      <c r="W214" s="319">
        <f t="shared" si="57"/>
        <v>0.16239347481186756</v>
      </c>
      <c r="X214" s="319">
        <f t="shared" si="57"/>
        <v>3.18195197080791E-2</v>
      </c>
      <c r="Y214" s="319">
        <f t="shared" si="57"/>
        <v>0.3150427984535234</v>
      </c>
      <c r="Z214" s="319">
        <f t="shared" si="57"/>
        <v>3.18195197080791E-2</v>
      </c>
      <c r="AA214" s="320">
        <f t="shared" si="57"/>
        <v>0.13057395510378844</v>
      </c>
    </row>
    <row r="215" spans="2:27" x14ac:dyDescent="0.25">
      <c r="B215" s="249" t="s">
        <v>1016</v>
      </c>
      <c r="C215" s="50" t="s">
        <v>1017</v>
      </c>
      <c r="D215" s="57" t="s">
        <v>815</v>
      </c>
      <c r="E215" s="1591" t="s">
        <v>2192</v>
      </c>
      <c r="F215" s="301">
        <v>3</v>
      </c>
      <c r="G215" s="421">
        <v>0</v>
      </c>
      <c r="H215" s="422">
        <v>0</v>
      </c>
      <c r="I215" s="422">
        <v>0</v>
      </c>
      <c r="J215" s="422">
        <v>0</v>
      </c>
      <c r="K215" s="422">
        <v>0</v>
      </c>
      <c r="L215" s="314">
        <v>0</v>
      </c>
      <c r="M215" s="314">
        <v>0</v>
      </c>
      <c r="N215" s="314">
        <v>0</v>
      </c>
      <c r="O215" s="314">
        <v>0</v>
      </c>
      <c r="P215" s="314">
        <v>0</v>
      </c>
      <c r="Q215" s="314">
        <v>0</v>
      </c>
      <c r="R215" s="314">
        <v>0</v>
      </c>
      <c r="S215" s="314">
        <v>0</v>
      </c>
      <c r="T215" s="314">
        <v>0</v>
      </c>
      <c r="U215" s="314">
        <v>0</v>
      </c>
      <c r="V215" s="314">
        <v>0</v>
      </c>
      <c r="W215" s="314">
        <v>0</v>
      </c>
      <c r="X215" s="314">
        <v>0</v>
      </c>
      <c r="Y215" s="314">
        <v>0</v>
      </c>
      <c r="Z215" s="314">
        <v>0</v>
      </c>
      <c r="AA215" s="317">
        <v>0</v>
      </c>
    </row>
    <row r="216" spans="2:27" x14ac:dyDescent="0.25">
      <c r="B216" s="250" t="s">
        <v>1018</v>
      </c>
      <c r="C216" s="50" t="s">
        <v>1017</v>
      </c>
      <c r="D216" s="57" t="s">
        <v>812</v>
      </c>
      <c r="E216" s="1591" t="s">
        <v>2192</v>
      </c>
      <c r="F216" s="301">
        <v>3</v>
      </c>
      <c r="G216" s="421">
        <v>0</v>
      </c>
      <c r="H216" s="422">
        <v>0</v>
      </c>
      <c r="I216" s="422">
        <v>0</v>
      </c>
      <c r="J216" s="422">
        <v>0</v>
      </c>
      <c r="K216" s="422">
        <v>0</v>
      </c>
      <c r="L216" s="314">
        <v>0</v>
      </c>
      <c r="M216" s="314">
        <v>0</v>
      </c>
      <c r="N216" s="314">
        <v>0</v>
      </c>
      <c r="O216" s="314">
        <v>0</v>
      </c>
      <c r="P216" s="314">
        <v>0</v>
      </c>
      <c r="Q216" s="314">
        <v>0</v>
      </c>
      <c r="R216" s="314">
        <v>0</v>
      </c>
      <c r="S216" s="314">
        <v>0</v>
      </c>
      <c r="T216" s="314">
        <v>0</v>
      </c>
      <c r="U216" s="314">
        <v>0</v>
      </c>
      <c r="V216" s="314">
        <v>0</v>
      </c>
      <c r="W216" s="314">
        <v>0</v>
      </c>
      <c r="X216" s="314">
        <v>0</v>
      </c>
      <c r="Y216" s="314">
        <v>0</v>
      </c>
      <c r="Z216" s="314">
        <v>0</v>
      </c>
      <c r="AA216" s="317">
        <v>0</v>
      </c>
    </row>
    <row r="217" spans="2:27" x14ac:dyDescent="0.25">
      <c r="B217" s="250" t="s">
        <v>1019</v>
      </c>
      <c r="C217" s="50" t="s">
        <v>1017</v>
      </c>
      <c r="D217" s="57" t="s">
        <v>971</v>
      </c>
      <c r="E217" s="1591" t="s">
        <v>2192</v>
      </c>
      <c r="F217" s="301">
        <v>3</v>
      </c>
      <c r="G217" s="319">
        <f t="shared" ref="G217:AA217" si="58">SUM(G215:G216)</f>
        <v>0</v>
      </c>
      <c r="H217" s="319">
        <f t="shared" si="58"/>
        <v>0</v>
      </c>
      <c r="I217" s="319">
        <f t="shared" si="58"/>
        <v>0</v>
      </c>
      <c r="J217" s="319">
        <f t="shared" si="58"/>
        <v>0</v>
      </c>
      <c r="K217" s="319">
        <f t="shared" si="58"/>
        <v>0</v>
      </c>
      <c r="L217" s="319">
        <f t="shared" si="58"/>
        <v>0</v>
      </c>
      <c r="M217" s="319">
        <f t="shared" si="58"/>
        <v>0</v>
      </c>
      <c r="N217" s="319">
        <f t="shared" si="58"/>
        <v>0</v>
      </c>
      <c r="O217" s="319">
        <f t="shared" si="58"/>
        <v>0</v>
      </c>
      <c r="P217" s="319">
        <f t="shared" si="58"/>
        <v>0</v>
      </c>
      <c r="Q217" s="319">
        <f t="shared" si="58"/>
        <v>0</v>
      </c>
      <c r="R217" s="319">
        <f t="shared" si="58"/>
        <v>0</v>
      </c>
      <c r="S217" s="319">
        <f t="shared" si="58"/>
        <v>0</v>
      </c>
      <c r="T217" s="319">
        <f t="shared" si="58"/>
        <v>0</v>
      </c>
      <c r="U217" s="319">
        <f t="shared" si="58"/>
        <v>0</v>
      </c>
      <c r="V217" s="319">
        <f t="shared" si="58"/>
        <v>0</v>
      </c>
      <c r="W217" s="319">
        <f t="shared" si="58"/>
        <v>0</v>
      </c>
      <c r="X217" s="319">
        <f t="shared" si="58"/>
        <v>0</v>
      </c>
      <c r="Y217" s="319">
        <f t="shared" si="58"/>
        <v>0</v>
      </c>
      <c r="Z217" s="319">
        <f t="shared" si="58"/>
        <v>0</v>
      </c>
      <c r="AA217" s="320">
        <f t="shared" si="58"/>
        <v>0</v>
      </c>
    </row>
    <row r="218" spans="2:27" ht="14.4" thickBot="1" x14ac:dyDescent="0.3">
      <c r="B218" s="251" t="s">
        <v>1020</v>
      </c>
      <c r="C218" s="51" t="s">
        <v>1021</v>
      </c>
      <c r="D218" s="59" t="s">
        <v>971</v>
      </c>
      <c r="E218" s="1592" t="s">
        <v>2192</v>
      </c>
      <c r="F218" s="302">
        <v>3</v>
      </c>
      <c r="G218" s="315">
        <f t="shared" ref="G218:AA218" si="59">SUM(G217,G214,G211,G208,G205)</f>
        <v>0</v>
      </c>
      <c r="H218" s="315">
        <f t="shared" si="59"/>
        <v>1.6740719300069764</v>
      </c>
      <c r="I218" s="315">
        <f t="shared" si="59"/>
        <v>0</v>
      </c>
      <c r="J218" s="315">
        <f t="shared" si="59"/>
        <v>0</v>
      </c>
      <c r="K218" s="315">
        <f t="shared" si="59"/>
        <v>0</v>
      </c>
      <c r="L218" s="315">
        <f t="shared" si="59"/>
        <v>0</v>
      </c>
      <c r="M218" s="315">
        <f t="shared" si="59"/>
        <v>1.5274361197326449</v>
      </c>
      <c r="N218" s="315">
        <f t="shared" si="59"/>
        <v>1.6342575603591247</v>
      </c>
      <c r="O218" s="315">
        <f t="shared" si="59"/>
        <v>2.0630358805650904</v>
      </c>
      <c r="P218" s="315">
        <f t="shared" si="59"/>
        <v>2.1389179768724853</v>
      </c>
      <c r="Q218" s="315">
        <f t="shared" si="59"/>
        <v>1.937450930818722</v>
      </c>
      <c r="R218" s="315">
        <f t="shared" si="59"/>
        <v>16.829725413455851</v>
      </c>
      <c r="S218" s="315">
        <f t="shared" si="59"/>
        <v>22.4467553580713</v>
      </c>
      <c r="T218" s="315">
        <f t="shared" si="59"/>
        <v>26.454521861554227</v>
      </c>
      <c r="U218" s="315">
        <f t="shared" si="59"/>
        <v>31.845230912709262</v>
      </c>
      <c r="V218" s="315">
        <f t="shared" si="59"/>
        <v>31.53976560800335</v>
      </c>
      <c r="W218" s="315">
        <f t="shared" si="59"/>
        <v>31.88817192853594</v>
      </c>
      <c r="X218" s="315">
        <f t="shared" si="59"/>
        <v>32.001217549674102</v>
      </c>
      <c r="Y218" s="315">
        <f t="shared" si="59"/>
        <v>32.528060255405713</v>
      </c>
      <c r="Z218" s="315">
        <f t="shared" si="59"/>
        <v>32.488456424978423</v>
      </c>
      <c r="AA218" s="318">
        <f t="shared" si="59"/>
        <v>32.620645349378748</v>
      </c>
    </row>
    <row r="219" spans="2:27" ht="14.4" thickBot="1" x14ac:dyDescent="0.3">
      <c r="B219" s="252"/>
      <c r="C219" s="253"/>
      <c r="D219" s="61"/>
      <c r="E219" s="254"/>
      <c r="F219" s="255"/>
      <c r="G219" s="264"/>
      <c r="H219" s="264"/>
      <c r="I219" s="264"/>
      <c r="J219" s="264"/>
      <c r="K219" s="264"/>
      <c r="L219" s="264"/>
      <c r="M219" s="264"/>
      <c r="N219" s="264"/>
      <c r="O219" s="264"/>
      <c r="P219" s="264"/>
      <c r="Q219" s="264"/>
      <c r="R219" s="264"/>
      <c r="S219" s="264"/>
      <c r="T219" s="264"/>
      <c r="U219" s="264"/>
      <c r="V219" s="264"/>
      <c r="W219" s="264"/>
      <c r="X219" s="264"/>
      <c r="Y219" s="264"/>
      <c r="Z219" s="264"/>
      <c r="AA219" s="264"/>
    </row>
    <row r="220" spans="2:27" ht="42" thickBot="1" x14ac:dyDescent="0.3">
      <c r="B220" s="216" t="s">
        <v>1022</v>
      </c>
      <c r="G220" s="1681" t="s">
        <v>982</v>
      </c>
      <c r="H220" s="1717"/>
      <c r="I220" s="1717"/>
      <c r="J220" s="1717"/>
      <c r="K220" s="1717"/>
      <c r="L220" s="1717"/>
      <c r="M220" s="1717"/>
      <c r="N220" s="1717"/>
      <c r="O220" s="1717"/>
      <c r="P220" s="1717"/>
      <c r="Q220" s="1682"/>
      <c r="R220" s="1681" t="s">
        <v>983</v>
      </c>
      <c r="S220" s="1717"/>
      <c r="T220" s="1717"/>
      <c r="U220" s="1717"/>
      <c r="V220" s="1717"/>
      <c r="W220" s="1717"/>
      <c r="X220" s="1717"/>
      <c r="Y220" s="1717"/>
      <c r="Z220" s="1717"/>
      <c r="AA220" s="1682"/>
    </row>
    <row r="221" spans="2:27" ht="42" thickBot="1" x14ac:dyDescent="0.3">
      <c r="B221" s="1151" t="s">
        <v>984</v>
      </c>
      <c r="C221" s="1152" t="s">
        <v>967</v>
      </c>
      <c r="D221" s="1152" t="s">
        <v>968</v>
      </c>
      <c r="E221" s="1152" t="s">
        <v>116</v>
      </c>
      <c r="F221" s="1153" t="s">
        <v>117</v>
      </c>
      <c r="G221" s="257" t="s">
        <v>118</v>
      </c>
      <c r="H221" s="258" t="s">
        <v>119</v>
      </c>
      <c r="I221" s="258" t="s">
        <v>120</v>
      </c>
      <c r="J221" s="258" t="s">
        <v>121</v>
      </c>
      <c r="K221" s="258" t="s">
        <v>122</v>
      </c>
      <c r="L221" s="258" t="s">
        <v>123</v>
      </c>
      <c r="M221" s="258" t="s">
        <v>124</v>
      </c>
      <c r="N221" s="258" t="s">
        <v>125</v>
      </c>
      <c r="O221" s="258" t="s">
        <v>126</v>
      </c>
      <c r="P221" s="258" t="s">
        <v>127</v>
      </c>
      <c r="Q221" s="259" t="s">
        <v>128</v>
      </c>
      <c r="R221" s="262" t="s">
        <v>985</v>
      </c>
      <c r="S221" s="260" t="s">
        <v>986</v>
      </c>
      <c r="T221" s="260" t="s">
        <v>987</v>
      </c>
      <c r="U221" s="260" t="s">
        <v>988</v>
      </c>
      <c r="V221" s="260" t="s">
        <v>989</v>
      </c>
      <c r="W221" s="260" t="s">
        <v>990</v>
      </c>
      <c r="X221" s="260" t="s">
        <v>991</v>
      </c>
      <c r="Y221" s="260" t="s">
        <v>992</v>
      </c>
      <c r="Z221" s="260" t="s">
        <v>993</v>
      </c>
      <c r="AA221" s="261" t="s">
        <v>994</v>
      </c>
    </row>
    <row r="222" spans="2:27" x14ac:dyDescent="0.25">
      <c r="B222" s="1146" t="s">
        <v>1023</v>
      </c>
      <c r="C222" s="1147" t="s">
        <v>1024</v>
      </c>
      <c r="D222" s="1148" t="s">
        <v>815</v>
      </c>
      <c r="E222" s="1593" t="s">
        <v>2192</v>
      </c>
      <c r="F222" s="1150">
        <v>3</v>
      </c>
      <c r="G222" s="1513">
        <v>0</v>
      </c>
      <c r="H222" s="1513">
        <v>0</v>
      </c>
      <c r="I222" s="1513">
        <v>0</v>
      </c>
      <c r="J222" s="1513">
        <v>0</v>
      </c>
      <c r="K222" s="1513">
        <v>0</v>
      </c>
      <c r="L222" s="1514">
        <v>0</v>
      </c>
      <c r="M222" s="1514">
        <v>0.21860727944802763</v>
      </c>
      <c r="N222" s="1514">
        <v>0.18019779670843006</v>
      </c>
      <c r="O222" s="1514">
        <v>0.14417584125456512</v>
      </c>
      <c r="P222" s="1514">
        <v>0.11542649195677981</v>
      </c>
      <c r="Q222" s="1514">
        <v>9.253043535950034E-2</v>
      </c>
      <c r="R222" s="1514">
        <v>0.24841286201507717</v>
      </c>
      <c r="S222" s="1514">
        <v>0.13215728393451176</v>
      </c>
      <c r="T222" s="1514">
        <v>1.9043158935195672</v>
      </c>
      <c r="U222" s="1514">
        <v>1.1514405628082154</v>
      </c>
      <c r="V222" s="1514">
        <v>7.6801141542776339</v>
      </c>
      <c r="W222" s="1514">
        <v>7.0755526367825308</v>
      </c>
      <c r="X222" s="1514">
        <v>7.6805542514731595</v>
      </c>
      <c r="Y222" s="1514">
        <v>7.0759927339780564</v>
      </c>
      <c r="Z222" s="1514">
        <v>7.6809943486686878</v>
      </c>
      <c r="AA222" s="1514">
        <v>7.0764328311735829</v>
      </c>
    </row>
    <row r="223" spans="2:27" x14ac:dyDescent="0.25">
      <c r="B223" s="250" t="s">
        <v>1025</v>
      </c>
      <c r="C223" s="50" t="s">
        <v>1026</v>
      </c>
      <c r="D223" s="57" t="s">
        <v>815</v>
      </c>
      <c r="E223" s="1591" t="s">
        <v>2192</v>
      </c>
      <c r="F223" s="301">
        <v>3</v>
      </c>
      <c r="G223" s="1515">
        <v>0</v>
      </c>
      <c r="H223" s="1515">
        <v>0</v>
      </c>
      <c r="I223" s="1515">
        <v>0</v>
      </c>
      <c r="J223" s="1515">
        <v>0</v>
      </c>
      <c r="K223" s="1515">
        <v>0</v>
      </c>
      <c r="L223" s="1516">
        <v>0</v>
      </c>
      <c r="M223" s="1516">
        <v>0</v>
      </c>
      <c r="N223" s="1516">
        <v>0</v>
      </c>
      <c r="O223" s="1516">
        <v>0</v>
      </c>
      <c r="P223" s="1516">
        <v>0</v>
      </c>
      <c r="Q223" s="1516">
        <v>0</v>
      </c>
      <c r="R223" s="1516">
        <v>0</v>
      </c>
      <c r="S223" s="1516">
        <v>0</v>
      </c>
      <c r="T223" s="1516">
        <v>0</v>
      </c>
      <c r="U223" s="1516">
        <v>0</v>
      </c>
      <c r="V223" s="1516">
        <v>0</v>
      </c>
      <c r="W223" s="1516">
        <v>0</v>
      </c>
      <c r="X223" s="1516">
        <v>0</v>
      </c>
      <c r="Y223" s="1516">
        <v>0</v>
      </c>
      <c r="Z223" s="1516">
        <v>0</v>
      </c>
      <c r="AA223" s="1517">
        <v>0</v>
      </c>
    </row>
    <row r="224" spans="2:27" x14ac:dyDescent="0.25">
      <c r="B224" s="250" t="s">
        <v>1027</v>
      </c>
      <c r="C224" s="50" t="s">
        <v>1028</v>
      </c>
      <c r="D224" s="57" t="s">
        <v>815</v>
      </c>
      <c r="E224" s="1591" t="s">
        <v>2192</v>
      </c>
      <c r="F224" s="301">
        <v>3</v>
      </c>
      <c r="G224" s="1515">
        <v>0</v>
      </c>
      <c r="H224" s="1515">
        <v>0</v>
      </c>
      <c r="I224" s="1515">
        <v>0</v>
      </c>
      <c r="J224" s="1515">
        <v>0</v>
      </c>
      <c r="K224" s="1515">
        <v>0</v>
      </c>
      <c r="L224" s="1516">
        <v>0</v>
      </c>
      <c r="M224" s="1516">
        <v>0</v>
      </c>
      <c r="N224" s="1516">
        <v>0</v>
      </c>
      <c r="O224" s="1516">
        <v>0</v>
      </c>
      <c r="P224" s="1516">
        <v>0</v>
      </c>
      <c r="Q224" s="1516">
        <v>0</v>
      </c>
      <c r="R224" s="1516">
        <v>0</v>
      </c>
      <c r="S224" s="1516">
        <v>0</v>
      </c>
      <c r="T224" s="1516">
        <v>0</v>
      </c>
      <c r="U224" s="1516">
        <v>0</v>
      </c>
      <c r="V224" s="1516">
        <v>0</v>
      </c>
      <c r="W224" s="1516">
        <v>0</v>
      </c>
      <c r="X224" s="1516">
        <v>0</v>
      </c>
      <c r="Y224" s="1516">
        <v>0</v>
      </c>
      <c r="Z224" s="1516">
        <v>0</v>
      </c>
      <c r="AA224" s="1517">
        <v>0</v>
      </c>
    </row>
    <row r="225" spans="2:27" x14ac:dyDescent="0.25">
      <c r="B225" s="250" t="s">
        <v>1029</v>
      </c>
      <c r="C225" s="50" t="s">
        <v>1030</v>
      </c>
      <c r="D225" s="57" t="s">
        <v>815</v>
      </c>
      <c r="E225" s="1591" t="s">
        <v>2192</v>
      </c>
      <c r="F225" s="301">
        <v>3</v>
      </c>
      <c r="G225" s="1515">
        <v>0</v>
      </c>
      <c r="H225" s="1515">
        <v>0</v>
      </c>
      <c r="I225" s="1515">
        <v>0</v>
      </c>
      <c r="J225" s="1515">
        <v>0</v>
      </c>
      <c r="K225" s="1515">
        <v>0</v>
      </c>
      <c r="L225" s="1516">
        <v>0</v>
      </c>
      <c r="M225" s="1516">
        <v>0.21860727944802763</v>
      </c>
      <c r="N225" s="1516">
        <v>0.18019779670843006</v>
      </c>
      <c r="O225" s="1516">
        <v>0.14417584125456512</v>
      </c>
      <c r="P225" s="1516">
        <v>0.11542649195677981</v>
      </c>
      <c r="Q225" s="1516">
        <v>9.253043535950034E-2</v>
      </c>
      <c r="R225" s="1516">
        <v>0.24841286201507717</v>
      </c>
      <c r="S225" s="1516">
        <v>0.13215728393451176</v>
      </c>
      <c r="T225" s="1516">
        <v>1.9043158935195672</v>
      </c>
      <c r="U225" s="1516">
        <v>1.1514405628082154</v>
      </c>
      <c r="V225" s="1516">
        <v>7.6801141542776339</v>
      </c>
      <c r="W225" s="1516">
        <v>7.0755526367825308</v>
      </c>
      <c r="X225" s="1516">
        <v>7.6805542514731595</v>
      </c>
      <c r="Y225" s="1516">
        <v>7.0759927339780564</v>
      </c>
      <c r="Z225" s="1516">
        <v>7.6809943486686878</v>
      </c>
      <c r="AA225" s="1517">
        <v>7.0764328311735829</v>
      </c>
    </row>
    <row r="226" spans="2:27" x14ac:dyDescent="0.25">
      <c r="B226" s="250" t="s">
        <v>1031</v>
      </c>
      <c r="C226" s="50" t="s">
        <v>1024</v>
      </c>
      <c r="D226" s="57" t="s">
        <v>812</v>
      </c>
      <c r="E226" s="1591" t="s">
        <v>2192</v>
      </c>
      <c r="F226" s="301">
        <v>3</v>
      </c>
      <c r="G226" s="1513">
        <v>0</v>
      </c>
      <c r="H226" s="1513">
        <v>0</v>
      </c>
      <c r="I226" s="1513">
        <v>0</v>
      </c>
      <c r="J226" s="1513">
        <v>0</v>
      </c>
      <c r="K226" s="1513">
        <v>0</v>
      </c>
      <c r="L226" s="1514">
        <v>0</v>
      </c>
      <c r="M226" s="1514">
        <v>0.12260986054503319</v>
      </c>
      <c r="N226" s="1514">
        <v>0.12260986054503319</v>
      </c>
      <c r="O226" s="1514">
        <v>0.12260986054503319</v>
      </c>
      <c r="P226" s="1514">
        <v>0.12260986054503319</v>
      </c>
      <c r="Q226" s="1514">
        <v>0.1226098605450332</v>
      </c>
      <c r="R226" s="1514">
        <v>0.61304930272516589</v>
      </c>
      <c r="S226" s="1514">
        <v>0.61304930272516578</v>
      </c>
      <c r="T226" s="1514">
        <v>0.61304930272516578</v>
      </c>
      <c r="U226" s="1514">
        <v>0.61304930272516578</v>
      </c>
      <c r="V226" s="1514">
        <v>0.61304930272516589</v>
      </c>
      <c r="W226" s="1514">
        <v>0.61304930272516589</v>
      </c>
      <c r="X226" s="1514">
        <v>0.61304930272516589</v>
      </c>
      <c r="Y226" s="1514">
        <v>0.61304930272516589</v>
      </c>
      <c r="Z226" s="1514">
        <v>0.61304930272516578</v>
      </c>
      <c r="AA226" s="1514">
        <v>0.61304930272516589</v>
      </c>
    </row>
    <row r="227" spans="2:27" x14ac:dyDescent="0.25">
      <c r="B227" s="250" t="s">
        <v>1032</v>
      </c>
      <c r="C227" s="1594" t="s">
        <v>1026</v>
      </c>
      <c r="D227" s="57" t="s">
        <v>812</v>
      </c>
      <c r="E227" s="1591" t="s">
        <v>2192</v>
      </c>
      <c r="F227" s="301">
        <v>3</v>
      </c>
      <c r="G227" s="1515">
        <v>0</v>
      </c>
      <c r="H227" s="1515">
        <v>0</v>
      </c>
      <c r="I227" s="1515">
        <v>0</v>
      </c>
      <c r="J227" s="1515">
        <v>0</v>
      </c>
      <c r="K227" s="1515">
        <v>0</v>
      </c>
      <c r="L227" s="1516">
        <v>0</v>
      </c>
      <c r="M227" s="1516">
        <v>0</v>
      </c>
      <c r="N227" s="1516">
        <v>0</v>
      </c>
      <c r="O227" s="1516">
        <v>0</v>
      </c>
      <c r="P227" s="1516">
        <v>0</v>
      </c>
      <c r="Q227" s="1516">
        <v>0</v>
      </c>
      <c r="R227" s="1516">
        <v>0</v>
      </c>
      <c r="S227" s="1516">
        <v>0</v>
      </c>
      <c r="T227" s="1516">
        <v>0</v>
      </c>
      <c r="U227" s="1516">
        <v>0</v>
      </c>
      <c r="V227" s="1516">
        <v>0</v>
      </c>
      <c r="W227" s="1516">
        <v>0</v>
      </c>
      <c r="X227" s="1516">
        <v>0</v>
      </c>
      <c r="Y227" s="1516">
        <v>0</v>
      </c>
      <c r="Z227" s="1516">
        <v>0</v>
      </c>
      <c r="AA227" s="1517">
        <v>0</v>
      </c>
    </row>
    <row r="228" spans="2:27" x14ac:dyDescent="0.25">
      <c r="B228" s="250" t="s">
        <v>1033</v>
      </c>
      <c r="C228" s="1594" t="s">
        <v>1028</v>
      </c>
      <c r="D228" s="57" t="s">
        <v>812</v>
      </c>
      <c r="E228" s="1591" t="s">
        <v>2192</v>
      </c>
      <c r="F228" s="301">
        <v>3</v>
      </c>
      <c r="G228" s="1515">
        <v>0</v>
      </c>
      <c r="H228" s="1515">
        <v>0</v>
      </c>
      <c r="I228" s="1515">
        <v>0</v>
      </c>
      <c r="J228" s="1515">
        <v>0</v>
      </c>
      <c r="K228" s="1515">
        <v>0</v>
      </c>
      <c r="L228" s="1516">
        <v>0</v>
      </c>
      <c r="M228" s="1516">
        <v>0</v>
      </c>
      <c r="N228" s="1516">
        <v>0</v>
      </c>
      <c r="O228" s="1516">
        <v>0</v>
      </c>
      <c r="P228" s="1516">
        <v>0</v>
      </c>
      <c r="Q228" s="1516">
        <v>0</v>
      </c>
      <c r="R228" s="1516">
        <v>0</v>
      </c>
      <c r="S228" s="1516">
        <v>0</v>
      </c>
      <c r="T228" s="1516">
        <v>0</v>
      </c>
      <c r="U228" s="1516">
        <v>0</v>
      </c>
      <c r="V228" s="1516">
        <v>0</v>
      </c>
      <c r="W228" s="1516">
        <v>0</v>
      </c>
      <c r="X228" s="1516">
        <v>0</v>
      </c>
      <c r="Y228" s="1516">
        <v>0</v>
      </c>
      <c r="Z228" s="1516">
        <v>0</v>
      </c>
      <c r="AA228" s="1517">
        <v>0</v>
      </c>
    </row>
    <row r="229" spans="2:27" x14ac:dyDescent="0.25">
      <c r="B229" s="250" t="s">
        <v>1034</v>
      </c>
      <c r="C229" s="1594" t="s">
        <v>1030</v>
      </c>
      <c r="D229" s="57" t="s">
        <v>812</v>
      </c>
      <c r="E229" s="1591" t="s">
        <v>2192</v>
      </c>
      <c r="F229" s="301">
        <v>3</v>
      </c>
      <c r="G229" s="1515">
        <v>0</v>
      </c>
      <c r="H229" s="1515">
        <v>0</v>
      </c>
      <c r="I229" s="1515">
        <v>0</v>
      </c>
      <c r="J229" s="1515">
        <v>0</v>
      </c>
      <c r="K229" s="1515">
        <v>0</v>
      </c>
      <c r="L229" s="1516">
        <v>0</v>
      </c>
      <c r="M229" s="1516">
        <v>0.12260986054503319</v>
      </c>
      <c r="N229" s="1516">
        <v>0.12260986054503319</v>
      </c>
      <c r="O229" s="1516">
        <v>0.12260986054503319</v>
      </c>
      <c r="P229" s="1516">
        <v>0.12260986054503319</v>
      </c>
      <c r="Q229" s="1516">
        <v>0.1226098605450332</v>
      </c>
      <c r="R229" s="1516">
        <v>0.61304930272516589</v>
      </c>
      <c r="S229" s="1516">
        <v>0.61304930272516578</v>
      </c>
      <c r="T229" s="1516">
        <v>0.61304930272516578</v>
      </c>
      <c r="U229" s="1516">
        <v>0.61304930272516578</v>
      </c>
      <c r="V229" s="1516">
        <v>0.61304930272516589</v>
      </c>
      <c r="W229" s="1516">
        <v>0.61304930272516589</v>
      </c>
      <c r="X229" s="1516">
        <v>0.61304930272516589</v>
      </c>
      <c r="Y229" s="1516">
        <v>0.61304930272516589</v>
      </c>
      <c r="Z229" s="1516">
        <v>0.61304930272516578</v>
      </c>
      <c r="AA229" s="1517">
        <v>0.61304930272516589</v>
      </c>
    </row>
    <row r="230" spans="2:27" x14ac:dyDescent="0.25">
      <c r="B230" s="250" t="s">
        <v>1035</v>
      </c>
      <c r="C230" s="1594" t="s">
        <v>1024</v>
      </c>
      <c r="D230" s="57" t="s">
        <v>971</v>
      </c>
      <c r="E230" s="1591" t="s">
        <v>2192</v>
      </c>
      <c r="F230" s="301">
        <v>3</v>
      </c>
      <c r="G230" s="319">
        <f t="shared" ref="G230:K230" si="60">SUM(G222, G226)</f>
        <v>0</v>
      </c>
      <c r="H230" s="319">
        <f t="shared" si="60"/>
        <v>0</v>
      </c>
      <c r="I230" s="319">
        <f t="shared" si="60"/>
        <v>0</v>
      </c>
      <c r="J230" s="319">
        <f t="shared" si="60"/>
        <v>0</v>
      </c>
      <c r="K230" s="319">
        <f t="shared" si="60"/>
        <v>0</v>
      </c>
      <c r="L230" s="319">
        <f>SUM(L222, L226)</f>
        <v>0</v>
      </c>
      <c r="M230" s="319">
        <f t="shared" ref="M230:AA230" si="61">SUM(M222, M226)</f>
        <v>0.3412171399930608</v>
      </c>
      <c r="N230" s="319">
        <f t="shared" si="61"/>
        <v>0.30280765725346326</v>
      </c>
      <c r="O230" s="319">
        <f t="shared" si="61"/>
        <v>0.26678570179959832</v>
      </c>
      <c r="P230" s="319">
        <f t="shared" si="61"/>
        <v>0.23803635250181299</v>
      </c>
      <c r="Q230" s="319">
        <f t="shared" si="61"/>
        <v>0.21514029590453354</v>
      </c>
      <c r="R230" s="319">
        <f t="shared" si="61"/>
        <v>0.86146216474024306</v>
      </c>
      <c r="S230" s="319">
        <f t="shared" si="61"/>
        <v>0.74520658665967754</v>
      </c>
      <c r="T230" s="319">
        <f t="shared" si="61"/>
        <v>2.5173651962447332</v>
      </c>
      <c r="U230" s="319">
        <f t="shared" si="61"/>
        <v>1.7644898655333812</v>
      </c>
      <c r="V230" s="319">
        <f t="shared" si="61"/>
        <v>8.2931634570027999</v>
      </c>
      <c r="W230" s="319">
        <f t="shared" si="61"/>
        <v>7.6886019395076968</v>
      </c>
      <c r="X230" s="319">
        <f t="shared" si="61"/>
        <v>8.2936035541983255</v>
      </c>
      <c r="Y230" s="319">
        <f t="shared" si="61"/>
        <v>7.6890420367032224</v>
      </c>
      <c r="Z230" s="319">
        <f t="shared" si="61"/>
        <v>8.2940436513938529</v>
      </c>
      <c r="AA230" s="319">
        <f t="shared" si="61"/>
        <v>7.6894821338987489</v>
      </c>
    </row>
    <row r="231" spans="2:27" x14ac:dyDescent="0.25">
      <c r="B231" s="250" t="s">
        <v>1036</v>
      </c>
      <c r="C231" s="1594" t="s">
        <v>1037</v>
      </c>
      <c r="D231" s="57" t="s">
        <v>815</v>
      </c>
      <c r="E231" s="1591" t="s">
        <v>2192</v>
      </c>
      <c r="F231" s="301">
        <v>3</v>
      </c>
      <c r="G231" s="1513">
        <v>0</v>
      </c>
      <c r="H231" s="1513">
        <v>0</v>
      </c>
      <c r="I231" s="1513">
        <v>0</v>
      </c>
      <c r="J231" s="1513">
        <v>0</v>
      </c>
      <c r="K231" s="1513">
        <v>0</v>
      </c>
      <c r="L231" s="1514">
        <v>0</v>
      </c>
      <c r="M231" s="1514">
        <v>6.3573470209725294</v>
      </c>
      <c r="N231" s="1514">
        <v>6.5401413911345667</v>
      </c>
      <c r="O231" s="1514">
        <v>6.5401413911345667</v>
      </c>
      <c r="P231" s="1514">
        <v>6.5401413911345667</v>
      </c>
      <c r="Q231" s="1514">
        <v>6.5401413911345667</v>
      </c>
      <c r="R231" s="1514">
        <v>32.701565145204114</v>
      </c>
      <c r="S231" s="1514">
        <v>0</v>
      </c>
      <c r="T231" s="1514">
        <v>0</v>
      </c>
      <c r="U231" s="1514">
        <v>0</v>
      </c>
      <c r="V231" s="1514">
        <v>0</v>
      </c>
      <c r="W231" s="1514">
        <v>0</v>
      </c>
      <c r="X231" s="1514">
        <v>0</v>
      </c>
      <c r="Y231" s="1514">
        <v>0</v>
      </c>
      <c r="Z231" s="1514">
        <v>0</v>
      </c>
      <c r="AA231" s="1514">
        <v>0</v>
      </c>
    </row>
    <row r="232" spans="2:27" x14ac:dyDescent="0.25">
      <c r="B232" s="250" t="s">
        <v>1038</v>
      </c>
      <c r="C232" s="1594" t="s">
        <v>2196</v>
      </c>
      <c r="D232" s="57" t="s">
        <v>815</v>
      </c>
      <c r="E232" s="1591" t="s">
        <v>2192</v>
      </c>
      <c r="F232" s="301">
        <v>3</v>
      </c>
      <c r="G232" s="1515">
        <v>0</v>
      </c>
      <c r="H232" s="1515">
        <v>0</v>
      </c>
      <c r="I232" s="1515">
        <v>0</v>
      </c>
      <c r="J232" s="1515">
        <v>0</v>
      </c>
      <c r="K232" s="1515">
        <v>0</v>
      </c>
      <c r="L232" s="1516">
        <v>0</v>
      </c>
      <c r="M232" s="1516">
        <v>0</v>
      </c>
      <c r="N232" s="1516">
        <v>0</v>
      </c>
      <c r="O232" s="1516">
        <v>0</v>
      </c>
      <c r="P232" s="1516">
        <v>0</v>
      </c>
      <c r="Q232" s="1516">
        <v>0</v>
      </c>
      <c r="R232" s="1516">
        <v>0</v>
      </c>
      <c r="S232" s="1516">
        <v>0</v>
      </c>
      <c r="T232" s="1516">
        <v>0</v>
      </c>
      <c r="U232" s="1516">
        <v>0</v>
      </c>
      <c r="V232" s="1516">
        <v>0</v>
      </c>
      <c r="W232" s="1516">
        <v>0</v>
      </c>
      <c r="X232" s="1516">
        <v>0</v>
      </c>
      <c r="Y232" s="1516">
        <v>0</v>
      </c>
      <c r="Z232" s="1516">
        <v>0</v>
      </c>
      <c r="AA232" s="1517">
        <v>0</v>
      </c>
    </row>
    <row r="233" spans="2:27" x14ac:dyDescent="0.25">
      <c r="B233" s="250" t="s">
        <v>1039</v>
      </c>
      <c r="C233" s="1594" t="s">
        <v>2197</v>
      </c>
      <c r="D233" s="57" t="s">
        <v>815</v>
      </c>
      <c r="E233" s="1591" t="s">
        <v>2192</v>
      </c>
      <c r="F233" s="301">
        <v>3</v>
      </c>
      <c r="G233" s="1515">
        <v>0</v>
      </c>
      <c r="H233" s="1515">
        <v>0</v>
      </c>
      <c r="I233" s="1515">
        <v>0</v>
      </c>
      <c r="J233" s="1515">
        <v>0</v>
      </c>
      <c r="K233" s="1515">
        <v>0</v>
      </c>
      <c r="L233" s="1516">
        <v>0</v>
      </c>
      <c r="M233" s="1516">
        <v>0</v>
      </c>
      <c r="N233" s="1516">
        <v>0</v>
      </c>
      <c r="O233" s="1516">
        <v>0</v>
      </c>
      <c r="P233" s="1516">
        <v>0</v>
      </c>
      <c r="Q233" s="1516">
        <v>0</v>
      </c>
      <c r="R233" s="1516">
        <v>0</v>
      </c>
      <c r="S233" s="1516">
        <v>0</v>
      </c>
      <c r="T233" s="1516">
        <v>0</v>
      </c>
      <c r="U233" s="1516">
        <v>0</v>
      </c>
      <c r="V233" s="1516">
        <v>0</v>
      </c>
      <c r="W233" s="1516">
        <v>0</v>
      </c>
      <c r="X233" s="1516">
        <v>0</v>
      </c>
      <c r="Y233" s="1516">
        <v>0</v>
      </c>
      <c r="Z233" s="1516">
        <v>0</v>
      </c>
      <c r="AA233" s="1517">
        <v>0</v>
      </c>
    </row>
    <row r="234" spans="2:27" x14ac:dyDescent="0.25">
      <c r="B234" s="250" t="s">
        <v>1040</v>
      </c>
      <c r="C234" s="1594" t="s">
        <v>2198</v>
      </c>
      <c r="D234" s="57" t="s">
        <v>815</v>
      </c>
      <c r="E234" s="1591" t="s">
        <v>2192</v>
      </c>
      <c r="F234" s="301">
        <v>3</v>
      </c>
      <c r="G234" s="1515">
        <v>0</v>
      </c>
      <c r="H234" s="1515">
        <v>0</v>
      </c>
      <c r="I234" s="1515">
        <v>0</v>
      </c>
      <c r="J234" s="1515">
        <v>0</v>
      </c>
      <c r="K234" s="1515">
        <v>0</v>
      </c>
      <c r="L234" s="1516">
        <v>0</v>
      </c>
      <c r="M234" s="1516">
        <v>6.3573470209725294</v>
      </c>
      <c r="N234" s="1516">
        <v>6.5401413911345667</v>
      </c>
      <c r="O234" s="1516">
        <v>6.5401413911345667</v>
      </c>
      <c r="P234" s="1516">
        <v>6.5401413911345667</v>
      </c>
      <c r="Q234" s="1516">
        <v>6.5401413911345667</v>
      </c>
      <c r="R234" s="1516">
        <v>32.701565145204114</v>
      </c>
      <c r="S234" s="1516">
        <v>0</v>
      </c>
      <c r="T234" s="1516">
        <v>0</v>
      </c>
      <c r="U234" s="1516">
        <v>0</v>
      </c>
      <c r="V234" s="1516">
        <v>0</v>
      </c>
      <c r="W234" s="1516">
        <v>0</v>
      </c>
      <c r="X234" s="1516">
        <v>0</v>
      </c>
      <c r="Y234" s="1516">
        <v>0</v>
      </c>
      <c r="Z234" s="1516">
        <v>0</v>
      </c>
      <c r="AA234" s="1517">
        <v>0</v>
      </c>
    </row>
    <row r="235" spans="2:27" x14ac:dyDescent="0.25">
      <c r="B235" s="250" t="s">
        <v>1041</v>
      </c>
      <c r="C235" s="1594" t="s">
        <v>1037</v>
      </c>
      <c r="D235" s="57" t="s">
        <v>812</v>
      </c>
      <c r="E235" s="1591" t="s">
        <v>2192</v>
      </c>
      <c r="F235" s="301">
        <v>3</v>
      </c>
      <c r="G235" s="1513">
        <v>0</v>
      </c>
      <c r="H235" s="1513">
        <v>0</v>
      </c>
      <c r="I235" s="1513">
        <v>0</v>
      </c>
      <c r="J235" s="1513">
        <v>0</v>
      </c>
      <c r="K235" s="1513">
        <v>0</v>
      </c>
      <c r="L235" s="1514">
        <v>0</v>
      </c>
      <c r="M235" s="1514">
        <v>0</v>
      </c>
      <c r="N235" s="1514">
        <v>0</v>
      </c>
      <c r="O235" s="1514">
        <v>0</v>
      </c>
      <c r="P235" s="1514">
        <v>0</v>
      </c>
      <c r="Q235" s="1514">
        <v>0</v>
      </c>
      <c r="R235" s="1514">
        <v>0</v>
      </c>
      <c r="S235" s="1514">
        <v>0</v>
      </c>
      <c r="T235" s="1514">
        <v>0</v>
      </c>
      <c r="U235" s="1514">
        <v>0</v>
      </c>
      <c r="V235" s="1514">
        <v>0</v>
      </c>
      <c r="W235" s="1514">
        <v>0</v>
      </c>
      <c r="X235" s="1514">
        <v>0</v>
      </c>
      <c r="Y235" s="1514">
        <v>0</v>
      </c>
      <c r="Z235" s="1514">
        <v>0</v>
      </c>
      <c r="AA235" s="1514">
        <v>0</v>
      </c>
    </row>
    <row r="236" spans="2:27" x14ac:dyDescent="0.25">
      <c r="B236" s="250" t="s">
        <v>1042</v>
      </c>
      <c r="C236" s="1594" t="s">
        <v>2196</v>
      </c>
      <c r="D236" s="57" t="s">
        <v>812</v>
      </c>
      <c r="E236" s="1591" t="s">
        <v>2192</v>
      </c>
      <c r="F236" s="301">
        <v>3</v>
      </c>
      <c r="G236" s="1515">
        <v>0</v>
      </c>
      <c r="H236" s="1515">
        <v>0</v>
      </c>
      <c r="I236" s="1515">
        <v>0</v>
      </c>
      <c r="J236" s="1515">
        <v>0</v>
      </c>
      <c r="K236" s="1515">
        <v>0</v>
      </c>
      <c r="L236" s="1516">
        <v>0</v>
      </c>
      <c r="M236" s="1516">
        <v>0</v>
      </c>
      <c r="N236" s="1516">
        <v>0</v>
      </c>
      <c r="O236" s="1516">
        <v>0</v>
      </c>
      <c r="P236" s="1516">
        <v>0</v>
      </c>
      <c r="Q236" s="1516">
        <v>0</v>
      </c>
      <c r="R236" s="1516">
        <v>0</v>
      </c>
      <c r="S236" s="1516">
        <v>0</v>
      </c>
      <c r="T236" s="1516">
        <v>0</v>
      </c>
      <c r="U236" s="1516">
        <v>0</v>
      </c>
      <c r="V236" s="1516">
        <v>0</v>
      </c>
      <c r="W236" s="1516">
        <v>0</v>
      </c>
      <c r="X236" s="1516">
        <v>0</v>
      </c>
      <c r="Y236" s="1516">
        <v>0</v>
      </c>
      <c r="Z236" s="1516">
        <v>0</v>
      </c>
      <c r="AA236" s="1517">
        <v>0</v>
      </c>
    </row>
    <row r="237" spans="2:27" x14ac:dyDescent="0.25">
      <c r="B237" s="250" t="s">
        <v>1043</v>
      </c>
      <c r="C237" s="1594" t="s">
        <v>2199</v>
      </c>
      <c r="D237" s="57" t="s">
        <v>812</v>
      </c>
      <c r="E237" s="1591" t="s">
        <v>2192</v>
      </c>
      <c r="F237" s="301">
        <v>3</v>
      </c>
      <c r="G237" s="1515">
        <v>0</v>
      </c>
      <c r="H237" s="1515">
        <v>0</v>
      </c>
      <c r="I237" s="1515">
        <v>0</v>
      </c>
      <c r="J237" s="1515">
        <v>0</v>
      </c>
      <c r="K237" s="1515">
        <v>0</v>
      </c>
      <c r="L237" s="1516">
        <v>0</v>
      </c>
      <c r="M237" s="1516">
        <v>0</v>
      </c>
      <c r="N237" s="1516">
        <v>0</v>
      </c>
      <c r="O237" s="1516">
        <v>0</v>
      </c>
      <c r="P237" s="1516">
        <v>0</v>
      </c>
      <c r="Q237" s="1516">
        <v>0</v>
      </c>
      <c r="R237" s="1516">
        <v>0</v>
      </c>
      <c r="S237" s="1516">
        <v>0</v>
      </c>
      <c r="T237" s="1516">
        <v>0</v>
      </c>
      <c r="U237" s="1516">
        <v>0</v>
      </c>
      <c r="V237" s="1516">
        <v>0</v>
      </c>
      <c r="W237" s="1516">
        <v>0</v>
      </c>
      <c r="X237" s="1516">
        <v>0</v>
      </c>
      <c r="Y237" s="1516">
        <v>0</v>
      </c>
      <c r="Z237" s="1516">
        <v>0</v>
      </c>
      <c r="AA237" s="1517">
        <v>0</v>
      </c>
    </row>
    <row r="238" spans="2:27" x14ac:dyDescent="0.25">
      <c r="B238" s="250" t="s">
        <v>1044</v>
      </c>
      <c r="C238" s="1594" t="s">
        <v>2198</v>
      </c>
      <c r="D238" s="57" t="s">
        <v>812</v>
      </c>
      <c r="E238" s="1591" t="s">
        <v>2192</v>
      </c>
      <c r="F238" s="301">
        <v>3</v>
      </c>
      <c r="G238" s="1515">
        <v>0</v>
      </c>
      <c r="H238" s="1515">
        <v>0</v>
      </c>
      <c r="I238" s="1515">
        <v>0</v>
      </c>
      <c r="J238" s="1515">
        <v>0</v>
      </c>
      <c r="K238" s="1515">
        <v>0</v>
      </c>
      <c r="L238" s="1516">
        <v>0</v>
      </c>
      <c r="M238" s="1516">
        <v>0</v>
      </c>
      <c r="N238" s="1516">
        <v>0</v>
      </c>
      <c r="O238" s="1516">
        <v>0</v>
      </c>
      <c r="P238" s="1516">
        <v>0</v>
      </c>
      <c r="Q238" s="1516">
        <v>0</v>
      </c>
      <c r="R238" s="1516">
        <v>0</v>
      </c>
      <c r="S238" s="1516">
        <v>0</v>
      </c>
      <c r="T238" s="1516">
        <v>0</v>
      </c>
      <c r="U238" s="1516">
        <v>0</v>
      </c>
      <c r="V238" s="1516">
        <v>0</v>
      </c>
      <c r="W238" s="1516">
        <v>0</v>
      </c>
      <c r="X238" s="1516">
        <v>0</v>
      </c>
      <c r="Y238" s="1516">
        <v>0</v>
      </c>
      <c r="Z238" s="1516">
        <v>0</v>
      </c>
      <c r="AA238" s="1517">
        <v>0</v>
      </c>
    </row>
    <row r="239" spans="2:27" x14ac:dyDescent="0.25">
      <c r="B239" s="250" t="s">
        <v>1045</v>
      </c>
      <c r="C239" s="1594" t="s">
        <v>1037</v>
      </c>
      <c r="D239" s="57" t="s">
        <v>971</v>
      </c>
      <c r="E239" s="1591" t="s">
        <v>2192</v>
      </c>
      <c r="F239" s="301">
        <v>3</v>
      </c>
      <c r="G239" s="319">
        <f t="shared" ref="G239:K239" si="62">SUM(G231,G235)</f>
        <v>0</v>
      </c>
      <c r="H239" s="319">
        <f t="shared" si="62"/>
        <v>0</v>
      </c>
      <c r="I239" s="319">
        <f t="shared" si="62"/>
        <v>0</v>
      </c>
      <c r="J239" s="319">
        <f t="shared" si="62"/>
        <v>0</v>
      </c>
      <c r="K239" s="319">
        <f t="shared" si="62"/>
        <v>0</v>
      </c>
      <c r="L239" s="319">
        <f>SUM(L231,L235)</f>
        <v>0</v>
      </c>
      <c r="M239" s="319">
        <f t="shared" ref="M239:AA239" si="63">SUM(M231,M235)</f>
        <v>6.3573470209725294</v>
      </c>
      <c r="N239" s="319">
        <f t="shared" si="63"/>
        <v>6.5401413911345667</v>
      </c>
      <c r="O239" s="319">
        <f t="shared" si="63"/>
        <v>6.5401413911345667</v>
      </c>
      <c r="P239" s="319">
        <f t="shared" si="63"/>
        <v>6.5401413911345667</v>
      </c>
      <c r="Q239" s="319">
        <f t="shared" si="63"/>
        <v>6.5401413911345667</v>
      </c>
      <c r="R239" s="319">
        <f t="shared" si="63"/>
        <v>32.701565145204114</v>
      </c>
      <c r="S239" s="319">
        <f t="shared" si="63"/>
        <v>0</v>
      </c>
      <c r="T239" s="319">
        <f t="shared" si="63"/>
        <v>0</v>
      </c>
      <c r="U239" s="319">
        <f t="shared" si="63"/>
        <v>0</v>
      </c>
      <c r="V239" s="319">
        <f t="shared" si="63"/>
        <v>0</v>
      </c>
      <c r="W239" s="319">
        <f t="shared" si="63"/>
        <v>0</v>
      </c>
      <c r="X239" s="319">
        <f t="shared" si="63"/>
        <v>0</v>
      </c>
      <c r="Y239" s="319">
        <f t="shared" si="63"/>
        <v>0</v>
      </c>
      <c r="Z239" s="319">
        <f t="shared" si="63"/>
        <v>0</v>
      </c>
      <c r="AA239" s="319">
        <f t="shared" si="63"/>
        <v>0</v>
      </c>
    </row>
    <row r="240" spans="2:27" x14ac:dyDescent="0.25">
      <c r="B240" s="250" t="s">
        <v>1046</v>
      </c>
      <c r="C240" s="1594" t="s">
        <v>1047</v>
      </c>
      <c r="D240" s="57" t="s">
        <v>815</v>
      </c>
      <c r="E240" s="1591" t="s">
        <v>2192</v>
      </c>
      <c r="F240" s="301">
        <v>3</v>
      </c>
      <c r="G240" s="1513">
        <v>0</v>
      </c>
      <c r="H240" s="1513">
        <v>0</v>
      </c>
      <c r="I240" s="1513">
        <v>0</v>
      </c>
      <c r="J240" s="1513">
        <v>0</v>
      </c>
      <c r="K240" s="1513">
        <v>0</v>
      </c>
      <c r="L240" s="1514">
        <v>0</v>
      </c>
      <c r="M240" s="1514">
        <v>0</v>
      </c>
      <c r="N240" s="1514">
        <v>0</v>
      </c>
      <c r="O240" s="1514">
        <v>0</v>
      </c>
      <c r="P240" s="1514">
        <v>0</v>
      </c>
      <c r="Q240" s="1514">
        <v>0</v>
      </c>
      <c r="R240" s="1514">
        <v>0</v>
      </c>
      <c r="S240" s="1514">
        <v>0</v>
      </c>
      <c r="T240" s="1514">
        <v>0</v>
      </c>
      <c r="U240" s="1514">
        <v>0</v>
      </c>
      <c r="V240" s="1514">
        <v>0</v>
      </c>
      <c r="W240" s="1514">
        <v>0</v>
      </c>
      <c r="X240" s="1514">
        <v>0</v>
      </c>
      <c r="Y240" s="1514">
        <v>0</v>
      </c>
      <c r="Z240" s="1514">
        <v>0</v>
      </c>
      <c r="AA240" s="1514">
        <v>0</v>
      </c>
    </row>
    <row r="241" spans="2:27" x14ac:dyDescent="0.25">
      <c r="B241" s="250" t="s">
        <v>1048</v>
      </c>
      <c r="C241" s="1594" t="s">
        <v>1049</v>
      </c>
      <c r="D241" s="57" t="s">
        <v>815</v>
      </c>
      <c r="E241" s="1591" t="s">
        <v>2192</v>
      </c>
      <c r="F241" s="301">
        <v>3</v>
      </c>
      <c r="G241" s="1515">
        <v>0</v>
      </c>
      <c r="H241" s="1515">
        <v>0</v>
      </c>
      <c r="I241" s="1515">
        <v>0</v>
      </c>
      <c r="J241" s="1515">
        <v>0</v>
      </c>
      <c r="K241" s="1515">
        <v>0</v>
      </c>
      <c r="L241" s="1516">
        <v>0</v>
      </c>
      <c r="M241" s="1516">
        <v>0</v>
      </c>
      <c r="N241" s="1516">
        <v>0</v>
      </c>
      <c r="O241" s="1516">
        <v>0</v>
      </c>
      <c r="P241" s="1516">
        <v>0</v>
      </c>
      <c r="Q241" s="1516">
        <v>0</v>
      </c>
      <c r="R241" s="1516">
        <v>0</v>
      </c>
      <c r="S241" s="1516">
        <v>0</v>
      </c>
      <c r="T241" s="1516">
        <v>0</v>
      </c>
      <c r="U241" s="1516">
        <v>0</v>
      </c>
      <c r="V241" s="1516">
        <v>0</v>
      </c>
      <c r="W241" s="1516">
        <v>0</v>
      </c>
      <c r="X241" s="1516">
        <v>0</v>
      </c>
      <c r="Y241" s="1516">
        <v>0</v>
      </c>
      <c r="Z241" s="1516">
        <v>0</v>
      </c>
      <c r="AA241" s="1517">
        <v>0</v>
      </c>
    </row>
    <row r="242" spans="2:27" x14ac:dyDescent="0.25">
      <c r="B242" s="250" t="s">
        <v>1050</v>
      </c>
      <c r="C242" s="50" t="s">
        <v>1051</v>
      </c>
      <c r="D242" s="57" t="s">
        <v>815</v>
      </c>
      <c r="E242" s="1591" t="s">
        <v>2192</v>
      </c>
      <c r="F242" s="301">
        <v>3</v>
      </c>
      <c r="G242" s="1515">
        <v>0</v>
      </c>
      <c r="H242" s="1515">
        <v>0</v>
      </c>
      <c r="I242" s="1515">
        <v>0</v>
      </c>
      <c r="J242" s="1515">
        <v>0</v>
      </c>
      <c r="K242" s="1515">
        <v>0</v>
      </c>
      <c r="L242" s="1516">
        <v>0</v>
      </c>
      <c r="M242" s="1516">
        <v>0</v>
      </c>
      <c r="N242" s="1516">
        <v>0</v>
      </c>
      <c r="O242" s="1516">
        <v>0</v>
      </c>
      <c r="P242" s="1516">
        <v>0</v>
      </c>
      <c r="Q242" s="1516">
        <v>0</v>
      </c>
      <c r="R242" s="1516">
        <v>0</v>
      </c>
      <c r="S242" s="1516">
        <v>0</v>
      </c>
      <c r="T242" s="1516">
        <v>0</v>
      </c>
      <c r="U242" s="1516">
        <v>0</v>
      </c>
      <c r="V242" s="1516">
        <v>0</v>
      </c>
      <c r="W242" s="1516">
        <v>0</v>
      </c>
      <c r="X242" s="1516">
        <v>0</v>
      </c>
      <c r="Y242" s="1516">
        <v>0</v>
      </c>
      <c r="Z242" s="1516">
        <v>0</v>
      </c>
      <c r="AA242" s="1517">
        <v>0</v>
      </c>
    </row>
    <row r="243" spans="2:27" x14ac:dyDescent="0.25">
      <c r="B243" s="250" t="s">
        <v>1052</v>
      </c>
      <c r="C243" s="50" t="s">
        <v>1053</v>
      </c>
      <c r="D243" s="57" t="s">
        <v>815</v>
      </c>
      <c r="E243" s="1591" t="s">
        <v>2192</v>
      </c>
      <c r="F243" s="301">
        <v>3</v>
      </c>
      <c r="G243" s="1515">
        <v>0</v>
      </c>
      <c r="H243" s="1515">
        <v>0</v>
      </c>
      <c r="I243" s="1515">
        <v>0</v>
      </c>
      <c r="J243" s="1515">
        <v>0</v>
      </c>
      <c r="K243" s="1515">
        <v>0</v>
      </c>
      <c r="L243" s="1516">
        <v>0</v>
      </c>
      <c r="M243" s="1516">
        <v>0</v>
      </c>
      <c r="N243" s="1516">
        <v>0</v>
      </c>
      <c r="O243" s="1516">
        <v>0</v>
      </c>
      <c r="P243" s="1516">
        <v>0</v>
      </c>
      <c r="Q243" s="1516">
        <v>0</v>
      </c>
      <c r="R243" s="1516">
        <v>0</v>
      </c>
      <c r="S243" s="1516">
        <v>0</v>
      </c>
      <c r="T243" s="1516">
        <v>0</v>
      </c>
      <c r="U243" s="1516">
        <v>0</v>
      </c>
      <c r="V243" s="1516">
        <v>0</v>
      </c>
      <c r="W243" s="1516">
        <v>0</v>
      </c>
      <c r="X243" s="1516">
        <v>0</v>
      </c>
      <c r="Y243" s="1516">
        <v>0</v>
      </c>
      <c r="Z243" s="1516">
        <v>0</v>
      </c>
      <c r="AA243" s="1517">
        <v>0</v>
      </c>
    </row>
    <row r="244" spans="2:27" x14ac:dyDescent="0.25">
      <c r="B244" s="250" t="s">
        <v>1054</v>
      </c>
      <c r="C244" s="50" t="s">
        <v>1047</v>
      </c>
      <c r="D244" s="57" t="s">
        <v>812</v>
      </c>
      <c r="E244" s="1591" t="s">
        <v>2192</v>
      </c>
      <c r="F244" s="301">
        <v>3</v>
      </c>
      <c r="G244" s="1513">
        <v>0</v>
      </c>
      <c r="H244" s="1513">
        <v>0</v>
      </c>
      <c r="I244" s="1513">
        <v>0</v>
      </c>
      <c r="J244" s="1513">
        <v>0</v>
      </c>
      <c r="K244" s="1513">
        <v>0</v>
      </c>
      <c r="L244" s="1514">
        <v>0</v>
      </c>
      <c r="M244" s="1514">
        <v>0</v>
      </c>
      <c r="N244" s="1514">
        <v>0</v>
      </c>
      <c r="O244" s="1514">
        <v>0</v>
      </c>
      <c r="P244" s="1514">
        <v>0</v>
      </c>
      <c r="Q244" s="1514">
        <v>0</v>
      </c>
      <c r="R244" s="1514">
        <v>0</v>
      </c>
      <c r="S244" s="1514">
        <v>0</v>
      </c>
      <c r="T244" s="1514">
        <v>0</v>
      </c>
      <c r="U244" s="1514">
        <v>0</v>
      </c>
      <c r="V244" s="1514">
        <v>0</v>
      </c>
      <c r="W244" s="1514">
        <v>0</v>
      </c>
      <c r="X244" s="1514">
        <v>0</v>
      </c>
      <c r="Y244" s="1514">
        <v>0</v>
      </c>
      <c r="Z244" s="1514">
        <v>0</v>
      </c>
      <c r="AA244" s="1514">
        <v>0</v>
      </c>
    </row>
    <row r="245" spans="2:27" x14ac:dyDescent="0.25">
      <c r="B245" s="250" t="s">
        <v>1055</v>
      </c>
      <c r="C245" s="50" t="s">
        <v>1049</v>
      </c>
      <c r="D245" s="57" t="s">
        <v>812</v>
      </c>
      <c r="E245" s="1591" t="s">
        <v>2192</v>
      </c>
      <c r="F245" s="301">
        <v>3</v>
      </c>
      <c r="G245" s="1515">
        <v>0</v>
      </c>
      <c r="H245" s="1515">
        <v>0</v>
      </c>
      <c r="I245" s="1515">
        <v>0</v>
      </c>
      <c r="J245" s="1515">
        <v>0</v>
      </c>
      <c r="K245" s="1515">
        <v>0</v>
      </c>
      <c r="L245" s="1516">
        <v>0</v>
      </c>
      <c r="M245" s="1516">
        <v>0</v>
      </c>
      <c r="N245" s="1516">
        <v>0</v>
      </c>
      <c r="O245" s="1516">
        <v>0</v>
      </c>
      <c r="P245" s="1516">
        <v>0</v>
      </c>
      <c r="Q245" s="1516">
        <v>0</v>
      </c>
      <c r="R245" s="1516">
        <v>0</v>
      </c>
      <c r="S245" s="1516">
        <v>0</v>
      </c>
      <c r="T245" s="1516">
        <v>0</v>
      </c>
      <c r="U245" s="1516">
        <v>0</v>
      </c>
      <c r="V245" s="1516">
        <v>0</v>
      </c>
      <c r="W245" s="1516">
        <v>0</v>
      </c>
      <c r="X245" s="1516">
        <v>0</v>
      </c>
      <c r="Y245" s="1516">
        <v>0</v>
      </c>
      <c r="Z245" s="1516">
        <v>0</v>
      </c>
      <c r="AA245" s="1517">
        <v>0</v>
      </c>
    </row>
    <row r="246" spans="2:27" x14ac:dyDescent="0.25">
      <c r="B246" s="250" t="s">
        <v>1056</v>
      </c>
      <c r="C246" s="50" t="s">
        <v>1051</v>
      </c>
      <c r="D246" s="57" t="s">
        <v>812</v>
      </c>
      <c r="E246" s="1591" t="s">
        <v>2192</v>
      </c>
      <c r="F246" s="301">
        <v>3</v>
      </c>
      <c r="G246" s="1515">
        <v>0</v>
      </c>
      <c r="H246" s="1515">
        <v>0</v>
      </c>
      <c r="I246" s="1515">
        <v>0</v>
      </c>
      <c r="J246" s="1515">
        <v>0</v>
      </c>
      <c r="K246" s="1515">
        <v>0</v>
      </c>
      <c r="L246" s="1516">
        <v>0</v>
      </c>
      <c r="M246" s="1516">
        <v>0</v>
      </c>
      <c r="N246" s="1516">
        <v>0</v>
      </c>
      <c r="O246" s="1516">
        <v>0</v>
      </c>
      <c r="P246" s="1516">
        <v>0</v>
      </c>
      <c r="Q246" s="1516">
        <v>0</v>
      </c>
      <c r="R246" s="1516">
        <v>0</v>
      </c>
      <c r="S246" s="1516">
        <v>0</v>
      </c>
      <c r="T246" s="1516">
        <v>0</v>
      </c>
      <c r="U246" s="1516">
        <v>0</v>
      </c>
      <c r="V246" s="1516">
        <v>0</v>
      </c>
      <c r="W246" s="1516">
        <v>0</v>
      </c>
      <c r="X246" s="1516">
        <v>0</v>
      </c>
      <c r="Y246" s="1516">
        <v>0</v>
      </c>
      <c r="Z246" s="1516">
        <v>0</v>
      </c>
      <c r="AA246" s="1517">
        <v>0</v>
      </c>
    </row>
    <row r="247" spans="2:27" x14ac:dyDescent="0.25">
      <c r="B247" s="250" t="s">
        <v>1057</v>
      </c>
      <c r="C247" s="50" t="s">
        <v>1053</v>
      </c>
      <c r="D247" s="57" t="s">
        <v>812</v>
      </c>
      <c r="E247" s="1591" t="s">
        <v>2192</v>
      </c>
      <c r="F247" s="301">
        <v>3</v>
      </c>
      <c r="G247" s="1515">
        <v>0</v>
      </c>
      <c r="H247" s="1515">
        <v>0</v>
      </c>
      <c r="I247" s="1515">
        <v>0</v>
      </c>
      <c r="J247" s="1515">
        <v>0</v>
      </c>
      <c r="K247" s="1515">
        <v>0</v>
      </c>
      <c r="L247" s="1516">
        <v>0</v>
      </c>
      <c r="M247" s="1516">
        <v>0</v>
      </c>
      <c r="N247" s="1516">
        <v>0</v>
      </c>
      <c r="O247" s="1516">
        <v>0</v>
      </c>
      <c r="P247" s="1516">
        <v>0</v>
      </c>
      <c r="Q247" s="1516">
        <v>0</v>
      </c>
      <c r="R247" s="1516">
        <v>0</v>
      </c>
      <c r="S247" s="1516">
        <v>0</v>
      </c>
      <c r="T247" s="1516">
        <v>0</v>
      </c>
      <c r="U247" s="1516">
        <v>0</v>
      </c>
      <c r="V247" s="1516">
        <v>0</v>
      </c>
      <c r="W247" s="1516">
        <v>0</v>
      </c>
      <c r="X247" s="1516">
        <v>0</v>
      </c>
      <c r="Y247" s="1516">
        <v>0</v>
      </c>
      <c r="Z247" s="1516">
        <v>0</v>
      </c>
      <c r="AA247" s="1517">
        <v>0</v>
      </c>
    </row>
    <row r="248" spans="2:27" x14ac:dyDescent="0.25">
      <c r="B248" s="250" t="s">
        <v>1058</v>
      </c>
      <c r="C248" s="50" t="s">
        <v>1049</v>
      </c>
      <c r="D248" s="57" t="s">
        <v>971</v>
      </c>
      <c r="E248" s="1591" t="s">
        <v>2192</v>
      </c>
      <c r="F248" s="301">
        <v>3</v>
      </c>
      <c r="G248" s="319">
        <f t="shared" ref="G248:K248" si="64">SUM(G240,G244)</f>
        <v>0</v>
      </c>
      <c r="H248" s="319">
        <f t="shared" si="64"/>
        <v>0</v>
      </c>
      <c r="I248" s="319">
        <f t="shared" si="64"/>
        <v>0</v>
      </c>
      <c r="J248" s="319">
        <f t="shared" si="64"/>
        <v>0</v>
      </c>
      <c r="K248" s="319">
        <f t="shared" si="64"/>
        <v>0</v>
      </c>
      <c r="L248" s="319">
        <f>SUM(L240,L244)</f>
        <v>0</v>
      </c>
      <c r="M248" s="319">
        <f t="shared" ref="M248:AA248" si="65">SUM(M240,M244)</f>
        <v>0</v>
      </c>
      <c r="N248" s="319">
        <f t="shared" si="65"/>
        <v>0</v>
      </c>
      <c r="O248" s="319">
        <f t="shared" si="65"/>
        <v>0</v>
      </c>
      <c r="P248" s="319">
        <f t="shared" si="65"/>
        <v>0</v>
      </c>
      <c r="Q248" s="319">
        <f>SUM(Q240,Q244)</f>
        <v>0</v>
      </c>
      <c r="R248" s="319">
        <f t="shared" si="65"/>
        <v>0</v>
      </c>
      <c r="S248" s="319">
        <f t="shared" si="65"/>
        <v>0</v>
      </c>
      <c r="T248" s="319">
        <f t="shared" si="65"/>
        <v>0</v>
      </c>
      <c r="U248" s="319">
        <f t="shared" si="65"/>
        <v>0</v>
      </c>
      <c r="V248" s="319">
        <f t="shared" si="65"/>
        <v>0</v>
      </c>
      <c r="W248" s="319">
        <f t="shared" si="65"/>
        <v>0</v>
      </c>
      <c r="X248" s="319">
        <f t="shared" si="65"/>
        <v>0</v>
      </c>
      <c r="Y248" s="319">
        <f t="shared" si="65"/>
        <v>0</v>
      </c>
      <c r="Z248" s="319">
        <f t="shared" si="65"/>
        <v>0</v>
      </c>
      <c r="AA248" s="319">
        <f t="shared" si="65"/>
        <v>0</v>
      </c>
    </row>
    <row r="249" spans="2:27" x14ac:dyDescent="0.25">
      <c r="B249" s="250" t="s">
        <v>1059</v>
      </c>
      <c r="C249" s="50" t="s">
        <v>1060</v>
      </c>
      <c r="D249" s="57" t="s">
        <v>815</v>
      </c>
      <c r="E249" s="1591" t="s">
        <v>2192</v>
      </c>
      <c r="F249" s="301">
        <v>3</v>
      </c>
      <c r="G249" s="1515">
        <v>0</v>
      </c>
      <c r="H249" s="1515">
        <v>0</v>
      </c>
      <c r="I249" s="1515">
        <v>0</v>
      </c>
      <c r="J249" s="1515">
        <v>0</v>
      </c>
      <c r="K249" s="1515">
        <v>0</v>
      </c>
      <c r="L249" s="1516">
        <v>0</v>
      </c>
      <c r="M249" s="1516">
        <v>0</v>
      </c>
      <c r="N249" s="1516">
        <v>0</v>
      </c>
      <c r="O249" s="1516">
        <v>0</v>
      </c>
      <c r="P249" s="1516">
        <v>0</v>
      </c>
      <c r="Q249" s="1516">
        <v>0</v>
      </c>
      <c r="R249" s="1516">
        <v>0</v>
      </c>
      <c r="S249" s="1516">
        <v>0</v>
      </c>
      <c r="T249" s="1516">
        <v>0</v>
      </c>
      <c r="U249" s="1516">
        <v>0</v>
      </c>
      <c r="V249" s="1516">
        <v>0</v>
      </c>
      <c r="W249" s="1516">
        <v>0</v>
      </c>
      <c r="X249" s="1516">
        <v>0</v>
      </c>
      <c r="Y249" s="1516">
        <v>0</v>
      </c>
      <c r="Z249" s="1516">
        <v>0</v>
      </c>
      <c r="AA249" s="1517">
        <v>0</v>
      </c>
    </row>
    <row r="250" spans="2:27" x14ac:dyDescent="0.25">
      <c r="B250" s="250" t="s">
        <v>1061</v>
      </c>
      <c r="C250" s="50" t="s">
        <v>1062</v>
      </c>
      <c r="D250" s="57" t="s">
        <v>815</v>
      </c>
      <c r="E250" s="1591" t="s">
        <v>2192</v>
      </c>
      <c r="F250" s="301">
        <v>3</v>
      </c>
      <c r="G250" s="1515">
        <v>0</v>
      </c>
      <c r="H250" s="1515">
        <v>0</v>
      </c>
      <c r="I250" s="1515">
        <v>0</v>
      </c>
      <c r="J250" s="1515">
        <v>0</v>
      </c>
      <c r="K250" s="1515">
        <v>0</v>
      </c>
      <c r="L250" s="1516">
        <v>0</v>
      </c>
      <c r="M250" s="1516">
        <v>9.4620897038252428E-3</v>
      </c>
      <c r="N250" s="1516">
        <v>9.4620897038252428E-3</v>
      </c>
      <c r="O250" s="1516">
        <v>9.4620897038252428E-3</v>
      </c>
      <c r="P250" s="1516">
        <v>9.4620897038252428E-3</v>
      </c>
      <c r="Q250" s="1516">
        <v>9.4620897038252428E-3</v>
      </c>
      <c r="R250" s="1516">
        <v>5.9722289675969531</v>
      </c>
      <c r="S250" s="1516">
        <v>9.5878403401707448</v>
      </c>
      <c r="T250" s="1516">
        <v>6.3462850963249346</v>
      </c>
      <c r="U250" s="1516">
        <v>5.9704433612455432</v>
      </c>
      <c r="V250" s="1516">
        <v>0</v>
      </c>
      <c r="W250" s="1516">
        <v>0</v>
      </c>
      <c r="X250" s="1516">
        <v>0</v>
      </c>
      <c r="Y250" s="1516">
        <v>0</v>
      </c>
      <c r="Z250" s="1516">
        <v>0</v>
      </c>
      <c r="AA250" s="1517">
        <v>0</v>
      </c>
    </row>
    <row r="251" spans="2:27" x14ac:dyDescent="0.25">
      <c r="B251" s="250" t="s">
        <v>1063</v>
      </c>
      <c r="C251" s="50" t="s">
        <v>1064</v>
      </c>
      <c r="D251" s="57" t="s">
        <v>815</v>
      </c>
      <c r="E251" s="1591" t="s">
        <v>2192</v>
      </c>
      <c r="F251" s="301">
        <v>3</v>
      </c>
      <c r="G251" s="1515">
        <v>0</v>
      </c>
      <c r="H251" s="1515">
        <v>0</v>
      </c>
      <c r="I251" s="1515">
        <v>0</v>
      </c>
      <c r="J251" s="1515">
        <v>0</v>
      </c>
      <c r="K251" s="1515">
        <v>0</v>
      </c>
      <c r="L251" s="1516">
        <v>0</v>
      </c>
      <c r="M251" s="1516">
        <v>0</v>
      </c>
      <c r="N251" s="1516">
        <v>0</v>
      </c>
      <c r="O251" s="1516">
        <v>0</v>
      </c>
      <c r="P251" s="1516">
        <v>0</v>
      </c>
      <c r="Q251" s="1516">
        <v>0</v>
      </c>
      <c r="R251" s="1516">
        <v>0</v>
      </c>
      <c r="S251" s="1516">
        <v>0</v>
      </c>
      <c r="T251" s="1516">
        <v>0</v>
      </c>
      <c r="U251" s="1516">
        <v>0</v>
      </c>
      <c r="V251" s="1516">
        <v>0</v>
      </c>
      <c r="W251" s="1516">
        <v>0</v>
      </c>
      <c r="X251" s="1516">
        <v>0</v>
      </c>
      <c r="Y251" s="1516">
        <v>0</v>
      </c>
      <c r="Z251" s="1516">
        <v>0</v>
      </c>
      <c r="AA251" s="1517">
        <v>0</v>
      </c>
    </row>
    <row r="252" spans="2:27" x14ac:dyDescent="0.25">
      <c r="B252" s="250" t="s">
        <v>1065</v>
      </c>
      <c r="C252" s="50" t="s">
        <v>1060</v>
      </c>
      <c r="D252" s="57" t="s">
        <v>812</v>
      </c>
      <c r="E252" s="1591" t="s">
        <v>2192</v>
      </c>
      <c r="F252" s="301">
        <v>3</v>
      </c>
      <c r="G252" s="1515">
        <v>0</v>
      </c>
      <c r="H252" s="1515">
        <v>0</v>
      </c>
      <c r="I252" s="1515">
        <v>0</v>
      </c>
      <c r="J252" s="1515">
        <v>0</v>
      </c>
      <c r="K252" s="1515">
        <v>0</v>
      </c>
      <c r="L252" s="1516">
        <v>0</v>
      </c>
      <c r="M252" s="1516">
        <v>0</v>
      </c>
      <c r="N252" s="1516">
        <v>0</v>
      </c>
      <c r="O252" s="1516">
        <v>0</v>
      </c>
      <c r="P252" s="1516">
        <v>0</v>
      </c>
      <c r="Q252" s="1516">
        <v>0</v>
      </c>
      <c r="R252" s="1516">
        <v>0</v>
      </c>
      <c r="S252" s="1516">
        <v>0</v>
      </c>
      <c r="T252" s="1516">
        <v>0</v>
      </c>
      <c r="U252" s="1516">
        <v>0</v>
      </c>
      <c r="V252" s="1516">
        <v>0</v>
      </c>
      <c r="W252" s="1516">
        <v>0</v>
      </c>
      <c r="X252" s="1516">
        <v>0</v>
      </c>
      <c r="Y252" s="1516">
        <v>0</v>
      </c>
      <c r="Z252" s="1516">
        <v>0</v>
      </c>
      <c r="AA252" s="1517">
        <v>0</v>
      </c>
    </row>
    <row r="253" spans="2:27" x14ac:dyDescent="0.25">
      <c r="B253" s="250" t="s">
        <v>1066</v>
      </c>
      <c r="C253" s="50" t="s">
        <v>1062</v>
      </c>
      <c r="D253" s="57" t="s">
        <v>812</v>
      </c>
      <c r="E253" s="1591" t="s">
        <v>2192</v>
      </c>
      <c r="F253" s="301">
        <v>3</v>
      </c>
      <c r="G253" s="1515">
        <v>0</v>
      </c>
      <c r="H253" s="1515">
        <v>0</v>
      </c>
      <c r="I253" s="1515">
        <v>0</v>
      </c>
      <c r="J253" s="1515">
        <v>0</v>
      </c>
      <c r="K253" s="1515">
        <v>0</v>
      </c>
      <c r="L253" s="1516">
        <v>0</v>
      </c>
      <c r="M253" s="1516">
        <v>2.6654317509789818E-2</v>
      </c>
      <c r="N253" s="1516">
        <v>2.6654317509789818E-2</v>
      </c>
      <c r="O253" s="1516">
        <v>2.6654317509789818E-2</v>
      </c>
      <c r="P253" s="1516">
        <v>2.6654317509789818E-2</v>
      </c>
      <c r="Q253" s="1516">
        <v>2.6654317509789818E-2</v>
      </c>
      <c r="R253" s="1516">
        <v>0.13327158754894911</v>
      </c>
      <c r="S253" s="1516">
        <v>0.13327158754894911</v>
      </c>
      <c r="T253" s="1516">
        <v>0.13327158754894905</v>
      </c>
      <c r="U253" s="1516">
        <v>0.13327158754894913</v>
      </c>
      <c r="V253" s="1516">
        <v>0.13327158754894911</v>
      </c>
      <c r="W253" s="1516">
        <v>0.13327158754894911</v>
      </c>
      <c r="X253" s="1516">
        <v>0.13327158754894911</v>
      </c>
      <c r="Y253" s="1516">
        <v>0.13327158754894911</v>
      </c>
      <c r="Z253" s="1516">
        <v>0.13327158754894911</v>
      </c>
      <c r="AA253" s="1517">
        <v>0.13327158754894911</v>
      </c>
    </row>
    <row r="254" spans="2:27" x14ac:dyDescent="0.25">
      <c r="B254" s="250" t="s">
        <v>1067</v>
      </c>
      <c r="C254" s="50" t="s">
        <v>1064</v>
      </c>
      <c r="D254" s="57" t="s">
        <v>812</v>
      </c>
      <c r="E254" s="1591" t="s">
        <v>2192</v>
      </c>
      <c r="F254" s="301">
        <v>3</v>
      </c>
      <c r="G254" s="1515">
        <v>0</v>
      </c>
      <c r="H254" s="1515">
        <v>0</v>
      </c>
      <c r="I254" s="1515">
        <v>0</v>
      </c>
      <c r="J254" s="1515">
        <v>0</v>
      </c>
      <c r="K254" s="1515">
        <v>0</v>
      </c>
      <c r="L254" s="1516">
        <v>0</v>
      </c>
      <c r="M254" s="1516">
        <v>0</v>
      </c>
      <c r="N254" s="1516">
        <v>0</v>
      </c>
      <c r="O254" s="1516">
        <v>0</v>
      </c>
      <c r="P254" s="1516">
        <v>0</v>
      </c>
      <c r="Q254" s="1516">
        <v>0</v>
      </c>
      <c r="R254" s="1516">
        <v>0</v>
      </c>
      <c r="S254" s="1516">
        <v>0</v>
      </c>
      <c r="T254" s="1516">
        <v>0</v>
      </c>
      <c r="U254" s="1516">
        <v>0</v>
      </c>
      <c r="V254" s="1516">
        <v>0</v>
      </c>
      <c r="W254" s="1516">
        <v>0</v>
      </c>
      <c r="X254" s="1516">
        <v>0</v>
      </c>
      <c r="Y254" s="1516">
        <v>0</v>
      </c>
      <c r="Z254" s="1516">
        <v>0</v>
      </c>
      <c r="AA254" s="1517">
        <v>0</v>
      </c>
    </row>
    <row r="255" spans="2:27" x14ac:dyDescent="0.25">
      <c r="B255" s="250" t="s">
        <v>1068</v>
      </c>
      <c r="C255" s="50" t="s">
        <v>1060</v>
      </c>
      <c r="D255" s="57" t="s">
        <v>971</v>
      </c>
      <c r="E255" s="1591" t="s">
        <v>2192</v>
      </c>
      <c r="F255" s="301">
        <v>3</v>
      </c>
      <c r="G255" s="319">
        <f>SUM(G249,G252)</f>
        <v>0</v>
      </c>
      <c r="H255" s="319">
        <f t="shared" ref="H255:AA255" si="66">SUM(H249,H252)</f>
        <v>0</v>
      </c>
      <c r="I255" s="319">
        <f t="shared" si="66"/>
        <v>0</v>
      </c>
      <c r="J255" s="319">
        <f t="shared" si="66"/>
        <v>0</v>
      </c>
      <c r="K255" s="319">
        <f t="shared" si="66"/>
        <v>0</v>
      </c>
      <c r="L255" s="319">
        <f t="shared" si="66"/>
        <v>0</v>
      </c>
      <c r="M255" s="319">
        <f t="shared" si="66"/>
        <v>0</v>
      </c>
      <c r="N255" s="319">
        <f t="shared" si="66"/>
        <v>0</v>
      </c>
      <c r="O255" s="319">
        <f t="shared" si="66"/>
        <v>0</v>
      </c>
      <c r="P255" s="319">
        <f t="shared" si="66"/>
        <v>0</v>
      </c>
      <c r="Q255" s="319">
        <f t="shared" si="66"/>
        <v>0</v>
      </c>
      <c r="R255" s="319">
        <f t="shared" si="66"/>
        <v>0</v>
      </c>
      <c r="S255" s="319">
        <f t="shared" si="66"/>
        <v>0</v>
      </c>
      <c r="T255" s="319">
        <f t="shared" si="66"/>
        <v>0</v>
      </c>
      <c r="U255" s="319">
        <f t="shared" si="66"/>
        <v>0</v>
      </c>
      <c r="V255" s="319">
        <f t="shared" si="66"/>
        <v>0</v>
      </c>
      <c r="W255" s="319">
        <f t="shared" si="66"/>
        <v>0</v>
      </c>
      <c r="X255" s="319">
        <f t="shared" si="66"/>
        <v>0</v>
      </c>
      <c r="Y255" s="319">
        <f t="shared" si="66"/>
        <v>0</v>
      </c>
      <c r="Z255" s="319">
        <f t="shared" si="66"/>
        <v>0</v>
      </c>
      <c r="AA255" s="320">
        <f t="shared" si="66"/>
        <v>0</v>
      </c>
    </row>
    <row r="256" spans="2:27" x14ac:dyDescent="0.25">
      <c r="B256" s="250" t="s">
        <v>1069</v>
      </c>
      <c r="C256" s="50" t="s">
        <v>1062</v>
      </c>
      <c r="D256" s="57" t="s">
        <v>971</v>
      </c>
      <c r="E256" s="1591" t="s">
        <v>2192</v>
      </c>
      <c r="F256" s="301">
        <v>3</v>
      </c>
      <c r="G256" s="319">
        <f t="shared" ref="G256:AA256" si="67">SUM(G250,G253)</f>
        <v>0</v>
      </c>
      <c r="H256" s="319">
        <f t="shared" si="67"/>
        <v>0</v>
      </c>
      <c r="I256" s="319">
        <f t="shared" si="67"/>
        <v>0</v>
      </c>
      <c r="J256" s="319">
        <f t="shared" si="67"/>
        <v>0</v>
      </c>
      <c r="K256" s="319">
        <f t="shared" si="67"/>
        <v>0</v>
      </c>
      <c r="L256" s="319">
        <f t="shared" si="67"/>
        <v>0</v>
      </c>
      <c r="M256" s="319">
        <f t="shared" si="67"/>
        <v>3.6116407213615059E-2</v>
      </c>
      <c r="N256" s="319">
        <f t="shared" si="67"/>
        <v>3.6116407213615059E-2</v>
      </c>
      <c r="O256" s="319">
        <f t="shared" si="67"/>
        <v>3.6116407213615059E-2</v>
      </c>
      <c r="P256" s="319">
        <f t="shared" si="67"/>
        <v>3.6116407213615059E-2</v>
      </c>
      <c r="Q256" s="319">
        <f t="shared" si="67"/>
        <v>3.6116407213615059E-2</v>
      </c>
      <c r="R256" s="319">
        <f t="shared" si="67"/>
        <v>6.1055005551459018</v>
      </c>
      <c r="S256" s="319">
        <f t="shared" si="67"/>
        <v>9.7211119277196936</v>
      </c>
      <c r="T256" s="319">
        <f t="shared" si="67"/>
        <v>6.4795566838738834</v>
      </c>
      <c r="U256" s="319">
        <f t="shared" si="67"/>
        <v>6.1037149487944919</v>
      </c>
      <c r="V256" s="319">
        <f t="shared" si="67"/>
        <v>0.13327158754894911</v>
      </c>
      <c r="W256" s="319">
        <f t="shared" si="67"/>
        <v>0.13327158754894911</v>
      </c>
      <c r="X256" s="319">
        <f t="shared" si="67"/>
        <v>0.13327158754894911</v>
      </c>
      <c r="Y256" s="319">
        <f t="shared" si="67"/>
        <v>0.13327158754894911</v>
      </c>
      <c r="Z256" s="319">
        <f t="shared" si="67"/>
        <v>0.13327158754894911</v>
      </c>
      <c r="AA256" s="320">
        <f t="shared" si="67"/>
        <v>0.13327158754894911</v>
      </c>
    </row>
    <row r="257" spans="2:27" x14ac:dyDescent="0.25">
      <c r="B257" s="250" t="s">
        <v>1070</v>
      </c>
      <c r="C257" s="50" t="s">
        <v>1064</v>
      </c>
      <c r="D257" s="57" t="s">
        <v>971</v>
      </c>
      <c r="E257" s="1591" t="s">
        <v>2192</v>
      </c>
      <c r="F257" s="301">
        <v>3</v>
      </c>
      <c r="G257" s="319">
        <f t="shared" ref="G257:AA257" si="68">SUM(G251,G254)</f>
        <v>0</v>
      </c>
      <c r="H257" s="319">
        <f t="shared" si="68"/>
        <v>0</v>
      </c>
      <c r="I257" s="319">
        <f t="shared" si="68"/>
        <v>0</v>
      </c>
      <c r="J257" s="319">
        <f t="shared" si="68"/>
        <v>0</v>
      </c>
      <c r="K257" s="319">
        <f t="shared" si="68"/>
        <v>0</v>
      </c>
      <c r="L257" s="319">
        <f t="shared" si="68"/>
        <v>0</v>
      </c>
      <c r="M257" s="319">
        <f t="shared" si="68"/>
        <v>0</v>
      </c>
      <c r="N257" s="319">
        <f t="shared" si="68"/>
        <v>0</v>
      </c>
      <c r="O257" s="319">
        <f t="shared" si="68"/>
        <v>0</v>
      </c>
      <c r="P257" s="319">
        <f t="shared" si="68"/>
        <v>0</v>
      </c>
      <c r="Q257" s="319">
        <f t="shared" si="68"/>
        <v>0</v>
      </c>
      <c r="R257" s="319">
        <f t="shared" si="68"/>
        <v>0</v>
      </c>
      <c r="S257" s="319">
        <f t="shared" si="68"/>
        <v>0</v>
      </c>
      <c r="T257" s="319">
        <f t="shared" si="68"/>
        <v>0</v>
      </c>
      <c r="U257" s="319">
        <f t="shared" si="68"/>
        <v>0</v>
      </c>
      <c r="V257" s="319">
        <f t="shared" si="68"/>
        <v>0</v>
      </c>
      <c r="W257" s="319">
        <f t="shared" si="68"/>
        <v>0</v>
      </c>
      <c r="X257" s="319">
        <f t="shared" si="68"/>
        <v>0</v>
      </c>
      <c r="Y257" s="319">
        <f t="shared" si="68"/>
        <v>0</v>
      </c>
      <c r="Z257" s="319">
        <f t="shared" si="68"/>
        <v>0</v>
      </c>
      <c r="AA257" s="320">
        <f t="shared" si="68"/>
        <v>0</v>
      </c>
    </row>
    <row r="258" spans="2:27" x14ac:dyDescent="0.25">
      <c r="B258" s="250" t="s">
        <v>1071</v>
      </c>
      <c r="C258" s="50" t="s">
        <v>1072</v>
      </c>
      <c r="D258" s="57" t="s">
        <v>971</v>
      </c>
      <c r="E258" s="1591" t="s">
        <v>2192</v>
      </c>
      <c r="F258" s="301">
        <v>3</v>
      </c>
      <c r="G258" s="315">
        <f>SUM(G248,G239,G230,G255,G256,G257)</f>
        <v>0</v>
      </c>
      <c r="H258" s="315">
        <f t="shared" ref="H258:AA258" si="69">SUM(H248,H239,H230,H255,H256,H257)</f>
        <v>0</v>
      </c>
      <c r="I258" s="315">
        <f t="shared" si="69"/>
        <v>0</v>
      </c>
      <c r="J258" s="315">
        <f t="shared" si="69"/>
        <v>0</v>
      </c>
      <c r="K258" s="315">
        <f t="shared" si="69"/>
        <v>0</v>
      </c>
      <c r="L258" s="315">
        <f t="shared" si="69"/>
        <v>0</v>
      </c>
      <c r="M258" s="315">
        <f t="shared" si="69"/>
        <v>6.734680568179205</v>
      </c>
      <c r="N258" s="315">
        <f t="shared" si="69"/>
        <v>6.8790654556016451</v>
      </c>
      <c r="O258" s="315">
        <f t="shared" si="69"/>
        <v>6.8430435001477798</v>
      </c>
      <c r="P258" s="315">
        <f t="shared" si="69"/>
        <v>6.8142941508499941</v>
      </c>
      <c r="Q258" s="315">
        <f t="shared" si="69"/>
        <v>6.791398094252715</v>
      </c>
      <c r="R258" s="315">
        <f t="shared" si="69"/>
        <v>39.668527865090262</v>
      </c>
      <c r="S258" s="315">
        <f t="shared" si="69"/>
        <v>10.46631851437937</v>
      </c>
      <c r="T258" s="315">
        <f t="shared" si="69"/>
        <v>8.9969218801186166</v>
      </c>
      <c r="U258" s="315">
        <f t="shared" si="69"/>
        <v>7.8682048143278731</v>
      </c>
      <c r="V258" s="315">
        <f t="shared" si="69"/>
        <v>8.4264350445517486</v>
      </c>
      <c r="W258" s="315">
        <f t="shared" si="69"/>
        <v>7.8218735270566455</v>
      </c>
      <c r="X258" s="315">
        <f t="shared" si="69"/>
        <v>8.4268751417472743</v>
      </c>
      <c r="Y258" s="315">
        <f t="shared" si="69"/>
        <v>7.8223136242521711</v>
      </c>
      <c r="Z258" s="315">
        <f t="shared" si="69"/>
        <v>8.4273152389428017</v>
      </c>
      <c r="AA258" s="315">
        <f t="shared" si="69"/>
        <v>7.8227537214476977</v>
      </c>
    </row>
    <row r="259" spans="2:27" ht="14.4" thickBot="1" x14ac:dyDescent="0.3">
      <c r="B259" s="252"/>
      <c r="C259" s="253"/>
      <c r="D259" s="61"/>
      <c r="E259" s="254"/>
      <c r="F259" s="255"/>
      <c r="G259" s="264"/>
      <c r="H259" s="264"/>
      <c r="I259" s="264"/>
      <c r="J259" s="264"/>
      <c r="K259" s="264"/>
      <c r="L259" s="264"/>
      <c r="M259" s="264"/>
      <c r="N259" s="264"/>
      <c r="O259" s="264"/>
      <c r="P259" s="264"/>
      <c r="Q259" s="264"/>
      <c r="R259" s="264"/>
      <c r="S259" s="264"/>
      <c r="T259" s="264"/>
      <c r="U259" s="264"/>
      <c r="V259" s="264"/>
      <c r="W259" s="264"/>
      <c r="X259" s="264"/>
      <c r="Y259" s="264"/>
      <c r="Z259" s="264"/>
      <c r="AA259" s="264"/>
    </row>
    <row r="260" spans="2:27" ht="42" thickBot="1" x14ac:dyDescent="0.3">
      <c r="B260" s="216" t="s">
        <v>1073</v>
      </c>
      <c r="G260" s="1681" t="s">
        <v>982</v>
      </c>
      <c r="H260" s="1717"/>
      <c r="I260" s="1717"/>
      <c r="J260" s="1717"/>
      <c r="K260" s="1717"/>
      <c r="L260" s="1717"/>
      <c r="M260" s="1717"/>
      <c r="N260" s="1717"/>
      <c r="O260" s="1717"/>
      <c r="P260" s="1717"/>
      <c r="Q260" s="1682"/>
      <c r="R260" s="1681" t="s">
        <v>983</v>
      </c>
      <c r="S260" s="1717"/>
      <c r="T260" s="1717"/>
      <c r="U260" s="1717"/>
      <c r="V260" s="1717"/>
      <c r="W260" s="1717"/>
      <c r="X260" s="1717"/>
      <c r="Y260" s="1717"/>
      <c r="Z260" s="1717"/>
      <c r="AA260" s="1682"/>
    </row>
    <row r="261" spans="2:27" ht="42" thickBot="1" x14ac:dyDescent="0.3">
      <c r="B261" s="257" t="s">
        <v>984</v>
      </c>
      <c r="C261" s="258" t="s">
        <v>967</v>
      </c>
      <c r="D261" s="258" t="s">
        <v>968</v>
      </c>
      <c r="E261" s="258" t="s">
        <v>116</v>
      </c>
      <c r="F261" s="259" t="s">
        <v>117</v>
      </c>
      <c r="G261" s="257" t="s">
        <v>118</v>
      </c>
      <c r="H261" s="258" t="s">
        <v>119</v>
      </c>
      <c r="I261" s="258" t="s">
        <v>120</v>
      </c>
      <c r="J261" s="258" t="s">
        <v>121</v>
      </c>
      <c r="K261" s="258" t="s">
        <v>122</v>
      </c>
      <c r="L261" s="258" t="s">
        <v>123</v>
      </c>
      <c r="M261" s="258" t="s">
        <v>124</v>
      </c>
      <c r="N261" s="258" t="s">
        <v>125</v>
      </c>
      <c r="O261" s="258" t="s">
        <v>126</v>
      </c>
      <c r="P261" s="258" t="s">
        <v>127</v>
      </c>
      <c r="Q261" s="259" t="s">
        <v>128</v>
      </c>
      <c r="R261" s="262" t="s">
        <v>985</v>
      </c>
      <c r="S261" s="260" t="s">
        <v>986</v>
      </c>
      <c r="T261" s="260" t="s">
        <v>987</v>
      </c>
      <c r="U261" s="260" t="s">
        <v>988</v>
      </c>
      <c r="V261" s="260" t="s">
        <v>989</v>
      </c>
      <c r="W261" s="260" t="s">
        <v>990</v>
      </c>
      <c r="X261" s="260" t="s">
        <v>991</v>
      </c>
      <c r="Y261" s="260" t="s">
        <v>992</v>
      </c>
      <c r="Z261" s="260" t="s">
        <v>993</v>
      </c>
      <c r="AA261" s="261" t="s">
        <v>994</v>
      </c>
    </row>
    <row r="262" spans="2:27" x14ac:dyDescent="0.25">
      <c r="B262" s="250" t="s">
        <v>1074</v>
      </c>
      <c r="C262" s="50" t="s">
        <v>1075</v>
      </c>
      <c r="D262" s="57" t="s">
        <v>815</v>
      </c>
      <c r="E262" s="1591" t="s">
        <v>2192</v>
      </c>
      <c r="F262" s="301">
        <v>3</v>
      </c>
      <c r="G262" s="319">
        <f t="shared" ref="G262:AA262" si="70">SUM(G203,G206,G209,G212,G215,G222,G231,G240)</f>
        <v>0</v>
      </c>
      <c r="H262" s="319">
        <f t="shared" si="70"/>
        <v>1.6740719300069764</v>
      </c>
      <c r="I262" s="319">
        <f t="shared" si="70"/>
        <v>0</v>
      </c>
      <c r="J262" s="319">
        <f t="shared" si="70"/>
        <v>0</v>
      </c>
      <c r="K262" s="319">
        <f t="shared" si="70"/>
        <v>0</v>
      </c>
      <c r="L262" s="319">
        <f t="shared" si="70"/>
        <v>0</v>
      </c>
      <c r="M262" s="319">
        <f t="shared" si="70"/>
        <v>6.5759543004205572</v>
      </c>
      <c r="N262" s="319">
        <f t="shared" si="70"/>
        <v>6.7581655386036532</v>
      </c>
      <c r="O262" s="319">
        <f t="shared" si="70"/>
        <v>7.08335393376308</v>
      </c>
      <c r="P262" s="319">
        <f t="shared" si="70"/>
        <v>7.0645287754730735</v>
      </c>
      <c r="Q262" s="319">
        <f t="shared" si="70"/>
        <v>6.7002707502769763</v>
      </c>
      <c r="R262" s="319">
        <f t="shared" si="70"/>
        <v>33.315588723173022</v>
      </c>
      <c r="S262" s="319">
        <f t="shared" si="70"/>
        <v>0.78851531844272227</v>
      </c>
      <c r="T262" s="319">
        <f t="shared" si="70"/>
        <v>2.6620751906253259</v>
      </c>
      <c r="U262" s="319">
        <f t="shared" si="70"/>
        <v>4.1060729940463006</v>
      </c>
      <c r="V262" s="319">
        <f t="shared" si="70"/>
        <v>9.7915628576077722</v>
      </c>
      <c r="W262" s="319">
        <f t="shared" si="70"/>
        <v>9.266001406701184</v>
      </c>
      <c r="X262" s="319">
        <f t="shared" si="70"/>
        <v>9.7146421220427239</v>
      </c>
      <c r="Y262" s="319">
        <f t="shared" si="70"/>
        <v>9.3675169390561592</v>
      </c>
      <c r="Z262" s="319">
        <f t="shared" si="70"/>
        <v>9.6635083307729701</v>
      </c>
      <c r="AA262" s="320">
        <f t="shared" si="70"/>
        <v>9.1895207683816551</v>
      </c>
    </row>
    <row r="263" spans="2:27" x14ac:dyDescent="0.25">
      <c r="B263" s="250" t="s">
        <v>1076</v>
      </c>
      <c r="C263" s="50" t="s">
        <v>1075</v>
      </c>
      <c r="D263" s="57" t="s">
        <v>812</v>
      </c>
      <c r="E263" s="1591" t="s">
        <v>2192</v>
      </c>
      <c r="F263" s="301">
        <v>3</v>
      </c>
      <c r="G263" s="319">
        <f t="shared" ref="G263:AA263" si="71">SUM(G204,G207,G210,G213,G216,G226,G235,G244)</f>
        <v>0</v>
      </c>
      <c r="H263" s="319">
        <f t="shared" si="71"/>
        <v>0</v>
      </c>
      <c r="I263" s="319">
        <f t="shared" si="71"/>
        <v>0</v>
      </c>
      <c r="J263" s="319">
        <f t="shared" si="71"/>
        <v>0</v>
      </c>
      <c r="K263" s="319">
        <f t="shared" si="71"/>
        <v>0</v>
      </c>
      <c r="L263" s="319">
        <f t="shared" si="71"/>
        <v>0</v>
      </c>
      <c r="M263" s="319">
        <f t="shared" si="71"/>
        <v>1.6500459802776781</v>
      </c>
      <c r="N263" s="319">
        <f t="shared" si="71"/>
        <v>1.7190410701435017</v>
      </c>
      <c r="O263" s="319">
        <f t="shared" si="71"/>
        <v>1.7866090397361756</v>
      </c>
      <c r="P263" s="319">
        <f t="shared" si="71"/>
        <v>1.8525669450357916</v>
      </c>
      <c r="Q263" s="319">
        <f t="shared" si="71"/>
        <v>1.9924618675808461</v>
      </c>
      <c r="R263" s="319">
        <f t="shared" si="71"/>
        <v>17.077164000227192</v>
      </c>
      <c r="S263" s="319">
        <f t="shared" si="71"/>
        <v>22.403446626288254</v>
      </c>
      <c r="T263" s="319">
        <f t="shared" si="71"/>
        <v>26.309811867173636</v>
      </c>
      <c r="U263" s="319">
        <f t="shared" si="71"/>
        <v>29.503647784196346</v>
      </c>
      <c r="V263" s="319">
        <f t="shared" si="71"/>
        <v>30.041366207398376</v>
      </c>
      <c r="W263" s="319">
        <f t="shared" si="71"/>
        <v>30.310772461342452</v>
      </c>
      <c r="X263" s="319">
        <f t="shared" si="71"/>
        <v>30.580178981829704</v>
      </c>
      <c r="Y263" s="319">
        <f t="shared" si="71"/>
        <v>30.849585353052777</v>
      </c>
      <c r="Z263" s="319">
        <f t="shared" si="71"/>
        <v>31.118991745599306</v>
      </c>
      <c r="AA263" s="320">
        <f t="shared" si="71"/>
        <v>31.120606714895846</v>
      </c>
    </row>
    <row r="264" spans="2:27" ht="14.4" thickBot="1" x14ac:dyDescent="0.3">
      <c r="B264" s="251" t="s">
        <v>1077</v>
      </c>
      <c r="C264" s="51" t="s">
        <v>1075</v>
      </c>
      <c r="D264" s="59" t="s">
        <v>971</v>
      </c>
      <c r="E264" s="1592" t="s">
        <v>2192</v>
      </c>
      <c r="F264" s="302">
        <v>3</v>
      </c>
      <c r="G264" s="315">
        <f t="shared" ref="G264:L264" si="72">SUM(G262:G263)</f>
        <v>0</v>
      </c>
      <c r="H264" s="315">
        <f t="shared" si="72"/>
        <v>1.6740719300069764</v>
      </c>
      <c r="I264" s="315">
        <f t="shared" si="72"/>
        <v>0</v>
      </c>
      <c r="J264" s="315">
        <f t="shared" si="72"/>
        <v>0</v>
      </c>
      <c r="K264" s="315">
        <f t="shared" si="72"/>
        <v>0</v>
      </c>
      <c r="L264" s="315">
        <f t="shared" si="72"/>
        <v>0</v>
      </c>
      <c r="M264" s="315">
        <f t="shared" ref="M264:AA264" si="73">SUM(M262:M263)</f>
        <v>8.2260002806982353</v>
      </c>
      <c r="N264" s="315">
        <f t="shared" si="73"/>
        <v>8.4772066087471547</v>
      </c>
      <c r="O264" s="315">
        <f t="shared" si="73"/>
        <v>8.8699629734992556</v>
      </c>
      <c r="P264" s="315">
        <f t="shared" si="73"/>
        <v>8.9170957205088648</v>
      </c>
      <c r="Q264" s="315">
        <f t="shared" si="73"/>
        <v>8.692732617857823</v>
      </c>
      <c r="R264" s="315">
        <f t="shared" si="73"/>
        <v>50.392752723400214</v>
      </c>
      <c r="S264" s="315">
        <f t="shared" si="73"/>
        <v>23.191961944730977</v>
      </c>
      <c r="T264" s="315">
        <f t="shared" si="73"/>
        <v>28.971887057798963</v>
      </c>
      <c r="U264" s="315">
        <f t="shared" si="73"/>
        <v>33.609720778242647</v>
      </c>
      <c r="V264" s="315">
        <f t="shared" si="73"/>
        <v>39.832929065006148</v>
      </c>
      <c r="W264" s="315">
        <f t="shared" si="73"/>
        <v>39.576773868043638</v>
      </c>
      <c r="X264" s="315">
        <f t="shared" si="73"/>
        <v>40.29482110387243</v>
      </c>
      <c r="Y264" s="315">
        <f t="shared" si="73"/>
        <v>40.217102292108933</v>
      </c>
      <c r="Z264" s="315">
        <f t="shared" si="73"/>
        <v>40.782500076372273</v>
      </c>
      <c r="AA264" s="318">
        <f t="shared" si="73"/>
        <v>40.310127483277498</v>
      </c>
    </row>
    <row r="265" spans="2:27" ht="14.4" thickBot="1" x14ac:dyDescent="0.3">
      <c r="B265" s="252"/>
      <c r="C265" s="253"/>
      <c r="D265" s="61"/>
      <c r="E265" s="254"/>
      <c r="F265" s="255"/>
      <c r="G265" s="264"/>
      <c r="H265" s="264"/>
      <c r="I265" s="264"/>
      <c r="J265" s="264"/>
      <c r="K265" s="264"/>
      <c r="L265" s="264"/>
      <c r="M265" s="264"/>
      <c r="N265" s="264"/>
      <c r="O265" s="264"/>
      <c r="P265" s="264"/>
      <c r="Q265" s="264"/>
      <c r="R265" s="264"/>
      <c r="S265" s="264"/>
      <c r="T265" s="264"/>
      <c r="U265" s="264"/>
      <c r="V265" s="264"/>
      <c r="W265" s="264"/>
      <c r="X265" s="264"/>
      <c r="Y265" s="264"/>
      <c r="Z265" s="264"/>
      <c r="AA265" s="264"/>
    </row>
    <row r="266" spans="2:27" ht="42" thickBot="1" x14ac:dyDescent="0.3">
      <c r="B266" s="216" t="s">
        <v>1078</v>
      </c>
      <c r="G266" s="1681" t="s">
        <v>982</v>
      </c>
      <c r="H266" s="1717"/>
      <c r="I266" s="1717"/>
      <c r="J266" s="1717"/>
      <c r="K266" s="1717"/>
      <c r="L266" s="1717"/>
      <c r="M266" s="1717"/>
      <c r="N266" s="1717"/>
      <c r="O266" s="1717"/>
      <c r="P266" s="1717"/>
      <c r="Q266" s="1682"/>
      <c r="R266" s="1681" t="s">
        <v>983</v>
      </c>
      <c r="S266" s="1717"/>
      <c r="T266" s="1717"/>
      <c r="U266" s="1717"/>
      <c r="V266" s="1717"/>
      <c r="W266" s="1717"/>
      <c r="X266" s="1717"/>
      <c r="Y266" s="1717"/>
      <c r="Z266" s="1717"/>
      <c r="AA266" s="1682"/>
    </row>
    <row r="267" spans="2:27" ht="42" thickBot="1" x14ac:dyDescent="0.3">
      <c r="B267" s="257" t="s">
        <v>984</v>
      </c>
      <c r="C267" s="258" t="s">
        <v>1079</v>
      </c>
      <c r="D267" s="258" t="s">
        <v>968</v>
      </c>
      <c r="E267" s="258" t="s">
        <v>116</v>
      </c>
      <c r="F267" s="259" t="s">
        <v>117</v>
      </c>
      <c r="G267" s="257" t="s">
        <v>118</v>
      </c>
      <c r="H267" s="258" t="s">
        <v>119</v>
      </c>
      <c r="I267" s="258" t="s">
        <v>120</v>
      </c>
      <c r="J267" s="258" t="s">
        <v>121</v>
      </c>
      <c r="K267" s="258" t="s">
        <v>122</v>
      </c>
      <c r="L267" s="258" t="s">
        <v>123</v>
      </c>
      <c r="M267" s="258" t="s">
        <v>124</v>
      </c>
      <c r="N267" s="258" t="s">
        <v>125</v>
      </c>
      <c r="O267" s="258" t="s">
        <v>126</v>
      </c>
      <c r="P267" s="258" t="s">
        <v>127</v>
      </c>
      <c r="Q267" s="259" t="s">
        <v>128</v>
      </c>
      <c r="R267" s="262" t="s">
        <v>985</v>
      </c>
      <c r="S267" s="260" t="s">
        <v>986</v>
      </c>
      <c r="T267" s="260" t="s">
        <v>987</v>
      </c>
      <c r="U267" s="260" t="s">
        <v>988</v>
      </c>
      <c r="V267" s="260" t="s">
        <v>989</v>
      </c>
      <c r="W267" s="260" t="s">
        <v>990</v>
      </c>
      <c r="X267" s="260" t="s">
        <v>991</v>
      </c>
      <c r="Y267" s="260" t="s">
        <v>992</v>
      </c>
      <c r="Z267" s="260" t="s">
        <v>993</v>
      </c>
      <c r="AA267" s="261" t="s">
        <v>994</v>
      </c>
    </row>
    <row r="268" spans="2:27" x14ac:dyDescent="0.25">
      <c r="B268" s="1146" t="s">
        <v>1080</v>
      </c>
      <c r="C268" s="1147" t="s">
        <v>1081</v>
      </c>
      <c r="D268" s="1148" t="s">
        <v>1082</v>
      </c>
      <c r="E268" s="1149" t="s">
        <v>146</v>
      </c>
      <c r="F268" s="1150">
        <v>2</v>
      </c>
      <c r="G268" s="425">
        <v>0</v>
      </c>
      <c r="H268" s="426">
        <v>3.6</v>
      </c>
      <c r="I268" s="426">
        <v>3.6</v>
      </c>
      <c r="J268" s="426">
        <v>3.6</v>
      </c>
      <c r="K268" s="426">
        <v>3.6</v>
      </c>
      <c r="L268" s="323">
        <v>3.6</v>
      </c>
      <c r="M268" s="323">
        <v>3.6</v>
      </c>
      <c r="N268" s="323">
        <v>3.6</v>
      </c>
      <c r="O268" s="323">
        <v>3.6</v>
      </c>
      <c r="P268" s="323">
        <v>3.6</v>
      </c>
      <c r="Q268" s="323">
        <v>15.12</v>
      </c>
      <c r="R268" s="323">
        <v>12.82</v>
      </c>
      <c r="S268" s="323">
        <v>12.82</v>
      </c>
      <c r="T268" s="323">
        <v>61.519999999999996</v>
      </c>
      <c r="U268" s="323">
        <v>61.519999999999996</v>
      </c>
      <c r="V268" s="323">
        <v>61.519999999999996</v>
      </c>
      <c r="W268" s="323">
        <v>61.519999999999996</v>
      </c>
      <c r="X268" s="323">
        <v>61.519999999999996</v>
      </c>
      <c r="Y268" s="323">
        <v>61.519999999999996</v>
      </c>
      <c r="Z268" s="323">
        <v>61.519999999999996</v>
      </c>
      <c r="AA268" s="324">
        <v>0</v>
      </c>
    </row>
    <row r="269" spans="2:27" x14ac:dyDescent="0.25">
      <c r="B269" s="250" t="s">
        <v>1083</v>
      </c>
      <c r="C269" s="50" t="s">
        <v>1084</v>
      </c>
      <c r="D269" s="57" t="s">
        <v>1082</v>
      </c>
      <c r="E269" s="58" t="s">
        <v>146</v>
      </c>
      <c r="F269" s="301">
        <v>2</v>
      </c>
      <c r="G269" s="425">
        <v>0</v>
      </c>
      <c r="H269" s="426">
        <v>0</v>
      </c>
      <c r="I269" s="426">
        <v>0</v>
      </c>
      <c r="J269" s="426">
        <v>0</v>
      </c>
      <c r="K269" s="426">
        <v>0</v>
      </c>
      <c r="L269" s="323">
        <v>0</v>
      </c>
      <c r="M269" s="323">
        <v>19.196000000000002</v>
      </c>
      <c r="N269" s="323">
        <v>20.045000000000002</v>
      </c>
      <c r="O269" s="323">
        <v>20.893999999999998</v>
      </c>
      <c r="P269" s="323">
        <v>21.586999999999996</v>
      </c>
      <c r="Q269" s="323">
        <v>22.596599999999999</v>
      </c>
      <c r="R269" s="323">
        <v>29.638300000000001</v>
      </c>
      <c r="S269" s="323">
        <v>33.966700000000003</v>
      </c>
      <c r="T269" s="323">
        <v>34.8386</v>
      </c>
      <c r="U269" s="323">
        <v>38.7333</v>
      </c>
      <c r="V269" s="323">
        <v>40.791999999999994</v>
      </c>
      <c r="W269" s="323">
        <v>41.105900000000005</v>
      </c>
      <c r="X269" s="323">
        <v>41.415300000000002</v>
      </c>
      <c r="Y269" s="323">
        <v>49.052799999999991</v>
      </c>
      <c r="Z269" s="323">
        <v>53.144199999999998</v>
      </c>
      <c r="AA269" s="324">
        <v>13.746</v>
      </c>
    </row>
    <row r="270" spans="2:27" x14ac:dyDescent="0.25">
      <c r="B270" s="250" t="s">
        <v>1085</v>
      </c>
      <c r="C270" s="50" t="s">
        <v>1009</v>
      </c>
      <c r="D270" s="57" t="s">
        <v>1082</v>
      </c>
      <c r="E270" s="58" t="s">
        <v>146</v>
      </c>
      <c r="F270" s="301">
        <v>2</v>
      </c>
      <c r="G270" s="425">
        <v>0</v>
      </c>
      <c r="H270" s="426">
        <v>0</v>
      </c>
      <c r="I270" s="426">
        <v>0</v>
      </c>
      <c r="J270" s="426">
        <v>0</v>
      </c>
      <c r="K270" s="426">
        <v>0</v>
      </c>
      <c r="L270" s="323">
        <v>0</v>
      </c>
      <c r="M270" s="323">
        <v>0.31439999999999868</v>
      </c>
      <c r="N270" s="323">
        <v>0.62879999999999736</v>
      </c>
      <c r="O270" s="323">
        <v>0.94319999999999604</v>
      </c>
      <c r="P270" s="323">
        <v>1.2575999999999947</v>
      </c>
      <c r="Q270" s="323">
        <v>1.5719999999999934</v>
      </c>
      <c r="R270" s="323">
        <v>3.206999999999987</v>
      </c>
      <c r="S270" s="323">
        <v>4.841999999999981</v>
      </c>
      <c r="T270" s="323">
        <v>6.4769999999999737</v>
      </c>
      <c r="U270" s="323">
        <v>8.1120000000000001</v>
      </c>
      <c r="V270" s="323">
        <v>8.5757226869568441</v>
      </c>
      <c r="W270" s="323">
        <v>9.0295269877591533</v>
      </c>
      <c r="X270" s="323">
        <v>9.4736583948312738</v>
      </c>
      <c r="Y270" s="323">
        <v>9.9083563243539405</v>
      </c>
      <c r="Z270" s="323">
        <v>10.333854266658907</v>
      </c>
      <c r="AA270" s="324">
        <v>10.766854266658909</v>
      </c>
    </row>
    <row r="271" spans="2:27" x14ac:dyDescent="0.25">
      <c r="B271" s="250" t="s">
        <v>1086</v>
      </c>
      <c r="C271" s="50" t="s">
        <v>1087</v>
      </c>
      <c r="D271" s="57" t="s">
        <v>1082</v>
      </c>
      <c r="E271" s="58" t="s">
        <v>146</v>
      </c>
      <c r="F271" s="301">
        <v>2</v>
      </c>
      <c r="G271" s="425">
        <v>0</v>
      </c>
      <c r="H271" s="426">
        <v>0</v>
      </c>
      <c r="I271" s="426">
        <v>0</v>
      </c>
      <c r="J271" s="426">
        <v>0</v>
      </c>
      <c r="K271" s="426">
        <v>0</v>
      </c>
      <c r="L271" s="323">
        <v>0</v>
      </c>
      <c r="M271" s="323">
        <v>0</v>
      </c>
      <c r="N271" s="323">
        <v>0</v>
      </c>
      <c r="O271" s="323">
        <v>0</v>
      </c>
      <c r="P271" s="323">
        <v>0</v>
      </c>
      <c r="Q271" s="323">
        <v>1.3</v>
      </c>
      <c r="R271" s="323">
        <v>1.3</v>
      </c>
      <c r="S271" s="323">
        <v>1.3</v>
      </c>
      <c r="T271" s="323">
        <v>1.3</v>
      </c>
      <c r="U271" s="323">
        <v>1.3</v>
      </c>
      <c r="V271" s="323">
        <v>1.3</v>
      </c>
      <c r="W271" s="323">
        <v>1.3</v>
      </c>
      <c r="X271" s="323">
        <v>1.3</v>
      </c>
      <c r="Y271" s="323">
        <v>1.3</v>
      </c>
      <c r="Z271" s="323">
        <v>1.3</v>
      </c>
      <c r="AA271" s="324">
        <v>0</v>
      </c>
    </row>
    <row r="272" spans="2:27" x14ac:dyDescent="0.25">
      <c r="B272" s="250" t="s">
        <v>1088</v>
      </c>
      <c r="C272" s="50" t="s">
        <v>1089</v>
      </c>
      <c r="D272" s="57" t="s">
        <v>1082</v>
      </c>
      <c r="E272" s="58" t="s">
        <v>146</v>
      </c>
      <c r="F272" s="301">
        <v>2</v>
      </c>
      <c r="G272" s="1145">
        <f>SUM(G273:G279)</f>
        <v>0</v>
      </c>
      <c r="H272" s="1145">
        <f t="shared" ref="H272:AA272" si="74">SUM(H273:H279)</f>
        <v>0</v>
      </c>
      <c r="I272" s="1145">
        <f t="shared" si="74"/>
        <v>0</v>
      </c>
      <c r="J272" s="1145">
        <f t="shared" si="74"/>
        <v>0</v>
      </c>
      <c r="K272" s="1145">
        <f t="shared" si="74"/>
        <v>0</v>
      </c>
      <c r="L272" s="1145">
        <f t="shared" si="74"/>
        <v>0</v>
      </c>
      <c r="M272" s="1145">
        <f t="shared" si="74"/>
        <v>0.90380000000000049</v>
      </c>
      <c r="N272" s="1145">
        <f t="shared" si="74"/>
        <v>1.8048000000000011</v>
      </c>
      <c r="O272" s="1145">
        <f t="shared" si="74"/>
        <v>2.7038999999999995</v>
      </c>
      <c r="P272" s="1145">
        <f t="shared" si="74"/>
        <v>3.6011999999999991</v>
      </c>
      <c r="Q272" s="1145">
        <f t="shared" si="74"/>
        <v>4.4974000000000034</v>
      </c>
      <c r="R272" s="1145">
        <f t="shared" si="74"/>
        <v>9.1919999999999913</v>
      </c>
      <c r="S272" s="1145">
        <f t="shared" si="74"/>
        <v>9.4254999999999907</v>
      </c>
      <c r="T272" s="1145">
        <f t="shared" si="74"/>
        <v>9.4749999999999925</v>
      </c>
      <c r="U272" s="1145">
        <f t="shared" si="74"/>
        <v>9.4778999999999911</v>
      </c>
      <c r="V272" s="1145">
        <f t="shared" si="74"/>
        <v>9.4780999999999906</v>
      </c>
      <c r="W272" s="1145">
        <f t="shared" si="74"/>
        <v>9.4783999999999917</v>
      </c>
      <c r="X272" s="1145">
        <f t="shared" si="74"/>
        <v>9.4785999999999913</v>
      </c>
      <c r="Y272" s="1145">
        <f t="shared" si="74"/>
        <v>9.4787999999999908</v>
      </c>
      <c r="Z272" s="1145">
        <f t="shared" si="74"/>
        <v>9.4789999999999921</v>
      </c>
      <c r="AA272" s="1145">
        <f t="shared" si="74"/>
        <v>9.4791999999999916</v>
      </c>
    </row>
    <row r="273" spans="2:27" x14ac:dyDescent="0.25">
      <c r="B273" s="250" t="s">
        <v>1090</v>
      </c>
      <c r="C273" s="50" t="s">
        <v>1091</v>
      </c>
      <c r="D273" s="57" t="s">
        <v>1082</v>
      </c>
      <c r="E273" s="58" t="s">
        <v>146</v>
      </c>
      <c r="F273" s="301">
        <v>2</v>
      </c>
      <c r="G273" s="425">
        <v>0</v>
      </c>
      <c r="H273" s="426">
        <v>0</v>
      </c>
      <c r="I273" s="426">
        <v>0</v>
      </c>
      <c r="J273" s="426">
        <v>0</v>
      </c>
      <c r="K273" s="426">
        <v>0</v>
      </c>
      <c r="L273" s="323">
        <v>0</v>
      </c>
      <c r="M273" s="323">
        <v>0</v>
      </c>
      <c r="N273" s="323">
        <v>0</v>
      </c>
      <c r="O273" s="323">
        <v>0</v>
      </c>
      <c r="P273" s="323">
        <v>0</v>
      </c>
      <c r="Q273" s="323">
        <v>0</v>
      </c>
      <c r="R273" s="323">
        <v>0</v>
      </c>
      <c r="S273" s="323">
        <v>0</v>
      </c>
      <c r="T273" s="323">
        <v>0</v>
      </c>
      <c r="U273" s="323">
        <v>0</v>
      </c>
      <c r="V273" s="323">
        <v>0</v>
      </c>
      <c r="W273" s="323">
        <v>0</v>
      </c>
      <c r="X273" s="323">
        <v>0</v>
      </c>
      <c r="Y273" s="323">
        <v>0</v>
      </c>
      <c r="Z273" s="323">
        <v>0</v>
      </c>
      <c r="AA273" s="324">
        <v>0</v>
      </c>
    </row>
    <row r="274" spans="2:27" x14ac:dyDescent="0.25">
      <c r="B274" s="250" t="s">
        <v>1092</v>
      </c>
      <c r="C274" s="50" t="s">
        <v>1093</v>
      </c>
      <c r="D274" s="57" t="s">
        <v>1082</v>
      </c>
      <c r="E274" s="58" t="s">
        <v>146</v>
      </c>
      <c r="F274" s="301">
        <v>2</v>
      </c>
      <c r="G274" s="425">
        <v>0</v>
      </c>
      <c r="H274" s="426">
        <v>0</v>
      </c>
      <c r="I274" s="426">
        <v>0</v>
      </c>
      <c r="J274" s="426">
        <v>0</v>
      </c>
      <c r="K274" s="426">
        <v>0</v>
      </c>
      <c r="L274" s="323">
        <v>0</v>
      </c>
      <c r="M274" s="323">
        <v>0</v>
      </c>
      <c r="N274" s="323">
        <v>0</v>
      </c>
      <c r="O274" s="323">
        <v>0</v>
      </c>
      <c r="P274" s="323">
        <v>0</v>
      </c>
      <c r="Q274" s="323">
        <v>0</v>
      </c>
      <c r="R274" s="323">
        <v>0</v>
      </c>
      <c r="S274" s="323">
        <v>0</v>
      </c>
      <c r="T274" s="323">
        <v>0</v>
      </c>
      <c r="U274" s="323">
        <v>0</v>
      </c>
      <c r="V274" s="323">
        <v>0</v>
      </c>
      <c r="W274" s="323">
        <v>0</v>
      </c>
      <c r="X274" s="323">
        <v>0</v>
      </c>
      <c r="Y274" s="323">
        <v>0</v>
      </c>
      <c r="Z274" s="323">
        <v>0</v>
      </c>
      <c r="AA274" s="324">
        <v>0</v>
      </c>
    </row>
    <row r="275" spans="2:27" x14ac:dyDescent="0.25">
      <c r="B275" s="250" t="s">
        <v>1094</v>
      </c>
      <c r="C275" s="50" t="s">
        <v>1095</v>
      </c>
      <c r="D275" s="57" t="s">
        <v>1082</v>
      </c>
      <c r="E275" s="58" t="s">
        <v>146</v>
      </c>
      <c r="F275" s="301">
        <v>2</v>
      </c>
      <c r="G275" s="425">
        <v>0</v>
      </c>
      <c r="H275" s="426">
        <v>0</v>
      </c>
      <c r="I275" s="426">
        <v>0</v>
      </c>
      <c r="J275" s="426">
        <v>0</v>
      </c>
      <c r="K275" s="426">
        <v>0</v>
      </c>
      <c r="L275" s="323">
        <v>0</v>
      </c>
      <c r="M275" s="323">
        <v>0.90330000000000055</v>
      </c>
      <c r="N275" s="323">
        <v>1.8038000000000012</v>
      </c>
      <c r="O275" s="323">
        <v>2.7023999999999995</v>
      </c>
      <c r="P275" s="323">
        <v>3.5991999999999993</v>
      </c>
      <c r="Q275" s="323">
        <v>4.494900000000003</v>
      </c>
      <c r="R275" s="323">
        <v>8.9605999999999906</v>
      </c>
      <c r="S275" s="323">
        <v>8.9651999999999905</v>
      </c>
      <c r="T275" s="323">
        <v>8.9668999999999919</v>
      </c>
      <c r="U275" s="323">
        <v>8.9672999999999909</v>
      </c>
      <c r="V275" s="323">
        <v>8.9674999999999905</v>
      </c>
      <c r="W275" s="323">
        <v>8.9677999999999916</v>
      </c>
      <c r="X275" s="323">
        <v>8.9679999999999911</v>
      </c>
      <c r="Y275" s="323">
        <v>8.9681999999999906</v>
      </c>
      <c r="Z275" s="323">
        <v>8.9683999999999919</v>
      </c>
      <c r="AA275" s="324">
        <v>8.9685999999999915</v>
      </c>
    </row>
    <row r="276" spans="2:27" x14ac:dyDescent="0.25">
      <c r="B276" s="250" t="s">
        <v>1096</v>
      </c>
      <c r="C276" s="50" t="s">
        <v>1097</v>
      </c>
      <c r="D276" s="57" t="s">
        <v>1082</v>
      </c>
      <c r="E276" s="58" t="s">
        <v>146</v>
      </c>
      <c r="F276" s="301">
        <v>2</v>
      </c>
      <c r="G276" s="425">
        <v>0</v>
      </c>
      <c r="H276" s="426">
        <v>0</v>
      </c>
      <c r="I276" s="426">
        <v>0</v>
      </c>
      <c r="J276" s="426">
        <v>0</v>
      </c>
      <c r="K276" s="426">
        <v>0</v>
      </c>
      <c r="L276" s="323">
        <v>0</v>
      </c>
      <c r="M276" s="323">
        <v>0</v>
      </c>
      <c r="N276" s="323">
        <v>0</v>
      </c>
      <c r="O276" s="323">
        <v>0</v>
      </c>
      <c r="P276" s="323">
        <v>0</v>
      </c>
      <c r="Q276" s="323">
        <v>0</v>
      </c>
      <c r="R276" s="323">
        <v>0</v>
      </c>
      <c r="S276" s="323">
        <v>0</v>
      </c>
      <c r="T276" s="323">
        <v>0</v>
      </c>
      <c r="U276" s="323">
        <v>0</v>
      </c>
      <c r="V276" s="323">
        <v>0</v>
      </c>
      <c r="W276" s="323">
        <v>0</v>
      </c>
      <c r="X276" s="323">
        <v>0</v>
      </c>
      <c r="Y276" s="323">
        <v>0</v>
      </c>
      <c r="Z276" s="323">
        <v>0</v>
      </c>
      <c r="AA276" s="324">
        <v>0</v>
      </c>
    </row>
    <row r="277" spans="2:27" x14ac:dyDescent="0.25">
      <c r="B277" s="250" t="s">
        <v>1098</v>
      </c>
      <c r="C277" s="50" t="s">
        <v>1099</v>
      </c>
      <c r="D277" s="57" t="s">
        <v>1082</v>
      </c>
      <c r="E277" s="58" t="s">
        <v>146</v>
      </c>
      <c r="F277" s="301">
        <v>2</v>
      </c>
      <c r="G277" s="425">
        <v>0</v>
      </c>
      <c r="H277" s="426">
        <v>0</v>
      </c>
      <c r="I277" s="426">
        <v>0</v>
      </c>
      <c r="J277" s="426">
        <v>0</v>
      </c>
      <c r="K277" s="426">
        <v>0</v>
      </c>
      <c r="L277" s="323">
        <v>0</v>
      </c>
      <c r="M277" s="323">
        <v>5.0000000000000001E-4</v>
      </c>
      <c r="N277" s="323">
        <v>1E-3</v>
      </c>
      <c r="O277" s="323">
        <v>1.5E-3</v>
      </c>
      <c r="P277" s="323">
        <v>2E-3</v>
      </c>
      <c r="Q277" s="323">
        <v>2.5000000000000001E-3</v>
      </c>
      <c r="R277" s="323">
        <v>0.23139999999999999</v>
      </c>
      <c r="S277" s="323">
        <v>0.46029999999999999</v>
      </c>
      <c r="T277" s="323">
        <v>0.5081</v>
      </c>
      <c r="U277" s="323">
        <v>0.51059999999999994</v>
      </c>
      <c r="V277" s="323">
        <v>0.51059999999999994</v>
      </c>
      <c r="W277" s="323">
        <v>0.51059999999999994</v>
      </c>
      <c r="X277" s="323">
        <v>0.51059999999999994</v>
      </c>
      <c r="Y277" s="323">
        <v>0.51059999999999994</v>
      </c>
      <c r="Z277" s="323">
        <v>0.51059999999999994</v>
      </c>
      <c r="AA277" s="324">
        <v>0.51059999999999994</v>
      </c>
    </row>
    <row r="278" spans="2:27" x14ac:dyDescent="0.25">
      <c r="B278" s="250" t="s">
        <v>1100</v>
      </c>
      <c r="C278" s="50" t="s">
        <v>1101</v>
      </c>
      <c r="D278" s="57" t="s">
        <v>1082</v>
      </c>
      <c r="E278" s="58" t="s">
        <v>146</v>
      </c>
      <c r="F278" s="301">
        <v>2</v>
      </c>
      <c r="G278" s="425">
        <v>0</v>
      </c>
      <c r="H278" s="426">
        <v>0</v>
      </c>
      <c r="I278" s="426">
        <v>0</v>
      </c>
      <c r="J278" s="426">
        <v>0</v>
      </c>
      <c r="K278" s="426">
        <v>0</v>
      </c>
      <c r="L278" s="323">
        <v>0</v>
      </c>
      <c r="M278" s="323">
        <v>0</v>
      </c>
      <c r="N278" s="323">
        <v>0</v>
      </c>
      <c r="O278" s="323">
        <v>0</v>
      </c>
      <c r="P278" s="323">
        <v>0</v>
      </c>
      <c r="Q278" s="323">
        <v>0</v>
      </c>
      <c r="R278" s="323">
        <v>0</v>
      </c>
      <c r="S278" s="323">
        <v>0</v>
      </c>
      <c r="T278" s="323">
        <v>0</v>
      </c>
      <c r="U278" s="323">
        <v>0</v>
      </c>
      <c r="V278" s="323">
        <v>0</v>
      </c>
      <c r="W278" s="323">
        <v>0</v>
      </c>
      <c r="X278" s="323">
        <v>0</v>
      </c>
      <c r="Y278" s="323">
        <v>0</v>
      </c>
      <c r="Z278" s="323">
        <v>0</v>
      </c>
      <c r="AA278" s="324">
        <v>0</v>
      </c>
    </row>
    <row r="279" spans="2:27" ht="28.2" thickBot="1" x14ac:dyDescent="0.3">
      <c r="B279" s="251" t="s">
        <v>1102</v>
      </c>
      <c r="C279" s="51" t="s">
        <v>1103</v>
      </c>
      <c r="D279" s="59" t="s">
        <v>1082</v>
      </c>
      <c r="E279" s="60" t="s">
        <v>146</v>
      </c>
      <c r="F279" s="302">
        <v>2</v>
      </c>
      <c r="G279" s="425">
        <v>0</v>
      </c>
      <c r="H279" s="426">
        <v>0</v>
      </c>
      <c r="I279" s="426">
        <v>0</v>
      </c>
      <c r="J279" s="426">
        <v>0</v>
      </c>
      <c r="K279" s="426">
        <v>0</v>
      </c>
      <c r="L279" s="323">
        <v>0</v>
      </c>
      <c r="M279" s="323">
        <v>0</v>
      </c>
      <c r="N279" s="323">
        <v>0</v>
      </c>
      <c r="O279" s="323">
        <v>0</v>
      </c>
      <c r="P279" s="323">
        <v>0</v>
      </c>
      <c r="Q279" s="323">
        <v>0</v>
      </c>
      <c r="R279" s="323">
        <v>0</v>
      </c>
      <c r="S279" s="323">
        <v>0</v>
      </c>
      <c r="T279" s="323">
        <v>0</v>
      </c>
      <c r="U279" s="323">
        <v>0</v>
      </c>
      <c r="V279" s="323">
        <v>0</v>
      </c>
      <c r="W279" s="323">
        <v>0</v>
      </c>
      <c r="X279" s="323">
        <v>0</v>
      </c>
      <c r="Y279" s="323">
        <v>0</v>
      </c>
      <c r="Z279" s="323">
        <v>0</v>
      </c>
      <c r="AA279" s="324">
        <v>0</v>
      </c>
    </row>
    <row r="280" spans="2:27" x14ac:dyDescent="0.25">
      <c r="B280" s="252"/>
      <c r="C280" s="253"/>
      <c r="D280" s="61"/>
      <c r="E280" s="254"/>
      <c r="F280" s="255"/>
      <c r="G280" s="264"/>
      <c r="H280" s="264"/>
      <c r="I280" s="264"/>
      <c r="J280" s="264"/>
      <c r="K280" s="264"/>
      <c r="L280" s="264"/>
      <c r="M280" s="264"/>
      <c r="N280" s="264"/>
      <c r="O280" s="264"/>
      <c r="P280" s="264"/>
      <c r="Q280" s="264"/>
      <c r="R280" s="264"/>
      <c r="S280" s="264"/>
      <c r="T280" s="264"/>
      <c r="U280" s="264"/>
      <c r="V280" s="264"/>
      <c r="W280" s="264"/>
      <c r="X280" s="264"/>
      <c r="Y280" s="264"/>
      <c r="Z280" s="264"/>
      <c r="AA280" s="264"/>
    </row>
  </sheetData>
  <mergeCells count="34">
    <mergeCell ref="G260:Q260"/>
    <mergeCell ref="R260:AA260"/>
    <mergeCell ref="G266:Q266"/>
    <mergeCell ref="R266:AA266"/>
    <mergeCell ref="G165:Q165"/>
    <mergeCell ref="R165:AA165"/>
    <mergeCell ref="G171:Q171"/>
    <mergeCell ref="R171:AA171"/>
    <mergeCell ref="G186:Q186"/>
    <mergeCell ref="R186:AA186"/>
    <mergeCell ref="G195:Q195"/>
    <mergeCell ref="R195:AA195"/>
    <mergeCell ref="G201:Q201"/>
    <mergeCell ref="R201:AA201"/>
    <mergeCell ref="G220:Q220"/>
    <mergeCell ref="R220:AA220"/>
    <mergeCell ref="G100:Q100"/>
    <mergeCell ref="R100:AA100"/>
    <mergeCell ref="G106:Q106"/>
    <mergeCell ref="R106:AA106"/>
    <mergeCell ref="G125:Q125"/>
    <mergeCell ref="R125:AA125"/>
    <mergeCell ref="G70:Q70"/>
    <mergeCell ref="R70:AA70"/>
    <mergeCell ref="G76:Q76"/>
    <mergeCell ref="R76:AA76"/>
    <mergeCell ref="G91:Q91"/>
    <mergeCell ref="R91:AA91"/>
    <mergeCell ref="G5:Q5"/>
    <mergeCell ref="R5:AA5"/>
    <mergeCell ref="G11:Q11"/>
    <mergeCell ref="R11:AA11"/>
    <mergeCell ref="G30:Q30"/>
    <mergeCell ref="R30:AA30"/>
  </mergeCells>
  <pageMargins left="0.7" right="0.7" top="0.75" bottom="0.75" header="0.3" footer="0.3"/>
  <pageSetup paperSize="9" orientation="portrait" r:id="rId1"/>
  <drawing r:id="rId2"/>
  <tableParts count="1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topLeftCell="A3" zoomScale="70" zoomScaleNormal="70" workbookViewId="0">
      <selection activeCell="Q14" sqref="Q14"/>
    </sheetView>
  </sheetViews>
  <sheetFormatPr defaultRowHeight="15" x14ac:dyDescent="0.25"/>
  <cols>
    <col min="2" max="2" width="26.08984375" customWidth="1"/>
    <col min="3" max="3" width="21" customWidth="1"/>
    <col min="5" max="5" width="21.08984375" bestFit="1" customWidth="1"/>
    <col min="6" max="6" width="31.54296875" bestFit="1" customWidth="1"/>
    <col min="10" max="10" width="13.1796875" customWidth="1"/>
  </cols>
  <sheetData>
    <row r="2" spans="2:17" ht="15.6" x14ac:dyDescent="0.3">
      <c r="B2" s="1138" t="s">
        <v>1112</v>
      </c>
      <c r="C2" s="1138" t="s">
        <v>717</v>
      </c>
      <c r="E2" s="1352" t="s">
        <v>1113</v>
      </c>
      <c r="F2" s="1353" t="s">
        <v>1114</v>
      </c>
      <c r="G2" s="1353" t="s">
        <v>1115</v>
      </c>
      <c r="H2" s="1353" t="s">
        <v>1116</v>
      </c>
      <c r="I2" s="1353" t="s">
        <v>1117</v>
      </c>
      <c r="J2" s="1354" t="s">
        <v>1118</v>
      </c>
      <c r="L2" t="s">
        <v>15</v>
      </c>
      <c r="M2" t="s">
        <v>1119</v>
      </c>
      <c r="N2">
        <v>96</v>
      </c>
      <c r="O2" t="s">
        <v>1120</v>
      </c>
      <c r="P2" t="s">
        <v>1121</v>
      </c>
      <c r="Q2" t="s">
        <v>355</v>
      </c>
    </row>
    <row r="3" spans="2:17" ht="27.6" x14ac:dyDescent="0.3">
      <c r="B3" s="1139" t="s">
        <v>759</v>
      </c>
      <c r="C3" s="1140" t="s">
        <v>1122</v>
      </c>
      <c r="E3" s="1346" t="s">
        <v>1123</v>
      </c>
      <c r="F3" s="1347" t="s">
        <v>1124</v>
      </c>
      <c r="G3" s="1347">
        <v>63</v>
      </c>
      <c r="H3" s="1347" t="s">
        <v>1125</v>
      </c>
      <c r="I3" s="1347" t="s">
        <v>1126</v>
      </c>
      <c r="J3" s="1348" t="s">
        <v>1127</v>
      </c>
    </row>
    <row r="4" spans="2:17" ht="15.6" x14ac:dyDescent="0.3">
      <c r="B4" s="1141" t="s">
        <v>763</v>
      </c>
      <c r="C4" s="1142" t="s">
        <v>1122</v>
      </c>
      <c r="E4" s="1346" t="s">
        <v>1123</v>
      </c>
      <c r="F4" s="1347" t="s">
        <v>1128</v>
      </c>
      <c r="G4" s="1347">
        <v>62</v>
      </c>
      <c r="H4" s="1347" t="s">
        <v>1125</v>
      </c>
      <c r="I4" s="1347" t="s">
        <v>1129</v>
      </c>
      <c r="J4" s="1348" t="s">
        <v>1130</v>
      </c>
    </row>
    <row r="5" spans="2:17" ht="15.6" x14ac:dyDescent="0.3">
      <c r="B5" s="1141" t="s">
        <v>1131</v>
      </c>
      <c r="C5" s="1142" t="s">
        <v>1122</v>
      </c>
      <c r="E5" s="1346" t="s">
        <v>1123</v>
      </c>
      <c r="F5" s="1347" t="s">
        <v>1132</v>
      </c>
      <c r="G5" s="1347">
        <v>61</v>
      </c>
      <c r="H5" s="1347" t="s">
        <v>1125</v>
      </c>
      <c r="I5" s="1347" t="s">
        <v>1133</v>
      </c>
      <c r="J5" s="1348" t="s">
        <v>1134</v>
      </c>
    </row>
    <row r="6" spans="2:17" ht="15.6" x14ac:dyDescent="0.3">
      <c r="B6" s="1141" t="s">
        <v>764</v>
      </c>
      <c r="C6" s="1142" t="s">
        <v>1122</v>
      </c>
      <c r="E6" s="1346" t="s">
        <v>1123</v>
      </c>
      <c r="F6" s="1347" t="s">
        <v>1135</v>
      </c>
      <c r="G6" s="1347">
        <v>64</v>
      </c>
      <c r="H6" s="1347" t="s">
        <v>1125</v>
      </c>
      <c r="I6" s="1347" t="s">
        <v>1136</v>
      </c>
      <c r="J6" s="1348" t="s">
        <v>1137</v>
      </c>
    </row>
    <row r="7" spans="2:17" ht="15.6" x14ac:dyDescent="0.3">
      <c r="B7" s="1141" t="s">
        <v>765</v>
      </c>
      <c r="C7" s="1142" t="s">
        <v>1122</v>
      </c>
      <c r="E7" s="1346" t="s">
        <v>1123</v>
      </c>
      <c r="F7" s="1347" t="s">
        <v>1138</v>
      </c>
      <c r="G7" s="1347">
        <v>60</v>
      </c>
      <c r="H7" s="1347" t="s">
        <v>1125</v>
      </c>
      <c r="I7" s="1347" t="s">
        <v>1139</v>
      </c>
      <c r="J7" s="1348" t="s">
        <v>1140</v>
      </c>
    </row>
    <row r="8" spans="2:17" ht="28.8" x14ac:dyDescent="0.3">
      <c r="B8" s="1142" t="s">
        <v>769</v>
      </c>
      <c r="C8" s="1142" t="s">
        <v>1122</v>
      </c>
      <c r="E8" s="1346" t="s">
        <v>1123</v>
      </c>
      <c r="F8" s="1347" t="s">
        <v>1141</v>
      </c>
      <c r="G8" s="1347">
        <v>65</v>
      </c>
      <c r="H8" s="1347" t="s">
        <v>1125</v>
      </c>
      <c r="I8" s="1347" t="s">
        <v>1142</v>
      </c>
      <c r="J8" s="1348" t="s">
        <v>1143</v>
      </c>
    </row>
    <row r="9" spans="2:17" ht="15.6" x14ac:dyDescent="0.3">
      <c r="B9" s="1142" t="s">
        <v>770</v>
      </c>
      <c r="C9" s="1142" t="s">
        <v>1122</v>
      </c>
      <c r="E9" s="1346" t="s">
        <v>1123</v>
      </c>
      <c r="F9" s="1347" t="s">
        <v>1144</v>
      </c>
      <c r="G9" s="1347">
        <v>66</v>
      </c>
      <c r="H9" s="1347" t="s">
        <v>1125</v>
      </c>
      <c r="I9" s="1347" t="s">
        <v>1145</v>
      </c>
      <c r="J9" s="1348" t="s">
        <v>1146</v>
      </c>
    </row>
    <row r="10" spans="2:17" ht="15.6" x14ac:dyDescent="0.3">
      <c r="B10" s="1142" t="s">
        <v>771</v>
      </c>
      <c r="C10" s="1142" t="s">
        <v>1122</v>
      </c>
      <c r="E10" s="1346" t="s">
        <v>1123</v>
      </c>
      <c r="F10" s="1347" t="s">
        <v>1147</v>
      </c>
      <c r="G10" s="1347">
        <v>59</v>
      </c>
      <c r="H10" s="1347" t="s">
        <v>1125</v>
      </c>
      <c r="I10" s="1347" t="s">
        <v>1148</v>
      </c>
      <c r="J10" s="1348" t="s">
        <v>1149</v>
      </c>
    </row>
    <row r="11" spans="2:17" ht="15.6" x14ac:dyDescent="0.3">
      <c r="B11" s="1142" t="s">
        <v>1150</v>
      </c>
      <c r="C11" s="1142" t="s">
        <v>1122</v>
      </c>
      <c r="E11" s="1346" t="s">
        <v>1151</v>
      </c>
      <c r="F11" s="1347" t="s">
        <v>1152</v>
      </c>
      <c r="G11" s="1347"/>
      <c r="H11" s="1347" t="s">
        <v>1153</v>
      </c>
      <c r="I11" s="1347" t="s">
        <v>1154</v>
      </c>
      <c r="J11" s="1348" t="s">
        <v>1155</v>
      </c>
    </row>
    <row r="12" spans="2:17" ht="15.6" x14ac:dyDescent="0.3">
      <c r="B12" s="1141" t="s">
        <v>776</v>
      </c>
      <c r="C12" s="1142" t="s">
        <v>1122</v>
      </c>
      <c r="E12" s="1346" t="s">
        <v>1151</v>
      </c>
      <c r="F12" s="1347" t="s">
        <v>1156</v>
      </c>
      <c r="G12" s="1347"/>
      <c r="H12" s="1347" t="s">
        <v>1153</v>
      </c>
      <c r="I12" s="1347" t="s">
        <v>1157</v>
      </c>
      <c r="J12" s="1348" t="s">
        <v>1158</v>
      </c>
    </row>
    <row r="13" spans="2:17" ht="15.6" x14ac:dyDescent="0.3">
      <c r="B13" s="1142" t="s">
        <v>772</v>
      </c>
      <c r="C13" s="1142" t="s">
        <v>1122</v>
      </c>
      <c r="E13" s="1346" t="s">
        <v>1151</v>
      </c>
      <c r="F13" s="1347" t="s">
        <v>1159</v>
      </c>
      <c r="G13" s="1347"/>
      <c r="H13" s="1347" t="s">
        <v>1153</v>
      </c>
      <c r="I13" s="1347" t="s">
        <v>1160</v>
      </c>
      <c r="J13" s="1348" t="s">
        <v>1161</v>
      </c>
    </row>
    <row r="14" spans="2:17" ht="15.6" x14ac:dyDescent="0.3">
      <c r="B14" s="1141" t="s">
        <v>1162</v>
      </c>
      <c r="C14" s="1142" t="s">
        <v>1122</v>
      </c>
      <c r="E14" s="1346" t="s">
        <v>1151</v>
      </c>
      <c r="F14" s="1347" t="s">
        <v>1163</v>
      </c>
      <c r="G14" s="1347"/>
      <c r="H14" s="1347" t="s">
        <v>1153</v>
      </c>
      <c r="I14" s="1347" t="s">
        <v>1164</v>
      </c>
      <c r="J14" s="1348" t="s">
        <v>1165</v>
      </c>
    </row>
    <row r="15" spans="2:17" ht="15.6" x14ac:dyDescent="0.3">
      <c r="B15" s="1142" t="s">
        <v>773</v>
      </c>
      <c r="C15" s="1142" t="s">
        <v>1122</v>
      </c>
      <c r="E15" s="1346" t="s">
        <v>1151</v>
      </c>
      <c r="F15" s="1347" t="s">
        <v>1166</v>
      </c>
      <c r="G15" s="1347"/>
      <c r="H15" s="1347" t="s">
        <v>1153</v>
      </c>
      <c r="I15" s="1347" t="s">
        <v>1167</v>
      </c>
      <c r="J15" s="1348" t="s">
        <v>1168</v>
      </c>
    </row>
    <row r="16" spans="2:17" ht="15.6" x14ac:dyDescent="0.3">
      <c r="B16" s="1142" t="s">
        <v>1169</v>
      </c>
      <c r="C16" s="1142" t="s">
        <v>1122</v>
      </c>
      <c r="E16" s="1346" t="s">
        <v>1151</v>
      </c>
      <c r="F16" s="1347" t="s">
        <v>1170</v>
      </c>
      <c r="G16" s="1347"/>
      <c r="H16" s="1347" t="s">
        <v>1153</v>
      </c>
      <c r="I16" s="1347" t="s">
        <v>1171</v>
      </c>
      <c r="J16" s="1348" t="s">
        <v>1172</v>
      </c>
    </row>
    <row r="17" spans="2:10" ht="15.6" x14ac:dyDescent="0.3">
      <c r="B17" s="1142" t="s">
        <v>1173</v>
      </c>
      <c r="C17" s="1142" t="s">
        <v>1122</v>
      </c>
      <c r="E17" s="1346" t="s">
        <v>1151</v>
      </c>
      <c r="F17" s="1347" t="s">
        <v>1174</v>
      </c>
      <c r="G17" s="1347"/>
      <c r="H17" s="1347" t="s">
        <v>1153</v>
      </c>
      <c r="I17" s="1347" t="s">
        <v>1175</v>
      </c>
      <c r="J17" s="1348" t="s">
        <v>1176</v>
      </c>
    </row>
    <row r="18" spans="2:10" ht="15.6" x14ac:dyDescent="0.3">
      <c r="B18" s="1142" t="s">
        <v>1177</v>
      </c>
      <c r="C18" s="1142" t="s">
        <v>1122</v>
      </c>
      <c r="E18" s="1346" t="s">
        <v>1151</v>
      </c>
      <c r="F18" s="1347" t="s">
        <v>1178</v>
      </c>
      <c r="G18" s="1347"/>
      <c r="H18" s="1347" t="s">
        <v>1153</v>
      </c>
      <c r="I18" s="1347" t="s">
        <v>1179</v>
      </c>
      <c r="J18" s="1348" t="s">
        <v>1180</v>
      </c>
    </row>
    <row r="19" spans="2:10" ht="15.6" x14ac:dyDescent="0.3">
      <c r="B19" s="1141" t="s">
        <v>1181</v>
      </c>
      <c r="C19" s="1142" t="s">
        <v>1122</v>
      </c>
      <c r="E19" s="1346" t="s">
        <v>1151</v>
      </c>
      <c r="F19" s="1347" t="s">
        <v>1182</v>
      </c>
      <c r="G19" s="1347"/>
      <c r="H19" s="1347" t="s">
        <v>1153</v>
      </c>
      <c r="I19" s="1347" t="s">
        <v>1183</v>
      </c>
      <c r="J19" s="1348" t="s">
        <v>1184</v>
      </c>
    </row>
    <row r="20" spans="2:10" ht="15.6" x14ac:dyDescent="0.3">
      <c r="B20" s="1142" t="s">
        <v>1185</v>
      </c>
      <c r="C20" s="1142" t="s">
        <v>1122</v>
      </c>
      <c r="E20" s="1346" t="s">
        <v>1151</v>
      </c>
      <c r="F20" s="1347" t="s">
        <v>1186</v>
      </c>
      <c r="G20" s="1347"/>
      <c r="H20" s="1347" t="s">
        <v>1153</v>
      </c>
      <c r="I20" s="1347" t="s">
        <v>1187</v>
      </c>
      <c r="J20" s="1348" t="s">
        <v>1188</v>
      </c>
    </row>
    <row r="21" spans="2:10" ht="15.6" x14ac:dyDescent="0.3">
      <c r="B21" s="1141" t="s">
        <v>767</v>
      </c>
      <c r="C21" s="1142" t="s">
        <v>1122</v>
      </c>
      <c r="E21" s="1346" t="s">
        <v>1151</v>
      </c>
      <c r="F21" s="1347" t="s">
        <v>1189</v>
      </c>
      <c r="G21" s="1347"/>
      <c r="H21" s="1347" t="s">
        <v>1153</v>
      </c>
      <c r="I21" s="1347" t="s">
        <v>1190</v>
      </c>
      <c r="J21" s="1348" t="s">
        <v>1191</v>
      </c>
    </row>
    <row r="22" spans="2:10" ht="15.6" x14ac:dyDescent="0.3">
      <c r="B22" s="1142" t="s">
        <v>1192</v>
      </c>
      <c r="C22" s="1142" t="s">
        <v>1193</v>
      </c>
      <c r="E22" s="1346" t="s">
        <v>1151</v>
      </c>
      <c r="F22" s="1347" t="s">
        <v>1194</v>
      </c>
      <c r="G22" s="1347"/>
      <c r="H22" s="1347" t="s">
        <v>1153</v>
      </c>
      <c r="I22" s="1347" t="s">
        <v>1195</v>
      </c>
      <c r="J22" s="1348" t="s">
        <v>1196</v>
      </c>
    </row>
    <row r="23" spans="2:10" x14ac:dyDescent="0.25">
      <c r="B23" s="1141" t="s">
        <v>777</v>
      </c>
      <c r="C23" s="1141" t="s">
        <v>1193</v>
      </c>
      <c r="E23" s="1346" t="s">
        <v>1151</v>
      </c>
      <c r="F23" s="1347" t="s">
        <v>1197</v>
      </c>
      <c r="G23" s="1347"/>
      <c r="H23" s="1347" t="s">
        <v>1153</v>
      </c>
      <c r="I23" s="1347" t="s">
        <v>1198</v>
      </c>
      <c r="J23" s="1348" t="s">
        <v>1199</v>
      </c>
    </row>
    <row r="24" spans="2:10" ht="27.6" x14ac:dyDescent="0.25">
      <c r="B24" s="1141" t="s">
        <v>1200</v>
      </c>
      <c r="C24" s="1141" t="s">
        <v>1193</v>
      </c>
      <c r="E24" s="1346" t="s">
        <v>1151</v>
      </c>
      <c r="F24" s="1347" t="s">
        <v>1201</v>
      </c>
      <c r="G24" s="1347"/>
      <c r="H24" s="1347" t="s">
        <v>1153</v>
      </c>
      <c r="I24" s="1347" t="s">
        <v>1202</v>
      </c>
      <c r="J24" s="1348" t="s">
        <v>1203</v>
      </c>
    </row>
    <row r="25" spans="2:10" ht="27.6" x14ac:dyDescent="0.25">
      <c r="B25" s="1141" t="s">
        <v>1204</v>
      </c>
      <c r="C25" s="1141" t="s">
        <v>1193</v>
      </c>
      <c r="E25" s="1346" t="s">
        <v>1151</v>
      </c>
      <c r="F25" s="1347" t="s">
        <v>1205</v>
      </c>
      <c r="G25" s="1347"/>
      <c r="H25" s="1347" t="s">
        <v>1153</v>
      </c>
      <c r="I25" s="1347" t="s">
        <v>1206</v>
      </c>
      <c r="J25" s="1348" t="s">
        <v>1207</v>
      </c>
    </row>
    <row r="26" spans="2:10" x14ac:dyDescent="0.25">
      <c r="B26" s="1141" t="s">
        <v>1208</v>
      </c>
      <c r="C26" s="1141" t="s">
        <v>1209</v>
      </c>
      <c r="E26" s="1346" t="s">
        <v>1151</v>
      </c>
      <c r="F26" s="1347" t="s">
        <v>1210</v>
      </c>
      <c r="G26" s="1347"/>
      <c r="H26" s="1347" t="s">
        <v>1153</v>
      </c>
      <c r="I26" s="1347" t="s">
        <v>1211</v>
      </c>
      <c r="J26" s="1348" t="s">
        <v>1212</v>
      </c>
    </row>
    <row r="27" spans="2:10" ht="27.6" x14ac:dyDescent="0.25">
      <c r="B27" s="1141" t="s">
        <v>775</v>
      </c>
      <c r="C27" s="1141" t="s">
        <v>1209</v>
      </c>
      <c r="E27" s="1346" t="s">
        <v>1151</v>
      </c>
      <c r="F27" s="1347" t="s">
        <v>1213</v>
      </c>
      <c r="G27" s="1347"/>
      <c r="H27" s="1347" t="s">
        <v>1153</v>
      </c>
      <c r="I27" s="1347" t="s">
        <v>1214</v>
      </c>
      <c r="J27" s="1348" t="s">
        <v>1215</v>
      </c>
    </row>
    <row r="28" spans="2:10" x14ac:dyDescent="0.25">
      <c r="B28" s="1141" t="s">
        <v>1216</v>
      </c>
      <c r="C28" s="1141" t="s">
        <v>1209</v>
      </c>
      <c r="E28" s="1346" t="s">
        <v>1151</v>
      </c>
      <c r="F28" s="1347" t="s">
        <v>1217</v>
      </c>
      <c r="G28" s="1347"/>
      <c r="H28" s="1347" t="s">
        <v>1153</v>
      </c>
      <c r="I28" s="1347" t="s">
        <v>1218</v>
      </c>
      <c r="J28" s="1348" t="s">
        <v>1219</v>
      </c>
    </row>
    <row r="29" spans="2:10" ht="27.6" x14ac:dyDescent="0.25">
      <c r="B29" s="1141" t="s">
        <v>1220</v>
      </c>
      <c r="C29" s="1141" t="s">
        <v>1209</v>
      </c>
      <c r="E29" s="1346" t="s">
        <v>1151</v>
      </c>
      <c r="F29" s="1347" t="s">
        <v>1221</v>
      </c>
      <c r="G29" s="1347"/>
      <c r="H29" s="1347" t="s">
        <v>1153</v>
      </c>
      <c r="I29" s="1347" t="s">
        <v>1222</v>
      </c>
      <c r="J29" s="1348" t="s">
        <v>1223</v>
      </c>
    </row>
    <row r="30" spans="2:10" x14ac:dyDescent="0.25">
      <c r="B30" s="1141" t="s">
        <v>1224</v>
      </c>
      <c r="C30" s="1141" t="s">
        <v>1209</v>
      </c>
      <c r="E30" s="1346" t="s">
        <v>1151</v>
      </c>
      <c r="F30" s="1347" t="s">
        <v>1225</v>
      </c>
      <c r="G30" s="1347"/>
      <c r="H30" s="1347" t="s">
        <v>1153</v>
      </c>
      <c r="I30" s="1347" t="s">
        <v>1226</v>
      </c>
      <c r="J30" s="1348" t="s">
        <v>1227</v>
      </c>
    </row>
    <row r="31" spans="2:10" x14ac:dyDescent="0.25">
      <c r="B31" s="1141" t="s">
        <v>1228</v>
      </c>
      <c r="C31" s="1141" t="s">
        <v>1209</v>
      </c>
      <c r="E31" s="1346" t="s">
        <v>1151</v>
      </c>
      <c r="F31" s="1347" t="s">
        <v>1229</v>
      </c>
      <c r="G31" s="1347"/>
      <c r="H31" s="1347" t="s">
        <v>1153</v>
      </c>
      <c r="I31" s="1347" t="s">
        <v>1230</v>
      </c>
      <c r="J31" s="1348" t="s">
        <v>1231</v>
      </c>
    </row>
    <row r="32" spans="2:10" x14ac:dyDescent="0.25">
      <c r="B32" s="1141" t="s">
        <v>774</v>
      </c>
      <c r="C32" s="1141" t="s">
        <v>1209</v>
      </c>
      <c r="E32" s="1346" t="s">
        <v>1151</v>
      </c>
      <c r="F32" s="1347" t="s">
        <v>1232</v>
      </c>
      <c r="G32" s="1347"/>
      <c r="H32" s="1347" t="s">
        <v>1153</v>
      </c>
      <c r="I32" s="1347" t="s">
        <v>1233</v>
      </c>
      <c r="J32" s="1348" t="s">
        <v>1234</v>
      </c>
    </row>
    <row r="33" spans="2:10" x14ac:dyDescent="0.25">
      <c r="B33" s="1141" t="s">
        <v>1235</v>
      </c>
      <c r="C33" s="1141" t="s">
        <v>1236</v>
      </c>
      <c r="E33" s="1346" t="s">
        <v>1151</v>
      </c>
      <c r="F33" s="1347" t="s">
        <v>1237</v>
      </c>
      <c r="G33" s="1347"/>
      <c r="H33" s="1347" t="s">
        <v>1153</v>
      </c>
      <c r="I33" s="1347" t="s">
        <v>1238</v>
      </c>
      <c r="J33" s="1348" t="s">
        <v>1239</v>
      </c>
    </row>
    <row r="34" spans="2:10" x14ac:dyDescent="0.25">
      <c r="B34" s="1141" t="s">
        <v>1240</v>
      </c>
      <c r="C34" s="1141" t="s">
        <v>1236</v>
      </c>
      <c r="E34" s="1346" t="s">
        <v>1151</v>
      </c>
      <c r="F34" s="1347" t="s">
        <v>1241</v>
      </c>
      <c r="G34" s="1347"/>
      <c r="H34" s="1347" t="s">
        <v>1153</v>
      </c>
      <c r="I34" s="1347" t="s">
        <v>1242</v>
      </c>
      <c r="J34" s="1348" t="s">
        <v>1243</v>
      </c>
    </row>
    <row r="35" spans="2:10" x14ac:dyDescent="0.25">
      <c r="B35" s="1141" t="s">
        <v>1244</v>
      </c>
      <c r="C35" s="1141" t="s">
        <v>1236</v>
      </c>
      <c r="E35" s="1346" t="s">
        <v>1151</v>
      </c>
      <c r="F35" s="1347" t="s">
        <v>1245</v>
      </c>
      <c r="G35" s="1347"/>
      <c r="H35" s="1347" t="s">
        <v>1153</v>
      </c>
      <c r="I35" s="1347" t="s">
        <v>1246</v>
      </c>
      <c r="J35" s="1348" t="s">
        <v>1247</v>
      </c>
    </row>
    <row r="36" spans="2:10" x14ac:dyDescent="0.25">
      <c r="B36" s="1141" t="s">
        <v>1248</v>
      </c>
      <c r="C36" s="1141" t="s">
        <v>1236</v>
      </c>
      <c r="E36" s="1346" t="s">
        <v>1151</v>
      </c>
      <c r="F36" s="1347" t="s">
        <v>1249</v>
      </c>
      <c r="G36" s="1347"/>
      <c r="H36" s="1347" t="s">
        <v>1153</v>
      </c>
      <c r="I36" s="1347" t="s">
        <v>1250</v>
      </c>
      <c r="J36" s="1348" t="s">
        <v>1251</v>
      </c>
    </row>
    <row r="37" spans="2:10" x14ac:dyDescent="0.25">
      <c r="B37" s="1141" t="s">
        <v>1252</v>
      </c>
      <c r="C37" s="1141" t="s">
        <v>1236</v>
      </c>
      <c r="E37" s="1346" t="s">
        <v>1151</v>
      </c>
      <c r="F37" s="1347" t="s">
        <v>1253</v>
      </c>
      <c r="G37" s="1347"/>
      <c r="H37" s="1347" t="s">
        <v>1153</v>
      </c>
      <c r="I37" s="1347" t="s">
        <v>1254</v>
      </c>
      <c r="J37" s="1348" t="s">
        <v>1255</v>
      </c>
    </row>
    <row r="38" spans="2:10" x14ac:dyDescent="0.25">
      <c r="B38" s="1141" t="s">
        <v>1256</v>
      </c>
      <c r="C38" s="1141" t="s">
        <v>1236</v>
      </c>
      <c r="E38" s="1346" t="s">
        <v>1257</v>
      </c>
      <c r="F38" s="1347" t="s">
        <v>1258</v>
      </c>
      <c r="G38" s="1347">
        <v>97</v>
      </c>
      <c r="H38" s="1347" t="s">
        <v>1259</v>
      </c>
      <c r="I38" s="1347" t="s">
        <v>1260</v>
      </c>
      <c r="J38" s="1348" t="s">
        <v>1261</v>
      </c>
    </row>
    <row r="39" spans="2:10" x14ac:dyDescent="0.25">
      <c r="B39" s="1141" t="s">
        <v>1262</v>
      </c>
      <c r="C39" s="1141" t="s">
        <v>1236</v>
      </c>
      <c r="E39" s="1346" t="s">
        <v>1263</v>
      </c>
      <c r="F39" s="1347" t="s">
        <v>1264</v>
      </c>
      <c r="G39" s="1347">
        <v>54</v>
      </c>
      <c r="H39" s="1347" t="s">
        <v>1265</v>
      </c>
      <c r="I39" s="1347" t="s">
        <v>1265</v>
      </c>
      <c r="J39" s="1348" t="s">
        <v>1266</v>
      </c>
    </row>
    <row r="40" spans="2:10" x14ac:dyDescent="0.25">
      <c r="B40" s="1141" t="s">
        <v>1267</v>
      </c>
      <c r="C40" s="1141" t="s">
        <v>1236</v>
      </c>
      <c r="E40" s="1346" t="s">
        <v>1268</v>
      </c>
      <c r="F40" s="1347" t="s">
        <v>1269</v>
      </c>
      <c r="G40" s="1347">
        <v>203</v>
      </c>
      <c r="H40" s="1347" t="s">
        <v>1270</v>
      </c>
      <c r="I40" s="1347" t="s">
        <v>1271</v>
      </c>
      <c r="J40" s="1348" t="s">
        <v>1272</v>
      </c>
    </row>
    <row r="41" spans="2:10" x14ac:dyDescent="0.25">
      <c r="B41" s="1141" t="s">
        <v>781</v>
      </c>
      <c r="C41" s="1141" t="s">
        <v>1236</v>
      </c>
      <c r="E41" s="1346" t="s">
        <v>1268</v>
      </c>
      <c r="F41" s="1347" t="s">
        <v>1273</v>
      </c>
      <c r="G41" s="1347">
        <v>209</v>
      </c>
      <c r="H41" s="1347" t="s">
        <v>1270</v>
      </c>
      <c r="I41" s="1347" t="s">
        <v>1274</v>
      </c>
      <c r="J41" s="1348" t="s">
        <v>1275</v>
      </c>
    </row>
    <row r="42" spans="2:10" x14ac:dyDescent="0.25">
      <c r="B42" s="1141" t="s">
        <v>1276</v>
      </c>
      <c r="C42" s="1141" t="s">
        <v>1236</v>
      </c>
      <c r="E42" s="1346" t="s">
        <v>1268</v>
      </c>
      <c r="F42" s="1347" t="s">
        <v>1277</v>
      </c>
      <c r="G42" s="1347">
        <v>208</v>
      </c>
      <c r="H42" s="1347" t="s">
        <v>1270</v>
      </c>
      <c r="I42" s="1347" t="s">
        <v>1278</v>
      </c>
      <c r="J42" s="1348" t="s">
        <v>1279</v>
      </c>
    </row>
    <row r="43" spans="2:10" ht="27.6" x14ac:dyDescent="0.25">
      <c r="B43" s="1141" t="s">
        <v>778</v>
      </c>
      <c r="C43" s="1141" t="s">
        <v>1236</v>
      </c>
      <c r="E43" s="1346" t="s">
        <v>1268</v>
      </c>
      <c r="F43" s="1347" t="s">
        <v>1280</v>
      </c>
      <c r="G43" s="1347">
        <v>221</v>
      </c>
      <c r="H43" s="1347" t="s">
        <v>1270</v>
      </c>
      <c r="I43" s="1347" t="s">
        <v>1281</v>
      </c>
      <c r="J43" s="1348" t="s">
        <v>1282</v>
      </c>
    </row>
    <row r="44" spans="2:10" x14ac:dyDescent="0.25">
      <c r="B44" s="1141" t="s">
        <v>1283</v>
      </c>
      <c r="C44" s="1141" t="s">
        <v>1236</v>
      </c>
      <c r="E44" s="1346" t="s">
        <v>1268</v>
      </c>
      <c r="F44" s="1347" t="s">
        <v>1284</v>
      </c>
      <c r="G44" s="1347">
        <v>204</v>
      </c>
      <c r="H44" s="1347" t="s">
        <v>1270</v>
      </c>
      <c r="I44" s="1347" t="s">
        <v>1285</v>
      </c>
      <c r="J44" s="1348" t="s">
        <v>1286</v>
      </c>
    </row>
    <row r="45" spans="2:10" x14ac:dyDescent="0.25">
      <c r="B45" s="1141" t="s">
        <v>780</v>
      </c>
      <c r="C45" s="1141" t="s">
        <v>1236</v>
      </c>
      <c r="E45" s="1346" t="s">
        <v>1268</v>
      </c>
      <c r="F45" s="1347" t="s">
        <v>1287</v>
      </c>
      <c r="G45" s="1347">
        <v>205</v>
      </c>
      <c r="H45" s="1347" t="s">
        <v>1270</v>
      </c>
      <c r="I45" s="1347" t="s">
        <v>1288</v>
      </c>
      <c r="J45" s="1348" t="s">
        <v>1289</v>
      </c>
    </row>
    <row r="46" spans="2:10" ht="27.6" x14ac:dyDescent="0.25">
      <c r="B46" s="1141" t="s">
        <v>779</v>
      </c>
      <c r="C46" s="1141" t="s">
        <v>1236</v>
      </c>
      <c r="E46" s="1346" t="s">
        <v>1268</v>
      </c>
      <c r="F46" s="1347" t="s">
        <v>1290</v>
      </c>
      <c r="G46" s="1347">
        <v>215</v>
      </c>
      <c r="H46" s="1347" t="s">
        <v>1270</v>
      </c>
      <c r="I46" s="1347" t="s">
        <v>1291</v>
      </c>
      <c r="J46" s="1348" t="s">
        <v>1292</v>
      </c>
    </row>
    <row r="47" spans="2:10" x14ac:dyDescent="0.25">
      <c r="B47" s="1141" t="s">
        <v>1293</v>
      </c>
      <c r="C47" s="1141" t="s">
        <v>1236</v>
      </c>
      <c r="E47" s="1346" t="s">
        <v>1268</v>
      </c>
      <c r="F47" s="1347" t="s">
        <v>1294</v>
      </c>
      <c r="G47" s="1347">
        <v>210</v>
      </c>
      <c r="H47" s="1347" t="s">
        <v>1270</v>
      </c>
      <c r="I47" s="1347" t="s">
        <v>1295</v>
      </c>
      <c r="J47" s="1348" t="s">
        <v>1296</v>
      </c>
    </row>
    <row r="48" spans="2:10" x14ac:dyDescent="0.25">
      <c r="E48" s="1346" t="s">
        <v>1268</v>
      </c>
      <c r="F48" s="1347" t="s">
        <v>1297</v>
      </c>
      <c r="G48" s="1347">
        <v>217</v>
      </c>
      <c r="H48" s="1347" t="s">
        <v>1270</v>
      </c>
      <c r="I48" s="1347" t="s">
        <v>1298</v>
      </c>
      <c r="J48" s="1348" t="s">
        <v>1299</v>
      </c>
    </row>
    <row r="49" spans="5:10" x14ac:dyDescent="0.25">
      <c r="E49" s="1346" t="s">
        <v>1268</v>
      </c>
      <c r="F49" s="1347" t="s">
        <v>1300</v>
      </c>
      <c r="G49" s="1347">
        <v>207</v>
      </c>
      <c r="H49" s="1347" t="s">
        <v>1270</v>
      </c>
      <c r="I49" s="1347" t="s">
        <v>1301</v>
      </c>
      <c r="J49" s="1348" t="s">
        <v>1302</v>
      </c>
    </row>
    <row r="50" spans="5:10" x14ac:dyDescent="0.25">
      <c r="E50" s="1346" t="s">
        <v>1268</v>
      </c>
      <c r="F50" s="1347" t="s">
        <v>1303</v>
      </c>
      <c r="G50" s="1347">
        <v>220</v>
      </c>
      <c r="H50" s="1347" t="s">
        <v>1270</v>
      </c>
      <c r="I50" s="1347" t="s">
        <v>1304</v>
      </c>
      <c r="J50" s="1348" t="s">
        <v>1305</v>
      </c>
    </row>
    <row r="51" spans="5:10" x14ac:dyDescent="0.25">
      <c r="E51" s="1346" t="s">
        <v>1268</v>
      </c>
      <c r="F51" s="1347" t="s">
        <v>1306</v>
      </c>
      <c r="G51" s="1347">
        <v>214</v>
      </c>
      <c r="H51" s="1347" t="s">
        <v>1270</v>
      </c>
      <c r="I51" s="1347" t="s">
        <v>1307</v>
      </c>
      <c r="J51" s="1348" t="s">
        <v>1308</v>
      </c>
    </row>
    <row r="52" spans="5:10" x14ac:dyDescent="0.25">
      <c r="E52" s="1346" t="s">
        <v>1268</v>
      </c>
      <c r="F52" s="1347" t="s">
        <v>1309</v>
      </c>
      <c r="G52" s="1347">
        <v>226</v>
      </c>
      <c r="H52" s="1347" t="s">
        <v>1270</v>
      </c>
      <c r="I52" s="1347" t="s">
        <v>1310</v>
      </c>
      <c r="J52" s="1348" t="s">
        <v>1311</v>
      </c>
    </row>
    <row r="53" spans="5:10" x14ac:dyDescent="0.25">
      <c r="E53" s="1346" t="s">
        <v>1268</v>
      </c>
      <c r="F53" s="1347" t="s">
        <v>1312</v>
      </c>
      <c r="G53" s="1347">
        <v>213</v>
      </c>
      <c r="H53" s="1347" t="s">
        <v>1270</v>
      </c>
      <c r="I53" s="1347" t="s">
        <v>1313</v>
      </c>
      <c r="J53" s="1348" t="s">
        <v>1314</v>
      </c>
    </row>
    <row r="54" spans="5:10" x14ac:dyDescent="0.25">
      <c r="E54" s="1346" t="s">
        <v>1268</v>
      </c>
      <c r="F54" s="1347" t="s">
        <v>1315</v>
      </c>
      <c r="G54" s="1347">
        <v>206</v>
      </c>
      <c r="H54" s="1347" t="s">
        <v>1270</v>
      </c>
      <c r="I54" s="1347" t="s">
        <v>1316</v>
      </c>
      <c r="J54" s="1348" t="s">
        <v>1317</v>
      </c>
    </row>
    <row r="55" spans="5:10" x14ac:dyDescent="0.25">
      <c r="E55" s="1346" t="s">
        <v>1268</v>
      </c>
      <c r="F55" s="1347" t="s">
        <v>1318</v>
      </c>
      <c r="G55" s="1347">
        <v>223</v>
      </c>
      <c r="H55" s="1347" t="s">
        <v>1270</v>
      </c>
      <c r="I55" s="1347" t="s">
        <v>1319</v>
      </c>
      <c r="J55" s="1348" t="s">
        <v>1320</v>
      </c>
    </row>
    <row r="56" spans="5:10" x14ac:dyDescent="0.25">
      <c r="E56" s="1346" t="s">
        <v>1268</v>
      </c>
      <c r="F56" s="1347" t="s">
        <v>1321</v>
      </c>
      <c r="G56" s="1347">
        <v>216</v>
      </c>
      <c r="H56" s="1347" t="s">
        <v>1270</v>
      </c>
      <c r="I56" s="1347" t="s">
        <v>1322</v>
      </c>
      <c r="J56" s="1348" t="s">
        <v>1323</v>
      </c>
    </row>
    <row r="57" spans="5:10" x14ac:dyDescent="0.25">
      <c r="E57" s="1346" t="s">
        <v>1268</v>
      </c>
      <c r="F57" s="1347" t="s">
        <v>1324</v>
      </c>
      <c r="G57" s="1347">
        <v>225</v>
      </c>
      <c r="H57" s="1347" t="s">
        <v>1270</v>
      </c>
      <c r="I57" s="1347" t="s">
        <v>1325</v>
      </c>
      <c r="J57" s="1348" t="s">
        <v>1326</v>
      </c>
    </row>
    <row r="58" spans="5:10" x14ac:dyDescent="0.25">
      <c r="E58" s="1346" t="s">
        <v>1268</v>
      </c>
      <c r="F58" s="1347" t="s">
        <v>1327</v>
      </c>
      <c r="G58" s="1347">
        <v>224</v>
      </c>
      <c r="H58" s="1347" t="s">
        <v>1270</v>
      </c>
      <c r="I58" s="1347" t="s">
        <v>1328</v>
      </c>
      <c r="J58" s="1348" t="s">
        <v>1329</v>
      </c>
    </row>
    <row r="59" spans="5:10" x14ac:dyDescent="0.25">
      <c r="E59" s="1346" t="s">
        <v>1268</v>
      </c>
      <c r="F59" s="1347" t="s">
        <v>1330</v>
      </c>
      <c r="G59" s="1347">
        <v>211</v>
      </c>
      <c r="H59" s="1347" t="s">
        <v>1270</v>
      </c>
      <c r="I59" s="1347" t="s">
        <v>1331</v>
      </c>
      <c r="J59" s="1348" t="s">
        <v>1332</v>
      </c>
    </row>
    <row r="60" spans="5:10" x14ac:dyDescent="0.25">
      <c r="E60" s="1346" t="s">
        <v>1268</v>
      </c>
      <c r="F60" s="1347" t="s">
        <v>1333</v>
      </c>
      <c r="G60" s="1347">
        <v>222</v>
      </c>
      <c r="H60" s="1347" t="s">
        <v>1270</v>
      </c>
      <c r="I60" s="1347" t="s">
        <v>1334</v>
      </c>
      <c r="J60" s="1348" t="s">
        <v>1335</v>
      </c>
    </row>
    <row r="61" spans="5:10" x14ac:dyDescent="0.25">
      <c r="E61" s="1346" t="s">
        <v>1268</v>
      </c>
      <c r="F61" s="1347" t="s">
        <v>1336</v>
      </c>
      <c r="G61" s="1347">
        <v>212</v>
      </c>
      <c r="H61" s="1347" t="s">
        <v>1270</v>
      </c>
      <c r="I61" s="1347" t="s">
        <v>1337</v>
      </c>
      <c r="J61" s="1348" t="s">
        <v>1338</v>
      </c>
    </row>
    <row r="62" spans="5:10" x14ac:dyDescent="0.25">
      <c r="E62" s="1346" t="s">
        <v>1268</v>
      </c>
      <c r="F62" s="1347" t="s">
        <v>1339</v>
      </c>
      <c r="G62" s="1347">
        <v>219</v>
      </c>
      <c r="H62" s="1347" t="s">
        <v>1270</v>
      </c>
      <c r="I62" s="1347" t="s">
        <v>1340</v>
      </c>
      <c r="J62" s="1348" t="s">
        <v>1341</v>
      </c>
    </row>
    <row r="63" spans="5:10" x14ac:dyDescent="0.25">
      <c r="E63" s="1346" t="s">
        <v>1268</v>
      </c>
      <c r="F63" s="1347" t="s">
        <v>1342</v>
      </c>
      <c r="G63" s="1347">
        <v>218</v>
      </c>
      <c r="H63" s="1347" t="s">
        <v>1270</v>
      </c>
      <c r="I63" s="1347" t="s">
        <v>1343</v>
      </c>
      <c r="J63" s="1348" t="s">
        <v>1344</v>
      </c>
    </row>
    <row r="64" spans="5:10" x14ac:dyDescent="0.25">
      <c r="E64" s="1346" t="s">
        <v>1345</v>
      </c>
      <c r="F64" s="1347" t="s">
        <v>1346</v>
      </c>
      <c r="G64" s="1347">
        <v>56</v>
      </c>
      <c r="H64" s="1347" t="s">
        <v>1347</v>
      </c>
      <c r="I64" s="1347" t="s">
        <v>1348</v>
      </c>
      <c r="J64" s="1348" t="s">
        <v>1349</v>
      </c>
    </row>
    <row r="65" spans="5:10" x14ac:dyDescent="0.25">
      <c r="E65" s="1346" t="s">
        <v>1345</v>
      </c>
      <c r="F65" s="1347" t="s">
        <v>1350</v>
      </c>
      <c r="G65" s="1347">
        <v>58</v>
      </c>
      <c r="H65" s="1347" t="s">
        <v>1347</v>
      </c>
      <c r="I65" s="1347" t="s">
        <v>1351</v>
      </c>
      <c r="J65" s="1348" t="s">
        <v>1352</v>
      </c>
    </row>
    <row r="66" spans="5:10" x14ac:dyDescent="0.25">
      <c r="E66" s="1346" t="s">
        <v>1345</v>
      </c>
      <c r="F66" s="1347" t="s">
        <v>1353</v>
      </c>
      <c r="G66" s="1347">
        <v>57</v>
      </c>
      <c r="H66" s="1347" t="s">
        <v>1347</v>
      </c>
      <c r="I66" s="1347" t="s">
        <v>1354</v>
      </c>
      <c r="J66" s="1348" t="s">
        <v>1355</v>
      </c>
    </row>
    <row r="67" spans="5:10" x14ac:dyDescent="0.25">
      <c r="E67" s="1346" t="s">
        <v>1345</v>
      </c>
      <c r="F67" s="1347" t="s">
        <v>1356</v>
      </c>
      <c r="G67" s="1347">
        <v>55</v>
      </c>
      <c r="H67" s="1347" t="s">
        <v>1347</v>
      </c>
      <c r="I67" s="1347" t="s">
        <v>1357</v>
      </c>
      <c r="J67" s="1348" t="s">
        <v>1358</v>
      </c>
    </row>
    <row r="68" spans="5:10" x14ac:dyDescent="0.25">
      <c r="E68" s="1346" t="s">
        <v>1359</v>
      </c>
      <c r="F68" s="1347" t="s">
        <v>1360</v>
      </c>
      <c r="G68" s="1347">
        <v>50</v>
      </c>
      <c r="H68" s="1347" t="s">
        <v>1361</v>
      </c>
      <c r="I68" s="1347" t="s">
        <v>1362</v>
      </c>
      <c r="J68" s="1348" t="s">
        <v>1363</v>
      </c>
    </row>
    <row r="69" spans="5:10" x14ac:dyDescent="0.25">
      <c r="E69" s="1346" t="s">
        <v>1359</v>
      </c>
      <c r="F69" s="1347" t="s">
        <v>1364</v>
      </c>
      <c r="G69" s="1347"/>
      <c r="H69" s="1347" t="s">
        <v>1361</v>
      </c>
      <c r="I69" s="1347" t="s">
        <v>1365</v>
      </c>
      <c r="J69" s="1348" t="s">
        <v>1366</v>
      </c>
    </row>
    <row r="70" spans="5:10" x14ac:dyDescent="0.25">
      <c r="E70" s="1346" t="s">
        <v>1359</v>
      </c>
      <c r="F70" s="1347" t="s">
        <v>1367</v>
      </c>
      <c r="G70" s="1347"/>
      <c r="H70" s="1347" t="s">
        <v>1361</v>
      </c>
      <c r="I70" s="1347" t="s">
        <v>1368</v>
      </c>
      <c r="J70" s="1348" t="s">
        <v>1369</v>
      </c>
    </row>
    <row r="71" spans="5:10" x14ac:dyDescent="0.25">
      <c r="E71" s="1346" t="s">
        <v>1359</v>
      </c>
      <c r="F71" s="1347" t="s">
        <v>1370</v>
      </c>
      <c r="G71" s="1347">
        <v>202</v>
      </c>
      <c r="H71" s="1347" t="s">
        <v>1361</v>
      </c>
      <c r="I71" s="1347" t="s">
        <v>1371</v>
      </c>
      <c r="J71" s="1348" t="s">
        <v>1372</v>
      </c>
    </row>
    <row r="72" spans="5:10" x14ac:dyDescent="0.25">
      <c r="E72" s="1346" t="s">
        <v>1373</v>
      </c>
      <c r="F72" s="1347" t="s">
        <v>1374</v>
      </c>
      <c r="G72" s="1347">
        <v>1</v>
      </c>
      <c r="H72" s="1347" t="s">
        <v>1375</v>
      </c>
      <c r="I72" s="1347" t="s">
        <v>1376</v>
      </c>
      <c r="J72" s="1348" t="s">
        <v>1377</v>
      </c>
    </row>
    <row r="73" spans="5:10" x14ac:dyDescent="0.25">
      <c r="E73" s="1346" t="s">
        <v>1373</v>
      </c>
      <c r="F73" s="1347" t="s">
        <v>1378</v>
      </c>
      <c r="G73" s="1347">
        <v>2</v>
      </c>
      <c r="H73" s="1347" t="s">
        <v>1375</v>
      </c>
      <c r="I73" s="1347" t="s">
        <v>1379</v>
      </c>
      <c r="J73" s="1348" t="s">
        <v>1380</v>
      </c>
    </row>
    <row r="74" spans="5:10" x14ac:dyDescent="0.25">
      <c r="E74" s="1346" t="s">
        <v>15</v>
      </c>
      <c r="F74" s="1347" t="s">
        <v>1119</v>
      </c>
      <c r="G74" s="1347">
        <v>96</v>
      </c>
      <c r="H74" s="1347" t="s">
        <v>1120</v>
      </c>
      <c r="I74" s="1347" t="s">
        <v>1121</v>
      </c>
      <c r="J74" s="1348" t="s">
        <v>355</v>
      </c>
    </row>
    <row r="75" spans="5:10" x14ac:dyDescent="0.25">
      <c r="E75" s="1346" t="s">
        <v>1381</v>
      </c>
      <c r="F75" s="1347" t="s">
        <v>1381</v>
      </c>
      <c r="G75" s="1347">
        <v>95</v>
      </c>
      <c r="H75" s="1347" t="s">
        <v>1382</v>
      </c>
      <c r="I75" s="1347" t="s">
        <v>1382</v>
      </c>
      <c r="J75" s="1348" t="s">
        <v>1383</v>
      </c>
    </row>
    <row r="76" spans="5:10" x14ac:dyDescent="0.25">
      <c r="E76" s="1346" t="s">
        <v>1384</v>
      </c>
      <c r="F76" s="1347" t="s">
        <v>1385</v>
      </c>
      <c r="G76" s="1347">
        <v>51</v>
      </c>
      <c r="H76" s="1347" t="s">
        <v>1386</v>
      </c>
      <c r="I76" s="1347" t="s">
        <v>1387</v>
      </c>
      <c r="J76" s="1348" t="s">
        <v>1388</v>
      </c>
    </row>
    <row r="77" spans="5:10" x14ac:dyDescent="0.25">
      <c r="E77" s="1346" t="s">
        <v>1384</v>
      </c>
      <c r="F77" s="1347" t="s">
        <v>1389</v>
      </c>
      <c r="G77" s="1347">
        <v>92</v>
      </c>
      <c r="H77" s="1347" t="s">
        <v>1386</v>
      </c>
      <c r="I77" s="1347" t="s">
        <v>1390</v>
      </c>
      <c r="J77" s="1348" t="s">
        <v>1391</v>
      </c>
    </row>
    <row r="78" spans="5:10" x14ac:dyDescent="0.25">
      <c r="E78" s="1346" t="s">
        <v>1384</v>
      </c>
      <c r="F78" s="1347" t="s">
        <v>1392</v>
      </c>
      <c r="G78" s="1347">
        <v>52</v>
      </c>
      <c r="H78" s="1347" t="s">
        <v>1386</v>
      </c>
      <c r="I78" s="1347" t="s">
        <v>1393</v>
      </c>
      <c r="J78" s="1348" t="s">
        <v>1394</v>
      </c>
    </row>
    <row r="79" spans="5:10" x14ac:dyDescent="0.25">
      <c r="E79" s="1346" t="s">
        <v>1384</v>
      </c>
      <c r="F79" s="1347" t="s">
        <v>1395</v>
      </c>
      <c r="G79" s="1347">
        <v>47</v>
      </c>
      <c r="H79" s="1347" t="s">
        <v>1386</v>
      </c>
      <c r="I79" s="1347" t="s">
        <v>1396</v>
      </c>
      <c r="J79" s="1348" t="s">
        <v>1397</v>
      </c>
    </row>
    <row r="80" spans="5:10" x14ac:dyDescent="0.25">
      <c r="E80" s="1346" t="s">
        <v>1384</v>
      </c>
      <c r="F80" s="1347" t="s">
        <v>1398</v>
      </c>
      <c r="G80" s="1347">
        <v>48</v>
      </c>
      <c r="H80" s="1347" t="s">
        <v>1386</v>
      </c>
      <c r="I80" s="1347" t="s">
        <v>1399</v>
      </c>
      <c r="J80" s="1348" t="s">
        <v>1400</v>
      </c>
    </row>
    <row r="81" spans="5:10" x14ac:dyDescent="0.25">
      <c r="E81" s="1346" t="s">
        <v>1384</v>
      </c>
      <c r="F81" s="1347" t="s">
        <v>1401</v>
      </c>
      <c r="G81" s="1347">
        <v>39</v>
      </c>
      <c r="H81" s="1347" t="s">
        <v>1386</v>
      </c>
      <c r="I81" s="1347" t="s">
        <v>1402</v>
      </c>
      <c r="J81" s="1348" t="s">
        <v>1403</v>
      </c>
    </row>
    <row r="82" spans="5:10" x14ac:dyDescent="0.25">
      <c r="E82" s="1346" t="s">
        <v>1384</v>
      </c>
      <c r="F82" s="1347" t="s">
        <v>1404</v>
      </c>
      <c r="G82" s="1347">
        <v>42</v>
      </c>
      <c r="H82" s="1347" t="s">
        <v>1386</v>
      </c>
      <c r="I82" s="1347" t="s">
        <v>1405</v>
      </c>
      <c r="J82" s="1348" t="s">
        <v>1406</v>
      </c>
    </row>
    <row r="83" spans="5:10" x14ac:dyDescent="0.25">
      <c r="E83" s="1346" t="s">
        <v>1384</v>
      </c>
      <c r="F83" s="1347" t="s">
        <v>1407</v>
      </c>
      <c r="G83" s="1347">
        <v>40</v>
      </c>
      <c r="H83" s="1347" t="s">
        <v>1386</v>
      </c>
      <c r="I83" s="1347" t="s">
        <v>1408</v>
      </c>
      <c r="J83" s="1348" t="s">
        <v>1409</v>
      </c>
    </row>
    <row r="84" spans="5:10" x14ac:dyDescent="0.25">
      <c r="E84" s="1346" t="s">
        <v>1384</v>
      </c>
      <c r="F84" s="1347" t="s">
        <v>1410</v>
      </c>
      <c r="G84" s="1347">
        <v>49</v>
      </c>
      <c r="H84" s="1347" t="s">
        <v>1386</v>
      </c>
      <c r="I84" s="1347" t="s">
        <v>1411</v>
      </c>
      <c r="J84" s="1348" t="s">
        <v>1412</v>
      </c>
    </row>
    <row r="85" spans="5:10" x14ac:dyDescent="0.25">
      <c r="E85" s="1346" t="s">
        <v>1384</v>
      </c>
      <c r="F85" s="1347" t="s">
        <v>1413</v>
      </c>
      <c r="G85" s="1347">
        <v>44</v>
      </c>
      <c r="H85" s="1347" t="s">
        <v>1386</v>
      </c>
      <c r="I85" s="1347" t="s">
        <v>1414</v>
      </c>
      <c r="J85" s="1348" t="s">
        <v>1415</v>
      </c>
    </row>
    <row r="86" spans="5:10" x14ac:dyDescent="0.25">
      <c r="E86" s="1346" t="s">
        <v>1384</v>
      </c>
      <c r="F86" s="1347" t="s">
        <v>1416</v>
      </c>
      <c r="G86" s="1347">
        <v>43</v>
      </c>
      <c r="H86" s="1347" t="s">
        <v>1386</v>
      </c>
      <c r="I86" s="1347" t="s">
        <v>1417</v>
      </c>
      <c r="J86" s="1348" t="s">
        <v>1418</v>
      </c>
    </row>
    <row r="87" spans="5:10" x14ac:dyDescent="0.25">
      <c r="E87" s="1346" t="s">
        <v>1384</v>
      </c>
      <c r="F87" s="1347" t="s">
        <v>1419</v>
      </c>
      <c r="G87" s="1347">
        <v>38</v>
      </c>
      <c r="H87" s="1347" t="s">
        <v>1386</v>
      </c>
      <c r="I87" s="1347" t="s">
        <v>1420</v>
      </c>
      <c r="J87" s="1348" t="s">
        <v>1421</v>
      </c>
    </row>
    <row r="88" spans="5:10" x14ac:dyDescent="0.25">
      <c r="E88" s="1346" t="s">
        <v>1384</v>
      </c>
      <c r="F88" s="1347" t="s">
        <v>1422</v>
      </c>
      <c r="G88" s="1347">
        <v>41</v>
      </c>
      <c r="H88" s="1347" t="s">
        <v>1386</v>
      </c>
      <c r="I88" s="1347" t="s">
        <v>1423</v>
      </c>
      <c r="J88" s="1348" t="s">
        <v>1424</v>
      </c>
    </row>
    <row r="89" spans="5:10" x14ac:dyDescent="0.25">
      <c r="E89" s="1346" t="s">
        <v>1384</v>
      </c>
      <c r="F89" s="1347" t="s">
        <v>1425</v>
      </c>
      <c r="G89" s="1347">
        <v>46</v>
      </c>
      <c r="H89" s="1347" t="s">
        <v>1386</v>
      </c>
      <c r="I89" s="1347" t="s">
        <v>1426</v>
      </c>
      <c r="J89" s="1348" t="s">
        <v>1427</v>
      </c>
    </row>
    <row r="90" spans="5:10" x14ac:dyDescent="0.25">
      <c r="E90" s="1346" t="s">
        <v>1384</v>
      </c>
      <c r="F90" s="1347" t="s">
        <v>1428</v>
      </c>
      <c r="G90" s="1347">
        <v>45</v>
      </c>
      <c r="H90" s="1347" t="s">
        <v>1386</v>
      </c>
      <c r="I90" s="1347" t="s">
        <v>1429</v>
      </c>
      <c r="J90" s="1348" t="s">
        <v>1430</v>
      </c>
    </row>
    <row r="91" spans="5:10" x14ac:dyDescent="0.25">
      <c r="E91" s="1346" t="s">
        <v>1431</v>
      </c>
      <c r="F91" s="1347" t="s">
        <v>1432</v>
      </c>
      <c r="G91" s="1347">
        <v>91</v>
      </c>
      <c r="H91" s="1347" t="s">
        <v>1328</v>
      </c>
      <c r="I91" s="1347" t="s">
        <v>1433</v>
      </c>
      <c r="J91" s="1348" t="s">
        <v>1434</v>
      </c>
    </row>
    <row r="92" spans="5:10" x14ac:dyDescent="0.25">
      <c r="E92" s="1346" t="s">
        <v>1431</v>
      </c>
      <c r="F92" s="1347" t="s">
        <v>1435</v>
      </c>
      <c r="G92" s="1347">
        <v>92</v>
      </c>
      <c r="H92" s="1347" t="s">
        <v>1328</v>
      </c>
      <c r="I92" s="1347" t="s">
        <v>1436</v>
      </c>
      <c r="J92" s="1348" t="s">
        <v>1437</v>
      </c>
    </row>
    <row r="93" spans="5:10" x14ac:dyDescent="0.25">
      <c r="E93" s="1346" t="s">
        <v>1431</v>
      </c>
      <c r="F93" s="1347" t="s">
        <v>1438</v>
      </c>
      <c r="G93" s="1347">
        <v>90</v>
      </c>
      <c r="H93" s="1347" t="s">
        <v>1328</v>
      </c>
      <c r="I93" s="1347" t="s">
        <v>1439</v>
      </c>
      <c r="J93" s="1348" t="s">
        <v>1440</v>
      </c>
    </row>
    <row r="94" spans="5:10" x14ac:dyDescent="0.25">
      <c r="E94" s="1346" t="s">
        <v>1431</v>
      </c>
      <c r="F94" s="1347" t="s">
        <v>1441</v>
      </c>
      <c r="G94" s="1347">
        <v>93</v>
      </c>
      <c r="H94" s="1347" t="s">
        <v>1328</v>
      </c>
      <c r="I94" s="1347" t="s">
        <v>1442</v>
      </c>
      <c r="J94" s="1348" t="s">
        <v>1443</v>
      </c>
    </row>
    <row r="95" spans="5:10" x14ac:dyDescent="0.25">
      <c r="E95" s="1346" t="s">
        <v>1431</v>
      </c>
      <c r="F95" s="1347" t="s">
        <v>1444</v>
      </c>
      <c r="G95" s="1347">
        <v>94</v>
      </c>
      <c r="H95" s="1347" t="s">
        <v>1328</v>
      </c>
      <c r="I95" s="1347" t="s">
        <v>1445</v>
      </c>
      <c r="J95" s="1348" t="s">
        <v>1446</v>
      </c>
    </row>
    <row r="96" spans="5:10" x14ac:dyDescent="0.25">
      <c r="E96" s="1346" t="s">
        <v>1431</v>
      </c>
      <c r="F96" s="1347" t="s">
        <v>1447</v>
      </c>
      <c r="G96" s="1347">
        <v>88</v>
      </c>
      <c r="H96" s="1347" t="s">
        <v>1328</v>
      </c>
      <c r="I96" s="1347" t="s">
        <v>1448</v>
      </c>
      <c r="J96" s="1348" t="s">
        <v>1449</v>
      </c>
    </row>
    <row r="97" spans="5:10" x14ac:dyDescent="0.25">
      <c r="E97" s="1346" t="s">
        <v>1431</v>
      </c>
      <c r="F97" s="1347" t="s">
        <v>1450</v>
      </c>
      <c r="G97" s="1347">
        <v>89</v>
      </c>
      <c r="H97" s="1347" t="s">
        <v>1328</v>
      </c>
      <c r="I97" s="1347" t="s">
        <v>1451</v>
      </c>
      <c r="J97" s="1348" t="s">
        <v>1452</v>
      </c>
    </row>
    <row r="98" spans="5:10" x14ac:dyDescent="0.25">
      <c r="E98" s="1346" t="s">
        <v>1431</v>
      </c>
      <c r="F98" s="1347" t="s">
        <v>1453</v>
      </c>
      <c r="G98" s="1347">
        <v>87</v>
      </c>
      <c r="H98" s="1347" t="s">
        <v>1328</v>
      </c>
      <c r="I98" s="1347" t="s">
        <v>1454</v>
      </c>
      <c r="J98" s="1348" t="s">
        <v>1455</v>
      </c>
    </row>
    <row r="99" spans="5:10" x14ac:dyDescent="0.25">
      <c r="E99" s="1346" t="s">
        <v>1456</v>
      </c>
      <c r="F99" s="1347" t="s">
        <v>1457</v>
      </c>
      <c r="G99" s="1347">
        <v>53</v>
      </c>
      <c r="H99" s="1347" t="s">
        <v>1458</v>
      </c>
      <c r="I99" s="1347" t="s">
        <v>1458</v>
      </c>
      <c r="J99" s="1348" t="s">
        <v>1459</v>
      </c>
    </row>
    <row r="100" spans="5:10" x14ac:dyDescent="0.25">
      <c r="E100" s="1346" t="s">
        <v>1460</v>
      </c>
      <c r="F100" s="1347" t="s">
        <v>1461</v>
      </c>
      <c r="G100" s="1347">
        <v>99</v>
      </c>
      <c r="H100" s="1347" t="s">
        <v>1462</v>
      </c>
      <c r="I100" s="1347" t="s">
        <v>1463</v>
      </c>
      <c r="J100" s="1348" t="s">
        <v>1464</v>
      </c>
    </row>
    <row r="101" spans="5:10" x14ac:dyDescent="0.25">
      <c r="E101" s="1346" t="s">
        <v>1460</v>
      </c>
      <c r="F101" s="1347" t="s">
        <v>1465</v>
      </c>
      <c r="G101" s="1347">
        <v>102</v>
      </c>
      <c r="H101" s="1347" t="s">
        <v>1462</v>
      </c>
      <c r="I101" s="1347" t="s">
        <v>1466</v>
      </c>
      <c r="J101" s="1348" t="s">
        <v>1467</v>
      </c>
    </row>
    <row r="102" spans="5:10" x14ac:dyDescent="0.25">
      <c r="E102" s="1346" t="s">
        <v>1460</v>
      </c>
      <c r="F102" s="1347" t="s">
        <v>1468</v>
      </c>
      <c r="G102" s="1347">
        <v>101</v>
      </c>
      <c r="H102" s="1347" t="s">
        <v>1462</v>
      </c>
      <c r="I102" s="1347" t="s">
        <v>1469</v>
      </c>
      <c r="J102" s="1348" t="s">
        <v>1470</v>
      </c>
    </row>
    <row r="103" spans="5:10" x14ac:dyDescent="0.25">
      <c r="E103" s="1346" t="s">
        <v>1460</v>
      </c>
      <c r="F103" s="1347" t="s">
        <v>1471</v>
      </c>
      <c r="G103" s="1347">
        <v>100</v>
      </c>
      <c r="H103" s="1347" t="s">
        <v>1462</v>
      </c>
      <c r="I103" s="1347" t="s">
        <v>1472</v>
      </c>
      <c r="J103" s="1348" t="s">
        <v>1473</v>
      </c>
    </row>
    <row r="104" spans="5:10" x14ac:dyDescent="0.25">
      <c r="E104" s="1346" t="s">
        <v>1474</v>
      </c>
      <c r="F104" s="1347" t="s">
        <v>1475</v>
      </c>
      <c r="G104" s="1347">
        <v>81</v>
      </c>
      <c r="H104" s="1347" t="s">
        <v>1476</v>
      </c>
      <c r="I104" s="1347" t="s">
        <v>1477</v>
      </c>
      <c r="J104" s="1348" t="s">
        <v>1478</v>
      </c>
    </row>
    <row r="105" spans="5:10" x14ac:dyDescent="0.25">
      <c r="E105" s="1346" t="s">
        <v>1474</v>
      </c>
      <c r="F105" s="1347" t="s">
        <v>1479</v>
      </c>
      <c r="G105" s="1347">
        <v>80</v>
      </c>
      <c r="H105" s="1347" t="s">
        <v>1476</v>
      </c>
      <c r="I105" s="1347" t="s">
        <v>1480</v>
      </c>
      <c r="J105" s="1348" t="s">
        <v>1481</v>
      </c>
    </row>
    <row r="106" spans="5:10" x14ac:dyDescent="0.25">
      <c r="E106" s="1346" t="s">
        <v>1474</v>
      </c>
      <c r="F106" s="1347" t="s">
        <v>1482</v>
      </c>
      <c r="G106" s="1347">
        <v>82</v>
      </c>
      <c r="H106" s="1347" t="s">
        <v>1476</v>
      </c>
      <c r="I106" s="1347" t="s">
        <v>1483</v>
      </c>
      <c r="J106" s="1348" t="s">
        <v>1484</v>
      </c>
    </row>
    <row r="107" spans="5:10" x14ac:dyDescent="0.25">
      <c r="E107" s="1346" t="s">
        <v>1474</v>
      </c>
      <c r="F107" s="1347" t="s">
        <v>1485</v>
      </c>
      <c r="G107" s="1347">
        <v>83</v>
      </c>
      <c r="H107" s="1347" t="s">
        <v>1476</v>
      </c>
      <c r="I107" s="1347" t="s">
        <v>1486</v>
      </c>
      <c r="J107" s="1348" t="s">
        <v>1487</v>
      </c>
    </row>
    <row r="108" spans="5:10" x14ac:dyDescent="0.25">
      <c r="E108" s="1346" t="s">
        <v>1474</v>
      </c>
      <c r="F108" s="1347" t="s">
        <v>1488</v>
      </c>
      <c r="G108" s="1347">
        <v>86</v>
      </c>
      <c r="H108" s="1347" t="s">
        <v>1476</v>
      </c>
      <c r="I108" s="1347" t="s">
        <v>1489</v>
      </c>
      <c r="J108" s="1348" t="s">
        <v>1490</v>
      </c>
    </row>
    <row r="109" spans="5:10" x14ac:dyDescent="0.25">
      <c r="E109" s="1346" t="s">
        <v>1474</v>
      </c>
      <c r="F109" s="1347" t="s">
        <v>1491</v>
      </c>
      <c r="G109" s="1347">
        <v>74</v>
      </c>
      <c r="H109" s="1347" t="s">
        <v>1476</v>
      </c>
      <c r="I109" s="1347" t="s">
        <v>1492</v>
      </c>
      <c r="J109" s="1348" t="s">
        <v>1493</v>
      </c>
    </row>
    <row r="110" spans="5:10" x14ac:dyDescent="0.25">
      <c r="E110" s="1346" t="s">
        <v>1474</v>
      </c>
      <c r="F110" s="1347" t="s">
        <v>1494</v>
      </c>
      <c r="G110" s="1347">
        <v>73</v>
      </c>
      <c r="H110" s="1347" t="s">
        <v>1476</v>
      </c>
      <c r="I110" s="1347" t="s">
        <v>1495</v>
      </c>
      <c r="J110" s="1348" t="s">
        <v>1496</v>
      </c>
    </row>
    <row r="111" spans="5:10" x14ac:dyDescent="0.25">
      <c r="E111" s="1346" t="s">
        <v>1474</v>
      </c>
      <c r="F111" s="1347" t="s">
        <v>1497</v>
      </c>
      <c r="G111" s="1347">
        <v>75</v>
      </c>
      <c r="H111" s="1347" t="s">
        <v>1476</v>
      </c>
      <c r="I111" s="1347" t="s">
        <v>1498</v>
      </c>
      <c r="J111" s="1348" t="s">
        <v>1499</v>
      </c>
    </row>
    <row r="112" spans="5:10" x14ac:dyDescent="0.25">
      <c r="E112" s="1346" t="s">
        <v>1474</v>
      </c>
      <c r="F112" s="1347" t="s">
        <v>1500</v>
      </c>
      <c r="G112" s="1347">
        <v>84</v>
      </c>
      <c r="H112" s="1347" t="s">
        <v>1476</v>
      </c>
      <c r="I112" s="1347" t="s">
        <v>1501</v>
      </c>
      <c r="J112" s="1348" t="s">
        <v>1502</v>
      </c>
    </row>
    <row r="113" spans="5:10" x14ac:dyDescent="0.25">
      <c r="E113" s="1346" t="s">
        <v>1474</v>
      </c>
      <c r="F113" s="1347" t="s">
        <v>1503</v>
      </c>
      <c r="G113" s="1347">
        <v>85</v>
      </c>
      <c r="H113" s="1347" t="s">
        <v>1476</v>
      </c>
      <c r="I113" s="1347" t="s">
        <v>1504</v>
      </c>
      <c r="J113" s="1348" t="s">
        <v>1505</v>
      </c>
    </row>
    <row r="114" spans="5:10" x14ac:dyDescent="0.25">
      <c r="E114" s="1346" t="s">
        <v>1474</v>
      </c>
      <c r="F114" s="1347" t="s">
        <v>1506</v>
      </c>
      <c r="G114" s="1347">
        <v>77</v>
      </c>
      <c r="H114" s="1347" t="s">
        <v>1476</v>
      </c>
      <c r="I114" s="1347" t="s">
        <v>1507</v>
      </c>
      <c r="J114" s="1348" t="s">
        <v>1508</v>
      </c>
    </row>
    <row r="115" spans="5:10" x14ac:dyDescent="0.25">
      <c r="E115" s="1346" t="s">
        <v>1474</v>
      </c>
      <c r="F115" s="1347" t="s">
        <v>1509</v>
      </c>
      <c r="G115" s="1347">
        <v>76</v>
      </c>
      <c r="H115" s="1347" t="s">
        <v>1476</v>
      </c>
      <c r="I115" s="1347" t="s">
        <v>1510</v>
      </c>
      <c r="J115" s="1348" t="s">
        <v>1511</v>
      </c>
    </row>
    <row r="116" spans="5:10" x14ac:dyDescent="0.25">
      <c r="E116" s="1346" t="s">
        <v>1474</v>
      </c>
      <c r="F116" s="1347" t="s">
        <v>1512</v>
      </c>
      <c r="G116" s="1347">
        <v>79</v>
      </c>
      <c r="H116" s="1347" t="s">
        <v>1476</v>
      </c>
      <c r="I116" s="1347" t="s">
        <v>1513</v>
      </c>
      <c r="J116" s="1348" t="s">
        <v>1514</v>
      </c>
    </row>
    <row r="117" spans="5:10" x14ac:dyDescent="0.25">
      <c r="E117" s="1346" t="s">
        <v>1474</v>
      </c>
      <c r="F117" s="1347" t="s">
        <v>1515</v>
      </c>
      <c r="G117" s="1347">
        <v>78</v>
      </c>
      <c r="H117" s="1347" t="s">
        <v>1476</v>
      </c>
      <c r="I117" s="1347" t="s">
        <v>1516</v>
      </c>
      <c r="J117" s="1348" t="s">
        <v>1517</v>
      </c>
    </row>
    <row r="118" spans="5:10" x14ac:dyDescent="0.25">
      <c r="E118" s="1346" t="s">
        <v>1518</v>
      </c>
      <c r="F118" s="1347" t="s">
        <v>1519</v>
      </c>
      <c r="G118" s="1347">
        <v>72</v>
      </c>
      <c r="H118" s="1347" t="s">
        <v>1520</v>
      </c>
      <c r="I118" s="1347" t="s">
        <v>1521</v>
      </c>
      <c r="J118" s="1348" t="s">
        <v>1522</v>
      </c>
    </row>
    <row r="119" spans="5:10" x14ac:dyDescent="0.25">
      <c r="E119" s="1346" t="s">
        <v>1518</v>
      </c>
      <c r="F119" s="1347" t="s">
        <v>1523</v>
      </c>
      <c r="G119" s="1347">
        <v>70</v>
      </c>
      <c r="H119" s="1347" t="s">
        <v>1520</v>
      </c>
      <c r="I119" s="1347" t="s">
        <v>1524</v>
      </c>
      <c r="J119" s="1348" t="s">
        <v>1525</v>
      </c>
    </row>
    <row r="120" spans="5:10" x14ac:dyDescent="0.25">
      <c r="E120" s="1346" t="s">
        <v>1518</v>
      </c>
      <c r="F120" s="1347" t="s">
        <v>1526</v>
      </c>
      <c r="G120" s="1347">
        <v>69</v>
      </c>
      <c r="H120" s="1347" t="s">
        <v>1520</v>
      </c>
      <c r="I120" s="1347" t="s">
        <v>1527</v>
      </c>
      <c r="J120" s="1348" t="s">
        <v>1528</v>
      </c>
    </row>
    <row r="121" spans="5:10" x14ac:dyDescent="0.25">
      <c r="E121" s="1346" t="s">
        <v>1518</v>
      </c>
      <c r="F121" s="1347" t="s">
        <v>1529</v>
      </c>
      <c r="G121" s="1347">
        <v>71</v>
      </c>
      <c r="H121" s="1347" t="s">
        <v>1520</v>
      </c>
      <c r="I121" s="1347" t="s">
        <v>1530</v>
      </c>
      <c r="J121" s="1348" t="s">
        <v>1531</v>
      </c>
    </row>
    <row r="122" spans="5:10" x14ac:dyDescent="0.25">
      <c r="E122" s="1346" t="s">
        <v>1518</v>
      </c>
      <c r="F122" s="1347" t="s">
        <v>1532</v>
      </c>
      <c r="G122" s="1347">
        <v>68</v>
      </c>
      <c r="H122" s="1347" t="s">
        <v>1520</v>
      </c>
      <c r="I122" s="1347" t="s">
        <v>1533</v>
      </c>
      <c r="J122" s="1348" t="s">
        <v>1534</v>
      </c>
    </row>
    <row r="123" spans="5:10" x14ac:dyDescent="0.25">
      <c r="E123" s="1346" t="s">
        <v>1518</v>
      </c>
      <c r="F123" s="1347" t="s">
        <v>1535</v>
      </c>
      <c r="G123" s="1347">
        <v>67</v>
      </c>
      <c r="H123" s="1347" t="s">
        <v>1520</v>
      </c>
      <c r="I123" s="1347" t="s">
        <v>1536</v>
      </c>
      <c r="J123" s="1348" t="s">
        <v>1537</v>
      </c>
    </row>
    <row r="124" spans="5:10" x14ac:dyDescent="0.25">
      <c r="E124" s="1346" t="s">
        <v>1538</v>
      </c>
      <c r="F124" s="1347" t="s">
        <v>1539</v>
      </c>
      <c r="G124" s="1347">
        <v>5</v>
      </c>
      <c r="H124" s="1347" t="s">
        <v>1540</v>
      </c>
      <c r="I124" s="1347" t="s">
        <v>1541</v>
      </c>
      <c r="J124" s="1348" t="s">
        <v>1542</v>
      </c>
    </row>
    <row r="125" spans="5:10" x14ac:dyDescent="0.25">
      <c r="E125" s="1346" t="s">
        <v>1538</v>
      </c>
      <c r="F125" s="1347" t="s">
        <v>1543</v>
      </c>
      <c r="G125" s="1347">
        <v>6</v>
      </c>
      <c r="H125" s="1347" t="s">
        <v>1540</v>
      </c>
      <c r="I125" s="1347" t="s">
        <v>1190</v>
      </c>
      <c r="J125" s="1348" t="s">
        <v>1544</v>
      </c>
    </row>
    <row r="126" spans="5:10" x14ac:dyDescent="0.25">
      <c r="E126" s="1346" t="s">
        <v>1538</v>
      </c>
      <c r="F126" s="1347" t="s">
        <v>1545</v>
      </c>
      <c r="G126" s="1347">
        <v>7</v>
      </c>
      <c r="H126" s="1347" t="s">
        <v>1540</v>
      </c>
      <c r="I126" s="1347" t="s">
        <v>1546</v>
      </c>
      <c r="J126" s="1348" t="s">
        <v>1547</v>
      </c>
    </row>
    <row r="127" spans="5:10" x14ac:dyDescent="0.25">
      <c r="E127" s="1346" t="s">
        <v>1548</v>
      </c>
      <c r="F127" s="1347" t="s">
        <v>1549</v>
      </c>
      <c r="G127" s="1347">
        <v>103</v>
      </c>
      <c r="H127" s="1347" t="s">
        <v>1550</v>
      </c>
      <c r="I127" s="1347" t="s">
        <v>1551</v>
      </c>
      <c r="J127" s="1348" t="s">
        <v>1552</v>
      </c>
    </row>
    <row r="128" spans="5:10" x14ac:dyDescent="0.25">
      <c r="E128" s="1346" t="s">
        <v>1553</v>
      </c>
      <c r="F128" s="1347" t="s">
        <v>1554</v>
      </c>
      <c r="G128" s="1347">
        <v>98</v>
      </c>
      <c r="H128" s="1347" t="s">
        <v>1555</v>
      </c>
      <c r="I128" s="1347" t="s">
        <v>1556</v>
      </c>
      <c r="J128" s="1348" t="s">
        <v>1557</v>
      </c>
    </row>
    <row r="129" spans="5:10" x14ac:dyDescent="0.25">
      <c r="E129" s="1346" t="s">
        <v>1558</v>
      </c>
      <c r="F129" s="1347" t="s">
        <v>1559</v>
      </c>
      <c r="G129" s="1347">
        <v>8</v>
      </c>
      <c r="H129" s="1347" t="s">
        <v>1560</v>
      </c>
      <c r="I129" s="1347" t="s">
        <v>1561</v>
      </c>
      <c r="J129" s="1348" t="s">
        <v>1562</v>
      </c>
    </row>
    <row r="130" spans="5:10" x14ac:dyDescent="0.25">
      <c r="E130" s="1349" t="s">
        <v>1558</v>
      </c>
      <c r="F130" s="1350" t="s">
        <v>1563</v>
      </c>
      <c r="G130" s="1350">
        <v>9</v>
      </c>
      <c r="H130" s="1350" t="s">
        <v>1560</v>
      </c>
      <c r="I130" s="1350" t="s">
        <v>1564</v>
      </c>
      <c r="J130" s="1351" t="s">
        <v>1565</v>
      </c>
    </row>
    <row r="131" spans="5:10" x14ac:dyDescent="0.25">
      <c r="E131" s="1346" t="s">
        <v>1566</v>
      </c>
      <c r="F131" s="1347" t="s">
        <v>1566</v>
      </c>
      <c r="G131" s="1347"/>
      <c r="H131" s="1347" t="s">
        <v>1566</v>
      </c>
      <c r="I131" s="1347" t="s">
        <v>1566</v>
      </c>
      <c r="J131" s="1348" t="s">
        <v>1567</v>
      </c>
    </row>
    <row r="132" spans="5:10" x14ac:dyDescent="0.25">
      <c r="E132" s="1349" t="s">
        <v>762</v>
      </c>
      <c r="F132" s="1350" t="s">
        <v>762</v>
      </c>
      <c r="G132" s="1350" t="s">
        <v>762</v>
      </c>
      <c r="H132" s="1350" t="s">
        <v>762</v>
      </c>
      <c r="I132" s="1350" t="s">
        <v>762</v>
      </c>
      <c r="J132" s="1351" t="s">
        <v>762</v>
      </c>
    </row>
    <row r="133" spans="5:10" x14ac:dyDescent="0.25">
      <c r="E133" s="1349" t="s">
        <v>762</v>
      </c>
      <c r="F133" s="1350" t="s">
        <v>762</v>
      </c>
      <c r="G133" s="1350" t="s">
        <v>762</v>
      </c>
      <c r="H133" s="1350" t="s">
        <v>762</v>
      </c>
      <c r="I133" s="1350" t="s">
        <v>762</v>
      </c>
      <c r="J133" s="1351" t="s">
        <v>762</v>
      </c>
    </row>
  </sheetData>
  <phoneticPr fontId="37"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70"/>
  <sheetViews>
    <sheetView zoomScale="70" zoomScaleNormal="70" workbookViewId="0">
      <selection activeCell="E6" sqref="E6"/>
    </sheetView>
  </sheetViews>
  <sheetFormatPr defaultColWidth="8.81640625" defaultRowHeight="13.8" x14ac:dyDescent="0.25"/>
  <cols>
    <col min="1" max="1" width="2.1796875" style="8" customWidth="1"/>
    <col min="2" max="2" width="22.81640625" style="8" customWidth="1"/>
    <col min="3" max="3" width="18.08984375" style="8" customWidth="1"/>
    <col min="4" max="4" width="23.1796875" style="8" customWidth="1"/>
    <col min="5" max="5" width="29.81640625" style="8" bestFit="1" customWidth="1"/>
    <col min="6" max="6" width="32" style="8" customWidth="1"/>
    <col min="7" max="7" width="23.54296875" style="8" customWidth="1"/>
    <col min="8" max="8" width="16.54296875" style="8" customWidth="1"/>
    <col min="9" max="10" width="26.81640625" style="8" customWidth="1"/>
    <col min="11" max="11" width="32.81640625" style="8" customWidth="1"/>
    <col min="12" max="12" width="25.453125" style="8" customWidth="1"/>
    <col min="13" max="256" width="8.81640625" style="8"/>
    <col min="257" max="257" width="1.453125" style="8" customWidth="1"/>
    <col min="258" max="258" width="3.81640625" style="8" customWidth="1"/>
    <col min="259" max="259" width="17.08984375" style="8" customWidth="1"/>
    <col min="260" max="260" width="16.1796875" style="8" customWidth="1"/>
    <col min="261" max="261" width="23.1796875" style="8" customWidth="1"/>
    <col min="262" max="262" width="29.81640625" style="8" bestFit="1" customWidth="1"/>
    <col min="263" max="263" width="16.08984375" style="8" customWidth="1"/>
    <col min="264" max="264" width="16.54296875" style="8" customWidth="1"/>
    <col min="265" max="265" width="16.453125" style="8" customWidth="1"/>
    <col min="266" max="266" width="36.81640625" style="8" customWidth="1"/>
    <col min="267" max="267" width="8.81640625" style="8"/>
    <col min="268" max="268" width="2" style="8" customWidth="1"/>
    <col min="269" max="512" width="8.81640625" style="8"/>
    <col min="513" max="513" width="1.453125" style="8" customWidth="1"/>
    <col min="514" max="514" width="3.81640625" style="8" customWidth="1"/>
    <col min="515" max="515" width="17.08984375" style="8" customWidth="1"/>
    <col min="516" max="516" width="16.1796875" style="8" customWidth="1"/>
    <col min="517" max="517" width="23.1796875" style="8" customWidth="1"/>
    <col min="518" max="518" width="29.81640625" style="8" bestFit="1" customWidth="1"/>
    <col min="519" max="519" width="16.08984375" style="8" customWidth="1"/>
    <col min="520" max="520" width="16.54296875" style="8" customWidth="1"/>
    <col min="521" max="521" width="16.453125" style="8" customWidth="1"/>
    <col min="522" max="522" width="36.81640625" style="8" customWidth="1"/>
    <col min="523" max="523" width="8.81640625" style="8"/>
    <col min="524" max="524" width="2" style="8" customWidth="1"/>
    <col min="525" max="768" width="8.81640625" style="8"/>
    <col min="769" max="769" width="1.453125" style="8" customWidth="1"/>
    <col min="770" max="770" width="3.81640625" style="8" customWidth="1"/>
    <col min="771" max="771" width="17.08984375" style="8" customWidth="1"/>
    <col min="772" max="772" width="16.1796875" style="8" customWidth="1"/>
    <col min="773" max="773" width="23.1796875" style="8" customWidth="1"/>
    <col min="774" max="774" width="29.81640625" style="8" bestFit="1" customWidth="1"/>
    <col min="775" max="775" width="16.08984375" style="8" customWidth="1"/>
    <col min="776" max="776" width="16.54296875" style="8" customWidth="1"/>
    <col min="777" max="777" width="16.453125" style="8" customWidth="1"/>
    <col min="778" max="778" width="36.81640625" style="8" customWidth="1"/>
    <col min="779" max="779" width="8.81640625" style="8"/>
    <col min="780" max="780" width="2" style="8" customWidth="1"/>
    <col min="781" max="1024" width="8.81640625" style="8"/>
    <col min="1025" max="1025" width="1.453125" style="8" customWidth="1"/>
    <col min="1026" max="1026" width="3.81640625" style="8" customWidth="1"/>
    <col min="1027" max="1027" width="17.08984375" style="8" customWidth="1"/>
    <col min="1028" max="1028" width="16.1796875" style="8" customWidth="1"/>
    <col min="1029" max="1029" width="23.1796875" style="8" customWidth="1"/>
    <col min="1030" max="1030" width="29.81640625" style="8" bestFit="1" customWidth="1"/>
    <col min="1031" max="1031" width="16.08984375" style="8" customWidth="1"/>
    <col min="1032" max="1032" width="16.54296875" style="8" customWidth="1"/>
    <col min="1033" max="1033" width="16.453125" style="8" customWidth="1"/>
    <col min="1034" max="1034" width="36.81640625" style="8" customWidth="1"/>
    <col min="1035" max="1035" width="8.81640625" style="8"/>
    <col min="1036" max="1036" width="2" style="8" customWidth="1"/>
    <col min="1037" max="1280" width="8.81640625" style="8"/>
    <col min="1281" max="1281" width="1.453125" style="8" customWidth="1"/>
    <col min="1282" max="1282" width="3.81640625" style="8" customWidth="1"/>
    <col min="1283" max="1283" width="17.08984375" style="8" customWidth="1"/>
    <col min="1284" max="1284" width="16.1796875" style="8" customWidth="1"/>
    <col min="1285" max="1285" width="23.1796875" style="8" customWidth="1"/>
    <col min="1286" max="1286" width="29.81640625" style="8" bestFit="1" customWidth="1"/>
    <col min="1287" max="1287" width="16.08984375" style="8" customWidth="1"/>
    <col min="1288" max="1288" width="16.54296875" style="8" customWidth="1"/>
    <col min="1289" max="1289" width="16.453125" style="8" customWidth="1"/>
    <col min="1290" max="1290" width="36.81640625" style="8" customWidth="1"/>
    <col min="1291" max="1291" width="8.81640625" style="8"/>
    <col min="1292" max="1292" width="2" style="8" customWidth="1"/>
    <col min="1293" max="1536" width="8.81640625" style="8"/>
    <col min="1537" max="1537" width="1.453125" style="8" customWidth="1"/>
    <col min="1538" max="1538" width="3.81640625" style="8" customWidth="1"/>
    <col min="1539" max="1539" width="17.08984375" style="8" customWidth="1"/>
    <col min="1540" max="1540" width="16.1796875" style="8" customWidth="1"/>
    <col min="1541" max="1541" width="23.1796875" style="8" customWidth="1"/>
    <col min="1542" max="1542" width="29.81640625" style="8" bestFit="1" customWidth="1"/>
    <col min="1543" max="1543" width="16.08984375" style="8" customWidth="1"/>
    <col min="1544" max="1544" width="16.54296875" style="8" customWidth="1"/>
    <col min="1545" max="1545" width="16.453125" style="8" customWidth="1"/>
    <col min="1546" max="1546" width="36.81640625" style="8" customWidth="1"/>
    <col min="1547" max="1547" width="8.81640625" style="8"/>
    <col min="1548" max="1548" width="2" style="8" customWidth="1"/>
    <col min="1549" max="1792" width="8.81640625" style="8"/>
    <col min="1793" max="1793" width="1.453125" style="8" customWidth="1"/>
    <col min="1794" max="1794" width="3.81640625" style="8" customWidth="1"/>
    <col min="1795" max="1795" width="17.08984375" style="8" customWidth="1"/>
    <col min="1796" max="1796" width="16.1796875" style="8" customWidth="1"/>
    <col min="1797" max="1797" width="23.1796875" style="8" customWidth="1"/>
    <col min="1798" max="1798" width="29.81640625" style="8" bestFit="1" customWidth="1"/>
    <col min="1799" max="1799" width="16.08984375" style="8" customWidth="1"/>
    <col min="1800" max="1800" width="16.54296875" style="8" customWidth="1"/>
    <col min="1801" max="1801" width="16.453125" style="8" customWidth="1"/>
    <col min="1802" max="1802" width="36.81640625" style="8" customWidth="1"/>
    <col min="1803" max="1803" width="8.81640625" style="8"/>
    <col min="1804" max="1804" width="2" style="8" customWidth="1"/>
    <col min="1805" max="2048" width="8.81640625" style="8"/>
    <col min="2049" max="2049" width="1.453125" style="8" customWidth="1"/>
    <col min="2050" max="2050" width="3.81640625" style="8" customWidth="1"/>
    <col min="2051" max="2051" width="17.08984375" style="8" customWidth="1"/>
    <col min="2052" max="2052" width="16.1796875" style="8" customWidth="1"/>
    <col min="2053" max="2053" width="23.1796875" style="8" customWidth="1"/>
    <col min="2054" max="2054" width="29.81640625" style="8" bestFit="1" customWidth="1"/>
    <col min="2055" max="2055" width="16.08984375" style="8" customWidth="1"/>
    <col min="2056" max="2056" width="16.54296875" style="8" customWidth="1"/>
    <col min="2057" max="2057" width="16.453125" style="8" customWidth="1"/>
    <col min="2058" max="2058" width="36.81640625" style="8" customWidth="1"/>
    <col min="2059" max="2059" width="8.81640625" style="8"/>
    <col min="2060" max="2060" width="2" style="8" customWidth="1"/>
    <col min="2061" max="2304" width="8.81640625" style="8"/>
    <col min="2305" max="2305" width="1.453125" style="8" customWidth="1"/>
    <col min="2306" max="2306" width="3.81640625" style="8" customWidth="1"/>
    <col min="2307" max="2307" width="17.08984375" style="8" customWidth="1"/>
    <col min="2308" max="2308" width="16.1796875" style="8" customWidth="1"/>
    <col min="2309" max="2309" width="23.1796875" style="8" customWidth="1"/>
    <col min="2310" max="2310" width="29.81640625" style="8" bestFit="1" customWidth="1"/>
    <col min="2311" max="2311" width="16.08984375" style="8" customWidth="1"/>
    <col min="2312" max="2312" width="16.54296875" style="8" customWidth="1"/>
    <col min="2313" max="2313" width="16.453125" style="8" customWidth="1"/>
    <col min="2314" max="2314" width="36.81640625" style="8" customWidth="1"/>
    <col min="2315" max="2315" width="8.81640625" style="8"/>
    <col min="2316" max="2316" width="2" style="8" customWidth="1"/>
    <col min="2317" max="2560" width="8.81640625" style="8"/>
    <col min="2561" max="2561" width="1.453125" style="8" customWidth="1"/>
    <col min="2562" max="2562" width="3.81640625" style="8" customWidth="1"/>
    <col min="2563" max="2563" width="17.08984375" style="8" customWidth="1"/>
    <col min="2564" max="2564" width="16.1796875" style="8" customWidth="1"/>
    <col min="2565" max="2565" width="23.1796875" style="8" customWidth="1"/>
    <col min="2566" max="2566" width="29.81640625" style="8" bestFit="1" customWidth="1"/>
    <col min="2567" max="2567" width="16.08984375" style="8" customWidth="1"/>
    <col min="2568" max="2568" width="16.54296875" style="8" customWidth="1"/>
    <col min="2569" max="2569" width="16.453125" style="8" customWidth="1"/>
    <col min="2570" max="2570" width="36.81640625" style="8" customWidth="1"/>
    <col min="2571" max="2571" width="8.81640625" style="8"/>
    <col min="2572" max="2572" width="2" style="8" customWidth="1"/>
    <col min="2573" max="2816" width="8.81640625" style="8"/>
    <col min="2817" max="2817" width="1.453125" style="8" customWidth="1"/>
    <col min="2818" max="2818" width="3.81640625" style="8" customWidth="1"/>
    <col min="2819" max="2819" width="17.08984375" style="8" customWidth="1"/>
    <col min="2820" max="2820" width="16.1796875" style="8" customWidth="1"/>
    <col min="2821" max="2821" width="23.1796875" style="8" customWidth="1"/>
    <col min="2822" max="2822" width="29.81640625" style="8" bestFit="1" customWidth="1"/>
    <col min="2823" max="2823" width="16.08984375" style="8" customWidth="1"/>
    <col min="2824" max="2824" width="16.54296875" style="8" customWidth="1"/>
    <col min="2825" max="2825" width="16.453125" style="8" customWidth="1"/>
    <col min="2826" max="2826" width="36.81640625" style="8" customWidth="1"/>
    <col min="2827" max="2827" width="8.81640625" style="8"/>
    <col min="2828" max="2828" width="2" style="8" customWidth="1"/>
    <col min="2829" max="3072" width="8.81640625" style="8"/>
    <col min="3073" max="3073" width="1.453125" style="8" customWidth="1"/>
    <col min="3074" max="3074" width="3.81640625" style="8" customWidth="1"/>
    <col min="3075" max="3075" width="17.08984375" style="8" customWidth="1"/>
    <col min="3076" max="3076" width="16.1796875" style="8" customWidth="1"/>
    <col min="3077" max="3077" width="23.1796875" style="8" customWidth="1"/>
    <col min="3078" max="3078" width="29.81640625" style="8" bestFit="1" customWidth="1"/>
    <col min="3079" max="3079" width="16.08984375" style="8" customWidth="1"/>
    <col min="3080" max="3080" width="16.54296875" style="8" customWidth="1"/>
    <col min="3081" max="3081" width="16.453125" style="8" customWidth="1"/>
    <col min="3082" max="3082" width="36.81640625" style="8" customWidth="1"/>
    <col min="3083" max="3083" width="8.81640625" style="8"/>
    <col min="3084" max="3084" width="2" style="8" customWidth="1"/>
    <col min="3085" max="3328" width="8.81640625" style="8"/>
    <col min="3329" max="3329" width="1.453125" style="8" customWidth="1"/>
    <col min="3330" max="3330" width="3.81640625" style="8" customWidth="1"/>
    <col min="3331" max="3331" width="17.08984375" style="8" customWidth="1"/>
    <col min="3332" max="3332" width="16.1796875" style="8" customWidth="1"/>
    <col min="3333" max="3333" width="23.1796875" style="8" customWidth="1"/>
    <col min="3334" max="3334" width="29.81640625" style="8" bestFit="1" customWidth="1"/>
    <col min="3335" max="3335" width="16.08984375" style="8" customWidth="1"/>
    <col min="3336" max="3336" width="16.54296875" style="8" customWidth="1"/>
    <col min="3337" max="3337" width="16.453125" style="8" customWidth="1"/>
    <col min="3338" max="3338" width="36.81640625" style="8" customWidth="1"/>
    <col min="3339" max="3339" width="8.81640625" style="8"/>
    <col min="3340" max="3340" width="2" style="8" customWidth="1"/>
    <col min="3341" max="3584" width="8.81640625" style="8"/>
    <col min="3585" max="3585" width="1.453125" style="8" customWidth="1"/>
    <col min="3586" max="3586" width="3.81640625" style="8" customWidth="1"/>
    <col min="3587" max="3587" width="17.08984375" style="8" customWidth="1"/>
    <col min="3588" max="3588" width="16.1796875" style="8" customWidth="1"/>
    <col min="3589" max="3589" width="23.1796875" style="8" customWidth="1"/>
    <col min="3590" max="3590" width="29.81640625" style="8" bestFit="1" customWidth="1"/>
    <col min="3591" max="3591" width="16.08984375" style="8" customWidth="1"/>
    <col min="3592" max="3592" width="16.54296875" style="8" customWidth="1"/>
    <col min="3593" max="3593" width="16.453125" style="8" customWidth="1"/>
    <col min="3594" max="3594" width="36.81640625" style="8" customWidth="1"/>
    <col min="3595" max="3595" width="8.81640625" style="8"/>
    <col min="3596" max="3596" width="2" style="8" customWidth="1"/>
    <col min="3597" max="3840" width="8.81640625" style="8"/>
    <col min="3841" max="3841" width="1.453125" style="8" customWidth="1"/>
    <col min="3842" max="3842" width="3.81640625" style="8" customWidth="1"/>
    <col min="3843" max="3843" width="17.08984375" style="8" customWidth="1"/>
    <col min="3844" max="3844" width="16.1796875" style="8" customWidth="1"/>
    <col min="3845" max="3845" width="23.1796875" style="8" customWidth="1"/>
    <col min="3846" max="3846" width="29.81640625" style="8" bestFit="1" customWidth="1"/>
    <col min="3847" max="3847" width="16.08984375" style="8" customWidth="1"/>
    <col min="3848" max="3848" width="16.54296875" style="8" customWidth="1"/>
    <col min="3849" max="3849" width="16.453125" style="8" customWidth="1"/>
    <col min="3850" max="3850" width="36.81640625" style="8" customWidth="1"/>
    <col min="3851" max="3851" width="8.81640625" style="8"/>
    <col min="3852" max="3852" width="2" style="8" customWidth="1"/>
    <col min="3853" max="4096" width="8.81640625" style="8"/>
    <col min="4097" max="4097" width="1.453125" style="8" customWidth="1"/>
    <col min="4098" max="4098" width="3.81640625" style="8" customWidth="1"/>
    <col min="4099" max="4099" width="17.08984375" style="8" customWidth="1"/>
    <col min="4100" max="4100" width="16.1796875" style="8" customWidth="1"/>
    <col min="4101" max="4101" width="23.1796875" style="8" customWidth="1"/>
    <col min="4102" max="4102" width="29.81640625" style="8" bestFit="1" customWidth="1"/>
    <col min="4103" max="4103" width="16.08984375" style="8" customWidth="1"/>
    <col min="4104" max="4104" width="16.54296875" style="8" customWidth="1"/>
    <col min="4105" max="4105" width="16.453125" style="8" customWidth="1"/>
    <col min="4106" max="4106" width="36.81640625" style="8" customWidth="1"/>
    <col min="4107" max="4107" width="8.81640625" style="8"/>
    <col min="4108" max="4108" width="2" style="8" customWidth="1"/>
    <col min="4109" max="4352" width="8.81640625" style="8"/>
    <col min="4353" max="4353" width="1.453125" style="8" customWidth="1"/>
    <col min="4354" max="4354" width="3.81640625" style="8" customWidth="1"/>
    <col min="4355" max="4355" width="17.08984375" style="8" customWidth="1"/>
    <col min="4356" max="4356" width="16.1796875" style="8" customWidth="1"/>
    <col min="4357" max="4357" width="23.1796875" style="8" customWidth="1"/>
    <col min="4358" max="4358" width="29.81640625" style="8" bestFit="1" customWidth="1"/>
    <col min="4359" max="4359" width="16.08984375" style="8" customWidth="1"/>
    <col min="4360" max="4360" width="16.54296875" style="8" customWidth="1"/>
    <col min="4361" max="4361" width="16.453125" style="8" customWidth="1"/>
    <col min="4362" max="4362" width="36.81640625" style="8" customWidth="1"/>
    <col min="4363" max="4363" width="8.81640625" style="8"/>
    <col min="4364" max="4364" width="2" style="8" customWidth="1"/>
    <col min="4365" max="4608" width="8.81640625" style="8"/>
    <col min="4609" max="4609" width="1.453125" style="8" customWidth="1"/>
    <col min="4610" max="4610" width="3.81640625" style="8" customWidth="1"/>
    <col min="4611" max="4611" width="17.08984375" style="8" customWidth="1"/>
    <col min="4612" max="4612" width="16.1796875" style="8" customWidth="1"/>
    <col min="4613" max="4613" width="23.1796875" style="8" customWidth="1"/>
    <col min="4614" max="4614" width="29.81640625" style="8" bestFit="1" customWidth="1"/>
    <col min="4615" max="4615" width="16.08984375" style="8" customWidth="1"/>
    <col min="4616" max="4616" width="16.54296875" style="8" customWidth="1"/>
    <col min="4617" max="4617" width="16.453125" style="8" customWidth="1"/>
    <col min="4618" max="4618" width="36.81640625" style="8" customWidth="1"/>
    <col min="4619" max="4619" width="8.81640625" style="8"/>
    <col min="4620" max="4620" width="2" style="8" customWidth="1"/>
    <col min="4621" max="4864" width="8.81640625" style="8"/>
    <col min="4865" max="4865" width="1.453125" style="8" customWidth="1"/>
    <col min="4866" max="4866" width="3.81640625" style="8" customWidth="1"/>
    <col min="4867" max="4867" width="17.08984375" style="8" customWidth="1"/>
    <col min="4868" max="4868" width="16.1796875" style="8" customWidth="1"/>
    <col min="4869" max="4869" width="23.1796875" style="8" customWidth="1"/>
    <col min="4870" max="4870" width="29.81640625" style="8" bestFit="1" customWidth="1"/>
    <col min="4871" max="4871" width="16.08984375" style="8" customWidth="1"/>
    <col min="4872" max="4872" width="16.54296875" style="8" customWidth="1"/>
    <col min="4873" max="4873" width="16.453125" style="8" customWidth="1"/>
    <col min="4874" max="4874" width="36.81640625" style="8" customWidth="1"/>
    <col min="4875" max="4875" width="8.81640625" style="8"/>
    <col min="4876" max="4876" width="2" style="8" customWidth="1"/>
    <col min="4877" max="5120" width="8.81640625" style="8"/>
    <col min="5121" max="5121" width="1.453125" style="8" customWidth="1"/>
    <col min="5122" max="5122" width="3.81640625" style="8" customWidth="1"/>
    <col min="5123" max="5123" width="17.08984375" style="8" customWidth="1"/>
    <col min="5124" max="5124" width="16.1796875" style="8" customWidth="1"/>
    <col min="5125" max="5125" width="23.1796875" style="8" customWidth="1"/>
    <col min="5126" max="5126" width="29.81640625" style="8" bestFit="1" customWidth="1"/>
    <col min="5127" max="5127" width="16.08984375" style="8" customWidth="1"/>
    <col min="5128" max="5128" width="16.54296875" style="8" customWidth="1"/>
    <col min="5129" max="5129" width="16.453125" style="8" customWidth="1"/>
    <col min="5130" max="5130" width="36.81640625" style="8" customWidth="1"/>
    <col min="5131" max="5131" width="8.81640625" style="8"/>
    <col min="5132" max="5132" width="2" style="8" customWidth="1"/>
    <col min="5133" max="5376" width="8.81640625" style="8"/>
    <col min="5377" max="5377" width="1.453125" style="8" customWidth="1"/>
    <col min="5378" max="5378" width="3.81640625" style="8" customWidth="1"/>
    <col min="5379" max="5379" width="17.08984375" style="8" customWidth="1"/>
    <col min="5380" max="5380" width="16.1796875" style="8" customWidth="1"/>
    <col min="5381" max="5381" width="23.1796875" style="8" customWidth="1"/>
    <col min="5382" max="5382" width="29.81640625" style="8" bestFit="1" customWidth="1"/>
    <col min="5383" max="5383" width="16.08984375" style="8" customWidth="1"/>
    <col min="5384" max="5384" width="16.54296875" style="8" customWidth="1"/>
    <col min="5385" max="5385" width="16.453125" style="8" customWidth="1"/>
    <col min="5386" max="5386" width="36.81640625" style="8" customWidth="1"/>
    <col min="5387" max="5387" width="8.81640625" style="8"/>
    <col min="5388" max="5388" width="2" style="8" customWidth="1"/>
    <col min="5389" max="5632" width="8.81640625" style="8"/>
    <col min="5633" max="5633" width="1.453125" style="8" customWidth="1"/>
    <col min="5634" max="5634" width="3.81640625" style="8" customWidth="1"/>
    <col min="5635" max="5635" width="17.08984375" style="8" customWidth="1"/>
    <col min="5636" max="5636" width="16.1796875" style="8" customWidth="1"/>
    <col min="5637" max="5637" width="23.1796875" style="8" customWidth="1"/>
    <col min="5638" max="5638" width="29.81640625" style="8" bestFit="1" customWidth="1"/>
    <col min="5639" max="5639" width="16.08984375" style="8" customWidth="1"/>
    <col min="5640" max="5640" width="16.54296875" style="8" customWidth="1"/>
    <col min="5641" max="5641" width="16.453125" style="8" customWidth="1"/>
    <col min="5642" max="5642" width="36.81640625" style="8" customWidth="1"/>
    <col min="5643" max="5643" width="8.81640625" style="8"/>
    <col min="5644" max="5644" width="2" style="8" customWidth="1"/>
    <col min="5645" max="5888" width="8.81640625" style="8"/>
    <col min="5889" max="5889" width="1.453125" style="8" customWidth="1"/>
    <col min="5890" max="5890" width="3.81640625" style="8" customWidth="1"/>
    <col min="5891" max="5891" width="17.08984375" style="8" customWidth="1"/>
    <col min="5892" max="5892" width="16.1796875" style="8" customWidth="1"/>
    <col min="5893" max="5893" width="23.1796875" style="8" customWidth="1"/>
    <col min="5894" max="5894" width="29.81640625" style="8" bestFit="1" customWidth="1"/>
    <col min="5895" max="5895" width="16.08984375" style="8" customWidth="1"/>
    <col min="5896" max="5896" width="16.54296875" style="8" customWidth="1"/>
    <col min="5897" max="5897" width="16.453125" style="8" customWidth="1"/>
    <col min="5898" max="5898" width="36.81640625" style="8" customWidth="1"/>
    <col min="5899" max="5899" width="8.81640625" style="8"/>
    <col min="5900" max="5900" width="2" style="8" customWidth="1"/>
    <col min="5901" max="6144" width="8.81640625" style="8"/>
    <col min="6145" max="6145" width="1.453125" style="8" customWidth="1"/>
    <col min="6146" max="6146" width="3.81640625" style="8" customWidth="1"/>
    <col min="6147" max="6147" width="17.08984375" style="8" customWidth="1"/>
    <col min="6148" max="6148" width="16.1796875" style="8" customWidth="1"/>
    <col min="6149" max="6149" width="23.1796875" style="8" customWidth="1"/>
    <col min="6150" max="6150" width="29.81640625" style="8" bestFit="1" customWidth="1"/>
    <col min="6151" max="6151" width="16.08984375" style="8" customWidth="1"/>
    <col min="6152" max="6152" width="16.54296875" style="8" customWidth="1"/>
    <col min="6153" max="6153" width="16.453125" style="8" customWidth="1"/>
    <col min="6154" max="6154" width="36.81640625" style="8" customWidth="1"/>
    <col min="6155" max="6155" width="8.81640625" style="8"/>
    <col min="6156" max="6156" width="2" style="8" customWidth="1"/>
    <col min="6157" max="6400" width="8.81640625" style="8"/>
    <col min="6401" max="6401" width="1.453125" style="8" customWidth="1"/>
    <col min="6402" max="6402" width="3.81640625" style="8" customWidth="1"/>
    <col min="6403" max="6403" width="17.08984375" style="8" customWidth="1"/>
    <col min="6404" max="6404" width="16.1796875" style="8" customWidth="1"/>
    <col min="6405" max="6405" width="23.1796875" style="8" customWidth="1"/>
    <col min="6406" max="6406" width="29.81640625" style="8" bestFit="1" customWidth="1"/>
    <col min="6407" max="6407" width="16.08984375" style="8" customWidth="1"/>
    <col min="6408" max="6408" width="16.54296875" style="8" customWidth="1"/>
    <col min="6409" max="6409" width="16.453125" style="8" customWidth="1"/>
    <col min="6410" max="6410" width="36.81640625" style="8" customWidth="1"/>
    <col min="6411" max="6411" width="8.81640625" style="8"/>
    <col min="6412" max="6412" width="2" style="8" customWidth="1"/>
    <col min="6413" max="6656" width="8.81640625" style="8"/>
    <col min="6657" max="6657" width="1.453125" style="8" customWidth="1"/>
    <col min="6658" max="6658" width="3.81640625" style="8" customWidth="1"/>
    <col min="6659" max="6659" width="17.08984375" style="8" customWidth="1"/>
    <col min="6660" max="6660" width="16.1796875" style="8" customWidth="1"/>
    <col min="6661" max="6661" width="23.1796875" style="8" customWidth="1"/>
    <col min="6662" max="6662" width="29.81640625" style="8" bestFit="1" customWidth="1"/>
    <col min="6663" max="6663" width="16.08984375" style="8" customWidth="1"/>
    <col min="6664" max="6664" width="16.54296875" style="8" customWidth="1"/>
    <col min="6665" max="6665" width="16.453125" style="8" customWidth="1"/>
    <col min="6666" max="6666" width="36.81640625" style="8" customWidth="1"/>
    <col min="6667" max="6667" width="8.81640625" style="8"/>
    <col min="6668" max="6668" width="2" style="8" customWidth="1"/>
    <col min="6669" max="6912" width="8.81640625" style="8"/>
    <col min="6913" max="6913" width="1.453125" style="8" customWidth="1"/>
    <col min="6914" max="6914" width="3.81640625" style="8" customWidth="1"/>
    <col min="6915" max="6915" width="17.08984375" style="8" customWidth="1"/>
    <col min="6916" max="6916" width="16.1796875" style="8" customWidth="1"/>
    <col min="6917" max="6917" width="23.1796875" style="8" customWidth="1"/>
    <col min="6918" max="6918" width="29.81640625" style="8" bestFit="1" customWidth="1"/>
    <col min="6919" max="6919" width="16.08984375" style="8" customWidth="1"/>
    <col min="6920" max="6920" width="16.54296875" style="8" customWidth="1"/>
    <col min="6921" max="6921" width="16.453125" style="8" customWidth="1"/>
    <col min="6922" max="6922" width="36.81640625" style="8" customWidth="1"/>
    <col min="6923" max="6923" width="8.81640625" style="8"/>
    <col min="6924" max="6924" width="2" style="8" customWidth="1"/>
    <col min="6925" max="7168" width="8.81640625" style="8"/>
    <col min="7169" max="7169" width="1.453125" style="8" customWidth="1"/>
    <col min="7170" max="7170" width="3.81640625" style="8" customWidth="1"/>
    <col min="7171" max="7171" width="17.08984375" style="8" customWidth="1"/>
    <col min="7172" max="7172" width="16.1796875" style="8" customWidth="1"/>
    <col min="7173" max="7173" width="23.1796875" style="8" customWidth="1"/>
    <col min="7174" max="7174" width="29.81640625" style="8" bestFit="1" customWidth="1"/>
    <col min="7175" max="7175" width="16.08984375" style="8" customWidth="1"/>
    <col min="7176" max="7176" width="16.54296875" style="8" customWidth="1"/>
    <col min="7177" max="7177" width="16.453125" style="8" customWidth="1"/>
    <col min="7178" max="7178" width="36.81640625" style="8" customWidth="1"/>
    <col min="7179" max="7179" width="8.81640625" style="8"/>
    <col min="7180" max="7180" width="2" style="8" customWidth="1"/>
    <col min="7181" max="7424" width="8.81640625" style="8"/>
    <col min="7425" max="7425" width="1.453125" style="8" customWidth="1"/>
    <col min="7426" max="7426" width="3.81640625" style="8" customWidth="1"/>
    <col min="7427" max="7427" width="17.08984375" style="8" customWidth="1"/>
    <col min="7428" max="7428" width="16.1796875" style="8" customWidth="1"/>
    <col min="7429" max="7429" width="23.1796875" style="8" customWidth="1"/>
    <col min="7430" max="7430" width="29.81640625" style="8" bestFit="1" customWidth="1"/>
    <col min="7431" max="7431" width="16.08984375" style="8" customWidth="1"/>
    <col min="7432" max="7432" width="16.54296875" style="8" customWidth="1"/>
    <col min="7433" max="7433" width="16.453125" style="8" customWidth="1"/>
    <col min="7434" max="7434" width="36.81640625" style="8" customWidth="1"/>
    <col min="7435" max="7435" width="8.81640625" style="8"/>
    <col min="7436" max="7436" width="2" style="8" customWidth="1"/>
    <col min="7437" max="7680" width="8.81640625" style="8"/>
    <col min="7681" max="7681" width="1.453125" style="8" customWidth="1"/>
    <col min="7682" max="7682" width="3.81640625" style="8" customWidth="1"/>
    <col min="7683" max="7683" width="17.08984375" style="8" customWidth="1"/>
    <col min="7684" max="7684" width="16.1796875" style="8" customWidth="1"/>
    <col min="7685" max="7685" width="23.1796875" style="8" customWidth="1"/>
    <col min="7686" max="7686" width="29.81640625" style="8" bestFit="1" customWidth="1"/>
    <col min="7687" max="7687" width="16.08984375" style="8" customWidth="1"/>
    <col min="7688" max="7688" width="16.54296875" style="8" customWidth="1"/>
    <col min="7689" max="7689" width="16.453125" style="8" customWidth="1"/>
    <col min="7690" max="7690" width="36.81640625" style="8" customWidth="1"/>
    <col min="7691" max="7691" width="8.81640625" style="8"/>
    <col min="7692" max="7692" width="2" style="8" customWidth="1"/>
    <col min="7693" max="7936" width="8.81640625" style="8"/>
    <col min="7937" max="7937" width="1.453125" style="8" customWidth="1"/>
    <col min="7938" max="7938" width="3.81640625" style="8" customWidth="1"/>
    <col min="7939" max="7939" width="17.08984375" style="8" customWidth="1"/>
    <col min="7940" max="7940" width="16.1796875" style="8" customWidth="1"/>
    <col min="7941" max="7941" width="23.1796875" style="8" customWidth="1"/>
    <col min="7942" max="7942" width="29.81640625" style="8" bestFit="1" customWidth="1"/>
    <col min="7943" max="7943" width="16.08984375" style="8" customWidth="1"/>
    <col min="7944" max="7944" width="16.54296875" style="8" customWidth="1"/>
    <col min="7945" max="7945" width="16.453125" style="8" customWidth="1"/>
    <col min="7946" max="7946" width="36.81640625" style="8" customWidth="1"/>
    <col min="7947" max="7947" width="8.81640625" style="8"/>
    <col min="7948" max="7948" width="2" style="8" customWidth="1"/>
    <col min="7949" max="8192" width="8.81640625" style="8"/>
    <col min="8193" max="8193" width="1.453125" style="8" customWidth="1"/>
    <col min="8194" max="8194" width="3.81640625" style="8" customWidth="1"/>
    <col min="8195" max="8195" width="17.08984375" style="8" customWidth="1"/>
    <col min="8196" max="8196" width="16.1796875" style="8" customWidth="1"/>
    <col min="8197" max="8197" width="23.1796875" style="8" customWidth="1"/>
    <col min="8198" max="8198" width="29.81640625" style="8" bestFit="1" customWidth="1"/>
    <col min="8199" max="8199" width="16.08984375" style="8" customWidth="1"/>
    <col min="8200" max="8200" width="16.54296875" style="8" customWidth="1"/>
    <col min="8201" max="8201" width="16.453125" style="8" customWidth="1"/>
    <col min="8202" max="8202" width="36.81640625" style="8" customWidth="1"/>
    <col min="8203" max="8203" width="8.81640625" style="8"/>
    <col min="8204" max="8204" width="2" style="8" customWidth="1"/>
    <col min="8205" max="8448" width="8.81640625" style="8"/>
    <col min="8449" max="8449" width="1.453125" style="8" customWidth="1"/>
    <col min="8450" max="8450" width="3.81640625" style="8" customWidth="1"/>
    <col min="8451" max="8451" width="17.08984375" style="8" customWidth="1"/>
    <col min="8452" max="8452" width="16.1796875" style="8" customWidth="1"/>
    <col min="8453" max="8453" width="23.1796875" style="8" customWidth="1"/>
    <col min="8454" max="8454" width="29.81640625" style="8" bestFit="1" customWidth="1"/>
    <col min="8455" max="8455" width="16.08984375" style="8" customWidth="1"/>
    <col min="8456" max="8456" width="16.54296875" style="8" customWidth="1"/>
    <col min="8457" max="8457" width="16.453125" style="8" customWidth="1"/>
    <col min="8458" max="8458" width="36.81640625" style="8" customWidth="1"/>
    <col min="8459" max="8459" width="8.81640625" style="8"/>
    <col min="8460" max="8460" width="2" style="8" customWidth="1"/>
    <col min="8461" max="8704" width="8.81640625" style="8"/>
    <col min="8705" max="8705" width="1.453125" style="8" customWidth="1"/>
    <col min="8706" max="8706" width="3.81640625" style="8" customWidth="1"/>
    <col min="8707" max="8707" width="17.08984375" style="8" customWidth="1"/>
    <col min="8708" max="8708" width="16.1796875" style="8" customWidth="1"/>
    <col min="8709" max="8709" width="23.1796875" style="8" customWidth="1"/>
    <col min="8710" max="8710" width="29.81640625" style="8" bestFit="1" customWidth="1"/>
    <col min="8711" max="8711" width="16.08984375" style="8" customWidth="1"/>
    <col min="8712" max="8712" width="16.54296875" style="8" customWidth="1"/>
    <col min="8713" max="8713" width="16.453125" style="8" customWidth="1"/>
    <col min="8714" max="8714" width="36.81640625" style="8" customWidth="1"/>
    <col min="8715" max="8715" width="8.81640625" style="8"/>
    <col min="8716" max="8716" width="2" style="8" customWidth="1"/>
    <col min="8717" max="8960" width="8.81640625" style="8"/>
    <col min="8961" max="8961" width="1.453125" style="8" customWidth="1"/>
    <col min="8962" max="8962" width="3.81640625" style="8" customWidth="1"/>
    <col min="8963" max="8963" width="17.08984375" style="8" customWidth="1"/>
    <col min="8964" max="8964" width="16.1796875" style="8" customWidth="1"/>
    <col min="8965" max="8965" width="23.1796875" style="8" customWidth="1"/>
    <col min="8966" max="8966" width="29.81640625" style="8" bestFit="1" customWidth="1"/>
    <col min="8967" max="8967" width="16.08984375" style="8" customWidth="1"/>
    <col min="8968" max="8968" width="16.54296875" style="8" customWidth="1"/>
    <col min="8969" max="8969" width="16.453125" style="8" customWidth="1"/>
    <col min="8970" max="8970" width="36.81640625" style="8" customWidth="1"/>
    <col min="8971" max="8971" width="8.81640625" style="8"/>
    <col min="8972" max="8972" width="2" style="8" customWidth="1"/>
    <col min="8973" max="9216" width="8.81640625" style="8"/>
    <col min="9217" max="9217" width="1.453125" style="8" customWidth="1"/>
    <col min="9218" max="9218" width="3.81640625" style="8" customWidth="1"/>
    <col min="9219" max="9219" width="17.08984375" style="8" customWidth="1"/>
    <col min="9220" max="9220" width="16.1796875" style="8" customWidth="1"/>
    <col min="9221" max="9221" width="23.1796875" style="8" customWidth="1"/>
    <col min="9222" max="9222" width="29.81640625" style="8" bestFit="1" customWidth="1"/>
    <col min="9223" max="9223" width="16.08984375" style="8" customWidth="1"/>
    <col min="9224" max="9224" width="16.54296875" style="8" customWidth="1"/>
    <col min="9225" max="9225" width="16.453125" style="8" customWidth="1"/>
    <col min="9226" max="9226" width="36.81640625" style="8" customWidth="1"/>
    <col min="9227" max="9227" width="8.81640625" style="8"/>
    <col min="9228" max="9228" width="2" style="8" customWidth="1"/>
    <col min="9229" max="9472" width="8.81640625" style="8"/>
    <col min="9473" max="9473" width="1.453125" style="8" customWidth="1"/>
    <col min="9474" max="9474" width="3.81640625" style="8" customWidth="1"/>
    <col min="9475" max="9475" width="17.08984375" style="8" customWidth="1"/>
    <col min="9476" max="9476" width="16.1796875" style="8" customWidth="1"/>
    <col min="9477" max="9477" width="23.1796875" style="8" customWidth="1"/>
    <col min="9478" max="9478" width="29.81640625" style="8" bestFit="1" customWidth="1"/>
    <col min="9479" max="9479" width="16.08984375" style="8" customWidth="1"/>
    <col min="9480" max="9480" width="16.54296875" style="8" customWidth="1"/>
    <col min="9481" max="9481" width="16.453125" style="8" customWidth="1"/>
    <col min="9482" max="9482" width="36.81640625" style="8" customWidth="1"/>
    <col min="9483" max="9483" width="8.81640625" style="8"/>
    <col min="9484" max="9484" width="2" style="8" customWidth="1"/>
    <col min="9485" max="9728" width="8.81640625" style="8"/>
    <col min="9729" max="9729" width="1.453125" style="8" customWidth="1"/>
    <col min="9730" max="9730" width="3.81640625" style="8" customWidth="1"/>
    <col min="9731" max="9731" width="17.08984375" style="8" customWidth="1"/>
    <col min="9732" max="9732" width="16.1796875" style="8" customWidth="1"/>
    <col min="9733" max="9733" width="23.1796875" style="8" customWidth="1"/>
    <col min="9734" max="9734" width="29.81640625" style="8" bestFit="1" customWidth="1"/>
    <col min="9735" max="9735" width="16.08984375" style="8" customWidth="1"/>
    <col min="9736" max="9736" width="16.54296875" style="8" customWidth="1"/>
    <col min="9737" max="9737" width="16.453125" style="8" customWidth="1"/>
    <col min="9738" max="9738" width="36.81640625" style="8" customWidth="1"/>
    <col min="9739" max="9739" width="8.81640625" style="8"/>
    <col min="9740" max="9740" width="2" style="8" customWidth="1"/>
    <col min="9741" max="9984" width="8.81640625" style="8"/>
    <col min="9985" max="9985" width="1.453125" style="8" customWidth="1"/>
    <col min="9986" max="9986" width="3.81640625" style="8" customWidth="1"/>
    <col min="9987" max="9987" width="17.08984375" style="8" customWidth="1"/>
    <col min="9988" max="9988" width="16.1796875" style="8" customWidth="1"/>
    <col min="9989" max="9989" width="23.1796875" style="8" customWidth="1"/>
    <col min="9990" max="9990" width="29.81640625" style="8" bestFit="1" customWidth="1"/>
    <col min="9991" max="9991" width="16.08984375" style="8" customWidth="1"/>
    <col min="9992" max="9992" width="16.54296875" style="8" customWidth="1"/>
    <col min="9993" max="9993" width="16.453125" style="8" customWidth="1"/>
    <col min="9994" max="9994" width="36.81640625" style="8" customWidth="1"/>
    <col min="9995" max="9995" width="8.81640625" style="8"/>
    <col min="9996" max="9996" width="2" style="8" customWidth="1"/>
    <col min="9997" max="10240" width="8.81640625" style="8"/>
    <col min="10241" max="10241" width="1.453125" style="8" customWidth="1"/>
    <col min="10242" max="10242" width="3.81640625" style="8" customWidth="1"/>
    <col min="10243" max="10243" width="17.08984375" style="8" customWidth="1"/>
    <col min="10244" max="10244" width="16.1796875" style="8" customWidth="1"/>
    <col min="10245" max="10245" width="23.1796875" style="8" customWidth="1"/>
    <col min="10246" max="10246" width="29.81640625" style="8" bestFit="1" customWidth="1"/>
    <col min="10247" max="10247" width="16.08984375" style="8" customWidth="1"/>
    <col min="10248" max="10248" width="16.54296875" style="8" customWidth="1"/>
    <col min="10249" max="10249" width="16.453125" style="8" customWidth="1"/>
    <col min="10250" max="10250" width="36.81640625" style="8" customWidth="1"/>
    <col min="10251" max="10251" width="8.81640625" style="8"/>
    <col min="10252" max="10252" width="2" style="8" customWidth="1"/>
    <col min="10253" max="10496" width="8.81640625" style="8"/>
    <col min="10497" max="10497" width="1.453125" style="8" customWidth="1"/>
    <col min="10498" max="10498" width="3.81640625" style="8" customWidth="1"/>
    <col min="10499" max="10499" width="17.08984375" style="8" customWidth="1"/>
    <col min="10500" max="10500" width="16.1796875" style="8" customWidth="1"/>
    <col min="10501" max="10501" width="23.1796875" style="8" customWidth="1"/>
    <col min="10502" max="10502" width="29.81640625" style="8" bestFit="1" customWidth="1"/>
    <col min="10503" max="10503" width="16.08984375" style="8" customWidth="1"/>
    <col min="10504" max="10504" width="16.54296875" style="8" customWidth="1"/>
    <col min="10505" max="10505" width="16.453125" style="8" customWidth="1"/>
    <col min="10506" max="10506" width="36.81640625" style="8" customWidth="1"/>
    <col min="10507" max="10507" width="8.81640625" style="8"/>
    <col min="10508" max="10508" width="2" style="8" customWidth="1"/>
    <col min="10509" max="10752" width="8.81640625" style="8"/>
    <col min="10753" max="10753" width="1.453125" style="8" customWidth="1"/>
    <col min="10754" max="10754" width="3.81640625" style="8" customWidth="1"/>
    <col min="10755" max="10755" width="17.08984375" style="8" customWidth="1"/>
    <col min="10756" max="10756" width="16.1796875" style="8" customWidth="1"/>
    <col min="10757" max="10757" width="23.1796875" style="8" customWidth="1"/>
    <col min="10758" max="10758" width="29.81640625" style="8" bestFit="1" customWidth="1"/>
    <col min="10759" max="10759" width="16.08984375" style="8" customWidth="1"/>
    <col min="10760" max="10760" width="16.54296875" style="8" customWidth="1"/>
    <col min="10761" max="10761" width="16.453125" style="8" customWidth="1"/>
    <col min="10762" max="10762" width="36.81640625" style="8" customWidth="1"/>
    <col min="10763" max="10763" width="8.81640625" style="8"/>
    <col min="10764" max="10764" width="2" style="8" customWidth="1"/>
    <col min="10765" max="11008" width="8.81640625" style="8"/>
    <col min="11009" max="11009" width="1.453125" style="8" customWidth="1"/>
    <col min="11010" max="11010" width="3.81640625" style="8" customWidth="1"/>
    <col min="11011" max="11011" width="17.08984375" style="8" customWidth="1"/>
    <col min="11012" max="11012" width="16.1796875" style="8" customWidth="1"/>
    <col min="11013" max="11013" width="23.1796875" style="8" customWidth="1"/>
    <col min="11014" max="11014" width="29.81640625" style="8" bestFit="1" customWidth="1"/>
    <col min="11015" max="11015" width="16.08984375" style="8" customWidth="1"/>
    <col min="11016" max="11016" width="16.54296875" style="8" customWidth="1"/>
    <col min="11017" max="11017" width="16.453125" style="8" customWidth="1"/>
    <col min="11018" max="11018" width="36.81640625" style="8" customWidth="1"/>
    <col min="11019" max="11019" width="8.81640625" style="8"/>
    <col min="11020" max="11020" width="2" style="8" customWidth="1"/>
    <col min="11021" max="11264" width="8.81640625" style="8"/>
    <col min="11265" max="11265" width="1.453125" style="8" customWidth="1"/>
    <col min="11266" max="11266" width="3.81640625" style="8" customWidth="1"/>
    <col min="11267" max="11267" width="17.08984375" style="8" customWidth="1"/>
    <col min="11268" max="11268" width="16.1796875" style="8" customWidth="1"/>
    <col min="11269" max="11269" width="23.1796875" style="8" customWidth="1"/>
    <col min="11270" max="11270" width="29.81640625" style="8" bestFit="1" customWidth="1"/>
    <col min="11271" max="11271" width="16.08984375" style="8" customWidth="1"/>
    <col min="11272" max="11272" width="16.54296875" style="8" customWidth="1"/>
    <col min="11273" max="11273" width="16.453125" style="8" customWidth="1"/>
    <col min="11274" max="11274" width="36.81640625" style="8" customWidth="1"/>
    <col min="11275" max="11275" width="8.81640625" style="8"/>
    <col min="11276" max="11276" width="2" style="8" customWidth="1"/>
    <col min="11277" max="11520" width="8.81640625" style="8"/>
    <col min="11521" max="11521" width="1.453125" style="8" customWidth="1"/>
    <col min="11522" max="11522" width="3.81640625" style="8" customWidth="1"/>
    <col min="11523" max="11523" width="17.08984375" style="8" customWidth="1"/>
    <col min="11524" max="11524" width="16.1796875" style="8" customWidth="1"/>
    <col min="11525" max="11525" width="23.1796875" style="8" customWidth="1"/>
    <col min="11526" max="11526" width="29.81640625" style="8" bestFit="1" customWidth="1"/>
    <col min="11527" max="11527" width="16.08984375" style="8" customWidth="1"/>
    <col min="11528" max="11528" width="16.54296875" style="8" customWidth="1"/>
    <col min="11529" max="11529" width="16.453125" style="8" customWidth="1"/>
    <col min="11530" max="11530" width="36.81640625" style="8" customWidth="1"/>
    <col min="11531" max="11531" width="8.81640625" style="8"/>
    <col min="11532" max="11532" width="2" style="8" customWidth="1"/>
    <col min="11533" max="11776" width="8.81640625" style="8"/>
    <col min="11777" max="11777" width="1.453125" style="8" customWidth="1"/>
    <col min="11778" max="11778" width="3.81640625" style="8" customWidth="1"/>
    <col min="11779" max="11779" width="17.08984375" style="8" customWidth="1"/>
    <col min="11780" max="11780" width="16.1796875" style="8" customWidth="1"/>
    <col min="11781" max="11781" width="23.1796875" style="8" customWidth="1"/>
    <col min="11782" max="11782" width="29.81640625" style="8" bestFit="1" customWidth="1"/>
    <col min="11783" max="11783" width="16.08984375" style="8" customWidth="1"/>
    <col min="11784" max="11784" width="16.54296875" style="8" customWidth="1"/>
    <col min="11785" max="11785" width="16.453125" style="8" customWidth="1"/>
    <col min="11786" max="11786" width="36.81640625" style="8" customWidth="1"/>
    <col min="11787" max="11787" width="8.81640625" style="8"/>
    <col min="11788" max="11788" width="2" style="8" customWidth="1"/>
    <col min="11789" max="12032" width="8.81640625" style="8"/>
    <col min="12033" max="12033" width="1.453125" style="8" customWidth="1"/>
    <col min="12034" max="12034" width="3.81640625" style="8" customWidth="1"/>
    <col min="12035" max="12035" width="17.08984375" style="8" customWidth="1"/>
    <col min="12036" max="12036" width="16.1796875" style="8" customWidth="1"/>
    <col min="12037" max="12037" width="23.1796875" style="8" customWidth="1"/>
    <col min="12038" max="12038" width="29.81640625" style="8" bestFit="1" customWidth="1"/>
    <col min="12039" max="12039" width="16.08984375" style="8" customWidth="1"/>
    <col min="12040" max="12040" width="16.54296875" style="8" customWidth="1"/>
    <col min="12041" max="12041" width="16.453125" style="8" customWidth="1"/>
    <col min="12042" max="12042" width="36.81640625" style="8" customWidth="1"/>
    <col min="12043" max="12043" width="8.81640625" style="8"/>
    <col min="12044" max="12044" width="2" style="8" customWidth="1"/>
    <col min="12045" max="12288" width="8.81640625" style="8"/>
    <col min="12289" max="12289" width="1.453125" style="8" customWidth="1"/>
    <col min="12290" max="12290" width="3.81640625" style="8" customWidth="1"/>
    <col min="12291" max="12291" width="17.08984375" style="8" customWidth="1"/>
    <col min="12292" max="12292" width="16.1796875" style="8" customWidth="1"/>
    <col min="12293" max="12293" width="23.1796875" style="8" customWidth="1"/>
    <col min="12294" max="12294" width="29.81640625" style="8" bestFit="1" customWidth="1"/>
    <col min="12295" max="12295" width="16.08984375" style="8" customWidth="1"/>
    <col min="12296" max="12296" width="16.54296875" style="8" customWidth="1"/>
    <col min="12297" max="12297" width="16.453125" style="8" customWidth="1"/>
    <col min="12298" max="12298" width="36.81640625" style="8" customWidth="1"/>
    <col min="12299" max="12299" width="8.81640625" style="8"/>
    <col min="12300" max="12300" width="2" style="8" customWidth="1"/>
    <col min="12301" max="12544" width="8.81640625" style="8"/>
    <col min="12545" max="12545" width="1.453125" style="8" customWidth="1"/>
    <col min="12546" max="12546" width="3.81640625" style="8" customWidth="1"/>
    <col min="12547" max="12547" width="17.08984375" style="8" customWidth="1"/>
    <col min="12548" max="12548" width="16.1796875" style="8" customWidth="1"/>
    <col min="12549" max="12549" width="23.1796875" style="8" customWidth="1"/>
    <col min="12550" max="12550" width="29.81640625" style="8" bestFit="1" customWidth="1"/>
    <col min="12551" max="12551" width="16.08984375" style="8" customWidth="1"/>
    <col min="12552" max="12552" width="16.54296875" style="8" customWidth="1"/>
    <col min="12553" max="12553" width="16.453125" style="8" customWidth="1"/>
    <col min="12554" max="12554" width="36.81640625" style="8" customWidth="1"/>
    <col min="12555" max="12555" width="8.81640625" style="8"/>
    <col min="12556" max="12556" width="2" style="8" customWidth="1"/>
    <col min="12557" max="12800" width="8.81640625" style="8"/>
    <col min="12801" max="12801" width="1.453125" style="8" customWidth="1"/>
    <col min="12802" max="12802" width="3.81640625" style="8" customWidth="1"/>
    <col min="12803" max="12803" width="17.08984375" style="8" customWidth="1"/>
    <col min="12804" max="12804" width="16.1796875" style="8" customWidth="1"/>
    <col min="12805" max="12805" width="23.1796875" style="8" customWidth="1"/>
    <col min="12806" max="12806" width="29.81640625" style="8" bestFit="1" customWidth="1"/>
    <col min="12807" max="12807" width="16.08984375" style="8" customWidth="1"/>
    <col min="12808" max="12808" width="16.54296875" style="8" customWidth="1"/>
    <col min="12809" max="12809" width="16.453125" style="8" customWidth="1"/>
    <col min="12810" max="12810" width="36.81640625" style="8" customWidth="1"/>
    <col min="12811" max="12811" width="8.81640625" style="8"/>
    <col min="12812" max="12812" width="2" style="8" customWidth="1"/>
    <col min="12813" max="13056" width="8.81640625" style="8"/>
    <col min="13057" max="13057" width="1.453125" style="8" customWidth="1"/>
    <col min="13058" max="13058" width="3.81640625" style="8" customWidth="1"/>
    <col min="13059" max="13059" width="17.08984375" style="8" customWidth="1"/>
    <col min="13060" max="13060" width="16.1796875" style="8" customWidth="1"/>
    <col min="13061" max="13061" width="23.1796875" style="8" customWidth="1"/>
    <col min="13062" max="13062" width="29.81640625" style="8" bestFit="1" customWidth="1"/>
    <col min="13063" max="13063" width="16.08984375" style="8" customWidth="1"/>
    <col min="13064" max="13064" width="16.54296875" style="8" customWidth="1"/>
    <col min="13065" max="13065" width="16.453125" style="8" customWidth="1"/>
    <col min="13066" max="13066" width="36.81640625" style="8" customWidth="1"/>
    <col min="13067" max="13067" width="8.81640625" style="8"/>
    <col min="13068" max="13068" width="2" style="8" customWidth="1"/>
    <col min="13069" max="13312" width="8.81640625" style="8"/>
    <col min="13313" max="13313" width="1.453125" style="8" customWidth="1"/>
    <col min="13314" max="13314" width="3.81640625" style="8" customWidth="1"/>
    <col min="13315" max="13315" width="17.08984375" style="8" customWidth="1"/>
    <col min="13316" max="13316" width="16.1796875" style="8" customWidth="1"/>
    <col min="13317" max="13317" width="23.1796875" style="8" customWidth="1"/>
    <col min="13318" max="13318" width="29.81640625" style="8" bestFit="1" customWidth="1"/>
    <col min="13319" max="13319" width="16.08984375" style="8" customWidth="1"/>
    <col min="13320" max="13320" width="16.54296875" style="8" customWidth="1"/>
    <col min="13321" max="13321" width="16.453125" style="8" customWidth="1"/>
    <col min="13322" max="13322" width="36.81640625" style="8" customWidth="1"/>
    <col min="13323" max="13323" width="8.81640625" style="8"/>
    <col min="13324" max="13324" width="2" style="8" customWidth="1"/>
    <col min="13325" max="13568" width="8.81640625" style="8"/>
    <col min="13569" max="13569" width="1.453125" style="8" customWidth="1"/>
    <col min="13570" max="13570" width="3.81640625" style="8" customWidth="1"/>
    <col min="13571" max="13571" width="17.08984375" style="8" customWidth="1"/>
    <col min="13572" max="13572" width="16.1796875" style="8" customWidth="1"/>
    <col min="13573" max="13573" width="23.1796875" style="8" customWidth="1"/>
    <col min="13574" max="13574" width="29.81640625" style="8" bestFit="1" customWidth="1"/>
    <col min="13575" max="13575" width="16.08984375" style="8" customWidth="1"/>
    <col min="13576" max="13576" width="16.54296875" style="8" customWidth="1"/>
    <col min="13577" max="13577" width="16.453125" style="8" customWidth="1"/>
    <col min="13578" max="13578" width="36.81640625" style="8" customWidth="1"/>
    <col min="13579" max="13579" width="8.81640625" style="8"/>
    <col min="13580" max="13580" width="2" style="8" customWidth="1"/>
    <col min="13581" max="13824" width="8.81640625" style="8"/>
    <col min="13825" max="13825" width="1.453125" style="8" customWidth="1"/>
    <col min="13826" max="13826" width="3.81640625" style="8" customWidth="1"/>
    <col min="13827" max="13827" width="17.08984375" style="8" customWidth="1"/>
    <col min="13828" max="13828" width="16.1796875" style="8" customWidth="1"/>
    <col min="13829" max="13829" width="23.1796875" style="8" customWidth="1"/>
    <col min="13830" max="13830" width="29.81640625" style="8" bestFit="1" customWidth="1"/>
    <col min="13831" max="13831" width="16.08984375" style="8" customWidth="1"/>
    <col min="13832" max="13832" width="16.54296875" style="8" customWidth="1"/>
    <col min="13833" max="13833" width="16.453125" style="8" customWidth="1"/>
    <col min="13834" max="13834" width="36.81640625" style="8" customWidth="1"/>
    <col min="13835" max="13835" width="8.81640625" style="8"/>
    <col min="13836" max="13836" width="2" style="8" customWidth="1"/>
    <col min="13837" max="14080" width="8.81640625" style="8"/>
    <col min="14081" max="14081" width="1.453125" style="8" customWidth="1"/>
    <col min="14082" max="14082" width="3.81640625" style="8" customWidth="1"/>
    <col min="14083" max="14083" width="17.08984375" style="8" customWidth="1"/>
    <col min="14084" max="14084" width="16.1796875" style="8" customWidth="1"/>
    <col min="14085" max="14085" width="23.1796875" style="8" customWidth="1"/>
    <col min="14086" max="14086" width="29.81640625" style="8" bestFit="1" customWidth="1"/>
    <col min="14087" max="14087" width="16.08984375" style="8" customWidth="1"/>
    <col min="14088" max="14088" width="16.54296875" style="8" customWidth="1"/>
    <col min="14089" max="14089" width="16.453125" style="8" customWidth="1"/>
    <col min="14090" max="14090" width="36.81640625" style="8" customWidth="1"/>
    <col min="14091" max="14091" width="8.81640625" style="8"/>
    <col min="14092" max="14092" width="2" style="8" customWidth="1"/>
    <col min="14093" max="14336" width="8.81640625" style="8"/>
    <col min="14337" max="14337" width="1.453125" style="8" customWidth="1"/>
    <col min="14338" max="14338" width="3.81640625" style="8" customWidth="1"/>
    <col min="14339" max="14339" width="17.08984375" style="8" customWidth="1"/>
    <col min="14340" max="14340" width="16.1796875" style="8" customWidth="1"/>
    <col min="14341" max="14341" width="23.1796875" style="8" customWidth="1"/>
    <col min="14342" max="14342" width="29.81640625" style="8" bestFit="1" customWidth="1"/>
    <col min="14343" max="14343" width="16.08984375" style="8" customWidth="1"/>
    <col min="14344" max="14344" width="16.54296875" style="8" customWidth="1"/>
    <col min="14345" max="14345" width="16.453125" style="8" customWidth="1"/>
    <col min="14346" max="14346" width="36.81640625" style="8" customWidth="1"/>
    <col min="14347" max="14347" width="8.81640625" style="8"/>
    <col min="14348" max="14348" width="2" style="8" customWidth="1"/>
    <col min="14349" max="14592" width="8.81640625" style="8"/>
    <col min="14593" max="14593" width="1.453125" style="8" customWidth="1"/>
    <col min="14594" max="14594" width="3.81640625" style="8" customWidth="1"/>
    <col min="14595" max="14595" width="17.08984375" style="8" customWidth="1"/>
    <col min="14596" max="14596" width="16.1796875" style="8" customWidth="1"/>
    <col min="14597" max="14597" width="23.1796875" style="8" customWidth="1"/>
    <col min="14598" max="14598" width="29.81640625" style="8" bestFit="1" customWidth="1"/>
    <col min="14599" max="14599" width="16.08984375" style="8" customWidth="1"/>
    <col min="14600" max="14600" width="16.54296875" style="8" customWidth="1"/>
    <col min="14601" max="14601" width="16.453125" style="8" customWidth="1"/>
    <col min="14602" max="14602" width="36.81640625" style="8" customWidth="1"/>
    <col min="14603" max="14603" width="8.81640625" style="8"/>
    <col min="14604" max="14604" width="2" style="8" customWidth="1"/>
    <col min="14605" max="14848" width="8.81640625" style="8"/>
    <col min="14849" max="14849" width="1.453125" style="8" customWidth="1"/>
    <col min="14850" max="14850" width="3.81640625" style="8" customWidth="1"/>
    <col min="14851" max="14851" width="17.08984375" style="8" customWidth="1"/>
    <col min="14852" max="14852" width="16.1796875" style="8" customWidth="1"/>
    <col min="14853" max="14853" width="23.1796875" style="8" customWidth="1"/>
    <col min="14854" max="14854" width="29.81640625" style="8" bestFit="1" customWidth="1"/>
    <col min="14855" max="14855" width="16.08984375" style="8" customWidth="1"/>
    <col min="14856" max="14856" width="16.54296875" style="8" customWidth="1"/>
    <col min="14857" max="14857" width="16.453125" style="8" customWidth="1"/>
    <col min="14858" max="14858" width="36.81640625" style="8" customWidth="1"/>
    <col min="14859" max="14859" width="8.81640625" style="8"/>
    <col min="14860" max="14860" width="2" style="8" customWidth="1"/>
    <col min="14861" max="15104" width="8.81640625" style="8"/>
    <col min="15105" max="15105" width="1.453125" style="8" customWidth="1"/>
    <col min="15106" max="15106" width="3.81640625" style="8" customWidth="1"/>
    <col min="15107" max="15107" width="17.08984375" style="8" customWidth="1"/>
    <col min="15108" max="15108" width="16.1796875" style="8" customWidth="1"/>
    <col min="15109" max="15109" width="23.1796875" style="8" customWidth="1"/>
    <col min="15110" max="15110" width="29.81640625" style="8" bestFit="1" customWidth="1"/>
    <col min="15111" max="15111" width="16.08984375" style="8" customWidth="1"/>
    <col min="15112" max="15112" width="16.54296875" style="8" customWidth="1"/>
    <col min="15113" max="15113" width="16.453125" style="8" customWidth="1"/>
    <col min="15114" max="15114" width="36.81640625" style="8" customWidth="1"/>
    <col min="15115" max="15115" width="8.81640625" style="8"/>
    <col min="15116" max="15116" width="2" style="8" customWidth="1"/>
    <col min="15117" max="15360" width="8.81640625" style="8"/>
    <col min="15361" max="15361" width="1.453125" style="8" customWidth="1"/>
    <col min="15362" max="15362" width="3.81640625" style="8" customWidth="1"/>
    <col min="15363" max="15363" width="17.08984375" style="8" customWidth="1"/>
    <col min="15364" max="15364" width="16.1796875" style="8" customWidth="1"/>
    <col min="15365" max="15365" width="23.1796875" style="8" customWidth="1"/>
    <col min="15366" max="15366" width="29.81640625" style="8" bestFit="1" customWidth="1"/>
    <col min="15367" max="15367" width="16.08984375" style="8" customWidth="1"/>
    <col min="15368" max="15368" width="16.54296875" style="8" customWidth="1"/>
    <col min="15369" max="15369" width="16.453125" style="8" customWidth="1"/>
    <col min="15370" max="15370" width="36.81640625" style="8" customWidth="1"/>
    <col min="15371" max="15371" width="8.81640625" style="8"/>
    <col min="15372" max="15372" width="2" style="8" customWidth="1"/>
    <col min="15373" max="15616" width="8.81640625" style="8"/>
    <col min="15617" max="15617" width="1.453125" style="8" customWidth="1"/>
    <col min="15618" max="15618" width="3.81640625" style="8" customWidth="1"/>
    <col min="15619" max="15619" width="17.08984375" style="8" customWidth="1"/>
    <col min="15620" max="15620" width="16.1796875" style="8" customWidth="1"/>
    <col min="15621" max="15621" width="23.1796875" style="8" customWidth="1"/>
    <col min="15622" max="15622" width="29.81640625" style="8" bestFit="1" customWidth="1"/>
    <col min="15623" max="15623" width="16.08984375" style="8" customWidth="1"/>
    <col min="15624" max="15624" width="16.54296875" style="8" customWidth="1"/>
    <col min="15625" max="15625" width="16.453125" style="8" customWidth="1"/>
    <col min="15626" max="15626" width="36.81640625" style="8" customWidth="1"/>
    <col min="15627" max="15627" width="8.81640625" style="8"/>
    <col min="15628" max="15628" width="2" style="8" customWidth="1"/>
    <col min="15629" max="15872" width="8.81640625" style="8"/>
    <col min="15873" max="15873" width="1.453125" style="8" customWidth="1"/>
    <col min="15874" max="15874" width="3.81640625" style="8" customWidth="1"/>
    <col min="15875" max="15875" width="17.08984375" style="8" customWidth="1"/>
    <col min="15876" max="15876" width="16.1796875" style="8" customWidth="1"/>
    <col min="15877" max="15877" width="23.1796875" style="8" customWidth="1"/>
    <col min="15878" max="15878" width="29.81640625" style="8" bestFit="1" customWidth="1"/>
    <col min="15879" max="15879" width="16.08984375" style="8" customWidth="1"/>
    <col min="15880" max="15880" width="16.54296875" style="8" customWidth="1"/>
    <col min="15881" max="15881" width="16.453125" style="8" customWidth="1"/>
    <col min="15882" max="15882" width="36.81640625" style="8" customWidth="1"/>
    <col min="15883" max="15883" width="8.81640625" style="8"/>
    <col min="15884" max="15884" width="2" style="8" customWidth="1"/>
    <col min="15885" max="16128" width="8.81640625" style="8"/>
    <col min="16129" max="16129" width="1.453125" style="8" customWidth="1"/>
    <col min="16130" max="16130" width="3.81640625" style="8" customWidth="1"/>
    <col min="16131" max="16131" width="17.08984375" style="8" customWidth="1"/>
    <col min="16132" max="16132" width="16.1796875" style="8" customWidth="1"/>
    <col min="16133" max="16133" width="23.1796875" style="8" customWidth="1"/>
    <col min="16134" max="16134" width="29.81640625" style="8" bestFit="1" customWidth="1"/>
    <col min="16135" max="16135" width="16.08984375" style="8" customWidth="1"/>
    <col min="16136" max="16136" width="16.54296875" style="8" customWidth="1"/>
    <col min="16137" max="16137" width="16.453125" style="8" customWidth="1"/>
    <col min="16138" max="16138" width="36.81640625" style="8" customWidth="1"/>
    <col min="16139" max="16139" width="8.81640625" style="8"/>
    <col min="16140" max="16140" width="2" style="8" customWidth="1"/>
    <col min="16141" max="16384" width="8.81640625" style="8"/>
  </cols>
  <sheetData>
    <row r="1" spans="1:16" ht="14.4" thickBot="1" x14ac:dyDescent="0.3"/>
    <row r="2" spans="1:16" ht="14.4" thickBot="1" x14ac:dyDescent="0.3">
      <c r="B2" s="1209" t="s">
        <v>56</v>
      </c>
    </row>
    <row r="5" spans="1:16" ht="14.4" thickBot="1" x14ac:dyDescent="0.3"/>
    <row r="6" spans="1:16" ht="35.1" customHeight="1" thickBot="1" x14ac:dyDescent="0.3">
      <c r="B6" s="468" t="s">
        <v>57</v>
      </c>
      <c r="C6" s="469" t="str">
        <f>'TITLE PAGE'!$D$18</f>
        <v>Portsmouth Water</v>
      </c>
      <c r="D6" s="467" t="s">
        <v>2</v>
      </c>
      <c r="E6" s="217" t="s">
        <v>58</v>
      </c>
    </row>
    <row r="7" spans="1:16" ht="14.4" thickBot="1" x14ac:dyDescent="0.3">
      <c r="A7" s="9"/>
      <c r="B7" s="5"/>
      <c r="C7" s="5"/>
      <c r="D7" s="5"/>
      <c r="E7" s="4"/>
      <c r="F7" s="5"/>
      <c r="G7" s="10"/>
      <c r="H7" s="10"/>
      <c r="I7" s="6" t="s">
        <v>59</v>
      </c>
      <c r="J7" s="5"/>
      <c r="K7" s="7"/>
      <c r="L7" s="10"/>
      <c r="P7" s="1331" t="s">
        <v>60</v>
      </c>
    </row>
    <row r="8" spans="1:16" ht="58.5" customHeight="1" thickBot="1" x14ac:dyDescent="0.3">
      <c r="A8" s="11"/>
      <c r="B8" s="551" t="s">
        <v>61</v>
      </c>
      <c r="C8" s="7"/>
      <c r="D8" s="7"/>
      <c r="E8" s="7"/>
      <c r="F8" s="7"/>
      <c r="G8" s="7"/>
      <c r="H8" s="7"/>
      <c r="I8" s="7"/>
      <c r="J8" s="7"/>
      <c r="K8" s="7"/>
      <c r="P8" s="1311" t="s">
        <v>62</v>
      </c>
    </row>
    <row r="9" spans="1:16" ht="28.2" thickBot="1" x14ac:dyDescent="0.3">
      <c r="A9" s="12"/>
      <c r="B9" s="536" t="s">
        <v>63</v>
      </c>
      <c r="C9" s="537" t="s">
        <v>64</v>
      </c>
      <c r="D9" s="537" t="s">
        <v>65</v>
      </c>
      <c r="E9" s="537" t="s">
        <v>66</v>
      </c>
      <c r="F9" s="537" t="s">
        <v>67</v>
      </c>
      <c r="G9" s="537" t="s">
        <v>68</v>
      </c>
      <c r="H9" s="537" t="s">
        <v>69</v>
      </c>
      <c r="I9" s="1204" t="s">
        <v>70</v>
      </c>
      <c r="J9" s="537" t="s">
        <v>71</v>
      </c>
      <c r="K9" s="537" t="s">
        <v>72</v>
      </c>
      <c r="L9" s="540" t="s">
        <v>73</v>
      </c>
      <c r="P9" s="1311" t="s">
        <v>74</v>
      </c>
    </row>
    <row r="10" spans="1:16" x14ac:dyDescent="0.25">
      <c r="A10" s="13"/>
      <c r="B10" s="538" t="s">
        <v>75</v>
      </c>
      <c r="C10" s="539" t="s">
        <v>76</v>
      </c>
      <c r="D10" s="539" t="s">
        <v>77</v>
      </c>
      <c r="E10" s="539" t="s">
        <v>77</v>
      </c>
      <c r="F10" s="539" t="s">
        <v>77</v>
      </c>
      <c r="G10" s="1310"/>
      <c r="H10" s="1144">
        <f>SUM(H11:H22)</f>
        <v>124.39999999999999</v>
      </c>
      <c r="I10" s="1144">
        <f>SUM(I11:I22)</f>
        <v>154.26</v>
      </c>
      <c r="J10" s="541">
        <f>SUM(J11:J22)</f>
        <v>218.21</v>
      </c>
      <c r="K10" s="542" t="s">
        <v>77</v>
      </c>
      <c r="L10" s="543" t="s">
        <v>77</v>
      </c>
      <c r="P10" s="1311" t="s">
        <v>78</v>
      </c>
    </row>
    <row r="11" spans="1:16" x14ac:dyDescent="0.25">
      <c r="A11" s="2"/>
      <c r="B11" s="24" t="s">
        <v>77</v>
      </c>
      <c r="C11" s="14" t="s">
        <v>79</v>
      </c>
      <c r="D11" s="14" t="s">
        <v>2164</v>
      </c>
      <c r="E11" s="15" t="s">
        <v>1572</v>
      </c>
      <c r="F11" s="15" t="s">
        <v>78</v>
      </c>
      <c r="G11" s="15" t="s">
        <v>355</v>
      </c>
      <c r="H11" s="292">
        <v>22</v>
      </c>
      <c r="I11" s="292">
        <v>38.5</v>
      </c>
      <c r="J11" s="1571">
        <v>45.5</v>
      </c>
      <c r="K11" s="15" t="s">
        <v>1583</v>
      </c>
      <c r="L11" s="25"/>
      <c r="P11" s="8" t="s">
        <v>80</v>
      </c>
    </row>
    <row r="12" spans="1:16" x14ac:dyDescent="0.25">
      <c r="A12" s="2"/>
      <c r="B12" s="24" t="s">
        <v>77</v>
      </c>
      <c r="C12" s="14" t="s">
        <v>79</v>
      </c>
      <c r="D12" s="14" t="s">
        <v>2165</v>
      </c>
      <c r="E12" s="15" t="s">
        <v>1573</v>
      </c>
      <c r="F12" s="15" t="s">
        <v>62</v>
      </c>
      <c r="G12" s="15" t="s">
        <v>355</v>
      </c>
      <c r="H12" s="292">
        <v>17.7</v>
      </c>
      <c r="I12" s="293">
        <v>21.4</v>
      </c>
      <c r="J12" s="1571">
        <v>20.51</v>
      </c>
      <c r="K12" s="15" t="s">
        <v>1583</v>
      </c>
      <c r="L12" s="25"/>
    </row>
    <row r="13" spans="1:16" x14ac:dyDescent="0.25">
      <c r="A13" s="2"/>
      <c r="B13" s="24" t="s">
        <v>77</v>
      </c>
      <c r="C13" s="14" t="s">
        <v>79</v>
      </c>
      <c r="D13" s="14" t="s">
        <v>2165</v>
      </c>
      <c r="E13" s="15" t="s">
        <v>1574</v>
      </c>
      <c r="F13" s="15" t="s">
        <v>62</v>
      </c>
      <c r="G13" s="15" t="s">
        <v>355</v>
      </c>
      <c r="H13" s="292">
        <v>0.9</v>
      </c>
      <c r="I13" s="293">
        <v>1.8</v>
      </c>
      <c r="J13" s="1571">
        <v>0</v>
      </c>
      <c r="K13" s="15" t="s">
        <v>1584</v>
      </c>
      <c r="L13" s="25"/>
    </row>
    <row r="14" spans="1:16" x14ac:dyDescent="0.25">
      <c r="A14" s="2"/>
      <c r="B14" s="24" t="s">
        <v>77</v>
      </c>
      <c r="C14" s="14" t="s">
        <v>79</v>
      </c>
      <c r="D14" s="14" t="s">
        <v>2166</v>
      </c>
      <c r="E14" s="15" t="s">
        <v>1575</v>
      </c>
      <c r="F14" s="15" t="s">
        <v>62</v>
      </c>
      <c r="G14" s="15" t="s">
        <v>355</v>
      </c>
      <c r="H14" s="292">
        <v>0.4</v>
      </c>
      <c r="I14" s="293">
        <v>0.46</v>
      </c>
      <c r="J14" s="1571">
        <v>0.46</v>
      </c>
      <c r="K14" s="15" t="s">
        <v>1583</v>
      </c>
      <c r="L14" s="25"/>
    </row>
    <row r="15" spans="1:16" x14ac:dyDescent="0.25">
      <c r="A15" s="2"/>
      <c r="B15" s="24" t="s">
        <v>77</v>
      </c>
      <c r="C15" s="14" t="s">
        <v>79</v>
      </c>
      <c r="D15" s="14" t="s">
        <v>2167</v>
      </c>
      <c r="E15" s="15" t="s">
        <v>1576</v>
      </c>
      <c r="F15" s="15" t="s">
        <v>62</v>
      </c>
      <c r="G15" s="15" t="s">
        <v>355</v>
      </c>
      <c r="H15" s="292">
        <v>7.2</v>
      </c>
      <c r="I15" s="293">
        <v>11.5</v>
      </c>
      <c r="J15" s="1571">
        <v>9.02</v>
      </c>
      <c r="K15" s="15" t="s">
        <v>1583</v>
      </c>
      <c r="L15" s="25"/>
    </row>
    <row r="16" spans="1:16" x14ac:dyDescent="0.25">
      <c r="A16" s="2"/>
      <c r="B16" s="24" t="s">
        <v>77</v>
      </c>
      <c r="C16" s="14" t="s">
        <v>79</v>
      </c>
      <c r="D16" s="14" t="s">
        <v>2167</v>
      </c>
      <c r="E16" s="15" t="s">
        <v>1577</v>
      </c>
      <c r="F16" s="15" t="s">
        <v>62</v>
      </c>
      <c r="G16" s="15" t="s">
        <v>355</v>
      </c>
      <c r="H16" s="292">
        <v>1.6</v>
      </c>
      <c r="I16" s="293">
        <v>2.8</v>
      </c>
      <c r="J16" s="1571">
        <v>0</v>
      </c>
      <c r="K16" s="15" t="s">
        <v>1583</v>
      </c>
      <c r="L16" s="25"/>
    </row>
    <row r="17" spans="1:12" x14ac:dyDescent="0.25">
      <c r="A17" s="2"/>
      <c r="B17" s="24" t="s">
        <v>77</v>
      </c>
      <c r="C17" s="14" t="s">
        <v>79</v>
      </c>
      <c r="D17" s="14" t="s">
        <v>2168</v>
      </c>
      <c r="E17" s="15" t="s">
        <v>1578</v>
      </c>
      <c r="F17" s="15" t="s">
        <v>62</v>
      </c>
      <c r="G17" s="15" t="s">
        <v>355</v>
      </c>
      <c r="H17" s="292">
        <v>7.8</v>
      </c>
      <c r="I17" s="293">
        <v>8.6</v>
      </c>
      <c r="J17" s="1571">
        <v>9.1199999999999992</v>
      </c>
      <c r="K17" s="15" t="s">
        <v>1583</v>
      </c>
      <c r="L17" s="25"/>
    </row>
    <row r="18" spans="1:12" x14ac:dyDescent="0.25">
      <c r="A18" s="2"/>
      <c r="B18" s="24" t="s">
        <v>77</v>
      </c>
      <c r="C18" s="14" t="s">
        <v>79</v>
      </c>
      <c r="D18" s="14" t="s">
        <v>2169</v>
      </c>
      <c r="E18" s="15" t="s">
        <v>1579</v>
      </c>
      <c r="F18" s="15" t="s">
        <v>62</v>
      </c>
      <c r="G18" s="15" t="s">
        <v>355</v>
      </c>
      <c r="H18" s="292">
        <v>1.5</v>
      </c>
      <c r="I18" s="293">
        <v>1.8</v>
      </c>
      <c r="J18" s="1571">
        <v>1.5</v>
      </c>
      <c r="K18" s="15" t="s">
        <v>1585</v>
      </c>
      <c r="L18" s="25"/>
    </row>
    <row r="19" spans="1:12" x14ac:dyDescent="0.25">
      <c r="A19" s="2"/>
      <c r="B19" s="24" t="s">
        <v>77</v>
      </c>
      <c r="C19" s="14" t="s">
        <v>79</v>
      </c>
      <c r="D19" s="14" t="s">
        <v>2170</v>
      </c>
      <c r="E19" s="15" t="s">
        <v>1580</v>
      </c>
      <c r="F19" s="15" t="s">
        <v>62</v>
      </c>
      <c r="G19" s="15" t="s">
        <v>355</v>
      </c>
      <c r="H19" s="292">
        <v>9</v>
      </c>
      <c r="I19" s="293">
        <v>9.6999999999999993</v>
      </c>
      <c r="J19" s="1571">
        <v>22.73</v>
      </c>
      <c r="K19" s="15" t="s">
        <v>1586</v>
      </c>
      <c r="L19" s="25"/>
    </row>
    <row r="20" spans="1:12" x14ac:dyDescent="0.25">
      <c r="A20" s="2"/>
      <c r="B20" s="24" t="s">
        <v>77</v>
      </c>
      <c r="C20" s="14" t="s">
        <v>79</v>
      </c>
      <c r="D20" s="14" t="s">
        <v>2171</v>
      </c>
      <c r="E20" s="15" t="s">
        <v>1581</v>
      </c>
      <c r="F20" s="15" t="s">
        <v>62</v>
      </c>
      <c r="G20" s="15" t="s">
        <v>355</v>
      </c>
      <c r="H20" s="292">
        <v>9.8000000000000007</v>
      </c>
      <c r="I20" s="293">
        <v>11.6</v>
      </c>
      <c r="J20" s="1571">
        <v>11.37</v>
      </c>
      <c r="K20" s="15" t="s">
        <v>1583</v>
      </c>
      <c r="L20" s="25"/>
    </row>
    <row r="21" spans="1:12" x14ac:dyDescent="0.25">
      <c r="A21" s="2"/>
      <c r="B21" s="24" t="s">
        <v>77</v>
      </c>
      <c r="C21" s="14" t="s">
        <v>79</v>
      </c>
      <c r="D21" s="14" t="s">
        <v>2172</v>
      </c>
      <c r="E21" s="15" t="s">
        <v>1582</v>
      </c>
      <c r="F21" s="1572" t="s">
        <v>62</v>
      </c>
      <c r="G21" s="15" t="s">
        <v>355</v>
      </c>
      <c r="H21" s="292">
        <v>46.5</v>
      </c>
      <c r="I21" s="293">
        <v>46.1</v>
      </c>
      <c r="J21" s="1571">
        <v>98</v>
      </c>
      <c r="K21" s="15" t="s">
        <v>1585</v>
      </c>
      <c r="L21" s="25"/>
    </row>
    <row r="22" spans="1:12" x14ac:dyDescent="0.25">
      <c r="A22" s="2"/>
      <c r="B22" s="26" t="s">
        <v>77</v>
      </c>
      <c r="C22" s="27" t="s">
        <v>79</v>
      </c>
      <c r="D22" s="27"/>
      <c r="E22" s="28"/>
      <c r="F22" s="15"/>
      <c r="G22" s="28"/>
      <c r="H22" s="293"/>
      <c r="I22" s="293"/>
      <c r="J22" s="293"/>
      <c r="K22" s="28"/>
      <c r="L22" s="29"/>
    </row>
    <row r="23" spans="1:12" x14ac:dyDescent="0.25">
      <c r="A23" s="2"/>
      <c r="B23" s="63"/>
      <c r="C23" s="35"/>
      <c r="D23" s="35"/>
      <c r="E23" s="23"/>
      <c r="F23" s="23"/>
      <c r="G23" s="23"/>
      <c r="H23" s="1158"/>
      <c r="I23" s="1158"/>
      <c r="J23" s="1158"/>
      <c r="K23" s="23"/>
      <c r="L23" s="64"/>
    </row>
    <row r="24" spans="1:12" ht="14.4" thickBot="1" x14ac:dyDescent="0.3">
      <c r="A24" s="2"/>
      <c r="B24" s="63"/>
      <c r="C24" s="35"/>
      <c r="D24" s="35"/>
      <c r="E24" s="23"/>
      <c r="F24" s="23"/>
      <c r="G24" s="23"/>
      <c r="H24" s="44"/>
      <c r="I24" s="44"/>
      <c r="J24" s="23"/>
      <c r="K24" s="64"/>
    </row>
    <row r="25" spans="1:12" ht="42" thickBot="1" x14ac:dyDescent="0.3">
      <c r="A25" s="2"/>
      <c r="B25" s="552" t="s">
        <v>81</v>
      </c>
      <c r="C25" s="30"/>
      <c r="D25" s="30"/>
      <c r="E25" s="31"/>
      <c r="F25" s="31"/>
      <c r="G25" s="31"/>
      <c r="H25" s="32"/>
      <c r="I25" s="32"/>
      <c r="J25" s="31"/>
      <c r="K25" s="33"/>
    </row>
    <row r="26" spans="1:12" ht="28.2" thickBot="1" x14ac:dyDescent="0.3">
      <c r="A26" s="16"/>
      <c r="B26" s="536" t="s">
        <v>63</v>
      </c>
      <c r="C26" s="537" t="s">
        <v>64</v>
      </c>
      <c r="D26" s="537" t="s">
        <v>65</v>
      </c>
      <c r="E26" s="537" t="s">
        <v>66</v>
      </c>
      <c r="F26" s="537" t="s">
        <v>67</v>
      </c>
      <c r="G26" s="537" t="s">
        <v>68</v>
      </c>
      <c r="H26" s="537" t="s">
        <v>69</v>
      </c>
      <c r="I26" s="537" t="s">
        <v>70</v>
      </c>
      <c r="J26" s="537" t="s">
        <v>71</v>
      </c>
      <c r="K26" s="537" t="s">
        <v>72</v>
      </c>
      <c r="L26" s="546" t="s">
        <v>73</v>
      </c>
    </row>
    <row r="27" spans="1:12" x14ac:dyDescent="0.25">
      <c r="A27" s="16"/>
      <c r="B27" s="544" t="s">
        <v>82</v>
      </c>
      <c r="C27" s="542" t="s">
        <v>83</v>
      </c>
      <c r="D27" s="539" t="s">
        <v>77</v>
      </c>
      <c r="E27" s="545" t="s">
        <v>84</v>
      </c>
      <c r="F27" s="539" t="s">
        <v>77</v>
      </c>
      <c r="G27" s="1310"/>
      <c r="H27" s="294">
        <f>SUM(H28:H33)</f>
        <v>82.4</v>
      </c>
      <c r="I27" s="294">
        <f>SUM(I28:I33)</f>
        <v>95</v>
      </c>
      <c r="J27" s="547">
        <f>SUM(J28:J33)</f>
        <v>93.42</v>
      </c>
      <c r="K27" s="542" t="s">
        <v>77</v>
      </c>
      <c r="L27" s="543" t="s">
        <v>77</v>
      </c>
    </row>
    <row r="28" spans="1:12" x14ac:dyDescent="0.25">
      <c r="A28" s="2"/>
      <c r="B28" s="24" t="s">
        <v>77</v>
      </c>
      <c r="C28" s="14" t="s">
        <v>79</v>
      </c>
      <c r="D28" s="1400" t="s">
        <v>2174</v>
      </c>
      <c r="E28" s="19" t="s">
        <v>1590</v>
      </c>
      <c r="F28" s="15" t="s">
        <v>62</v>
      </c>
      <c r="G28" s="28" t="s">
        <v>355</v>
      </c>
      <c r="H28" s="292">
        <f>14.2+4.1+24.6+3+8.6</f>
        <v>54.5</v>
      </c>
      <c r="I28" s="292">
        <f>14+3.7+33.4+1.6+9.5</f>
        <v>62.199999999999996</v>
      </c>
      <c r="J28" s="1569">
        <v>65.040000000000006</v>
      </c>
      <c r="K28" s="3" t="s">
        <v>1583</v>
      </c>
      <c r="L28" s="40"/>
    </row>
    <row r="29" spans="1:12" x14ac:dyDescent="0.25">
      <c r="A29" s="2"/>
      <c r="B29" s="24" t="s">
        <v>77</v>
      </c>
      <c r="C29" s="14" t="s">
        <v>79</v>
      </c>
      <c r="D29" s="18" t="s">
        <v>2173</v>
      </c>
      <c r="E29" s="18" t="s">
        <v>1591</v>
      </c>
      <c r="F29" s="15" t="s">
        <v>62</v>
      </c>
      <c r="G29" s="28" t="s">
        <v>355</v>
      </c>
      <c r="H29" s="295">
        <f>9.4+10+2.1+6.4</f>
        <v>27.9</v>
      </c>
      <c r="I29" s="295">
        <f>11+11.9+2.3+7.6</f>
        <v>32.799999999999997</v>
      </c>
      <c r="J29" s="1570">
        <v>28.38</v>
      </c>
      <c r="K29" s="15" t="s">
        <v>1592</v>
      </c>
      <c r="L29" s="41"/>
    </row>
    <row r="30" spans="1:12" x14ac:dyDescent="0.25">
      <c r="A30" s="2"/>
      <c r="B30" s="24" t="s">
        <v>77</v>
      </c>
      <c r="C30" s="14" t="s">
        <v>79</v>
      </c>
      <c r="D30" s="18"/>
      <c r="E30" s="18"/>
      <c r="F30" s="15"/>
      <c r="G30" s="28"/>
      <c r="H30" s="295"/>
      <c r="I30" s="295"/>
      <c r="J30" s="296"/>
      <c r="K30" s="15"/>
      <c r="L30" s="41"/>
    </row>
    <row r="31" spans="1:12" x14ac:dyDescent="0.25">
      <c r="A31" s="2"/>
      <c r="B31" s="24" t="s">
        <v>77</v>
      </c>
      <c r="C31" s="14" t="s">
        <v>79</v>
      </c>
      <c r="D31" s="18"/>
      <c r="E31" s="18"/>
      <c r="F31" s="15"/>
      <c r="G31" s="28"/>
      <c r="H31" s="295"/>
      <c r="I31" s="295"/>
      <c r="J31" s="296"/>
      <c r="K31" s="15"/>
      <c r="L31" s="41"/>
    </row>
    <row r="32" spans="1:12" x14ac:dyDescent="0.25">
      <c r="A32" s="2"/>
      <c r="B32" s="24" t="s">
        <v>77</v>
      </c>
      <c r="C32" s="14" t="s">
        <v>79</v>
      </c>
      <c r="D32" s="18"/>
      <c r="E32" s="18"/>
      <c r="F32" s="15"/>
      <c r="G32" s="28"/>
      <c r="H32" s="295"/>
      <c r="I32" s="295"/>
      <c r="J32" s="296"/>
      <c r="K32" s="15"/>
      <c r="L32" s="41"/>
    </row>
    <row r="33" spans="1:13" x14ac:dyDescent="0.25">
      <c r="A33" s="2"/>
      <c r="B33" s="26" t="s">
        <v>77</v>
      </c>
      <c r="C33" s="27" t="s">
        <v>79</v>
      </c>
      <c r="D33" s="42"/>
      <c r="E33" s="42"/>
      <c r="F33" s="15"/>
      <c r="G33" s="28"/>
      <c r="H33" s="297"/>
      <c r="I33" s="297"/>
      <c r="J33" s="298"/>
      <c r="K33" s="28"/>
      <c r="L33" s="43"/>
      <c r="M33" s="10"/>
    </row>
    <row r="34" spans="1:13" x14ac:dyDescent="0.25">
      <c r="A34" s="2"/>
      <c r="B34" s="63"/>
      <c r="C34" s="35"/>
      <c r="D34" s="36"/>
      <c r="E34" s="36"/>
      <c r="F34" s="37"/>
      <c r="G34" s="37"/>
      <c r="H34" s="1160"/>
      <c r="I34" s="1160"/>
      <c r="J34" s="1161"/>
      <c r="K34" s="23"/>
      <c r="L34" s="10"/>
      <c r="M34" s="10"/>
    </row>
    <row r="35" spans="1:13" ht="14.4" thickBot="1" x14ac:dyDescent="0.3">
      <c r="A35" s="2"/>
      <c r="B35" s="63"/>
      <c r="C35" s="35"/>
      <c r="D35" s="36"/>
      <c r="E35" s="36"/>
      <c r="F35" s="37"/>
      <c r="G35" s="37"/>
      <c r="H35" s="38"/>
      <c r="I35" s="39"/>
      <c r="J35" s="23"/>
      <c r="K35" s="10"/>
      <c r="L35" s="10"/>
    </row>
    <row r="36" spans="1:13" ht="42" thickBot="1" x14ac:dyDescent="0.3">
      <c r="A36" s="9"/>
      <c r="B36" s="551" t="s">
        <v>85</v>
      </c>
      <c r="C36" s="35"/>
      <c r="D36" s="36"/>
      <c r="E36" s="36"/>
      <c r="F36" s="37"/>
      <c r="G36" s="37"/>
      <c r="H36" s="38"/>
      <c r="I36" s="39"/>
      <c r="J36" s="23"/>
      <c r="K36" s="10"/>
    </row>
    <row r="37" spans="1:13" ht="28.2" thickBot="1" x14ac:dyDescent="0.3">
      <c r="A37" s="20"/>
      <c r="B37" s="548" t="s">
        <v>63</v>
      </c>
      <c r="C37" s="537" t="s">
        <v>64</v>
      </c>
      <c r="D37" s="537" t="s">
        <v>65</v>
      </c>
      <c r="E37" s="537" t="s">
        <v>66</v>
      </c>
      <c r="F37" s="537" t="s">
        <v>67</v>
      </c>
      <c r="G37" s="537" t="s">
        <v>68</v>
      </c>
      <c r="H37" s="537" t="s">
        <v>69</v>
      </c>
      <c r="I37" s="1204" t="s">
        <v>70</v>
      </c>
      <c r="J37" s="537" t="s">
        <v>71</v>
      </c>
      <c r="K37" s="537" t="s">
        <v>86</v>
      </c>
      <c r="L37" s="540" t="s">
        <v>73</v>
      </c>
    </row>
    <row r="38" spans="1:13" x14ac:dyDescent="0.25">
      <c r="A38" s="2"/>
      <c r="B38" s="544" t="s">
        <v>87</v>
      </c>
      <c r="C38" s="542" t="s">
        <v>88</v>
      </c>
      <c r="D38" s="542" t="s">
        <v>77</v>
      </c>
      <c r="E38" s="542" t="s">
        <v>77</v>
      </c>
      <c r="F38" s="542" t="s">
        <v>77</v>
      </c>
      <c r="G38" s="1310"/>
      <c r="H38" s="291">
        <f>SUM(H39:H40)</f>
        <v>0</v>
      </c>
      <c r="I38" s="291">
        <f t="shared" ref="I38" si="0">SUM(I39:I40)</f>
        <v>0</v>
      </c>
      <c r="J38" s="291">
        <f>SUM(J39:J40)</f>
        <v>3.02</v>
      </c>
      <c r="K38" s="542" t="s">
        <v>77</v>
      </c>
      <c r="L38" s="543" t="s">
        <v>77</v>
      </c>
    </row>
    <row r="39" spans="1:13" x14ac:dyDescent="0.25">
      <c r="A39" s="2"/>
      <c r="B39" s="24" t="s">
        <v>77</v>
      </c>
      <c r="C39" s="14" t="s">
        <v>79</v>
      </c>
      <c r="D39" s="14" t="s">
        <v>2175</v>
      </c>
      <c r="E39" s="15" t="s">
        <v>1587</v>
      </c>
      <c r="F39" s="15" t="s">
        <v>62</v>
      </c>
      <c r="G39" s="15" t="s">
        <v>355</v>
      </c>
      <c r="H39" s="292">
        <v>0</v>
      </c>
      <c r="I39" s="292">
        <v>0</v>
      </c>
      <c r="J39" s="292">
        <v>3.02</v>
      </c>
      <c r="K39" s="15" t="s">
        <v>1588</v>
      </c>
      <c r="L39" s="41" t="s">
        <v>1589</v>
      </c>
    </row>
    <row r="40" spans="1:13" x14ac:dyDescent="0.25">
      <c r="A40" s="2"/>
      <c r="B40" s="26" t="s">
        <v>77</v>
      </c>
      <c r="C40" s="27" t="s">
        <v>79</v>
      </c>
      <c r="D40" s="27"/>
      <c r="E40" s="28"/>
      <c r="F40" s="15"/>
      <c r="G40" s="28"/>
      <c r="H40" s="293"/>
      <c r="I40" s="293"/>
      <c r="J40" s="293"/>
      <c r="K40" s="28"/>
      <c r="L40" s="43"/>
      <c r="M40" s="10"/>
    </row>
    <row r="41" spans="1:13" x14ac:dyDescent="0.25">
      <c r="A41" s="2"/>
      <c r="B41" s="63"/>
      <c r="C41" s="35"/>
      <c r="D41" s="35"/>
      <c r="E41" s="23"/>
      <c r="F41" s="23"/>
      <c r="G41" s="23"/>
      <c r="H41" s="1158"/>
      <c r="I41" s="1158"/>
      <c r="J41" s="1158"/>
      <c r="K41" s="23"/>
      <c r="L41" s="10"/>
      <c r="M41" s="10"/>
    </row>
    <row r="42" spans="1:13" ht="14.4" thickBot="1" x14ac:dyDescent="0.3">
      <c r="A42" s="2"/>
      <c r="B42" s="63"/>
      <c r="C42" s="35"/>
      <c r="D42" s="35"/>
      <c r="E42" s="23"/>
      <c r="F42" s="23"/>
      <c r="G42" s="23"/>
      <c r="H42" s="44"/>
      <c r="I42" s="44"/>
      <c r="J42" s="23"/>
      <c r="K42" s="10"/>
      <c r="L42" s="10"/>
    </row>
    <row r="43" spans="1:13" ht="42" thickBot="1" x14ac:dyDescent="0.3">
      <c r="A43" s="9"/>
      <c r="B43" s="551" t="s">
        <v>89</v>
      </c>
      <c r="C43" s="62"/>
      <c r="D43" s="35"/>
      <c r="E43" s="23"/>
      <c r="F43" s="23"/>
      <c r="G43" s="23"/>
      <c r="H43" s="44"/>
      <c r="I43" s="44"/>
      <c r="J43" s="23"/>
      <c r="K43" s="10"/>
    </row>
    <row r="44" spans="1:13" ht="28.2" thickBot="1" x14ac:dyDescent="0.3">
      <c r="A44" s="20"/>
      <c r="B44" s="548" t="s">
        <v>63</v>
      </c>
      <c r="C44" s="537" t="s">
        <v>64</v>
      </c>
      <c r="D44" s="537" t="s">
        <v>65</v>
      </c>
      <c r="E44" s="537" t="s">
        <v>66</v>
      </c>
      <c r="F44" s="537" t="s">
        <v>67</v>
      </c>
      <c r="G44" s="537" t="s">
        <v>68</v>
      </c>
      <c r="H44" s="537" t="s">
        <v>69</v>
      </c>
      <c r="I44" s="1204" t="s">
        <v>70</v>
      </c>
      <c r="J44" s="537" t="s">
        <v>71</v>
      </c>
      <c r="K44" s="537" t="s">
        <v>86</v>
      </c>
      <c r="L44" s="540" t="s">
        <v>73</v>
      </c>
    </row>
    <row r="45" spans="1:13" x14ac:dyDescent="0.25">
      <c r="A45" s="2"/>
      <c r="B45" s="544" t="s">
        <v>90</v>
      </c>
      <c r="C45" s="542" t="s">
        <v>91</v>
      </c>
      <c r="D45" s="542"/>
      <c r="E45" s="542"/>
      <c r="F45" s="542"/>
      <c r="G45" s="1310"/>
      <c r="H45" s="291">
        <f>SUM(H46:H47)</f>
        <v>0</v>
      </c>
      <c r="I45" s="291">
        <f t="shared" ref="I45" si="1">SUM(I46:I47)</f>
        <v>0</v>
      </c>
      <c r="J45" s="291">
        <f>SUM(J46:J47)</f>
        <v>0</v>
      </c>
      <c r="K45" s="542" t="s">
        <v>77</v>
      </c>
      <c r="L45" s="543" t="s">
        <v>77</v>
      </c>
    </row>
    <row r="46" spans="1:13" x14ac:dyDescent="0.25">
      <c r="A46" s="2"/>
      <c r="B46" s="24" t="s">
        <v>77</v>
      </c>
      <c r="C46" s="14" t="s">
        <v>79</v>
      </c>
      <c r="D46" s="14"/>
      <c r="E46" s="15"/>
      <c r="F46" s="15"/>
      <c r="G46" s="15"/>
      <c r="H46" s="292"/>
      <c r="I46" s="292"/>
      <c r="J46" s="292"/>
      <c r="K46" s="15"/>
      <c r="L46" s="41"/>
    </row>
    <row r="47" spans="1:13" x14ac:dyDescent="0.25">
      <c r="A47" s="2"/>
      <c r="B47" s="26" t="s">
        <v>77</v>
      </c>
      <c r="C47" s="27" t="s">
        <v>79</v>
      </c>
      <c r="D47" s="27"/>
      <c r="E47" s="28"/>
      <c r="F47" s="15"/>
      <c r="G47" s="28"/>
      <c r="H47" s="293"/>
      <c r="I47" s="293"/>
      <c r="J47" s="293"/>
      <c r="K47" s="28"/>
      <c r="L47" s="43"/>
      <c r="M47" s="10"/>
    </row>
    <row r="48" spans="1:13" x14ac:dyDescent="0.25">
      <c r="A48" s="2"/>
      <c r="B48" s="63"/>
      <c r="C48" s="35"/>
      <c r="D48" s="35"/>
      <c r="E48" s="23"/>
      <c r="F48" s="23"/>
      <c r="G48" s="23"/>
      <c r="H48" s="1158"/>
      <c r="I48" s="1158"/>
      <c r="J48" s="1158"/>
      <c r="K48" s="23"/>
      <c r="L48" s="10"/>
      <c r="M48" s="10"/>
    </row>
    <row r="49" spans="1:12" ht="14.4" thickBot="1" x14ac:dyDescent="0.3">
      <c r="A49" s="2"/>
      <c r="B49" s="63"/>
      <c r="C49" s="35"/>
      <c r="D49" s="35"/>
      <c r="E49" s="23"/>
      <c r="F49" s="23"/>
      <c r="G49" s="23"/>
      <c r="H49" s="44"/>
      <c r="I49" s="44"/>
      <c r="J49" s="23"/>
      <c r="K49" s="10"/>
      <c r="L49" s="10"/>
    </row>
    <row r="50" spans="1:12" ht="55.8" thickBot="1" x14ac:dyDescent="0.3">
      <c r="A50" s="20"/>
      <c r="B50" s="551" t="s">
        <v>92</v>
      </c>
      <c r="C50" s="62"/>
      <c r="D50" s="35"/>
      <c r="E50" s="23"/>
      <c r="F50" s="23"/>
      <c r="G50" s="23"/>
      <c r="H50" s="44"/>
      <c r="I50" s="44"/>
      <c r="J50" s="23"/>
      <c r="K50" s="10"/>
    </row>
    <row r="51" spans="1:12" ht="28.2" thickBot="1" x14ac:dyDescent="0.3">
      <c r="A51" s="20"/>
      <c r="B51" s="548" t="s">
        <v>63</v>
      </c>
      <c r="C51" s="537" t="s">
        <v>64</v>
      </c>
      <c r="D51" s="537" t="s">
        <v>65</v>
      </c>
      <c r="E51" s="537" t="s">
        <v>66</v>
      </c>
      <c r="F51" s="537" t="s">
        <v>67</v>
      </c>
      <c r="G51" s="537" t="s">
        <v>68</v>
      </c>
      <c r="H51" s="537" t="s">
        <v>69</v>
      </c>
      <c r="I51" s="1204" t="s">
        <v>70</v>
      </c>
      <c r="J51" s="537" t="s">
        <v>71</v>
      </c>
      <c r="K51" s="537" t="s">
        <v>93</v>
      </c>
      <c r="L51" s="540" t="s">
        <v>73</v>
      </c>
    </row>
    <row r="52" spans="1:12" x14ac:dyDescent="0.25">
      <c r="A52" s="20"/>
      <c r="B52" s="544" t="s">
        <v>94</v>
      </c>
      <c r="C52" s="542" t="s">
        <v>95</v>
      </c>
      <c r="D52" s="542" t="s">
        <v>77</v>
      </c>
      <c r="E52" s="542" t="s">
        <v>77</v>
      </c>
      <c r="F52" s="542" t="s">
        <v>77</v>
      </c>
      <c r="G52" s="1310"/>
      <c r="H52" s="291">
        <f>SUM(H53:H54)</f>
        <v>0</v>
      </c>
      <c r="I52" s="291">
        <f t="shared" ref="I52" si="2">SUM(I53:I54)</f>
        <v>0</v>
      </c>
      <c r="J52" s="291">
        <f>SUM(J53:J54)</f>
        <v>0</v>
      </c>
      <c r="K52" s="542" t="s">
        <v>77</v>
      </c>
      <c r="L52" s="543" t="s">
        <v>77</v>
      </c>
    </row>
    <row r="53" spans="1:12" x14ac:dyDescent="0.25">
      <c r="A53" s="20"/>
      <c r="B53" s="24" t="s">
        <v>77</v>
      </c>
      <c r="C53" s="14" t="s">
        <v>79</v>
      </c>
      <c r="D53" s="14"/>
      <c r="E53" s="15"/>
      <c r="F53" s="15"/>
      <c r="G53" s="15"/>
      <c r="H53" s="292"/>
      <c r="I53" s="292"/>
      <c r="J53" s="292"/>
      <c r="K53" s="15"/>
      <c r="L53" s="41"/>
    </row>
    <row r="54" spans="1:12" x14ac:dyDescent="0.25">
      <c r="B54" s="26" t="s">
        <v>77</v>
      </c>
      <c r="C54" s="27" t="s">
        <v>79</v>
      </c>
      <c r="D54" s="27"/>
      <c r="E54" s="28"/>
      <c r="F54" s="15"/>
      <c r="G54" s="28"/>
      <c r="H54" s="293"/>
      <c r="I54" s="293"/>
      <c r="J54" s="293"/>
      <c r="K54" s="28"/>
      <c r="L54" s="43"/>
    </row>
    <row r="55" spans="1:12" x14ac:dyDescent="0.25">
      <c r="B55" s="63"/>
      <c r="C55" s="35"/>
      <c r="D55" s="35"/>
      <c r="E55" s="23"/>
      <c r="F55" s="23"/>
      <c r="G55" s="23"/>
      <c r="H55" s="1158"/>
      <c r="I55" s="1158"/>
      <c r="J55" s="1158"/>
      <c r="K55" s="23"/>
      <c r="L55" s="10"/>
    </row>
    <row r="56" spans="1:12" ht="14.4" thickBot="1" x14ac:dyDescent="0.3">
      <c r="A56" s="11"/>
      <c r="L56" s="7"/>
    </row>
    <row r="57" spans="1:12" ht="42" thickBot="1" x14ac:dyDescent="0.3">
      <c r="A57" s="11"/>
      <c r="B57" s="552" t="s">
        <v>96</v>
      </c>
      <c r="C57" s="7"/>
      <c r="D57" s="7"/>
      <c r="E57" s="7"/>
      <c r="F57" s="7"/>
      <c r="G57" s="7"/>
      <c r="H57" s="7"/>
      <c r="I57" s="7"/>
      <c r="J57" s="7"/>
      <c r="K57" s="7"/>
    </row>
    <row r="58" spans="1:12" ht="28.2" thickBot="1" x14ac:dyDescent="0.3">
      <c r="A58" s="2"/>
      <c r="B58" s="549" t="s">
        <v>63</v>
      </c>
      <c r="C58" s="549" t="s">
        <v>64</v>
      </c>
      <c r="D58" s="549" t="s">
        <v>97</v>
      </c>
      <c r="E58" s="549" t="s">
        <v>98</v>
      </c>
      <c r="F58" s="549" t="s">
        <v>99</v>
      </c>
      <c r="G58" s="549" t="s">
        <v>100</v>
      </c>
      <c r="H58" s="549" t="s">
        <v>69</v>
      </c>
      <c r="I58" s="549" t="s">
        <v>70</v>
      </c>
      <c r="J58" s="549" t="s">
        <v>101</v>
      </c>
      <c r="K58" s="549" t="s">
        <v>102</v>
      </c>
      <c r="L58" s="550" t="s">
        <v>73</v>
      </c>
    </row>
    <row r="59" spans="1:12" ht="15" customHeight="1" x14ac:dyDescent="0.25">
      <c r="A59" s="2"/>
      <c r="B59" s="54" t="s">
        <v>103</v>
      </c>
      <c r="C59" s="55" t="s">
        <v>79</v>
      </c>
      <c r="D59" s="55"/>
      <c r="E59" s="55"/>
      <c r="F59" s="55"/>
      <c r="G59" s="55"/>
      <c r="H59" s="299"/>
      <c r="I59" s="299"/>
      <c r="J59" s="299"/>
      <c r="K59" s="55"/>
      <c r="L59" s="56"/>
    </row>
    <row r="60" spans="1:12" ht="15.6" customHeight="1" x14ac:dyDescent="0.25">
      <c r="B60" s="21" t="s">
        <v>77</v>
      </c>
      <c r="C60" s="14" t="s">
        <v>79</v>
      </c>
      <c r="D60" s="15"/>
      <c r="E60" s="15"/>
      <c r="F60" s="15"/>
      <c r="G60" s="15"/>
      <c r="H60" s="292"/>
      <c r="I60" s="292"/>
      <c r="J60" s="292"/>
      <c r="K60" s="17"/>
      <c r="L60" s="25"/>
    </row>
    <row r="61" spans="1:12" ht="15.6" customHeight="1" x14ac:dyDescent="0.25">
      <c r="B61" s="45" t="s">
        <v>77</v>
      </c>
      <c r="C61" s="27" t="s">
        <v>79</v>
      </c>
      <c r="D61" s="46"/>
      <c r="E61" s="46"/>
      <c r="F61" s="46"/>
      <c r="G61" s="46"/>
      <c r="H61" s="300"/>
      <c r="I61" s="300"/>
      <c r="J61" s="300"/>
      <c r="K61" s="46"/>
      <c r="L61" s="47"/>
    </row>
    <row r="62" spans="1:12" ht="15.6" customHeight="1" x14ac:dyDescent="0.25">
      <c r="B62" s="34"/>
      <c r="C62" s="35"/>
      <c r="H62" s="1159"/>
      <c r="I62" s="1159"/>
      <c r="J62" s="1159"/>
    </row>
    <row r="63" spans="1:12" ht="15.6" customHeight="1" thickBot="1" x14ac:dyDescent="0.3">
      <c r="B63" s="5"/>
      <c r="C63" s="35"/>
    </row>
    <row r="64" spans="1:12" ht="42" thickBot="1" x14ac:dyDescent="0.3">
      <c r="B64" s="552" t="s">
        <v>104</v>
      </c>
      <c r="C64" s="34"/>
      <c r="D64" s="35"/>
    </row>
    <row r="65" spans="1:12" ht="28.2" thickBot="1" x14ac:dyDescent="0.3">
      <c r="A65" s="2"/>
      <c r="B65" s="549" t="s">
        <v>63</v>
      </c>
      <c r="C65" s="549" t="s">
        <v>64</v>
      </c>
      <c r="D65" s="549" t="s">
        <v>97</v>
      </c>
      <c r="E65" s="549" t="s">
        <v>98</v>
      </c>
      <c r="F65" s="549" t="s">
        <v>99</v>
      </c>
      <c r="G65" s="549" t="s">
        <v>100</v>
      </c>
      <c r="H65" s="549" t="s">
        <v>69</v>
      </c>
      <c r="I65" s="549" t="s">
        <v>70</v>
      </c>
      <c r="J65" s="549" t="s">
        <v>101</v>
      </c>
      <c r="K65" s="549" t="s">
        <v>102</v>
      </c>
      <c r="L65" s="550" t="s">
        <v>73</v>
      </c>
    </row>
    <row r="66" spans="1:12" ht="31.2" customHeight="1" x14ac:dyDescent="0.25">
      <c r="A66" s="2"/>
      <c r="B66" s="54" t="s">
        <v>105</v>
      </c>
      <c r="C66" s="55" t="s">
        <v>79</v>
      </c>
      <c r="D66" s="55" t="s">
        <v>1593</v>
      </c>
      <c r="E66" s="1405">
        <v>46112</v>
      </c>
      <c r="F66" s="55" t="s">
        <v>355</v>
      </c>
      <c r="G66" s="55" t="s">
        <v>1514</v>
      </c>
      <c r="H66" s="299">
        <v>15</v>
      </c>
      <c r="I66" s="299">
        <v>15</v>
      </c>
      <c r="J66" s="299">
        <v>15</v>
      </c>
      <c r="K66" s="55" t="s">
        <v>1596</v>
      </c>
      <c r="L66" s="56"/>
    </row>
    <row r="67" spans="1:12" ht="31.95" customHeight="1" x14ac:dyDescent="0.25">
      <c r="A67" s="2"/>
      <c r="B67" s="21" t="s">
        <v>77</v>
      </c>
      <c r="C67" s="14" t="s">
        <v>79</v>
      </c>
      <c r="D67" s="1401" t="s">
        <v>1594</v>
      </c>
      <c r="E67" s="1406">
        <v>47208</v>
      </c>
      <c r="F67" s="1401" t="s">
        <v>355</v>
      </c>
      <c r="G67" s="1401" t="s">
        <v>1502</v>
      </c>
      <c r="H67" s="1402">
        <v>15</v>
      </c>
      <c r="I67" s="1402">
        <v>15</v>
      </c>
      <c r="J67" s="1402">
        <v>15</v>
      </c>
      <c r="K67" s="1401" t="s">
        <v>1597</v>
      </c>
      <c r="L67" s="1403"/>
    </row>
    <row r="68" spans="1:12" ht="47.4" customHeight="1" x14ac:dyDescent="0.25">
      <c r="A68" s="2"/>
      <c r="B68" s="21" t="s">
        <v>77</v>
      </c>
      <c r="C68" s="14" t="s">
        <v>79</v>
      </c>
      <c r="D68" s="1401" t="s">
        <v>1595</v>
      </c>
      <c r="E68" s="1406">
        <v>47208</v>
      </c>
      <c r="F68" s="1401" t="s">
        <v>355</v>
      </c>
      <c r="G68" s="1401" t="s">
        <v>1502</v>
      </c>
      <c r="H68" s="1402">
        <v>9</v>
      </c>
      <c r="I68" s="1402">
        <v>9</v>
      </c>
      <c r="J68" s="1402">
        <v>9</v>
      </c>
      <c r="K68" s="1401" t="s">
        <v>1596</v>
      </c>
      <c r="L68" s="1404" t="s">
        <v>1598</v>
      </c>
    </row>
    <row r="69" spans="1:12" ht="15.6" customHeight="1" x14ac:dyDescent="0.25">
      <c r="B69" s="21" t="s">
        <v>77</v>
      </c>
      <c r="C69" s="14" t="s">
        <v>79</v>
      </c>
      <c r="D69" s="15"/>
      <c r="E69" s="15"/>
      <c r="F69" s="15"/>
      <c r="G69" s="15"/>
      <c r="H69" s="292"/>
      <c r="I69" s="292"/>
      <c r="J69" s="292"/>
      <c r="K69" s="17"/>
      <c r="L69" s="25"/>
    </row>
    <row r="70" spans="1:12" x14ac:dyDescent="0.25">
      <c r="B70" s="45" t="s">
        <v>77</v>
      </c>
      <c r="C70" s="27" t="s">
        <v>79</v>
      </c>
      <c r="D70" s="46"/>
      <c r="E70" s="46"/>
      <c r="F70" s="46"/>
      <c r="G70" s="46"/>
      <c r="H70" s="300"/>
      <c r="I70" s="300"/>
      <c r="J70" s="300"/>
      <c r="K70" s="46"/>
      <c r="L70" s="47"/>
    </row>
  </sheetData>
  <dataValidations count="3">
    <dataValidation type="list" allowBlank="1" showInputMessage="1" showErrorMessage="1" sqref="G45 G24:G25 G27 G38 G10 G52" xr:uid="{00000000-0002-0000-0100-000000000000}">
      <formula1>Source_Types</formula1>
    </dataValidation>
    <dataValidation type="list" allowBlank="1" showInputMessage="1" showErrorMessage="1" sqref="K53:K55" xr:uid="{00000000-0002-0000-0100-000001000000}">
      <formula1>"Approved, Granted yet to be implemented, Other"</formula1>
    </dataValidation>
    <dataValidation type="list" allowBlank="1" showInputMessage="1" showErrorMessage="1" sqref="F11:F22 F39:F40 F46:F47 F53:F54 F28:F33" xr:uid="{4852FE0A-FBB7-4A95-A057-4EF3ADDCDEB8}">
      <formula1>$P$8:$P$11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F62:G62</xm:sqref>
        </x14:dataValidation>
        <x14:dataValidation type="list" allowBlank="1" showInputMessage="1" showErrorMessage="1" xr:uid="{E68B0AF0-B9D8-4622-AF22-ED5000F2E7A5}">
          <x14:formula1>
            <xm:f>'Option Typs_Grps'!$J$3:$J$131</xm:f>
          </x14:formula1>
          <xm:sqref>F59:G61 F66:G70</xm:sqref>
        </x14:dataValidation>
        <x14:dataValidation type="list" allowBlank="1" showInputMessage="1" showErrorMessage="1" xr:uid="{A1D7039D-D1DF-411C-BED7-874171D75979}">
          <x14:formula1>
            <xm:f>'Option Typs_Grps'!$Q$2</xm:f>
          </x14:formula1>
          <xm:sqref>G53:G55 G11:G23 G39:G41 G46:G48 G28:G34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7"/>
  <sheetViews>
    <sheetView zoomScale="85" zoomScaleNormal="85" workbookViewId="0">
      <selection activeCell="H16" sqref="H16"/>
    </sheetView>
  </sheetViews>
  <sheetFormatPr defaultColWidth="9.453125" defaultRowHeight="13.8" x14ac:dyDescent="0.25"/>
  <cols>
    <col min="1" max="1" width="2.1796875" style="1" customWidth="1"/>
    <col min="2" max="2" width="22.81640625" style="1" customWidth="1"/>
    <col min="3" max="3" width="31.1796875" style="1" bestFit="1" customWidth="1"/>
    <col min="4" max="4" width="38" style="1" customWidth="1"/>
    <col min="5" max="5" width="6.1796875" style="1" customWidth="1"/>
    <col min="6" max="6" width="16.54296875" style="1" customWidth="1"/>
    <col min="7" max="9" width="10.1796875" style="1" customWidth="1"/>
    <col min="10" max="17" width="10.54296875" style="1" customWidth="1"/>
    <col min="18" max="19" width="10.1796875" style="1" customWidth="1"/>
    <col min="20" max="27" width="10.54296875" style="1" customWidth="1"/>
    <col min="28" max="29" width="10.1796875" style="1" customWidth="1"/>
    <col min="30" max="37" width="10.54296875" style="1" customWidth="1"/>
    <col min="38" max="39" width="10.1796875" style="1" customWidth="1"/>
    <col min="40" max="47" width="10.54296875" style="1" customWidth="1"/>
    <col min="48" max="49" width="10.1796875" style="1" customWidth="1"/>
    <col min="50" max="57" width="10.54296875" style="1" customWidth="1"/>
    <col min="58" max="59" width="10.1796875" style="1" customWidth="1"/>
    <col min="60" max="67" width="10.54296875" style="1" customWidth="1"/>
    <col min="68" max="69" width="10.1796875" style="1" customWidth="1"/>
    <col min="70" max="77" width="10.54296875" style="1" customWidth="1"/>
    <col min="78" max="79" width="10.1796875" style="1" customWidth="1"/>
    <col min="80" max="86" width="10.54296875" style="1" customWidth="1"/>
    <col min="87" max="87" width="11.1796875" style="1" customWidth="1"/>
    <col min="88" max="89" width="9.81640625" style="1" customWidth="1"/>
    <col min="90" max="92" width="10.1796875" style="1" customWidth="1"/>
    <col min="93" max="16384" width="9.453125" style="1"/>
  </cols>
  <sheetData>
    <row r="1" spans="2:104" x14ac:dyDescent="0.25">
      <c r="B1" s="1209" t="s">
        <v>56</v>
      </c>
    </row>
    <row r="2" spans="2:104" ht="40.200000000000003" thickBot="1" x14ac:dyDescent="0.3">
      <c r="F2" s="1387" t="s">
        <v>106</v>
      </c>
      <c r="G2" s="1390" t="s">
        <v>107</v>
      </c>
    </row>
    <row r="3" spans="2:104" ht="35.1" customHeight="1" x14ac:dyDescent="0.25">
      <c r="B3" s="468" t="s">
        <v>57</v>
      </c>
      <c r="C3" s="469" t="str">
        <f>'TITLE PAGE'!$D$18</f>
        <v>Portsmouth Water</v>
      </c>
      <c r="D3" s="467" t="s">
        <v>2</v>
      </c>
      <c r="E3" s="2"/>
      <c r="F3" s="1388" t="s">
        <v>108</v>
      </c>
      <c r="G3" s="1391" t="s">
        <v>109</v>
      </c>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row>
    <row r="4" spans="2:104" ht="79.8" thickBot="1" x14ac:dyDescent="0.3">
      <c r="B4" s="53" t="s">
        <v>110</v>
      </c>
      <c r="C4" s="479" t="s">
        <v>111</v>
      </c>
      <c r="D4" s="94" t="s">
        <v>1599</v>
      </c>
      <c r="E4" s="23"/>
      <c r="F4" s="1389" t="s">
        <v>112</v>
      </c>
      <c r="G4" s="1391" t="s">
        <v>113</v>
      </c>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row>
    <row r="5" spans="2:104" ht="14.4" thickBot="1" x14ac:dyDescent="0.3"/>
    <row r="6" spans="2:104" ht="46.5" customHeight="1" thickBot="1" x14ac:dyDescent="0.3">
      <c r="B6" s="480" t="s">
        <v>106</v>
      </c>
      <c r="C6" s="1387" t="s">
        <v>114</v>
      </c>
    </row>
    <row r="7" spans="2:104" ht="14.4" thickBot="1" x14ac:dyDescent="0.3">
      <c r="B7" s="477" t="s">
        <v>63</v>
      </c>
      <c r="C7" s="475" t="s">
        <v>115</v>
      </c>
      <c r="D7" s="475" t="s">
        <v>64</v>
      </c>
      <c r="E7" s="475" t="s">
        <v>116</v>
      </c>
      <c r="F7" s="476" t="s">
        <v>117</v>
      </c>
      <c r="G7" s="477" t="s">
        <v>118</v>
      </c>
      <c r="H7" s="475" t="s">
        <v>119</v>
      </c>
      <c r="I7" s="475" t="s">
        <v>120</v>
      </c>
      <c r="J7" s="475" t="s">
        <v>121</v>
      </c>
      <c r="K7" s="475" t="s">
        <v>122</v>
      </c>
      <c r="L7" s="475" t="s">
        <v>123</v>
      </c>
      <c r="M7" s="475" t="s">
        <v>124</v>
      </c>
      <c r="N7" s="475" t="s">
        <v>125</v>
      </c>
      <c r="O7" s="475" t="s">
        <v>126</v>
      </c>
      <c r="P7" s="475" t="s">
        <v>127</v>
      </c>
      <c r="Q7" s="478" t="s">
        <v>128</v>
      </c>
      <c r="R7" s="486" t="s">
        <v>129</v>
      </c>
      <c r="S7" s="486" t="s">
        <v>130</v>
      </c>
      <c r="T7" s="486" t="s">
        <v>131</v>
      </c>
      <c r="U7" s="486" t="s">
        <v>132</v>
      </c>
      <c r="V7" s="486" t="s">
        <v>133</v>
      </c>
      <c r="W7" s="486" t="s">
        <v>134</v>
      </c>
      <c r="X7" s="486" t="s">
        <v>135</v>
      </c>
      <c r="Y7" s="486" t="s">
        <v>136</v>
      </c>
      <c r="Z7" s="486" t="s">
        <v>137</v>
      </c>
      <c r="AA7" s="486" t="s">
        <v>138</v>
      </c>
      <c r="AB7" s="486" t="s">
        <v>139</v>
      </c>
      <c r="AC7" s="486" t="s">
        <v>140</v>
      </c>
      <c r="AD7" s="486" t="s">
        <v>141</v>
      </c>
      <c r="AE7" s="486" t="s">
        <v>142</v>
      </c>
      <c r="AF7" s="486" t="s">
        <v>143</v>
      </c>
    </row>
    <row r="8" spans="2:104" x14ac:dyDescent="0.25">
      <c r="B8" s="489" t="s">
        <v>144</v>
      </c>
      <c r="C8" s="490" t="s">
        <v>145</v>
      </c>
      <c r="D8" s="491" t="s">
        <v>79</v>
      </c>
      <c r="E8" s="492" t="s">
        <v>146</v>
      </c>
      <c r="F8" s="493">
        <v>2</v>
      </c>
      <c r="G8" s="1596">
        <v>109.57</v>
      </c>
      <c r="H8" s="1597">
        <v>124.7</v>
      </c>
      <c r="I8" s="1597">
        <v>117.45</v>
      </c>
      <c r="J8" s="275">
        <v>110.7431</v>
      </c>
      <c r="K8" s="275">
        <v>110.4289</v>
      </c>
      <c r="L8" s="276">
        <v>110.212</v>
      </c>
      <c r="M8" s="276">
        <v>108.33430000000001</v>
      </c>
      <c r="N8" s="276">
        <v>107.37540000000001</v>
      </c>
      <c r="O8" s="276">
        <v>106.30420000000001</v>
      </c>
      <c r="P8" s="276">
        <v>105.40980000000002</v>
      </c>
      <c r="Q8" s="277">
        <v>104.16470000000001</v>
      </c>
      <c r="R8" s="278">
        <v>102.5202</v>
      </c>
      <c r="S8" s="278">
        <v>95.288100000000014</v>
      </c>
      <c r="T8" s="278">
        <v>93.315499999999986</v>
      </c>
      <c r="U8" s="278">
        <v>95.019400000000019</v>
      </c>
      <c r="V8" s="278">
        <v>93.5732</v>
      </c>
      <c r="W8" s="278">
        <v>93.978099999999984</v>
      </c>
      <c r="X8" s="278">
        <v>95.262100000000004</v>
      </c>
      <c r="Y8" s="278">
        <v>94.707300000000004</v>
      </c>
      <c r="Z8" s="278">
        <v>88.578500000000005</v>
      </c>
      <c r="AA8" s="278"/>
      <c r="AB8" s="278"/>
      <c r="AC8" s="278"/>
      <c r="AD8" s="278"/>
      <c r="AE8" s="278"/>
      <c r="AF8" s="278"/>
    </row>
    <row r="9" spans="2:104" x14ac:dyDescent="0.25">
      <c r="B9" s="494" t="s">
        <v>147</v>
      </c>
      <c r="C9" s="484" t="s">
        <v>148</v>
      </c>
      <c r="D9" s="485" t="s">
        <v>79</v>
      </c>
      <c r="E9" s="495" t="s">
        <v>149</v>
      </c>
      <c r="F9" s="496">
        <v>1</v>
      </c>
      <c r="G9" s="1598">
        <v>150</v>
      </c>
      <c r="H9" s="1599">
        <v>171</v>
      </c>
      <c r="I9" s="1599">
        <v>160</v>
      </c>
      <c r="J9" s="387">
        <v>146.90316786739024</v>
      </c>
      <c r="K9" s="387">
        <v>145.43877694819179</v>
      </c>
      <c r="L9" s="388">
        <v>143.89417226774458</v>
      </c>
      <c r="M9" s="388">
        <v>140.21534295935433</v>
      </c>
      <c r="N9" s="388">
        <v>137.9499335144823</v>
      </c>
      <c r="O9" s="388">
        <v>135.73683162147393</v>
      </c>
      <c r="P9" s="388">
        <v>133.74807453668342</v>
      </c>
      <c r="Q9" s="389">
        <v>131.3933423313193</v>
      </c>
      <c r="R9" s="390">
        <v>128.64811821750175</v>
      </c>
      <c r="S9" s="390">
        <v>116.86328231832728</v>
      </c>
      <c r="T9" s="390">
        <v>111.94452408686794</v>
      </c>
      <c r="U9" s="390">
        <v>111.19401500461655</v>
      </c>
      <c r="V9" s="390">
        <v>107.00010863164154</v>
      </c>
      <c r="W9" s="390">
        <v>106.04734876268067</v>
      </c>
      <c r="X9" s="390">
        <v>106.07046861046965</v>
      </c>
      <c r="Y9" s="390">
        <v>104.1675924072408</v>
      </c>
      <c r="Z9" s="390">
        <v>96.32400996532148</v>
      </c>
      <c r="AA9" s="390"/>
      <c r="AB9" s="390"/>
      <c r="AC9" s="390"/>
      <c r="AD9" s="390"/>
      <c r="AE9" s="390"/>
      <c r="AF9" s="390"/>
    </row>
    <row r="10" spans="2:104" ht="14.4" thickBot="1" x14ac:dyDescent="0.3">
      <c r="B10" s="497" t="s">
        <v>150</v>
      </c>
      <c r="C10" s="498" t="s">
        <v>151</v>
      </c>
      <c r="D10" s="499" t="s">
        <v>79</v>
      </c>
      <c r="E10" s="500" t="s">
        <v>146</v>
      </c>
      <c r="F10" s="501">
        <v>2</v>
      </c>
      <c r="G10" s="1600">
        <v>33.15</v>
      </c>
      <c r="H10" s="1601">
        <v>27.67</v>
      </c>
      <c r="I10" s="1601">
        <v>29.66</v>
      </c>
      <c r="J10" s="279">
        <v>30.735367</v>
      </c>
      <c r="K10" s="279">
        <v>31.936866999999999</v>
      </c>
      <c r="L10" s="280">
        <v>31.710166999999998</v>
      </c>
      <c r="M10" s="280">
        <v>31.872667</v>
      </c>
      <c r="N10" s="280">
        <v>31.768467000000001</v>
      </c>
      <c r="O10" s="280">
        <v>32.142966999999999</v>
      </c>
      <c r="P10" s="280">
        <v>32.025366999999996</v>
      </c>
      <c r="Q10" s="281">
        <v>32.438167</v>
      </c>
      <c r="R10" s="282">
        <v>31.954566999999997</v>
      </c>
      <c r="S10" s="282">
        <v>31.926566999999999</v>
      </c>
      <c r="T10" s="282">
        <v>32.386267000000004</v>
      </c>
      <c r="U10" s="282">
        <v>32.996566999999999</v>
      </c>
      <c r="V10" s="282">
        <v>32.859867000000001</v>
      </c>
      <c r="W10" s="282">
        <v>33.214566999999995</v>
      </c>
      <c r="X10" s="282">
        <v>34.636167</v>
      </c>
      <c r="Y10" s="282">
        <v>35.056767000000001</v>
      </c>
      <c r="Z10" s="282">
        <v>35.881166999999998</v>
      </c>
      <c r="AA10" s="282"/>
      <c r="AB10" s="282"/>
      <c r="AC10" s="282"/>
      <c r="AD10" s="282"/>
      <c r="AE10" s="282"/>
      <c r="AF10" s="282"/>
      <c r="CZ10" s="8"/>
    </row>
    <row r="11" spans="2:104" ht="14.4" thickBot="1" x14ac:dyDescent="0.3">
      <c r="B11" s="487" t="s">
        <v>152</v>
      </c>
      <c r="C11" s="481" t="s">
        <v>153</v>
      </c>
      <c r="D11" s="482" t="s">
        <v>79</v>
      </c>
      <c r="E11" s="488" t="s">
        <v>146</v>
      </c>
      <c r="F11" s="483">
        <v>2</v>
      </c>
      <c r="G11" s="1602">
        <v>24.36</v>
      </c>
      <c r="H11" s="1603">
        <v>23.55</v>
      </c>
      <c r="I11" s="1603">
        <v>26.93</v>
      </c>
      <c r="J11" s="283">
        <v>24.691853299999998</v>
      </c>
      <c r="K11" s="283">
        <v>24.260753299999998</v>
      </c>
      <c r="L11" s="284">
        <v>24.045253299999999</v>
      </c>
      <c r="M11" s="284">
        <v>23.7308533</v>
      </c>
      <c r="N11" s="284">
        <v>23.416453300000001</v>
      </c>
      <c r="O11" s="284">
        <v>23.102053300000001</v>
      </c>
      <c r="P11" s="284">
        <v>22.787653300000002</v>
      </c>
      <c r="Q11" s="285">
        <v>22.473253300000003</v>
      </c>
      <c r="R11" s="286">
        <v>22.158853300000008</v>
      </c>
      <c r="S11" s="286">
        <v>20.586853300000012</v>
      </c>
      <c r="T11" s="286">
        <v>19.01485330000002</v>
      </c>
      <c r="U11" s="286">
        <v>17.442853300000024</v>
      </c>
      <c r="V11" s="286">
        <v>16.104303299999998</v>
      </c>
      <c r="W11" s="286">
        <v>15.705584226477939</v>
      </c>
      <c r="X11" s="286">
        <v>15.316733947179639</v>
      </c>
      <c r="Y11" s="286">
        <v>14.937508197142883</v>
      </c>
      <c r="Z11" s="286">
        <v>14.567668757267828</v>
      </c>
      <c r="AA11" s="286"/>
      <c r="AB11" s="286"/>
      <c r="AC11" s="286"/>
      <c r="AD11" s="286"/>
      <c r="AE11" s="286"/>
      <c r="AF11" s="286"/>
      <c r="CZ11" s="8"/>
    </row>
    <row r="12" spans="2:104" x14ac:dyDescent="0.25">
      <c r="B12" s="502" t="s">
        <v>154</v>
      </c>
      <c r="C12" s="503" t="s">
        <v>155</v>
      </c>
      <c r="D12" s="504" t="s">
        <v>79</v>
      </c>
      <c r="E12" s="505" t="s">
        <v>146</v>
      </c>
      <c r="F12" s="506">
        <v>2</v>
      </c>
      <c r="G12" s="1604">
        <v>170.01</v>
      </c>
      <c r="H12" s="1605">
        <v>179.33</v>
      </c>
      <c r="I12" s="1605">
        <v>177.19</v>
      </c>
      <c r="J12" s="287">
        <v>169.1045963</v>
      </c>
      <c r="K12" s="287">
        <v>169.56079629999999</v>
      </c>
      <c r="L12" s="288">
        <v>168.9016963</v>
      </c>
      <c r="M12" s="288">
        <v>166.87209630000001</v>
      </c>
      <c r="N12" s="288">
        <v>165.49459630000001</v>
      </c>
      <c r="O12" s="288">
        <v>164.48349630000001</v>
      </c>
      <c r="P12" s="288">
        <v>163.15709629999998</v>
      </c>
      <c r="Q12" s="289">
        <v>162.0103963</v>
      </c>
      <c r="R12" s="290">
        <v>159.5678963</v>
      </c>
      <c r="S12" s="290">
        <v>150.7357963</v>
      </c>
      <c r="T12" s="290">
        <v>147.65089630000003</v>
      </c>
      <c r="U12" s="290">
        <v>148.39309630000002</v>
      </c>
      <c r="V12" s="290">
        <v>145.47164629999997</v>
      </c>
      <c r="W12" s="290">
        <v>145.83252722647791</v>
      </c>
      <c r="X12" s="290">
        <v>148.14927694717963</v>
      </c>
      <c r="Y12" s="290">
        <v>147.63585119714287</v>
      </c>
      <c r="Z12" s="290">
        <v>141.9616117572678</v>
      </c>
      <c r="AA12" s="290"/>
      <c r="AB12" s="290"/>
      <c r="AC12" s="290"/>
      <c r="AD12" s="290"/>
      <c r="AE12" s="290"/>
      <c r="AF12" s="290"/>
      <c r="CZ12" s="8"/>
    </row>
    <row r="13" spans="2:104" ht="14.4" thickBot="1" x14ac:dyDescent="0.3"/>
    <row r="14" spans="2:104" x14ac:dyDescent="0.25">
      <c r="B14" s="52" t="s">
        <v>57</v>
      </c>
      <c r="C14" s="157" t="str">
        <f>'TITLE PAGE'!D18</f>
        <v>Portsmouth Water</v>
      </c>
      <c r="D14" s="92" t="s">
        <v>2</v>
      </c>
    </row>
    <row r="15" spans="2:104" ht="28.2" thickBot="1" x14ac:dyDescent="0.3">
      <c r="B15" s="53" t="s">
        <v>110</v>
      </c>
      <c r="C15" s="474" t="s">
        <v>156</v>
      </c>
      <c r="D15" s="94" t="s">
        <v>1599</v>
      </c>
      <c r="G15" s="1610"/>
      <c r="H15" s="1610"/>
      <c r="I15" s="1610"/>
      <c r="J15" s="1610"/>
      <c r="K15" s="1610"/>
      <c r="L15" s="1610"/>
      <c r="M15" s="1610"/>
      <c r="N15" s="1610"/>
      <c r="O15" s="1610"/>
      <c r="P15" s="1610"/>
      <c r="Q15" s="1610"/>
      <c r="R15" s="1610"/>
      <c r="S15" s="1610"/>
      <c r="T15" s="1610"/>
      <c r="U15" s="1610"/>
    </row>
    <row r="16" spans="2:104" ht="14.4" thickBot="1" x14ac:dyDescent="0.3"/>
    <row r="17" spans="2:88" ht="41.4" x14ac:dyDescent="0.25">
      <c r="B17" s="507" t="s">
        <v>108</v>
      </c>
      <c r="C17" s="1387" t="s">
        <v>114</v>
      </c>
    </row>
    <row r="18" spans="2:88" ht="14.4" thickBot="1" x14ac:dyDescent="0.3">
      <c r="B18" s="508" t="s">
        <v>63</v>
      </c>
      <c r="C18" s="472" t="s">
        <v>115</v>
      </c>
      <c r="D18" s="472" t="s">
        <v>64</v>
      </c>
      <c r="E18" s="472" t="s">
        <v>116</v>
      </c>
      <c r="F18" s="473" t="s">
        <v>117</v>
      </c>
      <c r="G18" s="471" t="s">
        <v>118</v>
      </c>
      <c r="H18" s="472" t="s">
        <v>119</v>
      </c>
      <c r="I18" s="472" t="s">
        <v>120</v>
      </c>
      <c r="J18" s="472" t="s">
        <v>121</v>
      </c>
      <c r="K18" s="472" t="s">
        <v>122</v>
      </c>
      <c r="L18" s="472" t="s">
        <v>123</v>
      </c>
      <c r="M18" s="472" t="s">
        <v>124</v>
      </c>
      <c r="N18" s="472" t="s">
        <v>125</v>
      </c>
      <c r="O18" s="472" t="s">
        <v>126</v>
      </c>
      <c r="P18" s="472" t="s">
        <v>127</v>
      </c>
      <c r="Q18" s="472" t="s">
        <v>128</v>
      </c>
      <c r="R18" s="472" t="s">
        <v>129</v>
      </c>
      <c r="S18" s="472" t="s">
        <v>157</v>
      </c>
      <c r="T18" s="472" t="s">
        <v>158</v>
      </c>
      <c r="U18" s="472" t="s">
        <v>159</v>
      </c>
      <c r="V18" s="472" t="s">
        <v>160</v>
      </c>
      <c r="W18" s="472" t="s">
        <v>130</v>
      </c>
      <c r="X18" s="472" t="s">
        <v>161</v>
      </c>
      <c r="Y18" s="472" t="s">
        <v>162</v>
      </c>
      <c r="Z18" s="472" t="s">
        <v>163</v>
      </c>
      <c r="AA18" s="472" t="s">
        <v>164</v>
      </c>
      <c r="AB18" s="472" t="s">
        <v>131</v>
      </c>
      <c r="AC18" s="472" t="s">
        <v>165</v>
      </c>
      <c r="AD18" s="472" t="s">
        <v>166</v>
      </c>
      <c r="AE18" s="472" t="s">
        <v>167</v>
      </c>
      <c r="AF18" s="472" t="s">
        <v>168</v>
      </c>
      <c r="AG18" s="472" t="s">
        <v>132</v>
      </c>
      <c r="AH18" s="472" t="s">
        <v>169</v>
      </c>
      <c r="AI18" s="472" t="s">
        <v>170</v>
      </c>
      <c r="AJ18" s="472" t="s">
        <v>171</v>
      </c>
      <c r="AK18" s="472" t="s">
        <v>172</v>
      </c>
      <c r="AL18" s="472" t="s">
        <v>133</v>
      </c>
      <c r="AM18" s="472" t="s">
        <v>173</v>
      </c>
      <c r="AN18" s="472" t="s">
        <v>174</v>
      </c>
      <c r="AO18" s="472" t="s">
        <v>175</v>
      </c>
      <c r="AP18" s="472" t="s">
        <v>176</v>
      </c>
      <c r="AQ18" s="472" t="s">
        <v>134</v>
      </c>
      <c r="AR18" s="472" t="s">
        <v>177</v>
      </c>
      <c r="AS18" s="472" t="s">
        <v>178</v>
      </c>
      <c r="AT18" s="472" t="s">
        <v>179</v>
      </c>
      <c r="AU18" s="472" t="s">
        <v>180</v>
      </c>
      <c r="AV18" s="472" t="s">
        <v>135</v>
      </c>
      <c r="AW18" s="472" t="s">
        <v>181</v>
      </c>
      <c r="AX18" s="472" t="s">
        <v>182</v>
      </c>
      <c r="AY18" s="472" t="s">
        <v>183</v>
      </c>
      <c r="AZ18" s="472" t="s">
        <v>184</v>
      </c>
      <c r="BA18" s="472" t="s">
        <v>136</v>
      </c>
      <c r="BB18" s="472" t="s">
        <v>185</v>
      </c>
      <c r="BC18" s="472" t="s">
        <v>186</v>
      </c>
      <c r="BD18" s="472" t="s">
        <v>187</v>
      </c>
      <c r="BE18" s="472" t="s">
        <v>188</v>
      </c>
      <c r="BF18" s="472" t="s">
        <v>137</v>
      </c>
      <c r="BG18" s="472" t="s">
        <v>189</v>
      </c>
      <c r="BH18" s="472" t="s">
        <v>190</v>
      </c>
      <c r="BI18" s="472" t="s">
        <v>191</v>
      </c>
      <c r="BJ18" s="472" t="s">
        <v>192</v>
      </c>
      <c r="BK18" s="472" t="s">
        <v>138</v>
      </c>
      <c r="BL18" s="472" t="s">
        <v>193</v>
      </c>
      <c r="BM18" s="472" t="s">
        <v>194</v>
      </c>
      <c r="BN18" s="472" t="s">
        <v>195</v>
      </c>
      <c r="BO18" s="472" t="s">
        <v>196</v>
      </c>
      <c r="BP18" s="472" t="s">
        <v>139</v>
      </c>
      <c r="BQ18" s="472" t="s">
        <v>197</v>
      </c>
      <c r="BR18" s="472" t="s">
        <v>198</v>
      </c>
      <c r="BS18" s="472" t="s">
        <v>199</v>
      </c>
      <c r="BT18" s="472" t="s">
        <v>200</v>
      </c>
      <c r="BU18" s="472" t="s">
        <v>140</v>
      </c>
      <c r="BV18" s="472" t="s">
        <v>201</v>
      </c>
      <c r="BW18" s="472" t="s">
        <v>202</v>
      </c>
      <c r="BX18" s="472" t="s">
        <v>203</v>
      </c>
      <c r="BY18" s="472" t="s">
        <v>204</v>
      </c>
      <c r="BZ18" s="472" t="s">
        <v>141</v>
      </c>
      <c r="CA18" s="472" t="s">
        <v>205</v>
      </c>
      <c r="CB18" s="472" t="s">
        <v>206</v>
      </c>
      <c r="CC18" s="472" t="s">
        <v>207</v>
      </c>
      <c r="CD18" s="472" t="s">
        <v>208</v>
      </c>
      <c r="CE18" s="472" t="s">
        <v>142</v>
      </c>
      <c r="CF18" s="472" t="s">
        <v>209</v>
      </c>
      <c r="CG18" s="472" t="s">
        <v>210</v>
      </c>
      <c r="CH18" s="472" t="s">
        <v>211</v>
      </c>
      <c r="CI18" s="472" t="s">
        <v>212</v>
      </c>
      <c r="CJ18" s="472" t="s">
        <v>213</v>
      </c>
    </row>
    <row r="19" spans="2:88" ht="13.95" customHeight="1" x14ac:dyDescent="0.25">
      <c r="B19" s="553" t="s">
        <v>214</v>
      </c>
      <c r="C19" s="554" t="s">
        <v>215</v>
      </c>
      <c r="D19" s="555" t="s">
        <v>216</v>
      </c>
      <c r="E19" s="555" t="s">
        <v>149</v>
      </c>
      <c r="F19" s="556">
        <v>1</v>
      </c>
      <c r="G19" s="374">
        <f>SUM(G20:G28)</f>
        <v>0</v>
      </c>
      <c r="H19" s="375">
        <f t="shared" ref="H19:BJ19" si="0">SUM(H20:H28)</f>
        <v>0</v>
      </c>
      <c r="I19" s="375">
        <f t="shared" si="0"/>
        <v>0</v>
      </c>
      <c r="J19" s="375">
        <f t="shared" si="0"/>
        <v>0</v>
      </c>
      <c r="K19" s="375">
        <f t="shared" si="0"/>
        <v>0</v>
      </c>
      <c r="L19" s="375">
        <f t="shared" si="0"/>
        <v>0</v>
      </c>
      <c r="M19" s="375">
        <f>SUM(M20:M28)</f>
        <v>133.42531984055969</v>
      </c>
      <c r="N19" s="375">
        <f t="shared" si="0"/>
        <v>132.57480194283792</v>
      </c>
      <c r="O19" s="375">
        <f t="shared" si="0"/>
        <v>131.5968047272612</v>
      </c>
      <c r="P19" s="375">
        <f t="shared" si="0"/>
        <v>130.75147061583547</v>
      </c>
      <c r="Q19" s="375">
        <f t="shared" si="0"/>
        <v>129.47850307856052</v>
      </c>
      <c r="R19" s="375">
        <f t="shared" si="0"/>
        <v>127.56388814057408</v>
      </c>
      <c r="S19" s="375">
        <f t="shared" si="0"/>
        <v>126.15576532821932</v>
      </c>
      <c r="T19" s="375">
        <f t="shared" si="0"/>
        <v>124.06290943967451</v>
      </c>
      <c r="U19" s="375">
        <f t="shared" si="0"/>
        <v>122.47973887516032</v>
      </c>
      <c r="V19" s="375">
        <f t="shared" si="0"/>
        <v>120.63351364700183</v>
      </c>
      <c r="W19" s="375">
        <f t="shared" si="0"/>
        <v>119.83866920181194</v>
      </c>
      <c r="X19" s="375">
        <f t="shared" si="0"/>
        <v>118.94909310283116</v>
      </c>
      <c r="Y19" s="375">
        <f t="shared" si="0"/>
        <v>118.0790756802682</v>
      </c>
      <c r="Z19" s="375">
        <f t="shared" si="0"/>
        <v>117.21249234121417</v>
      </c>
      <c r="AA19" s="375">
        <f t="shared" si="0"/>
        <v>115.91980321296133</v>
      </c>
      <c r="AB19" s="375">
        <f t="shared" si="0"/>
        <v>115.41728677042568</v>
      </c>
      <c r="AC19" s="375">
        <f t="shared" si="0"/>
        <v>115.5097020602293</v>
      </c>
      <c r="AD19" s="375">
        <f t="shared" si="0"/>
        <v>115.61127846607184</v>
      </c>
      <c r="AE19" s="375">
        <f t="shared" si="0"/>
        <v>115.69037234802553</v>
      </c>
      <c r="AF19" s="375">
        <f t="shared" si="0"/>
        <v>115.75512532876053</v>
      </c>
      <c r="AG19" s="375">
        <f t="shared" si="0"/>
        <v>115.01193011884443</v>
      </c>
      <c r="AH19" s="375">
        <f t="shared" si="0"/>
        <v>114.27119224315058</v>
      </c>
      <c r="AI19" s="375">
        <f t="shared" si="0"/>
        <v>113.52716141437195</v>
      </c>
      <c r="AJ19" s="375">
        <f t="shared" si="0"/>
        <v>112.76983062047439</v>
      </c>
      <c r="AK19" s="375">
        <f t="shared" si="0"/>
        <v>111.99754376434591</v>
      </c>
      <c r="AL19" s="375">
        <f t="shared" si="0"/>
        <v>111.04126042055688</v>
      </c>
      <c r="AM19" s="375">
        <f t="shared" si="0"/>
        <v>110.07764699436056</v>
      </c>
      <c r="AN19" s="375">
        <f t="shared" si="0"/>
        <v>110.12578455210281</v>
      </c>
      <c r="AO19" s="375">
        <f t="shared" si="0"/>
        <v>110.16381286881143</v>
      </c>
      <c r="AP19" s="375">
        <f t="shared" si="0"/>
        <v>110.20991258222709</v>
      </c>
      <c r="AQ19" s="375">
        <f t="shared" si="0"/>
        <v>110.25855677016901</v>
      </c>
      <c r="AR19" s="375">
        <f t="shared" si="0"/>
        <v>110.30741660823679</v>
      </c>
      <c r="AS19" s="375">
        <f t="shared" si="0"/>
        <v>110.3556273250467</v>
      </c>
      <c r="AT19" s="375">
        <f t="shared" si="0"/>
        <v>110.40010675731764</v>
      </c>
      <c r="AU19" s="375">
        <f t="shared" si="0"/>
        <v>110.43183272676747</v>
      </c>
      <c r="AV19" s="375">
        <f t="shared" si="0"/>
        <v>110.45763836369494</v>
      </c>
      <c r="AW19" s="375">
        <f t="shared" si="0"/>
        <v>110.48793418501161</v>
      </c>
      <c r="AX19" s="375">
        <f t="shared" si="0"/>
        <v>110.53037245924612</v>
      </c>
      <c r="AY19" s="375">
        <f t="shared" si="0"/>
        <v>110.57455322130021</v>
      </c>
      <c r="AZ19" s="375">
        <f t="shared" si="0"/>
        <v>110.63654964646271</v>
      </c>
      <c r="BA19" s="375">
        <f t="shared" si="0"/>
        <v>108.71520672226637</v>
      </c>
      <c r="BB19" s="375">
        <f t="shared" si="0"/>
        <v>107.81192958200523</v>
      </c>
      <c r="BC19" s="375">
        <f t="shared" si="0"/>
        <v>105.91020285072793</v>
      </c>
      <c r="BD19" s="375">
        <f t="shared" si="0"/>
        <v>105.00414663707561</v>
      </c>
      <c r="BE19" s="375">
        <f t="shared" si="0"/>
        <v>103.0944449024004</v>
      </c>
      <c r="BF19" s="375">
        <f t="shared" si="0"/>
        <v>101.18906666384093</v>
      </c>
      <c r="BG19" s="375">
        <f t="shared" si="0"/>
        <v>100.27666771154104</v>
      </c>
      <c r="BH19" s="375">
        <f t="shared" si="0"/>
        <v>99.361089010221761</v>
      </c>
      <c r="BI19" s="375">
        <f t="shared" si="0"/>
        <v>99.44042918392941</v>
      </c>
      <c r="BJ19" s="375">
        <f t="shared" si="0"/>
        <v>99.51992889733188</v>
      </c>
      <c r="BK19" s="1520"/>
      <c r="BL19" s="1520"/>
      <c r="BM19" s="1520"/>
      <c r="BN19" s="1520"/>
      <c r="BO19" s="1520"/>
      <c r="BP19" s="1520"/>
      <c r="BQ19" s="1520"/>
      <c r="BR19" s="1520"/>
      <c r="BS19" s="1520"/>
      <c r="BT19" s="1520"/>
      <c r="BU19" s="1520"/>
      <c r="BV19" s="1520"/>
      <c r="BW19" s="1520"/>
      <c r="BX19" s="1520"/>
      <c r="BY19" s="1520"/>
      <c r="BZ19" s="1520"/>
      <c r="CA19" s="1520"/>
      <c r="CB19" s="1520"/>
      <c r="CC19" s="1520"/>
      <c r="CD19" s="1520"/>
      <c r="CE19" s="1520"/>
      <c r="CF19" s="1520"/>
      <c r="CG19" s="1520"/>
      <c r="CH19" s="1520"/>
      <c r="CI19" s="1520"/>
      <c r="CJ19" s="1520"/>
    </row>
    <row r="20" spans="2:88" x14ac:dyDescent="0.25">
      <c r="B20" s="557" t="s">
        <v>217</v>
      </c>
      <c r="C20" s="558" t="s">
        <v>218</v>
      </c>
      <c r="D20" s="559" t="s">
        <v>79</v>
      </c>
      <c r="E20" s="559" t="s">
        <v>149</v>
      </c>
      <c r="F20" s="560">
        <v>1</v>
      </c>
      <c r="G20" s="376">
        <v>0</v>
      </c>
      <c r="H20" s="377">
        <v>0</v>
      </c>
      <c r="I20" s="377">
        <v>0</v>
      </c>
      <c r="J20" s="377">
        <v>0</v>
      </c>
      <c r="K20" s="377">
        <v>0</v>
      </c>
      <c r="L20" s="378">
        <v>0</v>
      </c>
      <c r="M20" s="378">
        <v>30.478242190883186</v>
      </c>
      <c r="N20" s="378">
        <v>30.081531580768768</v>
      </c>
      <c r="O20" s="378">
        <v>29.658700429285492</v>
      </c>
      <c r="P20" s="378">
        <v>29.268582085840187</v>
      </c>
      <c r="Q20" s="378">
        <v>28.786018757977807</v>
      </c>
      <c r="R20" s="378">
        <v>28.165730065774003</v>
      </c>
      <c r="S20" s="378">
        <v>27.662421173617513</v>
      </c>
      <c r="T20" s="378">
        <v>27.014401924303971</v>
      </c>
      <c r="U20" s="378">
        <v>26.483076692112061</v>
      </c>
      <c r="V20" s="378">
        <v>25.900218895292763</v>
      </c>
      <c r="W20" s="378">
        <v>25.547251454203256</v>
      </c>
      <c r="X20" s="378">
        <v>25.176802025813153</v>
      </c>
      <c r="Y20" s="378">
        <v>24.813331388842876</v>
      </c>
      <c r="Z20" s="378">
        <v>24.453397654674596</v>
      </c>
      <c r="AA20" s="378">
        <v>24.008034325851877</v>
      </c>
      <c r="AB20" s="378">
        <v>23.729247720188241</v>
      </c>
      <c r="AC20" s="378">
        <v>23.573615808843339</v>
      </c>
      <c r="AD20" s="378">
        <v>23.419793516720027</v>
      </c>
      <c r="AE20" s="378">
        <v>23.261391747191354</v>
      </c>
      <c r="AF20" s="378">
        <v>23.100151596396728</v>
      </c>
      <c r="AG20" s="378">
        <v>22.951839182877084</v>
      </c>
      <c r="AH20" s="378">
        <v>22.804017156222777</v>
      </c>
      <c r="AI20" s="378">
        <v>22.655537986178555</v>
      </c>
      <c r="AJ20" s="378">
        <v>22.504404668340865</v>
      </c>
      <c r="AK20" s="378">
        <v>22.350286711128994</v>
      </c>
      <c r="AL20" s="378">
        <v>22.159450321397689</v>
      </c>
      <c r="AM20" s="378">
        <v>21.967151136698625</v>
      </c>
      <c r="AN20" s="378">
        <v>21.976757492168144</v>
      </c>
      <c r="AO20" s="378">
        <v>21.984346442363048</v>
      </c>
      <c r="AP20" s="378">
        <v>21.993546124583837</v>
      </c>
      <c r="AQ20" s="378">
        <v>22.003253583433278</v>
      </c>
      <c r="AR20" s="378">
        <v>22.013004077531367</v>
      </c>
      <c r="AS20" s="378">
        <v>22.022625032661583</v>
      </c>
      <c r="AT20" s="378">
        <v>22.031501370754274</v>
      </c>
      <c r="AU20" s="378">
        <v>22.037832621329592</v>
      </c>
      <c r="AV20" s="378">
        <v>22.04298240734013</v>
      </c>
      <c r="AW20" s="378">
        <v>22.049028256827697</v>
      </c>
      <c r="AX20" s="378">
        <v>22.05749726038605</v>
      </c>
      <c r="AY20" s="378">
        <v>22.066313995698586</v>
      </c>
      <c r="AZ20" s="378">
        <v>22.078686033788664</v>
      </c>
      <c r="BA20" s="378">
        <v>21.695261864089524</v>
      </c>
      <c r="BB20" s="378">
        <v>21.51500341925324</v>
      </c>
      <c r="BC20" s="378">
        <v>21.135493866975029</v>
      </c>
      <c r="BD20" s="378">
        <v>20.954680828841457</v>
      </c>
      <c r="BE20" s="378">
        <v>20.573579780835082</v>
      </c>
      <c r="BF20" s="378">
        <v>20.193341531909248</v>
      </c>
      <c r="BG20" s="378">
        <v>20.01126273363003</v>
      </c>
      <c r="BH20" s="378">
        <v>19.828549383021681</v>
      </c>
      <c r="BI20" s="378">
        <v>19.844382548379375</v>
      </c>
      <c r="BJ20" s="378">
        <v>19.860247551559588</v>
      </c>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row>
    <row r="21" spans="2:88" x14ac:dyDescent="0.25">
      <c r="B21" s="557" t="s">
        <v>219</v>
      </c>
      <c r="C21" s="558" t="s">
        <v>220</v>
      </c>
      <c r="D21" s="559" t="s">
        <v>79</v>
      </c>
      <c r="E21" s="559" t="s">
        <v>149</v>
      </c>
      <c r="F21" s="560">
        <v>1</v>
      </c>
      <c r="G21" s="376">
        <v>0</v>
      </c>
      <c r="H21" s="377">
        <v>0</v>
      </c>
      <c r="I21" s="377">
        <v>0</v>
      </c>
      <c r="J21" s="377">
        <v>0</v>
      </c>
      <c r="K21" s="377">
        <v>0</v>
      </c>
      <c r="L21" s="378">
        <v>0</v>
      </c>
      <c r="M21" s="378">
        <v>60.222124202447681</v>
      </c>
      <c r="N21" s="378">
        <v>60.033822224789837</v>
      </c>
      <c r="O21" s="378">
        <v>59.78685842306411</v>
      </c>
      <c r="P21" s="378">
        <v>59.599186778781799</v>
      </c>
      <c r="Q21" s="378">
        <v>59.215112048622579</v>
      </c>
      <c r="R21" s="378">
        <v>58.53442124688101</v>
      </c>
      <c r="S21" s="378">
        <v>58.082690955781622</v>
      </c>
      <c r="T21" s="378">
        <v>57.311895703551961</v>
      </c>
      <c r="U21" s="378">
        <v>56.772390228457979</v>
      </c>
      <c r="V21" s="378">
        <v>56.107089340237117</v>
      </c>
      <c r="W21" s="378">
        <v>55.928102191144099</v>
      </c>
      <c r="X21" s="378">
        <v>55.703679328628716</v>
      </c>
      <c r="Y21" s="378">
        <v>55.487022693142094</v>
      </c>
      <c r="Z21" s="378">
        <v>55.270575638929422</v>
      </c>
      <c r="AA21" s="378">
        <v>54.851057163020585</v>
      </c>
      <c r="AB21" s="378">
        <v>54.803837441319253</v>
      </c>
      <c r="AC21" s="378">
        <v>55.039764599313955</v>
      </c>
      <c r="AD21" s="378">
        <v>55.281694889655299</v>
      </c>
      <c r="AE21" s="378">
        <v>55.514476179422822</v>
      </c>
      <c r="AF21" s="378">
        <v>55.741900588672323</v>
      </c>
      <c r="AG21" s="378">
        <v>55.384014807015049</v>
      </c>
      <c r="AH21" s="378">
        <v>55.027312355076774</v>
      </c>
      <c r="AI21" s="378">
        <v>54.669024181011942</v>
      </c>
      <c r="AJ21" s="378">
        <v>54.304331406447702</v>
      </c>
      <c r="AK21" s="378">
        <v>53.932436537533796</v>
      </c>
      <c r="AL21" s="378">
        <v>53.471938128217602</v>
      </c>
      <c r="AM21" s="378">
        <v>53.00790991645254</v>
      </c>
      <c r="AN21" s="378">
        <v>53.031090565694889</v>
      </c>
      <c r="AO21" s="378">
        <v>53.049403108172001</v>
      </c>
      <c r="AP21" s="378">
        <v>53.071602433127019</v>
      </c>
      <c r="AQ21" s="378">
        <v>53.095027050229483</v>
      </c>
      <c r="AR21" s="378">
        <v>53.118555513687305</v>
      </c>
      <c r="AS21" s="378">
        <v>53.141771392691325</v>
      </c>
      <c r="AT21" s="378">
        <v>53.163190470981327</v>
      </c>
      <c r="AU21" s="378">
        <v>53.1784681170478</v>
      </c>
      <c r="AV21" s="378">
        <v>53.190894825965898</v>
      </c>
      <c r="AW21" s="378">
        <v>53.205483783951898</v>
      </c>
      <c r="AX21" s="378">
        <v>53.225919942237049</v>
      </c>
      <c r="AY21" s="378">
        <v>53.247195195832553</v>
      </c>
      <c r="AZ21" s="378">
        <v>53.277049585074046</v>
      </c>
      <c r="BA21" s="378">
        <v>52.35182656818278</v>
      </c>
      <c r="BB21" s="378">
        <v>51.916853305327649</v>
      </c>
      <c r="BC21" s="378">
        <v>51.001076469523532</v>
      </c>
      <c r="BD21" s="378">
        <v>50.56476494339703</v>
      </c>
      <c r="BE21" s="378">
        <v>49.64514774332968</v>
      </c>
      <c r="BF21" s="378">
        <v>48.727612523563366</v>
      </c>
      <c r="BG21" s="378">
        <v>48.288246650545965</v>
      </c>
      <c r="BH21" s="378">
        <v>47.847349568839256</v>
      </c>
      <c r="BI21" s="378">
        <v>47.885555843187269</v>
      </c>
      <c r="BJ21" s="378">
        <v>47.923838943902872</v>
      </c>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c r="CG21" s="378"/>
      <c r="CH21" s="378"/>
      <c r="CI21" s="378"/>
      <c r="CJ21" s="378"/>
    </row>
    <row r="22" spans="2:88" x14ac:dyDescent="0.25">
      <c r="B22" s="557" t="s">
        <v>221</v>
      </c>
      <c r="C22" s="558" t="s">
        <v>222</v>
      </c>
      <c r="D22" s="559" t="s">
        <v>79</v>
      </c>
      <c r="E22" s="559" t="s">
        <v>149</v>
      </c>
      <c r="F22" s="560">
        <v>1</v>
      </c>
      <c r="G22" s="376">
        <v>0</v>
      </c>
      <c r="H22" s="377">
        <v>0</v>
      </c>
      <c r="I22" s="377">
        <v>0</v>
      </c>
      <c r="J22" s="377">
        <v>0</v>
      </c>
      <c r="K22" s="377">
        <v>0</v>
      </c>
      <c r="L22" s="378">
        <v>0</v>
      </c>
      <c r="M22" s="378">
        <v>17.93664696865644</v>
      </c>
      <c r="N22" s="378">
        <v>17.830270488222965</v>
      </c>
      <c r="O22" s="378">
        <v>17.705848640883357</v>
      </c>
      <c r="P22" s="378">
        <v>17.598390738871849</v>
      </c>
      <c r="Q22" s="378">
        <v>17.432493795030481</v>
      </c>
      <c r="R22" s="378">
        <v>17.17930422849</v>
      </c>
      <c r="S22" s="378">
        <v>16.99344342276855</v>
      </c>
      <c r="T22" s="378">
        <v>16.714492715062484</v>
      </c>
      <c r="U22" s="378">
        <v>16.503380927373872</v>
      </c>
      <c r="V22" s="378">
        <v>16.25603265695198</v>
      </c>
      <c r="W22" s="378">
        <v>16.14960683594305</v>
      </c>
      <c r="X22" s="378">
        <v>16.029684655104578</v>
      </c>
      <c r="Y22" s="378">
        <v>15.911683521572458</v>
      </c>
      <c r="Z22" s="378">
        <v>15.793446350565825</v>
      </c>
      <c r="AA22" s="378">
        <v>15.617119921446971</v>
      </c>
      <c r="AB22" s="378">
        <v>15.546583173358634</v>
      </c>
      <c r="AC22" s="378">
        <v>15.555494745741891</v>
      </c>
      <c r="AD22" s="378">
        <v>15.564935723086766</v>
      </c>
      <c r="AE22" s="378">
        <v>15.570645165695669</v>
      </c>
      <c r="AF22" s="378">
        <v>15.573720820375797</v>
      </c>
      <c r="AG22" s="378">
        <v>15.473731168242459</v>
      </c>
      <c r="AH22" s="378">
        <v>15.37407212641282</v>
      </c>
      <c r="AI22" s="378">
        <v>15.273970049928156</v>
      </c>
      <c r="AJ22" s="378">
        <v>15.172078593119341</v>
      </c>
      <c r="AK22" s="378">
        <v>15.06817494430525</v>
      </c>
      <c r="AL22" s="378">
        <v>14.939516366302353</v>
      </c>
      <c r="AM22" s="378">
        <v>14.80987159734957</v>
      </c>
      <c r="AN22" s="378">
        <v>14.816348035288049</v>
      </c>
      <c r="AO22" s="378">
        <v>14.821464373644616</v>
      </c>
      <c r="AP22" s="378">
        <v>14.827666639545118</v>
      </c>
      <c r="AQ22" s="378">
        <v>14.834211239625585</v>
      </c>
      <c r="AR22" s="378">
        <v>14.840784853322907</v>
      </c>
      <c r="AS22" s="378">
        <v>14.847271134098948</v>
      </c>
      <c r="AT22" s="378">
        <v>14.853255407006682</v>
      </c>
      <c r="AU22" s="378">
        <v>14.857523826133386</v>
      </c>
      <c r="AV22" s="378">
        <v>14.860995722379526</v>
      </c>
      <c r="AW22" s="378">
        <v>14.865071729051973</v>
      </c>
      <c r="AX22" s="378">
        <v>14.870781384094458</v>
      </c>
      <c r="AY22" s="378">
        <v>14.876725473843464</v>
      </c>
      <c r="AZ22" s="378">
        <v>14.885066486948505</v>
      </c>
      <c r="BA22" s="378">
        <v>14.62656857407722</v>
      </c>
      <c r="BB22" s="378">
        <v>14.505041462721232</v>
      </c>
      <c r="BC22" s="378">
        <v>14.249182716895142</v>
      </c>
      <c r="BD22" s="378">
        <v>14.127281708374683</v>
      </c>
      <c r="BE22" s="378">
        <v>13.870350003782338</v>
      </c>
      <c r="BF22" s="378">
        <v>13.613999983338173</v>
      </c>
      <c r="BG22" s="378">
        <v>13.491245621321243</v>
      </c>
      <c r="BH22" s="378">
        <v>13.36806345514993</v>
      </c>
      <c r="BI22" s="378">
        <v>13.378737900118599</v>
      </c>
      <c r="BJ22" s="378">
        <v>13.389433809593994</v>
      </c>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c r="CG22" s="378"/>
      <c r="CH22" s="378"/>
      <c r="CI22" s="378"/>
      <c r="CJ22" s="378"/>
    </row>
    <row r="23" spans="2:88" x14ac:dyDescent="0.25">
      <c r="B23" s="557" t="s">
        <v>223</v>
      </c>
      <c r="C23" s="558" t="s">
        <v>224</v>
      </c>
      <c r="D23" s="559" t="s">
        <v>79</v>
      </c>
      <c r="E23" s="559" t="s">
        <v>149</v>
      </c>
      <c r="F23" s="560">
        <v>1</v>
      </c>
      <c r="G23" s="376">
        <v>0</v>
      </c>
      <c r="H23" s="377">
        <v>0</v>
      </c>
      <c r="I23" s="377">
        <v>0</v>
      </c>
      <c r="J23" s="377">
        <v>0</v>
      </c>
      <c r="K23" s="377">
        <v>0</v>
      </c>
      <c r="L23" s="378">
        <v>0</v>
      </c>
      <c r="M23" s="378">
        <v>11.239556120978174</v>
      </c>
      <c r="N23" s="378">
        <v>11.166520419526067</v>
      </c>
      <c r="O23" s="378">
        <v>11.082270421676528</v>
      </c>
      <c r="P23" s="378">
        <v>11.008725561210923</v>
      </c>
      <c r="Q23" s="378">
        <v>10.898725929385321</v>
      </c>
      <c r="R23" s="378">
        <v>10.73430512507411</v>
      </c>
      <c r="S23" s="378">
        <v>10.61211477669341</v>
      </c>
      <c r="T23" s="378">
        <v>10.431961176479675</v>
      </c>
      <c r="U23" s="378">
        <v>10.294326282234962</v>
      </c>
      <c r="V23" s="378">
        <v>10.134255321363705</v>
      </c>
      <c r="W23" s="378">
        <v>10.062167347808618</v>
      </c>
      <c r="X23" s="378">
        <v>9.9817547361788748</v>
      </c>
      <c r="Y23" s="378">
        <v>9.9026267917324837</v>
      </c>
      <c r="Z23" s="378">
        <v>9.8234396838189326</v>
      </c>
      <c r="AA23" s="378">
        <v>9.7082296857269785</v>
      </c>
      <c r="AB23" s="378">
        <v>9.6588741257515345</v>
      </c>
      <c r="AC23" s="378">
        <v>9.6589043339507938</v>
      </c>
      <c r="AD23" s="378">
        <v>9.6592605809312726</v>
      </c>
      <c r="AE23" s="378">
        <v>9.6572995688969065</v>
      </c>
      <c r="AF23" s="378">
        <v>9.6537057186184345</v>
      </c>
      <c r="AG23" s="378">
        <v>9.5917249827534778</v>
      </c>
      <c r="AH23" s="378">
        <v>9.5299491827940948</v>
      </c>
      <c r="AI23" s="378">
        <v>9.467898758277606</v>
      </c>
      <c r="AJ23" s="378">
        <v>9.4047391478917142</v>
      </c>
      <c r="AK23" s="378">
        <v>9.340332237024942</v>
      </c>
      <c r="AL23" s="378">
        <v>9.2605804510168817</v>
      </c>
      <c r="AM23" s="378">
        <v>9.180217353343334</v>
      </c>
      <c r="AN23" s="378">
        <v>9.1842319126566849</v>
      </c>
      <c r="AO23" s="378">
        <v>9.1874033849991541</v>
      </c>
      <c r="AP23" s="378">
        <v>9.1912479928794841</v>
      </c>
      <c r="AQ23" s="378">
        <v>9.1953048039621805</v>
      </c>
      <c r="AR23" s="378">
        <v>9.1993795997591352</v>
      </c>
      <c r="AS23" s="378">
        <v>9.2034002603669887</v>
      </c>
      <c r="AT23" s="378">
        <v>9.207109740603439</v>
      </c>
      <c r="AU23" s="378">
        <v>9.2097556119792152</v>
      </c>
      <c r="AV23" s="378">
        <v>9.2119077415205357</v>
      </c>
      <c r="AW23" s="378">
        <v>9.214434341899258</v>
      </c>
      <c r="AX23" s="378">
        <v>9.2179735943470646</v>
      </c>
      <c r="AY23" s="378">
        <v>9.2216581661885542</v>
      </c>
      <c r="AZ23" s="378">
        <v>9.2268285225112283</v>
      </c>
      <c r="BA23" s="378">
        <v>9.0665930329632509</v>
      </c>
      <c r="BB23" s="378">
        <v>8.9912618398979713</v>
      </c>
      <c r="BC23" s="378">
        <v>8.8326622947906621</v>
      </c>
      <c r="BD23" s="378">
        <v>8.7570993335284015</v>
      </c>
      <c r="BE23" s="378">
        <v>8.5978346918589299</v>
      </c>
      <c r="BF23" s="378">
        <v>8.4389306196161584</v>
      </c>
      <c r="BG23" s="378">
        <v>8.3628386888401955</v>
      </c>
      <c r="BH23" s="378">
        <v>8.2864815744604403</v>
      </c>
      <c r="BI23" s="378">
        <v>8.2930983586975309</v>
      </c>
      <c r="BJ23" s="378">
        <v>8.299728448170649</v>
      </c>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c r="CG23" s="378"/>
      <c r="CH23" s="378"/>
      <c r="CI23" s="378"/>
      <c r="CJ23" s="378"/>
    </row>
    <row r="24" spans="2:88" x14ac:dyDescent="0.25">
      <c r="B24" s="557" t="s">
        <v>225</v>
      </c>
      <c r="C24" s="558" t="s">
        <v>226</v>
      </c>
      <c r="D24" s="559" t="s">
        <v>79</v>
      </c>
      <c r="E24" s="559" t="s">
        <v>149</v>
      </c>
      <c r="F24" s="560">
        <v>1</v>
      </c>
      <c r="G24" s="376">
        <v>0</v>
      </c>
      <c r="H24" s="377">
        <v>0</v>
      </c>
      <c r="I24" s="377">
        <v>0</v>
      </c>
      <c r="J24" s="377">
        <v>0</v>
      </c>
      <c r="K24" s="377">
        <v>0</v>
      </c>
      <c r="L24" s="378">
        <v>0</v>
      </c>
      <c r="M24" s="378">
        <v>8.9716714369555799</v>
      </c>
      <c r="N24" s="378">
        <v>8.9138251509698101</v>
      </c>
      <c r="O24" s="378">
        <v>8.8470207306547159</v>
      </c>
      <c r="P24" s="378">
        <v>8.7887560680766992</v>
      </c>
      <c r="Q24" s="378">
        <v>8.7013806920194785</v>
      </c>
      <c r="R24" s="378">
        <v>8.570545322090279</v>
      </c>
      <c r="S24" s="378">
        <v>8.4734163932192885</v>
      </c>
      <c r="T24" s="378">
        <v>8.3299936704252886</v>
      </c>
      <c r="U24" s="378">
        <v>8.2205097063460943</v>
      </c>
      <c r="V24" s="378">
        <v>8.0930975582152627</v>
      </c>
      <c r="W24" s="378">
        <v>8.0359383352398339</v>
      </c>
      <c r="X24" s="378">
        <v>7.9721247927963157</v>
      </c>
      <c r="Y24" s="378">
        <v>7.9093309619669245</v>
      </c>
      <c r="Z24" s="378">
        <v>7.846483609126385</v>
      </c>
      <c r="AA24" s="378">
        <v>7.7548551893123525</v>
      </c>
      <c r="AB24" s="378">
        <v>7.7158242298863362</v>
      </c>
      <c r="AC24" s="378">
        <v>7.7162424007795449</v>
      </c>
      <c r="AD24" s="378">
        <v>7.7169212277023798</v>
      </c>
      <c r="AE24" s="378">
        <v>7.7157488743282139</v>
      </c>
      <c r="AF24" s="378">
        <v>7.7132719061519461</v>
      </c>
      <c r="AG24" s="378">
        <v>7.6637495483543852</v>
      </c>
      <c r="AH24" s="378">
        <v>7.614390933518238</v>
      </c>
      <c r="AI24" s="378">
        <v>7.5648128947693722</v>
      </c>
      <c r="AJ24" s="378">
        <v>7.5143486209876009</v>
      </c>
      <c r="AK24" s="378">
        <v>7.4628877591557972</v>
      </c>
      <c r="AL24" s="378">
        <v>7.399166404019085</v>
      </c>
      <c r="AM24" s="378">
        <v>7.3349566133289423</v>
      </c>
      <c r="AN24" s="378">
        <v>7.33816423001727</v>
      </c>
      <c r="AO24" s="378">
        <v>7.3406982236186211</v>
      </c>
      <c r="AP24" s="378">
        <v>7.3437700497979019</v>
      </c>
      <c r="AQ24" s="378">
        <v>7.3470114254794048</v>
      </c>
      <c r="AR24" s="378">
        <v>7.3502671708750151</v>
      </c>
      <c r="AS24" s="378">
        <v>7.353479662473025</v>
      </c>
      <c r="AT24" s="378">
        <v>7.3564435222102293</v>
      </c>
      <c r="AU24" s="378">
        <v>7.3585575627605539</v>
      </c>
      <c r="AV24" s="378">
        <v>7.3602771055779268</v>
      </c>
      <c r="AW24" s="378">
        <v>7.3622958490829928</v>
      </c>
      <c r="AX24" s="378">
        <v>7.3651236975041243</v>
      </c>
      <c r="AY24" s="378">
        <v>7.3680676555342854</v>
      </c>
      <c r="AZ24" s="378">
        <v>7.3721987493681862</v>
      </c>
      <c r="BA24" s="378">
        <v>7.2441712399408731</v>
      </c>
      <c r="BB24" s="378">
        <v>7.1839819207236237</v>
      </c>
      <c r="BC24" s="378">
        <v>7.0572615243016186</v>
      </c>
      <c r="BD24" s="378">
        <v>6.9968870232304132</v>
      </c>
      <c r="BE24" s="378">
        <v>6.8696352173396198</v>
      </c>
      <c r="BF24" s="378">
        <v>6.7426715049654726</v>
      </c>
      <c r="BG24" s="378">
        <v>6.6818743593877761</v>
      </c>
      <c r="BH24" s="378">
        <v>6.6208653331809479</v>
      </c>
      <c r="BI24" s="378">
        <v>6.6261521170805837</v>
      </c>
      <c r="BJ24" s="378">
        <v>6.6314495318101052</v>
      </c>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row>
    <row r="25" spans="2:88" x14ac:dyDescent="0.25">
      <c r="B25" s="561" t="s">
        <v>227</v>
      </c>
      <c r="C25" s="558" t="s">
        <v>228</v>
      </c>
      <c r="D25" s="559" t="s">
        <v>79</v>
      </c>
      <c r="E25" s="559" t="s">
        <v>149</v>
      </c>
      <c r="F25" s="560">
        <v>1</v>
      </c>
      <c r="G25" s="379">
        <v>0</v>
      </c>
      <c r="H25" s="380">
        <v>0</v>
      </c>
      <c r="I25" s="380">
        <v>0</v>
      </c>
      <c r="J25" s="380">
        <v>0</v>
      </c>
      <c r="K25" s="380">
        <v>0</v>
      </c>
      <c r="L25" s="381">
        <v>0</v>
      </c>
      <c r="M25" s="381">
        <v>4.5770789206386313</v>
      </c>
      <c r="N25" s="381">
        <v>4.5488320785604692</v>
      </c>
      <c r="O25" s="381">
        <v>4.5161060816969885</v>
      </c>
      <c r="P25" s="381">
        <v>4.4878293830540237</v>
      </c>
      <c r="Q25" s="381">
        <v>4.4447718555248379</v>
      </c>
      <c r="R25" s="381">
        <v>4.3795821522646792</v>
      </c>
      <c r="S25" s="381">
        <v>4.3316786061389347</v>
      </c>
      <c r="T25" s="381">
        <v>4.2601642498511367</v>
      </c>
      <c r="U25" s="381">
        <v>4.2060550386353519</v>
      </c>
      <c r="V25" s="381">
        <v>4.142819874940999</v>
      </c>
      <c r="W25" s="381">
        <v>4.115603037473087</v>
      </c>
      <c r="X25" s="381">
        <v>4.0850475643095185</v>
      </c>
      <c r="Y25" s="381">
        <v>4.0550803230113592</v>
      </c>
      <c r="Z25" s="381">
        <v>4.0251494040990154</v>
      </c>
      <c r="AA25" s="381">
        <v>3.980506927602566</v>
      </c>
      <c r="AB25" s="381">
        <v>3.9629200799216591</v>
      </c>
      <c r="AC25" s="381">
        <v>3.9656801715997645</v>
      </c>
      <c r="AD25" s="381">
        <v>3.9686725279760964</v>
      </c>
      <c r="AE25" s="381">
        <v>3.9708108124905745</v>
      </c>
      <c r="AF25" s="381">
        <v>3.9723746985452957</v>
      </c>
      <c r="AG25" s="381">
        <v>3.9468704296019901</v>
      </c>
      <c r="AH25" s="381">
        <v>3.9214504891258914</v>
      </c>
      <c r="AI25" s="381">
        <v>3.8959175442063145</v>
      </c>
      <c r="AJ25" s="381">
        <v>3.8699281836871702</v>
      </c>
      <c r="AK25" s="381">
        <v>3.843425575197128</v>
      </c>
      <c r="AL25" s="381">
        <v>3.8106087496032819</v>
      </c>
      <c r="AM25" s="381">
        <v>3.7775403771875529</v>
      </c>
      <c r="AN25" s="381">
        <v>3.7791923162777832</v>
      </c>
      <c r="AO25" s="381">
        <v>3.7804973360139935</v>
      </c>
      <c r="AP25" s="381">
        <v>3.7820793422937373</v>
      </c>
      <c r="AQ25" s="381">
        <v>3.7837486674390641</v>
      </c>
      <c r="AR25" s="381">
        <v>3.7854253930610544</v>
      </c>
      <c r="AS25" s="381">
        <v>3.7870798427548413</v>
      </c>
      <c r="AT25" s="381">
        <v>3.7886062457616791</v>
      </c>
      <c r="AU25" s="381">
        <v>3.7896949875169272</v>
      </c>
      <c r="AV25" s="381">
        <v>3.7905805609109287</v>
      </c>
      <c r="AW25" s="381">
        <v>3.791620224197787</v>
      </c>
      <c r="AX25" s="381">
        <v>3.7930765806773845</v>
      </c>
      <c r="AY25" s="381">
        <v>3.7945927342027468</v>
      </c>
      <c r="AZ25" s="381">
        <v>3.7967202687720931</v>
      </c>
      <c r="BA25" s="381">
        <v>3.7307854430127168</v>
      </c>
      <c r="BB25" s="381">
        <v>3.6997876340815194</v>
      </c>
      <c r="BC25" s="381">
        <v>3.6345259782419372</v>
      </c>
      <c r="BD25" s="381">
        <v>3.6034327997036222</v>
      </c>
      <c r="BE25" s="381">
        <v>3.5378974652547459</v>
      </c>
      <c r="BF25" s="381">
        <v>3.4725105004485162</v>
      </c>
      <c r="BG25" s="381">
        <v>3.441199657815833</v>
      </c>
      <c r="BH25" s="381">
        <v>3.4097796955695139</v>
      </c>
      <c r="BI25" s="381">
        <v>3.4125024164660562</v>
      </c>
      <c r="BJ25" s="381">
        <v>3.4152306122946605</v>
      </c>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81"/>
      <c r="CI25" s="381"/>
      <c r="CJ25" s="381"/>
    </row>
    <row r="26" spans="2:88" x14ac:dyDescent="0.25">
      <c r="B26" s="561" t="s">
        <v>229</v>
      </c>
      <c r="C26" s="558" t="s">
        <v>230</v>
      </c>
      <c r="D26" s="559" t="s">
        <v>79</v>
      </c>
      <c r="E26" s="559" t="s">
        <v>149</v>
      </c>
      <c r="F26" s="560">
        <v>1</v>
      </c>
      <c r="G26" s="379">
        <v>0</v>
      </c>
      <c r="H26" s="380">
        <v>0</v>
      </c>
      <c r="I26" s="380">
        <v>0</v>
      </c>
      <c r="J26" s="380">
        <v>0</v>
      </c>
      <c r="K26" s="380">
        <v>0</v>
      </c>
      <c r="L26" s="381">
        <v>0</v>
      </c>
      <c r="M26" s="381">
        <v>0</v>
      </c>
      <c r="N26" s="381">
        <v>0</v>
      </c>
      <c r="O26" s="381">
        <v>0</v>
      </c>
      <c r="P26" s="381">
        <v>0</v>
      </c>
      <c r="Q26" s="381">
        <v>0</v>
      </c>
      <c r="R26" s="381">
        <v>0</v>
      </c>
      <c r="S26" s="381">
        <v>0</v>
      </c>
      <c r="T26" s="381">
        <v>0</v>
      </c>
      <c r="U26" s="381">
        <v>0</v>
      </c>
      <c r="V26" s="381">
        <v>0</v>
      </c>
      <c r="W26" s="381">
        <v>0</v>
      </c>
      <c r="X26" s="381">
        <v>0</v>
      </c>
      <c r="Y26" s="381">
        <v>0</v>
      </c>
      <c r="Z26" s="381">
        <v>0</v>
      </c>
      <c r="AA26" s="381">
        <v>0</v>
      </c>
      <c r="AB26" s="381">
        <v>0</v>
      </c>
      <c r="AC26" s="381">
        <v>0</v>
      </c>
      <c r="AD26" s="381">
        <v>0</v>
      </c>
      <c r="AE26" s="381">
        <v>0</v>
      </c>
      <c r="AF26" s="381">
        <v>0</v>
      </c>
      <c r="AG26" s="381">
        <v>0</v>
      </c>
      <c r="AH26" s="381">
        <v>0</v>
      </c>
      <c r="AI26" s="381">
        <v>0</v>
      </c>
      <c r="AJ26" s="381">
        <v>0</v>
      </c>
      <c r="AK26" s="381">
        <v>0</v>
      </c>
      <c r="AL26" s="381">
        <v>0</v>
      </c>
      <c r="AM26" s="381">
        <v>0</v>
      </c>
      <c r="AN26" s="381">
        <v>0</v>
      </c>
      <c r="AO26" s="381">
        <v>0</v>
      </c>
      <c r="AP26" s="381">
        <v>0</v>
      </c>
      <c r="AQ26" s="381">
        <v>0</v>
      </c>
      <c r="AR26" s="381">
        <v>0</v>
      </c>
      <c r="AS26" s="381">
        <v>0</v>
      </c>
      <c r="AT26" s="381">
        <v>0</v>
      </c>
      <c r="AU26" s="381">
        <v>0</v>
      </c>
      <c r="AV26" s="381">
        <v>0</v>
      </c>
      <c r="AW26" s="381">
        <v>0</v>
      </c>
      <c r="AX26" s="381">
        <v>0</v>
      </c>
      <c r="AY26" s="381">
        <v>0</v>
      </c>
      <c r="AZ26" s="381">
        <v>0</v>
      </c>
      <c r="BA26" s="381">
        <v>0</v>
      </c>
      <c r="BB26" s="381">
        <v>0</v>
      </c>
      <c r="BC26" s="381">
        <v>0</v>
      </c>
      <c r="BD26" s="381">
        <v>0</v>
      </c>
      <c r="BE26" s="381">
        <v>0</v>
      </c>
      <c r="BF26" s="381">
        <v>0</v>
      </c>
      <c r="BG26" s="381">
        <v>0</v>
      </c>
      <c r="BH26" s="381">
        <v>0</v>
      </c>
      <c r="BI26" s="381">
        <v>0</v>
      </c>
      <c r="BJ26" s="381">
        <v>0</v>
      </c>
      <c r="BK26" s="381"/>
      <c r="BL26" s="381"/>
      <c r="BM26" s="381"/>
      <c r="BN26" s="381"/>
      <c r="BO26" s="381"/>
      <c r="BP26" s="381"/>
      <c r="BQ26" s="381"/>
      <c r="BR26" s="381"/>
      <c r="BS26" s="381"/>
      <c r="BT26" s="381"/>
      <c r="BU26" s="381"/>
      <c r="BV26" s="381"/>
      <c r="BW26" s="381"/>
      <c r="BX26" s="381"/>
      <c r="BY26" s="381"/>
      <c r="BZ26" s="381"/>
      <c r="CA26" s="381"/>
      <c r="CB26" s="381"/>
      <c r="CC26" s="381"/>
      <c r="CD26" s="381"/>
      <c r="CE26" s="381"/>
      <c r="CF26" s="381"/>
      <c r="CG26" s="381"/>
      <c r="CH26" s="381"/>
      <c r="CI26" s="381"/>
      <c r="CJ26" s="381"/>
    </row>
    <row r="27" spans="2:88" x14ac:dyDescent="0.25">
      <c r="B27" s="561" t="s">
        <v>231</v>
      </c>
      <c r="C27" s="562" t="s">
        <v>230</v>
      </c>
      <c r="D27" s="563" t="s">
        <v>79</v>
      </c>
      <c r="E27" s="563" t="s">
        <v>149</v>
      </c>
      <c r="F27" s="564">
        <v>1</v>
      </c>
      <c r="G27" s="379">
        <v>0</v>
      </c>
      <c r="H27" s="380">
        <v>0</v>
      </c>
      <c r="I27" s="380">
        <v>0</v>
      </c>
      <c r="J27" s="380">
        <v>0</v>
      </c>
      <c r="K27" s="380">
        <v>0</v>
      </c>
      <c r="L27" s="381">
        <v>0</v>
      </c>
      <c r="M27" s="381">
        <v>0</v>
      </c>
      <c r="N27" s="381">
        <v>0</v>
      </c>
      <c r="O27" s="381">
        <v>0</v>
      </c>
      <c r="P27" s="381">
        <v>0</v>
      </c>
      <c r="Q27" s="381">
        <v>0</v>
      </c>
      <c r="R27" s="381">
        <v>0</v>
      </c>
      <c r="S27" s="381">
        <v>0</v>
      </c>
      <c r="T27" s="381">
        <v>0</v>
      </c>
      <c r="U27" s="381">
        <v>0</v>
      </c>
      <c r="V27" s="381">
        <v>0</v>
      </c>
      <c r="W27" s="381">
        <v>0</v>
      </c>
      <c r="X27" s="381">
        <v>0</v>
      </c>
      <c r="Y27" s="381">
        <v>0</v>
      </c>
      <c r="Z27" s="381">
        <v>0</v>
      </c>
      <c r="AA27" s="381">
        <v>0</v>
      </c>
      <c r="AB27" s="381">
        <v>0</v>
      </c>
      <c r="AC27" s="381">
        <v>0</v>
      </c>
      <c r="AD27" s="381">
        <v>0</v>
      </c>
      <c r="AE27" s="381">
        <v>0</v>
      </c>
      <c r="AF27" s="381">
        <v>0</v>
      </c>
      <c r="AG27" s="381">
        <v>0</v>
      </c>
      <c r="AH27" s="381">
        <v>0</v>
      </c>
      <c r="AI27" s="381">
        <v>0</v>
      </c>
      <c r="AJ27" s="381">
        <v>0</v>
      </c>
      <c r="AK27" s="381">
        <v>0</v>
      </c>
      <c r="AL27" s="381">
        <v>0</v>
      </c>
      <c r="AM27" s="381">
        <v>0</v>
      </c>
      <c r="AN27" s="381">
        <v>0</v>
      </c>
      <c r="AO27" s="381">
        <v>0</v>
      </c>
      <c r="AP27" s="381">
        <v>0</v>
      </c>
      <c r="AQ27" s="381">
        <v>0</v>
      </c>
      <c r="AR27" s="381">
        <v>0</v>
      </c>
      <c r="AS27" s="381">
        <v>0</v>
      </c>
      <c r="AT27" s="381">
        <v>0</v>
      </c>
      <c r="AU27" s="381">
        <v>0</v>
      </c>
      <c r="AV27" s="381">
        <v>0</v>
      </c>
      <c r="AW27" s="381">
        <v>0</v>
      </c>
      <c r="AX27" s="381">
        <v>0</v>
      </c>
      <c r="AY27" s="381">
        <v>0</v>
      </c>
      <c r="AZ27" s="381">
        <v>0</v>
      </c>
      <c r="BA27" s="381">
        <v>0</v>
      </c>
      <c r="BB27" s="381">
        <v>0</v>
      </c>
      <c r="BC27" s="381">
        <v>0</v>
      </c>
      <c r="BD27" s="381">
        <v>0</v>
      </c>
      <c r="BE27" s="381">
        <v>0</v>
      </c>
      <c r="BF27" s="381">
        <v>0</v>
      </c>
      <c r="BG27" s="381">
        <v>0</v>
      </c>
      <c r="BH27" s="381">
        <v>0</v>
      </c>
      <c r="BI27" s="381">
        <v>0</v>
      </c>
      <c r="BJ27" s="381">
        <v>0</v>
      </c>
      <c r="BK27" s="381"/>
      <c r="BL27" s="381"/>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row>
    <row r="28" spans="2:88" ht="14.4" thickBot="1" x14ac:dyDescent="0.3">
      <c r="B28" s="561" t="s">
        <v>232</v>
      </c>
      <c r="C28" s="562" t="s">
        <v>230</v>
      </c>
      <c r="D28" s="563" t="s">
        <v>79</v>
      </c>
      <c r="E28" s="563" t="s">
        <v>149</v>
      </c>
      <c r="F28" s="564">
        <v>1</v>
      </c>
      <c r="G28" s="382">
        <v>0</v>
      </c>
      <c r="H28" s="383">
        <v>0</v>
      </c>
      <c r="I28" s="383">
        <v>0</v>
      </c>
      <c r="J28" s="383">
        <v>0</v>
      </c>
      <c r="K28" s="383">
        <v>0</v>
      </c>
      <c r="L28" s="384">
        <v>0</v>
      </c>
      <c r="M28" s="384">
        <v>0</v>
      </c>
      <c r="N28" s="384">
        <v>0</v>
      </c>
      <c r="O28" s="384">
        <v>0</v>
      </c>
      <c r="P28" s="384">
        <v>0</v>
      </c>
      <c r="Q28" s="384">
        <v>0</v>
      </c>
      <c r="R28" s="384">
        <v>0</v>
      </c>
      <c r="S28" s="384">
        <v>0</v>
      </c>
      <c r="T28" s="384">
        <v>0</v>
      </c>
      <c r="U28" s="384">
        <v>0</v>
      </c>
      <c r="V28" s="384">
        <v>0</v>
      </c>
      <c r="W28" s="384">
        <v>0</v>
      </c>
      <c r="X28" s="384">
        <v>0</v>
      </c>
      <c r="Y28" s="384">
        <v>0</v>
      </c>
      <c r="Z28" s="384">
        <v>0</v>
      </c>
      <c r="AA28" s="384">
        <v>0</v>
      </c>
      <c r="AB28" s="384">
        <v>0</v>
      </c>
      <c r="AC28" s="384">
        <v>0</v>
      </c>
      <c r="AD28" s="384">
        <v>0</v>
      </c>
      <c r="AE28" s="384">
        <v>0</v>
      </c>
      <c r="AF28" s="384">
        <v>0</v>
      </c>
      <c r="AG28" s="384">
        <v>0</v>
      </c>
      <c r="AH28" s="384">
        <v>0</v>
      </c>
      <c r="AI28" s="384">
        <v>0</v>
      </c>
      <c r="AJ28" s="384">
        <v>0</v>
      </c>
      <c r="AK28" s="384">
        <v>0</v>
      </c>
      <c r="AL28" s="384">
        <v>0</v>
      </c>
      <c r="AM28" s="384">
        <v>0</v>
      </c>
      <c r="AN28" s="384">
        <v>0</v>
      </c>
      <c r="AO28" s="384">
        <v>0</v>
      </c>
      <c r="AP28" s="384">
        <v>0</v>
      </c>
      <c r="AQ28" s="384">
        <v>0</v>
      </c>
      <c r="AR28" s="384">
        <v>0</v>
      </c>
      <c r="AS28" s="384">
        <v>0</v>
      </c>
      <c r="AT28" s="384">
        <v>0</v>
      </c>
      <c r="AU28" s="384">
        <v>0</v>
      </c>
      <c r="AV28" s="384">
        <v>0</v>
      </c>
      <c r="AW28" s="384">
        <v>0</v>
      </c>
      <c r="AX28" s="384">
        <v>0</v>
      </c>
      <c r="AY28" s="384">
        <v>0</v>
      </c>
      <c r="AZ28" s="384">
        <v>0</v>
      </c>
      <c r="BA28" s="384">
        <v>0</v>
      </c>
      <c r="BB28" s="384">
        <v>0</v>
      </c>
      <c r="BC28" s="384">
        <v>0</v>
      </c>
      <c r="BD28" s="384">
        <v>0</v>
      </c>
      <c r="BE28" s="384">
        <v>0</v>
      </c>
      <c r="BF28" s="384">
        <v>0</v>
      </c>
      <c r="BG28" s="384">
        <v>0</v>
      </c>
      <c r="BH28" s="384">
        <v>0</v>
      </c>
      <c r="BI28" s="384">
        <v>0</v>
      </c>
      <c r="BJ28" s="384">
        <v>0</v>
      </c>
      <c r="BK28" s="384"/>
      <c r="BL28" s="384"/>
      <c r="BM28" s="384"/>
      <c r="BN28" s="384"/>
      <c r="BO28" s="384"/>
      <c r="BP28" s="384"/>
      <c r="BQ28" s="384"/>
      <c r="BR28" s="384"/>
      <c r="BS28" s="384"/>
      <c r="BT28" s="384"/>
      <c r="BU28" s="384"/>
      <c r="BV28" s="384"/>
      <c r="BW28" s="384"/>
      <c r="BX28" s="384"/>
      <c r="BY28" s="384"/>
      <c r="BZ28" s="384"/>
      <c r="CA28" s="384"/>
      <c r="CB28" s="384"/>
      <c r="CC28" s="384"/>
      <c r="CD28" s="384"/>
      <c r="CE28" s="384"/>
      <c r="CF28" s="384"/>
      <c r="CG28" s="384"/>
      <c r="CH28" s="384"/>
      <c r="CI28" s="384"/>
      <c r="CJ28" s="384"/>
    </row>
    <row r="29" spans="2:88" ht="13.95" customHeight="1" x14ac:dyDescent="0.25">
      <c r="B29" s="509" t="s">
        <v>233</v>
      </c>
      <c r="C29" s="510" t="s">
        <v>234</v>
      </c>
      <c r="D29" s="511" t="s">
        <v>235</v>
      </c>
      <c r="E29" s="511" t="s">
        <v>149</v>
      </c>
      <c r="F29" s="512">
        <v>1</v>
      </c>
      <c r="G29" s="385">
        <f>SUM(G30:G38)</f>
        <v>0</v>
      </c>
      <c r="H29" s="386">
        <f t="shared" ref="H29:BJ29" si="1">SUM(H30:H38)</f>
        <v>0</v>
      </c>
      <c r="I29" s="386">
        <f t="shared" si="1"/>
        <v>0</v>
      </c>
      <c r="J29" s="386">
        <f t="shared" si="1"/>
        <v>0</v>
      </c>
      <c r="K29" s="386">
        <f t="shared" si="1"/>
        <v>0</v>
      </c>
      <c r="L29" s="386">
        <f t="shared" si="1"/>
        <v>0</v>
      </c>
      <c r="M29" s="386">
        <f>SUM(M30:M38)</f>
        <v>156.07417204130985</v>
      </c>
      <c r="N29" s="386">
        <f t="shared" si="1"/>
        <v>154.99292625093111</v>
      </c>
      <c r="O29" s="386">
        <f t="shared" si="1"/>
        <v>154.1515396235927</v>
      </c>
      <c r="P29" s="386">
        <f t="shared" si="1"/>
        <v>153.7471013293262</v>
      </c>
      <c r="Q29" s="386">
        <f t="shared" si="1"/>
        <v>153.27564029094097</v>
      </c>
      <c r="R29" s="386">
        <f t="shared" si="1"/>
        <v>153.56976154102861</v>
      </c>
      <c r="S29" s="386">
        <f t="shared" si="1"/>
        <v>155.08367786373634</v>
      </c>
      <c r="T29" s="386">
        <f t="shared" si="1"/>
        <v>157.52432470670792</v>
      </c>
      <c r="U29" s="386">
        <f t="shared" si="1"/>
        <v>165.66447300499928</v>
      </c>
      <c r="V29" s="386">
        <f>SUM(V30:V38)</f>
        <v>213.65198732234751</v>
      </c>
      <c r="W29" s="386">
        <f t="shared" si="1"/>
        <v>237.2559759604253</v>
      </c>
      <c r="X29" s="386">
        <f t="shared" si="1"/>
        <v>234.41250042187315</v>
      </c>
      <c r="Y29" s="386">
        <f t="shared" si="1"/>
        <v>228.96416708347948</v>
      </c>
      <c r="Z29" s="386">
        <f t="shared" si="1"/>
        <v>222.05084128717166</v>
      </c>
      <c r="AA29" s="386">
        <f t="shared" si="1"/>
        <v>212.45461675432495</v>
      </c>
      <c r="AB29" s="386">
        <f t="shared" si="1"/>
        <v>205.61321624025265</v>
      </c>
      <c r="AC29" s="386">
        <f t="shared" si="1"/>
        <v>201.33652409012637</v>
      </c>
      <c r="AD29" s="386">
        <f t="shared" si="1"/>
        <v>195.98250795694781</v>
      </c>
      <c r="AE29" s="386">
        <f t="shared" si="1"/>
        <v>190.60693969607098</v>
      </c>
      <c r="AF29" s="386">
        <f t="shared" si="1"/>
        <v>186.16832173155353</v>
      </c>
      <c r="AG29" s="386">
        <f t="shared" si="1"/>
        <v>182.30577453519513</v>
      </c>
      <c r="AH29" s="386">
        <f t="shared" si="1"/>
        <v>178.55811178349103</v>
      </c>
      <c r="AI29" s="386">
        <f t="shared" si="1"/>
        <v>173.24576505062385</v>
      </c>
      <c r="AJ29" s="386">
        <f t="shared" si="1"/>
        <v>168.30890842548499</v>
      </c>
      <c r="AK29" s="386">
        <f t="shared" si="1"/>
        <v>164.45909049958266</v>
      </c>
      <c r="AL29" s="386">
        <f t="shared" si="1"/>
        <v>162.28625275442261</v>
      </c>
      <c r="AM29" s="386">
        <f t="shared" si="1"/>
        <v>159.27248790770273</v>
      </c>
      <c r="AN29" s="386">
        <f t="shared" si="1"/>
        <v>156.41758163913437</v>
      </c>
      <c r="AO29" s="386">
        <f t="shared" si="1"/>
        <v>154.66267292283885</v>
      </c>
      <c r="AP29" s="386">
        <f t="shared" si="1"/>
        <v>153.20095847162204</v>
      </c>
      <c r="AQ29" s="386">
        <f t="shared" si="1"/>
        <v>151.1286622578582</v>
      </c>
      <c r="AR29" s="386">
        <f t="shared" si="1"/>
        <v>148.69675781201275</v>
      </c>
      <c r="AS29" s="386">
        <f t="shared" si="1"/>
        <v>145.9198086964245</v>
      </c>
      <c r="AT29" s="386">
        <f t="shared" si="1"/>
        <v>143.69923297448173</v>
      </c>
      <c r="AU29" s="386">
        <f t="shared" si="1"/>
        <v>141.91210472791656</v>
      </c>
      <c r="AV29" s="386">
        <f t="shared" si="1"/>
        <v>140.47957884808045</v>
      </c>
      <c r="AW29" s="386">
        <f t="shared" si="1"/>
        <v>138.77838828618886</v>
      </c>
      <c r="AX29" s="386">
        <f t="shared" si="1"/>
        <v>137.53881611437936</v>
      </c>
      <c r="AY29" s="386">
        <f t="shared" si="1"/>
        <v>136.33501107825407</v>
      </c>
      <c r="AZ29" s="386">
        <f t="shared" si="1"/>
        <v>134.58584743152153</v>
      </c>
      <c r="BA29" s="386">
        <f t="shared" si="1"/>
        <v>130.2534810857023</v>
      </c>
      <c r="BB29" s="386">
        <f t="shared" si="1"/>
        <v>126.36030747667877</v>
      </c>
      <c r="BC29" s="386">
        <f t="shared" si="1"/>
        <v>120.93609727096351</v>
      </c>
      <c r="BD29" s="386">
        <f t="shared" si="1"/>
        <v>116.61210153944579</v>
      </c>
      <c r="BE29" s="386">
        <f t="shared" si="1"/>
        <v>111.47967683084454</v>
      </c>
      <c r="BF29" s="386">
        <f t="shared" si="1"/>
        <v>106.62979662230535</v>
      </c>
      <c r="BG29" s="386">
        <f t="shared" si="1"/>
        <v>102.77413884638416</v>
      </c>
      <c r="BH29" s="386">
        <f t="shared" si="1"/>
        <v>98.910550658052102</v>
      </c>
      <c r="BI29" s="386">
        <f t="shared" si="1"/>
        <v>96.147454731252623</v>
      </c>
      <c r="BJ29" s="386">
        <f t="shared" si="1"/>
        <v>93.709123222473337</v>
      </c>
      <c r="BK29" s="1521"/>
      <c r="BL29" s="1521"/>
      <c r="BM29" s="1521"/>
      <c r="BN29" s="1521"/>
      <c r="BO29" s="1521"/>
      <c r="BP29" s="1521"/>
      <c r="BQ29" s="1521"/>
      <c r="BR29" s="1521"/>
      <c r="BS29" s="1521"/>
      <c r="BT29" s="1521"/>
      <c r="BU29" s="1521"/>
      <c r="BV29" s="1521"/>
      <c r="BW29" s="1521"/>
      <c r="BX29" s="1521"/>
      <c r="BY29" s="1521"/>
      <c r="BZ29" s="1521"/>
      <c r="CA29" s="1521"/>
      <c r="CB29" s="1521"/>
      <c r="CC29" s="1521"/>
      <c r="CD29" s="1521"/>
      <c r="CE29" s="1521"/>
      <c r="CF29" s="1521"/>
      <c r="CG29" s="1521"/>
      <c r="CH29" s="1521"/>
      <c r="CI29" s="1521"/>
      <c r="CJ29" s="1521"/>
    </row>
    <row r="30" spans="2:88" x14ac:dyDescent="0.25">
      <c r="B30" s="513" t="s">
        <v>236</v>
      </c>
      <c r="C30" s="514" t="s">
        <v>237</v>
      </c>
      <c r="D30" s="515" t="s">
        <v>79</v>
      </c>
      <c r="E30" s="515" t="s">
        <v>149</v>
      </c>
      <c r="F30" s="516">
        <v>1</v>
      </c>
      <c r="G30" s="376">
        <v>0</v>
      </c>
      <c r="H30" s="377">
        <v>0</v>
      </c>
      <c r="I30" s="377">
        <v>0</v>
      </c>
      <c r="J30" s="377">
        <v>0</v>
      </c>
      <c r="K30" s="377">
        <v>0</v>
      </c>
      <c r="L30" s="378">
        <v>0</v>
      </c>
      <c r="M30" s="378">
        <v>43.084748392444631</v>
      </c>
      <c r="N30" s="378">
        <v>42.609010240623292</v>
      </c>
      <c r="O30" s="378">
        <v>42.200770454969366</v>
      </c>
      <c r="P30" s="378">
        <v>41.912953488546115</v>
      </c>
      <c r="Q30" s="378">
        <v>41.607261036388905</v>
      </c>
      <c r="R30" s="378">
        <v>41.508990887758941</v>
      </c>
      <c r="S30" s="378">
        <v>41.737730015767177</v>
      </c>
      <c r="T30" s="378">
        <v>42.210684287274503</v>
      </c>
      <c r="U30" s="378">
        <v>44.197929071558278</v>
      </c>
      <c r="V30" s="378">
        <v>56.749620026315156</v>
      </c>
      <c r="W30" s="378">
        <v>62.739687641625792</v>
      </c>
      <c r="X30" s="378">
        <v>61.710745327402641</v>
      </c>
      <c r="Y30" s="378">
        <v>60.0050792129285</v>
      </c>
      <c r="Z30" s="378">
        <v>57.929395344213766</v>
      </c>
      <c r="AA30" s="378">
        <v>55.172722065714829</v>
      </c>
      <c r="AB30" s="378">
        <v>53.150394480033114</v>
      </c>
      <c r="AC30" s="378">
        <v>51.803702037892073</v>
      </c>
      <c r="AD30" s="378">
        <v>50.190765361074405</v>
      </c>
      <c r="AE30" s="378">
        <v>48.584639187716057</v>
      </c>
      <c r="AF30" s="378">
        <v>47.228623461662416</v>
      </c>
      <c r="AG30" s="378">
        <v>46.248742537544949</v>
      </c>
      <c r="AH30" s="378">
        <v>45.298006390195724</v>
      </c>
      <c r="AI30" s="378">
        <v>43.950329077477846</v>
      </c>
      <c r="AJ30" s="378">
        <v>42.697909006951001</v>
      </c>
      <c r="AK30" s="378">
        <v>41.7212573428694</v>
      </c>
      <c r="AL30" s="378">
        <v>41.17003501484399</v>
      </c>
      <c r="AM30" s="378">
        <v>40.405479778894815</v>
      </c>
      <c r="AN30" s="378">
        <v>39.681225018888021</v>
      </c>
      <c r="AO30" s="378">
        <v>39.236026167651552</v>
      </c>
      <c r="AP30" s="378">
        <v>38.86520711109619</v>
      </c>
      <c r="AQ30" s="378">
        <v>38.339490938384444</v>
      </c>
      <c r="AR30" s="378">
        <v>37.722546560848535</v>
      </c>
      <c r="AS30" s="378">
        <v>37.018068575912793</v>
      </c>
      <c r="AT30" s="378">
        <v>36.454735707762602</v>
      </c>
      <c r="AU30" s="378">
        <v>36.00136315624745</v>
      </c>
      <c r="AV30" s="378">
        <v>35.637948882816858</v>
      </c>
      <c r="AW30" s="378">
        <v>35.206377669536188</v>
      </c>
      <c r="AX30" s="378">
        <v>34.891913388978502</v>
      </c>
      <c r="AY30" s="378">
        <v>34.586522792750237</v>
      </c>
      <c r="AZ30" s="378">
        <v>34.142781395309484</v>
      </c>
      <c r="BA30" s="378">
        <v>33.043713106238712</v>
      </c>
      <c r="BB30" s="378">
        <v>32.056062636270013</v>
      </c>
      <c r="BC30" s="378">
        <v>30.680006930337242</v>
      </c>
      <c r="BD30" s="378">
        <v>29.583062163610716</v>
      </c>
      <c r="BE30" s="378">
        <v>28.28102886517777</v>
      </c>
      <c r="BF30" s="378">
        <v>27.050673646455053</v>
      </c>
      <c r="BG30" s="378">
        <v>26.072540483936738</v>
      </c>
      <c r="BH30" s="378">
        <v>25.092395472903245</v>
      </c>
      <c r="BI30" s="378">
        <v>24.391431872321199</v>
      </c>
      <c r="BJ30" s="378">
        <v>23.772857027622869</v>
      </c>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row>
    <row r="31" spans="2:88" x14ac:dyDescent="0.25">
      <c r="B31" s="513" t="s">
        <v>238</v>
      </c>
      <c r="C31" s="514" t="s">
        <v>239</v>
      </c>
      <c r="D31" s="515" t="s">
        <v>79</v>
      </c>
      <c r="E31" s="515" t="s">
        <v>149</v>
      </c>
      <c r="F31" s="516">
        <v>1</v>
      </c>
      <c r="G31" s="376">
        <v>0</v>
      </c>
      <c r="H31" s="377">
        <v>0</v>
      </c>
      <c r="I31" s="377">
        <v>0</v>
      </c>
      <c r="J31" s="377">
        <v>0</v>
      </c>
      <c r="K31" s="377">
        <v>0</v>
      </c>
      <c r="L31" s="378">
        <v>0</v>
      </c>
      <c r="M31" s="378">
        <v>54.091242935525734</v>
      </c>
      <c r="N31" s="378">
        <v>53.741170150047687</v>
      </c>
      <c r="O31" s="378">
        <v>53.475981473274501</v>
      </c>
      <c r="P31" s="378">
        <v>53.364180931880256</v>
      </c>
      <c r="Q31" s="378">
        <v>53.23097711797422</v>
      </c>
      <c r="R31" s="378">
        <v>53.365647629398488</v>
      </c>
      <c r="S31" s="378">
        <v>53.926637201629973</v>
      </c>
      <c r="T31" s="378">
        <v>54.812858517985752</v>
      </c>
      <c r="U31" s="378">
        <v>57.687031943200559</v>
      </c>
      <c r="V31" s="378">
        <v>74.453675877185248</v>
      </c>
      <c r="W31" s="378">
        <v>82.745268776311036</v>
      </c>
      <c r="X31" s="378">
        <v>81.821979704451351</v>
      </c>
      <c r="Y31" s="378">
        <v>79.990117348632509</v>
      </c>
      <c r="Z31" s="378">
        <v>77.645665135531729</v>
      </c>
      <c r="AA31" s="378">
        <v>74.36067241152989</v>
      </c>
      <c r="AB31" s="378">
        <v>72.037204666929426</v>
      </c>
      <c r="AC31" s="378">
        <v>70.611169998568073</v>
      </c>
      <c r="AD31" s="378">
        <v>68.806500056703911</v>
      </c>
      <c r="AE31" s="378">
        <v>66.992849731386585</v>
      </c>
      <c r="AF31" s="378">
        <v>65.50724798552146</v>
      </c>
      <c r="AG31" s="378">
        <v>64.148129341198711</v>
      </c>
      <c r="AH31" s="378">
        <v>62.829435210217724</v>
      </c>
      <c r="AI31" s="378">
        <v>60.960174040657407</v>
      </c>
      <c r="AJ31" s="378">
        <v>59.223036979937341</v>
      </c>
      <c r="AK31" s="378">
        <v>57.868397397727222</v>
      </c>
      <c r="AL31" s="378">
        <v>57.103838638854491</v>
      </c>
      <c r="AM31" s="378">
        <v>56.043381954559912</v>
      </c>
      <c r="AN31" s="378">
        <v>55.038823009347965</v>
      </c>
      <c r="AO31" s="378">
        <v>54.421321388228506</v>
      </c>
      <c r="AP31" s="378">
        <v>53.906986349112927</v>
      </c>
      <c r="AQ31" s="378">
        <v>53.177805247237657</v>
      </c>
      <c r="AR31" s="378">
        <v>52.322088409220484</v>
      </c>
      <c r="AS31" s="378">
        <v>51.344960331435466</v>
      </c>
      <c r="AT31" s="378">
        <v>50.563603959228999</v>
      </c>
      <c r="AU31" s="378">
        <v>49.934765217273295</v>
      </c>
      <c r="AV31" s="378">
        <v>49.430700792223497</v>
      </c>
      <c r="AW31" s="378">
        <v>48.832101035981651</v>
      </c>
      <c r="AX31" s="378">
        <v>48.395931440105059</v>
      </c>
      <c r="AY31" s="378">
        <v>47.972347264804881</v>
      </c>
      <c r="AZ31" s="378">
        <v>47.356867167503509</v>
      </c>
      <c r="BA31" s="378">
        <v>45.832432752775652</v>
      </c>
      <c r="BB31" s="378">
        <v>44.462537559624934</v>
      </c>
      <c r="BC31" s="378">
        <v>42.553914869327777</v>
      </c>
      <c r="BD31" s="378">
        <v>41.032425831674487</v>
      </c>
      <c r="BE31" s="378">
        <v>39.226474018679355</v>
      </c>
      <c r="BF31" s="378">
        <v>37.519941443395354</v>
      </c>
      <c r="BG31" s="378">
        <v>36.163246986865992</v>
      </c>
      <c r="BH31" s="378">
        <v>34.803762047575681</v>
      </c>
      <c r="BI31" s="378">
        <v>33.831508506258189</v>
      </c>
      <c r="BJ31" s="378">
        <v>32.973530170680583</v>
      </c>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c r="CG31" s="378"/>
      <c r="CH31" s="378"/>
      <c r="CI31" s="378"/>
      <c r="CJ31" s="378"/>
    </row>
    <row r="32" spans="2:88" x14ac:dyDescent="0.25">
      <c r="B32" s="513" t="s">
        <v>240</v>
      </c>
      <c r="C32" s="514" t="s">
        <v>241</v>
      </c>
      <c r="D32" s="515" t="s">
        <v>79</v>
      </c>
      <c r="E32" s="515" t="s">
        <v>149</v>
      </c>
      <c r="F32" s="516">
        <v>1</v>
      </c>
      <c r="G32" s="376">
        <v>0</v>
      </c>
      <c r="H32" s="377">
        <v>0</v>
      </c>
      <c r="I32" s="377">
        <v>0</v>
      </c>
      <c r="J32" s="377">
        <v>0</v>
      </c>
      <c r="K32" s="377">
        <v>0</v>
      </c>
      <c r="L32" s="378">
        <v>0</v>
      </c>
      <c r="M32" s="378">
        <v>19.704404164029857</v>
      </c>
      <c r="N32" s="378">
        <v>19.626724874261679</v>
      </c>
      <c r="O32" s="378">
        <v>19.578229316945819</v>
      </c>
      <c r="P32" s="378">
        <v>19.584294859507317</v>
      </c>
      <c r="Q32" s="378">
        <v>19.581025997225705</v>
      </c>
      <c r="R32" s="378">
        <v>19.675017830686535</v>
      </c>
      <c r="S32" s="378">
        <v>19.925463252879926</v>
      </c>
      <c r="T32" s="378">
        <v>20.295915079956547</v>
      </c>
      <c r="U32" s="378">
        <v>21.403993366498167</v>
      </c>
      <c r="V32" s="378">
        <v>27.679770678381331</v>
      </c>
      <c r="W32" s="378">
        <v>30.821127679039765</v>
      </c>
      <c r="X32" s="378">
        <v>30.533290297074085</v>
      </c>
      <c r="Y32" s="378">
        <v>29.902498076910469</v>
      </c>
      <c r="Z32" s="378">
        <v>29.075359673697484</v>
      </c>
      <c r="AA32" s="378">
        <v>27.890554866617773</v>
      </c>
      <c r="AB32" s="378">
        <v>27.061126902188928</v>
      </c>
      <c r="AC32" s="378">
        <v>26.564816794468406</v>
      </c>
      <c r="AD32" s="378">
        <v>25.922476493662746</v>
      </c>
      <c r="AE32" s="378">
        <v>25.273087180882516</v>
      </c>
      <c r="AF32" s="378">
        <v>24.744076178625178</v>
      </c>
      <c r="AG32" s="378">
        <v>24.230695807672252</v>
      </c>
      <c r="AH32" s="378">
        <v>23.732585002582237</v>
      </c>
      <c r="AI32" s="378">
        <v>23.026508313365042</v>
      </c>
      <c r="AJ32" s="378">
        <v>22.37033891097051</v>
      </c>
      <c r="AK32" s="378">
        <v>21.858650417749171</v>
      </c>
      <c r="AL32" s="378">
        <v>21.569853364684693</v>
      </c>
      <c r="AM32" s="378">
        <v>21.169286682565538</v>
      </c>
      <c r="AN32" s="378">
        <v>20.789834273394913</v>
      </c>
      <c r="AO32" s="378">
        <v>20.556585165498014</v>
      </c>
      <c r="AP32" s="378">
        <v>20.362305207469166</v>
      </c>
      <c r="AQ32" s="378">
        <v>20.086871369418091</v>
      </c>
      <c r="AR32" s="378">
        <v>19.763641142559692</v>
      </c>
      <c r="AS32" s="378">
        <v>19.394550204739655</v>
      </c>
      <c r="AT32" s="378">
        <v>19.099408183191077</v>
      </c>
      <c r="AU32" s="378">
        <v>18.861876700591445</v>
      </c>
      <c r="AV32" s="378">
        <v>18.671476265281999</v>
      </c>
      <c r="AW32" s="378">
        <v>18.445366965556442</v>
      </c>
      <c r="AX32" s="378">
        <v>18.28061246832041</v>
      </c>
      <c r="AY32" s="378">
        <v>18.120611866493807</v>
      </c>
      <c r="AZ32" s="378">
        <v>17.888126349510731</v>
      </c>
      <c r="BA32" s="378">
        <v>17.312301193557285</v>
      </c>
      <c r="BB32" s="378">
        <v>16.794850192966543</v>
      </c>
      <c r="BC32" s="378">
        <v>16.073905462462776</v>
      </c>
      <c r="BD32" s="378">
        <v>15.4991928648437</v>
      </c>
      <c r="BE32" s="378">
        <v>14.817030041493917</v>
      </c>
      <c r="BF32" s="378">
        <v>14.172420882314066</v>
      </c>
      <c r="BG32" s="378">
        <v>13.659956200682187</v>
      </c>
      <c r="BH32" s="378">
        <v>13.146437469000336</v>
      </c>
      <c r="BI32" s="378">
        <v>12.779187791581199</v>
      </c>
      <c r="BJ32" s="378">
        <v>12.455103328441572</v>
      </c>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row>
    <row r="33" spans="2:88" x14ac:dyDescent="0.25">
      <c r="B33" s="513" t="s">
        <v>242</v>
      </c>
      <c r="C33" s="514" t="s">
        <v>243</v>
      </c>
      <c r="D33" s="515" t="s">
        <v>79</v>
      </c>
      <c r="E33" s="515" t="s">
        <v>149</v>
      </c>
      <c r="F33" s="516">
        <v>1</v>
      </c>
      <c r="G33" s="376">
        <v>0</v>
      </c>
      <c r="H33" s="377">
        <v>0</v>
      </c>
      <c r="I33" s="377">
        <v>0</v>
      </c>
      <c r="J33" s="377">
        <v>0</v>
      </c>
      <c r="K33" s="377">
        <v>0</v>
      </c>
      <c r="L33" s="378">
        <v>0</v>
      </c>
      <c r="M33" s="378">
        <v>14.61339874051469</v>
      </c>
      <c r="N33" s="378">
        <v>14.547350792812146</v>
      </c>
      <c r="O33" s="378">
        <v>14.5029939321964</v>
      </c>
      <c r="P33" s="378">
        <v>14.499078428575295</v>
      </c>
      <c r="Q33" s="378">
        <v>14.48825688600205</v>
      </c>
      <c r="R33" s="378">
        <v>14.549366715596467</v>
      </c>
      <c r="S33" s="378">
        <v>14.726029743607528</v>
      </c>
      <c r="T33" s="378">
        <v>14.991124184503446</v>
      </c>
      <c r="U33" s="378">
        <v>15.800423201893011</v>
      </c>
      <c r="V33" s="378">
        <v>20.421365323411106</v>
      </c>
      <c r="W33" s="378">
        <v>22.725801812792341</v>
      </c>
      <c r="X33" s="378">
        <v>22.500529016724268</v>
      </c>
      <c r="Y33" s="378">
        <v>22.02292772731634</v>
      </c>
      <c r="Z33" s="378">
        <v>21.401349865099686</v>
      </c>
      <c r="AA33" s="378">
        <v>20.517372454044875</v>
      </c>
      <c r="AB33" s="378">
        <v>19.895690259721245</v>
      </c>
      <c r="AC33" s="378">
        <v>19.519492953308941</v>
      </c>
      <c r="AD33" s="378">
        <v>19.036486640249446</v>
      </c>
      <c r="AE33" s="378">
        <v>18.548860501060279</v>
      </c>
      <c r="AF33" s="378">
        <v>18.150092494658569</v>
      </c>
      <c r="AG33" s="378">
        <v>17.773521506496685</v>
      </c>
      <c r="AH33" s="378">
        <v>17.408150937811548</v>
      </c>
      <c r="AI33" s="378">
        <v>16.890234765669923</v>
      </c>
      <c r="AJ33" s="378">
        <v>16.40892621894335</v>
      </c>
      <c r="AK33" s="378">
        <v>16.033596244472839</v>
      </c>
      <c r="AL33" s="378">
        <v>15.821759957376662</v>
      </c>
      <c r="AM33" s="378">
        <v>15.527939235266954</v>
      </c>
      <c r="AN33" s="378">
        <v>15.249606099123557</v>
      </c>
      <c r="AO33" s="378">
        <v>15.078514931602726</v>
      </c>
      <c r="AP33" s="378">
        <v>14.936008127847893</v>
      </c>
      <c r="AQ33" s="378">
        <v>14.73397392779543</v>
      </c>
      <c r="AR33" s="378">
        <v>14.496880472691329</v>
      </c>
      <c r="AS33" s="378">
        <v>14.226147606690825</v>
      </c>
      <c r="AT33" s="378">
        <v>14.009657205048969</v>
      </c>
      <c r="AU33" s="378">
        <v>13.835424861579989</v>
      </c>
      <c r="AV33" s="378">
        <v>13.695763736753884</v>
      </c>
      <c r="AW33" s="378">
        <v>13.529909708731354</v>
      </c>
      <c r="AX33" s="378">
        <v>13.409060203493887</v>
      </c>
      <c r="AY33" s="378">
        <v>13.291697740600146</v>
      </c>
      <c r="AZ33" s="378">
        <v>13.121166676661847</v>
      </c>
      <c r="BA33" s="378">
        <v>12.698791649772199</v>
      </c>
      <c r="BB33" s="378">
        <v>12.319234803342484</v>
      </c>
      <c r="BC33" s="378">
        <v>11.790412735073732</v>
      </c>
      <c r="BD33" s="378">
        <v>11.368853783778452</v>
      </c>
      <c r="BE33" s="378">
        <v>10.868478734379302</v>
      </c>
      <c r="BF33" s="378">
        <v>10.395649772103274</v>
      </c>
      <c r="BG33" s="378">
        <v>10.019750453627232</v>
      </c>
      <c r="BH33" s="378">
        <v>9.6430779761226368</v>
      </c>
      <c r="BI33" s="378">
        <v>9.3736956978887473</v>
      </c>
      <c r="BJ33" s="378">
        <v>9.1359756496799065</v>
      </c>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c r="CG33" s="378"/>
      <c r="CH33" s="378"/>
      <c r="CI33" s="378"/>
      <c r="CJ33" s="378"/>
    </row>
    <row r="34" spans="2:88" x14ac:dyDescent="0.25">
      <c r="B34" s="513" t="s">
        <v>244</v>
      </c>
      <c r="C34" s="514" t="s">
        <v>245</v>
      </c>
      <c r="D34" s="515" t="s">
        <v>79</v>
      </c>
      <c r="E34" s="515" t="s">
        <v>149</v>
      </c>
      <c r="F34" s="516">
        <v>1</v>
      </c>
      <c r="G34" s="376">
        <v>0</v>
      </c>
      <c r="H34" s="377">
        <v>0</v>
      </c>
      <c r="I34" s="377">
        <v>0</v>
      </c>
      <c r="J34" s="377">
        <v>0</v>
      </c>
      <c r="K34" s="377">
        <v>0</v>
      </c>
      <c r="L34" s="378">
        <v>0</v>
      </c>
      <c r="M34" s="378">
        <v>11.272797765742567</v>
      </c>
      <c r="N34" s="378">
        <v>11.222220663384666</v>
      </c>
      <c r="O34" s="378">
        <v>11.18837400106106</v>
      </c>
      <c r="P34" s="378">
        <v>11.185724870729548</v>
      </c>
      <c r="Q34" s="378">
        <v>11.177747677001607</v>
      </c>
      <c r="R34" s="378">
        <v>11.225267285801714</v>
      </c>
      <c r="S34" s="378">
        <v>11.361945883626998</v>
      </c>
      <c r="T34" s="378">
        <v>11.566865718619264</v>
      </c>
      <c r="U34" s="378">
        <v>12.191711202462129</v>
      </c>
      <c r="V34" s="378">
        <v>15.757785457409646</v>
      </c>
      <c r="W34" s="378">
        <v>17.536547315163006</v>
      </c>
      <c r="X34" s="378">
        <v>17.363292421885522</v>
      </c>
      <c r="Y34" s="378">
        <v>16.995301920565318</v>
      </c>
      <c r="Z34" s="378">
        <v>16.516175309393503</v>
      </c>
      <c r="AA34" s="378">
        <v>15.834507216758301</v>
      </c>
      <c r="AB34" s="378">
        <v>15.355229796596186</v>
      </c>
      <c r="AC34" s="378">
        <v>15.065388879316377</v>
      </c>
      <c r="AD34" s="378">
        <v>14.693089514519469</v>
      </c>
      <c r="AE34" s="378">
        <v>14.317199581236359</v>
      </c>
      <c r="AF34" s="378">
        <v>14.009873398324869</v>
      </c>
      <c r="AG34" s="378">
        <v>13.719202049339591</v>
      </c>
      <c r="AH34" s="378">
        <v>13.43717619122018</v>
      </c>
      <c r="AI34" s="378">
        <v>13.037401919833709</v>
      </c>
      <c r="AJ34" s="378">
        <v>12.665884705408747</v>
      </c>
      <c r="AK34" s="378">
        <v>12.376171282379309</v>
      </c>
      <c r="AL34" s="378">
        <v>12.212656988209069</v>
      </c>
      <c r="AM34" s="378">
        <v>11.985859735259929</v>
      </c>
      <c r="AN34" s="378">
        <v>11.771017193764601</v>
      </c>
      <c r="AO34" s="378">
        <v>11.638953646581916</v>
      </c>
      <c r="AP34" s="378">
        <v>11.52895408158837</v>
      </c>
      <c r="AQ34" s="378">
        <v>11.373005919577629</v>
      </c>
      <c r="AR34" s="378">
        <v>11.189995872077462</v>
      </c>
      <c r="AS34" s="378">
        <v>10.981019902475712</v>
      </c>
      <c r="AT34" s="378">
        <v>10.813913144212773</v>
      </c>
      <c r="AU34" s="378">
        <v>10.67942495498662</v>
      </c>
      <c r="AV34" s="378">
        <v>10.571621940866599</v>
      </c>
      <c r="AW34" s="378">
        <v>10.443600888859192</v>
      </c>
      <c r="AX34" s="378">
        <v>10.350318374231497</v>
      </c>
      <c r="AY34" s="378">
        <v>10.259727472430813</v>
      </c>
      <c r="AZ34" s="378">
        <v>10.128096263556237</v>
      </c>
      <c r="BA34" s="378">
        <v>9.8020692388962019</v>
      </c>
      <c r="BB34" s="378">
        <v>9.5090931360188939</v>
      </c>
      <c r="BC34" s="378">
        <v>9.1009007133705886</v>
      </c>
      <c r="BD34" s="378">
        <v>8.7755036092337608</v>
      </c>
      <c r="BE34" s="378">
        <v>8.3892691536338386</v>
      </c>
      <c r="BF34" s="378">
        <v>8.024297244950839</v>
      </c>
      <c r="BG34" s="378">
        <v>7.7341443510239474</v>
      </c>
      <c r="BH34" s="378">
        <v>7.4433946634382915</v>
      </c>
      <c r="BI34" s="378">
        <v>7.235461198916294</v>
      </c>
      <c r="BJ34" s="378">
        <v>7.0519674905162022</v>
      </c>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row>
    <row r="35" spans="2:88" x14ac:dyDescent="0.25">
      <c r="B35" s="513" t="s">
        <v>246</v>
      </c>
      <c r="C35" s="514" t="s">
        <v>247</v>
      </c>
      <c r="D35" s="515" t="s">
        <v>79</v>
      </c>
      <c r="E35" s="515" t="s">
        <v>149</v>
      </c>
      <c r="F35" s="516">
        <v>1</v>
      </c>
      <c r="G35" s="376">
        <v>0</v>
      </c>
      <c r="H35" s="377">
        <v>0</v>
      </c>
      <c r="I35" s="377">
        <v>0</v>
      </c>
      <c r="J35" s="377">
        <v>0</v>
      </c>
      <c r="K35" s="377">
        <v>0</v>
      </c>
      <c r="L35" s="378">
        <v>0</v>
      </c>
      <c r="M35" s="378">
        <v>13.307580043052392</v>
      </c>
      <c r="N35" s="378">
        <v>13.246449529801644</v>
      </c>
      <c r="O35" s="378">
        <v>13.205190445145538</v>
      </c>
      <c r="P35" s="378">
        <v>13.200868750087668</v>
      </c>
      <c r="Q35" s="378">
        <v>13.190371576348479</v>
      </c>
      <c r="R35" s="378">
        <v>13.245471191786464</v>
      </c>
      <c r="S35" s="378">
        <v>13.405871766224751</v>
      </c>
      <c r="T35" s="378">
        <v>13.646876918368408</v>
      </c>
      <c r="U35" s="378">
        <v>14.383384219387159</v>
      </c>
      <c r="V35" s="378">
        <v>18.589769959645029</v>
      </c>
      <c r="W35" s="378">
        <v>20.687542735493388</v>
      </c>
      <c r="X35" s="378">
        <v>20.482663654335276</v>
      </c>
      <c r="Y35" s="378">
        <v>20.048242797126363</v>
      </c>
      <c r="Z35" s="378">
        <v>19.482895959235503</v>
      </c>
      <c r="AA35" s="378">
        <v>18.678787739659263</v>
      </c>
      <c r="AB35" s="378">
        <v>18.113570134783767</v>
      </c>
      <c r="AC35" s="378">
        <v>17.771953426572509</v>
      </c>
      <c r="AD35" s="378">
        <v>17.33318989073782</v>
      </c>
      <c r="AE35" s="378">
        <v>16.890303513789149</v>
      </c>
      <c r="AF35" s="378">
        <v>16.528408212761047</v>
      </c>
      <c r="AG35" s="378">
        <v>16.185483292942923</v>
      </c>
      <c r="AH35" s="378">
        <v>15.852758051463638</v>
      </c>
      <c r="AI35" s="378">
        <v>15.381116933619934</v>
      </c>
      <c r="AJ35" s="378">
        <v>14.942812603274035</v>
      </c>
      <c r="AK35" s="378">
        <v>14.601017814384692</v>
      </c>
      <c r="AL35" s="378">
        <v>14.408108790453728</v>
      </c>
      <c r="AM35" s="378">
        <v>14.140540521155559</v>
      </c>
      <c r="AN35" s="378">
        <v>13.887076044615295</v>
      </c>
      <c r="AO35" s="378">
        <v>13.731271623276152</v>
      </c>
      <c r="AP35" s="378">
        <v>13.601497594507491</v>
      </c>
      <c r="AQ35" s="378">
        <v>13.417514855444947</v>
      </c>
      <c r="AR35" s="378">
        <v>13.201605354615252</v>
      </c>
      <c r="AS35" s="378">
        <v>12.955062075170042</v>
      </c>
      <c r="AT35" s="378">
        <v>12.757914775037316</v>
      </c>
      <c r="AU35" s="378">
        <v>12.599249837237757</v>
      </c>
      <c r="AV35" s="378">
        <v>12.472067230137622</v>
      </c>
      <c r="AW35" s="378">
        <v>12.321032017524029</v>
      </c>
      <c r="AX35" s="378">
        <v>12.210980239250018</v>
      </c>
      <c r="AY35" s="378">
        <v>12.1041039411742</v>
      </c>
      <c r="AZ35" s="378">
        <v>11.948809578979724</v>
      </c>
      <c r="BA35" s="378">
        <v>11.564173144462242</v>
      </c>
      <c r="BB35" s="378">
        <v>11.218529148455895</v>
      </c>
      <c r="BC35" s="378">
        <v>10.736956560391411</v>
      </c>
      <c r="BD35" s="378">
        <v>10.353063286304661</v>
      </c>
      <c r="BE35" s="378">
        <v>9.8973960174803501</v>
      </c>
      <c r="BF35" s="378">
        <v>9.4668136330867529</v>
      </c>
      <c r="BG35" s="378">
        <v>9.1245003702480609</v>
      </c>
      <c r="BH35" s="378">
        <v>8.7814830290119072</v>
      </c>
      <c r="BI35" s="378">
        <v>8.5361696642869838</v>
      </c>
      <c r="BJ35" s="378">
        <v>8.3196895555322055</v>
      </c>
      <c r="BK35" s="378"/>
      <c r="BL35" s="378"/>
      <c r="BM35" s="378"/>
      <c r="BN35" s="378"/>
      <c r="BO35" s="378"/>
      <c r="BP35" s="378"/>
      <c r="BQ35" s="378"/>
      <c r="BR35" s="378"/>
      <c r="BS35" s="378"/>
      <c r="BT35" s="378"/>
      <c r="BU35" s="378"/>
      <c r="BV35" s="378"/>
      <c r="BW35" s="378"/>
      <c r="BX35" s="378"/>
      <c r="BY35" s="378"/>
      <c r="BZ35" s="378"/>
      <c r="CA35" s="378"/>
      <c r="CB35" s="378"/>
      <c r="CC35" s="378"/>
      <c r="CD35" s="378"/>
      <c r="CE35" s="378"/>
      <c r="CF35" s="378"/>
      <c r="CG35" s="378"/>
      <c r="CH35" s="378"/>
      <c r="CI35" s="378"/>
      <c r="CJ35" s="378"/>
    </row>
    <row r="36" spans="2:88" x14ac:dyDescent="0.25">
      <c r="B36" s="513" t="s">
        <v>248</v>
      </c>
      <c r="C36" s="514" t="s">
        <v>249</v>
      </c>
      <c r="D36" s="515" t="s">
        <v>79</v>
      </c>
      <c r="E36" s="515" t="s">
        <v>149</v>
      </c>
      <c r="F36" s="516">
        <v>1</v>
      </c>
      <c r="G36" s="376">
        <v>0</v>
      </c>
      <c r="H36" s="377">
        <v>0</v>
      </c>
      <c r="I36" s="377">
        <v>0</v>
      </c>
      <c r="J36" s="377">
        <v>0</v>
      </c>
      <c r="K36" s="377">
        <v>0</v>
      </c>
      <c r="L36" s="378">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0</v>
      </c>
      <c r="BA36" s="378">
        <v>0</v>
      </c>
      <c r="BB36" s="378">
        <v>0</v>
      </c>
      <c r="BC36" s="378">
        <v>0</v>
      </c>
      <c r="BD36" s="378">
        <v>0</v>
      </c>
      <c r="BE36" s="378">
        <v>0</v>
      </c>
      <c r="BF36" s="378">
        <v>0</v>
      </c>
      <c r="BG36" s="378">
        <v>0</v>
      </c>
      <c r="BH36" s="378">
        <v>0</v>
      </c>
      <c r="BI36" s="378">
        <v>0</v>
      </c>
      <c r="BJ36" s="378">
        <v>0</v>
      </c>
      <c r="BK36" s="378"/>
      <c r="BL36" s="378"/>
      <c r="BM36" s="378"/>
      <c r="BN36" s="378"/>
      <c r="BO36" s="378"/>
      <c r="BP36" s="378"/>
      <c r="BQ36" s="378"/>
      <c r="BR36" s="378"/>
      <c r="BS36" s="378"/>
      <c r="BT36" s="378"/>
      <c r="BU36" s="378"/>
      <c r="BV36" s="378"/>
      <c r="BW36" s="378"/>
      <c r="BX36" s="378"/>
      <c r="BY36" s="378"/>
      <c r="BZ36" s="378"/>
      <c r="CA36" s="378"/>
      <c r="CB36" s="378"/>
      <c r="CC36" s="378"/>
      <c r="CD36" s="378"/>
      <c r="CE36" s="378"/>
      <c r="CF36" s="378"/>
      <c r="CG36" s="378"/>
      <c r="CH36" s="378"/>
      <c r="CI36" s="378"/>
      <c r="CJ36" s="378"/>
    </row>
    <row r="37" spans="2:88" x14ac:dyDescent="0.25">
      <c r="B37" s="513" t="s">
        <v>250</v>
      </c>
      <c r="C37" s="514" t="s">
        <v>249</v>
      </c>
      <c r="D37" s="515" t="s">
        <v>79</v>
      </c>
      <c r="E37" s="515" t="s">
        <v>149</v>
      </c>
      <c r="F37" s="516">
        <v>1</v>
      </c>
      <c r="G37" s="376">
        <v>0</v>
      </c>
      <c r="H37" s="377">
        <v>0</v>
      </c>
      <c r="I37" s="377">
        <v>0</v>
      </c>
      <c r="J37" s="377">
        <v>0</v>
      </c>
      <c r="K37" s="377">
        <v>0</v>
      </c>
      <c r="L37" s="378">
        <v>0</v>
      </c>
      <c r="M37" s="378">
        <v>0</v>
      </c>
      <c r="N37" s="378">
        <v>0</v>
      </c>
      <c r="O37" s="378">
        <v>0</v>
      </c>
      <c r="P37" s="378">
        <v>0</v>
      </c>
      <c r="Q37" s="378">
        <v>0</v>
      </c>
      <c r="R37" s="378">
        <v>0</v>
      </c>
      <c r="S37" s="378">
        <v>0</v>
      </c>
      <c r="T37" s="378">
        <v>0</v>
      </c>
      <c r="U37" s="378">
        <v>0</v>
      </c>
      <c r="V37" s="378">
        <v>0</v>
      </c>
      <c r="W37" s="378">
        <v>0</v>
      </c>
      <c r="X37" s="378">
        <v>0</v>
      </c>
      <c r="Y37" s="378">
        <v>0</v>
      </c>
      <c r="Z37" s="378">
        <v>0</v>
      </c>
      <c r="AA37" s="378">
        <v>0</v>
      </c>
      <c r="AB37" s="378">
        <v>0</v>
      </c>
      <c r="AC37" s="378">
        <v>0</v>
      </c>
      <c r="AD37" s="378">
        <v>0</v>
      </c>
      <c r="AE37" s="378">
        <v>0</v>
      </c>
      <c r="AF37" s="378">
        <v>0</v>
      </c>
      <c r="AG37" s="378">
        <v>0</v>
      </c>
      <c r="AH37" s="378">
        <v>0</v>
      </c>
      <c r="AI37" s="378">
        <v>0</v>
      </c>
      <c r="AJ37" s="378">
        <v>0</v>
      </c>
      <c r="AK37" s="378">
        <v>0</v>
      </c>
      <c r="AL37" s="378">
        <v>0</v>
      </c>
      <c r="AM37" s="378">
        <v>0</v>
      </c>
      <c r="AN37" s="378">
        <v>0</v>
      </c>
      <c r="AO37" s="378">
        <v>0</v>
      </c>
      <c r="AP37" s="378">
        <v>0</v>
      </c>
      <c r="AQ37" s="378">
        <v>0</v>
      </c>
      <c r="AR37" s="378">
        <v>0</v>
      </c>
      <c r="AS37" s="378">
        <v>0</v>
      </c>
      <c r="AT37" s="378">
        <v>0</v>
      </c>
      <c r="AU37" s="378">
        <v>0</v>
      </c>
      <c r="AV37" s="378">
        <v>0</v>
      </c>
      <c r="AW37" s="378">
        <v>0</v>
      </c>
      <c r="AX37" s="378">
        <v>0</v>
      </c>
      <c r="AY37" s="378">
        <v>0</v>
      </c>
      <c r="AZ37" s="378">
        <v>0</v>
      </c>
      <c r="BA37" s="378">
        <v>0</v>
      </c>
      <c r="BB37" s="378">
        <v>0</v>
      </c>
      <c r="BC37" s="378">
        <v>0</v>
      </c>
      <c r="BD37" s="378">
        <v>0</v>
      </c>
      <c r="BE37" s="378">
        <v>0</v>
      </c>
      <c r="BF37" s="378">
        <v>0</v>
      </c>
      <c r="BG37" s="378">
        <v>0</v>
      </c>
      <c r="BH37" s="378">
        <v>0</v>
      </c>
      <c r="BI37" s="378">
        <v>0</v>
      </c>
      <c r="BJ37" s="378">
        <v>0</v>
      </c>
      <c r="BK37" s="378"/>
      <c r="BL37" s="378"/>
      <c r="BM37" s="378"/>
      <c r="BN37" s="378"/>
      <c r="BO37" s="378"/>
      <c r="BP37" s="378"/>
      <c r="BQ37" s="378"/>
      <c r="BR37" s="378"/>
      <c r="BS37" s="378"/>
      <c r="BT37" s="378"/>
      <c r="BU37" s="378"/>
      <c r="BV37" s="378"/>
      <c r="BW37" s="378"/>
      <c r="BX37" s="378"/>
      <c r="BY37" s="378"/>
      <c r="BZ37" s="378"/>
      <c r="CA37" s="378"/>
      <c r="CB37" s="378"/>
      <c r="CC37" s="378"/>
      <c r="CD37" s="378"/>
      <c r="CE37" s="378"/>
      <c r="CF37" s="378"/>
      <c r="CG37" s="378"/>
      <c r="CH37" s="378"/>
      <c r="CI37" s="378"/>
      <c r="CJ37" s="378"/>
    </row>
    <row r="38" spans="2:88" ht="14.4" thickBot="1" x14ac:dyDescent="0.3">
      <c r="B38" s="517" t="s">
        <v>251</v>
      </c>
      <c r="C38" s="518" t="s">
        <v>249</v>
      </c>
      <c r="D38" s="519" t="s">
        <v>79</v>
      </c>
      <c r="E38" s="519" t="s">
        <v>149</v>
      </c>
      <c r="F38" s="520">
        <v>1</v>
      </c>
      <c r="G38" s="382">
        <v>0</v>
      </c>
      <c r="H38" s="383">
        <v>0</v>
      </c>
      <c r="I38" s="383">
        <v>0</v>
      </c>
      <c r="J38" s="383">
        <v>0</v>
      </c>
      <c r="K38" s="383">
        <v>0</v>
      </c>
      <c r="L38" s="384">
        <v>0</v>
      </c>
      <c r="M38" s="384">
        <v>0</v>
      </c>
      <c r="N38" s="384">
        <v>0</v>
      </c>
      <c r="O38" s="384">
        <v>0</v>
      </c>
      <c r="P38" s="384">
        <v>0</v>
      </c>
      <c r="Q38" s="384">
        <v>0</v>
      </c>
      <c r="R38" s="384">
        <v>0</v>
      </c>
      <c r="S38" s="384">
        <v>0</v>
      </c>
      <c r="T38" s="384">
        <v>0</v>
      </c>
      <c r="U38" s="384">
        <v>0</v>
      </c>
      <c r="V38" s="384">
        <v>0</v>
      </c>
      <c r="W38" s="384">
        <v>0</v>
      </c>
      <c r="X38" s="384">
        <v>0</v>
      </c>
      <c r="Y38" s="384">
        <v>0</v>
      </c>
      <c r="Z38" s="384">
        <v>0</v>
      </c>
      <c r="AA38" s="384">
        <v>0</v>
      </c>
      <c r="AB38" s="384">
        <v>0</v>
      </c>
      <c r="AC38" s="384">
        <v>0</v>
      </c>
      <c r="AD38" s="384">
        <v>0</v>
      </c>
      <c r="AE38" s="384">
        <v>0</v>
      </c>
      <c r="AF38" s="384">
        <v>0</v>
      </c>
      <c r="AG38" s="384">
        <v>0</v>
      </c>
      <c r="AH38" s="384">
        <v>0</v>
      </c>
      <c r="AI38" s="384">
        <v>0</v>
      </c>
      <c r="AJ38" s="384">
        <v>0</v>
      </c>
      <c r="AK38" s="384">
        <v>0</v>
      </c>
      <c r="AL38" s="384">
        <v>0</v>
      </c>
      <c r="AM38" s="384">
        <v>0</v>
      </c>
      <c r="AN38" s="384">
        <v>0</v>
      </c>
      <c r="AO38" s="384">
        <v>0</v>
      </c>
      <c r="AP38" s="384">
        <v>0</v>
      </c>
      <c r="AQ38" s="384">
        <v>0</v>
      </c>
      <c r="AR38" s="384">
        <v>0</v>
      </c>
      <c r="AS38" s="384">
        <v>0</v>
      </c>
      <c r="AT38" s="384">
        <v>0</v>
      </c>
      <c r="AU38" s="384">
        <v>0</v>
      </c>
      <c r="AV38" s="384">
        <v>0</v>
      </c>
      <c r="AW38" s="384">
        <v>0</v>
      </c>
      <c r="AX38" s="384">
        <v>0</v>
      </c>
      <c r="AY38" s="384">
        <v>0</v>
      </c>
      <c r="AZ38" s="384">
        <v>0</v>
      </c>
      <c r="BA38" s="384">
        <v>0</v>
      </c>
      <c r="BB38" s="384">
        <v>0</v>
      </c>
      <c r="BC38" s="384">
        <v>0</v>
      </c>
      <c r="BD38" s="384">
        <v>0</v>
      </c>
      <c r="BE38" s="384">
        <v>0</v>
      </c>
      <c r="BF38" s="384">
        <v>0</v>
      </c>
      <c r="BG38" s="384">
        <v>0</v>
      </c>
      <c r="BH38" s="384">
        <v>0</v>
      </c>
      <c r="BI38" s="384">
        <v>0</v>
      </c>
      <c r="BJ38" s="384">
        <v>0</v>
      </c>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row>
    <row r="39" spans="2:88" ht="14.4" thickBot="1" x14ac:dyDescent="0.3"/>
    <row r="40" spans="2:88" ht="87.75" customHeight="1" x14ac:dyDescent="0.25">
      <c r="B40" s="507" t="s">
        <v>112</v>
      </c>
      <c r="C40" s="1387" t="s">
        <v>114</v>
      </c>
    </row>
    <row r="41" spans="2:88" ht="13.5" customHeight="1" thickBot="1" x14ac:dyDescent="0.3">
      <c r="B41" s="521" t="s">
        <v>63</v>
      </c>
      <c r="C41" s="522" t="s">
        <v>115</v>
      </c>
      <c r="D41" s="522" t="s">
        <v>64</v>
      </c>
      <c r="E41" s="522" t="s">
        <v>116</v>
      </c>
      <c r="F41" s="523" t="s">
        <v>117</v>
      </c>
      <c r="G41" s="524" t="s">
        <v>118</v>
      </c>
      <c r="H41" s="522" t="s">
        <v>119</v>
      </c>
      <c r="I41" s="522" t="s">
        <v>120</v>
      </c>
      <c r="J41" s="522" t="s">
        <v>121</v>
      </c>
      <c r="K41" s="522" t="s">
        <v>122</v>
      </c>
      <c r="L41" s="522" t="s">
        <v>123</v>
      </c>
      <c r="M41" s="522" t="s">
        <v>124</v>
      </c>
      <c r="N41" s="522" t="s">
        <v>125</v>
      </c>
      <c r="O41" s="522" t="s">
        <v>126</v>
      </c>
      <c r="P41" s="522" t="s">
        <v>127</v>
      </c>
      <c r="Q41" s="522" t="s">
        <v>128</v>
      </c>
      <c r="R41" s="522" t="s">
        <v>129</v>
      </c>
      <c r="S41" s="522" t="s">
        <v>157</v>
      </c>
      <c r="T41" s="522" t="s">
        <v>158</v>
      </c>
      <c r="U41" s="522" t="s">
        <v>159</v>
      </c>
      <c r="V41" s="522" t="s">
        <v>160</v>
      </c>
      <c r="W41" s="522" t="s">
        <v>130</v>
      </c>
      <c r="X41" s="522" t="s">
        <v>161</v>
      </c>
      <c r="Y41" s="522" t="s">
        <v>162</v>
      </c>
      <c r="Z41" s="522" t="s">
        <v>163</v>
      </c>
      <c r="AA41" s="522" t="s">
        <v>164</v>
      </c>
      <c r="AB41" s="522" t="s">
        <v>131</v>
      </c>
      <c r="AC41" s="522" t="s">
        <v>165</v>
      </c>
      <c r="AD41" s="522" t="s">
        <v>166</v>
      </c>
      <c r="AE41" s="522" t="s">
        <v>167</v>
      </c>
      <c r="AF41" s="522" t="s">
        <v>168</v>
      </c>
      <c r="AG41" s="522" t="s">
        <v>132</v>
      </c>
      <c r="AH41" s="522" t="s">
        <v>169</v>
      </c>
      <c r="AI41" s="522" t="s">
        <v>170</v>
      </c>
      <c r="AJ41" s="522" t="s">
        <v>171</v>
      </c>
      <c r="AK41" s="522" t="s">
        <v>172</v>
      </c>
      <c r="AL41" s="522" t="s">
        <v>133</v>
      </c>
      <c r="AM41" s="522" t="s">
        <v>173</v>
      </c>
      <c r="AN41" s="522" t="s">
        <v>174</v>
      </c>
      <c r="AO41" s="522" t="s">
        <v>175</v>
      </c>
      <c r="AP41" s="522" t="s">
        <v>176</v>
      </c>
      <c r="AQ41" s="522" t="s">
        <v>134</v>
      </c>
      <c r="AR41" s="522" t="s">
        <v>177</v>
      </c>
      <c r="AS41" s="522" t="s">
        <v>178</v>
      </c>
      <c r="AT41" s="522" t="s">
        <v>179</v>
      </c>
      <c r="AU41" s="522" t="s">
        <v>180</v>
      </c>
      <c r="AV41" s="522" t="s">
        <v>135</v>
      </c>
      <c r="AW41" s="522" t="s">
        <v>181</v>
      </c>
      <c r="AX41" s="522" t="s">
        <v>182</v>
      </c>
      <c r="AY41" s="522" t="s">
        <v>183</v>
      </c>
      <c r="AZ41" s="522" t="s">
        <v>184</v>
      </c>
      <c r="BA41" s="522" t="s">
        <v>136</v>
      </c>
      <c r="BB41" s="522" t="s">
        <v>185</v>
      </c>
      <c r="BC41" s="522" t="s">
        <v>186</v>
      </c>
      <c r="BD41" s="522" t="s">
        <v>187</v>
      </c>
      <c r="BE41" s="522" t="s">
        <v>188</v>
      </c>
      <c r="BF41" s="522" t="s">
        <v>137</v>
      </c>
      <c r="BG41" s="522" t="s">
        <v>189</v>
      </c>
      <c r="BH41" s="522" t="s">
        <v>190</v>
      </c>
      <c r="BI41" s="522" t="s">
        <v>191</v>
      </c>
      <c r="BJ41" s="522" t="s">
        <v>192</v>
      </c>
      <c r="BK41" s="522" t="s">
        <v>138</v>
      </c>
      <c r="BL41" s="522" t="s">
        <v>193</v>
      </c>
      <c r="BM41" s="522" t="s">
        <v>194</v>
      </c>
      <c r="BN41" s="522" t="s">
        <v>195</v>
      </c>
      <c r="BO41" s="522" t="s">
        <v>196</v>
      </c>
      <c r="BP41" s="522" t="s">
        <v>139</v>
      </c>
      <c r="BQ41" s="522" t="s">
        <v>197</v>
      </c>
      <c r="BR41" s="522" t="s">
        <v>198</v>
      </c>
      <c r="BS41" s="522" t="s">
        <v>199</v>
      </c>
      <c r="BT41" s="522" t="s">
        <v>200</v>
      </c>
      <c r="BU41" s="522" t="s">
        <v>140</v>
      </c>
      <c r="BV41" s="522" t="s">
        <v>201</v>
      </c>
      <c r="BW41" s="522" t="s">
        <v>202</v>
      </c>
      <c r="BX41" s="522" t="s">
        <v>203</v>
      </c>
      <c r="BY41" s="522" t="s">
        <v>204</v>
      </c>
      <c r="BZ41" s="522" t="s">
        <v>141</v>
      </c>
      <c r="CA41" s="522" t="s">
        <v>205</v>
      </c>
      <c r="CB41" s="522" t="s">
        <v>206</v>
      </c>
      <c r="CC41" s="522" t="s">
        <v>207</v>
      </c>
      <c r="CD41" s="522" t="s">
        <v>208</v>
      </c>
      <c r="CE41" s="522" t="s">
        <v>142</v>
      </c>
      <c r="CF41" s="522" t="s">
        <v>209</v>
      </c>
      <c r="CG41" s="522" t="s">
        <v>210</v>
      </c>
      <c r="CH41" s="522" t="s">
        <v>211</v>
      </c>
      <c r="CI41" s="522" t="s">
        <v>212</v>
      </c>
      <c r="CJ41" s="522" t="s">
        <v>213</v>
      </c>
    </row>
    <row r="42" spans="2:88" ht="28.5" customHeight="1" x14ac:dyDescent="0.25">
      <c r="B42" s="1332" t="s">
        <v>252</v>
      </c>
      <c r="C42" s="1333" t="s">
        <v>253</v>
      </c>
      <c r="D42" s="1334" t="s">
        <v>79</v>
      </c>
      <c r="E42" s="1334" t="s">
        <v>254</v>
      </c>
      <c r="F42" s="1335">
        <v>0</v>
      </c>
      <c r="G42" s="1472">
        <v>0</v>
      </c>
      <c r="H42" s="1473">
        <v>0</v>
      </c>
      <c r="I42" s="1473">
        <v>0.25</v>
      </c>
      <c r="J42" s="1473">
        <v>0.5</v>
      </c>
      <c r="K42" s="1473">
        <v>0.75</v>
      </c>
      <c r="L42" s="1473">
        <v>1.25</v>
      </c>
      <c r="M42" s="1473">
        <v>19.688950000000002</v>
      </c>
      <c r="N42" s="1473">
        <v>37.785790000000006</v>
      </c>
      <c r="O42" s="1473">
        <v>55.494460000000004</v>
      </c>
      <c r="P42" s="1473">
        <v>73.277560000000008</v>
      </c>
      <c r="Q42" s="1473">
        <v>90.914820000000006</v>
      </c>
      <c r="R42" s="1473">
        <v>123.71684999999999</v>
      </c>
      <c r="S42" s="1473">
        <v>156.33937</v>
      </c>
      <c r="T42" s="1473">
        <v>188.82533000000001</v>
      </c>
      <c r="U42" s="1473">
        <v>221.20968999999999</v>
      </c>
      <c r="V42" s="1473">
        <v>253.55461</v>
      </c>
      <c r="W42" s="1473">
        <v>271.46689000000003</v>
      </c>
      <c r="X42" s="1473">
        <v>289.36515000000009</v>
      </c>
      <c r="Y42" s="1473">
        <v>307.25924000000009</v>
      </c>
      <c r="Z42" s="1473">
        <v>325.13850000000014</v>
      </c>
      <c r="AA42" s="1473">
        <v>343.01022000000017</v>
      </c>
      <c r="AB42" s="1473">
        <v>360.86840000000018</v>
      </c>
      <c r="AC42" s="1473">
        <v>363.32250000000016</v>
      </c>
      <c r="AD42" s="1473">
        <v>365.75765000000018</v>
      </c>
      <c r="AE42" s="1473">
        <v>368.1765700000002</v>
      </c>
      <c r="AF42" s="1473">
        <v>370.5802300000002</v>
      </c>
      <c r="AG42" s="1473">
        <v>372.96757000000019</v>
      </c>
      <c r="AH42" s="1473">
        <v>375.3361500000002</v>
      </c>
      <c r="AI42" s="1473">
        <v>377.68500000000023</v>
      </c>
      <c r="AJ42" s="1473">
        <v>380.01699000000025</v>
      </c>
      <c r="AK42" s="1473">
        <v>382.33444000000026</v>
      </c>
      <c r="AL42" s="1473">
        <v>383.83621000000028</v>
      </c>
      <c r="AM42" s="1473">
        <v>385.23006000000026</v>
      </c>
      <c r="AN42" s="1473">
        <v>386.62160000000029</v>
      </c>
      <c r="AO42" s="1473">
        <v>388.04505000000029</v>
      </c>
      <c r="AP42" s="1473">
        <v>389.48881000000029</v>
      </c>
      <c r="AQ42" s="1473">
        <v>390.92192000000028</v>
      </c>
      <c r="AR42" s="1473">
        <v>392.33451000000031</v>
      </c>
      <c r="AS42" s="1473">
        <v>393.71803000000028</v>
      </c>
      <c r="AT42" s="1473">
        <v>395.0706000000003</v>
      </c>
      <c r="AU42" s="1473">
        <v>396.45664000000028</v>
      </c>
      <c r="AV42" s="1473">
        <v>397.84432000000027</v>
      </c>
      <c r="AW42" s="1473">
        <v>399.22906000000029</v>
      </c>
      <c r="AX42" s="1473">
        <v>400.6761900000003</v>
      </c>
      <c r="AY42" s="1473">
        <v>402.15026000000029</v>
      </c>
      <c r="AZ42" s="1473">
        <v>403.67314000000027</v>
      </c>
      <c r="BA42" s="1473">
        <v>405.24328000000025</v>
      </c>
      <c r="BB42" s="1473">
        <v>406.81213000000025</v>
      </c>
      <c r="BC42" s="1473">
        <v>408.35879000000023</v>
      </c>
      <c r="BD42" s="1473">
        <v>409.90517000000023</v>
      </c>
      <c r="BE42" s="1473">
        <v>411.41677000000021</v>
      </c>
      <c r="BF42" s="1473">
        <v>412.92511000000019</v>
      </c>
      <c r="BG42" s="1473">
        <v>414.42827000000017</v>
      </c>
      <c r="BH42" s="1473">
        <v>415.90620000000018</v>
      </c>
      <c r="BI42" s="1473">
        <v>417.36392000000018</v>
      </c>
      <c r="BJ42" s="1473">
        <v>418.7938000000002</v>
      </c>
      <c r="BK42" s="1336"/>
      <c r="BL42" s="1336"/>
      <c r="BM42" s="1336"/>
      <c r="BN42" s="1336"/>
      <c r="BO42" s="1336"/>
      <c r="BP42" s="1336"/>
      <c r="BQ42" s="1336"/>
      <c r="BR42" s="1336"/>
      <c r="BS42" s="1336"/>
      <c r="BT42" s="1336"/>
      <c r="BU42" s="1336"/>
      <c r="BV42" s="1336"/>
      <c r="BW42" s="1336"/>
      <c r="BX42" s="1336"/>
      <c r="BY42" s="1336"/>
      <c r="BZ42" s="1336"/>
      <c r="CA42" s="1336"/>
      <c r="CB42" s="1336"/>
      <c r="CC42" s="1336"/>
      <c r="CD42" s="1336"/>
      <c r="CE42" s="1336"/>
      <c r="CF42" s="1336"/>
      <c r="CG42" s="1336"/>
      <c r="CH42" s="1336"/>
      <c r="CI42" s="1336"/>
      <c r="CJ42" s="1336"/>
    </row>
    <row r="43" spans="2:88" ht="13.5" customHeight="1" x14ac:dyDescent="0.25">
      <c r="B43" s="565" t="s">
        <v>255</v>
      </c>
      <c r="C43" s="566" t="s">
        <v>256</v>
      </c>
      <c r="D43" s="567" t="s">
        <v>257</v>
      </c>
      <c r="E43" s="567" t="s">
        <v>254</v>
      </c>
      <c r="F43" s="568">
        <v>0</v>
      </c>
      <c r="G43" s="1466">
        <f>SUM(G44:G48)</f>
        <v>0</v>
      </c>
      <c r="H43" s="1466">
        <f t="shared" ref="H43:BJ43" si="2">SUM(H44:H48)</f>
        <v>6.2831700000000001</v>
      </c>
      <c r="I43" s="1466">
        <f t="shared" si="2"/>
        <v>11.67515</v>
      </c>
      <c r="J43" s="1466">
        <f t="shared" si="2"/>
        <v>12.95956</v>
      </c>
      <c r="K43" s="1466">
        <f t="shared" si="2"/>
        <v>13.541460000000001</v>
      </c>
      <c r="L43" s="1466">
        <f>SUM(L44:L48)</f>
        <v>14.293099999999999</v>
      </c>
      <c r="M43" s="1466">
        <f t="shared" si="2"/>
        <v>19.04795</v>
      </c>
      <c r="N43" s="1466">
        <f t="shared" si="2"/>
        <v>18.583839999999999</v>
      </c>
      <c r="O43" s="1466">
        <f t="shared" si="2"/>
        <v>18.098670000000002</v>
      </c>
      <c r="P43" s="1466">
        <f t="shared" si="2"/>
        <v>18.095100000000002</v>
      </c>
      <c r="Q43" s="1466">
        <f t="shared" si="2"/>
        <v>17.887260000000001</v>
      </c>
      <c r="R43" s="1466">
        <f t="shared" si="2"/>
        <v>33.002029999999998</v>
      </c>
      <c r="S43" s="1466">
        <f t="shared" si="2"/>
        <v>32.782520000000005</v>
      </c>
      <c r="T43" s="1466">
        <f t="shared" si="2"/>
        <v>32.613959999999999</v>
      </c>
      <c r="U43" s="1466">
        <f t="shared" si="2"/>
        <v>32.486360000000005</v>
      </c>
      <c r="V43" s="1466">
        <f t="shared" si="2"/>
        <v>32.426919999999996</v>
      </c>
      <c r="W43" s="1466">
        <f t="shared" si="2"/>
        <v>17.978279999999998</v>
      </c>
      <c r="X43" s="1466">
        <f t="shared" si="2"/>
        <v>17.951259999999998</v>
      </c>
      <c r="Y43" s="1466">
        <f t="shared" si="2"/>
        <v>17.93609</v>
      </c>
      <c r="Z43" s="1466">
        <f t="shared" si="2"/>
        <v>17.913259999999998</v>
      </c>
      <c r="AA43" s="1466">
        <f t="shared" si="2"/>
        <v>17.898720000000001</v>
      </c>
      <c r="AB43" s="1466">
        <f t="shared" si="2"/>
        <v>17.880179999999999</v>
      </c>
      <c r="AC43" s="1466">
        <f t="shared" si="2"/>
        <v>2.4720999999999997</v>
      </c>
      <c r="AD43" s="1466">
        <f t="shared" si="2"/>
        <v>2.4491499999999999</v>
      </c>
      <c r="AE43" s="1466">
        <f t="shared" si="2"/>
        <v>2.4299200000000001</v>
      </c>
      <c r="AF43" s="1466">
        <f t="shared" si="2"/>
        <v>2.4126599999999998</v>
      </c>
      <c r="AG43" s="1466">
        <f t="shared" si="2"/>
        <v>2.3943400000000001</v>
      </c>
      <c r="AH43" s="1466">
        <f t="shared" si="2"/>
        <v>2.3745799999999999</v>
      </c>
      <c r="AI43" s="1466">
        <f t="shared" si="2"/>
        <v>2.35385</v>
      </c>
      <c r="AJ43" s="1466">
        <f t="shared" si="2"/>
        <v>2.3359899999999998</v>
      </c>
      <c r="AK43" s="1466">
        <f t="shared" si="2"/>
        <v>2.3204500000000001</v>
      </c>
      <c r="AL43" s="1466">
        <f t="shared" si="2"/>
        <v>1.5037700000000001</v>
      </c>
      <c r="AM43" s="1466">
        <f t="shared" si="2"/>
        <v>1.39585</v>
      </c>
      <c r="AN43" s="1466">
        <f t="shared" si="2"/>
        <v>1.39354</v>
      </c>
      <c r="AO43" s="1466">
        <f t="shared" si="2"/>
        <v>1.4254500000000001</v>
      </c>
      <c r="AP43" s="1466">
        <f t="shared" si="2"/>
        <v>1.4457599999999999</v>
      </c>
      <c r="AQ43" s="1466">
        <f t="shared" si="2"/>
        <v>1.4351100000000001</v>
      </c>
      <c r="AR43" s="1466">
        <f t="shared" si="2"/>
        <v>1.41459</v>
      </c>
      <c r="AS43" s="1466">
        <f t="shared" si="2"/>
        <v>1.3855200000000001</v>
      </c>
      <c r="AT43" s="1466">
        <f t="shared" si="2"/>
        <v>1.3545700000000001</v>
      </c>
      <c r="AU43" s="1466">
        <f t="shared" si="2"/>
        <v>1.3880399999999999</v>
      </c>
      <c r="AV43" s="1466">
        <f t="shared" si="2"/>
        <v>1.38968</v>
      </c>
      <c r="AW43" s="1466">
        <f t="shared" si="2"/>
        <v>1.3867400000000001</v>
      </c>
      <c r="AX43" s="1466">
        <f t="shared" si="2"/>
        <v>1.44913</v>
      </c>
      <c r="AY43" s="1466">
        <f t="shared" si="2"/>
        <v>1.47607</v>
      </c>
      <c r="AZ43" s="1466">
        <f t="shared" si="2"/>
        <v>1.52488</v>
      </c>
      <c r="BA43" s="1466">
        <f t="shared" si="2"/>
        <v>1.5721400000000001</v>
      </c>
      <c r="BB43" s="1466">
        <f t="shared" si="2"/>
        <v>1.5708500000000001</v>
      </c>
      <c r="BC43" s="1466">
        <f t="shared" si="2"/>
        <v>1.5486599999999999</v>
      </c>
      <c r="BD43" s="1466">
        <f t="shared" si="2"/>
        <v>1.5483800000000001</v>
      </c>
      <c r="BE43" s="1466">
        <f t="shared" si="2"/>
        <v>1.5136000000000001</v>
      </c>
      <c r="BF43" s="1466">
        <f t="shared" si="2"/>
        <v>1.51034</v>
      </c>
      <c r="BG43" s="1466">
        <f t="shared" si="2"/>
        <v>1.5051600000000001</v>
      </c>
      <c r="BH43" s="1466">
        <f t="shared" si="2"/>
        <v>1.47993</v>
      </c>
      <c r="BI43" s="1466">
        <f t="shared" si="2"/>
        <v>1.4597199999999999</v>
      </c>
      <c r="BJ43" s="1466">
        <f t="shared" si="2"/>
        <v>1.43188</v>
      </c>
      <c r="BK43" s="1522"/>
      <c r="BL43" s="1522"/>
      <c r="BM43" s="1522"/>
      <c r="BN43" s="1522"/>
      <c r="BO43" s="1522"/>
      <c r="BP43" s="1522"/>
      <c r="BQ43" s="1522"/>
      <c r="BR43" s="1522"/>
      <c r="BS43" s="1522"/>
      <c r="BT43" s="1522"/>
      <c r="BU43" s="1522"/>
      <c r="BV43" s="1522"/>
      <c r="BW43" s="1522"/>
      <c r="BX43" s="1522"/>
      <c r="BY43" s="1522"/>
      <c r="BZ43" s="1522"/>
      <c r="CA43" s="1522"/>
      <c r="CB43" s="1522"/>
      <c r="CC43" s="1522"/>
      <c r="CD43" s="1522"/>
      <c r="CE43" s="1522"/>
      <c r="CF43" s="1522"/>
      <c r="CG43" s="1522"/>
      <c r="CH43" s="1522"/>
      <c r="CI43" s="1522"/>
      <c r="CJ43" s="1522"/>
    </row>
    <row r="44" spans="2:88" ht="32.25" customHeight="1" x14ac:dyDescent="0.25">
      <c r="B44" s="569" t="s">
        <v>258</v>
      </c>
      <c r="C44" s="570" t="s">
        <v>259</v>
      </c>
      <c r="D44" s="571" t="s">
        <v>79</v>
      </c>
      <c r="E44" s="571" t="s">
        <v>254</v>
      </c>
      <c r="F44" s="572">
        <v>0</v>
      </c>
      <c r="G44" s="1467">
        <v>0</v>
      </c>
      <c r="H44" s="1468">
        <v>6.2831700000000001</v>
      </c>
      <c r="I44" s="1468">
        <v>11.42515</v>
      </c>
      <c r="J44" s="1468">
        <v>12.70956</v>
      </c>
      <c r="K44" s="1468">
        <v>13.291460000000001</v>
      </c>
      <c r="L44" s="1468">
        <v>13.793099999999999</v>
      </c>
      <c r="M44" s="1468">
        <v>0.60899999999999999</v>
      </c>
      <c r="N44" s="1468">
        <v>0.48699999999999999</v>
      </c>
      <c r="O44" s="1468">
        <v>0.39</v>
      </c>
      <c r="P44" s="1468">
        <v>0.312</v>
      </c>
      <c r="Q44" s="1468">
        <v>0.25</v>
      </c>
      <c r="R44" s="1468">
        <v>0.2</v>
      </c>
      <c r="S44" s="1468">
        <v>0.16</v>
      </c>
      <c r="T44" s="1468">
        <v>0.128</v>
      </c>
      <c r="U44" s="1468">
        <v>0.10199999999999999</v>
      </c>
      <c r="V44" s="1468">
        <v>8.2000000000000003E-2</v>
      </c>
      <c r="W44" s="1468">
        <v>6.6000000000000003E-2</v>
      </c>
      <c r="X44" s="1468">
        <v>5.2999999999999999E-2</v>
      </c>
      <c r="Y44" s="1468">
        <v>4.2000000000000003E-2</v>
      </c>
      <c r="Z44" s="1468">
        <v>3.4000000000000002E-2</v>
      </c>
      <c r="AA44" s="1468">
        <v>2.7E-2</v>
      </c>
      <c r="AB44" s="1468">
        <v>2.1999999999999999E-2</v>
      </c>
      <c r="AC44" s="1468">
        <v>1.7999999999999999E-2</v>
      </c>
      <c r="AD44" s="1468">
        <v>1.4E-2</v>
      </c>
      <c r="AE44" s="1468">
        <v>1.0999999999999999E-2</v>
      </c>
      <c r="AF44" s="1468">
        <v>8.9999999999999993E-3</v>
      </c>
      <c r="AG44" s="1468">
        <v>7.0000000000000001E-3</v>
      </c>
      <c r="AH44" s="1468">
        <v>6.0000000000000001E-3</v>
      </c>
      <c r="AI44" s="1468">
        <v>5.0000000000000001E-3</v>
      </c>
      <c r="AJ44" s="1468">
        <v>4.0000000000000001E-3</v>
      </c>
      <c r="AK44" s="1468">
        <v>3.0000000000000001E-3</v>
      </c>
      <c r="AL44" s="1468">
        <v>2E-3</v>
      </c>
      <c r="AM44" s="1468">
        <v>2E-3</v>
      </c>
      <c r="AN44" s="1468">
        <v>2E-3</v>
      </c>
      <c r="AO44" s="1468">
        <v>2E-3</v>
      </c>
      <c r="AP44" s="1468">
        <v>2E-3</v>
      </c>
      <c r="AQ44" s="1468">
        <v>2E-3</v>
      </c>
      <c r="AR44" s="1468">
        <v>2E-3</v>
      </c>
      <c r="AS44" s="1468">
        <v>2E-3</v>
      </c>
      <c r="AT44" s="1468">
        <v>2E-3</v>
      </c>
      <c r="AU44" s="1468">
        <v>2E-3</v>
      </c>
      <c r="AV44" s="1468">
        <v>2E-3</v>
      </c>
      <c r="AW44" s="1468">
        <v>2E-3</v>
      </c>
      <c r="AX44" s="1468">
        <v>2E-3</v>
      </c>
      <c r="AY44" s="1468">
        <v>2E-3</v>
      </c>
      <c r="AZ44" s="1468">
        <v>2E-3</v>
      </c>
      <c r="BA44" s="1468">
        <v>2E-3</v>
      </c>
      <c r="BB44" s="1468">
        <v>2E-3</v>
      </c>
      <c r="BC44" s="1468">
        <v>2E-3</v>
      </c>
      <c r="BD44" s="1468">
        <v>2E-3</v>
      </c>
      <c r="BE44" s="1468">
        <v>2E-3</v>
      </c>
      <c r="BF44" s="1468">
        <v>2E-3</v>
      </c>
      <c r="BG44" s="1468">
        <v>2E-3</v>
      </c>
      <c r="BH44" s="1468">
        <v>2E-3</v>
      </c>
      <c r="BI44" s="1468">
        <v>2E-3</v>
      </c>
      <c r="BJ44" s="1468">
        <v>2E-3</v>
      </c>
      <c r="BK44" s="1468"/>
      <c r="BL44" s="1468"/>
      <c r="BM44" s="1468"/>
      <c r="BN44" s="1468"/>
      <c r="BO44" s="1468"/>
      <c r="BP44" s="1468"/>
      <c r="BQ44" s="1468"/>
      <c r="BR44" s="1468"/>
      <c r="BS44" s="1468"/>
      <c r="BT44" s="1468"/>
      <c r="BU44" s="1468"/>
      <c r="BV44" s="1468"/>
      <c r="BW44" s="1468"/>
      <c r="BX44" s="1468"/>
      <c r="BY44" s="1468"/>
      <c r="BZ44" s="1468"/>
      <c r="CA44" s="1468"/>
      <c r="CB44" s="1468"/>
      <c r="CC44" s="1468"/>
      <c r="CD44" s="1468"/>
      <c r="CE44" s="1468"/>
      <c r="CF44" s="1468"/>
      <c r="CG44" s="1468"/>
      <c r="CH44" s="1468"/>
      <c r="CI44" s="1468"/>
      <c r="CJ44" s="1468"/>
    </row>
    <row r="45" spans="2:88" ht="27" customHeight="1" x14ac:dyDescent="0.25">
      <c r="B45" s="569" t="s">
        <v>260</v>
      </c>
      <c r="C45" s="570" t="s">
        <v>261</v>
      </c>
      <c r="D45" s="571" t="s">
        <v>79</v>
      </c>
      <c r="E45" s="571" t="s">
        <v>254</v>
      </c>
      <c r="F45" s="572">
        <v>0</v>
      </c>
      <c r="G45" s="1467">
        <v>0</v>
      </c>
      <c r="H45" s="1468">
        <v>0</v>
      </c>
      <c r="I45" s="1468">
        <v>0</v>
      </c>
      <c r="J45" s="1468">
        <v>0</v>
      </c>
      <c r="K45" s="1468">
        <v>0</v>
      </c>
      <c r="L45" s="1468">
        <v>0</v>
      </c>
      <c r="M45" s="1468">
        <v>0</v>
      </c>
      <c r="N45" s="1468">
        <v>0</v>
      </c>
      <c r="O45" s="1468">
        <v>0</v>
      </c>
      <c r="P45" s="1468">
        <v>0</v>
      </c>
      <c r="Q45" s="1468">
        <v>0</v>
      </c>
      <c r="R45" s="1468">
        <v>0</v>
      </c>
      <c r="S45" s="1468">
        <v>0</v>
      </c>
      <c r="T45" s="1468">
        <v>0</v>
      </c>
      <c r="U45" s="1468">
        <v>0</v>
      </c>
      <c r="V45" s="1468">
        <v>0</v>
      </c>
      <c r="W45" s="1468">
        <v>0</v>
      </c>
      <c r="X45" s="1468">
        <v>0</v>
      </c>
      <c r="Y45" s="1468">
        <v>0</v>
      </c>
      <c r="Z45" s="1468">
        <v>0</v>
      </c>
      <c r="AA45" s="1468">
        <v>0</v>
      </c>
      <c r="AB45" s="1468">
        <v>0</v>
      </c>
      <c r="AC45" s="1468">
        <v>0</v>
      </c>
      <c r="AD45" s="1468">
        <v>0</v>
      </c>
      <c r="AE45" s="1468">
        <v>0</v>
      </c>
      <c r="AF45" s="1468">
        <v>0</v>
      </c>
      <c r="AG45" s="1468">
        <v>0</v>
      </c>
      <c r="AH45" s="1468">
        <v>0</v>
      </c>
      <c r="AI45" s="1468">
        <v>0</v>
      </c>
      <c r="AJ45" s="1468">
        <v>0</v>
      </c>
      <c r="AK45" s="1468">
        <v>0</v>
      </c>
      <c r="AL45" s="1468">
        <v>0</v>
      </c>
      <c r="AM45" s="1468">
        <v>0</v>
      </c>
      <c r="AN45" s="1468">
        <v>0</v>
      </c>
      <c r="AO45" s="1468">
        <v>0</v>
      </c>
      <c r="AP45" s="1468">
        <v>0</v>
      </c>
      <c r="AQ45" s="1468">
        <v>0</v>
      </c>
      <c r="AR45" s="1468">
        <v>0</v>
      </c>
      <c r="AS45" s="1468">
        <v>0</v>
      </c>
      <c r="AT45" s="1468">
        <v>0</v>
      </c>
      <c r="AU45" s="1468">
        <v>0</v>
      </c>
      <c r="AV45" s="1468">
        <v>0</v>
      </c>
      <c r="AW45" s="1468">
        <v>0</v>
      </c>
      <c r="AX45" s="1468">
        <v>0</v>
      </c>
      <c r="AY45" s="1468">
        <v>0</v>
      </c>
      <c r="AZ45" s="1468">
        <v>0</v>
      </c>
      <c r="BA45" s="1468">
        <v>0</v>
      </c>
      <c r="BB45" s="1468">
        <v>0</v>
      </c>
      <c r="BC45" s="1468">
        <v>0</v>
      </c>
      <c r="BD45" s="1468">
        <v>0</v>
      </c>
      <c r="BE45" s="1468">
        <v>0</v>
      </c>
      <c r="BF45" s="1468">
        <v>0</v>
      </c>
      <c r="BG45" s="1468">
        <v>0</v>
      </c>
      <c r="BH45" s="1468">
        <v>0</v>
      </c>
      <c r="BI45" s="1468">
        <v>0</v>
      </c>
      <c r="BJ45" s="1468">
        <v>0</v>
      </c>
      <c r="BK45" s="1468"/>
      <c r="BL45" s="1468"/>
      <c r="BM45" s="1468"/>
      <c r="BN45" s="1468"/>
      <c r="BO45" s="1468"/>
      <c r="BP45" s="1468"/>
      <c r="BQ45" s="1468"/>
      <c r="BR45" s="1468"/>
      <c r="BS45" s="1468"/>
      <c r="BT45" s="1468"/>
      <c r="BU45" s="1468"/>
      <c r="BV45" s="1468"/>
      <c r="BW45" s="1468"/>
      <c r="BX45" s="1468"/>
      <c r="BY45" s="1468"/>
      <c r="BZ45" s="1468"/>
      <c r="CA45" s="1468"/>
      <c r="CB45" s="1468"/>
      <c r="CC45" s="1468"/>
      <c r="CD45" s="1468"/>
      <c r="CE45" s="1468"/>
      <c r="CF45" s="1468"/>
      <c r="CG45" s="1468"/>
      <c r="CH45" s="1468"/>
      <c r="CI45" s="1468"/>
      <c r="CJ45" s="1468"/>
    </row>
    <row r="46" spans="2:88" ht="27" customHeight="1" x14ac:dyDescent="0.25">
      <c r="B46" s="569" t="s">
        <v>262</v>
      </c>
      <c r="C46" s="570" t="s">
        <v>263</v>
      </c>
      <c r="D46" s="571" t="s">
        <v>79</v>
      </c>
      <c r="E46" s="575" t="s">
        <v>254</v>
      </c>
      <c r="F46" s="576">
        <v>0</v>
      </c>
      <c r="G46" s="1467">
        <v>0</v>
      </c>
      <c r="H46" s="1468">
        <v>0</v>
      </c>
      <c r="I46" s="1468">
        <v>0</v>
      </c>
      <c r="J46" s="1468">
        <v>0</v>
      </c>
      <c r="K46" s="1468">
        <v>0</v>
      </c>
      <c r="L46" s="1468">
        <v>0</v>
      </c>
      <c r="M46" s="1468">
        <v>0</v>
      </c>
      <c r="N46" s="1468">
        <v>0</v>
      </c>
      <c r="O46" s="1468">
        <v>0</v>
      </c>
      <c r="P46" s="1468">
        <v>0</v>
      </c>
      <c r="Q46" s="1468">
        <v>0</v>
      </c>
      <c r="R46" s="1468">
        <v>0</v>
      </c>
      <c r="S46" s="1468">
        <v>0</v>
      </c>
      <c r="T46" s="1468">
        <v>0</v>
      </c>
      <c r="U46" s="1468">
        <v>0</v>
      </c>
      <c r="V46" s="1468">
        <v>0</v>
      </c>
      <c r="W46" s="1468">
        <v>0</v>
      </c>
      <c r="X46" s="1468">
        <v>0</v>
      </c>
      <c r="Y46" s="1468">
        <v>0</v>
      </c>
      <c r="Z46" s="1468">
        <v>0</v>
      </c>
      <c r="AA46" s="1468">
        <v>0</v>
      </c>
      <c r="AB46" s="1468">
        <v>0</v>
      </c>
      <c r="AC46" s="1468">
        <v>0</v>
      </c>
      <c r="AD46" s="1468">
        <v>0</v>
      </c>
      <c r="AE46" s="1468">
        <v>0</v>
      </c>
      <c r="AF46" s="1468">
        <v>0</v>
      </c>
      <c r="AG46" s="1468">
        <v>0</v>
      </c>
      <c r="AH46" s="1468">
        <v>0</v>
      </c>
      <c r="AI46" s="1468">
        <v>0</v>
      </c>
      <c r="AJ46" s="1468">
        <v>0</v>
      </c>
      <c r="AK46" s="1468">
        <v>0</v>
      </c>
      <c r="AL46" s="1468">
        <v>0</v>
      </c>
      <c r="AM46" s="1468">
        <v>0</v>
      </c>
      <c r="AN46" s="1468">
        <v>0</v>
      </c>
      <c r="AO46" s="1468">
        <v>0</v>
      </c>
      <c r="AP46" s="1468">
        <v>0</v>
      </c>
      <c r="AQ46" s="1468">
        <v>0</v>
      </c>
      <c r="AR46" s="1468">
        <v>0</v>
      </c>
      <c r="AS46" s="1468">
        <v>0</v>
      </c>
      <c r="AT46" s="1468">
        <v>0</v>
      </c>
      <c r="AU46" s="1468">
        <v>0</v>
      </c>
      <c r="AV46" s="1468">
        <v>0</v>
      </c>
      <c r="AW46" s="1468">
        <v>0</v>
      </c>
      <c r="AX46" s="1468">
        <v>0</v>
      </c>
      <c r="AY46" s="1468">
        <v>0</v>
      </c>
      <c r="AZ46" s="1468">
        <v>0</v>
      </c>
      <c r="BA46" s="1468">
        <v>0</v>
      </c>
      <c r="BB46" s="1468">
        <v>0</v>
      </c>
      <c r="BC46" s="1468">
        <v>0</v>
      </c>
      <c r="BD46" s="1468">
        <v>0</v>
      </c>
      <c r="BE46" s="1468">
        <v>0</v>
      </c>
      <c r="BF46" s="1468">
        <v>0</v>
      </c>
      <c r="BG46" s="1468">
        <v>0</v>
      </c>
      <c r="BH46" s="1468">
        <v>0</v>
      </c>
      <c r="BI46" s="1468">
        <v>0</v>
      </c>
      <c r="BJ46" s="1468">
        <v>0</v>
      </c>
      <c r="BK46" s="1468"/>
      <c r="BL46" s="1468"/>
      <c r="BM46" s="1468"/>
      <c r="BN46" s="1468"/>
      <c r="BO46" s="1468"/>
      <c r="BP46" s="1468"/>
      <c r="BQ46" s="1468"/>
      <c r="BR46" s="1468"/>
      <c r="BS46" s="1468"/>
      <c r="BT46" s="1468"/>
      <c r="BU46" s="1468"/>
      <c r="BV46" s="1468"/>
      <c r="BW46" s="1468"/>
      <c r="BX46" s="1468"/>
      <c r="BY46" s="1468"/>
      <c r="BZ46" s="1468"/>
      <c r="CA46" s="1468"/>
      <c r="CB46" s="1468"/>
      <c r="CC46" s="1468"/>
      <c r="CD46" s="1468"/>
      <c r="CE46" s="1468"/>
      <c r="CF46" s="1468"/>
      <c r="CG46" s="1468"/>
      <c r="CH46" s="1468"/>
      <c r="CI46" s="1468"/>
      <c r="CJ46" s="1468"/>
    </row>
    <row r="47" spans="2:88" ht="27.6" x14ac:dyDescent="0.25">
      <c r="B47" s="573" t="s">
        <v>264</v>
      </c>
      <c r="C47" s="574" t="s">
        <v>265</v>
      </c>
      <c r="D47" s="575" t="s">
        <v>79</v>
      </c>
      <c r="E47" s="575" t="s">
        <v>254</v>
      </c>
      <c r="F47" s="576">
        <v>0</v>
      </c>
      <c r="G47" s="1469">
        <v>0</v>
      </c>
      <c r="H47" s="1470">
        <v>0</v>
      </c>
      <c r="I47" s="1470">
        <v>0</v>
      </c>
      <c r="J47" s="1470">
        <v>0</v>
      </c>
      <c r="K47" s="1470">
        <v>0</v>
      </c>
      <c r="L47" s="1470">
        <v>0</v>
      </c>
      <c r="M47" s="1470">
        <v>18.438950000000002</v>
      </c>
      <c r="N47" s="1470">
        <v>18.09684</v>
      </c>
      <c r="O47" s="1470">
        <v>17.708670000000001</v>
      </c>
      <c r="P47" s="1470">
        <v>17.783100000000001</v>
      </c>
      <c r="Q47" s="1470">
        <v>17.637260000000001</v>
      </c>
      <c r="R47" s="1470">
        <v>17.416029999999999</v>
      </c>
      <c r="S47" s="1470">
        <v>17.236520000000002</v>
      </c>
      <c r="T47" s="1470">
        <v>17.099959999999999</v>
      </c>
      <c r="U47" s="1470">
        <v>16.998360000000002</v>
      </c>
      <c r="V47" s="1470">
        <v>16.958919999999999</v>
      </c>
      <c r="W47" s="1470">
        <v>2.5262799999999999</v>
      </c>
      <c r="X47" s="1470">
        <v>2.5122599999999999</v>
      </c>
      <c r="Y47" s="1470">
        <v>2.5080900000000002</v>
      </c>
      <c r="Z47" s="1470">
        <v>2.4932599999999998</v>
      </c>
      <c r="AA47" s="1470">
        <v>2.4857200000000002</v>
      </c>
      <c r="AB47" s="1470">
        <v>2.4721799999999998</v>
      </c>
      <c r="AC47" s="1470">
        <v>2.4540999999999999</v>
      </c>
      <c r="AD47" s="1470">
        <v>2.4351500000000001</v>
      </c>
      <c r="AE47" s="1470">
        <v>2.41892</v>
      </c>
      <c r="AF47" s="1470">
        <v>2.4036599999999999</v>
      </c>
      <c r="AG47" s="1470">
        <v>2.38734</v>
      </c>
      <c r="AH47" s="1470">
        <v>2.3685800000000001</v>
      </c>
      <c r="AI47" s="1470">
        <v>2.3488500000000001</v>
      </c>
      <c r="AJ47" s="1470">
        <v>2.3319899999999998</v>
      </c>
      <c r="AK47" s="1470">
        <v>2.31745</v>
      </c>
      <c r="AL47" s="1470">
        <v>1.50177</v>
      </c>
      <c r="AM47" s="1470">
        <v>1.39385</v>
      </c>
      <c r="AN47" s="1470">
        <v>1.39154</v>
      </c>
      <c r="AO47" s="1470">
        <v>1.4234500000000001</v>
      </c>
      <c r="AP47" s="1470">
        <v>1.4437599999999999</v>
      </c>
      <c r="AQ47" s="1470">
        <v>1.4331100000000001</v>
      </c>
      <c r="AR47" s="1470">
        <v>1.41259</v>
      </c>
      <c r="AS47" s="1470">
        <v>1.3835200000000001</v>
      </c>
      <c r="AT47" s="1470">
        <v>1.3525700000000001</v>
      </c>
      <c r="AU47" s="1470">
        <v>1.3860399999999999</v>
      </c>
      <c r="AV47" s="1470">
        <v>1.38768</v>
      </c>
      <c r="AW47" s="1470">
        <v>1.3847400000000001</v>
      </c>
      <c r="AX47" s="1470">
        <v>1.44713</v>
      </c>
      <c r="AY47" s="1470">
        <v>1.47407</v>
      </c>
      <c r="AZ47" s="1470">
        <v>1.52288</v>
      </c>
      <c r="BA47" s="1470">
        <v>1.5701400000000001</v>
      </c>
      <c r="BB47" s="1470">
        <v>1.5688500000000001</v>
      </c>
      <c r="BC47" s="1470">
        <v>1.5466599999999999</v>
      </c>
      <c r="BD47" s="1470">
        <v>1.5463800000000001</v>
      </c>
      <c r="BE47" s="1470">
        <v>1.5116000000000001</v>
      </c>
      <c r="BF47" s="1470">
        <v>1.50834</v>
      </c>
      <c r="BG47" s="1470">
        <v>1.5031600000000001</v>
      </c>
      <c r="BH47" s="1470">
        <v>1.47793</v>
      </c>
      <c r="BI47" s="1470">
        <v>1.4577199999999999</v>
      </c>
      <c r="BJ47" s="1470">
        <v>1.42988</v>
      </c>
      <c r="BK47" s="1470"/>
      <c r="BL47" s="1470"/>
      <c r="BM47" s="1470"/>
      <c r="BN47" s="1470"/>
      <c r="BO47" s="1470"/>
      <c r="BP47" s="1470"/>
      <c r="BQ47" s="1470"/>
      <c r="BR47" s="1470"/>
      <c r="BS47" s="1470"/>
      <c r="BT47" s="1470"/>
      <c r="BU47" s="1470"/>
      <c r="BV47" s="1470"/>
      <c r="BW47" s="1470"/>
      <c r="BX47" s="1470"/>
      <c r="BY47" s="1470"/>
      <c r="BZ47" s="1470"/>
      <c r="CA47" s="1470"/>
      <c r="CB47" s="1470"/>
      <c r="CC47" s="1470"/>
      <c r="CD47" s="1470"/>
      <c r="CE47" s="1470"/>
      <c r="CF47" s="1470"/>
      <c r="CG47" s="1470"/>
      <c r="CH47" s="1470"/>
      <c r="CI47" s="1470"/>
      <c r="CJ47" s="1470"/>
    </row>
    <row r="48" spans="2:88" ht="41.4" x14ac:dyDescent="0.25">
      <c r="B48" s="569" t="s">
        <v>266</v>
      </c>
      <c r="C48" s="570" t="s">
        <v>267</v>
      </c>
      <c r="D48" s="571" t="s">
        <v>79</v>
      </c>
      <c r="E48" s="575" t="s">
        <v>254</v>
      </c>
      <c r="F48" s="576">
        <v>0</v>
      </c>
      <c r="G48" s="1467">
        <v>0</v>
      </c>
      <c r="H48" s="1468">
        <v>0</v>
      </c>
      <c r="I48" s="1468">
        <v>0.25</v>
      </c>
      <c r="J48" s="1468">
        <v>0.25</v>
      </c>
      <c r="K48" s="1468">
        <v>0.25</v>
      </c>
      <c r="L48" s="1468">
        <v>0.5</v>
      </c>
      <c r="M48" s="1468">
        <v>0</v>
      </c>
      <c r="N48" s="1468">
        <v>0</v>
      </c>
      <c r="O48" s="1468">
        <v>0</v>
      </c>
      <c r="P48" s="1468">
        <v>0</v>
      </c>
      <c r="Q48" s="1468">
        <v>0</v>
      </c>
      <c r="R48" s="1468">
        <v>15.385999999999999</v>
      </c>
      <c r="S48" s="1468">
        <v>15.385999999999999</v>
      </c>
      <c r="T48" s="1468">
        <v>15.385999999999999</v>
      </c>
      <c r="U48" s="1468">
        <v>15.385999999999999</v>
      </c>
      <c r="V48" s="1468">
        <v>15.385999999999999</v>
      </c>
      <c r="W48" s="1468">
        <v>15.385999999999999</v>
      </c>
      <c r="X48" s="1468">
        <v>15.385999999999999</v>
      </c>
      <c r="Y48" s="1468">
        <v>15.385999999999999</v>
      </c>
      <c r="Z48" s="1468">
        <v>15.385999999999999</v>
      </c>
      <c r="AA48" s="1468">
        <v>15.385999999999999</v>
      </c>
      <c r="AB48" s="1468">
        <v>15.385999999999999</v>
      </c>
      <c r="AC48" s="1468">
        <v>0</v>
      </c>
      <c r="AD48" s="1468">
        <v>0</v>
      </c>
      <c r="AE48" s="1468">
        <v>0</v>
      </c>
      <c r="AF48" s="1468">
        <v>0</v>
      </c>
      <c r="AG48" s="1468">
        <v>0</v>
      </c>
      <c r="AH48" s="1468">
        <v>0</v>
      </c>
      <c r="AI48" s="1468">
        <v>0</v>
      </c>
      <c r="AJ48" s="1468">
        <v>0</v>
      </c>
      <c r="AK48" s="1468">
        <v>0</v>
      </c>
      <c r="AL48" s="1468">
        <v>0</v>
      </c>
      <c r="AM48" s="1468">
        <v>0</v>
      </c>
      <c r="AN48" s="1468">
        <v>0</v>
      </c>
      <c r="AO48" s="1468">
        <v>0</v>
      </c>
      <c r="AP48" s="1468">
        <v>0</v>
      </c>
      <c r="AQ48" s="1468">
        <v>0</v>
      </c>
      <c r="AR48" s="1468">
        <v>0</v>
      </c>
      <c r="AS48" s="1468">
        <v>0</v>
      </c>
      <c r="AT48" s="1468">
        <v>0</v>
      </c>
      <c r="AU48" s="1468">
        <v>0</v>
      </c>
      <c r="AV48" s="1468">
        <v>0</v>
      </c>
      <c r="AW48" s="1468">
        <v>0</v>
      </c>
      <c r="AX48" s="1468">
        <v>0</v>
      </c>
      <c r="AY48" s="1468">
        <v>0</v>
      </c>
      <c r="AZ48" s="1468">
        <v>0</v>
      </c>
      <c r="BA48" s="1468">
        <v>0</v>
      </c>
      <c r="BB48" s="1468">
        <v>0</v>
      </c>
      <c r="BC48" s="1468">
        <v>0</v>
      </c>
      <c r="BD48" s="1468">
        <v>0</v>
      </c>
      <c r="BE48" s="1468">
        <v>0</v>
      </c>
      <c r="BF48" s="1468">
        <v>0</v>
      </c>
      <c r="BG48" s="1468">
        <v>0</v>
      </c>
      <c r="BH48" s="1468">
        <v>0</v>
      </c>
      <c r="BI48" s="1468">
        <v>0</v>
      </c>
      <c r="BJ48" s="1468">
        <v>0</v>
      </c>
      <c r="BK48" s="1468"/>
      <c r="BL48" s="1468"/>
      <c r="BM48" s="1468"/>
      <c r="BN48" s="1468"/>
      <c r="BO48" s="1468"/>
      <c r="BP48" s="1468"/>
      <c r="BQ48" s="1468"/>
      <c r="BR48" s="1468"/>
      <c r="BS48" s="1468"/>
      <c r="BT48" s="1468"/>
      <c r="BU48" s="1468"/>
      <c r="BV48" s="1468"/>
      <c r="BW48" s="1468"/>
      <c r="BX48" s="1468"/>
      <c r="BY48" s="1468"/>
      <c r="BZ48" s="1468"/>
      <c r="CA48" s="1468"/>
      <c r="CB48" s="1468"/>
      <c r="CC48" s="1468"/>
      <c r="CD48" s="1468"/>
      <c r="CE48" s="1468"/>
      <c r="CF48" s="1468"/>
      <c r="CG48" s="1468"/>
      <c r="CH48" s="1468"/>
      <c r="CI48" s="1468"/>
      <c r="CJ48" s="1468"/>
    </row>
    <row r="49" spans="2:92" x14ac:dyDescent="0.25">
      <c r="B49" s="569" t="s">
        <v>268</v>
      </c>
      <c r="C49" s="570" t="s">
        <v>269</v>
      </c>
      <c r="D49" s="571" t="s">
        <v>79</v>
      </c>
      <c r="E49" s="575" t="s">
        <v>254</v>
      </c>
      <c r="F49" s="576">
        <v>0</v>
      </c>
      <c r="G49" s="1467">
        <v>0</v>
      </c>
      <c r="H49" s="1468">
        <v>0</v>
      </c>
      <c r="I49" s="1468">
        <v>0</v>
      </c>
      <c r="J49" s="1468">
        <v>0</v>
      </c>
      <c r="K49" s="1468">
        <v>0</v>
      </c>
      <c r="L49" s="1468">
        <v>0</v>
      </c>
      <c r="M49" s="1468">
        <v>0</v>
      </c>
      <c r="N49" s="1468">
        <v>0</v>
      </c>
      <c r="O49" s="1468">
        <v>0</v>
      </c>
      <c r="P49" s="1468">
        <v>0</v>
      </c>
      <c r="Q49" s="1468">
        <v>0</v>
      </c>
      <c r="R49" s="1468">
        <v>0</v>
      </c>
      <c r="S49" s="1468">
        <v>0</v>
      </c>
      <c r="T49" s="1468">
        <v>0</v>
      </c>
      <c r="U49" s="1468">
        <v>0</v>
      </c>
      <c r="V49" s="1468">
        <v>0</v>
      </c>
      <c r="W49" s="1468">
        <v>0</v>
      </c>
      <c r="X49" s="1468">
        <v>0</v>
      </c>
      <c r="Y49" s="1468">
        <v>0</v>
      </c>
      <c r="Z49" s="1468">
        <v>0</v>
      </c>
      <c r="AA49" s="1468">
        <v>0</v>
      </c>
      <c r="AB49" s="1468">
        <v>0</v>
      </c>
      <c r="AC49" s="1468">
        <v>0</v>
      </c>
      <c r="AD49" s="1468">
        <v>0</v>
      </c>
      <c r="AE49" s="1468">
        <v>0</v>
      </c>
      <c r="AF49" s="1468">
        <v>0</v>
      </c>
      <c r="AG49" s="1468">
        <v>0</v>
      </c>
      <c r="AH49" s="1468">
        <v>0</v>
      </c>
      <c r="AI49" s="1468">
        <v>0</v>
      </c>
      <c r="AJ49" s="1468">
        <v>0</v>
      </c>
      <c r="AK49" s="1468">
        <v>0</v>
      </c>
      <c r="AL49" s="1468">
        <v>0</v>
      </c>
      <c r="AM49" s="1468">
        <v>0</v>
      </c>
      <c r="AN49" s="1468">
        <v>0</v>
      </c>
      <c r="AO49" s="1468">
        <v>0</v>
      </c>
      <c r="AP49" s="1468">
        <v>0</v>
      </c>
      <c r="AQ49" s="1468">
        <v>0</v>
      </c>
      <c r="AR49" s="1468">
        <v>0</v>
      </c>
      <c r="AS49" s="1468">
        <v>0</v>
      </c>
      <c r="AT49" s="1468">
        <v>0</v>
      </c>
      <c r="AU49" s="1468">
        <v>0</v>
      </c>
      <c r="AV49" s="1468">
        <v>0</v>
      </c>
      <c r="AW49" s="1468">
        <v>0</v>
      </c>
      <c r="AX49" s="1468">
        <v>0</v>
      </c>
      <c r="AY49" s="1468">
        <v>0</v>
      </c>
      <c r="AZ49" s="1468">
        <v>0</v>
      </c>
      <c r="BA49" s="1468">
        <v>0</v>
      </c>
      <c r="BB49" s="1468">
        <v>0</v>
      </c>
      <c r="BC49" s="1468">
        <v>0</v>
      </c>
      <c r="BD49" s="1468">
        <v>0</v>
      </c>
      <c r="BE49" s="1468">
        <v>0</v>
      </c>
      <c r="BF49" s="1468">
        <v>0</v>
      </c>
      <c r="BG49" s="1468">
        <v>0</v>
      </c>
      <c r="BH49" s="1468">
        <v>0</v>
      </c>
      <c r="BI49" s="1468">
        <v>0</v>
      </c>
      <c r="BJ49" s="1468">
        <v>0</v>
      </c>
      <c r="BK49" s="1468"/>
      <c r="BL49" s="1468"/>
      <c r="BM49" s="1468"/>
      <c r="BN49" s="1468"/>
      <c r="BO49" s="1468"/>
      <c r="BP49" s="1468"/>
      <c r="BQ49" s="1468"/>
      <c r="BR49" s="1468"/>
      <c r="BS49" s="1468"/>
      <c r="BT49" s="1468"/>
      <c r="BU49" s="1468"/>
      <c r="BV49" s="1468"/>
      <c r="BW49" s="1468"/>
      <c r="BX49" s="1468"/>
      <c r="BY49" s="1468"/>
      <c r="BZ49" s="1468"/>
      <c r="CA49" s="1468"/>
      <c r="CB49" s="1468"/>
      <c r="CC49" s="1468"/>
      <c r="CD49" s="1468"/>
      <c r="CE49" s="1468"/>
      <c r="CF49" s="1468"/>
      <c r="CG49" s="1468"/>
      <c r="CH49" s="1468"/>
      <c r="CI49" s="1468"/>
      <c r="CJ49" s="1471"/>
      <c r="CK49" s="1210"/>
    </row>
    <row r="50" spans="2:92" ht="27.6" x14ac:dyDescent="0.25">
      <c r="B50" s="569" t="s">
        <v>270</v>
      </c>
      <c r="C50" s="570" t="s">
        <v>271</v>
      </c>
      <c r="D50" s="571" t="s">
        <v>79</v>
      </c>
      <c r="E50" s="575" t="s">
        <v>254</v>
      </c>
      <c r="F50" s="576">
        <v>0</v>
      </c>
      <c r="G50" s="1467">
        <v>0</v>
      </c>
      <c r="H50" s="1468">
        <v>0.17</v>
      </c>
      <c r="I50" s="1468">
        <v>0.17</v>
      </c>
      <c r="J50" s="1468">
        <v>0.16</v>
      </c>
      <c r="K50" s="1468">
        <v>0.17</v>
      </c>
      <c r="L50" s="1468">
        <v>0.16</v>
      </c>
      <c r="M50" s="1468">
        <v>0.17</v>
      </c>
      <c r="N50" s="1468">
        <v>0.17</v>
      </c>
      <c r="O50" s="1468">
        <v>0.16</v>
      </c>
      <c r="P50" s="1468">
        <v>0.17</v>
      </c>
      <c r="Q50" s="1468">
        <v>0.16</v>
      </c>
      <c r="R50" s="1468">
        <v>0.17</v>
      </c>
      <c r="S50" s="1468">
        <v>0.17</v>
      </c>
      <c r="T50" s="1468">
        <v>0.16</v>
      </c>
      <c r="U50" s="1468">
        <v>0.17</v>
      </c>
      <c r="V50" s="1468">
        <v>0.16</v>
      </c>
      <c r="W50" s="1468">
        <v>0.17</v>
      </c>
      <c r="X50" s="1468">
        <v>0.17</v>
      </c>
      <c r="Y50" s="1468">
        <v>0.16</v>
      </c>
      <c r="Z50" s="1468">
        <v>0.17</v>
      </c>
      <c r="AA50" s="1468">
        <v>0.16</v>
      </c>
      <c r="AB50" s="1468">
        <v>0.17</v>
      </c>
      <c r="AC50" s="1468">
        <v>0.17</v>
      </c>
      <c r="AD50" s="1468">
        <v>0.16</v>
      </c>
      <c r="AE50" s="1468">
        <v>0.17</v>
      </c>
      <c r="AF50" s="1468">
        <v>0.17</v>
      </c>
      <c r="AG50" s="1468">
        <v>0.16</v>
      </c>
      <c r="AH50" s="1468">
        <v>0.17</v>
      </c>
      <c r="AI50" s="1468">
        <v>0.16</v>
      </c>
      <c r="AJ50" s="1468">
        <v>0.17</v>
      </c>
      <c r="AK50" s="1468">
        <v>0.17</v>
      </c>
      <c r="AL50" s="1468">
        <v>0.16</v>
      </c>
      <c r="AM50" s="1468">
        <v>0.17</v>
      </c>
      <c r="AN50" s="1468">
        <v>0.16</v>
      </c>
      <c r="AO50" s="1468">
        <v>0.17</v>
      </c>
      <c r="AP50" s="1468">
        <v>0.17</v>
      </c>
      <c r="AQ50" s="1468">
        <v>0.16</v>
      </c>
      <c r="AR50" s="1468">
        <v>0.17</v>
      </c>
      <c r="AS50" s="1468">
        <v>0.16</v>
      </c>
      <c r="AT50" s="1468">
        <v>0.17</v>
      </c>
      <c r="AU50" s="1468">
        <v>0.17</v>
      </c>
      <c r="AV50" s="1468">
        <v>0.16</v>
      </c>
      <c r="AW50" s="1468">
        <v>0.17</v>
      </c>
      <c r="AX50" s="1468">
        <v>0.16</v>
      </c>
      <c r="AY50" s="1468">
        <v>0.17</v>
      </c>
      <c r="AZ50" s="1468">
        <v>0.17</v>
      </c>
      <c r="BA50" s="1468">
        <v>0.16</v>
      </c>
      <c r="BB50" s="1468">
        <v>0.17</v>
      </c>
      <c r="BC50" s="1468">
        <v>0.16</v>
      </c>
      <c r="BD50" s="1468">
        <v>0.17</v>
      </c>
      <c r="BE50" s="1468">
        <v>0.17</v>
      </c>
      <c r="BF50" s="1468">
        <v>0.16</v>
      </c>
      <c r="BG50" s="1468">
        <v>0.17</v>
      </c>
      <c r="BH50" s="1468">
        <v>0.17</v>
      </c>
      <c r="BI50" s="1468">
        <v>0.16</v>
      </c>
      <c r="BJ50" s="1468">
        <v>0.17</v>
      </c>
      <c r="BK50" s="1468"/>
      <c r="BL50" s="1468"/>
      <c r="BM50" s="1468"/>
      <c r="BN50" s="1468"/>
      <c r="BO50" s="1468"/>
      <c r="BP50" s="1468"/>
      <c r="BQ50" s="1468"/>
      <c r="BR50" s="1468"/>
      <c r="BS50" s="1468"/>
      <c r="BT50" s="1468"/>
      <c r="BU50" s="1468"/>
      <c r="BV50" s="1468"/>
      <c r="BW50" s="1468"/>
      <c r="BX50" s="1468"/>
      <c r="BY50" s="1468"/>
      <c r="BZ50" s="1468"/>
      <c r="CA50" s="1468"/>
      <c r="CB50" s="1468"/>
      <c r="CC50" s="1468"/>
      <c r="CD50" s="1468"/>
      <c r="CE50" s="1468"/>
      <c r="CF50" s="1468"/>
      <c r="CG50" s="1468"/>
      <c r="CH50" s="1468"/>
      <c r="CI50" s="1468"/>
      <c r="CJ50" s="1468"/>
    </row>
    <row r="51" spans="2:92" ht="27.6" x14ac:dyDescent="0.25">
      <c r="B51" s="569" t="s">
        <v>272</v>
      </c>
      <c r="C51" s="570" t="s">
        <v>273</v>
      </c>
      <c r="D51" s="571" t="s">
        <v>79</v>
      </c>
      <c r="E51" s="575" t="s">
        <v>254</v>
      </c>
      <c r="F51" s="576">
        <v>0</v>
      </c>
      <c r="G51" s="1467">
        <v>0</v>
      </c>
      <c r="H51" s="1468">
        <v>0</v>
      </c>
      <c r="I51" s="1468">
        <v>0</v>
      </c>
      <c r="J51" s="1468">
        <v>0</v>
      </c>
      <c r="K51" s="1468">
        <v>0</v>
      </c>
      <c r="L51" s="1468">
        <v>0</v>
      </c>
      <c r="M51" s="1468">
        <v>0</v>
      </c>
      <c r="N51" s="1468">
        <v>0</v>
      </c>
      <c r="O51" s="1468">
        <v>0</v>
      </c>
      <c r="P51" s="1468">
        <v>0</v>
      </c>
      <c r="Q51" s="1468">
        <v>0</v>
      </c>
      <c r="R51" s="1468">
        <v>0</v>
      </c>
      <c r="S51" s="1468">
        <v>0</v>
      </c>
      <c r="T51" s="1468">
        <v>0</v>
      </c>
      <c r="U51" s="1468">
        <v>0</v>
      </c>
      <c r="V51" s="1468">
        <v>0</v>
      </c>
      <c r="W51" s="1468">
        <v>0</v>
      </c>
      <c r="X51" s="1468">
        <v>0</v>
      </c>
      <c r="Y51" s="1468">
        <v>0</v>
      </c>
      <c r="Z51" s="1468">
        <v>0</v>
      </c>
      <c r="AA51" s="1468">
        <v>0</v>
      </c>
      <c r="AB51" s="1468">
        <v>0</v>
      </c>
      <c r="AC51" s="1468">
        <v>0</v>
      </c>
      <c r="AD51" s="1468">
        <v>0</v>
      </c>
      <c r="AE51" s="1468">
        <v>0</v>
      </c>
      <c r="AF51" s="1468">
        <v>0</v>
      </c>
      <c r="AG51" s="1468">
        <v>0</v>
      </c>
      <c r="AH51" s="1468">
        <v>0</v>
      </c>
      <c r="AI51" s="1468">
        <v>0</v>
      </c>
      <c r="AJ51" s="1468">
        <v>0</v>
      </c>
      <c r="AK51" s="1468">
        <v>0</v>
      </c>
      <c r="AL51" s="1468">
        <v>0</v>
      </c>
      <c r="AM51" s="1468">
        <v>0</v>
      </c>
      <c r="AN51" s="1468">
        <v>0</v>
      </c>
      <c r="AO51" s="1468">
        <v>0</v>
      </c>
      <c r="AP51" s="1468">
        <v>0</v>
      </c>
      <c r="AQ51" s="1468">
        <v>0</v>
      </c>
      <c r="AR51" s="1468">
        <v>0</v>
      </c>
      <c r="AS51" s="1468">
        <v>0</v>
      </c>
      <c r="AT51" s="1468">
        <v>0</v>
      </c>
      <c r="AU51" s="1468">
        <v>0</v>
      </c>
      <c r="AV51" s="1468">
        <v>0</v>
      </c>
      <c r="AW51" s="1468">
        <v>0</v>
      </c>
      <c r="AX51" s="1468">
        <v>0</v>
      </c>
      <c r="AY51" s="1468">
        <v>0</v>
      </c>
      <c r="AZ51" s="1468">
        <v>0</v>
      </c>
      <c r="BA51" s="1468">
        <v>0</v>
      </c>
      <c r="BB51" s="1468">
        <v>0</v>
      </c>
      <c r="BC51" s="1468">
        <v>0</v>
      </c>
      <c r="BD51" s="1468">
        <v>0</v>
      </c>
      <c r="BE51" s="1468">
        <v>0</v>
      </c>
      <c r="BF51" s="1468">
        <v>0</v>
      </c>
      <c r="BG51" s="1468">
        <v>0</v>
      </c>
      <c r="BH51" s="1468">
        <v>0</v>
      </c>
      <c r="BI51" s="1468">
        <v>0</v>
      </c>
      <c r="BJ51" s="1468">
        <v>0</v>
      </c>
      <c r="BK51" s="1468"/>
      <c r="BL51" s="1468"/>
      <c r="BM51" s="1468"/>
      <c r="BN51" s="1468"/>
      <c r="BO51" s="1468"/>
      <c r="BP51" s="1468"/>
      <c r="BQ51" s="1468"/>
      <c r="BR51" s="1468"/>
      <c r="BS51" s="1468"/>
      <c r="BT51" s="1468"/>
      <c r="BU51" s="1468"/>
      <c r="BV51" s="1468"/>
      <c r="BW51" s="1468"/>
      <c r="BX51" s="1468"/>
      <c r="BY51" s="1468"/>
      <c r="BZ51" s="1468"/>
      <c r="CA51" s="1468"/>
      <c r="CB51" s="1468"/>
      <c r="CC51" s="1468"/>
      <c r="CD51" s="1468"/>
      <c r="CE51" s="1468"/>
      <c r="CF51" s="1468"/>
      <c r="CG51" s="1468"/>
      <c r="CH51" s="1468"/>
      <c r="CI51" s="1468"/>
      <c r="CJ51" s="1468"/>
    </row>
    <row r="52" spans="2:92" ht="27.6" x14ac:dyDescent="0.25">
      <c r="B52" s="569" t="s">
        <v>274</v>
      </c>
      <c r="C52" s="570" t="s">
        <v>275</v>
      </c>
      <c r="D52" s="571" t="s">
        <v>79</v>
      </c>
      <c r="E52" s="575" t="s">
        <v>254</v>
      </c>
      <c r="F52" s="576">
        <v>0</v>
      </c>
      <c r="G52" s="1467">
        <v>0</v>
      </c>
      <c r="H52" s="1468">
        <v>0</v>
      </c>
      <c r="I52" s="1468">
        <v>0</v>
      </c>
      <c r="J52" s="1468">
        <v>0</v>
      </c>
      <c r="K52" s="1468">
        <v>0</v>
      </c>
      <c r="L52" s="1468">
        <v>0</v>
      </c>
      <c r="M52" s="1468">
        <v>0</v>
      </c>
      <c r="N52" s="1468">
        <v>0</v>
      </c>
      <c r="O52" s="1468">
        <v>0</v>
      </c>
      <c r="P52" s="1468">
        <v>0</v>
      </c>
      <c r="Q52" s="1468">
        <v>0</v>
      </c>
      <c r="R52" s="1468">
        <v>0</v>
      </c>
      <c r="S52" s="1468">
        <v>0</v>
      </c>
      <c r="T52" s="1468">
        <v>0</v>
      </c>
      <c r="U52" s="1468">
        <v>0</v>
      </c>
      <c r="V52" s="1468">
        <v>0</v>
      </c>
      <c r="W52" s="1468">
        <v>0</v>
      </c>
      <c r="X52" s="1468">
        <v>0</v>
      </c>
      <c r="Y52" s="1468">
        <v>0</v>
      </c>
      <c r="Z52" s="1468">
        <v>0</v>
      </c>
      <c r="AA52" s="1468">
        <v>0</v>
      </c>
      <c r="AB52" s="1468">
        <v>0</v>
      </c>
      <c r="AC52" s="1468">
        <v>0</v>
      </c>
      <c r="AD52" s="1468">
        <v>0</v>
      </c>
      <c r="AE52" s="1468">
        <v>0</v>
      </c>
      <c r="AF52" s="1468">
        <v>0</v>
      </c>
      <c r="AG52" s="1468">
        <v>0</v>
      </c>
      <c r="AH52" s="1468">
        <v>0</v>
      </c>
      <c r="AI52" s="1468">
        <v>0</v>
      </c>
      <c r="AJ52" s="1468">
        <v>0</v>
      </c>
      <c r="AK52" s="1468">
        <v>0</v>
      </c>
      <c r="AL52" s="1468">
        <v>0</v>
      </c>
      <c r="AM52" s="1468">
        <v>0</v>
      </c>
      <c r="AN52" s="1468">
        <v>0</v>
      </c>
      <c r="AO52" s="1468">
        <v>0</v>
      </c>
      <c r="AP52" s="1468">
        <v>0</v>
      </c>
      <c r="AQ52" s="1468">
        <v>0</v>
      </c>
      <c r="AR52" s="1468">
        <v>0</v>
      </c>
      <c r="AS52" s="1468">
        <v>0</v>
      </c>
      <c r="AT52" s="1468">
        <v>0</v>
      </c>
      <c r="AU52" s="1468">
        <v>0</v>
      </c>
      <c r="AV52" s="1468">
        <v>0</v>
      </c>
      <c r="AW52" s="1468">
        <v>0</v>
      </c>
      <c r="AX52" s="1468">
        <v>0</v>
      </c>
      <c r="AY52" s="1468">
        <v>0</v>
      </c>
      <c r="AZ52" s="1468">
        <v>0</v>
      </c>
      <c r="BA52" s="1468">
        <v>0</v>
      </c>
      <c r="BB52" s="1468">
        <v>0</v>
      </c>
      <c r="BC52" s="1468">
        <v>0</v>
      </c>
      <c r="BD52" s="1468">
        <v>0</v>
      </c>
      <c r="BE52" s="1468">
        <v>0</v>
      </c>
      <c r="BF52" s="1468">
        <v>0</v>
      </c>
      <c r="BG52" s="1468">
        <v>0</v>
      </c>
      <c r="BH52" s="1468">
        <v>0</v>
      </c>
      <c r="BI52" s="1468">
        <v>0</v>
      </c>
      <c r="BJ52" s="1468">
        <v>0</v>
      </c>
      <c r="BK52" s="1468"/>
      <c r="BL52" s="1468"/>
      <c r="BM52" s="1468"/>
      <c r="BN52" s="1468"/>
      <c r="BO52" s="1468"/>
      <c r="BP52" s="1468"/>
      <c r="BQ52" s="1468"/>
      <c r="BR52" s="1468"/>
      <c r="BS52" s="1468"/>
      <c r="BT52" s="1468"/>
      <c r="BU52" s="1468"/>
      <c r="BV52" s="1468"/>
      <c r="BW52" s="1468"/>
      <c r="BX52" s="1468"/>
      <c r="BY52" s="1468"/>
      <c r="BZ52" s="1468"/>
      <c r="CA52" s="1468"/>
      <c r="CB52" s="1468"/>
      <c r="CC52" s="1468"/>
      <c r="CD52" s="1468"/>
      <c r="CE52" s="1468"/>
      <c r="CF52" s="1468"/>
      <c r="CG52" s="1468"/>
      <c r="CH52" s="1468"/>
      <c r="CI52" s="1468"/>
      <c r="CJ52" s="1468"/>
    </row>
    <row r="53" spans="2:92" ht="14.4" thickBot="1" x14ac:dyDescent="0.3">
      <c r="C53" s="1387" t="s">
        <v>114</v>
      </c>
    </row>
    <row r="54" spans="2:92" ht="44.7" customHeight="1" thickBot="1" x14ac:dyDescent="0.3">
      <c r="B54" s="470" t="s">
        <v>276</v>
      </c>
      <c r="C54" s="4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1210"/>
      <c r="CL54" s="1210"/>
      <c r="CM54" s="1210"/>
      <c r="CN54" s="1210"/>
    </row>
    <row r="55" spans="2:92" ht="14.4" thickBot="1" x14ac:dyDescent="0.3">
      <c r="B55" s="1180" t="s">
        <v>63</v>
      </c>
      <c r="C55" s="1181" t="s">
        <v>115</v>
      </c>
      <c r="D55" s="1181" t="s">
        <v>64</v>
      </c>
      <c r="E55" s="1181" t="s">
        <v>116</v>
      </c>
      <c r="F55" s="1181" t="s">
        <v>117</v>
      </c>
      <c r="G55" s="1180" t="s">
        <v>118</v>
      </c>
      <c r="H55" s="1181" t="s">
        <v>119</v>
      </c>
      <c r="I55" s="1181" t="s">
        <v>120</v>
      </c>
      <c r="J55" s="1181" t="s">
        <v>121</v>
      </c>
      <c r="K55" s="1181" t="s">
        <v>122</v>
      </c>
      <c r="L55" s="1181" t="s">
        <v>123</v>
      </c>
      <c r="M55" s="1181" t="s">
        <v>124</v>
      </c>
      <c r="N55" s="1181" t="s">
        <v>125</v>
      </c>
      <c r="O55" s="1181" t="s">
        <v>126</v>
      </c>
      <c r="P55" s="1181" t="s">
        <v>127</v>
      </c>
      <c r="Q55" s="1181" t="s">
        <v>128</v>
      </c>
      <c r="R55" s="1181" t="s">
        <v>129</v>
      </c>
      <c r="S55" s="1181" t="s">
        <v>157</v>
      </c>
      <c r="T55" s="1181" t="s">
        <v>158</v>
      </c>
      <c r="U55" s="1181" t="s">
        <v>159</v>
      </c>
      <c r="V55" s="1181" t="s">
        <v>160</v>
      </c>
      <c r="W55" s="1181" t="s">
        <v>130</v>
      </c>
      <c r="X55" s="1181" t="s">
        <v>161</v>
      </c>
      <c r="Y55" s="1181" t="s">
        <v>162</v>
      </c>
      <c r="Z55" s="1181" t="s">
        <v>163</v>
      </c>
      <c r="AA55" s="1181" t="s">
        <v>164</v>
      </c>
      <c r="AB55" s="1181" t="s">
        <v>131</v>
      </c>
      <c r="AC55" s="1181" t="s">
        <v>165</v>
      </c>
      <c r="AD55" s="1181" t="s">
        <v>166</v>
      </c>
      <c r="AE55" s="1181" t="s">
        <v>167</v>
      </c>
      <c r="AF55" s="1181" t="s">
        <v>168</v>
      </c>
      <c r="AG55" s="1181" t="s">
        <v>132</v>
      </c>
      <c r="AH55" s="1181" t="s">
        <v>169</v>
      </c>
      <c r="AI55" s="1181" t="s">
        <v>170</v>
      </c>
      <c r="AJ55" s="1181" t="s">
        <v>171</v>
      </c>
      <c r="AK55" s="1181" t="s">
        <v>172</v>
      </c>
      <c r="AL55" s="1181" t="s">
        <v>133</v>
      </c>
      <c r="AM55" s="1181" t="s">
        <v>173</v>
      </c>
      <c r="AN55" s="1181" t="s">
        <v>174</v>
      </c>
      <c r="AO55" s="1181" t="s">
        <v>175</v>
      </c>
      <c r="AP55" s="1181" t="s">
        <v>176</v>
      </c>
      <c r="AQ55" s="1181" t="s">
        <v>134</v>
      </c>
      <c r="AR55" s="1181" t="s">
        <v>177</v>
      </c>
      <c r="AS55" s="1181" t="s">
        <v>178</v>
      </c>
      <c r="AT55" s="1181" t="s">
        <v>179</v>
      </c>
      <c r="AU55" s="1181" t="s">
        <v>180</v>
      </c>
      <c r="AV55" s="1181" t="s">
        <v>135</v>
      </c>
      <c r="AW55" s="1181" t="s">
        <v>181</v>
      </c>
      <c r="AX55" s="1181" t="s">
        <v>182</v>
      </c>
      <c r="AY55" s="1181" t="s">
        <v>183</v>
      </c>
      <c r="AZ55" s="1181" t="s">
        <v>184</v>
      </c>
      <c r="BA55" s="1181" t="s">
        <v>136</v>
      </c>
      <c r="BB55" s="1181" t="s">
        <v>185</v>
      </c>
      <c r="BC55" s="1181" t="s">
        <v>186</v>
      </c>
      <c r="BD55" s="1181" t="s">
        <v>187</v>
      </c>
      <c r="BE55" s="1181" t="s">
        <v>188</v>
      </c>
      <c r="BF55" s="1181" t="s">
        <v>137</v>
      </c>
      <c r="BG55" s="1181" t="s">
        <v>189</v>
      </c>
      <c r="BH55" s="1181" t="s">
        <v>190</v>
      </c>
      <c r="BI55" s="1181" t="s">
        <v>191</v>
      </c>
      <c r="BJ55" s="1181" t="s">
        <v>192</v>
      </c>
      <c r="BK55" s="1181" t="s">
        <v>138</v>
      </c>
      <c r="BL55" s="1181" t="s">
        <v>193</v>
      </c>
      <c r="BM55" s="1181" t="s">
        <v>194</v>
      </c>
      <c r="BN55" s="1181" t="s">
        <v>195</v>
      </c>
      <c r="BO55" s="1181" t="s">
        <v>196</v>
      </c>
      <c r="BP55" s="1181" t="s">
        <v>139</v>
      </c>
      <c r="BQ55" s="1181" t="s">
        <v>197</v>
      </c>
      <c r="BR55" s="1181" t="s">
        <v>198</v>
      </c>
      <c r="BS55" s="1181" t="s">
        <v>199</v>
      </c>
      <c r="BT55" s="1181" t="s">
        <v>200</v>
      </c>
      <c r="BU55" s="1181" t="s">
        <v>140</v>
      </c>
      <c r="BV55" s="1181" t="s">
        <v>201</v>
      </c>
      <c r="BW55" s="1181" t="s">
        <v>202</v>
      </c>
      <c r="BX55" s="1181" t="s">
        <v>203</v>
      </c>
      <c r="BY55" s="1181" t="s">
        <v>204</v>
      </c>
      <c r="BZ55" s="1181" t="s">
        <v>141</v>
      </c>
      <c r="CA55" s="1181" t="s">
        <v>205</v>
      </c>
      <c r="CB55" s="1181" t="s">
        <v>206</v>
      </c>
      <c r="CC55" s="1181" t="s">
        <v>207</v>
      </c>
      <c r="CD55" s="1181" t="s">
        <v>208</v>
      </c>
      <c r="CE55" s="1181" t="s">
        <v>142</v>
      </c>
      <c r="CF55" s="1181" t="s">
        <v>209</v>
      </c>
      <c r="CG55" s="1181" t="s">
        <v>210</v>
      </c>
      <c r="CH55" s="1181" t="s">
        <v>211</v>
      </c>
      <c r="CI55" s="1181" t="s">
        <v>212</v>
      </c>
      <c r="CJ55" s="1212" t="s">
        <v>213</v>
      </c>
    </row>
    <row r="56" spans="2:92" ht="14.4" thickBot="1" x14ac:dyDescent="0.3">
      <c r="B56" s="1182" t="s">
        <v>277</v>
      </c>
      <c r="C56" s="577" t="s">
        <v>278</v>
      </c>
      <c r="D56" s="578" t="s">
        <v>279</v>
      </c>
      <c r="E56" s="577" t="s">
        <v>146</v>
      </c>
      <c r="F56" s="579">
        <v>2</v>
      </c>
      <c r="G56" s="435">
        <f>SUM(PWSPRT!G$40)</f>
        <v>6.7</v>
      </c>
      <c r="H56" s="435">
        <f>SUM(PWSPRT!H$40)</f>
        <v>6.7</v>
      </c>
      <c r="I56" s="435">
        <f>SUM(PWSPRT!I$40)</f>
        <v>6.7</v>
      </c>
      <c r="J56" s="435">
        <f>SUM(PWSPRT!J$40)</f>
        <v>6.7</v>
      </c>
      <c r="K56" s="435">
        <f>SUM(PWSPRT!K$40)</f>
        <v>6.7</v>
      </c>
      <c r="L56" s="435">
        <f>SUM(PWSPRT!L$40)</f>
        <v>6.7</v>
      </c>
      <c r="M56" s="435">
        <f>SUM(PWSPRT!M$40)</f>
        <v>6.7</v>
      </c>
      <c r="N56" s="435">
        <f>SUM(PWSPRT!N$40)</f>
        <v>6.7</v>
      </c>
      <c r="O56" s="435">
        <f>SUM(PWSPRT!O$40)</f>
        <v>6.7</v>
      </c>
      <c r="P56" s="435">
        <f>SUM(PWSPRT!P$40)</f>
        <v>6.7</v>
      </c>
      <c r="Q56" s="435">
        <f>SUM(PWSPRT!Q$40)</f>
        <v>6.7</v>
      </c>
      <c r="R56" s="435">
        <f>SUM(PWSPRT!R$40)</f>
        <v>6.7</v>
      </c>
      <c r="S56" s="435">
        <f>SUM(PWSPRT!S$40)</f>
        <v>6.7</v>
      </c>
      <c r="T56" s="435">
        <f>SUM(PWSPRT!T$40)</f>
        <v>6.7</v>
      </c>
      <c r="U56" s="435">
        <f>SUM(PWSPRT!U$40)</f>
        <v>6.7</v>
      </c>
      <c r="V56" s="435">
        <f>SUM(PWSPRT!V$40)</f>
        <v>6.7</v>
      </c>
      <c r="W56" s="435">
        <f>SUM(PWSPRT!W$40)</f>
        <v>6.7</v>
      </c>
      <c r="X56" s="435">
        <f>SUM(PWSPRT!X$40)</f>
        <v>6.7</v>
      </c>
      <c r="Y56" s="435">
        <f>SUM(PWSPRT!Y$40)</f>
        <v>6.7</v>
      </c>
      <c r="Z56" s="435">
        <f>SUM(PWSPRT!Z$40)</f>
        <v>6.7</v>
      </c>
      <c r="AA56" s="435">
        <f>SUM(PWSPRT!AA$40)</f>
        <v>6.7</v>
      </c>
      <c r="AB56" s="435">
        <f>SUM(PWSPRT!AB$40)</f>
        <v>6.7</v>
      </c>
      <c r="AC56" s="435">
        <f>SUM(PWSPRT!AC$40)</f>
        <v>6.7</v>
      </c>
      <c r="AD56" s="435">
        <f>SUM(PWSPRT!AD$40)</f>
        <v>6.7</v>
      </c>
      <c r="AE56" s="435">
        <f>SUM(PWSPRT!AE$40)</f>
        <v>6.7</v>
      </c>
      <c r="AF56" s="435">
        <f>SUM(PWSPRT!AF$40)</f>
        <v>6.7</v>
      </c>
      <c r="AG56" s="435">
        <f>SUM(PWSPRT!AG$40)</f>
        <v>6.7</v>
      </c>
      <c r="AH56" s="435">
        <f>SUM(PWSPRT!AH$40)</f>
        <v>6.7</v>
      </c>
      <c r="AI56" s="435">
        <f>SUM(PWSPRT!AI$40)</f>
        <v>6.7</v>
      </c>
      <c r="AJ56" s="435">
        <f>SUM(PWSPRT!AJ$40)</f>
        <v>6.7</v>
      </c>
      <c r="AK56" s="435">
        <f>SUM(PWSPRT!AK$40)</f>
        <v>6.7</v>
      </c>
      <c r="AL56" s="435">
        <f>SUM(PWSPRT!AL$40)</f>
        <v>6.7</v>
      </c>
      <c r="AM56" s="435">
        <f>SUM(PWSPRT!AM$40)</f>
        <v>6.7</v>
      </c>
      <c r="AN56" s="435">
        <f>SUM(PWSPRT!AN$40)</f>
        <v>6.7</v>
      </c>
      <c r="AO56" s="435">
        <f>SUM(PWSPRT!AO$40)</f>
        <v>6.7</v>
      </c>
      <c r="AP56" s="435">
        <f>SUM(PWSPRT!AP$40)</f>
        <v>6.7</v>
      </c>
      <c r="AQ56" s="435">
        <f>SUM(PWSPRT!AQ$40)</f>
        <v>6.7</v>
      </c>
      <c r="AR56" s="435">
        <f>SUM(PWSPRT!AR$40)</f>
        <v>6.7</v>
      </c>
      <c r="AS56" s="435">
        <f>SUM(PWSPRT!AS$40)</f>
        <v>6.7</v>
      </c>
      <c r="AT56" s="435">
        <f>SUM(PWSPRT!AT$40)</f>
        <v>6.7</v>
      </c>
      <c r="AU56" s="435">
        <f>SUM(PWSPRT!AU$40)</f>
        <v>6.7</v>
      </c>
      <c r="AV56" s="435">
        <f>SUM(PWSPRT!AV$40)</f>
        <v>6.7</v>
      </c>
      <c r="AW56" s="435">
        <f>SUM(PWSPRT!AW$40)</f>
        <v>6.7</v>
      </c>
      <c r="AX56" s="435">
        <f>SUM(PWSPRT!AX$40)</f>
        <v>6.7</v>
      </c>
      <c r="AY56" s="435">
        <f>SUM(PWSPRT!AY$40)</f>
        <v>6.7</v>
      </c>
      <c r="AZ56" s="435">
        <f>SUM(PWSPRT!AZ$40)</f>
        <v>6.7</v>
      </c>
      <c r="BA56" s="435">
        <f>SUM(PWSPRT!BA$40)</f>
        <v>6.7</v>
      </c>
      <c r="BB56" s="435">
        <f>SUM(PWSPRT!BB$40)</f>
        <v>6.7</v>
      </c>
      <c r="BC56" s="435">
        <f>SUM(PWSPRT!BC$40)</f>
        <v>6.7</v>
      </c>
      <c r="BD56" s="435">
        <f>SUM(PWSPRT!BD$40)</f>
        <v>6.7</v>
      </c>
      <c r="BE56" s="435">
        <f>SUM(PWSPRT!BE$40)</f>
        <v>6.7</v>
      </c>
      <c r="BF56" s="435">
        <f>SUM(PWSPRT!BF$40)</f>
        <v>6.7</v>
      </c>
      <c r="BG56" s="435">
        <f>SUM(PWSPRT!BG$40)</f>
        <v>6.7</v>
      </c>
      <c r="BH56" s="435">
        <f>SUM(PWSPRT!BH$40)</f>
        <v>6.7</v>
      </c>
      <c r="BI56" s="435">
        <f>SUM(PWSPRT!BI$40)</f>
        <v>6.7</v>
      </c>
      <c r="BJ56" s="435">
        <f>SUM(PWSPRT!BJ$40)</f>
        <v>6.7</v>
      </c>
      <c r="BK56" s="1523"/>
      <c r="BL56" s="1523"/>
      <c r="BM56" s="1523"/>
      <c r="BN56" s="1523"/>
      <c r="BO56" s="1523"/>
      <c r="BP56" s="1523"/>
      <c r="BQ56" s="1523"/>
      <c r="BR56" s="1523"/>
      <c r="BS56" s="1523"/>
      <c r="BT56" s="1523"/>
      <c r="BU56" s="1523"/>
      <c r="BV56" s="1523"/>
      <c r="BW56" s="1523"/>
      <c r="BX56" s="1523"/>
      <c r="BY56" s="1523"/>
      <c r="BZ56" s="1523"/>
      <c r="CA56" s="1523"/>
      <c r="CB56" s="1523"/>
      <c r="CC56" s="1523"/>
      <c r="CD56" s="1523"/>
      <c r="CE56" s="1523"/>
      <c r="CF56" s="1523"/>
      <c r="CG56" s="1523"/>
      <c r="CH56" s="1523"/>
      <c r="CI56" s="1523"/>
      <c r="CJ56" s="1524"/>
    </row>
    <row r="57" spans="2:92" ht="41.4" x14ac:dyDescent="0.25">
      <c r="B57" s="1183" t="s">
        <v>280</v>
      </c>
      <c r="C57" s="1184" t="s">
        <v>148</v>
      </c>
      <c r="D57" s="525" t="s">
        <v>281</v>
      </c>
      <c r="E57" s="1184" t="s">
        <v>149</v>
      </c>
      <c r="F57" s="526">
        <v>1</v>
      </c>
      <c r="G57" s="436">
        <f xml:space="preserve"> ( ( SUM(PWSPRT!G$46) + SUM(PWSPRT!G$47)  -  SUM(PWSPRT!G$57) - SUM(PWSPRT!G$58) ) * 1000000 )/ ( ( SUM(PWSPRT!G$79) + SUM(PWSPRT!G$80) ) * 1000 )</f>
        <v>155.8028703840493</v>
      </c>
      <c r="H57" s="436">
        <f xml:space="preserve"> ( ( SUM(PWSPRT!H$46) + SUM(PWSPRT!H$47)  -  SUM(PWSPRT!H$57) - SUM(PWSPRT!H$58) ) * 1000000 )/ ( ( SUM(PWSPRT!H$79) + SUM(PWSPRT!H$80) ) * 1000 )</f>
        <v>155.37328078326348</v>
      </c>
      <c r="I57" s="436">
        <f xml:space="preserve"> ( ( SUM(PWSPRT!I$46) + SUM(PWSPRT!I$47)  -  SUM(PWSPRT!I$57) - SUM(PWSPRT!I$58) ) * 1000000 )/ ( ( SUM(PWSPRT!I$79) + SUM(PWSPRT!I$80) ) * 1000 )</f>
        <v>154.2869767223892</v>
      </c>
      <c r="J57" s="436">
        <f xml:space="preserve"> ( ( SUM(PWSPRT!J$46) + SUM(PWSPRT!J$47)  -  SUM(PWSPRT!J$57) - SUM(PWSPRT!J$58) ) * 1000000 )/ ( ( SUM(PWSPRT!J$79) + SUM(PWSPRT!J$80) ) * 1000 )</f>
        <v>152.96126157556333</v>
      </c>
      <c r="K57" s="436">
        <f xml:space="preserve"> ( ( SUM(PWSPRT!K$46) + SUM(PWSPRT!K$47)  -  SUM(PWSPRT!K$57) - SUM(PWSPRT!K$58) ) * 1000000 )/ ( ( SUM(PWSPRT!K$79) + SUM(PWSPRT!K$80) ) * 1000 )</f>
        <v>151.41956666899344</v>
      </c>
      <c r="L57" s="436">
        <f xml:space="preserve"> ( ( SUM(PWSPRT!L$46) + SUM(PWSPRT!L$47)  -  SUM(PWSPRT!L$57) - SUM(PWSPRT!L$58) ) * 1000000 )/ ( ( SUM(PWSPRT!L$79) + SUM(PWSPRT!L$80) ) * 1000 )</f>
        <v>149.8059859724986</v>
      </c>
      <c r="M57" s="436">
        <f xml:space="preserve"> ( ( SUM(PWSPRT!M$46) + SUM(PWSPRT!M$47)  -  SUM(PWSPRT!M$57) - SUM(PWSPRT!M$58) ) * 1000000 )/ ( ( SUM(PWSPRT!M$79) + SUM(PWSPRT!M$80) ) * 1000 )</f>
        <v>149.63216450866395</v>
      </c>
      <c r="N57" s="436">
        <f xml:space="preserve"> ( ( SUM(PWSPRT!N$46) + SUM(PWSPRT!N$47)  -  SUM(PWSPRT!N$57) - SUM(PWSPRT!N$58) ) * 1000000 )/ ( ( SUM(PWSPRT!N$79) + SUM(PWSPRT!N$80) ) * 1000 )</f>
        <v>149.54423695823937</v>
      </c>
      <c r="O57" s="436">
        <f xml:space="preserve"> ( ( SUM(PWSPRT!O$46) + SUM(PWSPRT!O$47)  -  SUM(PWSPRT!O$57) - SUM(PWSPRT!O$58) ) * 1000000 )/ ( ( SUM(PWSPRT!O$79) + SUM(PWSPRT!O$80) ) * 1000 )</f>
        <v>149.45784024801955</v>
      </c>
      <c r="P57" s="436">
        <f xml:space="preserve"> ( ( SUM(PWSPRT!P$46) + SUM(PWSPRT!P$47)  -  SUM(PWSPRT!P$57) - SUM(PWSPRT!P$58) ) * 1000000 )/ ( ( SUM(PWSPRT!P$79) + SUM(PWSPRT!P$80) ) * 1000 )</f>
        <v>149.38042587315158</v>
      </c>
      <c r="Q57" s="436">
        <f xml:space="preserve"> ( ( SUM(PWSPRT!Q$46) + SUM(PWSPRT!Q$47)  -  SUM(PWSPRT!Q$57) - SUM(PWSPRT!Q$58) ) * 1000000 )/ ( ( SUM(PWSPRT!Q$79) + SUM(PWSPRT!Q$80) ) * 1000 )</f>
        <v>149.32452035268741</v>
      </c>
      <c r="R57" s="436">
        <f xml:space="preserve"> ( ( SUM(PWSPRT!R$46) + SUM(PWSPRT!R$47)  -  SUM(PWSPRT!R$57) - SUM(PWSPRT!R$58) ) * 1000000 )/ ( ( SUM(PWSPRT!R$79) + SUM(PWSPRT!R$80) ) * 1000 )</f>
        <v>149.3028018431329</v>
      </c>
      <c r="S57" s="436">
        <f xml:space="preserve"> ( ( SUM(PWSPRT!S$46) + SUM(PWSPRT!S$47)  -  SUM(PWSPRT!S$57) - SUM(PWSPRT!S$58) ) * 1000000 )/ ( ( SUM(PWSPRT!S$79) + SUM(PWSPRT!S$80) ) * 1000 )</f>
        <v>149.26099947682482</v>
      </c>
      <c r="T57" s="436">
        <f xml:space="preserve"> ( ( SUM(PWSPRT!T$46) + SUM(PWSPRT!T$47)  -  SUM(PWSPRT!T$57) - SUM(PWSPRT!T$58) ) * 1000000 )/ ( ( SUM(PWSPRT!T$79) + SUM(PWSPRT!T$80) ) * 1000 )</f>
        <v>149.2298056992887</v>
      </c>
      <c r="U57" s="436">
        <f xml:space="preserve"> ( ( SUM(PWSPRT!U$46) + SUM(PWSPRT!U$47)  -  SUM(PWSPRT!U$57) - SUM(PWSPRT!U$58) ) * 1000000 )/ ( ( SUM(PWSPRT!U$79) + SUM(PWSPRT!U$80) ) * 1000 )</f>
        <v>149.1867097650495</v>
      </c>
      <c r="V57" s="436">
        <f xml:space="preserve"> ( ( SUM(PWSPRT!V$46) + SUM(PWSPRT!V$47)  -  SUM(PWSPRT!V$57) - SUM(PWSPRT!V$58) ) * 1000000 )/ ( ( SUM(PWSPRT!V$79) + SUM(PWSPRT!V$80) ) * 1000 )</f>
        <v>149.1745094223906</v>
      </c>
      <c r="W57" s="436">
        <f xml:space="preserve"> ( ( SUM(PWSPRT!W$46) + SUM(PWSPRT!W$47)  -  SUM(PWSPRT!W$57) - SUM(PWSPRT!W$58) ) * 1000000 )/ ( ( SUM(PWSPRT!W$79) + SUM(PWSPRT!W$80) ) * 1000 )</f>
        <v>149.1572651312699</v>
      </c>
      <c r="X57" s="436">
        <f xml:space="preserve"> ( ( SUM(PWSPRT!X$46) + SUM(PWSPRT!X$47)  -  SUM(PWSPRT!X$57) - SUM(PWSPRT!X$58) ) * 1000000 )/ ( ( SUM(PWSPRT!X$79) + SUM(PWSPRT!X$80) ) * 1000 )</f>
        <v>149.15419032763594</v>
      </c>
      <c r="Y57" s="436">
        <f xml:space="preserve"> ( ( SUM(PWSPRT!Y$46) + SUM(PWSPRT!Y$47)  -  SUM(PWSPRT!Y$57) - SUM(PWSPRT!Y$58) ) * 1000000 )/ ( ( SUM(PWSPRT!Y$79) + SUM(PWSPRT!Y$80) ) * 1000 )</f>
        <v>149.12409815744945</v>
      </c>
      <c r="Z57" s="436">
        <f xml:space="preserve"> ( ( SUM(PWSPRT!Z$46) + SUM(PWSPRT!Z$47)  -  SUM(PWSPRT!Z$57) - SUM(PWSPRT!Z$58) ) * 1000000 )/ ( ( SUM(PWSPRT!Z$79) + SUM(PWSPRT!Z$80) ) * 1000 )</f>
        <v>149.11344661481832</v>
      </c>
      <c r="AA57" s="436">
        <f xml:space="preserve"> ( ( SUM(PWSPRT!AA$46) + SUM(PWSPRT!AA$47)  -  SUM(PWSPRT!AA$57) - SUM(PWSPRT!AA$58) ) * 1000000 )/ ( ( SUM(PWSPRT!AA$79) + SUM(PWSPRT!AA$80) ) * 1000 )</f>
        <v>149.03515855701659</v>
      </c>
      <c r="AB57" s="436">
        <f xml:space="preserve"> ( ( SUM(PWSPRT!AB$46) + SUM(PWSPRT!AB$47)  -  SUM(PWSPRT!AB$57) - SUM(PWSPRT!AB$58) ) * 1000000 )/ ( ( SUM(PWSPRT!AB$79) + SUM(PWSPRT!AB$80) ) * 1000 )</f>
        <v>148.98264968143698</v>
      </c>
      <c r="AC57" s="436">
        <f xml:space="preserve"> ( ( SUM(PWSPRT!AC$46) + SUM(PWSPRT!AC$47)  -  SUM(PWSPRT!AC$57) - SUM(PWSPRT!AC$58) ) * 1000000 )/ ( ( SUM(PWSPRT!AC$79) + SUM(PWSPRT!AC$80) ) * 1000 )</f>
        <v>148.92354565544144</v>
      </c>
      <c r="AD57" s="436">
        <f xml:space="preserve"> ( ( SUM(PWSPRT!AD$46) + SUM(PWSPRT!AD$47)  -  SUM(PWSPRT!AD$57) - SUM(PWSPRT!AD$58) ) * 1000000 )/ ( ( SUM(PWSPRT!AD$79) + SUM(PWSPRT!AD$80) ) * 1000 )</f>
        <v>148.84060191999507</v>
      </c>
      <c r="AE57" s="436">
        <f xml:space="preserve"> ( ( SUM(PWSPRT!AE$46) + SUM(PWSPRT!AE$47)  -  SUM(PWSPRT!AE$57) - SUM(PWSPRT!AE$58) ) * 1000000 )/ ( ( SUM(PWSPRT!AE$79) + SUM(PWSPRT!AE$80) ) * 1000 )</f>
        <v>148.75749785775491</v>
      </c>
      <c r="AF57" s="436">
        <f xml:space="preserve"> ( ( SUM(PWSPRT!AF$46) + SUM(PWSPRT!AF$47)  -  SUM(PWSPRT!AF$57) - SUM(PWSPRT!AF$58) ) * 1000000 )/ ( ( SUM(PWSPRT!AF$79) + SUM(PWSPRT!AF$80) ) * 1000 )</f>
        <v>148.65997880989704</v>
      </c>
      <c r="AG57" s="436">
        <f xml:space="preserve"> ( ( SUM(PWSPRT!AG$46) + SUM(PWSPRT!AG$47)  -  SUM(PWSPRT!AG$57) - SUM(PWSPRT!AG$58) ) * 1000000 )/ ( ( SUM(PWSPRT!AG$79) + SUM(PWSPRT!AG$80) ) * 1000 )</f>
        <v>148.58338492072315</v>
      </c>
      <c r="AH57" s="436">
        <f xml:space="preserve"> ( ( SUM(PWSPRT!AH$46) + SUM(PWSPRT!AH$47)  -  SUM(PWSPRT!AH$57) - SUM(PWSPRT!AH$58) ) * 1000000 )/ ( ( SUM(PWSPRT!AH$79) + SUM(PWSPRT!AH$80) ) * 1000 )</f>
        <v>148.50620435236249</v>
      </c>
      <c r="AI57" s="436">
        <f xml:space="preserve"> ( ( SUM(PWSPRT!AI$46) + SUM(PWSPRT!AI$47)  -  SUM(PWSPRT!AI$57) - SUM(PWSPRT!AI$58) ) * 1000000 )/ ( ( SUM(PWSPRT!AI$79) + SUM(PWSPRT!AI$80) ) * 1000 )</f>
        <v>148.41264508176019</v>
      </c>
      <c r="AJ57" s="436">
        <f xml:space="preserve"> ( ( SUM(PWSPRT!AJ$46) + SUM(PWSPRT!AJ$47)  -  SUM(PWSPRT!AJ$57) - SUM(PWSPRT!AJ$58) ) * 1000000 )/ ( ( SUM(PWSPRT!AJ$79) + SUM(PWSPRT!AJ$80) ) * 1000 )</f>
        <v>148.30088471095908</v>
      </c>
      <c r="AK57" s="436">
        <f xml:space="preserve"> ( ( SUM(PWSPRT!AK$46) + SUM(PWSPRT!AK$47)  -  SUM(PWSPRT!AK$57) - SUM(PWSPRT!AK$58) ) * 1000000 )/ ( ( SUM(PWSPRT!AK$79) + SUM(PWSPRT!AK$80) ) * 1000 )</f>
        <v>148.2049712017961</v>
      </c>
      <c r="AL57" s="436">
        <f xml:space="preserve"> ( ( SUM(PWSPRT!AL$46) + SUM(PWSPRT!AL$47)  -  SUM(PWSPRT!AL$57) - SUM(PWSPRT!AL$58) ) * 1000000 )/ ( ( SUM(PWSPRT!AL$79) + SUM(PWSPRT!AL$80) ) * 1000 )</f>
        <v>148.18499396808517</v>
      </c>
      <c r="AM57" s="436">
        <f xml:space="preserve"> ( ( SUM(PWSPRT!AM$46) + SUM(PWSPRT!AM$47)  -  SUM(PWSPRT!AM$57) - SUM(PWSPRT!AM$58) ) * 1000000 )/ ( ( SUM(PWSPRT!AM$79) + SUM(PWSPRT!AM$80) ) * 1000 )</f>
        <v>148.14873946417393</v>
      </c>
      <c r="AN57" s="436">
        <f xml:space="preserve"> ( ( SUM(PWSPRT!AN$46) + SUM(PWSPRT!AN$47)  -  SUM(PWSPRT!AN$57) - SUM(PWSPRT!AN$58) ) * 1000000 )/ ( ( SUM(PWSPRT!AN$79) + SUM(PWSPRT!AN$80) ) * 1000 )</f>
        <v>148.12472775371077</v>
      </c>
      <c r="AO57" s="436">
        <f xml:space="preserve"> ( ( SUM(PWSPRT!AO$46) + SUM(PWSPRT!AO$47)  -  SUM(PWSPRT!AO$57) - SUM(PWSPRT!AO$58) ) * 1000000 )/ ( ( SUM(PWSPRT!AO$79) + SUM(PWSPRT!AO$80) ) * 1000 )</f>
        <v>148.10739686248709</v>
      </c>
      <c r="AP57" s="436">
        <f xml:space="preserve"> ( ( SUM(PWSPRT!AP$46) + SUM(PWSPRT!AP$47)  -  SUM(PWSPRT!AP$57) - SUM(PWSPRT!AP$58) ) * 1000000 )/ ( ( SUM(PWSPRT!AP$79) + SUM(PWSPRT!AP$80) ) * 1000 )</f>
        <v>148.08864955369768</v>
      </c>
      <c r="AQ57" s="436">
        <f xml:space="preserve"> ( ( SUM(PWSPRT!AQ$46) + SUM(PWSPRT!AQ$47)  -  SUM(PWSPRT!AQ$57) - SUM(PWSPRT!AQ$58) ) * 1000000 )/ ( ( SUM(PWSPRT!AQ$79) + SUM(PWSPRT!AQ$80) ) * 1000 )</f>
        <v>148.07208386463398</v>
      </c>
      <c r="AR57" s="436">
        <f xml:space="preserve"> ( ( SUM(PWSPRT!AR$46) + SUM(PWSPRT!AR$47)  -  SUM(PWSPRT!AR$57) - SUM(PWSPRT!AR$58) ) * 1000000 )/ ( ( SUM(PWSPRT!AR$79) + SUM(PWSPRT!AR$80) ) * 1000 )</f>
        <v>148.04643755521914</v>
      </c>
      <c r="AS57" s="436">
        <f xml:space="preserve"> ( ( SUM(PWSPRT!AS$46) + SUM(PWSPRT!AS$47)  -  SUM(PWSPRT!AS$57) - SUM(PWSPRT!AS$58) ) * 1000000 )/ ( ( SUM(PWSPRT!AS$79) + SUM(PWSPRT!AS$80) ) * 1000 )</f>
        <v>148.02184801129664</v>
      </c>
      <c r="AT57" s="436">
        <f xml:space="preserve"> ( ( SUM(PWSPRT!AT$46) + SUM(PWSPRT!AT$47)  -  SUM(PWSPRT!AT$57) - SUM(PWSPRT!AT$58) ) * 1000000 )/ ( ( SUM(PWSPRT!AT$79) + SUM(PWSPRT!AT$80) ) * 1000 )</f>
        <v>147.99175634422303</v>
      </c>
      <c r="AU57" s="436">
        <f xml:space="preserve"> ( ( SUM(PWSPRT!AU$46) + SUM(PWSPRT!AU$47)  -  SUM(PWSPRT!AU$57) - SUM(PWSPRT!AU$58) ) * 1000000 )/ ( ( SUM(PWSPRT!AU$79) + SUM(PWSPRT!AU$80) ) * 1000 )</f>
        <v>147.9728258745904</v>
      </c>
      <c r="AV57" s="436">
        <f xml:space="preserve"> ( ( SUM(PWSPRT!AV$46) + SUM(PWSPRT!AV$47)  -  SUM(PWSPRT!AV$57) - SUM(PWSPRT!AV$58) ) * 1000000 )/ ( ( SUM(PWSPRT!AV$79) + SUM(PWSPRT!AV$80) ) * 1000 )</f>
        <v>147.93419901080276</v>
      </c>
      <c r="AW57" s="436">
        <f xml:space="preserve"> ( ( SUM(PWSPRT!AW$46) + SUM(PWSPRT!AW$47)  -  SUM(PWSPRT!AW$57) - SUM(PWSPRT!AW$58) ) * 1000000 )/ ( ( SUM(PWSPRT!AW$79) + SUM(PWSPRT!AW$80) ) * 1000 )</f>
        <v>147.90638999136038</v>
      </c>
      <c r="AX57" s="436">
        <f xml:space="preserve"> ( ( SUM(PWSPRT!AX$46) + SUM(PWSPRT!AX$47)  -  SUM(PWSPRT!AX$57) - SUM(PWSPRT!AX$58) ) * 1000000 )/ ( ( SUM(PWSPRT!AX$79) + SUM(PWSPRT!AX$80) ) * 1000 )</f>
        <v>147.90077921214839</v>
      </c>
      <c r="AY57" s="436">
        <f xml:space="preserve"> ( ( SUM(PWSPRT!AY$46) + SUM(PWSPRT!AY$47)  -  SUM(PWSPRT!AY$57) - SUM(PWSPRT!AY$58) ) * 1000000 )/ ( ( SUM(PWSPRT!AY$79) + SUM(PWSPRT!AY$80) ) * 1000 )</f>
        <v>147.89614011515678</v>
      </c>
      <c r="AZ57" s="436">
        <f xml:space="preserve"> ( ( SUM(PWSPRT!AZ$46) + SUM(PWSPRT!AZ$47)  -  SUM(PWSPRT!AZ$57) - SUM(PWSPRT!AZ$58) ) * 1000000 )/ ( ( SUM(PWSPRT!AZ$79) + SUM(PWSPRT!AZ$80) ) * 1000 )</f>
        <v>147.90864213318281</v>
      </c>
      <c r="BA57" s="436">
        <f xml:space="preserve"> ( ( SUM(PWSPRT!BA$46) + SUM(PWSPRT!BA$47)  -  SUM(PWSPRT!BA$57) - SUM(PWSPRT!BA$58) ) * 1000000 )/ ( ( SUM(PWSPRT!BA$79) + SUM(PWSPRT!BA$80) ) * 1000 )</f>
        <v>147.90218020154381</v>
      </c>
      <c r="BB57" s="436">
        <f xml:space="preserve"> ( ( SUM(PWSPRT!BB$46) + SUM(PWSPRT!BB$47)  -  SUM(PWSPRT!BB$57) - SUM(PWSPRT!BB$58) ) * 1000000 )/ ( ( SUM(PWSPRT!BB$79) + SUM(PWSPRT!BB$80) ) * 1000 )</f>
        <v>147.92379949082607</v>
      </c>
      <c r="BC57" s="436">
        <f xml:space="preserve"> ( ( SUM(PWSPRT!BC$46) + SUM(PWSPRT!BC$47)  -  SUM(PWSPRT!BC$57) - SUM(PWSPRT!BC$58) ) * 1000000 )/ ( ( SUM(PWSPRT!BC$79) + SUM(PWSPRT!BC$80) ) * 1000 )</f>
        <v>147.9355048496175</v>
      </c>
      <c r="BD57" s="436">
        <f xml:space="preserve"> ( ( SUM(PWSPRT!BD$46) + SUM(PWSPRT!BD$47)  -  SUM(PWSPRT!BD$57) - SUM(PWSPRT!BD$58) ) * 1000000 )/ ( ( SUM(PWSPRT!BD$79) + SUM(PWSPRT!BD$80) ) * 1000 )</f>
        <v>147.93380936932326</v>
      </c>
      <c r="BE57" s="436">
        <f xml:space="preserve"> ( ( SUM(PWSPRT!BE$46) + SUM(PWSPRT!BE$47)  -  SUM(PWSPRT!BE$57) - SUM(PWSPRT!BE$58) ) * 1000000 )/ ( ( SUM(PWSPRT!BE$79) + SUM(PWSPRT!BE$80) ) * 1000 )</f>
        <v>147.95027562891127</v>
      </c>
      <c r="BF57" s="436">
        <f xml:space="preserve"> ( ( SUM(PWSPRT!BF$46) + SUM(PWSPRT!BF$47)  -  SUM(PWSPRT!BF$57) - SUM(PWSPRT!BF$58) ) * 1000000 )/ ( ( SUM(PWSPRT!BF$79) + SUM(PWSPRT!BF$80) ) * 1000 )</f>
        <v>147.95740270925381</v>
      </c>
      <c r="BG57" s="436">
        <f xml:space="preserve"> ( ( SUM(PWSPRT!BG$46) + SUM(PWSPRT!BG$47)  -  SUM(PWSPRT!BG$57) - SUM(PWSPRT!BG$58) ) * 1000000 )/ ( ( SUM(PWSPRT!BG$79) + SUM(PWSPRT!BG$80) ) * 1000 )</f>
        <v>147.96016348637849</v>
      </c>
      <c r="BH57" s="436">
        <f xml:space="preserve"> ( ( SUM(PWSPRT!BH$46) + SUM(PWSPRT!BH$47)  -  SUM(PWSPRT!BH$57) - SUM(PWSPRT!BH$58) ) * 1000000 )/ ( ( SUM(PWSPRT!BH$79) + SUM(PWSPRT!BH$80) ) * 1000 )</f>
        <v>147.96547472256472</v>
      </c>
      <c r="BI57" s="436">
        <f xml:space="preserve"> ( ( SUM(PWSPRT!BI$46) + SUM(PWSPRT!BI$47)  -  SUM(PWSPRT!BI$57) - SUM(PWSPRT!BI$58) ) * 1000000 )/ ( ( SUM(PWSPRT!BI$79) + SUM(PWSPRT!BI$80) ) * 1000 )</f>
        <v>147.96500858151683</v>
      </c>
      <c r="BJ57" s="436">
        <f xml:space="preserve"> ( ( SUM(PWSPRT!BJ$46) + SUM(PWSPRT!BJ$47)  -  SUM(PWSPRT!BJ$57) - SUM(PWSPRT!BJ$58) ) * 1000000 )/ ( ( SUM(PWSPRT!BJ$79) + SUM(PWSPRT!BJ$80) ) * 1000 )</f>
        <v>147.97388607379403</v>
      </c>
      <c r="BK57" s="1525"/>
      <c r="BL57" s="1525"/>
      <c r="BM57" s="1525"/>
      <c r="BN57" s="1525"/>
      <c r="BO57" s="1525"/>
      <c r="BP57" s="1525"/>
      <c r="BQ57" s="1525"/>
      <c r="BR57" s="1525"/>
      <c r="BS57" s="1525"/>
      <c r="BT57" s="1525"/>
      <c r="BU57" s="1525"/>
      <c r="BV57" s="1525"/>
      <c r="BW57" s="1525"/>
      <c r="BX57" s="1525"/>
      <c r="BY57" s="1525"/>
      <c r="BZ57" s="1525"/>
      <c r="CA57" s="1525"/>
      <c r="CB57" s="1525"/>
      <c r="CC57" s="1525"/>
      <c r="CD57" s="1525"/>
      <c r="CE57" s="1525"/>
      <c r="CF57" s="1525"/>
      <c r="CG57" s="1525"/>
      <c r="CH57" s="1525"/>
      <c r="CI57" s="1525"/>
      <c r="CJ57" s="1526"/>
    </row>
    <row r="58" spans="2:92" ht="27.6" x14ac:dyDescent="0.25">
      <c r="B58" s="1185" t="s">
        <v>282</v>
      </c>
      <c r="C58" s="1186" t="s">
        <v>283</v>
      </c>
      <c r="D58" s="527" t="s">
        <v>284</v>
      </c>
      <c r="E58" s="1186" t="s">
        <v>285</v>
      </c>
      <c r="F58" s="528">
        <v>1</v>
      </c>
      <c r="G58" s="437">
        <f>( SUM(PWSPRT!G$66) ) / ( SUM(PWSPRT!G$66) + SUM(PWSPRT!G$73) + SUM(PWSPRT!G$74) + SUM(PWSPRT!G$75) )</f>
        <v>0.31656061208332376</v>
      </c>
      <c r="H58" s="437">
        <f>( SUM(PWSPRT!H$66) ) / ( SUM(PWSPRT!H$66) + SUM(PWSPRT!H$73) + SUM(PWSPRT!H$74) + SUM(PWSPRT!H$75) )</f>
        <v>0.33306222015089132</v>
      </c>
      <c r="I58" s="437">
        <f>( SUM(PWSPRT!I$66) ) / ( SUM(PWSPRT!I$66) + SUM(PWSPRT!I$73) + SUM(PWSPRT!I$74) + SUM(PWSPRT!I$75) )</f>
        <v>0.36472003635232136</v>
      </c>
      <c r="J58" s="437">
        <f>( SUM(PWSPRT!J$66) ) / ( SUM(PWSPRT!J$66) + SUM(PWSPRT!J$73) + SUM(PWSPRT!J$74) + SUM(PWSPRT!J$75) )</f>
        <v>0.40044703045409186</v>
      </c>
      <c r="K58" s="437">
        <f>( SUM(PWSPRT!K$66) ) / ( SUM(PWSPRT!K$66) + SUM(PWSPRT!K$73) + SUM(PWSPRT!K$74) + SUM(PWSPRT!K$75) )</f>
        <v>0.43770605846012062</v>
      </c>
      <c r="L58" s="437">
        <f>( SUM(PWSPRT!L$66) ) / ( SUM(PWSPRT!L$66) + SUM(PWSPRT!L$73) + SUM(PWSPRT!L$74) + SUM(PWSPRT!L$75) )</f>
        <v>0.47499222363912452</v>
      </c>
      <c r="M58" s="437">
        <f>( SUM(PWSPRT!M$66) ) / ( SUM(PWSPRT!M$66) + SUM(PWSPRT!M$73) + SUM(PWSPRT!M$74) + SUM(PWSPRT!M$75) )</f>
        <v>0.4814520136383737</v>
      </c>
      <c r="N58" s="437">
        <f>( SUM(PWSPRT!N$66) ) / ( SUM(PWSPRT!N$66) + SUM(PWSPRT!N$73) + SUM(PWSPRT!N$74) + SUM(PWSPRT!N$75) )</f>
        <v>0.48722638427785303</v>
      </c>
      <c r="O58" s="437">
        <f>( SUM(PWSPRT!O$66) ) / ( SUM(PWSPRT!O$66) + SUM(PWSPRT!O$73) + SUM(PWSPRT!O$74) + SUM(PWSPRT!O$75) )</f>
        <v>0.49228588974161702</v>
      </c>
      <c r="P58" s="437">
        <f>( SUM(PWSPRT!P$66) ) / ( SUM(PWSPRT!P$66) + SUM(PWSPRT!P$73) + SUM(PWSPRT!P$74) + SUM(PWSPRT!P$75) )</f>
        <v>0.49735712453257575</v>
      </c>
      <c r="Q58" s="437">
        <f>( SUM(PWSPRT!Q$66) ) / ( SUM(PWSPRT!Q$66) + SUM(PWSPRT!Q$73) + SUM(PWSPRT!Q$74) + SUM(PWSPRT!Q$75) )</f>
        <v>0.50211556823191328</v>
      </c>
      <c r="R58" s="437">
        <f>( SUM(PWSPRT!R$66) ) / ( SUM(PWSPRT!R$66) + SUM(PWSPRT!R$73) + SUM(PWSPRT!R$74) + SUM(PWSPRT!R$75) )</f>
        <v>0.50646811284458326</v>
      </c>
      <c r="S58" s="437">
        <f>( SUM(PWSPRT!S$66) ) / ( SUM(PWSPRT!S$66) + SUM(PWSPRT!S$73) + SUM(PWSPRT!S$74) + SUM(PWSPRT!S$75) )</f>
        <v>0.5104924230463872</v>
      </c>
      <c r="T58" s="437">
        <f>( SUM(PWSPRT!T$66) ) / ( SUM(PWSPRT!T$66) + SUM(PWSPRT!T$73) + SUM(PWSPRT!T$74) + SUM(PWSPRT!T$75) )</f>
        <v>0.51426225205677945</v>
      </c>
      <c r="U58" s="437">
        <f>( SUM(PWSPRT!U$66) ) / ( SUM(PWSPRT!U$66) + SUM(PWSPRT!U$73) + SUM(PWSPRT!U$74) + SUM(PWSPRT!U$75) )</f>
        <v>0.51783561133273714</v>
      </c>
      <c r="V58" s="437">
        <f>( SUM(PWSPRT!V$66) ) / ( SUM(PWSPRT!V$66) + SUM(PWSPRT!V$73) + SUM(PWSPRT!V$74) + SUM(PWSPRT!V$75) )</f>
        <v>0.5213036429714325</v>
      </c>
      <c r="W58" s="437">
        <f>( SUM(PWSPRT!W$66) ) / ( SUM(PWSPRT!W$66) + SUM(PWSPRT!W$73) + SUM(PWSPRT!W$74) + SUM(PWSPRT!W$75) )</f>
        <v>0.52468356699904384</v>
      </c>
      <c r="X58" s="437">
        <f>( SUM(PWSPRT!X$66) ) / ( SUM(PWSPRT!X$66) + SUM(PWSPRT!X$73) + SUM(PWSPRT!X$74) + SUM(PWSPRT!X$75) )</f>
        <v>0.52799773104974002</v>
      </c>
      <c r="Y58" s="437">
        <f>( SUM(PWSPRT!Y$66) ) / ( SUM(PWSPRT!Y$66) + SUM(PWSPRT!Y$73) + SUM(PWSPRT!Y$74) + SUM(PWSPRT!Y$75) )</f>
        <v>0.53126061144876646</v>
      </c>
      <c r="Z58" s="437">
        <f>( SUM(PWSPRT!Z$66) ) / ( SUM(PWSPRT!Z$66) + SUM(PWSPRT!Z$73) + SUM(PWSPRT!Z$74) + SUM(PWSPRT!Z$75) )</f>
        <v>0.53445979175872349</v>
      </c>
      <c r="AA58" s="437">
        <f>( SUM(PWSPRT!AA$66) ) / ( SUM(PWSPRT!AA$66) + SUM(PWSPRT!AA$73) + SUM(PWSPRT!AA$74) + SUM(PWSPRT!AA$75) )</f>
        <v>0.53760611967558192</v>
      </c>
      <c r="AB58" s="437">
        <f>( SUM(PWSPRT!AB$66) ) / ( SUM(PWSPRT!AB$66) + SUM(PWSPRT!AB$73) + SUM(PWSPRT!AB$74) + SUM(PWSPRT!AB$75) )</f>
        <v>0.54069340911003538</v>
      </c>
      <c r="AC58" s="437">
        <f>( SUM(PWSPRT!AC$66) ) / ( SUM(PWSPRT!AC$66) + SUM(PWSPRT!AC$73) + SUM(PWSPRT!AC$74) + SUM(PWSPRT!AC$75) )</f>
        <v>0.54371761350462355</v>
      </c>
      <c r="AD58" s="437">
        <f>( SUM(PWSPRT!AD$66) ) / ( SUM(PWSPRT!AD$66) + SUM(PWSPRT!AD$73) + SUM(PWSPRT!AD$74) + SUM(PWSPRT!AD$75) )</f>
        <v>0.54667935685117097</v>
      </c>
      <c r="AE58" s="437">
        <f>( SUM(PWSPRT!AE$66) ) / ( SUM(PWSPRT!AE$66) + SUM(PWSPRT!AE$73) + SUM(PWSPRT!AE$74) + SUM(PWSPRT!AE$75) )</f>
        <v>0.54958353838089014</v>
      </c>
      <c r="AF58" s="437">
        <f>( SUM(PWSPRT!AF$66) ) / ( SUM(PWSPRT!AF$66) + SUM(PWSPRT!AF$73) + SUM(PWSPRT!AF$74) + SUM(PWSPRT!AF$75) )</f>
        <v>0.55243277208165398</v>
      </c>
      <c r="AG58" s="437">
        <f>( SUM(PWSPRT!AG$66) ) / ( SUM(PWSPRT!AG$66) + SUM(PWSPRT!AG$73) + SUM(PWSPRT!AG$74) + SUM(PWSPRT!AG$75) )</f>
        <v>0.55522720233422429</v>
      </c>
      <c r="AH58" s="437">
        <f>( SUM(PWSPRT!AH$66) ) / ( SUM(PWSPRT!AH$66) + SUM(PWSPRT!AH$73) + SUM(PWSPRT!AH$74) + SUM(PWSPRT!AH$75) )</f>
        <v>0.55796540155123553</v>
      </c>
      <c r="AI58" s="437">
        <f>( SUM(PWSPRT!AI$66) ) / ( SUM(PWSPRT!AI$66) + SUM(PWSPRT!AI$73) + SUM(PWSPRT!AI$74) + SUM(PWSPRT!AI$75) )</f>
        <v>0.56064769911107537</v>
      </c>
      <c r="AJ58" s="437">
        <f>( SUM(PWSPRT!AJ$66) ) / ( SUM(PWSPRT!AJ$66) + SUM(PWSPRT!AJ$73) + SUM(PWSPRT!AJ$74) + SUM(PWSPRT!AJ$75) )</f>
        <v>0.56327873294594411</v>
      </c>
      <c r="AK58" s="437">
        <f>( SUM(PWSPRT!AK$66) ) / ( SUM(PWSPRT!AK$66) + SUM(PWSPRT!AK$73) + SUM(PWSPRT!AK$74) + SUM(PWSPRT!AK$75) )</f>
        <v>0.56586232945266168</v>
      </c>
      <c r="AL58" s="437">
        <f>( SUM(PWSPRT!AL$66) ) / ( SUM(PWSPRT!AL$66) + SUM(PWSPRT!AL$73) + SUM(PWSPRT!AL$74) + SUM(PWSPRT!AL$75) )</f>
        <v>0.56752030880289916</v>
      </c>
      <c r="AM58" s="437">
        <f>( SUM(PWSPRT!AM$66) ) / ( SUM(PWSPRT!AM$66) + SUM(PWSPRT!AM$73) + SUM(PWSPRT!AM$74) + SUM(PWSPRT!AM$75) )</f>
        <v>0.56904785133359603</v>
      </c>
      <c r="AN58" s="437">
        <f>( SUM(PWSPRT!AN$66) ) / ( SUM(PWSPRT!AN$66) + SUM(PWSPRT!AN$73) + SUM(PWSPRT!AN$74) + SUM(PWSPRT!AN$75) )</f>
        <v>0.57056213619896601</v>
      </c>
      <c r="AO58" s="437">
        <f>( SUM(PWSPRT!AO$66) ) / ( SUM(PWSPRT!AO$66) + SUM(PWSPRT!AO$73) + SUM(PWSPRT!AO$74) + SUM(PWSPRT!AO$75) )</f>
        <v>0.57210017454305262</v>
      </c>
      <c r="AP58" s="437">
        <f>( SUM(PWSPRT!AP$66) ) / ( SUM(PWSPRT!AP$66) + SUM(PWSPRT!AP$73) + SUM(PWSPRT!AP$74) + SUM(PWSPRT!AP$75) )</f>
        <v>0.57364894465792016</v>
      </c>
      <c r="AQ58" s="437">
        <f>( SUM(PWSPRT!AQ$66) ) / ( SUM(PWSPRT!AQ$66) + SUM(PWSPRT!AQ$73) + SUM(PWSPRT!AQ$74) + SUM(PWSPRT!AQ$75) )</f>
        <v>0.57517524214856319</v>
      </c>
      <c r="AR58" s="437">
        <f>( SUM(PWSPRT!AR$66) ) / ( SUM(PWSPRT!AR$66) + SUM(PWSPRT!AR$73) + SUM(PWSPRT!AR$74) + SUM(PWSPRT!AR$75) )</f>
        <v>0.57666902851757607</v>
      </c>
      <c r="AS58" s="437">
        <f>( SUM(PWSPRT!AS$66) ) / ( SUM(PWSPRT!AS$66) + SUM(PWSPRT!AS$73) + SUM(PWSPRT!AS$74) + SUM(PWSPRT!AS$75) )</f>
        <v>0.57812192590394529</v>
      </c>
      <c r="AT58" s="437">
        <f>( SUM(PWSPRT!AT$66) ) / ( SUM(PWSPRT!AT$66) + SUM(PWSPRT!AT$73) + SUM(PWSPRT!AT$74) + SUM(PWSPRT!AT$75) )</f>
        <v>0.57953271281282737</v>
      </c>
      <c r="AU58" s="437">
        <f>( SUM(PWSPRT!AU$66) ) / ( SUM(PWSPRT!AU$66) + SUM(PWSPRT!AU$73) + SUM(PWSPRT!AU$74) + SUM(PWSPRT!AU$75) )</f>
        <v>0.58096865511699392</v>
      </c>
      <c r="AV58" s="437">
        <f>( SUM(PWSPRT!AV$66) ) / ( SUM(PWSPRT!AV$66) + SUM(PWSPRT!AV$73) + SUM(PWSPRT!AV$74) + SUM(PWSPRT!AV$75) )</f>
        <v>0.58239650472853088</v>
      </c>
      <c r="AW58" s="437">
        <f>( SUM(PWSPRT!AW$66) ) / ( SUM(PWSPRT!AW$66) + SUM(PWSPRT!AW$73) + SUM(PWSPRT!AW$74) + SUM(PWSPRT!AW$75) )</f>
        <v>0.58381166221069314</v>
      </c>
      <c r="AX58" s="437">
        <f>( SUM(PWSPRT!AX$66) ) / ( SUM(PWSPRT!AX$66) + SUM(PWSPRT!AX$73) + SUM(PWSPRT!AX$74) + SUM(PWSPRT!AX$75) )</f>
        <v>0.58528036713707454</v>
      </c>
      <c r="AY58" s="437">
        <f>( SUM(PWSPRT!AY$66) ) / ( SUM(PWSPRT!AY$66) + SUM(PWSPRT!AY$73) + SUM(PWSPRT!AY$74) + SUM(PWSPRT!AY$75) )</f>
        <v>0.58676579466779999</v>
      </c>
      <c r="AZ58" s="437">
        <f>( SUM(PWSPRT!AZ$66) ) / ( SUM(PWSPRT!AZ$66) + SUM(PWSPRT!AZ$73) + SUM(PWSPRT!AZ$74) + SUM(PWSPRT!AZ$75) )</f>
        <v>0.58828927422215782</v>
      </c>
      <c r="BA58" s="437">
        <f>( SUM(PWSPRT!BA$66) ) / ( SUM(PWSPRT!BA$66) + SUM(PWSPRT!BA$73) + SUM(PWSPRT!BA$74) + SUM(PWSPRT!BA$75) )</f>
        <v>0.58984831531183113</v>
      </c>
      <c r="BB58" s="437">
        <f>( SUM(PWSPRT!BB$66) ) / ( SUM(PWSPRT!BB$66) + SUM(PWSPRT!BB$73) + SUM(PWSPRT!BB$74) + SUM(PWSPRT!BB$75) )</f>
        <v>0.59139432715512241</v>
      </c>
      <c r="BC58" s="437">
        <f>( SUM(PWSPRT!BC$66) ) / ( SUM(PWSPRT!BC$66) + SUM(PWSPRT!BC$73) + SUM(PWSPRT!BC$74) + SUM(PWSPRT!BC$75) )</f>
        <v>0.5929071054018622</v>
      </c>
      <c r="BD58" s="437">
        <f>( SUM(PWSPRT!BD$66) ) / ( SUM(PWSPRT!BD$66) + SUM(PWSPRT!BD$73) + SUM(PWSPRT!BD$74) + SUM(PWSPRT!BD$75) )</f>
        <v>0.59440845262457909</v>
      </c>
      <c r="BE58" s="437">
        <f>( SUM(PWSPRT!BE$66) ) / ( SUM(PWSPRT!BE$66) + SUM(PWSPRT!BE$73) + SUM(PWSPRT!BE$74) + SUM(PWSPRT!BE$75) )</f>
        <v>0.59586536807925727</v>
      </c>
      <c r="BF58" s="437">
        <f>( SUM(PWSPRT!BF$66) ) / ( SUM(PWSPRT!BF$66) + SUM(PWSPRT!BF$73) + SUM(PWSPRT!BF$74) + SUM(PWSPRT!BF$75) )</f>
        <v>0.59730874586558103</v>
      </c>
      <c r="BG58" s="437">
        <f>( SUM(PWSPRT!BG$66) ) / ( SUM(PWSPRT!BG$66) + SUM(PWSPRT!BG$73) + SUM(PWSPRT!BG$74) + SUM(PWSPRT!BG$75) )</f>
        <v>0.59873694605042704</v>
      </c>
      <c r="BH58" s="437">
        <f>( SUM(PWSPRT!BH$66) ) / ( SUM(PWSPRT!BH$66) + SUM(PWSPRT!BH$73) + SUM(PWSPRT!BH$74) + SUM(PWSPRT!BH$75) )</f>
        <v>0.60013133174375899</v>
      </c>
      <c r="BI58" s="437">
        <f>( SUM(PWSPRT!BI$66) ) / ( SUM(PWSPRT!BI$66) + SUM(PWSPRT!BI$73) + SUM(PWSPRT!BI$74) + SUM(PWSPRT!BI$75) )</f>
        <v>0.60149718920853279</v>
      </c>
      <c r="BJ58" s="437">
        <f>( SUM(PWSPRT!BJ$66) ) / ( SUM(PWSPRT!BJ$66) + SUM(PWSPRT!BJ$73) + SUM(PWSPRT!BJ$74) + SUM(PWSPRT!BJ$75) )</f>
        <v>0.6028279260735786</v>
      </c>
      <c r="BK58" s="1527"/>
      <c r="BL58" s="1527"/>
      <c r="BM58" s="1527"/>
      <c r="BN58" s="1527"/>
      <c r="BO58" s="1527"/>
      <c r="BP58" s="1527"/>
      <c r="BQ58" s="1527"/>
      <c r="BR58" s="1527"/>
      <c r="BS58" s="1527"/>
      <c r="BT58" s="1527"/>
      <c r="BU58" s="1527"/>
      <c r="BV58" s="1527"/>
      <c r="BW58" s="1527"/>
      <c r="BX58" s="1527"/>
      <c r="BY58" s="1527"/>
      <c r="BZ58" s="1527"/>
      <c r="CA58" s="1527"/>
      <c r="CB58" s="1527"/>
      <c r="CC58" s="1527"/>
      <c r="CD58" s="1527"/>
      <c r="CE58" s="1527"/>
      <c r="CF58" s="1527"/>
      <c r="CG58" s="1527"/>
      <c r="CH58" s="1527"/>
      <c r="CI58" s="1527"/>
      <c r="CJ58" s="1528"/>
    </row>
    <row r="59" spans="2:92" ht="28.2" thickBot="1" x14ac:dyDescent="0.3">
      <c r="B59" s="1185" t="s">
        <v>286</v>
      </c>
      <c r="C59" s="1186" t="s">
        <v>287</v>
      </c>
      <c r="D59" s="527" t="s">
        <v>288</v>
      </c>
      <c r="E59" s="1186" t="s">
        <v>146</v>
      </c>
      <c r="F59" s="528">
        <v>2</v>
      </c>
      <c r="G59" s="438">
        <f>SUM(PWSPRT!G$43) + SUM(PWSPRT!G$45) - SUM(PWSPRT!G$55) - SUM(PWSPRT!G$56)</f>
        <v>32.79</v>
      </c>
      <c r="H59" s="438">
        <f>SUM(PWSPRT!H$43) + SUM(PWSPRT!H$45) - SUM(PWSPRT!H$55) - SUM(PWSPRT!H$56)</f>
        <v>30.84</v>
      </c>
      <c r="I59" s="438">
        <f>SUM(PWSPRT!I$43) + SUM(PWSPRT!I$45) - SUM(PWSPRT!I$55) - SUM(PWSPRT!I$56)</f>
        <v>30.98</v>
      </c>
      <c r="J59" s="438">
        <f>SUM(PWSPRT!J$43) + SUM(PWSPRT!J$45) - SUM(PWSPRT!J$55) - SUM(PWSPRT!J$56)</f>
        <v>30.740000000000002</v>
      </c>
      <c r="K59" s="438">
        <f>SUM(PWSPRT!K$43) + SUM(PWSPRT!K$45) - SUM(PWSPRT!K$55) - SUM(PWSPRT!K$56)</f>
        <v>31.94</v>
      </c>
      <c r="L59" s="438">
        <f>SUM(PWSPRT!L$43) + SUM(PWSPRT!L$45) - SUM(PWSPRT!L$55) - SUM(PWSPRT!L$56)</f>
        <v>31.710000000000004</v>
      </c>
      <c r="M59" s="438">
        <f>SUM(PWSPRT!M$43) + SUM(PWSPRT!M$45) - SUM(PWSPRT!M$55) - SUM(PWSPRT!M$56)</f>
        <v>31.880000000000006</v>
      </c>
      <c r="N59" s="438">
        <f>SUM(PWSPRT!N$43) + SUM(PWSPRT!N$45) - SUM(PWSPRT!N$55) - SUM(PWSPRT!N$56)</f>
        <v>31.780000000000005</v>
      </c>
      <c r="O59" s="438">
        <f>SUM(PWSPRT!O$43) + SUM(PWSPRT!O$45) - SUM(PWSPRT!O$55) - SUM(PWSPRT!O$56)</f>
        <v>32.15</v>
      </c>
      <c r="P59" s="438">
        <f>SUM(PWSPRT!P$43) + SUM(PWSPRT!P$45) - SUM(PWSPRT!P$55) - SUM(PWSPRT!P$56)</f>
        <v>32.04</v>
      </c>
      <c r="Q59" s="438">
        <f>SUM(PWSPRT!Q$43) + SUM(PWSPRT!Q$45) - SUM(PWSPRT!Q$55) - SUM(PWSPRT!Q$56)</f>
        <v>32.450000000000003</v>
      </c>
      <c r="R59" s="438">
        <f>SUM(PWSPRT!R$43) + SUM(PWSPRT!R$45) - SUM(PWSPRT!R$55) - SUM(PWSPRT!R$56)</f>
        <v>32</v>
      </c>
      <c r="S59" s="438">
        <f>SUM(PWSPRT!S$43) + SUM(PWSPRT!S$45) - SUM(PWSPRT!S$55) - SUM(PWSPRT!S$56)</f>
        <v>32.32</v>
      </c>
      <c r="T59" s="438">
        <f>SUM(PWSPRT!T$43) + SUM(PWSPRT!T$45) - SUM(PWSPRT!T$55) - SUM(PWSPRT!T$56)</f>
        <v>32.14</v>
      </c>
      <c r="U59" s="438">
        <f>SUM(PWSPRT!U$43) + SUM(PWSPRT!U$45) - SUM(PWSPRT!U$55) - SUM(PWSPRT!U$56)</f>
        <v>32.800000000000004</v>
      </c>
      <c r="V59" s="438">
        <f>SUM(PWSPRT!V$43) + SUM(PWSPRT!V$45) - SUM(PWSPRT!V$55) - SUM(PWSPRT!V$56)</f>
        <v>32.450000000000003</v>
      </c>
      <c r="W59" s="438">
        <f>SUM(PWSPRT!W$43) + SUM(PWSPRT!W$45) - SUM(PWSPRT!W$55) - SUM(PWSPRT!W$56)</f>
        <v>32.130000000000003</v>
      </c>
      <c r="X59" s="438">
        <f>SUM(PWSPRT!X$43) + SUM(PWSPRT!X$45) - SUM(PWSPRT!X$55) - SUM(PWSPRT!X$56)</f>
        <v>32.67</v>
      </c>
      <c r="Y59" s="438">
        <f>SUM(PWSPRT!Y$43) + SUM(PWSPRT!Y$45) - SUM(PWSPRT!Y$55) - SUM(PWSPRT!Y$56)</f>
        <v>32.74</v>
      </c>
      <c r="Z59" s="438">
        <f>SUM(PWSPRT!Z$43) + SUM(PWSPRT!Z$45) - SUM(PWSPRT!Z$55) - SUM(PWSPRT!Z$56)</f>
        <v>32.49</v>
      </c>
      <c r="AA59" s="438">
        <f>SUM(PWSPRT!AA$43) + SUM(PWSPRT!AA$45) - SUM(PWSPRT!AA$55) - SUM(PWSPRT!AA$56)</f>
        <v>33.130000000000003</v>
      </c>
      <c r="AB59" s="438">
        <f>SUM(PWSPRT!AB$43) + SUM(PWSPRT!AB$45) - SUM(PWSPRT!AB$55) - SUM(PWSPRT!AB$56)</f>
        <v>32.75</v>
      </c>
      <c r="AC59" s="438">
        <f>SUM(PWSPRT!AC$43) + SUM(PWSPRT!AC$45) - SUM(PWSPRT!AC$55) - SUM(PWSPRT!AC$56)</f>
        <v>33.18</v>
      </c>
      <c r="AD59" s="438">
        <f>SUM(PWSPRT!AD$43) + SUM(PWSPRT!AD$45) - SUM(PWSPRT!AD$55) - SUM(PWSPRT!AD$56)</f>
        <v>32.49</v>
      </c>
      <c r="AE59" s="438">
        <f>SUM(PWSPRT!AE$43) + SUM(PWSPRT!AE$45) - SUM(PWSPRT!AE$55) - SUM(PWSPRT!AE$56)</f>
        <v>33</v>
      </c>
      <c r="AF59" s="438">
        <f>SUM(PWSPRT!AF$43) + SUM(PWSPRT!AF$45) - SUM(PWSPRT!AF$55) - SUM(PWSPRT!AF$56)</f>
        <v>33.300000000000004</v>
      </c>
      <c r="AG59" s="438">
        <f>SUM(PWSPRT!AG$43) + SUM(PWSPRT!AG$45) - SUM(PWSPRT!AG$55) - SUM(PWSPRT!AG$56)</f>
        <v>33.520000000000003</v>
      </c>
      <c r="AH59" s="438">
        <f>SUM(PWSPRT!AH$43) + SUM(PWSPRT!AH$45) - SUM(PWSPRT!AH$55) - SUM(PWSPRT!AH$56)</f>
        <v>33.340000000000003</v>
      </c>
      <c r="AI59" s="438">
        <f>SUM(PWSPRT!AI$43) + SUM(PWSPRT!AI$45) - SUM(PWSPRT!AI$55) - SUM(PWSPRT!AI$56)</f>
        <v>33.480000000000004</v>
      </c>
      <c r="AJ59" s="438">
        <f>SUM(PWSPRT!AJ$43) + SUM(PWSPRT!AJ$45) - SUM(PWSPRT!AJ$55) - SUM(PWSPRT!AJ$56)</f>
        <v>33.840000000000003</v>
      </c>
      <c r="AK59" s="438">
        <f>SUM(PWSPRT!AK$43) + SUM(PWSPRT!AK$45) - SUM(PWSPRT!AK$55) - SUM(PWSPRT!AK$56)</f>
        <v>33.590000000000003</v>
      </c>
      <c r="AL59" s="438">
        <f>SUM(PWSPRT!AL$43) + SUM(PWSPRT!AL$45) - SUM(PWSPRT!AL$55) - SUM(PWSPRT!AL$56)</f>
        <v>33.520000000000003</v>
      </c>
      <c r="AM59" s="438">
        <f>SUM(PWSPRT!AM$43) + SUM(PWSPRT!AM$45) - SUM(PWSPRT!AM$55) - SUM(PWSPRT!AM$56)</f>
        <v>33.56</v>
      </c>
      <c r="AN59" s="438">
        <f>SUM(PWSPRT!AN$43) + SUM(PWSPRT!AN$45) - SUM(PWSPRT!AN$55) - SUM(PWSPRT!AN$56)</f>
        <v>34.24</v>
      </c>
      <c r="AO59" s="438">
        <f>SUM(PWSPRT!AO$43) + SUM(PWSPRT!AO$45) - SUM(PWSPRT!AO$55) - SUM(PWSPRT!AO$56)</f>
        <v>33.85</v>
      </c>
      <c r="AP59" s="438">
        <f>SUM(PWSPRT!AP$43) + SUM(PWSPRT!AP$45) - SUM(PWSPRT!AP$55) - SUM(PWSPRT!AP$56)</f>
        <v>34.33</v>
      </c>
      <c r="AQ59" s="438">
        <f>SUM(PWSPRT!AQ$43) + SUM(PWSPRT!AQ$45) - SUM(PWSPRT!AQ$55) - SUM(PWSPRT!AQ$56)</f>
        <v>33.950000000000003</v>
      </c>
      <c r="AR59" s="438">
        <f>SUM(PWSPRT!AR$43) + SUM(PWSPRT!AR$45) - SUM(PWSPRT!AR$55) - SUM(PWSPRT!AR$56)</f>
        <v>35.1</v>
      </c>
      <c r="AS59" s="438">
        <f>SUM(PWSPRT!AS$43) + SUM(PWSPRT!AS$45) - SUM(PWSPRT!AS$55) - SUM(PWSPRT!AS$56)</f>
        <v>34.880000000000003</v>
      </c>
      <c r="AT59" s="438">
        <f>SUM(PWSPRT!AT$43) + SUM(PWSPRT!AT$45) - SUM(PWSPRT!AT$55) - SUM(PWSPRT!AT$56)</f>
        <v>35.230000000000004</v>
      </c>
      <c r="AU59" s="438">
        <f>SUM(PWSPRT!AU$43) + SUM(PWSPRT!AU$45) - SUM(PWSPRT!AU$55) - SUM(PWSPRT!AU$56)</f>
        <v>35.050000000000004</v>
      </c>
      <c r="AV59" s="438">
        <f>SUM(PWSPRT!AV$43) + SUM(PWSPRT!AV$45) - SUM(PWSPRT!AV$55) - SUM(PWSPRT!AV$56)</f>
        <v>35.44</v>
      </c>
      <c r="AW59" s="438">
        <f>SUM(PWSPRT!AW$43) + SUM(PWSPRT!AW$45) - SUM(PWSPRT!AW$55) - SUM(PWSPRT!AW$56)</f>
        <v>35.14</v>
      </c>
      <c r="AX59" s="438">
        <f>SUM(PWSPRT!AX$43) + SUM(PWSPRT!AX$45) - SUM(PWSPRT!AX$55) - SUM(PWSPRT!AX$56)</f>
        <v>35.980000000000004</v>
      </c>
      <c r="AY59" s="438">
        <f>SUM(PWSPRT!AY$43) + SUM(PWSPRT!AY$45) - SUM(PWSPRT!AY$55) - SUM(PWSPRT!AY$56)</f>
        <v>36.120000000000005</v>
      </c>
      <c r="AZ59" s="438">
        <f>SUM(PWSPRT!AZ$43) + SUM(PWSPRT!AZ$45) - SUM(PWSPRT!AZ$55) - SUM(PWSPRT!AZ$56)</f>
        <v>35.74</v>
      </c>
      <c r="BA59" s="438">
        <f>SUM(PWSPRT!BA$43) + SUM(PWSPRT!BA$45) - SUM(PWSPRT!BA$55) - SUM(PWSPRT!BA$56)</f>
        <v>35.93</v>
      </c>
      <c r="BB59" s="438">
        <f>SUM(PWSPRT!BB$43) + SUM(PWSPRT!BB$45) - SUM(PWSPRT!BB$55) - SUM(PWSPRT!BB$56)</f>
        <v>35.86</v>
      </c>
      <c r="BC59" s="438">
        <f>SUM(PWSPRT!BC$43) + SUM(PWSPRT!BC$45) - SUM(PWSPRT!BC$55) - SUM(PWSPRT!BC$56)</f>
        <v>36.03</v>
      </c>
      <c r="BD59" s="438">
        <f>SUM(PWSPRT!BD$43) + SUM(PWSPRT!BD$45) - SUM(PWSPRT!BD$55) - SUM(PWSPRT!BD$56)</f>
        <v>36.03</v>
      </c>
      <c r="BE59" s="438">
        <f>SUM(PWSPRT!BE$43) + SUM(PWSPRT!BE$45) - SUM(PWSPRT!BE$55) - SUM(PWSPRT!BE$56)</f>
        <v>36.590000000000003</v>
      </c>
      <c r="BF59" s="438">
        <f>SUM(PWSPRT!BF$43) + SUM(PWSPRT!BF$45) - SUM(PWSPRT!BF$55) - SUM(PWSPRT!BF$56)</f>
        <v>36.82</v>
      </c>
      <c r="BG59" s="438">
        <f>SUM(PWSPRT!BG$43) + SUM(PWSPRT!BG$45) - SUM(PWSPRT!BG$55) - SUM(PWSPRT!BG$56)</f>
        <v>36.92</v>
      </c>
      <c r="BH59" s="438">
        <f>SUM(PWSPRT!BH$43) + SUM(PWSPRT!BH$45) - SUM(PWSPRT!BH$55) - SUM(PWSPRT!BH$56)</f>
        <v>37.06</v>
      </c>
      <c r="BI59" s="438">
        <f>SUM(PWSPRT!BI$43) + SUM(PWSPRT!BI$45) - SUM(PWSPRT!BI$55) - SUM(PWSPRT!BI$56)</f>
        <v>36.89</v>
      </c>
      <c r="BJ59" s="438">
        <f>SUM(PWSPRT!BJ$43) + SUM(PWSPRT!BJ$45) - SUM(PWSPRT!BJ$55) - SUM(PWSPRT!BJ$56)</f>
        <v>37.1</v>
      </c>
      <c r="BK59" s="1529"/>
      <c r="BL59" s="1529"/>
      <c r="BM59" s="1529"/>
      <c r="BN59" s="1529"/>
      <c r="BO59" s="1529"/>
      <c r="BP59" s="1529"/>
      <c r="BQ59" s="1529"/>
      <c r="BR59" s="1529"/>
      <c r="BS59" s="1529"/>
      <c r="BT59" s="1529"/>
      <c r="BU59" s="1529"/>
      <c r="BV59" s="1529"/>
      <c r="BW59" s="1529"/>
      <c r="BX59" s="1529"/>
      <c r="BY59" s="1529"/>
      <c r="BZ59" s="1529"/>
      <c r="CA59" s="1529"/>
      <c r="CB59" s="1529"/>
      <c r="CC59" s="1529"/>
      <c r="CD59" s="1529"/>
      <c r="CE59" s="1529"/>
      <c r="CF59" s="1529"/>
      <c r="CG59" s="1529"/>
      <c r="CH59" s="1529"/>
      <c r="CI59" s="1529"/>
      <c r="CJ59" s="1530"/>
    </row>
    <row r="60" spans="2:92" ht="14.4" thickBot="1" x14ac:dyDescent="0.3">
      <c r="B60" s="1182" t="s">
        <v>289</v>
      </c>
      <c r="C60" s="577" t="s">
        <v>153</v>
      </c>
      <c r="D60" s="578" t="s">
        <v>290</v>
      </c>
      <c r="E60" s="577" t="s">
        <v>146</v>
      </c>
      <c r="F60" s="579">
        <v>2</v>
      </c>
      <c r="G60" s="435">
        <f>SUM(PWSPRT!G$61)</f>
        <v>28.36</v>
      </c>
      <c r="H60" s="435">
        <f>SUM(PWSPRT!H$61)</f>
        <v>26.64</v>
      </c>
      <c r="I60" s="435">
        <f>SUM(PWSPRT!I$61)</f>
        <v>25.34</v>
      </c>
      <c r="J60" s="435">
        <f>SUM(PWSPRT!J$61)</f>
        <v>24.7</v>
      </c>
      <c r="K60" s="435">
        <f>SUM(PWSPRT!K$61)</f>
        <v>24.27</v>
      </c>
      <c r="L60" s="435">
        <f>SUM(PWSPRT!L$61)</f>
        <v>24.049999999999997</v>
      </c>
      <c r="M60" s="435">
        <f>SUM(PWSPRT!M$61)</f>
        <v>24.049999999999997</v>
      </c>
      <c r="N60" s="435">
        <f>SUM(PWSPRT!N$61)</f>
        <v>24.049999999999997</v>
      </c>
      <c r="O60" s="435">
        <f>SUM(PWSPRT!O$61)</f>
        <v>24.049999999999997</v>
      </c>
      <c r="P60" s="435">
        <f>SUM(PWSPRT!P$61)</f>
        <v>24.049999999999997</v>
      </c>
      <c r="Q60" s="435">
        <f>SUM(PWSPRT!Q$61)</f>
        <v>24.049999999999997</v>
      </c>
      <c r="R60" s="435">
        <f>SUM(PWSPRT!R$61)</f>
        <v>24.049999999999997</v>
      </c>
      <c r="S60" s="435">
        <f>SUM(PWSPRT!S$61)</f>
        <v>24.049999999999997</v>
      </c>
      <c r="T60" s="435">
        <f>SUM(PWSPRT!T$61)</f>
        <v>24.049999999999997</v>
      </c>
      <c r="U60" s="435">
        <f>SUM(PWSPRT!U$61)</f>
        <v>24.049999999999997</v>
      </c>
      <c r="V60" s="435">
        <f>SUM(PWSPRT!V$61)</f>
        <v>24.049999999999997</v>
      </c>
      <c r="W60" s="435">
        <f>SUM(PWSPRT!W$61)</f>
        <v>24.049999999999997</v>
      </c>
      <c r="X60" s="435">
        <f>SUM(PWSPRT!X$61)</f>
        <v>24.049999999999997</v>
      </c>
      <c r="Y60" s="435">
        <f>SUM(PWSPRT!Y$61)</f>
        <v>24.049999999999997</v>
      </c>
      <c r="Z60" s="435">
        <f>SUM(PWSPRT!Z$61)</f>
        <v>24.049999999999997</v>
      </c>
      <c r="AA60" s="435">
        <f>SUM(PWSPRT!AA$61)</f>
        <v>24.049999999999997</v>
      </c>
      <c r="AB60" s="435">
        <f>SUM(PWSPRT!AB$61)</f>
        <v>24.049999999999997</v>
      </c>
      <c r="AC60" s="435">
        <f>SUM(PWSPRT!AC$61)</f>
        <v>24.049999999999997</v>
      </c>
      <c r="AD60" s="435">
        <f>SUM(PWSPRT!AD$61)</f>
        <v>24.049999999999997</v>
      </c>
      <c r="AE60" s="435">
        <f>SUM(PWSPRT!AE$61)</f>
        <v>24.049999999999997</v>
      </c>
      <c r="AF60" s="435">
        <f>SUM(PWSPRT!AF$61)</f>
        <v>24.049999999999997</v>
      </c>
      <c r="AG60" s="435">
        <f>SUM(PWSPRT!AG$61)</f>
        <v>24.049999999999997</v>
      </c>
      <c r="AH60" s="435">
        <f>SUM(PWSPRT!AH$61)</f>
        <v>24.049999999999997</v>
      </c>
      <c r="AI60" s="435">
        <f>SUM(PWSPRT!AI$61)</f>
        <v>24.049999999999997</v>
      </c>
      <c r="AJ60" s="435">
        <f>SUM(PWSPRT!AJ$61)</f>
        <v>24.049999999999997</v>
      </c>
      <c r="AK60" s="435">
        <f>SUM(PWSPRT!AK$61)</f>
        <v>24.049999999999997</v>
      </c>
      <c r="AL60" s="435">
        <f>SUM(PWSPRT!AL$61)</f>
        <v>24.049999999999997</v>
      </c>
      <c r="AM60" s="435">
        <f>SUM(PWSPRT!AM$61)</f>
        <v>24.049999999999997</v>
      </c>
      <c r="AN60" s="435">
        <f>SUM(PWSPRT!AN$61)</f>
        <v>24.049999999999997</v>
      </c>
      <c r="AO60" s="435">
        <f>SUM(PWSPRT!AO$61)</f>
        <v>24.049999999999997</v>
      </c>
      <c r="AP60" s="435">
        <f>SUM(PWSPRT!AP$61)</f>
        <v>24.049999999999997</v>
      </c>
      <c r="AQ60" s="435">
        <f>SUM(PWSPRT!AQ$61)</f>
        <v>24.049999999999997</v>
      </c>
      <c r="AR60" s="435">
        <f>SUM(PWSPRT!AR$61)</f>
        <v>24.049999999999997</v>
      </c>
      <c r="AS60" s="435">
        <f>SUM(PWSPRT!AS$61)</f>
        <v>24.049999999999997</v>
      </c>
      <c r="AT60" s="435">
        <f>SUM(PWSPRT!AT$61)</f>
        <v>24.049999999999997</v>
      </c>
      <c r="AU60" s="435">
        <f>SUM(PWSPRT!AU$61)</f>
        <v>24.049999999999997</v>
      </c>
      <c r="AV60" s="435">
        <f>SUM(PWSPRT!AV$61)</f>
        <v>24.049999999999997</v>
      </c>
      <c r="AW60" s="435">
        <f>SUM(PWSPRT!AW$61)</f>
        <v>24.049999999999997</v>
      </c>
      <c r="AX60" s="435">
        <f>SUM(PWSPRT!AX$61)</f>
        <v>24.049999999999997</v>
      </c>
      <c r="AY60" s="435">
        <f>SUM(PWSPRT!AY$61)</f>
        <v>24.049999999999997</v>
      </c>
      <c r="AZ60" s="435">
        <f>SUM(PWSPRT!AZ$61)</f>
        <v>24.049999999999997</v>
      </c>
      <c r="BA60" s="435">
        <f>SUM(PWSPRT!BA$61)</f>
        <v>24.049999999999997</v>
      </c>
      <c r="BB60" s="435">
        <f>SUM(PWSPRT!BB$61)</f>
        <v>24.049999999999997</v>
      </c>
      <c r="BC60" s="435">
        <f>SUM(PWSPRT!BC$61)</f>
        <v>24.049999999999997</v>
      </c>
      <c r="BD60" s="435">
        <f>SUM(PWSPRT!BD$61)</f>
        <v>24.049999999999997</v>
      </c>
      <c r="BE60" s="435">
        <f>SUM(PWSPRT!BE$61)</f>
        <v>24.049999999999997</v>
      </c>
      <c r="BF60" s="435">
        <f>SUM(PWSPRT!BF$61)</f>
        <v>24.049999999999997</v>
      </c>
      <c r="BG60" s="435">
        <f>SUM(PWSPRT!BG$61)</f>
        <v>24.049999999999997</v>
      </c>
      <c r="BH60" s="435">
        <f>SUM(PWSPRT!BH$61)</f>
        <v>24.049999999999997</v>
      </c>
      <c r="BI60" s="435">
        <f>SUM(PWSPRT!BI$61)</f>
        <v>24.049999999999997</v>
      </c>
      <c r="BJ60" s="435">
        <f>SUM(PWSPRT!BJ$61)</f>
        <v>24.049999999999997</v>
      </c>
      <c r="BK60" s="1523"/>
      <c r="BL60" s="1523"/>
      <c r="BM60" s="1523"/>
      <c r="BN60" s="1523"/>
      <c r="BO60" s="1523"/>
      <c r="BP60" s="1523"/>
      <c r="BQ60" s="1523"/>
      <c r="BR60" s="1523"/>
      <c r="BS60" s="1523"/>
      <c r="BT60" s="1523"/>
      <c r="BU60" s="1523"/>
      <c r="BV60" s="1523"/>
      <c r="BW60" s="1523"/>
      <c r="BX60" s="1523"/>
      <c r="BY60" s="1523"/>
      <c r="BZ60" s="1523"/>
      <c r="CA60" s="1523"/>
      <c r="CB60" s="1523"/>
      <c r="CC60" s="1523"/>
      <c r="CD60" s="1523"/>
      <c r="CE60" s="1523"/>
      <c r="CF60" s="1523"/>
      <c r="CG60" s="1523"/>
      <c r="CH60" s="1523"/>
      <c r="CI60" s="1523"/>
      <c r="CJ60" s="1524"/>
    </row>
    <row r="61" spans="2:92" ht="14.4" thickBot="1" x14ac:dyDescent="0.3">
      <c r="B61" s="1187" t="s">
        <v>291</v>
      </c>
      <c r="C61" s="529" t="s">
        <v>155</v>
      </c>
      <c r="D61" s="530" t="s">
        <v>292</v>
      </c>
      <c r="E61" s="529" t="s">
        <v>146</v>
      </c>
      <c r="F61" s="526">
        <v>2</v>
      </c>
      <c r="G61" s="435">
        <f>SUM(PWSPRT!G$85)</f>
        <v>177.98</v>
      </c>
      <c r="H61" s="435">
        <f>SUM(PWSPRT!H$85)</f>
        <v>175.04999999999995</v>
      </c>
      <c r="I61" s="435">
        <f>SUM(PWSPRT!I$85)</f>
        <v>174.48</v>
      </c>
      <c r="J61" s="435">
        <f>SUM(PWSPRT!J$85)</f>
        <v>173.67999999999998</v>
      </c>
      <c r="K61" s="435">
        <f>SUM(PWSPRT!K$85)</f>
        <v>174.11</v>
      </c>
      <c r="L61" s="435">
        <f>SUM(PWSPRT!L$85)</f>
        <v>173.42999999999998</v>
      </c>
      <c r="M61" s="435">
        <f>SUM(PWSPRT!M$85)</f>
        <v>174.46999999999997</v>
      </c>
      <c r="N61" s="435">
        <f>SUM(PWSPRT!N$85)</f>
        <v>175.15999999999997</v>
      </c>
      <c r="O61" s="435">
        <f>SUM(PWSPRT!O$85)</f>
        <v>176.17999999999995</v>
      </c>
      <c r="P61" s="435">
        <f>SUM(PWSPRT!P$85)</f>
        <v>176.74999999999997</v>
      </c>
      <c r="Q61" s="435">
        <f>SUM(PWSPRT!Q$85)</f>
        <v>177.80999999999997</v>
      </c>
      <c r="R61" s="435">
        <f>SUM(PWSPRT!R$85)</f>
        <v>177.95999999999998</v>
      </c>
      <c r="S61" s="435">
        <f>SUM(PWSPRT!S$85)</f>
        <v>178.83999999999997</v>
      </c>
      <c r="T61" s="435">
        <f>SUM(PWSPRT!T$85)</f>
        <v>179.20999999999998</v>
      </c>
      <c r="U61" s="435">
        <f>SUM(PWSPRT!U$85)</f>
        <v>180.37999999999997</v>
      </c>
      <c r="V61" s="435">
        <f>SUM(PWSPRT!V$85)</f>
        <v>180.55999999999997</v>
      </c>
      <c r="W61" s="435">
        <f>SUM(PWSPRT!W$85)</f>
        <v>180.73</v>
      </c>
      <c r="X61" s="435">
        <f>SUM(PWSPRT!X$85)</f>
        <v>181.75999999999996</v>
      </c>
      <c r="Y61" s="435">
        <f>SUM(PWSPRT!Y$85)</f>
        <v>182.30999999999995</v>
      </c>
      <c r="Z61" s="435">
        <f>SUM(PWSPRT!Z$85)</f>
        <v>182.57999999999996</v>
      </c>
      <c r="AA61" s="435">
        <f>SUM(PWSPRT!AA$85)</f>
        <v>183.75999999999996</v>
      </c>
      <c r="AB61" s="435">
        <f>SUM(PWSPRT!AB$85)</f>
        <v>183.91999999999996</v>
      </c>
      <c r="AC61" s="435">
        <f>SUM(PWSPRT!AC$85)</f>
        <v>184.89999999999998</v>
      </c>
      <c r="AD61" s="435">
        <f>SUM(PWSPRT!AD$85)</f>
        <v>184.75999999999996</v>
      </c>
      <c r="AE61" s="435">
        <f>SUM(PWSPRT!AE$85)</f>
        <v>185.83999999999997</v>
      </c>
      <c r="AF61" s="435">
        <f>SUM(PWSPRT!AF$85)</f>
        <v>186.7</v>
      </c>
      <c r="AG61" s="435">
        <f>SUM(PWSPRT!AG$85)</f>
        <v>187.46999999999997</v>
      </c>
      <c r="AH61" s="435">
        <f>SUM(PWSPRT!AH$85)</f>
        <v>187.84999999999997</v>
      </c>
      <c r="AI61" s="435">
        <f>SUM(PWSPRT!AI$85)</f>
        <v>188.55999999999997</v>
      </c>
      <c r="AJ61" s="435">
        <f>SUM(PWSPRT!AJ$85)</f>
        <v>189.49</v>
      </c>
      <c r="AK61" s="435">
        <f>SUM(PWSPRT!AK$85)</f>
        <v>189.82</v>
      </c>
      <c r="AL61" s="435">
        <f>SUM(PWSPRT!AL$85)</f>
        <v>190.08999999999995</v>
      </c>
      <c r="AM61" s="435">
        <f>SUM(PWSPRT!AM$85)</f>
        <v>190.45</v>
      </c>
      <c r="AN61" s="435">
        <f>SUM(PWSPRT!AN$85)</f>
        <v>191.45999999999998</v>
      </c>
      <c r="AO61" s="435">
        <f>SUM(PWSPRT!AO$85)</f>
        <v>191.39999999999998</v>
      </c>
      <c r="AP61" s="435">
        <f>SUM(PWSPRT!AP$85)</f>
        <v>192.20999999999998</v>
      </c>
      <c r="AQ61" s="435">
        <f>SUM(PWSPRT!AQ$85)</f>
        <v>192.15</v>
      </c>
      <c r="AR61" s="435">
        <f>SUM(PWSPRT!AR$85)</f>
        <v>193.61999999999998</v>
      </c>
      <c r="AS61" s="435">
        <f>SUM(PWSPRT!AS$85)</f>
        <v>193.73</v>
      </c>
      <c r="AT61" s="435">
        <f>SUM(PWSPRT!AT$85)</f>
        <v>194.40999999999997</v>
      </c>
      <c r="AU61" s="435">
        <f>SUM(PWSPRT!AU$85)</f>
        <v>194.57</v>
      </c>
      <c r="AV61" s="435">
        <f>SUM(PWSPRT!AV$85)</f>
        <v>195.27999999999997</v>
      </c>
      <c r="AW61" s="435">
        <f>SUM(PWSPRT!AW$85)</f>
        <v>195.30999999999997</v>
      </c>
      <c r="AX61" s="435">
        <f>SUM(PWSPRT!AX$85)</f>
        <v>196.48999999999998</v>
      </c>
      <c r="AY61" s="435">
        <f>SUM(PWSPRT!AY$85)</f>
        <v>196.95</v>
      </c>
      <c r="AZ61" s="435">
        <f>SUM(PWSPRT!AZ$85)</f>
        <v>196.89</v>
      </c>
      <c r="BA61" s="435">
        <f>SUM(PWSPRT!BA$85)</f>
        <v>197.37999999999997</v>
      </c>
      <c r="BB61" s="435">
        <f>SUM(PWSPRT!BB$85)</f>
        <v>197.64</v>
      </c>
      <c r="BC61" s="435">
        <f>SUM(PWSPRT!BC$85)</f>
        <v>198.13</v>
      </c>
      <c r="BD61" s="435">
        <f>SUM(PWSPRT!BD$85)</f>
        <v>198.44</v>
      </c>
      <c r="BE61" s="435">
        <f>SUM(PWSPRT!BE$85)</f>
        <v>199.32</v>
      </c>
      <c r="BF61" s="435">
        <f>SUM(PWSPRT!BF$85)</f>
        <v>199.85999999999999</v>
      </c>
      <c r="BG61" s="435">
        <f>SUM(PWSPRT!BG$85)</f>
        <v>200.26999999999998</v>
      </c>
      <c r="BH61" s="435">
        <f>SUM(PWSPRT!BH$85)</f>
        <v>200.71999999999997</v>
      </c>
      <c r="BI61" s="435">
        <f>SUM(PWSPRT!BI$85)</f>
        <v>200.85999999999999</v>
      </c>
      <c r="BJ61" s="435">
        <f>SUM(PWSPRT!BJ$85)</f>
        <v>201.39</v>
      </c>
      <c r="BK61" s="1523"/>
      <c r="BL61" s="1523"/>
      <c r="BM61" s="1523"/>
      <c r="BN61" s="1523"/>
      <c r="BO61" s="1523"/>
      <c r="BP61" s="1523"/>
      <c r="BQ61" s="1523"/>
      <c r="BR61" s="1523"/>
      <c r="BS61" s="1523"/>
      <c r="BT61" s="1523"/>
      <c r="BU61" s="1523"/>
      <c r="BV61" s="1523"/>
      <c r="BW61" s="1523"/>
      <c r="BX61" s="1523"/>
      <c r="BY61" s="1523"/>
      <c r="BZ61" s="1523"/>
      <c r="CA61" s="1523"/>
      <c r="CB61" s="1523"/>
      <c r="CC61" s="1523"/>
      <c r="CD61" s="1523"/>
      <c r="CE61" s="1523"/>
      <c r="CF61" s="1523"/>
      <c r="CG61" s="1523"/>
      <c r="CH61" s="1523"/>
      <c r="CI61" s="1523"/>
      <c r="CJ61" s="1524"/>
    </row>
    <row r="62" spans="2:92" ht="54" customHeight="1" x14ac:dyDescent="0.25">
      <c r="B62" s="1188" t="s">
        <v>293</v>
      </c>
      <c r="C62" s="1189" t="s">
        <v>294</v>
      </c>
      <c r="D62" s="580" t="s">
        <v>295</v>
      </c>
      <c r="E62" s="1189" t="s">
        <v>146</v>
      </c>
      <c r="F62" s="581">
        <v>2</v>
      </c>
      <c r="G62" s="439">
        <f>SUM(PWSPRT!G$88)</f>
        <v>4.8899999999999997</v>
      </c>
      <c r="H62" s="439">
        <f>SUM(PWSPRT!H$88)</f>
        <v>5.25</v>
      </c>
      <c r="I62" s="439">
        <f>SUM(PWSPRT!I$88)</f>
        <v>5.16</v>
      </c>
      <c r="J62" s="439">
        <f>SUM(PWSPRT!J$88)</f>
        <v>5.05</v>
      </c>
      <c r="K62" s="439">
        <f>SUM(PWSPRT!K$88)</f>
        <v>5.0500000000000007</v>
      </c>
      <c r="L62" s="439">
        <f>SUM(PWSPRT!L$88)</f>
        <v>4.9499999999999993</v>
      </c>
      <c r="M62" s="439">
        <f>SUM(PWSPRT!M$88)</f>
        <v>4.0606491469599009</v>
      </c>
      <c r="N62" s="439">
        <f>SUM(PWSPRT!N$88)</f>
        <v>4.9600000000000009</v>
      </c>
      <c r="O62" s="439">
        <f>SUM(PWSPRT!O$88)</f>
        <v>4.67</v>
      </c>
      <c r="P62" s="439">
        <f>SUM(PWSPRT!P$88)</f>
        <v>4.8099999999999996</v>
      </c>
      <c r="Q62" s="439">
        <f>SUM(PWSPRT!Q$88)</f>
        <v>4.8000000000000007</v>
      </c>
      <c r="R62" s="439">
        <f>SUM(PWSPRT!R$88)</f>
        <v>4.9700000000000006</v>
      </c>
      <c r="S62" s="439">
        <f>SUM(PWSPRT!S$88)</f>
        <v>4.66</v>
      </c>
      <c r="T62" s="439">
        <f>SUM(PWSPRT!T$88)</f>
        <v>4.4000000000000004</v>
      </c>
      <c r="U62" s="439">
        <f>SUM(PWSPRT!U$88)</f>
        <v>4.3499999999999996</v>
      </c>
      <c r="V62" s="439">
        <f>SUM(PWSPRT!V$88)</f>
        <v>4.3100000000000005</v>
      </c>
      <c r="W62" s="439">
        <f>SUM(PWSPRT!W$88)</f>
        <v>4.0600000000000005</v>
      </c>
      <c r="X62" s="439">
        <f>SUM(PWSPRT!X$88)</f>
        <v>3.98</v>
      </c>
      <c r="Y62" s="439">
        <f>SUM(PWSPRT!Y$88)</f>
        <v>3.86</v>
      </c>
      <c r="Z62" s="439">
        <f>SUM(PWSPRT!Z$88)</f>
        <v>3.92</v>
      </c>
      <c r="AA62" s="439">
        <f>SUM(PWSPRT!AA$88)</f>
        <v>3.22</v>
      </c>
      <c r="AB62" s="439">
        <f>SUM(PWSPRT!AB$88)</f>
        <v>3.18</v>
      </c>
      <c r="AC62" s="439">
        <f>SUM(PWSPRT!AC$88)</f>
        <v>2.4643240476011501</v>
      </c>
      <c r="AD62" s="439">
        <f>SUM(PWSPRT!AD$88)</f>
        <v>2.5304681205616837</v>
      </c>
      <c r="AE62" s="439">
        <f>SUM(PWSPRT!AE$88)</f>
        <v>2.4095921311149247</v>
      </c>
      <c r="AF62" s="439">
        <f>SUM(PWSPRT!AF$88)</f>
        <v>2.5400273559958366</v>
      </c>
      <c r="AG62" s="439">
        <f>SUM(PWSPRT!AG$88)</f>
        <v>2.5141060542237677</v>
      </c>
      <c r="AH62" s="439">
        <f>SUM(PWSPRT!AH$88)</f>
        <v>2.5575423573627631</v>
      </c>
      <c r="AI62" s="439">
        <f>SUM(PWSPRT!AI$88)</f>
        <v>2.63</v>
      </c>
      <c r="AJ62" s="439">
        <f>SUM(PWSPRT!AJ$88)</f>
        <v>2.52</v>
      </c>
      <c r="AK62" s="439">
        <f>SUM(PWSPRT!AK$88)</f>
        <v>2.44</v>
      </c>
      <c r="AL62" s="439">
        <f>SUM(PWSPRT!AL$88)</f>
        <v>2.29</v>
      </c>
      <c r="AM62" s="439">
        <f>SUM(PWSPRT!AM$88)</f>
        <v>2.4</v>
      </c>
      <c r="AN62" s="439">
        <f>SUM(PWSPRT!AN$88)</f>
        <v>2.2999999999999998</v>
      </c>
      <c r="AO62" s="439">
        <f>SUM(PWSPRT!AO$88)</f>
        <v>2.33</v>
      </c>
      <c r="AP62" s="439">
        <f>SUM(PWSPRT!AP$88)</f>
        <v>2.2599999999999998</v>
      </c>
      <c r="AQ62" s="439">
        <f>SUM(PWSPRT!AQ$88)</f>
        <v>2.35</v>
      </c>
      <c r="AR62" s="439">
        <f>SUM(PWSPRT!AR$88)</f>
        <v>2.33</v>
      </c>
      <c r="AS62" s="439">
        <f>SUM(PWSPRT!AS$88)</f>
        <v>2.2000000000000002</v>
      </c>
      <c r="AT62" s="439">
        <f>SUM(PWSPRT!AT$88)</f>
        <v>2.3199999999999998</v>
      </c>
      <c r="AU62" s="439">
        <f>SUM(PWSPRT!AU$88)</f>
        <v>2.41</v>
      </c>
      <c r="AV62" s="439">
        <f>SUM(PWSPRT!AV$88)</f>
        <v>2.4</v>
      </c>
      <c r="AW62" s="439">
        <f>SUM(PWSPRT!AW$88)</f>
        <v>2.2200000000000002</v>
      </c>
      <c r="AX62" s="439">
        <f>SUM(PWSPRT!AX$88)</f>
        <v>2.19</v>
      </c>
      <c r="AY62" s="439">
        <f>SUM(PWSPRT!AY$88)</f>
        <v>2.19</v>
      </c>
      <c r="AZ62" s="439">
        <f>SUM(PWSPRT!AZ$88)</f>
        <v>2.36</v>
      </c>
      <c r="BA62" s="439">
        <f>SUM(PWSPRT!BA$88)</f>
        <v>2.2999999999999998</v>
      </c>
      <c r="BB62" s="439">
        <f>SUM(PWSPRT!BB$88)</f>
        <v>2.1800000000000002</v>
      </c>
      <c r="BC62" s="439">
        <f>SUM(PWSPRT!BC$88)</f>
        <v>2.16</v>
      </c>
      <c r="BD62" s="439">
        <f>SUM(PWSPRT!BD$88)</f>
        <v>2.3199999999999998</v>
      </c>
      <c r="BE62" s="439">
        <f>SUM(PWSPRT!BE$88)</f>
        <v>2.25</v>
      </c>
      <c r="BF62" s="439">
        <f>SUM(PWSPRT!BF$88)</f>
        <v>2.29</v>
      </c>
      <c r="BG62" s="439">
        <f>SUM(PWSPRT!BG$88)</f>
        <v>2.2799999999999998</v>
      </c>
      <c r="BH62" s="439">
        <f>SUM(PWSPRT!BH$88)</f>
        <v>2.33</v>
      </c>
      <c r="BI62" s="439">
        <f>SUM(PWSPRT!BI$88)</f>
        <v>2.4</v>
      </c>
      <c r="BJ62" s="439">
        <f>SUM(PWSPRT!BJ$88)</f>
        <v>2.17</v>
      </c>
      <c r="BK62" s="1531"/>
      <c r="BL62" s="1531"/>
      <c r="BM62" s="1531"/>
      <c r="BN62" s="1531"/>
      <c r="BO62" s="1531"/>
      <c r="BP62" s="1531"/>
      <c r="BQ62" s="1531"/>
      <c r="BR62" s="1531"/>
      <c r="BS62" s="1531"/>
      <c r="BT62" s="1531"/>
      <c r="BU62" s="1531"/>
      <c r="BV62" s="1531"/>
      <c r="BW62" s="1531"/>
      <c r="BX62" s="1531"/>
      <c r="BY62" s="1531"/>
      <c r="BZ62" s="1531"/>
      <c r="CA62" s="1531"/>
      <c r="CB62" s="1531"/>
      <c r="CC62" s="1531"/>
      <c r="CD62" s="1531"/>
      <c r="CE62" s="1531"/>
      <c r="CF62" s="1531"/>
      <c r="CG62" s="1531"/>
      <c r="CH62" s="1531"/>
      <c r="CI62" s="1531"/>
      <c r="CJ62" s="1532"/>
    </row>
    <row r="63" spans="2:92" x14ac:dyDescent="0.25">
      <c r="B63" s="1190" t="s">
        <v>296</v>
      </c>
      <c r="C63" s="582" t="s">
        <v>297</v>
      </c>
      <c r="D63" s="583" t="s">
        <v>298</v>
      </c>
      <c r="E63" s="582" t="s">
        <v>146</v>
      </c>
      <c r="F63" s="584">
        <v>2</v>
      </c>
      <c r="G63" s="438">
        <f>SUM(PWSPRT!G$41)</f>
        <v>184.33</v>
      </c>
      <c r="H63" s="438">
        <f>SUM(PWSPRT!H$41)</f>
        <v>184.29</v>
      </c>
      <c r="I63" s="438">
        <f>SUM(PWSPRT!I$41)</f>
        <v>184.26000000000002</v>
      </c>
      <c r="J63" s="438">
        <f>SUM(PWSPRT!J$41)</f>
        <v>184.22</v>
      </c>
      <c r="K63" s="438">
        <f>SUM(PWSPRT!K$41)</f>
        <v>184.19</v>
      </c>
      <c r="L63" s="438">
        <f>SUM(PWSPRT!L$41)</f>
        <v>197.42000000000002</v>
      </c>
      <c r="M63" s="438">
        <f>SUM(PWSPRT!M$41)</f>
        <v>193.62300000000002</v>
      </c>
      <c r="N63" s="438">
        <f>SUM(PWSPRT!N$41)</f>
        <v>193.50975000000003</v>
      </c>
      <c r="O63" s="438">
        <f>SUM(PWSPRT!O$41)</f>
        <v>193.39650000000003</v>
      </c>
      <c r="P63" s="438">
        <f>SUM(PWSPRT!P$41)</f>
        <v>187.76821268656718</v>
      </c>
      <c r="Q63" s="438">
        <f>SUM(PWSPRT!Q$41)</f>
        <v>194.13992537313433</v>
      </c>
      <c r="R63" s="438">
        <f>SUM(PWSPRT!R$41)</f>
        <v>194.02667537313431</v>
      </c>
      <c r="S63" s="438">
        <f>SUM(PWSPRT!S$41)</f>
        <v>193.91342537313432</v>
      </c>
      <c r="T63" s="438">
        <f>SUM(PWSPRT!T$41)</f>
        <v>193.80017537313432</v>
      </c>
      <c r="U63" s="438">
        <f>SUM(PWSPRT!U$41)</f>
        <v>193.68692537313433</v>
      </c>
      <c r="V63" s="438">
        <f>SUM(PWSPRT!V$41)</f>
        <v>193.57367537313431</v>
      </c>
      <c r="W63" s="438">
        <f>SUM(PWSPRT!W$41)</f>
        <v>182.43035074626872</v>
      </c>
      <c r="X63" s="438">
        <f>SUM(PWSPRT!X$41)</f>
        <v>182.31710074626872</v>
      </c>
      <c r="Y63" s="438">
        <f>SUM(PWSPRT!Y$41)</f>
        <v>182.20385074626873</v>
      </c>
      <c r="Z63" s="438">
        <f>SUM(PWSPRT!Z$41)</f>
        <v>182.09060074626871</v>
      </c>
      <c r="AA63" s="438">
        <f>SUM(PWSPRT!AA$41)</f>
        <v>145.106245</v>
      </c>
      <c r="AB63" s="438">
        <f>SUM(PWSPRT!AB$41)</f>
        <v>144.99337249999999</v>
      </c>
      <c r="AC63" s="438">
        <f>SUM(PWSPRT!AC$41)</f>
        <v>144.88050000000001</v>
      </c>
      <c r="AD63" s="438">
        <f>SUM(PWSPRT!AD$41)</f>
        <v>144.7676275</v>
      </c>
      <c r="AE63" s="438">
        <f>SUM(PWSPRT!AE$41)</f>
        <v>137.090945</v>
      </c>
      <c r="AF63" s="438">
        <f>SUM(PWSPRT!AF$41)</f>
        <v>136.9780725</v>
      </c>
      <c r="AG63" s="438">
        <f>SUM(PWSPRT!AG$41)</f>
        <v>136.86519999999999</v>
      </c>
      <c r="AH63" s="438">
        <f>SUM(PWSPRT!AH$41)</f>
        <v>136.75232750000001</v>
      </c>
      <c r="AI63" s="438">
        <f>SUM(PWSPRT!AI$41)</f>
        <v>136.639455</v>
      </c>
      <c r="AJ63" s="438">
        <f>SUM(PWSPRT!AJ$41)</f>
        <v>115.12197250000001</v>
      </c>
      <c r="AK63" s="438">
        <f>SUM(PWSPRT!AK$41)</f>
        <v>115.00910000000002</v>
      </c>
      <c r="AL63" s="438">
        <f>SUM(PWSPRT!AL$41)</f>
        <v>114.89622750000001</v>
      </c>
      <c r="AM63" s="438">
        <f>SUM(PWSPRT!AM$41)</f>
        <v>114.78334500000001</v>
      </c>
      <c r="AN63" s="438">
        <f>SUM(PWSPRT!AN$41)</f>
        <v>114.67047250000002</v>
      </c>
      <c r="AO63" s="438">
        <f>SUM(PWSPRT!AO$41)</f>
        <v>93.153000000000006</v>
      </c>
      <c r="AP63" s="438">
        <f>SUM(PWSPRT!AP$41)</f>
        <v>93.040127500000011</v>
      </c>
      <c r="AQ63" s="438">
        <f>SUM(PWSPRT!AQ$41)</f>
        <v>92.927245000000013</v>
      </c>
      <c r="AR63" s="438">
        <f>SUM(PWSPRT!AR$41)</f>
        <v>92.814372500000005</v>
      </c>
      <c r="AS63" s="438">
        <f>SUM(PWSPRT!AS$41)</f>
        <v>92.70150000000001</v>
      </c>
      <c r="AT63" s="438">
        <f>SUM(PWSPRT!AT$41)</f>
        <v>92.588627500000015</v>
      </c>
      <c r="AU63" s="438">
        <f>SUM(PWSPRT!AU$41)</f>
        <v>92.475755000000007</v>
      </c>
      <c r="AV63" s="438">
        <f>SUM(PWSPRT!AV$41)</f>
        <v>92.362872500000009</v>
      </c>
      <c r="AW63" s="438">
        <f>SUM(PWSPRT!AW$41)</f>
        <v>92.250000000000014</v>
      </c>
      <c r="AX63" s="438">
        <f>SUM(PWSPRT!AX$41)</f>
        <v>92.137127500000005</v>
      </c>
      <c r="AY63" s="438">
        <f>SUM(PWSPRT!AY$41)</f>
        <v>92.024245000000008</v>
      </c>
      <c r="AZ63" s="438">
        <f>SUM(PWSPRT!AZ$41)</f>
        <v>91.911372500000013</v>
      </c>
      <c r="BA63" s="438">
        <f>SUM(PWSPRT!BA$41)</f>
        <v>91.798500000000018</v>
      </c>
      <c r="BB63" s="438">
        <f>SUM(PWSPRT!BB$41)</f>
        <v>91.68562750000001</v>
      </c>
      <c r="BC63" s="438">
        <f>SUM(PWSPRT!BC$41)</f>
        <v>91.572755000000015</v>
      </c>
      <c r="BD63" s="438">
        <f>SUM(PWSPRT!BD$41)</f>
        <v>91.459872500000017</v>
      </c>
      <c r="BE63" s="438">
        <f>SUM(PWSPRT!BE$41)</f>
        <v>91.347000000000008</v>
      </c>
      <c r="BF63" s="438">
        <f>SUM(PWSPRT!BF$41)</f>
        <v>91.234127500000014</v>
      </c>
      <c r="BG63" s="438">
        <f>SUM(PWSPRT!BG$41)</f>
        <v>91.121255000000005</v>
      </c>
      <c r="BH63" s="438">
        <f>SUM(PWSPRT!BH$41)</f>
        <v>91.008372500000007</v>
      </c>
      <c r="BI63" s="438">
        <f>SUM(PWSPRT!BI$41)</f>
        <v>90.895500000000013</v>
      </c>
      <c r="BJ63" s="438">
        <f>SUM(PWSPRT!BJ$41)</f>
        <v>90.782627500000018</v>
      </c>
      <c r="BK63" s="1529"/>
      <c r="BL63" s="1529"/>
      <c r="BM63" s="1529"/>
      <c r="BN63" s="1529"/>
      <c r="BO63" s="1529"/>
      <c r="BP63" s="1529"/>
      <c r="BQ63" s="1529"/>
      <c r="BR63" s="1529"/>
      <c r="BS63" s="1529"/>
      <c r="BT63" s="1529"/>
      <c r="BU63" s="1529"/>
      <c r="BV63" s="1529"/>
      <c r="BW63" s="1529"/>
      <c r="BX63" s="1529"/>
      <c r="BY63" s="1529"/>
      <c r="BZ63" s="1529"/>
      <c r="CA63" s="1529"/>
      <c r="CB63" s="1529"/>
      <c r="CC63" s="1529"/>
      <c r="CD63" s="1529"/>
      <c r="CE63" s="1529"/>
      <c r="CF63" s="1529"/>
      <c r="CG63" s="1529"/>
      <c r="CH63" s="1529"/>
      <c r="CI63" s="1529"/>
      <c r="CJ63" s="1530"/>
    </row>
    <row r="64" spans="2:92" x14ac:dyDescent="0.25">
      <c r="B64" s="1190" t="s">
        <v>299</v>
      </c>
      <c r="C64" s="582" t="s">
        <v>300</v>
      </c>
      <c r="D64" s="583" t="s">
        <v>301</v>
      </c>
      <c r="E64" s="582" t="s">
        <v>146</v>
      </c>
      <c r="F64" s="584">
        <v>2</v>
      </c>
      <c r="G64" s="438">
        <f>SUM(PWSPRT!G$42)</f>
        <v>161.83000000000001</v>
      </c>
      <c r="H64" s="438">
        <f>SUM(PWSPRT!H$42)</f>
        <v>154.29</v>
      </c>
      <c r="I64" s="438">
        <f>SUM(PWSPRT!I$42)</f>
        <v>154.26000000000002</v>
      </c>
      <c r="J64" s="438">
        <f>SUM(PWSPRT!J$42)</f>
        <v>154.22</v>
      </c>
      <c r="K64" s="438">
        <f>SUM(PWSPRT!K$42)</f>
        <v>154.19</v>
      </c>
      <c r="L64" s="438">
        <f>SUM(PWSPRT!L$42)</f>
        <v>158.42000000000002</v>
      </c>
      <c r="M64" s="438">
        <f>SUM(PWSPRT!M$42)</f>
        <v>154.62300000000002</v>
      </c>
      <c r="N64" s="438">
        <f>SUM(PWSPRT!N$42)</f>
        <v>169.50975000000003</v>
      </c>
      <c r="O64" s="438">
        <f>SUM(PWSPRT!O$42)</f>
        <v>169.39650000000003</v>
      </c>
      <c r="P64" s="438">
        <f>SUM(PWSPRT!P$42)</f>
        <v>163.76821268656718</v>
      </c>
      <c r="Q64" s="438">
        <f>SUM(PWSPRT!Q$42)</f>
        <v>194.13992537313433</v>
      </c>
      <c r="R64" s="438">
        <f>SUM(PWSPRT!R$42)</f>
        <v>194.02667537313431</v>
      </c>
      <c r="S64" s="438">
        <f>SUM(PWSPRT!S$42)</f>
        <v>193.91342537313432</v>
      </c>
      <c r="T64" s="438">
        <f>SUM(PWSPRT!T$42)</f>
        <v>193.80017537313432</v>
      </c>
      <c r="U64" s="438">
        <f>SUM(PWSPRT!U$42)</f>
        <v>193.68692537313433</v>
      </c>
      <c r="V64" s="438">
        <f>SUM(PWSPRT!V$42)</f>
        <v>193.57367537313431</v>
      </c>
      <c r="W64" s="438">
        <f>SUM(PWSPRT!W$42)</f>
        <v>182.43035074626872</v>
      </c>
      <c r="X64" s="438">
        <f>SUM(PWSPRT!X$42)</f>
        <v>182.31710074626872</v>
      </c>
      <c r="Y64" s="438">
        <f>SUM(PWSPRT!Y$42)</f>
        <v>182.20385074626873</v>
      </c>
      <c r="Z64" s="438">
        <f>SUM(PWSPRT!Z$42)</f>
        <v>182.09060074626871</v>
      </c>
      <c r="AA64" s="438">
        <f>SUM(PWSPRT!AA$42)</f>
        <v>145.106245</v>
      </c>
      <c r="AB64" s="438">
        <f>SUM(PWSPRT!AB$42)</f>
        <v>144.99337249999999</v>
      </c>
      <c r="AC64" s="438">
        <f>SUM(PWSPRT!AC$42)</f>
        <v>144.88050000000001</v>
      </c>
      <c r="AD64" s="438">
        <f>SUM(PWSPRT!AD$42)</f>
        <v>144.7676275</v>
      </c>
      <c r="AE64" s="438">
        <f>SUM(PWSPRT!AE$42)</f>
        <v>137.090945</v>
      </c>
      <c r="AF64" s="438">
        <f>SUM(PWSPRT!AF$42)</f>
        <v>136.9780725</v>
      </c>
      <c r="AG64" s="438">
        <f>SUM(PWSPRT!AG$42)</f>
        <v>136.86519999999999</v>
      </c>
      <c r="AH64" s="438">
        <f>SUM(PWSPRT!AH$42)</f>
        <v>136.75232750000001</v>
      </c>
      <c r="AI64" s="438">
        <f>SUM(PWSPRT!AI$42)</f>
        <v>136.639455</v>
      </c>
      <c r="AJ64" s="438">
        <f>SUM(PWSPRT!AJ$42)</f>
        <v>115.12197250000001</v>
      </c>
      <c r="AK64" s="438">
        <f>SUM(PWSPRT!AK$42)</f>
        <v>115.00910000000002</v>
      </c>
      <c r="AL64" s="438">
        <f>SUM(PWSPRT!AL$42)</f>
        <v>114.89622750000001</v>
      </c>
      <c r="AM64" s="438">
        <f>SUM(PWSPRT!AM$42)</f>
        <v>114.78334500000001</v>
      </c>
      <c r="AN64" s="438">
        <f>SUM(PWSPRT!AN$42)</f>
        <v>114.67047250000002</v>
      </c>
      <c r="AO64" s="438">
        <f>SUM(PWSPRT!AO$42)</f>
        <v>93.153000000000006</v>
      </c>
      <c r="AP64" s="438">
        <f>SUM(PWSPRT!AP$42)</f>
        <v>93.040127500000011</v>
      </c>
      <c r="AQ64" s="438">
        <f>SUM(PWSPRT!AQ$42)</f>
        <v>92.927245000000013</v>
      </c>
      <c r="AR64" s="438">
        <f>SUM(PWSPRT!AR$42)</f>
        <v>92.814372500000005</v>
      </c>
      <c r="AS64" s="438">
        <f>SUM(PWSPRT!AS$42)</f>
        <v>92.70150000000001</v>
      </c>
      <c r="AT64" s="438">
        <f>SUM(PWSPRT!AT$42)</f>
        <v>92.588627500000015</v>
      </c>
      <c r="AU64" s="438">
        <f>SUM(PWSPRT!AU$42)</f>
        <v>92.475755000000007</v>
      </c>
      <c r="AV64" s="438">
        <f>SUM(PWSPRT!AV$42)</f>
        <v>92.362872500000009</v>
      </c>
      <c r="AW64" s="438">
        <f>SUM(PWSPRT!AW$42)</f>
        <v>92.250000000000014</v>
      </c>
      <c r="AX64" s="438">
        <f>SUM(PWSPRT!AX$42)</f>
        <v>92.137127500000005</v>
      </c>
      <c r="AY64" s="438">
        <f>SUM(PWSPRT!AY$42)</f>
        <v>92.024245000000008</v>
      </c>
      <c r="AZ64" s="438">
        <f>SUM(PWSPRT!AZ$42)</f>
        <v>91.911372500000013</v>
      </c>
      <c r="BA64" s="438">
        <f>SUM(PWSPRT!BA$42)</f>
        <v>91.798500000000018</v>
      </c>
      <c r="BB64" s="438">
        <f>SUM(PWSPRT!BB$42)</f>
        <v>91.68562750000001</v>
      </c>
      <c r="BC64" s="438">
        <f>SUM(PWSPRT!BC$42)</f>
        <v>91.572755000000015</v>
      </c>
      <c r="BD64" s="438">
        <f>SUM(PWSPRT!BD$42)</f>
        <v>91.459872500000017</v>
      </c>
      <c r="BE64" s="438">
        <f>SUM(PWSPRT!BE$42)</f>
        <v>91.347000000000008</v>
      </c>
      <c r="BF64" s="438">
        <f>SUM(PWSPRT!BF$42)</f>
        <v>91.234127500000014</v>
      </c>
      <c r="BG64" s="438">
        <f>SUM(PWSPRT!BG$42)</f>
        <v>91.121255000000005</v>
      </c>
      <c r="BH64" s="438">
        <f>SUM(PWSPRT!BH$42)</f>
        <v>91.008372500000007</v>
      </c>
      <c r="BI64" s="438">
        <f>SUM(PWSPRT!BI$42)</f>
        <v>90.895500000000013</v>
      </c>
      <c r="BJ64" s="438">
        <f>SUM(PWSPRT!BJ$42)</f>
        <v>90.782627500000018</v>
      </c>
      <c r="BK64" s="1529"/>
      <c r="BL64" s="1529"/>
      <c r="BM64" s="1529"/>
      <c r="BN64" s="1529"/>
      <c r="BO64" s="1529"/>
      <c r="BP64" s="1529"/>
      <c r="BQ64" s="1529"/>
      <c r="BR64" s="1529"/>
      <c r="BS64" s="1529"/>
      <c r="BT64" s="1529"/>
      <c r="BU64" s="1529"/>
      <c r="BV64" s="1529"/>
      <c r="BW64" s="1529"/>
      <c r="BX64" s="1529"/>
      <c r="BY64" s="1529"/>
      <c r="BZ64" s="1529"/>
      <c r="CA64" s="1529"/>
      <c r="CB64" s="1529"/>
      <c r="CC64" s="1529"/>
      <c r="CD64" s="1529"/>
      <c r="CE64" s="1529"/>
      <c r="CF64" s="1529"/>
      <c r="CG64" s="1529"/>
      <c r="CH64" s="1529"/>
      <c r="CI64" s="1529"/>
      <c r="CJ64" s="1530"/>
    </row>
    <row r="65" spans="2:88" ht="14.4" thickBot="1" x14ac:dyDescent="0.3">
      <c r="B65" s="1191" t="s">
        <v>302</v>
      </c>
      <c r="C65" s="1192" t="s">
        <v>303</v>
      </c>
      <c r="D65" s="1193" t="s">
        <v>304</v>
      </c>
      <c r="E65" s="1192" t="s">
        <v>146</v>
      </c>
      <c r="F65" s="1194">
        <v>2</v>
      </c>
      <c r="G65" s="1195">
        <f>SUM(PWSPRT!G$91)</f>
        <v>-21.039999999999978</v>
      </c>
      <c r="H65" s="1195">
        <f>SUM(PWSPRT!H$91)</f>
        <v>-26.009999999999962</v>
      </c>
      <c r="I65" s="1195">
        <f>SUM(PWSPRT!I$91)</f>
        <v>-25.379999999999971</v>
      </c>
      <c r="J65" s="1195">
        <f>SUM(PWSPRT!J$91)</f>
        <v>-24.50999999999998</v>
      </c>
      <c r="K65" s="1195">
        <f>SUM(PWSPRT!K$91)</f>
        <v>-24.970000000000017</v>
      </c>
      <c r="L65" s="1195">
        <f>SUM(PWSPRT!L$91)</f>
        <v>-19.959999999999962</v>
      </c>
      <c r="M65" s="1195">
        <f>SUM(PWSPRT!M$91)</f>
        <v>-23.907649146959852</v>
      </c>
      <c r="N65" s="1195">
        <f>SUM(PWSPRT!N$91)</f>
        <v>-10.610249999999944</v>
      </c>
      <c r="O65" s="1195">
        <f>SUM(PWSPRT!O$91)</f>
        <v>-11.453499999999918</v>
      </c>
      <c r="P65" s="1195">
        <f>SUM(PWSPRT!P$91)</f>
        <v>-17.791787313432788</v>
      </c>
      <c r="Q65" s="1195">
        <f>SUM(PWSPRT!Q$91)</f>
        <v>11.529925373134358</v>
      </c>
      <c r="R65" s="1195">
        <f>SUM(PWSPRT!R$91)</f>
        <v>11.09667537313433</v>
      </c>
      <c r="S65" s="1195">
        <f>SUM(PWSPRT!S$91)</f>
        <v>10.413425373134341</v>
      </c>
      <c r="T65" s="1195">
        <f>SUM(PWSPRT!T$91)</f>
        <v>10.190175373134343</v>
      </c>
      <c r="U65" s="1195">
        <f>SUM(PWSPRT!U$91)</f>
        <v>8.9569253731343625</v>
      </c>
      <c r="V65" s="1195">
        <f>SUM(PWSPRT!V$91)</f>
        <v>8.7036753731343328</v>
      </c>
      <c r="W65" s="1195">
        <f>SUM(PWSPRT!W$91)</f>
        <v>-2.3596492537312752</v>
      </c>
      <c r="X65" s="1195">
        <f>SUM(PWSPRT!X$91)</f>
        <v>-3.422899253731241</v>
      </c>
      <c r="Y65" s="1195">
        <f>SUM(PWSPRT!Y$91)</f>
        <v>-3.9661492537312175</v>
      </c>
      <c r="Z65" s="1195">
        <f>SUM(PWSPRT!Z$91)</f>
        <v>-4.4093992537312499</v>
      </c>
      <c r="AA65" s="1195">
        <f>SUM(PWSPRT!AA$91)</f>
        <v>-41.87375499999996</v>
      </c>
      <c r="AB65" s="1195">
        <f>SUM(PWSPRT!AB$91)</f>
        <v>-42.106627499999966</v>
      </c>
      <c r="AC65" s="1195">
        <f>SUM(PWSPRT!AC$91)</f>
        <v>-42.483824047601118</v>
      </c>
      <c r="AD65" s="1195">
        <f>SUM(PWSPRT!AD$91)</f>
        <v>-42.522840620561645</v>
      </c>
      <c r="AE65" s="1195">
        <f>SUM(PWSPRT!AE$91)</f>
        <v>-51.158647131114897</v>
      </c>
      <c r="AF65" s="1195">
        <f>SUM(PWSPRT!AF$91)</f>
        <v>-52.261954855995832</v>
      </c>
      <c r="AG65" s="1195">
        <f>SUM(PWSPRT!AG$91)</f>
        <v>-53.11890605422375</v>
      </c>
      <c r="AH65" s="1195">
        <f>SUM(PWSPRT!AH$91)</f>
        <v>-53.655214857362722</v>
      </c>
      <c r="AI65" s="1195">
        <f>SUM(PWSPRT!AI$91)</f>
        <v>-54.550544999999978</v>
      </c>
      <c r="AJ65" s="1195">
        <f>SUM(PWSPRT!AJ$91)</f>
        <v>-76.888027499999993</v>
      </c>
      <c r="AK65" s="1195">
        <f>SUM(PWSPRT!AK$91)</f>
        <v>-77.250899999999973</v>
      </c>
      <c r="AL65" s="1195">
        <f>SUM(PWSPRT!AL$91)</f>
        <v>-77.483772499999944</v>
      </c>
      <c r="AM65" s="1195">
        <f>SUM(PWSPRT!AM$91)</f>
        <v>-78.066654999999983</v>
      </c>
      <c r="AN65" s="1195">
        <f>SUM(PWSPRT!AN$91)</f>
        <v>-79.08952749999996</v>
      </c>
      <c r="AO65" s="1195">
        <f>SUM(PWSPRT!AO$91)</f>
        <v>-100.57699999999997</v>
      </c>
      <c r="AP65" s="1195">
        <f>SUM(PWSPRT!AP$91)</f>
        <v>-101.42987249999997</v>
      </c>
      <c r="AQ65" s="1195">
        <f>SUM(PWSPRT!AQ$91)</f>
        <v>-101.57275499999999</v>
      </c>
      <c r="AR65" s="1195">
        <f>SUM(PWSPRT!AR$91)</f>
        <v>-103.13562749999997</v>
      </c>
      <c r="AS65" s="1195">
        <f>SUM(PWSPRT!AS$91)</f>
        <v>-103.22849999999998</v>
      </c>
      <c r="AT65" s="1195">
        <f>SUM(PWSPRT!AT$91)</f>
        <v>-104.14137249999995</v>
      </c>
      <c r="AU65" s="1195">
        <f>SUM(PWSPRT!AU$91)</f>
        <v>-104.50424499999998</v>
      </c>
      <c r="AV65" s="1195">
        <f>SUM(PWSPRT!AV$91)</f>
        <v>-105.31712749999997</v>
      </c>
      <c r="AW65" s="1195">
        <f>SUM(PWSPRT!AW$91)</f>
        <v>-105.27999999999996</v>
      </c>
      <c r="AX65" s="1195">
        <f>SUM(PWSPRT!AX$91)</f>
        <v>-106.54287249999997</v>
      </c>
      <c r="AY65" s="1195">
        <f>SUM(PWSPRT!AY$91)</f>
        <v>-107.11575499999998</v>
      </c>
      <c r="AZ65" s="1195">
        <f>SUM(PWSPRT!AZ$91)</f>
        <v>-107.33862749999997</v>
      </c>
      <c r="BA65" s="1195">
        <f>SUM(PWSPRT!BA$91)</f>
        <v>-107.88149999999995</v>
      </c>
      <c r="BB65" s="1195">
        <f>SUM(PWSPRT!BB$91)</f>
        <v>-108.13437249999998</v>
      </c>
      <c r="BC65" s="1195">
        <f>SUM(PWSPRT!BC$91)</f>
        <v>-108.71724499999998</v>
      </c>
      <c r="BD65" s="1195">
        <f>SUM(PWSPRT!BD$91)</f>
        <v>-109.30012749999997</v>
      </c>
      <c r="BE65" s="1195">
        <f>SUM(PWSPRT!BE$91)</f>
        <v>-110.22299999999998</v>
      </c>
      <c r="BF65" s="1195">
        <f>SUM(PWSPRT!BF$91)</f>
        <v>-110.91587249999998</v>
      </c>
      <c r="BG65" s="1195">
        <f>SUM(PWSPRT!BG$91)</f>
        <v>-111.42874499999998</v>
      </c>
      <c r="BH65" s="1195">
        <f>SUM(PWSPRT!BH$91)</f>
        <v>-112.04162749999996</v>
      </c>
      <c r="BI65" s="1195">
        <f>SUM(PWSPRT!BI$91)</f>
        <v>-112.36449999999998</v>
      </c>
      <c r="BJ65" s="1195">
        <f>SUM(PWSPRT!BJ$91)</f>
        <v>-112.77737249999997</v>
      </c>
      <c r="BK65" s="1533"/>
      <c r="BL65" s="1533"/>
      <c r="BM65" s="1533"/>
      <c r="BN65" s="1533"/>
      <c r="BO65" s="1533"/>
      <c r="BP65" s="1533"/>
      <c r="BQ65" s="1533"/>
      <c r="BR65" s="1533"/>
      <c r="BS65" s="1533"/>
      <c r="BT65" s="1533"/>
      <c r="BU65" s="1533"/>
      <c r="BV65" s="1533"/>
      <c r="BW65" s="1533"/>
      <c r="BX65" s="1533"/>
      <c r="BY65" s="1533"/>
      <c r="BZ65" s="1533"/>
      <c r="CA65" s="1533"/>
      <c r="CB65" s="1533"/>
      <c r="CC65" s="1533"/>
      <c r="CD65" s="1533"/>
      <c r="CE65" s="1533"/>
      <c r="CF65" s="1533"/>
      <c r="CG65" s="1533"/>
      <c r="CH65" s="1533"/>
      <c r="CI65" s="1533"/>
      <c r="CJ65" s="1534"/>
    </row>
    <row r="66" spans="2:88" ht="14.4" thickBot="1" x14ac:dyDescent="0.3">
      <c r="C66" s="1387" t="s">
        <v>114</v>
      </c>
    </row>
    <row r="67" spans="2:88" ht="58.5" customHeight="1" thickBot="1" x14ac:dyDescent="0.3">
      <c r="B67" s="470" t="s">
        <v>305</v>
      </c>
      <c r="C67" s="48"/>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row>
    <row r="68" spans="2:88" ht="14.4" thickBot="1" x14ac:dyDescent="0.3">
      <c r="B68" s="1180" t="s">
        <v>63</v>
      </c>
      <c r="C68" s="1181" t="s">
        <v>115</v>
      </c>
      <c r="D68" s="1181" t="s">
        <v>64</v>
      </c>
      <c r="E68" s="1181" t="s">
        <v>116</v>
      </c>
      <c r="F68" s="1181" t="s">
        <v>117</v>
      </c>
      <c r="G68" s="1180" t="s">
        <v>118</v>
      </c>
      <c r="H68" s="1181" t="s">
        <v>119</v>
      </c>
      <c r="I68" s="1181" t="s">
        <v>120</v>
      </c>
      <c r="J68" s="1181" t="s">
        <v>121</v>
      </c>
      <c r="K68" s="1181" t="s">
        <v>122</v>
      </c>
      <c r="L68" s="1181" t="s">
        <v>123</v>
      </c>
      <c r="M68" s="1181" t="s">
        <v>124</v>
      </c>
      <c r="N68" s="1181" t="s">
        <v>125</v>
      </c>
      <c r="O68" s="1181" t="s">
        <v>126</v>
      </c>
      <c r="P68" s="1181" t="s">
        <v>127</v>
      </c>
      <c r="Q68" s="1181" t="s">
        <v>128</v>
      </c>
      <c r="R68" s="1181" t="s">
        <v>129</v>
      </c>
      <c r="S68" s="1181" t="s">
        <v>157</v>
      </c>
      <c r="T68" s="1181" t="s">
        <v>158</v>
      </c>
      <c r="U68" s="1181" t="s">
        <v>159</v>
      </c>
      <c r="V68" s="1181" t="s">
        <v>160</v>
      </c>
      <c r="W68" s="1181" t="s">
        <v>130</v>
      </c>
      <c r="X68" s="1181" t="s">
        <v>161</v>
      </c>
      <c r="Y68" s="1181" t="s">
        <v>162</v>
      </c>
      <c r="Z68" s="1181" t="s">
        <v>163</v>
      </c>
      <c r="AA68" s="1181" t="s">
        <v>164</v>
      </c>
      <c r="AB68" s="1181" t="s">
        <v>131</v>
      </c>
      <c r="AC68" s="1181" t="s">
        <v>165</v>
      </c>
      <c r="AD68" s="1181" t="s">
        <v>166</v>
      </c>
      <c r="AE68" s="1181" t="s">
        <v>167</v>
      </c>
      <c r="AF68" s="1181" t="s">
        <v>168</v>
      </c>
      <c r="AG68" s="1181" t="s">
        <v>132</v>
      </c>
      <c r="AH68" s="1181" t="s">
        <v>169</v>
      </c>
      <c r="AI68" s="1181" t="s">
        <v>170</v>
      </c>
      <c r="AJ68" s="1181" t="s">
        <v>171</v>
      </c>
      <c r="AK68" s="1181" t="s">
        <v>172</v>
      </c>
      <c r="AL68" s="1181" t="s">
        <v>133</v>
      </c>
      <c r="AM68" s="1181" t="s">
        <v>173</v>
      </c>
      <c r="AN68" s="1181" t="s">
        <v>174</v>
      </c>
      <c r="AO68" s="1181" t="s">
        <v>175</v>
      </c>
      <c r="AP68" s="1181" t="s">
        <v>176</v>
      </c>
      <c r="AQ68" s="1181" t="s">
        <v>134</v>
      </c>
      <c r="AR68" s="1181" t="s">
        <v>177</v>
      </c>
      <c r="AS68" s="1181" t="s">
        <v>178</v>
      </c>
      <c r="AT68" s="1181" t="s">
        <v>179</v>
      </c>
      <c r="AU68" s="1181" t="s">
        <v>180</v>
      </c>
      <c r="AV68" s="1181" t="s">
        <v>135</v>
      </c>
      <c r="AW68" s="1181" t="s">
        <v>181</v>
      </c>
      <c r="AX68" s="1181" t="s">
        <v>182</v>
      </c>
      <c r="AY68" s="1181" t="s">
        <v>183</v>
      </c>
      <c r="AZ68" s="1181" t="s">
        <v>184</v>
      </c>
      <c r="BA68" s="1181" t="s">
        <v>136</v>
      </c>
      <c r="BB68" s="1181" t="s">
        <v>185</v>
      </c>
      <c r="BC68" s="1181" t="s">
        <v>186</v>
      </c>
      <c r="BD68" s="1181" t="s">
        <v>187</v>
      </c>
      <c r="BE68" s="1181" t="s">
        <v>188</v>
      </c>
      <c r="BF68" s="1181" t="s">
        <v>137</v>
      </c>
      <c r="BG68" s="1181" t="s">
        <v>189</v>
      </c>
      <c r="BH68" s="1181" t="s">
        <v>190</v>
      </c>
      <c r="BI68" s="1181" t="s">
        <v>191</v>
      </c>
      <c r="BJ68" s="1181" t="s">
        <v>192</v>
      </c>
      <c r="BK68" s="1181" t="s">
        <v>138</v>
      </c>
      <c r="BL68" s="1181" t="s">
        <v>193</v>
      </c>
      <c r="BM68" s="1181" t="s">
        <v>194</v>
      </c>
      <c r="BN68" s="1181" t="s">
        <v>195</v>
      </c>
      <c r="BO68" s="1181" t="s">
        <v>196</v>
      </c>
      <c r="BP68" s="1181" t="s">
        <v>139</v>
      </c>
      <c r="BQ68" s="1181" t="s">
        <v>197</v>
      </c>
      <c r="BR68" s="1181" t="s">
        <v>198</v>
      </c>
      <c r="BS68" s="1181" t="s">
        <v>199</v>
      </c>
      <c r="BT68" s="1181" t="s">
        <v>200</v>
      </c>
      <c r="BU68" s="1181" t="s">
        <v>140</v>
      </c>
      <c r="BV68" s="1181" t="s">
        <v>201</v>
      </c>
      <c r="BW68" s="1181" t="s">
        <v>202</v>
      </c>
      <c r="BX68" s="1181" t="s">
        <v>203</v>
      </c>
      <c r="BY68" s="1181" t="s">
        <v>204</v>
      </c>
      <c r="BZ68" s="1181" t="s">
        <v>141</v>
      </c>
      <c r="CA68" s="1181" t="s">
        <v>205</v>
      </c>
      <c r="CB68" s="1181" t="s">
        <v>206</v>
      </c>
      <c r="CC68" s="1181" t="s">
        <v>207</v>
      </c>
      <c r="CD68" s="1181" t="s">
        <v>208</v>
      </c>
      <c r="CE68" s="1181" t="s">
        <v>142</v>
      </c>
      <c r="CF68" s="1181" t="s">
        <v>209</v>
      </c>
      <c r="CG68" s="1181" t="s">
        <v>210</v>
      </c>
      <c r="CH68" s="1181" t="s">
        <v>211</v>
      </c>
      <c r="CI68" s="1181" t="s">
        <v>212</v>
      </c>
      <c r="CJ68" s="1211" t="s">
        <v>213</v>
      </c>
    </row>
    <row r="69" spans="2:88" ht="14.4" thickBot="1" x14ac:dyDescent="0.3">
      <c r="B69" s="1182" t="s">
        <v>306</v>
      </c>
      <c r="C69" s="577" t="s">
        <v>278</v>
      </c>
      <c r="D69" s="578" t="s">
        <v>307</v>
      </c>
      <c r="E69" s="577" t="s">
        <v>146</v>
      </c>
      <c r="F69" s="579">
        <v>2</v>
      </c>
      <c r="G69" s="435">
        <f>SUM(PWSPRT!G$130)</f>
        <v>6.7</v>
      </c>
      <c r="H69" s="435">
        <f>SUM(PWSPRT!H$130)</f>
        <v>6.7</v>
      </c>
      <c r="I69" s="435">
        <f>SUM(PWSPRT!I$130)</f>
        <v>6.7</v>
      </c>
      <c r="J69" s="435">
        <f>SUM(PWSPRT!J$130)</f>
        <v>6.7</v>
      </c>
      <c r="K69" s="435">
        <f>SUM(PWSPRT!K$130)</f>
        <v>6.7</v>
      </c>
      <c r="L69" s="435">
        <f>SUM(PWSPRT!L$130)</f>
        <v>6.7</v>
      </c>
      <c r="M69" s="435">
        <f>SUM(PWSPRT!M$130)</f>
        <v>6.7</v>
      </c>
      <c r="N69" s="435">
        <f>SUM(PWSPRT!N$130)</f>
        <v>6.7</v>
      </c>
      <c r="O69" s="435">
        <f>SUM(PWSPRT!O$130)</f>
        <v>6.7</v>
      </c>
      <c r="P69" s="435">
        <f>SUM(PWSPRT!P$130)</f>
        <v>6.7</v>
      </c>
      <c r="Q69" s="435">
        <f>SUM(PWSPRT!Q$130)</f>
        <v>6.7</v>
      </c>
      <c r="R69" s="435">
        <f>SUM(PWSPRT!R$130)</f>
        <v>6.7</v>
      </c>
      <c r="S69" s="435">
        <f>SUM(PWSPRT!S$130)</f>
        <v>6.7</v>
      </c>
      <c r="T69" s="435">
        <f>SUM(PWSPRT!T$130)</f>
        <v>6.7</v>
      </c>
      <c r="U69" s="435">
        <f>SUM(PWSPRT!U$130)</f>
        <v>6.7</v>
      </c>
      <c r="V69" s="435">
        <f>SUM(PWSPRT!V$130)</f>
        <v>6.7</v>
      </c>
      <c r="W69" s="435">
        <f>SUM(PWSPRT!W$130)</f>
        <v>6.7</v>
      </c>
      <c r="X69" s="435">
        <f>SUM(PWSPRT!X$130)</f>
        <v>6.7</v>
      </c>
      <c r="Y69" s="435">
        <f>SUM(PWSPRT!Y$130)</f>
        <v>6.7</v>
      </c>
      <c r="Z69" s="435">
        <f>SUM(PWSPRT!Z$130)</f>
        <v>6.7</v>
      </c>
      <c r="AA69" s="435">
        <f>SUM(PWSPRT!AA$130)</f>
        <v>6.7</v>
      </c>
      <c r="AB69" s="435">
        <f>SUM(PWSPRT!AB$130)</f>
        <v>6.7</v>
      </c>
      <c r="AC69" s="435">
        <f>SUM(PWSPRT!AC$130)</f>
        <v>6.7</v>
      </c>
      <c r="AD69" s="435">
        <f>SUM(PWSPRT!AD$130)</f>
        <v>6.7</v>
      </c>
      <c r="AE69" s="435">
        <f>SUM(PWSPRT!AE$130)</f>
        <v>6.7</v>
      </c>
      <c r="AF69" s="435">
        <f>SUM(PWSPRT!AF$130)</f>
        <v>6.7</v>
      </c>
      <c r="AG69" s="435">
        <f>SUM(PWSPRT!AG$130)</f>
        <v>6.7</v>
      </c>
      <c r="AH69" s="435">
        <f>SUM(PWSPRT!AH$130)</f>
        <v>6.7</v>
      </c>
      <c r="AI69" s="435">
        <f>SUM(PWSPRT!AI$130)</f>
        <v>6.7</v>
      </c>
      <c r="AJ69" s="435">
        <f>SUM(PWSPRT!AJ$130)</f>
        <v>6.7</v>
      </c>
      <c r="AK69" s="435">
        <f>SUM(PWSPRT!AK$130)</f>
        <v>6.7</v>
      </c>
      <c r="AL69" s="435">
        <f>SUM(PWSPRT!AL$130)</f>
        <v>6.7</v>
      </c>
      <c r="AM69" s="435">
        <f>SUM(PWSPRT!AM$130)</f>
        <v>6.7</v>
      </c>
      <c r="AN69" s="435">
        <f>SUM(PWSPRT!AN$130)</f>
        <v>6.7</v>
      </c>
      <c r="AO69" s="435">
        <f>SUM(PWSPRT!AO$130)</f>
        <v>6.7</v>
      </c>
      <c r="AP69" s="435">
        <f>SUM(PWSPRT!AP$130)</f>
        <v>6.7</v>
      </c>
      <c r="AQ69" s="435">
        <f>SUM(PWSPRT!AQ$130)</f>
        <v>6.7</v>
      </c>
      <c r="AR69" s="435">
        <f>SUM(PWSPRT!AR$130)</f>
        <v>6.7</v>
      </c>
      <c r="AS69" s="435">
        <f>SUM(PWSPRT!AS$130)</f>
        <v>6.7</v>
      </c>
      <c r="AT69" s="435">
        <f>SUM(PWSPRT!AT$130)</f>
        <v>6.7</v>
      </c>
      <c r="AU69" s="435">
        <f>SUM(PWSPRT!AU$130)</f>
        <v>6.7</v>
      </c>
      <c r="AV69" s="435">
        <f>SUM(PWSPRT!AV$130)</f>
        <v>6.7</v>
      </c>
      <c r="AW69" s="435">
        <f>SUM(PWSPRT!AW$130)</f>
        <v>6.7</v>
      </c>
      <c r="AX69" s="435">
        <f>SUM(PWSPRT!AX$130)</f>
        <v>6.7</v>
      </c>
      <c r="AY69" s="435">
        <f>SUM(PWSPRT!AY$130)</f>
        <v>6.7</v>
      </c>
      <c r="AZ69" s="435">
        <f>SUM(PWSPRT!AZ$130)</f>
        <v>6.7</v>
      </c>
      <c r="BA69" s="435">
        <f>SUM(PWSPRT!BA$130)</f>
        <v>6.7</v>
      </c>
      <c r="BB69" s="435">
        <f>SUM(PWSPRT!BB$130)</f>
        <v>6.7</v>
      </c>
      <c r="BC69" s="435">
        <f>SUM(PWSPRT!BC$130)</f>
        <v>6.7</v>
      </c>
      <c r="BD69" s="435">
        <f>SUM(PWSPRT!BD$130)</f>
        <v>6.7</v>
      </c>
      <c r="BE69" s="435">
        <f>SUM(PWSPRT!BE$130)</f>
        <v>6.7</v>
      </c>
      <c r="BF69" s="435">
        <f>SUM(PWSPRT!BF$130)</f>
        <v>6.7</v>
      </c>
      <c r="BG69" s="435">
        <f>SUM(PWSPRT!BG$130)</f>
        <v>6.7</v>
      </c>
      <c r="BH69" s="435">
        <f>SUM(PWSPRT!BH$130)</f>
        <v>6.7</v>
      </c>
      <c r="BI69" s="435">
        <f>SUM(PWSPRT!BI$130)</f>
        <v>6.7</v>
      </c>
      <c r="BJ69" s="435">
        <f>SUM(PWSPRT!BJ$130)</f>
        <v>6.7</v>
      </c>
      <c r="BK69" s="1523"/>
      <c r="BL69" s="1523"/>
      <c r="BM69" s="1523"/>
      <c r="BN69" s="1523"/>
      <c r="BO69" s="1523"/>
      <c r="BP69" s="1523"/>
      <c r="BQ69" s="1523"/>
      <c r="BR69" s="1523"/>
      <c r="BS69" s="1523"/>
      <c r="BT69" s="1523"/>
      <c r="BU69" s="1523"/>
      <c r="BV69" s="1523"/>
      <c r="BW69" s="1523"/>
      <c r="BX69" s="1523"/>
      <c r="BY69" s="1523"/>
      <c r="BZ69" s="1523"/>
      <c r="CA69" s="1523"/>
      <c r="CB69" s="1523"/>
      <c r="CC69" s="1523"/>
      <c r="CD69" s="1523"/>
      <c r="CE69" s="1523"/>
      <c r="CF69" s="1523"/>
      <c r="CG69" s="1523"/>
      <c r="CH69" s="1523"/>
      <c r="CI69" s="1523"/>
      <c r="CJ69" s="1524"/>
    </row>
    <row r="70" spans="2:88" ht="41.4" x14ac:dyDescent="0.25">
      <c r="B70" s="1183" t="s">
        <v>308</v>
      </c>
      <c r="C70" s="1184" t="s">
        <v>148</v>
      </c>
      <c r="D70" s="525" t="s">
        <v>309</v>
      </c>
      <c r="E70" s="1184" t="s">
        <v>149</v>
      </c>
      <c r="F70" s="526">
        <v>1</v>
      </c>
      <c r="G70" s="436">
        <f>( ( SUM(PWSPRT!G$136) + SUM(PWSPRT!G$137)  - SUM(PWSPRT!G$147) - SUM(PWSPRT!G$148) ) * 1000000 ) / ( (SUM(PWSPRT!G$169) + SUM(PWSPRT!G$170) ) * 1000 )</f>
        <v>155.8028703840493</v>
      </c>
      <c r="H70" s="436">
        <f>( ( SUM(PWSPRT!H$136) + SUM(PWSPRT!H$137)  - SUM(PWSPRT!H$147) - SUM(PWSPRT!H$148) ) * 1000000 ) / ( (SUM(PWSPRT!H$169) + SUM(PWSPRT!H$170) ) * 1000 )</f>
        <v>155.37328078326348</v>
      </c>
      <c r="I70" s="436">
        <f>( ( SUM(PWSPRT!I$136) + SUM(PWSPRT!I$137)  - SUM(PWSPRT!I$147) - SUM(PWSPRT!I$148) ) * 1000000 ) / ( (SUM(PWSPRT!I$169) + SUM(PWSPRT!I$170) ) * 1000 )</f>
        <v>154.2869767223892</v>
      </c>
      <c r="J70" s="436">
        <f>( ( SUM(PWSPRT!J$136) + SUM(PWSPRT!J$137)  - SUM(PWSPRT!J$147) - SUM(PWSPRT!J$148) ) * 1000000 ) / ( (SUM(PWSPRT!J$169) + SUM(PWSPRT!J$170) ) * 1000 )</f>
        <v>152.96126157556333</v>
      </c>
      <c r="K70" s="436">
        <f>( ( SUM(PWSPRT!K$136) + SUM(PWSPRT!K$137)  - SUM(PWSPRT!K$147) - SUM(PWSPRT!K$148) ) * 1000000 ) / ( (SUM(PWSPRT!K$169) + SUM(PWSPRT!K$170) ) * 1000 )</f>
        <v>151.41956666899344</v>
      </c>
      <c r="L70" s="436">
        <f>( ( SUM(PWSPRT!L$136) + SUM(PWSPRT!L$137)  - SUM(PWSPRT!L$147) - SUM(PWSPRT!L$148) ) * 1000000 ) / ( (SUM(PWSPRT!L$169) + SUM(PWSPRT!L$170) ) * 1000 )</f>
        <v>149.8059859724986</v>
      </c>
      <c r="M70" s="436">
        <f>( ( SUM(PWSPRT!M$136) + SUM(PWSPRT!M$137)  - SUM(PWSPRT!M$147) - SUM(PWSPRT!M$148) ) * 1000000 ) / ( (SUM(PWSPRT!M$169) + SUM(PWSPRT!M$170) ) * 1000 )</f>
        <v>146.13962031411339</v>
      </c>
      <c r="N70" s="436">
        <f>( ( SUM(PWSPRT!N$136) + SUM(PWSPRT!N$137)  - SUM(PWSPRT!N$147) - SUM(PWSPRT!N$148) ) * 1000000 ) / ( (SUM(PWSPRT!N$169) + SUM(PWSPRT!N$170) ) * 1000 )</f>
        <v>143.95936611824354</v>
      </c>
      <c r="O70" s="436">
        <f>( ( SUM(PWSPRT!O$136) + SUM(PWSPRT!O$137)  - SUM(PWSPRT!O$147) - SUM(PWSPRT!O$148) ) * 1000000 ) / ( (SUM(PWSPRT!O$169) + SUM(PWSPRT!O$170) ) * 1000 )</f>
        <v>141.8044936250634</v>
      </c>
      <c r="P70" s="436">
        <f>( ( SUM(PWSPRT!P$136) + SUM(PWSPRT!P$137)  - SUM(PWSPRT!P$147) - SUM(PWSPRT!P$148) ) * 1000000 ) / ( (SUM(PWSPRT!P$169) + SUM(PWSPRT!P$170) ) * 1000 )</f>
        <v>139.88599794736896</v>
      </c>
      <c r="Q70" s="436">
        <f>( ( SUM(PWSPRT!Q$136) + SUM(PWSPRT!Q$137)  - SUM(PWSPRT!Q$147) - SUM(PWSPRT!Q$148) ) * 1000000 ) / ( (SUM(PWSPRT!Q$169) + SUM(PWSPRT!Q$170) ) * 1000 )</f>
        <v>137.60962542366067</v>
      </c>
      <c r="R70" s="436">
        <f>( ( SUM(PWSPRT!R$136) + SUM(PWSPRT!R$137)  - SUM(PWSPRT!R$147) - SUM(PWSPRT!R$148) ) * 1000000 ) / ( (SUM(PWSPRT!R$169) + SUM(PWSPRT!R$170) ) * 1000 )</f>
        <v>134.93603595408001</v>
      </c>
      <c r="S70" s="436">
        <f>( ( SUM(PWSPRT!S$136) + SUM(PWSPRT!S$137)  - SUM(PWSPRT!S$147) - SUM(PWSPRT!S$148) ) * 1000000 ) / ( (SUM(PWSPRT!S$169) + SUM(PWSPRT!S$170) ) * 1000 )</f>
        <v>132.66559885002627</v>
      </c>
      <c r="T70" s="436">
        <f>( ( SUM(PWSPRT!T$136) + SUM(PWSPRT!T$137)  - SUM(PWSPRT!T$147) - SUM(PWSPRT!T$148) ) * 1000000 ) / ( (SUM(PWSPRT!T$169) + SUM(PWSPRT!T$170) ) * 1000 )</f>
        <v>129.62731748691456</v>
      </c>
      <c r="U70" s="436">
        <f>( ( SUM(PWSPRT!U$136) + SUM(PWSPRT!U$137)  - SUM(PWSPRT!U$147) - SUM(PWSPRT!U$148) ) * 1000000 ) / ( (SUM(PWSPRT!U$169) + SUM(PWSPRT!U$170) ) * 1000 )</f>
        <v>126.99552350123794</v>
      </c>
      <c r="V70" s="436">
        <f>( ( SUM(PWSPRT!V$136) + SUM(PWSPRT!V$137)  - SUM(PWSPRT!V$147) - SUM(PWSPRT!V$148) ) * 1000000 ) / ( (SUM(PWSPRT!V$169) + SUM(PWSPRT!V$170) ) * 1000 )</f>
        <v>124.01435373402857</v>
      </c>
      <c r="W70" s="436">
        <f>( ( SUM(PWSPRT!W$136) + SUM(PWSPRT!W$137)  - SUM(PWSPRT!W$147) - SUM(PWSPRT!W$148) ) * 1000000 ) / ( (SUM(PWSPRT!W$169) + SUM(PWSPRT!W$170) ) * 1000 )</f>
        <v>123.41681740440839</v>
      </c>
      <c r="X70" s="436">
        <f>( ( SUM(PWSPRT!X$136) + SUM(PWSPRT!X$137)  - SUM(PWSPRT!X$147) - SUM(PWSPRT!X$148) ) * 1000000 ) / ( (SUM(PWSPRT!X$169) + SUM(PWSPRT!X$170) ) * 1000 )</f>
        <v>122.4364301027497</v>
      </c>
      <c r="Y70" s="436">
        <f>( ( SUM(PWSPRT!Y$136) + SUM(PWSPRT!Y$137)  - SUM(PWSPRT!Y$147) - SUM(PWSPRT!Y$148) ) * 1000000 ) / ( (SUM(PWSPRT!Y$169) + SUM(PWSPRT!Y$170) ) * 1000 )</f>
        <v>121.43669875727582</v>
      </c>
      <c r="Z70" s="436">
        <f>( ( SUM(PWSPRT!Z$136) + SUM(PWSPRT!Z$137)  - SUM(PWSPRT!Z$147) - SUM(PWSPRT!Z$148) ) * 1000000 ) / ( (SUM(PWSPRT!Z$169) + SUM(PWSPRT!Z$170) ) * 1000 )</f>
        <v>120.45790611831238</v>
      </c>
      <c r="AA70" s="436">
        <f>( ( SUM(PWSPRT!AA$136) + SUM(PWSPRT!AA$137)  - SUM(PWSPRT!AA$147) - SUM(PWSPRT!AA$148) ) * 1000000 ) / ( (SUM(PWSPRT!AA$169) + SUM(PWSPRT!AA$170) ) * 1000 )</f>
        <v>119.02797864098575</v>
      </c>
      <c r="AB70" s="436">
        <f>( ( SUM(PWSPRT!AB$136) + SUM(PWSPRT!AB$137)  - SUM(PWSPRT!AB$147) - SUM(PWSPRT!AB$148) ) * 1000000 ) / ( (SUM(PWSPRT!AB$169) + SUM(PWSPRT!AB$170) ) * 1000 )</f>
        <v>118.42469603968271</v>
      </c>
      <c r="AC70" s="436">
        <f>( ( SUM(PWSPRT!AC$136) + SUM(PWSPRT!AC$137)  - SUM(PWSPRT!AC$147) - SUM(PWSPRT!AC$148) ) * 1000000 ) / ( (SUM(PWSPRT!AC$169) + SUM(PWSPRT!AC$170) ) * 1000 )</f>
        <v>118.43928478289124</v>
      </c>
      <c r="AD70" s="436">
        <f>( ( SUM(PWSPRT!AD$136) + SUM(PWSPRT!AD$137)  - SUM(PWSPRT!AD$147) - SUM(PWSPRT!AD$148) ) * 1000000 ) / ( (SUM(PWSPRT!AD$169) + SUM(PWSPRT!AD$170) ) * 1000 )</f>
        <v>118.43308033876333</v>
      </c>
      <c r="AE70" s="436">
        <f>( ( SUM(PWSPRT!AE$136) + SUM(PWSPRT!AE$137)  - SUM(PWSPRT!AE$147) - SUM(PWSPRT!AE$148) ) * 1000000 ) / ( (SUM(PWSPRT!AE$169) + SUM(PWSPRT!AE$170) ) * 1000 )</f>
        <v>118.43039307978242</v>
      </c>
      <c r="AF70" s="436">
        <f>( ( SUM(PWSPRT!AF$136) + SUM(PWSPRT!AF$137)  - SUM(PWSPRT!AF$147) - SUM(PWSPRT!AF$148) ) * 1000000 ) / ( (SUM(PWSPRT!AF$169) + SUM(PWSPRT!AF$170) ) * 1000 )</f>
        <v>118.41334380259214</v>
      </c>
      <c r="AG70" s="436">
        <f>( ( SUM(PWSPRT!AG$136) + SUM(PWSPRT!AG$137)  - SUM(PWSPRT!AG$147) - SUM(PWSPRT!AG$148) ) * 1000000 ) / ( (SUM(PWSPRT!AG$169) + SUM(PWSPRT!AG$170) ) * 1000 )</f>
        <v>117.61139368379341</v>
      </c>
      <c r="AH70" s="436">
        <f>( ( SUM(PWSPRT!AH$136) + SUM(PWSPRT!AH$137)  - SUM(PWSPRT!AH$147) - SUM(PWSPRT!AH$148) ) * 1000000 ) / ( (SUM(PWSPRT!AH$169) + SUM(PWSPRT!AH$170) ) * 1000 )</f>
        <v>116.80989547315673</v>
      </c>
      <c r="AI70" s="436">
        <f>( ( SUM(PWSPRT!AI$136) + SUM(PWSPRT!AI$137)  - SUM(PWSPRT!AI$147) - SUM(PWSPRT!AI$148) ) * 1000000 ) / ( (SUM(PWSPRT!AI$169) + SUM(PWSPRT!AI$170) ) * 1000 )</f>
        <v>115.99641052772135</v>
      </c>
      <c r="AJ70" s="436">
        <f>( ( SUM(PWSPRT!AJ$136) + SUM(PWSPRT!AJ$137)  - SUM(PWSPRT!AJ$147) - SUM(PWSPRT!AJ$148) ) * 1000000 ) / ( (SUM(PWSPRT!AJ$169) + SUM(PWSPRT!AJ$170) ) * 1000 )</f>
        <v>115.16682410393409</v>
      </c>
      <c r="AK70" s="436">
        <f>( ( SUM(PWSPRT!AK$136) + SUM(PWSPRT!AK$137)  - SUM(PWSPRT!AK$147) - SUM(PWSPRT!AK$148) ) * 1000000 ) / ( (SUM(PWSPRT!AK$169) + SUM(PWSPRT!AK$170) ) * 1000 )</f>
        <v>114.35174805210787</v>
      </c>
      <c r="AL70" s="436">
        <f>( ( SUM(PWSPRT!AL$136) + SUM(PWSPRT!AL$137)  - SUM(PWSPRT!AL$147) - SUM(PWSPRT!AL$148) ) * 1000000 ) / ( (SUM(PWSPRT!AL$169) + SUM(PWSPRT!AL$170) ) * 1000 )</f>
        <v>113.35920263762064</v>
      </c>
      <c r="AM70" s="436">
        <f>( ( SUM(PWSPRT!AM$136) + SUM(PWSPRT!AM$137)  - SUM(PWSPRT!AM$147) - SUM(PWSPRT!AM$148) ) * 1000000 ) / ( (SUM(PWSPRT!AM$169) + SUM(PWSPRT!AM$170) ) * 1000 )</f>
        <v>112.34980835800738</v>
      </c>
      <c r="AN70" s="436">
        <f>( ( SUM(PWSPRT!AN$136) + SUM(PWSPRT!AN$137)  - SUM(PWSPRT!AN$147) - SUM(PWSPRT!AN$148) ) * 1000000 ) / ( (SUM(PWSPRT!AN$169) + SUM(PWSPRT!AN$170) ) * 1000 )</f>
        <v>112.35225340328731</v>
      </c>
      <c r="AO70" s="436">
        <f>( ( SUM(PWSPRT!AO$136) + SUM(PWSPRT!AO$137)  - SUM(PWSPRT!AO$147) - SUM(PWSPRT!AO$148) ) * 1000000 ) / ( (SUM(PWSPRT!AO$169) + SUM(PWSPRT!AO$170) ) * 1000 )</f>
        <v>112.36035713086171</v>
      </c>
      <c r="AP70" s="436">
        <f>( ( SUM(PWSPRT!AP$136) + SUM(PWSPRT!AP$137)  - SUM(PWSPRT!AP$147) - SUM(PWSPRT!AP$148) ) * 1000000 ) / ( (SUM(PWSPRT!AP$169) + SUM(PWSPRT!AP$170) ) * 1000 )</f>
        <v>112.3669135762966</v>
      </c>
      <c r="AQ70" s="436">
        <f>( ( SUM(PWSPRT!AQ$136) + SUM(PWSPRT!AQ$137)  - SUM(PWSPRT!AQ$147) - SUM(PWSPRT!AQ$148) ) * 1000000 ) / ( (SUM(PWSPRT!AQ$169) + SUM(PWSPRT!AQ$170) ) * 1000 )</f>
        <v>112.3732328665935</v>
      </c>
      <c r="AR70" s="436">
        <f>( ( SUM(PWSPRT!AR$136) + SUM(PWSPRT!AR$137)  - SUM(PWSPRT!AR$147) - SUM(PWSPRT!AR$148) ) * 1000000 ) / ( (SUM(PWSPRT!AR$169) + SUM(PWSPRT!AR$170) ) * 1000 )</f>
        <v>112.37221549263249</v>
      </c>
      <c r="AS70" s="436">
        <f>( ( SUM(PWSPRT!AS$136) + SUM(PWSPRT!AS$137)  - SUM(PWSPRT!AS$147) - SUM(PWSPRT!AS$148) ) * 1000000 ) / ( (SUM(PWSPRT!AS$169) + SUM(PWSPRT!AS$170) ) * 1000 )</f>
        <v>112.37364453541552</v>
      </c>
      <c r="AT70" s="436">
        <f>( ( SUM(PWSPRT!AT$136) + SUM(PWSPRT!AT$137)  - SUM(PWSPRT!AT$147) - SUM(PWSPRT!AT$148) ) * 1000000 ) / ( (SUM(PWSPRT!AT$169) + SUM(PWSPRT!AT$170) ) * 1000 )</f>
        <v>112.37022254039482</v>
      </c>
      <c r="AU70" s="436">
        <f>( ( SUM(PWSPRT!AU$136) + SUM(PWSPRT!AU$137)  - SUM(PWSPRT!AU$147) - SUM(PWSPRT!AU$148) ) * 1000000 ) / ( (SUM(PWSPRT!AU$169) + SUM(PWSPRT!AU$170) ) * 1000 )</f>
        <v>112.37776233575708</v>
      </c>
      <c r="AV70" s="436">
        <f>( ( SUM(PWSPRT!AV$136) + SUM(PWSPRT!AV$137)  - SUM(PWSPRT!AV$147) - SUM(PWSPRT!AV$148) ) * 1000000 ) / ( (SUM(PWSPRT!AV$169) + SUM(PWSPRT!AV$170) ) * 1000 )</f>
        <v>112.3650559052362</v>
      </c>
      <c r="AW70" s="436">
        <f>( ( SUM(PWSPRT!AW$136) + SUM(PWSPRT!AW$137)  - SUM(PWSPRT!AW$147) - SUM(PWSPRT!AW$148) ) * 1000000 ) / ( (SUM(PWSPRT!AW$169) + SUM(PWSPRT!AW$170) ) * 1000 )</f>
        <v>112.36323812722523</v>
      </c>
      <c r="AX70" s="436">
        <f>( ( SUM(PWSPRT!AX$136) + SUM(PWSPRT!AX$137)  - SUM(PWSPRT!AX$147) - SUM(PWSPRT!AX$148) ) * 1000000 ) / ( (SUM(PWSPRT!AX$169) + SUM(PWSPRT!AX$170) ) * 1000 )</f>
        <v>112.38173717157225</v>
      </c>
      <c r="AY70" s="436">
        <f>( ( SUM(PWSPRT!AY$136) + SUM(PWSPRT!AY$137)  - SUM(PWSPRT!AY$147) - SUM(PWSPRT!AY$148) ) * 1000000 ) / ( (SUM(PWSPRT!AY$169) + SUM(PWSPRT!AY$170) ) * 1000 )</f>
        <v>112.39778518644972</v>
      </c>
      <c r="AZ70" s="436">
        <f>( ( SUM(PWSPRT!AZ$136) + SUM(PWSPRT!AZ$137)  - SUM(PWSPRT!AZ$147) - SUM(PWSPRT!AZ$148) ) * 1000000 ) / ( (SUM(PWSPRT!AZ$169) + SUM(PWSPRT!AZ$170) ) * 1000 )</f>
        <v>112.42758072551938</v>
      </c>
      <c r="BA70" s="436">
        <f>( ( SUM(PWSPRT!BA$136) + SUM(PWSPRT!BA$137)  - SUM(PWSPRT!BA$147) - SUM(PWSPRT!BA$148) ) * 1000000 ) / ( (SUM(PWSPRT!BA$169) + SUM(PWSPRT!BA$170) ) * 1000 )</f>
        <v>110.43834868599642</v>
      </c>
      <c r="BB70" s="436">
        <f>( ( SUM(PWSPRT!BB$136) + SUM(PWSPRT!BB$137)  - SUM(PWSPRT!BB$147) - SUM(PWSPRT!BB$148) ) * 1000000 ) / ( (SUM(PWSPRT!BB$169) + SUM(PWSPRT!BB$170) ) * 1000 )</f>
        <v>109.47747223656184</v>
      </c>
      <c r="BC70" s="436">
        <f>( ( SUM(PWSPRT!BC$136) + SUM(PWSPRT!BC$137)  - SUM(PWSPRT!BC$147) - SUM(PWSPRT!BC$148) ) * 1000000 ) / ( (SUM(PWSPRT!BC$169) + SUM(PWSPRT!BC$170) ) * 1000 )</f>
        <v>107.50677620625977</v>
      </c>
      <c r="BD70" s="436">
        <f>( ( SUM(PWSPRT!BD$136) + SUM(PWSPRT!BD$137)  - SUM(PWSPRT!BD$147) - SUM(PWSPRT!BD$148) ) * 1000000 ) / ( (SUM(PWSPRT!BD$169) + SUM(PWSPRT!BD$170) ) * 1000 )</f>
        <v>106.52266428448308</v>
      </c>
      <c r="BE70" s="436">
        <f>( ( SUM(PWSPRT!BE$136) + SUM(PWSPRT!BE$137)  - SUM(PWSPRT!BE$147) - SUM(PWSPRT!BE$148) ) * 1000000 ) / ( (SUM(PWSPRT!BE$169) + SUM(PWSPRT!BE$170) ) * 1000 )</f>
        <v>104.55580883555079</v>
      </c>
      <c r="BF70" s="436">
        <f>( ( SUM(PWSPRT!BF$136) + SUM(PWSPRT!BF$137)  - SUM(PWSPRT!BF$147) - SUM(PWSPRT!BF$148) ) * 1000000 ) / ( (SUM(PWSPRT!BF$169) + SUM(PWSPRT!BF$170) ) * 1000 )</f>
        <v>102.57910326515051</v>
      </c>
      <c r="BG70" s="436">
        <f>( ( SUM(PWSPRT!BG$136) + SUM(PWSPRT!BG$137)  - SUM(PWSPRT!BG$147) - SUM(PWSPRT!BG$148) ) * 1000000 ) / ( (SUM(PWSPRT!BG$169) + SUM(PWSPRT!BG$170) ) * 1000 )</f>
        <v>101.59894757478817</v>
      </c>
      <c r="BH70" s="436">
        <f>( ( SUM(PWSPRT!BH$136) + SUM(PWSPRT!BH$137)  - SUM(PWSPRT!BH$147) - SUM(PWSPRT!BH$148) ) * 1000000 ) / ( (SUM(PWSPRT!BH$169) + SUM(PWSPRT!BH$170) ) * 1000 )</f>
        <v>100.62078041099561</v>
      </c>
      <c r="BI70" s="436">
        <f>( ( SUM(PWSPRT!BI$136) + SUM(PWSPRT!BI$137)  - SUM(PWSPRT!BI$147) - SUM(PWSPRT!BI$148) ) * 1000000 ) / ( (SUM(PWSPRT!BI$169) + SUM(PWSPRT!BI$170) ) * 1000 )</f>
        <v>100.63730916933436</v>
      </c>
      <c r="BJ70" s="436">
        <f>( ( SUM(PWSPRT!BJ$136) + SUM(PWSPRT!BJ$137)  - SUM(PWSPRT!BJ$147) - SUM(PWSPRT!BJ$148) ) * 1000000 ) / ( (SUM(PWSPRT!BJ$169) + SUM(PWSPRT!BJ$170) ) * 1000 )</f>
        <v>100.6637539405675</v>
      </c>
      <c r="BK70" s="1525"/>
      <c r="BL70" s="1525"/>
      <c r="BM70" s="1525"/>
      <c r="BN70" s="1525"/>
      <c r="BO70" s="1525"/>
      <c r="BP70" s="1525"/>
      <c r="BQ70" s="1525"/>
      <c r="BR70" s="1525"/>
      <c r="BS70" s="1525"/>
      <c r="BT70" s="1525"/>
      <c r="BU70" s="1525"/>
      <c r="BV70" s="1525"/>
      <c r="BW70" s="1525"/>
      <c r="BX70" s="1525"/>
      <c r="BY70" s="1525"/>
      <c r="BZ70" s="1525"/>
      <c r="CA70" s="1525"/>
      <c r="CB70" s="1525"/>
      <c r="CC70" s="1525"/>
      <c r="CD70" s="1525"/>
      <c r="CE70" s="1525"/>
      <c r="CF70" s="1525"/>
      <c r="CG70" s="1525"/>
      <c r="CH70" s="1525"/>
      <c r="CI70" s="1525"/>
      <c r="CJ70" s="1526"/>
    </row>
    <row r="71" spans="2:88" ht="27.6" x14ac:dyDescent="0.25">
      <c r="B71" s="1185" t="s">
        <v>310</v>
      </c>
      <c r="C71" s="1186" t="s">
        <v>283</v>
      </c>
      <c r="D71" s="527" t="s">
        <v>311</v>
      </c>
      <c r="E71" s="1186" t="s">
        <v>285</v>
      </c>
      <c r="F71" s="528">
        <v>1</v>
      </c>
      <c r="G71" s="437">
        <f>( SUM(PWSPRT!G$156)) /  ( SUM(PWSPRT!G$156) + SUM(PWSPRT!G$163) + SUM(PWSPRT!G$164) + SUM(PWSPRT!G$165) )</f>
        <v>0.31656061208332376</v>
      </c>
      <c r="H71" s="437">
        <f>( SUM(PWSPRT!H$156)) /  ( SUM(PWSPRT!H$156) + SUM(PWSPRT!H$163) + SUM(PWSPRT!H$164) + SUM(PWSPRT!H$165) )</f>
        <v>0.33306222015089132</v>
      </c>
      <c r="I71" s="437">
        <f>( SUM(PWSPRT!I$156)) /  ( SUM(PWSPRT!I$156) + SUM(PWSPRT!I$163) + SUM(PWSPRT!I$164) + SUM(PWSPRT!I$165) )</f>
        <v>0.36472003635232136</v>
      </c>
      <c r="J71" s="437">
        <f>( SUM(PWSPRT!J$156)) /  ( SUM(PWSPRT!J$156) + SUM(PWSPRT!J$163) + SUM(PWSPRT!J$164) + SUM(PWSPRT!J$165) )</f>
        <v>0.40044703045409186</v>
      </c>
      <c r="K71" s="437">
        <f>( SUM(PWSPRT!K$156)) /  ( SUM(PWSPRT!K$156) + SUM(PWSPRT!K$163) + SUM(PWSPRT!K$164) + SUM(PWSPRT!K$165) )</f>
        <v>0.43770605846012062</v>
      </c>
      <c r="L71" s="437">
        <f>( SUM(PWSPRT!L$156)) /  ( SUM(PWSPRT!L$156) + SUM(PWSPRT!L$163) + SUM(PWSPRT!L$164) + SUM(PWSPRT!L$165) )</f>
        <v>0.47499222363912452</v>
      </c>
      <c r="M71" s="437">
        <f>( SUM(PWSPRT!M$156)) /  ( SUM(PWSPRT!M$156) + SUM(PWSPRT!M$163) + SUM(PWSPRT!M$164) + SUM(PWSPRT!M$165) )</f>
        <v>0.52722690985544562</v>
      </c>
      <c r="N71" s="437">
        <f>( SUM(PWSPRT!N$156)) /  ( SUM(PWSPRT!N$156) + SUM(PWSPRT!N$163) + SUM(PWSPRT!N$164) + SUM(PWSPRT!N$165) )</f>
        <v>0.57738903638144157</v>
      </c>
      <c r="O71" s="437">
        <f>( SUM(PWSPRT!O$156)) /  ( SUM(PWSPRT!O$156) + SUM(PWSPRT!O$163) + SUM(PWSPRT!O$164) + SUM(PWSPRT!O$165) )</f>
        <v>0.6257238466592967</v>
      </c>
      <c r="P71" s="437">
        <f>( SUM(PWSPRT!P$156)) /  ( SUM(PWSPRT!P$156) + SUM(PWSPRT!P$163) + SUM(PWSPRT!P$164) + SUM(PWSPRT!P$165) )</f>
        <v>0.67295554544747904</v>
      </c>
      <c r="Q71" s="437">
        <f>( SUM(PWSPRT!Q$156)) /  ( SUM(PWSPRT!Q$156) + SUM(PWSPRT!Q$163) + SUM(PWSPRT!Q$164) + SUM(PWSPRT!Q$165) )</f>
        <v>0.71895147728933473</v>
      </c>
      <c r="R71" s="437">
        <f>( SUM(PWSPRT!R$156)) /  ( SUM(PWSPRT!R$156) + SUM(PWSPRT!R$163) + SUM(PWSPRT!R$164) + SUM(PWSPRT!R$165) )</f>
        <v>0.76378836382291515</v>
      </c>
      <c r="S71" s="437">
        <f>( SUM(PWSPRT!S$156)) /  ( SUM(PWSPRT!S$156) + SUM(PWSPRT!S$163) + SUM(PWSPRT!S$164) + SUM(PWSPRT!S$165) )</f>
        <v>0.80763371680633678</v>
      </c>
      <c r="T71" s="437">
        <f>( SUM(PWSPRT!T$156)) /  ( SUM(PWSPRT!T$156) + SUM(PWSPRT!T$163) + SUM(PWSPRT!T$164) + SUM(PWSPRT!T$165) )</f>
        <v>0.85062023452239888</v>
      </c>
      <c r="U71" s="437">
        <f>( SUM(PWSPRT!U$156)) /  ( SUM(PWSPRT!U$156) + SUM(PWSPRT!U$163) + SUM(PWSPRT!U$164) + SUM(PWSPRT!U$165) )</f>
        <v>0.89284518351930464</v>
      </c>
      <c r="V71" s="437">
        <f>( SUM(PWSPRT!V$156)) /  ( SUM(PWSPRT!V$156) + SUM(PWSPRT!V$163) + SUM(PWSPRT!V$164) + SUM(PWSPRT!V$165) )</f>
        <v>0.93438959592094262</v>
      </c>
      <c r="W71" s="437">
        <f>( SUM(PWSPRT!W$156)) /  ( SUM(PWSPRT!W$156) + SUM(PWSPRT!W$163) + SUM(PWSPRT!W$164) + SUM(PWSPRT!W$165) )</f>
        <v>0.93503731456226713</v>
      </c>
      <c r="X71" s="437">
        <f>( SUM(PWSPRT!X$156)) /  ( SUM(PWSPRT!X$156) + SUM(PWSPRT!X$163) + SUM(PWSPRT!X$164) + SUM(PWSPRT!X$165) )</f>
        <v>0.93563736735647773</v>
      </c>
      <c r="Y71" s="437">
        <f>( SUM(PWSPRT!Y$156)) /  ( SUM(PWSPRT!Y$156) + SUM(PWSPRT!Y$163) + SUM(PWSPRT!Y$164) + SUM(PWSPRT!Y$165) )</f>
        <v>0.936198058856335</v>
      </c>
      <c r="Z71" s="437">
        <f>( SUM(PWSPRT!Z$156)) /  ( SUM(PWSPRT!Z$156) + SUM(PWSPRT!Z$163) + SUM(PWSPRT!Z$164) + SUM(PWSPRT!Z$165) )</f>
        <v>0.93672658465081426</v>
      </c>
      <c r="AA71" s="437">
        <f>( SUM(PWSPRT!AA$156)) /  ( SUM(PWSPRT!AA$156) + SUM(PWSPRT!AA$163) + SUM(PWSPRT!AA$164) + SUM(PWSPRT!AA$165) )</f>
        <v>0.93722762603279297</v>
      </c>
      <c r="AB71" s="437">
        <f>( SUM(PWSPRT!AB$156)) /  ( SUM(PWSPRT!AB$156) + SUM(PWSPRT!AB$163) + SUM(PWSPRT!AB$164) + SUM(PWSPRT!AB$165) )</f>
        <v>0.93770615914271838</v>
      </c>
      <c r="AC71" s="437">
        <f>( SUM(PWSPRT!AC$156)) /  ( SUM(PWSPRT!AC$156) + SUM(PWSPRT!AC$163) + SUM(PWSPRT!AC$164) + SUM(PWSPRT!AC$165) )</f>
        <v>0.93816461375963911</v>
      </c>
      <c r="AD71" s="437">
        <f>( SUM(PWSPRT!AD$156)) /  ( SUM(PWSPRT!AD$156) + SUM(PWSPRT!AD$163) + SUM(PWSPRT!AD$164) + SUM(PWSPRT!AD$165) )</f>
        <v>0.93860330781866153</v>
      </c>
      <c r="AE71" s="437">
        <f>( SUM(PWSPRT!AE$156)) /  ( SUM(PWSPRT!AE$156) + SUM(PWSPRT!AE$163) + SUM(PWSPRT!AE$164) + SUM(PWSPRT!AE$165) )</f>
        <v>0.93902577746881133</v>
      </c>
      <c r="AF71" s="437">
        <f>( SUM(PWSPRT!AF$156)) /  ( SUM(PWSPRT!AF$156) + SUM(PWSPRT!AF$163) + SUM(PWSPRT!AF$164) + SUM(PWSPRT!AF$165) )</f>
        <v>0.93943517304437407</v>
      </c>
      <c r="AG71" s="437">
        <f>( SUM(PWSPRT!AG$156)) /  ( SUM(PWSPRT!AG$156) + SUM(PWSPRT!AG$163) + SUM(PWSPRT!AG$164) + SUM(PWSPRT!AG$165) )</f>
        <v>0.93983162332377901</v>
      </c>
      <c r="AH71" s="437">
        <f>( SUM(PWSPRT!AH$156)) /  ( SUM(PWSPRT!AH$156) + SUM(PWSPRT!AH$163) + SUM(PWSPRT!AH$164) + SUM(PWSPRT!AH$165) )</f>
        <v>0.94021763978213613</v>
      </c>
      <c r="AI71" s="437">
        <f>( SUM(PWSPRT!AI$156)) /  ( SUM(PWSPRT!AI$156) + SUM(PWSPRT!AI$163) + SUM(PWSPRT!AI$164) + SUM(PWSPRT!AI$165) )</f>
        <v>0.94059332121086059</v>
      </c>
      <c r="AJ71" s="437">
        <f>( SUM(PWSPRT!AJ$156)) /  ( SUM(PWSPRT!AJ$156) + SUM(PWSPRT!AJ$163) + SUM(PWSPRT!AJ$164) + SUM(PWSPRT!AJ$165) )</f>
        <v>0.94095934686394622</v>
      </c>
      <c r="AK71" s="437">
        <f>( SUM(PWSPRT!AK$156)) /  ( SUM(PWSPRT!AK$156) + SUM(PWSPRT!AK$163) + SUM(PWSPRT!AK$164) + SUM(PWSPRT!AK$165) )</f>
        <v>0.9413162839979089</v>
      </c>
      <c r="AL71" s="437">
        <f>( SUM(PWSPRT!AL$156)) /  ( SUM(PWSPRT!AL$156) + SUM(PWSPRT!AL$163) + SUM(PWSPRT!AL$164) + SUM(PWSPRT!AL$165) )</f>
        <v>0.94154548456459564</v>
      </c>
      <c r="AM71" s="437">
        <f>( SUM(PWSPRT!AM$156)) /  ( SUM(PWSPRT!AM$156) + SUM(PWSPRT!AM$163) + SUM(PWSPRT!AM$164) + SUM(PWSPRT!AM$165) )</f>
        <v>0.94175701762521546</v>
      </c>
      <c r="AN71" s="437">
        <f>( SUM(PWSPRT!AN$156)) /  ( SUM(PWSPRT!AN$156) + SUM(PWSPRT!AN$163) + SUM(PWSPRT!AN$164) + SUM(PWSPRT!AN$165) )</f>
        <v>0.94196672314033958</v>
      </c>
      <c r="AO71" s="437">
        <f>( SUM(PWSPRT!AO$156)) /  ( SUM(PWSPRT!AO$156) + SUM(PWSPRT!AO$163) + SUM(PWSPRT!AO$164) + SUM(PWSPRT!AO$165) )</f>
        <v>0.9421796027549022</v>
      </c>
      <c r="AP71" s="437">
        <f>( SUM(PWSPRT!AP$156)) /  ( SUM(PWSPRT!AP$156) + SUM(PWSPRT!AP$163) + SUM(PWSPRT!AP$164) + SUM(PWSPRT!AP$165) )</f>
        <v>0.94239389620933556</v>
      </c>
      <c r="AQ71" s="437">
        <f>( SUM(PWSPRT!AQ$156)) /  ( SUM(PWSPRT!AQ$156) + SUM(PWSPRT!AQ$163) + SUM(PWSPRT!AQ$164) + SUM(PWSPRT!AQ$165) )</f>
        <v>0.94260511712065309</v>
      </c>
      <c r="AR71" s="437">
        <f>( SUM(PWSPRT!AR$156)) /  ( SUM(PWSPRT!AR$156) + SUM(PWSPRT!AR$163) + SUM(PWSPRT!AR$164) + SUM(PWSPRT!AR$165) )</f>
        <v>0.94281191017151345</v>
      </c>
      <c r="AS71" s="437">
        <f>( SUM(PWSPRT!AS$156)) /  ( SUM(PWSPRT!AS$156) + SUM(PWSPRT!AS$163) + SUM(PWSPRT!AS$164) + SUM(PWSPRT!AS$165) )</f>
        <v>0.94301314483429899</v>
      </c>
      <c r="AT71" s="437">
        <f>( SUM(PWSPRT!AT$156)) /  ( SUM(PWSPRT!AT$156) + SUM(PWSPRT!AT$163) + SUM(PWSPRT!AT$164) + SUM(PWSPRT!AT$165) )</f>
        <v>0.94320865756761085</v>
      </c>
      <c r="AU71" s="437">
        <f>( SUM(PWSPRT!AU$156)) /  ( SUM(PWSPRT!AU$156) + SUM(PWSPRT!AU$163) + SUM(PWSPRT!AU$164) + SUM(PWSPRT!AU$165) )</f>
        <v>0.94340753449550063</v>
      </c>
      <c r="AV71" s="437">
        <f>( SUM(PWSPRT!AV$156)) /  ( SUM(PWSPRT!AV$156) + SUM(PWSPRT!AV$163) + SUM(PWSPRT!AV$164) + SUM(PWSPRT!AV$165) )</f>
        <v>0.94360528477829608</v>
      </c>
      <c r="AW71" s="437">
        <f>( SUM(PWSPRT!AW$156)) /  ( SUM(PWSPRT!AW$156) + SUM(PWSPRT!AW$163) + SUM(PWSPRT!AW$164) + SUM(PWSPRT!AW$165) )</f>
        <v>0.9438012876296904</v>
      </c>
      <c r="AX71" s="437">
        <f>( SUM(PWSPRT!AX$156)) /  ( SUM(PWSPRT!AX$156) + SUM(PWSPRT!AX$163) + SUM(PWSPRT!AX$164) + SUM(PWSPRT!AX$165) )</f>
        <v>0.94400448719088281</v>
      </c>
      <c r="AY71" s="437">
        <f>( SUM(PWSPRT!AY$156)) /  ( SUM(PWSPRT!AY$156) + SUM(PWSPRT!AY$163) + SUM(PWSPRT!AY$164) + SUM(PWSPRT!AY$165) )</f>
        <v>0.94420990990115361</v>
      </c>
      <c r="AZ71" s="437">
        <f>( SUM(PWSPRT!AZ$156)) /  ( SUM(PWSPRT!AZ$156) + SUM(PWSPRT!AZ$163) + SUM(PWSPRT!AZ$164) + SUM(PWSPRT!AZ$165) )</f>
        <v>0.94442043457529612</v>
      </c>
      <c r="BA71" s="437">
        <f>( SUM(PWSPRT!BA$156)) /  ( SUM(PWSPRT!BA$156) + SUM(PWSPRT!BA$163) + SUM(PWSPRT!BA$164) + SUM(PWSPRT!BA$165) )</f>
        <v>0.94463572369178528</v>
      </c>
      <c r="BB71" s="437">
        <f>( SUM(PWSPRT!BB$156)) /  ( SUM(PWSPRT!BB$156) + SUM(PWSPRT!BB$163) + SUM(PWSPRT!BB$164) + SUM(PWSPRT!BB$165) )</f>
        <v>0.94484921753537454</v>
      </c>
      <c r="BC71" s="437">
        <f>( SUM(PWSPRT!BC$156)) /  ( SUM(PWSPRT!BC$156) + SUM(PWSPRT!BC$163) + SUM(PWSPRT!BC$164) + SUM(PWSPRT!BC$165) )</f>
        <v>0.94505818975468792</v>
      </c>
      <c r="BD71" s="437">
        <f>( SUM(PWSPRT!BD$156)) /  ( SUM(PWSPRT!BD$156) + SUM(PWSPRT!BD$163) + SUM(PWSPRT!BD$164) + SUM(PWSPRT!BD$165) )</f>
        <v>0.94526558377570047</v>
      </c>
      <c r="BE71" s="437">
        <f>( SUM(PWSPRT!BE$156)) /  ( SUM(PWSPRT!BE$156) + SUM(PWSPRT!BE$163) + SUM(PWSPRT!BE$164) + SUM(PWSPRT!BE$165) )</f>
        <v>0.94546694694534172</v>
      </c>
      <c r="BF71" s="437">
        <f>( SUM(PWSPRT!BF$156)) /  ( SUM(PWSPRT!BF$156) + SUM(PWSPRT!BF$163) + SUM(PWSPRT!BF$164) + SUM(PWSPRT!BF$165) )</f>
        <v>0.94566644925795507</v>
      </c>
      <c r="BG71" s="437">
        <f>( SUM(PWSPRT!BG$156)) /  ( SUM(PWSPRT!BG$156) + SUM(PWSPRT!BG$163) + SUM(PWSPRT!BG$164) + SUM(PWSPRT!BG$165) )</f>
        <v>0.94586386994040317</v>
      </c>
      <c r="BH71" s="437">
        <f>( SUM(PWSPRT!BH$156)) /  ( SUM(PWSPRT!BH$156) + SUM(PWSPRT!BH$163) + SUM(PWSPRT!BH$164) + SUM(PWSPRT!BH$165) )</f>
        <v>0.94605669536002879</v>
      </c>
      <c r="BI71" s="437">
        <f>( SUM(PWSPRT!BI$156)) /  ( SUM(PWSPRT!BI$156) + SUM(PWSPRT!BI$163) + SUM(PWSPRT!BI$164) + SUM(PWSPRT!BI$165) )</f>
        <v>0.94624563977935594</v>
      </c>
      <c r="BJ71" s="437">
        <f>( SUM(PWSPRT!BJ$156)) /  ( SUM(PWSPRT!BJ$156) + SUM(PWSPRT!BJ$163) + SUM(PWSPRT!BJ$164) + SUM(PWSPRT!BJ$165) )</f>
        <v>0.94642981503090884</v>
      </c>
      <c r="BK71" s="1527"/>
      <c r="BL71" s="1527"/>
      <c r="BM71" s="1527"/>
      <c r="BN71" s="1527"/>
      <c r="BO71" s="1527"/>
      <c r="BP71" s="1527"/>
      <c r="BQ71" s="1527"/>
      <c r="BR71" s="1527"/>
      <c r="BS71" s="1527"/>
      <c r="BT71" s="1527"/>
      <c r="BU71" s="1527"/>
      <c r="BV71" s="1527"/>
      <c r="BW71" s="1527"/>
      <c r="BX71" s="1527"/>
      <c r="BY71" s="1527"/>
      <c r="BZ71" s="1527"/>
      <c r="CA71" s="1527"/>
      <c r="CB71" s="1527"/>
      <c r="CC71" s="1527"/>
      <c r="CD71" s="1527"/>
      <c r="CE71" s="1527"/>
      <c r="CF71" s="1527"/>
      <c r="CG71" s="1527"/>
      <c r="CH71" s="1527"/>
      <c r="CI71" s="1527"/>
      <c r="CJ71" s="1528"/>
    </row>
    <row r="72" spans="2:88" ht="28.2" thickBot="1" x14ac:dyDescent="0.3">
      <c r="B72" s="1185" t="s">
        <v>312</v>
      </c>
      <c r="C72" s="1186" t="s">
        <v>287</v>
      </c>
      <c r="D72" s="527" t="s">
        <v>313</v>
      </c>
      <c r="E72" s="1186" t="s">
        <v>146</v>
      </c>
      <c r="F72" s="528">
        <v>2</v>
      </c>
      <c r="G72" s="438">
        <f>SUM(PWSPRT!G$133) + SUM(PWSPRT!G$135) - SUM(PWSPRT!G$145) - SUM(PWSPRT!G$146)</f>
        <v>32.79</v>
      </c>
      <c r="H72" s="438">
        <f>SUM(PWSPRT!H$133) + SUM(PWSPRT!H$135) - SUM(PWSPRT!H$145) - SUM(PWSPRT!H$146)</f>
        <v>30.84</v>
      </c>
      <c r="I72" s="438">
        <f>SUM(PWSPRT!I$133) + SUM(PWSPRT!I$135) - SUM(PWSPRT!I$145) - SUM(PWSPRT!I$146)</f>
        <v>30.98</v>
      </c>
      <c r="J72" s="438">
        <f>SUM(PWSPRT!J$133) + SUM(PWSPRT!J$135) - SUM(PWSPRT!J$145) - SUM(PWSPRT!J$146)</f>
        <v>30.740000000000002</v>
      </c>
      <c r="K72" s="438">
        <f>SUM(PWSPRT!K$133) + SUM(PWSPRT!K$135) - SUM(PWSPRT!K$145) - SUM(PWSPRT!K$146)</f>
        <v>31.94</v>
      </c>
      <c r="L72" s="438">
        <f>SUM(PWSPRT!L$133) + SUM(PWSPRT!L$135) - SUM(PWSPRT!L$145) - SUM(PWSPRT!L$146)</f>
        <v>31.710000000000004</v>
      </c>
      <c r="M72" s="438">
        <f>SUM(PWSPRT!M$133) + SUM(PWSPRT!M$135) - SUM(PWSPRT!M$145) - SUM(PWSPRT!M$146)</f>
        <v>31.878200000000003</v>
      </c>
      <c r="N72" s="438">
        <f>SUM(PWSPRT!N$133) + SUM(PWSPRT!N$135) - SUM(PWSPRT!N$145) - SUM(PWSPRT!N$146)</f>
        <v>31.776400000000006</v>
      </c>
      <c r="O72" s="438">
        <f>SUM(PWSPRT!O$133) + SUM(PWSPRT!O$135) - SUM(PWSPRT!O$145) - SUM(PWSPRT!O$146)</f>
        <v>32.144599999999997</v>
      </c>
      <c r="P72" s="438">
        <f>SUM(PWSPRT!P$133) + SUM(PWSPRT!P$135) - SUM(PWSPRT!P$145) - SUM(PWSPRT!P$146)</f>
        <v>32.032800000000002</v>
      </c>
      <c r="Q72" s="438">
        <f>SUM(PWSPRT!Q$133) + SUM(PWSPRT!Q$135) - SUM(PWSPRT!Q$145) - SUM(PWSPRT!Q$146)</f>
        <v>32.441000000000003</v>
      </c>
      <c r="R72" s="438">
        <f>SUM(PWSPRT!R$133) + SUM(PWSPRT!R$135) - SUM(PWSPRT!R$145) - SUM(PWSPRT!R$146)</f>
        <v>31.959300000000002</v>
      </c>
      <c r="S72" s="438">
        <f>SUM(PWSPRT!S$133) + SUM(PWSPRT!S$135) - SUM(PWSPRT!S$145) - SUM(PWSPRT!S$146)</f>
        <v>32.247500000000002</v>
      </c>
      <c r="T72" s="438">
        <f>SUM(PWSPRT!T$133) + SUM(PWSPRT!T$135) - SUM(PWSPRT!T$145) - SUM(PWSPRT!T$146)</f>
        <v>32.035800000000002</v>
      </c>
      <c r="U72" s="438">
        <f>SUM(PWSPRT!U$133) + SUM(PWSPRT!U$135) - SUM(PWSPRT!U$145) - SUM(PWSPRT!U$146)</f>
        <v>32.664000000000001</v>
      </c>
      <c r="V72" s="438">
        <f>SUM(PWSPRT!V$133) + SUM(PWSPRT!V$135) - SUM(PWSPRT!V$145) - SUM(PWSPRT!V$146)</f>
        <v>32.282299999999999</v>
      </c>
      <c r="W72" s="438">
        <f>SUM(PWSPRT!W$133) + SUM(PWSPRT!W$135) - SUM(PWSPRT!W$145) - SUM(PWSPRT!W$146)</f>
        <v>31.930500000000006</v>
      </c>
      <c r="X72" s="438">
        <f>SUM(PWSPRT!X$133) + SUM(PWSPRT!X$135) - SUM(PWSPRT!X$145) - SUM(PWSPRT!X$146)</f>
        <v>32.438800000000001</v>
      </c>
      <c r="Y72" s="438">
        <f>SUM(PWSPRT!Y$133) + SUM(PWSPRT!Y$135) - SUM(PWSPRT!Y$145) - SUM(PWSPRT!Y$146)</f>
        <v>32.477000000000004</v>
      </c>
      <c r="Z72" s="438">
        <f>SUM(PWSPRT!Z$133) + SUM(PWSPRT!Z$135) - SUM(PWSPRT!Z$145) - SUM(PWSPRT!Z$146)</f>
        <v>32.195300000000003</v>
      </c>
      <c r="AA72" s="438">
        <f>SUM(PWSPRT!AA$133) + SUM(PWSPRT!AA$135) - SUM(PWSPRT!AA$145) - SUM(PWSPRT!AA$146)</f>
        <v>32.8035</v>
      </c>
      <c r="AB72" s="438">
        <f>SUM(PWSPRT!AB$133) + SUM(PWSPRT!AB$135) - SUM(PWSPRT!AB$145) - SUM(PWSPRT!AB$146)</f>
        <v>32.3917</v>
      </c>
      <c r="AC72" s="438">
        <f>SUM(PWSPRT!AC$133) + SUM(PWSPRT!AC$135) - SUM(PWSPRT!AC$145) - SUM(PWSPRT!AC$146)</f>
        <v>32.79</v>
      </c>
      <c r="AD72" s="438">
        <f>SUM(PWSPRT!AD$133) + SUM(PWSPRT!AD$135) - SUM(PWSPRT!AD$145) - SUM(PWSPRT!AD$146)</f>
        <v>32.068199999999997</v>
      </c>
      <c r="AE72" s="438">
        <f>SUM(PWSPRT!AE$133) + SUM(PWSPRT!AE$135) - SUM(PWSPRT!AE$145) - SUM(PWSPRT!AE$146)</f>
        <v>32.546500000000002</v>
      </c>
      <c r="AF72" s="438">
        <f>SUM(PWSPRT!AF$133) + SUM(PWSPRT!AF$135) - SUM(PWSPRT!AF$145) - SUM(PWSPRT!AF$146)</f>
        <v>32.814700000000002</v>
      </c>
      <c r="AG72" s="438">
        <f>SUM(PWSPRT!AG$133) + SUM(PWSPRT!AG$135) - SUM(PWSPRT!AG$145) - SUM(PWSPRT!AG$146)</f>
        <v>33.003</v>
      </c>
      <c r="AH72" s="438">
        <f>SUM(PWSPRT!AH$133) + SUM(PWSPRT!AH$135) - SUM(PWSPRT!AH$145) - SUM(PWSPRT!AH$146)</f>
        <v>32.791200000000003</v>
      </c>
      <c r="AI72" s="438">
        <f>SUM(PWSPRT!AI$133) + SUM(PWSPRT!AI$135) - SUM(PWSPRT!AI$145) - SUM(PWSPRT!AI$146)</f>
        <v>32.899500000000003</v>
      </c>
      <c r="AJ72" s="438">
        <f>SUM(PWSPRT!AJ$133) + SUM(PWSPRT!AJ$135) - SUM(PWSPRT!AJ$145) - SUM(PWSPRT!AJ$146)</f>
        <v>33.227700000000006</v>
      </c>
      <c r="AK72" s="438">
        <f>SUM(PWSPRT!AK$133) + SUM(PWSPRT!AK$135) - SUM(PWSPRT!AK$145) - SUM(PWSPRT!AK$146)</f>
        <v>32.945900000000002</v>
      </c>
      <c r="AL72" s="438">
        <f>SUM(PWSPRT!AL$133) + SUM(PWSPRT!AL$135) - SUM(PWSPRT!AL$145) - SUM(PWSPRT!AL$146)</f>
        <v>32.861900000000006</v>
      </c>
      <c r="AM72" s="438">
        <f>SUM(PWSPRT!AM$133) + SUM(PWSPRT!AM$135) - SUM(PWSPRT!AM$145) - SUM(PWSPRT!AM$146)</f>
        <v>32.888000000000005</v>
      </c>
      <c r="AN72" s="438">
        <f>SUM(PWSPRT!AN$133) + SUM(PWSPRT!AN$135) - SUM(PWSPRT!AN$145) - SUM(PWSPRT!AN$146)</f>
        <v>33.554000000000002</v>
      </c>
      <c r="AO72" s="438">
        <f>SUM(PWSPRT!AO$133) + SUM(PWSPRT!AO$135) - SUM(PWSPRT!AO$145) - SUM(PWSPRT!AO$146)</f>
        <v>33.15</v>
      </c>
      <c r="AP72" s="438">
        <f>SUM(PWSPRT!AP$133) + SUM(PWSPRT!AP$135) - SUM(PWSPRT!AP$145) - SUM(PWSPRT!AP$146)</f>
        <v>33.616</v>
      </c>
      <c r="AQ72" s="438">
        <f>SUM(PWSPRT!AQ$133) + SUM(PWSPRT!AQ$135) - SUM(PWSPRT!AQ$145) - SUM(PWSPRT!AQ$146)</f>
        <v>33.222000000000001</v>
      </c>
      <c r="AR72" s="438">
        <f>SUM(PWSPRT!AR$133) + SUM(PWSPRT!AR$135) - SUM(PWSPRT!AR$145) - SUM(PWSPRT!AR$146)</f>
        <v>34.358000000000004</v>
      </c>
      <c r="AS72" s="438">
        <f>SUM(PWSPRT!AS$133) + SUM(PWSPRT!AS$135) - SUM(PWSPRT!AS$145) - SUM(PWSPRT!AS$146)</f>
        <v>34.124000000000002</v>
      </c>
      <c r="AT72" s="438">
        <f>SUM(PWSPRT!AT$133) + SUM(PWSPRT!AT$135) - SUM(PWSPRT!AT$145) - SUM(PWSPRT!AT$146)</f>
        <v>34.46</v>
      </c>
      <c r="AU72" s="438">
        <f>SUM(PWSPRT!AU$133) + SUM(PWSPRT!AU$135) - SUM(PWSPRT!AU$145) - SUM(PWSPRT!AU$146)</f>
        <v>34.266000000000005</v>
      </c>
      <c r="AV72" s="438">
        <f>SUM(PWSPRT!AV$133) + SUM(PWSPRT!AV$135) - SUM(PWSPRT!AV$145) - SUM(PWSPRT!AV$146)</f>
        <v>34.641999999999996</v>
      </c>
      <c r="AW72" s="438">
        <f>SUM(PWSPRT!AW$133) + SUM(PWSPRT!AW$135) - SUM(PWSPRT!AW$145) - SUM(PWSPRT!AW$146)</f>
        <v>34.328000000000003</v>
      </c>
      <c r="AX72" s="438">
        <f>SUM(PWSPRT!AX$133) + SUM(PWSPRT!AX$135) - SUM(PWSPRT!AX$145) - SUM(PWSPRT!AX$146)</f>
        <v>35.154000000000003</v>
      </c>
      <c r="AY72" s="438">
        <f>SUM(PWSPRT!AY$133) + SUM(PWSPRT!AY$135) - SUM(PWSPRT!AY$145) - SUM(PWSPRT!AY$146)</f>
        <v>35.28</v>
      </c>
      <c r="AZ72" s="438">
        <f>SUM(PWSPRT!AZ$133) + SUM(PWSPRT!AZ$135) - SUM(PWSPRT!AZ$145) - SUM(PWSPRT!AZ$146)</f>
        <v>34.886000000000003</v>
      </c>
      <c r="BA72" s="438">
        <f>SUM(PWSPRT!BA$133) + SUM(PWSPRT!BA$135) - SUM(PWSPRT!BA$145) - SUM(PWSPRT!BA$146)</f>
        <v>35.062100000000001</v>
      </c>
      <c r="BB72" s="438">
        <f>SUM(PWSPRT!BB$133) + SUM(PWSPRT!BB$135) - SUM(PWSPRT!BB$145) - SUM(PWSPRT!BB$146)</f>
        <v>34.978099999999998</v>
      </c>
      <c r="BC72" s="438">
        <f>SUM(PWSPRT!BC$133) + SUM(PWSPRT!BC$135) - SUM(PWSPRT!BC$145) - SUM(PWSPRT!BC$146)</f>
        <v>35.134100000000004</v>
      </c>
      <c r="BD72" s="438">
        <f>SUM(PWSPRT!BD$133) + SUM(PWSPRT!BD$135) - SUM(PWSPRT!BD$145) - SUM(PWSPRT!BD$146)</f>
        <v>35.120100000000001</v>
      </c>
      <c r="BE72" s="438">
        <f>SUM(PWSPRT!BE$133) + SUM(PWSPRT!BE$135) - SUM(PWSPRT!BE$145) - SUM(PWSPRT!BE$146)</f>
        <v>35.6661</v>
      </c>
      <c r="BF72" s="438">
        <f>SUM(PWSPRT!BF$133) + SUM(PWSPRT!BF$135) - SUM(PWSPRT!BF$145) - SUM(PWSPRT!BF$146)</f>
        <v>35.882100000000001</v>
      </c>
      <c r="BG72" s="438">
        <f>SUM(PWSPRT!BG$133) + SUM(PWSPRT!BG$135) - SUM(PWSPRT!BG$145) - SUM(PWSPRT!BG$146)</f>
        <v>35.9681</v>
      </c>
      <c r="BH72" s="438">
        <f>SUM(PWSPRT!BH$133) + SUM(PWSPRT!BH$135) - SUM(PWSPRT!BH$145) - SUM(PWSPRT!BH$146)</f>
        <v>36.094100000000005</v>
      </c>
      <c r="BI72" s="438">
        <f>SUM(PWSPRT!BI$133) + SUM(PWSPRT!BI$135) - SUM(PWSPRT!BI$145) - SUM(PWSPRT!BI$146)</f>
        <v>35.9101</v>
      </c>
      <c r="BJ72" s="438">
        <f>SUM(PWSPRT!BJ$133) + SUM(PWSPRT!BJ$135) - SUM(PWSPRT!BJ$145) - SUM(PWSPRT!BJ$146)</f>
        <v>36.106100000000005</v>
      </c>
      <c r="BK72" s="1529"/>
      <c r="BL72" s="1529"/>
      <c r="BM72" s="1529"/>
      <c r="BN72" s="1529"/>
      <c r="BO72" s="1529"/>
      <c r="BP72" s="1529"/>
      <c r="BQ72" s="1529"/>
      <c r="BR72" s="1529"/>
      <c r="BS72" s="1529"/>
      <c r="BT72" s="1529"/>
      <c r="BU72" s="1529"/>
      <c r="BV72" s="1529"/>
      <c r="BW72" s="1529"/>
      <c r="BX72" s="1529"/>
      <c r="BY72" s="1529"/>
      <c r="BZ72" s="1529"/>
      <c r="CA72" s="1529"/>
      <c r="CB72" s="1529"/>
      <c r="CC72" s="1529"/>
      <c r="CD72" s="1529"/>
      <c r="CE72" s="1529"/>
      <c r="CF72" s="1529"/>
      <c r="CG72" s="1529"/>
      <c r="CH72" s="1529"/>
      <c r="CI72" s="1529"/>
      <c r="CJ72" s="1530"/>
    </row>
    <row r="73" spans="2:88" ht="14.4" thickBot="1" x14ac:dyDescent="0.3">
      <c r="B73" s="1182" t="s">
        <v>314</v>
      </c>
      <c r="C73" s="577" t="s">
        <v>153</v>
      </c>
      <c r="D73" s="578" t="s">
        <v>315</v>
      </c>
      <c r="E73" s="577" t="s">
        <v>146</v>
      </c>
      <c r="F73" s="579">
        <v>2</v>
      </c>
      <c r="G73" s="435">
        <f>SUM(PWSPRT!G$151)</f>
        <v>28.36</v>
      </c>
      <c r="H73" s="435">
        <f>SUM(PWSPRT!H$151)</f>
        <v>26.64</v>
      </c>
      <c r="I73" s="435">
        <f>SUM(PWSPRT!I$151)</f>
        <v>25.34</v>
      </c>
      <c r="J73" s="435">
        <f>SUM(PWSPRT!J$151)</f>
        <v>24.7</v>
      </c>
      <c r="K73" s="435">
        <f>SUM(PWSPRT!K$151)</f>
        <v>24.27</v>
      </c>
      <c r="L73" s="435">
        <f>SUM(PWSPRT!L$151)</f>
        <v>24.049999999999997</v>
      </c>
      <c r="M73" s="435">
        <f>SUM(PWSPRT!M$151)</f>
        <v>23.735599999999998</v>
      </c>
      <c r="N73" s="435">
        <f>SUM(PWSPRT!N$151)</f>
        <v>23.421200000000002</v>
      </c>
      <c r="O73" s="435">
        <f>SUM(PWSPRT!O$151)</f>
        <v>23.106800000000003</v>
      </c>
      <c r="P73" s="435">
        <f>SUM(PWSPRT!P$151)</f>
        <v>22.792400000000004</v>
      </c>
      <c r="Q73" s="435">
        <f>SUM(PWSPRT!Q$151)</f>
        <v>22.478000000000005</v>
      </c>
      <c r="R73" s="435">
        <f>SUM(PWSPRT!R$151)</f>
        <v>22.16360000000001</v>
      </c>
      <c r="S73" s="435">
        <f>SUM(PWSPRT!S$151)</f>
        <v>21.84920000000001</v>
      </c>
      <c r="T73" s="435">
        <f>SUM(PWSPRT!T$151)</f>
        <v>21.534800000000011</v>
      </c>
      <c r="U73" s="435">
        <f>SUM(PWSPRT!U$151)</f>
        <v>21.220400000000012</v>
      </c>
      <c r="V73" s="435">
        <f>SUM(PWSPRT!V$151)</f>
        <v>20.906000000000013</v>
      </c>
      <c r="W73" s="435">
        <f>SUM(PWSPRT!W$151)</f>
        <v>20.591600000000014</v>
      </c>
      <c r="X73" s="435">
        <f>SUM(PWSPRT!X$151)</f>
        <v>20.277200000000015</v>
      </c>
      <c r="Y73" s="435">
        <f>SUM(PWSPRT!Y$151)</f>
        <v>19.962800000000016</v>
      </c>
      <c r="Z73" s="435">
        <f>SUM(PWSPRT!Z$151)</f>
        <v>19.648400000000017</v>
      </c>
      <c r="AA73" s="435">
        <f>SUM(PWSPRT!AA$151)</f>
        <v>19.334000000000017</v>
      </c>
      <c r="AB73" s="435">
        <f>SUM(PWSPRT!AB$151)</f>
        <v>19.019600000000018</v>
      </c>
      <c r="AC73" s="435">
        <f>SUM(PWSPRT!AC$151)</f>
        <v>18.705200000000019</v>
      </c>
      <c r="AD73" s="435">
        <f>SUM(PWSPRT!AD$151)</f>
        <v>18.39080000000002</v>
      </c>
      <c r="AE73" s="435">
        <f>SUM(PWSPRT!AE$151)</f>
        <v>18.076400000000024</v>
      </c>
      <c r="AF73" s="435">
        <f>SUM(PWSPRT!AF$151)</f>
        <v>17.762000000000029</v>
      </c>
      <c r="AG73" s="435">
        <f>SUM(PWSPRT!AG$151)</f>
        <v>17.447600000000026</v>
      </c>
      <c r="AH73" s="435">
        <f>SUM(PWSPRT!AH$151)</f>
        <v>17.133200000000027</v>
      </c>
      <c r="AI73" s="435">
        <f>SUM(PWSPRT!AI$151)</f>
        <v>16.818800000000028</v>
      </c>
      <c r="AJ73" s="435">
        <f>SUM(PWSPRT!AJ$151)</f>
        <v>16.504400000000029</v>
      </c>
      <c r="AK73" s="435">
        <f>SUM(PWSPRT!AK$151)</f>
        <v>16.189999999999998</v>
      </c>
      <c r="AL73" s="435">
        <f>SUM(PWSPRT!AL$151)</f>
        <v>16.109049999999996</v>
      </c>
      <c r="AM73" s="435">
        <f>SUM(PWSPRT!AM$151)</f>
        <v>16.028504749999996</v>
      </c>
      <c r="AN73" s="435">
        <f>SUM(PWSPRT!AN$151)</f>
        <v>15.948362226249998</v>
      </c>
      <c r="AO73" s="435">
        <f>SUM(PWSPRT!AO$151)</f>
        <v>15.868620415118748</v>
      </c>
      <c r="AP73" s="435">
        <f>SUM(PWSPRT!AP$151)</f>
        <v>15.789277313043156</v>
      </c>
      <c r="AQ73" s="435">
        <f>SUM(PWSPRT!AQ$151)</f>
        <v>15.71033092647794</v>
      </c>
      <c r="AR73" s="435">
        <f>SUM(PWSPRT!AR$151)</f>
        <v>15.63177927184555</v>
      </c>
      <c r="AS73" s="435">
        <f>SUM(PWSPRT!AS$151)</f>
        <v>15.553620375486323</v>
      </c>
      <c r="AT73" s="435">
        <f>SUM(PWSPRT!AT$151)</f>
        <v>15.475852273608892</v>
      </c>
      <c r="AU73" s="435">
        <f>SUM(PWSPRT!AU$151)</f>
        <v>15.398473012240846</v>
      </c>
      <c r="AV73" s="435">
        <f>SUM(PWSPRT!AV$151)</f>
        <v>15.321480647179641</v>
      </c>
      <c r="AW73" s="435">
        <f>SUM(PWSPRT!AW$151)</f>
        <v>15.244873243943742</v>
      </c>
      <c r="AX73" s="435">
        <f>SUM(PWSPRT!AX$151)</f>
        <v>15.168648877724022</v>
      </c>
      <c r="AY73" s="435">
        <f>SUM(PWSPRT!AY$151)</f>
        <v>15.092805633335402</v>
      </c>
      <c r="AZ73" s="435">
        <f>SUM(PWSPRT!AZ$151)</f>
        <v>15.017341605168726</v>
      </c>
      <c r="BA73" s="435">
        <f>SUM(PWSPRT!BA$151)</f>
        <v>14.942254897142881</v>
      </c>
      <c r="BB73" s="435">
        <f>SUM(PWSPRT!BB$151)</f>
        <v>14.867543622657166</v>
      </c>
      <c r="BC73" s="435">
        <f>SUM(PWSPRT!BC$151)</f>
        <v>14.79320590454388</v>
      </c>
      <c r="BD73" s="435">
        <f>SUM(PWSPRT!BD$151)</f>
        <v>14.719239875021161</v>
      </c>
      <c r="BE73" s="435">
        <f>SUM(PWSPRT!BE$151)</f>
        <v>14.645643675646056</v>
      </c>
      <c r="BF73" s="435">
        <f>SUM(PWSPRT!BF$151)</f>
        <v>14.572415457267828</v>
      </c>
      <c r="BG73" s="435">
        <f>SUM(PWSPRT!BG$151)</f>
        <v>14.499553379981489</v>
      </c>
      <c r="BH73" s="435">
        <f>SUM(PWSPRT!BH$151)</f>
        <v>14.427055613081581</v>
      </c>
      <c r="BI73" s="435">
        <f>SUM(PWSPRT!BI$151)</f>
        <v>14.354920335016173</v>
      </c>
      <c r="BJ73" s="435">
        <f>SUM(PWSPRT!BJ$151)</f>
        <v>14.283145733341092</v>
      </c>
      <c r="BK73" s="1523"/>
      <c r="BL73" s="1523"/>
      <c r="BM73" s="1523"/>
      <c r="BN73" s="1523"/>
      <c r="BO73" s="1523"/>
      <c r="BP73" s="1523"/>
      <c r="BQ73" s="1523"/>
      <c r="BR73" s="1523"/>
      <c r="BS73" s="1523"/>
      <c r="BT73" s="1523"/>
      <c r="BU73" s="1523"/>
      <c r="BV73" s="1523"/>
      <c r="BW73" s="1523"/>
      <c r="BX73" s="1523"/>
      <c r="BY73" s="1523"/>
      <c r="BZ73" s="1523"/>
      <c r="CA73" s="1523"/>
      <c r="CB73" s="1523"/>
      <c r="CC73" s="1523"/>
      <c r="CD73" s="1523"/>
      <c r="CE73" s="1523"/>
      <c r="CF73" s="1523"/>
      <c r="CG73" s="1523"/>
      <c r="CH73" s="1523"/>
      <c r="CI73" s="1523"/>
      <c r="CJ73" s="1524"/>
    </row>
    <row r="74" spans="2:88" ht="14.4" thickBot="1" x14ac:dyDescent="0.3">
      <c r="B74" s="1187" t="s">
        <v>316</v>
      </c>
      <c r="C74" s="529" t="s">
        <v>155</v>
      </c>
      <c r="D74" s="530" t="s">
        <v>317</v>
      </c>
      <c r="E74" s="529" t="s">
        <v>146</v>
      </c>
      <c r="F74" s="526">
        <v>2</v>
      </c>
      <c r="G74" s="435">
        <f>SUM(PWSPRT!G$175)</f>
        <v>177.98</v>
      </c>
      <c r="H74" s="435">
        <f>SUM(PWSPRT!H$175)</f>
        <v>175.04999999999995</v>
      </c>
      <c r="I74" s="435">
        <f>SUM(PWSPRT!I$175)</f>
        <v>174.48</v>
      </c>
      <c r="J74" s="435">
        <f>SUM(PWSPRT!J$175)</f>
        <v>173.67999999999998</v>
      </c>
      <c r="K74" s="435">
        <f>SUM(PWSPRT!K$175)</f>
        <v>174.11</v>
      </c>
      <c r="L74" s="435">
        <f>SUM(PWSPRT!L$175)</f>
        <v>173.42999999999998</v>
      </c>
      <c r="M74" s="435">
        <f>SUM(PWSPRT!M$175)</f>
        <v>171.45536256405279</v>
      </c>
      <c r="N74" s="435">
        <f>SUM(PWSPRT!N$175)</f>
        <v>170.18053200862664</v>
      </c>
      <c r="O74" s="435">
        <f>SUM(PWSPRT!O$175)</f>
        <v>169.23757444537912</v>
      </c>
      <c r="P74" s="435">
        <f>SUM(PWSPRT!P$175)</f>
        <v>168.00243247427636</v>
      </c>
      <c r="Q74" s="435">
        <f>SUM(PWSPRT!Q$175)</f>
        <v>166.94178274711547</v>
      </c>
      <c r="R74" s="435">
        <f>SUM(PWSPRT!R$175)</f>
        <v>164.58396679595015</v>
      </c>
      <c r="S74" s="435">
        <f>SUM(PWSPRT!S$175)</f>
        <v>163.27579214141016</v>
      </c>
      <c r="T74" s="435">
        <f>SUM(PWSPRT!T$175)</f>
        <v>160.81585045587974</v>
      </c>
      <c r="U74" s="435">
        <f>SUM(PWSPRT!U$175)</f>
        <v>159.47542227450123</v>
      </c>
      <c r="V74" s="435">
        <f>SUM(PWSPRT!V$175)</f>
        <v>156.81820326073867</v>
      </c>
      <c r="W74" s="435">
        <f>SUM(PWSPRT!W$175)</f>
        <v>156.08382799202388</v>
      </c>
      <c r="X74" s="435">
        <f>SUM(PWSPRT!X$175)</f>
        <v>155.88262390580945</v>
      </c>
      <c r="Y74" s="435">
        <f>SUM(PWSPRT!Y$175)</f>
        <v>155.19890263729749</v>
      </c>
      <c r="Z74" s="435">
        <f>SUM(PWSPRT!Z$175)</f>
        <v>154.22531324405824</v>
      </c>
      <c r="AA74" s="435">
        <f>SUM(PWSPRT!AA$175)</f>
        <v>153.82144303906662</v>
      </c>
      <c r="AB74" s="435">
        <f>SUM(PWSPRT!AB$175)</f>
        <v>153.058587097631</v>
      </c>
      <c r="AC74" s="435">
        <f>SUM(PWSPRT!AC$175)</f>
        <v>153.63124776628234</v>
      </c>
      <c r="AD74" s="435">
        <f>SUM(PWSPRT!AD$175)</f>
        <v>153.0827693360018</v>
      </c>
      <c r="AE74" s="435">
        <f>SUM(PWSPRT!AE$175)</f>
        <v>153.7538948249769</v>
      </c>
      <c r="AF74" s="435">
        <f>SUM(PWSPRT!AF$175)</f>
        <v>154.20505232969299</v>
      </c>
      <c r="AG74" s="435">
        <f>SUM(PWSPRT!AG$175)</f>
        <v>153.88388752436776</v>
      </c>
      <c r="AH74" s="435">
        <f>SUM(PWSPRT!AH$175)</f>
        <v>153.16513135736432</v>
      </c>
      <c r="AI74" s="435">
        <f>SUM(PWSPRT!AI$175)</f>
        <v>152.76874580443427</v>
      </c>
      <c r="AJ74" s="435">
        <f>SUM(PWSPRT!AJ$175)</f>
        <v>152.58406126364815</v>
      </c>
      <c r="AK74" s="435">
        <f>SUM(PWSPRT!AK$175)</f>
        <v>151.79240253148743</v>
      </c>
      <c r="AL74" s="435">
        <f>SUM(PWSPRT!AL$175)</f>
        <v>151.0352730946388</v>
      </c>
      <c r="AM74" s="435">
        <f>SUM(PWSPRT!AM$175)</f>
        <v>150.36481585124471</v>
      </c>
      <c r="AN74" s="435">
        <f>SUM(PWSPRT!AN$175)</f>
        <v>151.21909220137098</v>
      </c>
      <c r="AO74" s="435">
        <f>SUM(PWSPRT!AO$175)</f>
        <v>151.00438765811512</v>
      </c>
      <c r="AP74" s="435">
        <f>SUM(PWSPRT!AP$175)</f>
        <v>151.65976323053903</v>
      </c>
      <c r="AQ74" s="435">
        <f>SUM(PWSPRT!AQ$175)</f>
        <v>151.44636616052441</v>
      </c>
      <c r="AR74" s="435">
        <f>SUM(PWSPRT!AR$175)</f>
        <v>152.76305459812698</v>
      </c>
      <c r="AS74" s="435">
        <f>SUM(PWSPRT!AS$175)</f>
        <v>152.71927756648637</v>
      </c>
      <c r="AT74" s="435">
        <f>SUM(PWSPRT!AT$175)</f>
        <v>153.24538547738581</v>
      </c>
      <c r="AU74" s="435">
        <f>SUM(PWSPRT!AU$175)</f>
        <v>153.25179662519014</v>
      </c>
      <c r="AV74" s="435">
        <f>SUM(PWSPRT!AV$175)</f>
        <v>153.80876208578405</v>
      </c>
      <c r="AW74" s="435">
        <f>SUM(PWSPRT!AW$175)</f>
        <v>153.68619390398632</v>
      </c>
      <c r="AX74" s="435">
        <f>SUM(PWSPRT!AX$175)</f>
        <v>154.71481455702045</v>
      </c>
      <c r="AY74" s="435">
        <f>SUM(PWSPRT!AY$175)</f>
        <v>155.0258359672724</v>
      </c>
      <c r="AZ74" s="435">
        <f>SUM(PWSPRT!AZ$175)</f>
        <v>154.81797406741748</v>
      </c>
      <c r="BA74" s="435">
        <f>SUM(PWSPRT!BA$175)</f>
        <v>153.34291363217443</v>
      </c>
      <c r="BB74" s="435">
        <f>SUM(PWSPRT!BB$175)</f>
        <v>152.5402745223912</v>
      </c>
      <c r="BC74" s="435">
        <f>SUM(PWSPRT!BC$175)</f>
        <v>151.05087759483158</v>
      </c>
      <c r="BD74" s="435">
        <f>SUM(PWSPRT!BD$175)</f>
        <v>150.28838900618689</v>
      </c>
      <c r="BE74" s="435">
        <f>SUM(PWSPRT!BE$175)</f>
        <v>149.17567140299965</v>
      </c>
      <c r="BF74" s="435">
        <f>SUM(PWSPRT!BF$175)</f>
        <v>147.7151304497643</v>
      </c>
      <c r="BG74" s="435">
        <f>SUM(PWSPRT!BG$175)</f>
        <v>147.03805059439375</v>
      </c>
      <c r="BH74" s="435">
        <f>SUM(PWSPRT!BH$175)</f>
        <v>146.39748848135014</v>
      </c>
      <c r="BI74" s="435">
        <f>SUM(PWSPRT!BI$175)</f>
        <v>146.36775837133348</v>
      </c>
      <c r="BJ74" s="435">
        <f>SUM(PWSPRT!BJ$175)</f>
        <v>146.72856558242765</v>
      </c>
      <c r="BK74" s="1523"/>
      <c r="BL74" s="1523"/>
      <c r="BM74" s="1523"/>
      <c r="BN74" s="1523"/>
      <c r="BO74" s="1523"/>
      <c r="BP74" s="1523"/>
      <c r="BQ74" s="1523"/>
      <c r="BR74" s="1523"/>
      <c r="BS74" s="1523"/>
      <c r="BT74" s="1523"/>
      <c r="BU74" s="1523"/>
      <c r="BV74" s="1523"/>
      <c r="BW74" s="1523"/>
      <c r="BX74" s="1523"/>
      <c r="BY74" s="1523"/>
      <c r="BZ74" s="1523"/>
      <c r="CA74" s="1523"/>
      <c r="CB74" s="1523"/>
      <c r="CC74" s="1523"/>
      <c r="CD74" s="1523"/>
      <c r="CE74" s="1523"/>
      <c r="CF74" s="1523"/>
      <c r="CG74" s="1523"/>
      <c r="CH74" s="1523"/>
      <c r="CI74" s="1523"/>
      <c r="CJ74" s="1524"/>
    </row>
    <row r="75" spans="2:88" x14ac:dyDescent="0.25">
      <c r="B75" s="1188" t="s">
        <v>318</v>
      </c>
      <c r="C75" s="1189" t="s">
        <v>294</v>
      </c>
      <c r="D75" s="580" t="s">
        <v>319</v>
      </c>
      <c r="E75" s="1189" t="s">
        <v>146</v>
      </c>
      <c r="F75" s="581">
        <v>2</v>
      </c>
      <c r="G75" s="439">
        <f>SUM(PWSPRT!G$178)</f>
        <v>4.8899999999999997</v>
      </c>
      <c r="H75" s="439">
        <f>SUM(PWSPRT!H$178)</f>
        <v>5.25</v>
      </c>
      <c r="I75" s="439">
        <f>SUM(PWSPRT!I$178)</f>
        <v>5.16</v>
      </c>
      <c r="J75" s="439">
        <f>SUM(PWSPRT!J$178)</f>
        <v>5.05</v>
      </c>
      <c r="K75" s="439">
        <f>SUM(PWSPRT!K$178)</f>
        <v>5.0500000000000007</v>
      </c>
      <c r="L75" s="439">
        <f>SUM(PWSPRT!L$178)</f>
        <v>4.9499999999999993</v>
      </c>
      <c r="M75" s="439">
        <f>SUM(PWSPRT!M$178)</f>
        <v>4.0606491469599009</v>
      </c>
      <c r="N75" s="439">
        <f>SUM(PWSPRT!N$178)</f>
        <v>4.9600000000000009</v>
      </c>
      <c r="O75" s="439">
        <f>SUM(PWSPRT!O$178)</f>
        <v>4.67</v>
      </c>
      <c r="P75" s="439">
        <f>SUM(PWSPRT!P$178)</f>
        <v>4.8099999999999996</v>
      </c>
      <c r="Q75" s="439">
        <f>SUM(PWSPRT!Q$178)</f>
        <v>4.8000000000000007</v>
      </c>
      <c r="R75" s="439">
        <f>SUM(PWSPRT!R$178)</f>
        <v>4.9700000000000006</v>
      </c>
      <c r="S75" s="439">
        <f>SUM(PWSPRT!S$178)</f>
        <v>4.66</v>
      </c>
      <c r="T75" s="439">
        <f>SUM(PWSPRT!T$178)</f>
        <v>4.4000000000000004</v>
      </c>
      <c r="U75" s="439">
        <f>SUM(PWSPRT!U$178)</f>
        <v>4.3499999999999996</v>
      </c>
      <c r="V75" s="439">
        <f>SUM(PWSPRT!V$178)</f>
        <v>4.3100000000000005</v>
      </c>
      <c r="W75" s="439">
        <f>SUM(PWSPRT!W$178)</f>
        <v>4.0600000000000005</v>
      </c>
      <c r="X75" s="439">
        <f>SUM(PWSPRT!X$178)</f>
        <v>3.98</v>
      </c>
      <c r="Y75" s="439">
        <f>SUM(PWSPRT!Y$178)</f>
        <v>3.86</v>
      </c>
      <c r="Z75" s="439">
        <f>SUM(PWSPRT!Z$178)</f>
        <v>3.92</v>
      </c>
      <c r="AA75" s="439">
        <f>SUM(PWSPRT!AA$178)</f>
        <v>3.22</v>
      </c>
      <c r="AB75" s="439">
        <f>SUM(PWSPRT!AB$178)</f>
        <v>3.18</v>
      </c>
      <c r="AC75" s="439">
        <f>SUM(PWSPRT!AC$178)</f>
        <v>2.4643240476011501</v>
      </c>
      <c r="AD75" s="439">
        <f>SUM(PWSPRT!AD$178)</f>
        <v>2.5304681205616837</v>
      </c>
      <c r="AE75" s="439">
        <f>SUM(PWSPRT!AE$178)</f>
        <v>2.4095921311149247</v>
      </c>
      <c r="AF75" s="439">
        <f>SUM(PWSPRT!AF$178)</f>
        <v>2.5400273559958366</v>
      </c>
      <c r="AG75" s="439">
        <f>SUM(PWSPRT!AG$178)</f>
        <v>2.5141060542237677</v>
      </c>
      <c r="AH75" s="439">
        <f>SUM(PWSPRT!AH$178)</f>
        <v>2.5575423573627631</v>
      </c>
      <c r="AI75" s="439">
        <f>SUM(PWSPRT!AI$178)</f>
        <v>2.63</v>
      </c>
      <c r="AJ75" s="439">
        <f>SUM(PWSPRT!AJ$178)</f>
        <v>2.52</v>
      </c>
      <c r="AK75" s="439">
        <f>SUM(PWSPRT!AK$178)</f>
        <v>2.44</v>
      </c>
      <c r="AL75" s="439">
        <f>SUM(PWSPRT!AL$178)</f>
        <v>2.29</v>
      </c>
      <c r="AM75" s="439">
        <f>SUM(PWSPRT!AM$178)</f>
        <v>2.4</v>
      </c>
      <c r="AN75" s="439">
        <f>SUM(PWSPRT!AN$178)</f>
        <v>2.2999999999999998</v>
      </c>
      <c r="AO75" s="439">
        <f>SUM(PWSPRT!AO$178)</f>
        <v>2.33</v>
      </c>
      <c r="AP75" s="439">
        <f>SUM(PWSPRT!AP$178)</f>
        <v>2.2599999999999998</v>
      </c>
      <c r="AQ75" s="439">
        <f>SUM(PWSPRT!AQ$178)</f>
        <v>2.35</v>
      </c>
      <c r="AR75" s="439">
        <f>SUM(PWSPRT!AR$178)</f>
        <v>2.33</v>
      </c>
      <c r="AS75" s="439">
        <f>SUM(PWSPRT!AS$178)</f>
        <v>2.2000000000000002</v>
      </c>
      <c r="AT75" s="439">
        <f>SUM(PWSPRT!AT$178)</f>
        <v>2.3199999999999998</v>
      </c>
      <c r="AU75" s="439">
        <f>SUM(PWSPRT!AU$178)</f>
        <v>2.41</v>
      </c>
      <c r="AV75" s="439">
        <f>SUM(PWSPRT!AV$178)</f>
        <v>2.4</v>
      </c>
      <c r="AW75" s="439">
        <f>SUM(PWSPRT!AW$178)</f>
        <v>2.2200000000000002</v>
      </c>
      <c r="AX75" s="439">
        <f>SUM(PWSPRT!AX$178)</f>
        <v>2.19</v>
      </c>
      <c r="AY75" s="439">
        <f>SUM(PWSPRT!AY$178)</f>
        <v>2.19</v>
      </c>
      <c r="AZ75" s="439">
        <f>SUM(PWSPRT!AZ$178)</f>
        <v>2.36</v>
      </c>
      <c r="BA75" s="439">
        <f>SUM(PWSPRT!BA$178)</f>
        <v>2.2999999999999998</v>
      </c>
      <c r="BB75" s="439">
        <f>SUM(PWSPRT!BB$178)</f>
        <v>2.1800000000000002</v>
      </c>
      <c r="BC75" s="439">
        <f>SUM(PWSPRT!BC$178)</f>
        <v>2.16</v>
      </c>
      <c r="BD75" s="439">
        <f>SUM(PWSPRT!BD$178)</f>
        <v>2.3199999999999998</v>
      </c>
      <c r="BE75" s="439">
        <f>SUM(PWSPRT!BE$178)</f>
        <v>2.25</v>
      </c>
      <c r="BF75" s="439">
        <f>SUM(PWSPRT!BF$178)</f>
        <v>2.29</v>
      </c>
      <c r="BG75" s="439">
        <f>SUM(PWSPRT!BG$178)</f>
        <v>2.2799999999999998</v>
      </c>
      <c r="BH75" s="439">
        <f>SUM(PWSPRT!BH$178)</f>
        <v>2.33</v>
      </c>
      <c r="BI75" s="439">
        <f>SUM(PWSPRT!BI$178)</f>
        <v>2.4</v>
      </c>
      <c r="BJ75" s="439">
        <f>SUM(PWSPRT!BJ$178)</f>
        <v>2.17</v>
      </c>
      <c r="BK75" s="1531"/>
      <c r="BL75" s="1531"/>
      <c r="BM75" s="1531"/>
      <c r="BN75" s="1531"/>
      <c r="BO75" s="1531"/>
      <c r="BP75" s="1531"/>
      <c r="BQ75" s="1531"/>
      <c r="BR75" s="1531"/>
      <c r="BS75" s="1531"/>
      <c r="BT75" s="1531"/>
      <c r="BU75" s="1531"/>
      <c r="BV75" s="1531"/>
      <c r="BW75" s="1531"/>
      <c r="BX75" s="1531"/>
      <c r="BY75" s="1531"/>
      <c r="BZ75" s="1531"/>
      <c r="CA75" s="1531"/>
      <c r="CB75" s="1531"/>
      <c r="CC75" s="1531"/>
      <c r="CD75" s="1531"/>
      <c r="CE75" s="1531"/>
      <c r="CF75" s="1531"/>
      <c r="CG75" s="1531"/>
      <c r="CH75" s="1531"/>
      <c r="CI75" s="1531"/>
      <c r="CJ75" s="1532"/>
    </row>
    <row r="76" spans="2:88" x14ac:dyDescent="0.25">
      <c r="B76" s="1190" t="s">
        <v>320</v>
      </c>
      <c r="C76" s="582" t="s">
        <v>297</v>
      </c>
      <c r="D76" s="583" t="s">
        <v>321</v>
      </c>
      <c r="E76" s="582" t="s">
        <v>146</v>
      </c>
      <c r="F76" s="584">
        <v>2</v>
      </c>
      <c r="G76" s="438">
        <f>SUM(PWSPRT!G$131)</f>
        <v>205.23000000000002</v>
      </c>
      <c r="H76" s="438">
        <f>SUM(PWSPRT!H$131)</f>
        <v>205.19</v>
      </c>
      <c r="I76" s="438">
        <f>SUM(PWSPRT!I$131)</f>
        <v>205.16000000000003</v>
      </c>
      <c r="J76" s="438">
        <f>SUM(PWSPRT!J$131)</f>
        <v>205.12</v>
      </c>
      <c r="K76" s="438">
        <f>SUM(PWSPRT!K$131)</f>
        <v>205.09</v>
      </c>
      <c r="L76" s="438">
        <f>SUM(PWSPRT!L$131)</f>
        <v>218.32000000000002</v>
      </c>
      <c r="M76" s="438">
        <f>SUM(PWSPRT!M$131)</f>
        <v>214.52300000000002</v>
      </c>
      <c r="N76" s="438">
        <f>SUM(PWSPRT!N$131)</f>
        <v>214.40975000000003</v>
      </c>
      <c r="O76" s="438">
        <f>SUM(PWSPRT!O$131)</f>
        <v>214.29650000000004</v>
      </c>
      <c r="P76" s="438">
        <f>SUM(PWSPRT!P$131)</f>
        <v>208.66821268656719</v>
      </c>
      <c r="Q76" s="438">
        <f>SUM(PWSPRT!Q$131)</f>
        <v>227.85992537313436</v>
      </c>
      <c r="R76" s="438">
        <f>SUM(PWSPRT!R$131)</f>
        <v>356.94667537313427</v>
      </c>
      <c r="S76" s="438">
        <f>SUM(PWSPRT!S$131)</f>
        <v>356.83342537313428</v>
      </c>
      <c r="T76" s="438">
        <f>SUM(PWSPRT!T$131)</f>
        <v>356.72017537313428</v>
      </c>
      <c r="U76" s="438">
        <f>SUM(PWSPRT!U$131)</f>
        <v>356.60692537313429</v>
      </c>
      <c r="V76" s="438">
        <f>SUM(PWSPRT!V$131)</f>
        <v>356.49367537313429</v>
      </c>
      <c r="W76" s="438">
        <f>SUM(PWSPRT!W$131)</f>
        <v>345.3503507462687</v>
      </c>
      <c r="X76" s="438">
        <f>SUM(PWSPRT!X$131)</f>
        <v>345.23710074626871</v>
      </c>
      <c r="Y76" s="438">
        <f>SUM(PWSPRT!Y$131)</f>
        <v>345.12385074626872</v>
      </c>
      <c r="Z76" s="438">
        <f>SUM(PWSPRT!Z$131)</f>
        <v>345.01060074626872</v>
      </c>
      <c r="AA76" s="438">
        <f>SUM(PWSPRT!AA$131)</f>
        <v>308.02624499999996</v>
      </c>
      <c r="AB76" s="438">
        <f>SUM(PWSPRT!AB$131)</f>
        <v>307.91337249999998</v>
      </c>
      <c r="AC76" s="438">
        <f>SUM(PWSPRT!AC$131)</f>
        <v>306.50049999999999</v>
      </c>
      <c r="AD76" s="438">
        <f>SUM(PWSPRT!AD$131)</f>
        <v>306.38762750000001</v>
      </c>
      <c r="AE76" s="438">
        <f>SUM(PWSPRT!AE$131)</f>
        <v>298.71094499999998</v>
      </c>
      <c r="AF76" s="438">
        <f>SUM(PWSPRT!AF$131)</f>
        <v>298.59807249999994</v>
      </c>
      <c r="AG76" s="438">
        <f>SUM(PWSPRT!AG$131)</f>
        <v>298.48519999999996</v>
      </c>
      <c r="AH76" s="438">
        <f>SUM(PWSPRT!AH$131)</f>
        <v>298.37232749999998</v>
      </c>
      <c r="AI76" s="438">
        <f>SUM(PWSPRT!AI$131)</f>
        <v>298.259455</v>
      </c>
      <c r="AJ76" s="438">
        <f>SUM(PWSPRT!AJ$131)</f>
        <v>276.74197249999997</v>
      </c>
      <c r="AK76" s="438">
        <f>SUM(PWSPRT!AK$131)</f>
        <v>276.62909999999999</v>
      </c>
      <c r="AL76" s="438">
        <f>SUM(PWSPRT!AL$131)</f>
        <v>276.51622750000001</v>
      </c>
      <c r="AM76" s="438">
        <f>SUM(PWSPRT!AM$131)</f>
        <v>276.403345</v>
      </c>
      <c r="AN76" s="438">
        <f>SUM(PWSPRT!AN$131)</f>
        <v>276.29047249999996</v>
      </c>
      <c r="AO76" s="438">
        <f>SUM(PWSPRT!AO$131)</f>
        <v>254.773</v>
      </c>
      <c r="AP76" s="438">
        <f>SUM(PWSPRT!AP$131)</f>
        <v>254.66012750000002</v>
      </c>
      <c r="AQ76" s="438">
        <f>SUM(PWSPRT!AQ$131)</f>
        <v>254.547245</v>
      </c>
      <c r="AR76" s="438">
        <f>SUM(PWSPRT!AR$131)</f>
        <v>254.43437250000002</v>
      </c>
      <c r="AS76" s="438">
        <f>SUM(PWSPRT!AS$131)</f>
        <v>254.32149999999999</v>
      </c>
      <c r="AT76" s="438">
        <f>SUM(PWSPRT!AT$131)</f>
        <v>254.20862750000001</v>
      </c>
      <c r="AU76" s="438">
        <f>SUM(PWSPRT!AU$131)</f>
        <v>254.09575500000003</v>
      </c>
      <c r="AV76" s="438">
        <f>SUM(PWSPRT!AV$131)</f>
        <v>253.98287250000001</v>
      </c>
      <c r="AW76" s="438">
        <f>SUM(PWSPRT!AW$131)</f>
        <v>253.87000000000003</v>
      </c>
      <c r="AX76" s="438">
        <f>SUM(PWSPRT!AX$131)</f>
        <v>253.7571275</v>
      </c>
      <c r="AY76" s="438">
        <f>SUM(PWSPRT!AY$131)</f>
        <v>253.64424499999998</v>
      </c>
      <c r="AZ76" s="438">
        <f>SUM(PWSPRT!AZ$131)</f>
        <v>253.5313725</v>
      </c>
      <c r="BA76" s="438">
        <f>SUM(PWSPRT!BA$131)</f>
        <v>253.41850000000002</v>
      </c>
      <c r="BB76" s="438">
        <f>SUM(PWSPRT!BB$131)</f>
        <v>253.30562749999999</v>
      </c>
      <c r="BC76" s="438">
        <f>SUM(PWSPRT!BC$131)</f>
        <v>253.19275500000001</v>
      </c>
      <c r="BD76" s="438">
        <f>SUM(PWSPRT!BD$131)</f>
        <v>253.07987249999999</v>
      </c>
      <c r="BE76" s="438">
        <f>SUM(PWSPRT!BE$131)</f>
        <v>252.96700000000001</v>
      </c>
      <c r="BF76" s="438">
        <f>SUM(PWSPRT!BF$131)</f>
        <v>252.85412750000003</v>
      </c>
      <c r="BG76" s="438">
        <f>SUM(PWSPRT!BG$131)</f>
        <v>252.741255</v>
      </c>
      <c r="BH76" s="438">
        <f>SUM(PWSPRT!BH$131)</f>
        <v>252.62837249999998</v>
      </c>
      <c r="BI76" s="438">
        <f>SUM(PWSPRT!BI$131)</f>
        <v>252.5155</v>
      </c>
      <c r="BJ76" s="438">
        <f>SUM(PWSPRT!BJ$131)</f>
        <v>252.40262750000002</v>
      </c>
      <c r="BK76" s="1529"/>
      <c r="BL76" s="1529"/>
      <c r="BM76" s="1529"/>
      <c r="BN76" s="1529"/>
      <c r="BO76" s="1529"/>
      <c r="BP76" s="1529"/>
      <c r="BQ76" s="1529"/>
      <c r="BR76" s="1529"/>
      <c r="BS76" s="1529"/>
      <c r="BT76" s="1529"/>
      <c r="BU76" s="1529"/>
      <c r="BV76" s="1529"/>
      <c r="BW76" s="1529"/>
      <c r="BX76" s="1529"/>
      <c r="BY76" s="1529"/>
      <c r="BZ76" s="1529"/>
      <c r="CA76" s="1529"/>
      <c r="CB76" s="1529"/>
      <c r="CC76" s="1529"/>
      <c r="CD76" s="1529"/>
      <c r="CE76" s="1529"/>
      <c r="CF76" s="1529"/>
      <c r="CG76" s="1529"/>
      <c r="CH76" s="1529"/>
      <c r="CI76" s="1529"/>
      <c r="CJ76" s="1530"/>
    </row>
    <row r="77" spans="2:88" ht="66.599999999999994" customHeight="1" x14ac:dyDescent="0.25">
      <c r="B77" s="1190" t="s">
        <v>322</v>
      </c>
      <c r="C77" s="582" t="s">
        <v>300</v>
      </c>
      <c r="D77" s="583" t="s">
        <v>323</v>
      </c>
      <c r="E77" s="582" t="s">
        <v>146</v>
      </c>
      <c r="F77" s="584">
        <v>2</v>
      </c>
      <c r="G77" s="438">
        <f>SUM(PWSPRT!G$132)</f>
        <v>182.73000000000002</v>
      </c>
      <c r="H77" s="438">
        <f>SUM(PWSPRT!H$132)</f>
        <v>175.19</v>
      </c>
      <c r="I77" s="438">
        <f>SUM(PWSPRT!I$132)</f>
        <v>175.16000000000003</v>
      </c>
      <c r="J77" s="438">
        <f>SUM(PWSPRT!J$132)</f>
        <v>175.12</v>
      </c>
      <c r="K77" s="438">
        <f>SUM(PWSPRT!K$132)</f>
        <v>175.09</v>
      </c>
      <c r="L77" s="438">
        <f>SUM(PWSPRT!L$132)</f>
        <v>179.32000000000002</v>
      </c>
      <c r="M77" s="438">
        <f>SUM(PWSPRT!M$132)</f>
        <v>175.52300000000002</v>
      </c>
      <c r="N77" s="438">
        <f>SUM(PWSPRT!N$132)</f>
        <v>176.37788000000003</v>
      </c>
      <c r="O77" s="438">
        <f>SUM(PWSPRT!O$132)</f>
        <v>175.29650000000004</v>
      </c>
      <c r="P77" s="438">
        <f>SUM(PWSPRT!P$132)</f>
        <v>174.0340201865672</v>
      </c>
      <c r="Q77" s="438">
        <f>SUM(PWSPRT!Q$132)</f>
        <v>172.95551007313435</v>
      </c>
      <c r="R77" s="438">
        <f>SUM(PWSPRT!R$132)</f>
        <v>286.12591437313426</v>
      </c>
      <c r="S77" s="438">
        <f>SUM(PWSPRT!S$132)</f>
        <v>286.91483237313429</v>
      </c>
      <c r="T77" s="438">
        <f>SUM(PWSPRT!T$132)</f>
        <v>288.45892437313427</v>
      </c>
      <c r="U77" s="438">
        <f>SUM(PWSPRT!U$132)</f>
        <v>288.97270237313433</v>
      </c>
      <c r="V77" s="438">
        <f>SUM(PWSPRT!V$132)</f>
        <v>290.76455437313427</v>
      </c>
      <c r="W77" s="438">
        <f>SUM(PWSPRT!W$132)</f>
        <v>278.58779974626873</v>
      </c>
      <c r="X77" s="438">
        <f>SUM(PWSPRT!X$132)</f>
        <v>277.45777812626869</v>
      </c>
      <c r="Y77" s="438">
        <f>SUM(PWSPRT!Y$132)</f>
        <v>277.68318974626868</v>
      </c>
      <c r="Z77" s="438">
        <f>SUM(PWSPRT!Z$132)</f>
        <v>276.86147974626874</v>
      </c>
      <c r="AA77" s="438">
        <f>SUM(PWSPRT!AA$132)</f>
        <v>236.96065999999996</v>
      </c>
      <c r="AB77" s="438">
        <f>SUM(PWSPRT!AB$132)</f>
        <v>218.75034979999998</v>
      </c>
      <c r="AC77" s="438">
        <f>SUM(PWSPRT!AC$132)</f>
        <v>156.09763000000001</v>
      </c>
      <c r="AD77" s="438">
        <f>SUM(PWSPRT!AD$132)</f>
        <v>155.62516010000002</v>
      </c>
      <c r="AE77" s="438">
        <f>SUM(PWSPRT!AE$132)</f>
        <v>156.22710000000001</v>
      </c>
      <c r="AF77" s="438">
        <f>SUM(PWSPRT!AF$132)</f>
        <v>156.80142981999995</v>
      </c>
      <c r="AG77" s="438">
        <f>SUM(PWSPRT!AG$132)</f>
        <v>156.43395999999998</v>
      </c>
      <c r="AH77" s="438">
        <f>SUM(PWSPRT!AH$132)</f>
        <v>155.7517</v>
      </c>
      <c r="AI77" s="438">
        <f>SUM(PWSPRT!AI$132)</f>
        <v>155.40930000000003</v>
      </c>
      <c r="AJ77" s="438">
        <f>SUM(PWSPRT!AJ$132)</f>
        <v>155.21452609999997</v>
      </c>
      <c r="AK77" s="438">
        <f>SUM(PWSPRT!AK$132)</f>
        <v>154.42044000000001</v>
      </c>
      <c r="AL77" s="438">
        <f>SUM(PWSPRT!AL$132)</f>
        <v>153.52078986000001</v>
      </c>
      <c r="AM77" s="438">
        <f>SUM(PWSPRT!AM$132)</f>
        <v>152.95551999999998</v>
      </c>
      <c r="AN77" s="438">
        <f>SUM(PWSPRT!AN$132)</f>
        <v>153.70281979999999</v>
      </c>
      <c r="AO77" s="438">
        <f>SUM(PWSPRT!AO$132)</f>
        <v>153.51063099999999</v>
      </c>
      <c r="AP77" s="438">
        <f>SUM(PWSPRT!AP$132)</f>
        <v>154.10165060000003</v>
      </c>
      <c r="AQ77" s="438">
        <f>SUM(PWSPRT!AQ$132)</f>
        <v>153.96941990000002</v>
      </c>
      <c r="AR77" s="438">
        <f>SUM(PWSPRT!AR$132)</f>
        <v>155.25529070000005</v>
      </c>
      <c r="AS77" s="438">
        <f>SUM(PWSPRT!AS$132)</f>
        <v>155.0746</v>
      </c>
      <c r="AT77" s="438">
        <f>SUM(PWSPRT!AT$132)</f>
        <v>155.72476979999999</v>
      </c>
      <c r="AU77" s="438">
        <f>SUM(PWSPRT!AU$132)</f>
        <v>155.80141372000003</v>
      </c>
      <c r="AV77" s="438">
        <f>SUM(PWSPRT!AV$132)</f>
        <v>156.35562990000003</v>
      </c>
      <c r="AW77" s="438">
        <f>SUM(PWSPRT!AW$132)</f>
        <v>156.05339000000004</v>
      </c>
      <c r="AX77" s="438">
        <f>SUM(PWSPRT!AX$132)</f>
        <v>157.0394675</v>
      </c>
      <c r="AY77" s="438">
        <f>SUM(PWSPRT!AY$132)</f>
        <v>157.35113169999997</v>
      </c>
      <c r="AZ77" s="438">
        <f>SUM(PWSPRT!AZ$132)</f>
        <v>157.28793240000002</v>
      </c>
      <c r="BA77" s="438">
        <f>SUM(PWSPRT!BA$132)</f>
        <v>155.77266000000003</v>
      </c>
      <c r="BB77" s="438">
        <f>SUM(PWSPRT!BB$132)</f>
        <v>154.83896109999998</v>
      </c>
      <c r="BC77" s="438">
        <f>SUM(PWSPRT!BC$132)</f>
        <v>153.32915199999999</v>
      </c>
      <c r="BD77" s="438">
        <f>SUM(PWSPRT!BD$132)</f>
        <v>152.725044</v>
      </c>
      <c r="BE77" s="438">
        <f>SUM(PWSPRT!BE$132)</f>
        <v>151.52494000000002</v>
      </c>
      <c r="BF77" s="438">
        <f>SUM(PWSPRT!BF$132)</f>
        <v>150.11002929999893</v>
      </c>
      <c r="BG77" s="438">
        <f>SUM(PWSPRT!BG$132)</f>
        <v>149.42133970000003</v>
      </c>
      <c r="BH77" s="438">
        <f>SUM(PWSPRT!BH$132)</f>
        <v>148.82322959999999</v>
      </c>
      <c r="BI77" s="438">
        <f>SUM(PWSPRT!BI$132)</f>
        <v>148.85256000000004</v>
      </c>
      <c r="BJ77" s="438">
        <f>SUM(PWSPRT!BJ$132)</f>
        <v>148.98476030000003</v>
      </c>
      <c r="BK77" s="1529"/>
      <c r="BL77" s="1529"/>
      <c r="BM77" s="1529"/>
      <c r="BN77" s="1529"/>
      <c r="BO77" s="1529"/>
      <c r="BP77" s="1529"/>
      <c r="BQ77" s="1529"/>
      <c r="BR77" s="1529"/>
      <c r="BS77" s="1529"/>
      <c r="BT77" s="1529"/>
      <c r="BU77" s="1529"/>
      <c r="BV77" s="1529"/>
      <c r="BW77" s="1529"/>
      <c r="BX77" s="1529"/>
      <c r="BY77" s="1529"/>
      <c r="BZ77" s="1529"/>
      <c r="CA77" s="1529"/>
      <c r="CB77" s="1529"/>
      <c r="CC77" s="1529"/>
      <c r="CD77" s="1529"/>
      <c r="CE77" s="1529"/>
      <c r="CF77" s="1529"/>
      <c r="CG77" s="1529"/>
      <c r="CH77" s="1529"/>
      <c r="CI77" s="1529"/>
      <c r="CJ77" s="1530"/>
    </row>
    <row r="78" spans="2:88" ht="18" customHeight="1" thickBot="1" x14ac:dyDescent="0.3">
      <c r="B78" s="1196" t="s">
        <v>324</v>
      </c>
      <c r="C78" s="1197" t="s">
        <v>303</v>
      </c>
      <c r="D78" s="585" t="s">
        <v>325</v>
      </c>
      <c r="E78" s="1197" t="s">
        <v>146</v>
      </c>
      <c r="F78" s="586">
        <v>2</v>
      </c>
      <c r="G78" s="440">
        <f>SUM(PWSPRT!G$181)</f>
        <v>-0.13999999999997126</v>
      </c>
      <c r="H78" s="440">
        <f>SUM(PWSPRT!H$181)</f>
        <v>-5.1099999999999568</v>
      </c>
      <c r="I78" s="440">
        <f>SUM(PWSPRT!I$181)</f>
        <v>-4.4799999999999649</v>
      </c>
      <c r="J78" s="440">
        <f>SUM(PWSPRT!J$181)</f>
        <v>-3.6099999999999737</v>
      </c>
      <c r="K78" s="440">
        <f>SUM(PWSPRT!K$181)</f>
        <v>-4.0700000000000109</v>
      </c>
      <c r="L78" s="440">
        <f>SUM(PWSPRT!L$181)</f>
        <v>0.94000000000004391</v>
      </c>
      <c r="M78" s="440">
        <f>SUM(PWSPRT!M$181)</f>
        <v>6.9882889873325027E-3</v>
      </c>
      <c r="N78" s="440">
        <f>SUM(PWSPRT!N$181)</f>
        <v>1.2373479913733902</v>
      </c>
      <c r="O78" s="440">
        <f>SUM(PWSPRT!O$181)</f>
        <v>1.3889255546209132</v>
      </c>
      <c r="P78" s="440">
        <f>SUM(PWSPRT!P$181)</f>
        <v>1.2215877122908436</v>
      </c>
      <c r="Q78" s="440">
        <f>SUM(PWSPRT!Q$181)</f>
        <v>1.2137273260188799</v>
      </c>
      <c r="R78" s="440">
        <f>SUM(PWSPRT!R$181)</f>
        <v>116.57194757718412</v>
      </c>
      <c r="S78" s="440">
        <f>SUM(PWSPRT!S$181)</f>
        <v>118.97904023172413</v>
      </c>
      <c r="T78" s="440">
        <f>SUM(PWSPRT!T$181)</f>
        <v>123.24307391725452</v>
      </c>
      <c r="U78" s="440">
        <f>SUM(PWSPRT!U$181)</f>
        <v>125.1472800986331</v>
      </c>
      <c r="V78" s="440">
        <f>SUM(PWSPRT!V$181)</f>
        <v>129.6363511123956</v>
      </c>
      <c r="W78" s="440">
        <f>SUM(PWSPRT!W$181)</f>
        <v>118.44397175424484</v>
      </c>
      <c r="X78" s="440">
        <f>SUM(PWSPRT!X$181)</f>
        <v>117.59515422045924</v>
      </c>
      <c r="Y78" s="440">
        <f>SUM(PWSPRT!Y$181)</f>
        <v>118.62428710897119</v>
      </c>
      <c r="Z78" s="440">
        <f>SUM(PWSPRT!Z$181)</f>
        <v>118.7161665022105</v>
      </c>
      <c r="AA78" s="440">
        <f>SUM(PWSPRT!AA$181)</f>
        <v>79.91921696093334</v>
      </c>
      <c r="AB78" s="440">
        <f>SUM(PWSPRT!AB$181)</f>
        <v>62.511762702368976</v>
      </c>
      <c r="AC78" s="440">
        <f>SUM(PWSPRT!AC$181)</f>
        <v>2.0581861165167581E-3</v>
      </c>
      <c r="AD78" s="440">
        <f>SUM(PWSPRT!AD$181)</f>
        <v>1.1922643436529601E-2</v>
      </c>
      <c r="AE78" s="440">
        <f>SUM(PWSPRT!AE$181)</f>
        <v>6.3613043908186118E-2</v>
      </c>
      <c r="AF78" s="440">
        <f>SUM(PWSPRT!AF$181)</f>
        <v>5.6350134311126787E-2</v>
      </c>
      <c r="AG78" s="440">
        <f>SUM(PWSPRT!AG$181)</f>
        <v>3.5966421408452298E-2</v>
      </c>
      <c r="AH78" s="440">
        <f>SUM(PWSPRT!AH$181)</f>
        <v>2.9026285272919949E-2</v>
      </c>
      <c r="AI78" s="440">
        <f>SUM(PWSPRT!AI$181)</f>
        <v>1.0554195565755542E-2</v>
      </c>
      <c r="AJ78" s="440">
        <f>SUM(PWSPRT!AJ$181)</f>
        <v>0.1104648363518197</v>
      </c>
      <c r="AK78" s="440">
        <f>SUM(PWSPRT!AK$181)</f>
        <v>0.18803746851258785</v>
      </c>
      <c r="AL78" s="440">
        <f>SUM(PWSPRT!AL$181)</f>
        <v>0.19551676536121132</v>
      </c>
      <c r="AM78" s="440">
        <f>SUM(PWSPRT!AM$181)</f>
        <v>0.19070414875526476</v>
      </c>
      <c r="AN78" s="440">
        <f>SUM(PWSPRT!AN$181)</f>
        <v>0.18372759862900256</v>
      </c>
      <c r="AO78" s="440">
        <f>SUM(PWSPRT!AO$181)</f>
        <v>0.17624334188486834</v>
      </c>
      <c r="AP78" s="440">
        <f>SUM(PWSPRT!AP$181)</f>
        <v>0.18188736946100015</v>
      </c>
      <c r="AQ78" s="440">
        <f>SUM(PWSPRT!AQ$181)</f>
        <v>0.17305373947561398</v>
      </c>
      <c r="AR78" s="440">
        <f>SUM(PWSPRT!AR$181)</f>
        <v>0.16223610187306114</v>
      </c>
      <c r="AS78" s="440">
        <f>SUM(PWSPRT!AS$181)</f>
        <v>0.15532243351363473</v>
      </c>
      <c r="AT78" s="440">
        <f>SUM(PWSPRT!AT$181)</f>
        <v>0.15938432261418045</v>
      </c>
      <c r="AU78" s="440">
        <f>SUM(PWSPRT!AU$181)</f>
        <v>0.13961709480988915</v>
      </c>
      <c r="AV78" s="440">
        <f>SUM(PWSPRT!AV$181)</f>
        <v>0.14686781421597184</v>
      </c>
      <c r="AW78" s="440">
        <f>SUM(PWSPRT!AW$181)</f>
        <v>0.14719609601371397</v>
      </c>
      <c r="AX78" s="440">
        <f>SUM(PWSPRT!AX$181)</f>
        <v>0.13465294297955444</v>
      </c>
      <c r="AY78" s="440">
        <f>SUM(PWSPRT!AY$181)</f>
        <v>0.13529573272756812</v>
      </c>
      <c r="AZ78" s="440">
        <f>SUM(PWSPRT!AZ$181)</f>
        <v>0.10995833258253596</v>
      </c>
      <c r="BA78" s="440">
        <f>SUM(PWSPRT!BA$181)</f>
        <v>0.12974636782560101</v>
      </c>
      <c r="BB78" s="440">
        <f>SUM(PWSPRT!BB$181)</f>
        <v>0.11868657760877666</v>
      </c>
      <c r="BC78" s="440">
        <f>SUM(PWSPRT!BC$181)</f>
        <v>0.11827440516841747</v>
      </c>
      <c r="BD78" s="440">
        <f>SUM(PWSPRT!BD$181)</f>
        <v>0.1166549938131074</v>
      </c>
      <c r="BE78" s="440">
        <f>SUM(PWSPRT!BE$181)</f>
        <v>9.9268597000360614E-2</v>
      </c>
      <c r="BF78" s="440">
        <f>SUM(PWSPRT!BF$181)</f>
        <v>0.10489885023462531</v>
      </c>
      <c r="BG78" s="440">
        <f>SUM(PWSPRT!BG$181)</f>
        <v>0.1032891056062808</v>
      </c>
      <c r="BH78" s="440">
        <f>SUM(PWSPRT!BH$181)</f>
        <v>9.5741118649852908E-2</v>
      </c>
      <c r="BI78" s="440">
        <f>SUM(PWSPRT!BI$181)</f>
        <v>8.4801628666559825E-2</v>
      </c>
      <c r="BJ78" s="440">
        <f>SUM(PWSPRT!BJ$181)</f>
        <v>8.6194717572384505E-2</v>
      </c>
      <c r="BK78" s="1535"/>
      <c r="BL78" s="1535"/>
      <c r="BM78" s="1535"/>
      <c r="BN78" s="1535"/>
      <c r="BO78" s="1535"/>
      <c r="BP78" s="1535"/>
      <c r="BQ78" s="1535"/>
      <c r="BR78" s="1535"/>
      <c r="BS78" s="1535"/>
      <c r="BT78" s="1535"/>
      <c r="BU78" s="1535"/>
      <c r="BV78" s="1535"/>
      <c r="BW78" s="1535"/>
      <c r="BX78" s="1535"/>
      <c r="BY78" s="1535"/>
      <c r="BZ78" s="1535"/>
      <c r="CA78" s="1535"/>
      <c r="CB78" s="1535"/>
      <c r="CC78" s="1535"/>
      <c r="CD78" s="1535"/>
      <c r="CE78" s="1535"/>
      <c r="CF78" s="1535"/>
      <c r="CG78" s="1535"/>
      <c r="CH78" s="1535"/>
      <c r="CI78" s="1535"/>
      <c r="CJ78" s="1536"/>
    </row>
    <row r="79" spans="2:88" ht="14.7" customHeight="1" x14ac:dyDescent="0.25">
      <c r="B79" s="1198" t="s">
        <v>214</v>
      </c>
      <c r="C79" s="1199" t="s">
        <v>326</v>
      </c>
      <c r="D79" s="531" t="s">
        <v>327</v>
      </c>
      <c r="E79" s="1199" t="s">
        <v>254</v>
      </c>
      <c r="F79" s="532">
        <v>2</v>
      </c>
      <c r="G79" s="439">
        <f>SUM(PWSPRT!G$153) + SUM(PWSPRT!G$154) + SUM(PWSPRT!G$155)</f>
        <v>16.073999999999998</v>
      </c>
      <c r="H79" s="439">
        <f>SUM(PWSPRT!H$153) + SUM(PWSPRT!H$154) + SUM(PWSPRT!H$155)</f>
        <v>16.240099999999998</v>
      </c>
      <c r="I79" s="439">
        <f>SUM(PWSPRT!I$153) + SUM(PWSPRT!I$154) + SUM(PWSPRT!I$155)</f>
        <v>16.406199999999998</v>
      </c>
      <c r="J79" s="439">
        <f>SUM(PWSPRT!J$153) + SUM(PWSPRT!J$154) + SUM(PWSPRT!J$155)</f>
        <v>16.572199999999999</v>
      </c>
      <c r="K79" s="439">
        <f>SUM(PWSPRT!K$153) + SUM(PWSPRT!K$154) + SUM(PWSPRT!K$155)</f>
        <v>16.738299999999999</v>
      </c>
      <c r="L79" s="439">
        <f>SUM(PWSPRT!L$153) + SUM(PWSPRT!L$154) + SUM(PWSPRT!L$155)</f>
        <v>16.904399999999999</v>
      </c>
      <c r="M79" s="439">
        <f>SUM(PWSPRT!M$153) + SUM(PWSPRT!M$154) + SUM(PWSPRT!M$155)</f>
        <v>17.070499999999999</v>
      </c>
      <c r="N79" s="439">
        <f>SUM(PWSPRT!N$153) + SUM(PWSPRT!N$154) + SUM(PWSPRT!N$155)</f>
        <v>17.236599999999999</v>
      </c>
      <c r="O79" s="439">
        <f>SUM(PWSPRT!O$153) + SUM(PWSPRT!O$154) + SUM(PWSPRT!O$155)</f>
        <v>17.4026</v>
      </c>
      <c r="P79" s="439">
        <f>SUM(PWSPRT!P$153) + SUM(PWSPRT!P$154) + SUM(PWSPRT!P$155)</f>
        <v>17.5687</v>
      </c>
      <c r="Q79" s="439">
        <f>SUM(PWSPRT!Q$153) + SUM(PWSPRT!Q$154) + SUM(PWSPRT!Q$155)</f>
        <v>17.7348</v>
      </c>
      <c r="R79" s="439">
        <f>SUM(PWSPRT!R$153) + SUM(PWSPRT!R$154) + SUM(PWSPRT!R$155)</f>
        <v>17.9009</v>
      </c>
      <c r="S79" s="439">
        <f>SUM(PWSPRT!S$153) + SUM(PWSPRT!S$154) + SUM(PWSPRT!S$155)</f>
        <v>18.067</v>
      </c>
      <c r="T79" s="439">
        <f>SUM(PWSPRT!T$153) + SUM(PWSPRT!T$154) + SUM(PWSPRT!T$155)</f>
        <v>18.2331</v>
      </c>
      <c r="U79" s="439">
        <f>SUM(PWSPRT!U$153) + SUM(PWSPRT!U$154) + SUM(PWSPRT!U$155)</f>
        <v>18.399100000000001</v>
      </c>
      <c r="V79" s="439">
        <f>SUM(PWSPRT!V$153) + SUM(PWSPRT!V$154) + SUM(PWSPRT!V$155)</f>
        <v>18.565200000000001</v>
      </c>
      <c r="W79" s="439">
        <f>SUM(PWSPRT!W$153) + SUM(PWSPRT!W$154) + SUM(PWSPRT!W$155)</f>
        <v>18.731300000000001</v>
      </c>
      <c r="X79" s="439">
        <f>SUM(PWSPRT!X$153) + SUM(PWSPRT!X$154) + SUM(PWSPRT!X$155)</f>
        <v>18.897400000000001</v>
      </c>
      <c r="Y79" s="439">
        <f>SUM(PWSPRT!Y$153) + SUM(PWSPRT!Y$154) + SUM(PWSPRT!Y$155)</f>
        <v>19.063500000000001</v>
      </c>
      <c r="Z79" s="439">
        <f>SUM(PWSPRT!Z$153) + SUM(PWSPRT!Z$154) + SUM(PWSPRT!Z$155)</f>
        <v>19.229499999999998</v>
      </c>
      <c r="AA79" s="439">
        <f>SUM(PWSPRT!AA$153) + SUM(PWSPRT!AA$154) + SUM(PWSPRT!AA$155)</f>
        <v>19.395599999999998</v>
      </c>
      <c r="AB79" s="439">
        <f>SUM(PWSPRT!AB$153) + SUM(PWSPRT!AB$154) + SUM(PWSPRT!AB$155)</f>
        <v>19.561699999999998</v>
      </c>
      <c r="AC79" s="439">
        <f>SUM(PWSPRT!AC$153) + SUM(PWSPRT!AC$154) + SUM(PWSPRT!AC$155)</f>
        <v>19.727799999999998</v>
      </c>
      <c r="AD79" s="439">
        <f>SUM(PWSPRT!AD$153) + SUM(PWSPRT!AD$154) + SUM(PWSPRT!AD$155)</f>
        <v>19.893899999999999</v>
      </c>
      <c r="AE79" s="439">
        <f>SUM(PWSPRT!AE$153) + SUM(PWSPRT!AE$154) + SUM(PWSPRT!AE$155)</f>
        <v>20.059899999999999</v>
      </c>
      <c r="AF79" s="439">
        <f>SUM(PWSPRT!AF$153) + SUM(PWSPRT!AF$154) + SUM(PWSPRT!AF$155)</f>
        <v>20.225999999999999</v>
      </c>
      <c r="AG79" s="439">
        <f>SUM(PWSPRT!AG$153) + SUM(PWSPRT!AG$154) + SUM(PWSPRT!AG$155)</f>
        <v>20.392099999999999</v>
      </c>
      <c r="AH79" s="439">
        <f>SUM(PWSPRT!AH$153) + SUM(PWSPRT!AH$154) + SUM(PWSPRT!AH$155)</f>
        <v>20.558199999999999</v>
      </c>
      <c r="AI79" s="439">
        <f>SUM(PWSPRT!AI$153) + SUM(PWSPRT!AI$154) + SUM(PWSPRT!AI$155)</f>
        <v>20.724299999999999</v>
      </c>
      <c r="AJ79" s="439">
        <f>SUM(PWSPRT!AJ$153) + SUM(PWSPRT!AJ$154) + SUM(PWSPRT!AJ$155)</f>
        <v>20.8904</v>
      </c>
      <c r="AK79" s="439">
        <f>SUM(PWSPRT!AK$153) + SUM(PWSPRT!AK$154) + SUM(PWSPRT!AK$155)</f>
        <v>21.0564</v>
      </c>
      <c r="AL79" s="439">
        <f>SUM(PWSPRT!AL$153) + SUM(PWSPRT!AL$154) + SUM(PWSPRT!AL$155)</f>
        <v>21.2225</v>
      </c>
      <c r="AM79" s="439">
        <f>SUM(PWSPRT!AM$153) + SUM(PWSPRT!AM$154) + SUM(PWSPRT!AM$155)</f>
        <v>21.3886</v>
      </c>
      <c r="AN79" s="439">
        <f>SUM(PWSPRT!AN$153) + SUM(PWSPRT!AN$154) + SUM(PWSPRT!AN$155)</f>
        <v>21.5547</v>
      </c>
      <c r="AO79" s="439">
        <f>SUM(PWSPRT!AO$153) + SUM(PWSPRT!AO$154) + SUM(PWSPRT!AO$155)</f>
        <v>21.720800000000001</v>
      </c>
      <c r="AP79" s="439">
        <f>SUM(PWSPRT!AP$153) + SUM(PWSPRT!AP$154) + SUM(PWSPRT!AP$155)</f>
        <v>21.886800000000001</v>
      </c>
      <c r="AQ79" s="439">
        <f>SUM(PWSPRT!AQ$153) + SUM(PWSPRT!AQ$154) + SUM(PWSPRT!AQ$155)</f>
        <v>22.052900000000001</v>
      </c>
      <c r="AR79" s="439">
        <f>SUM(PWSPRT!AR$153) + SUM(PWSPRT!AR$154) + SUM(PWSPRT!AR$155)</f>
        <v>22.219000000000001</v>
      </c>
      <c r="AS79" s="439">
        <f>SUM(PWSPRT!AS$153) + SUM(PWSPRT!AS$154) + SUM(PWSPRT!AS$155)</f>
        <v>22.385100000000001</v>
      </c>
      <c r="AT79" s="439">
        <f>SUM(PWSPRT!AT$153) + SUM(PWSPRT!AT$154) + SUM(PWSPRT!AT$155)</f>
        <v>22.551200000000001</v>
      </c>
      <c r="AU79" s="439">
        <f>SUM(PWSPRT!AU$153) + SUM(PWSPRT!AU$154) + SUM(PWSPRT!AU$155)</f>
        <v>22.717200000000002</v>
      </c>
      <c r="AV79" s="439">
        <f>SUM(PWSPRT!AV$153) + SUM(PWSPRT!AV$154) + SUM(PWSPRT!AV$155)</f>
        <v>22.883300000000002</v>
      </c>
      <c r="AW79" s="439">
        <f>SUM(PWSPRT!AW$153) + SUM(PWSPRT!AW$154) + SUM(PWSPRT!AW$155)</f>
        <v>23.049400000000002</v>
      </c>
      <c r="AX79" s="439">
        <f>SUM(PWSPRT!AX$153) + SUM(PWSPRT!AX$154) + SUM(PWSPRT!AX$155)</f>
        <v>23.215500000000002</v>
      </c>
      <c r="AY79" s="439">
        <f>SUM(PWSPRT!AY$153) + SUM(PWSPRT!AY$154) + SUM(PWSPRT!AY$155)</f>
        <v>23.381599999999999</v>
      </c>
      <c r="AZ79" s="439">
        <f>SUM(PWSPRT!AZ$153) + SUM(PWSPRT!AZ$154) + SUM(PWSPRT!AZ$155)</f>
        <v>23.547699999999999</v>
      </c>
      <c r="BA79" s="439">
        <f>SUM(PWSPRT!BA$153) + SUM(PWSPRT!BA$154) + SUM(PWSPRT!BA$155)</f>
        <v>23.713699999999999</v>
      </c>
      <c r="BB79" s="439">
        <f>SUM(PWSPRT!BB$153) + SUM(PWSPRT!BB$154) + SUM(PWSPRT!BB$155)</f>
        <v>23.879799999999999</v>
      </c>
      <c r="BC79" s="439">
        <f>SUM(PWSPRT!BC$153) + SUM(PWSPRT!BC$154) + SUM(PWSPRT!BC$155)</f>
        <v>24.0459</v>
      </c>
      <c r="BD79" s="439">
        <f>SUM(PWSPRT!BD$153) + SUM(PWSPRT!BD$154) + SUM(PWSPRT!BD$155)</f>
        <v>24.212</v>
      </c>
      <c r="BE79" s="439">
        <f>SUM(PWSPRT!BE$153) + SUM(PWSPRT!BE$154) + SUM(PWSPRT!BE$155)</f>
        <v>24.3781</v>
      </c>
      <c r="BF79" s="439">
        <f>SUM(PWSPRT!BF$153) + SUM(PWSPRT!BF$154) + SUM(PWSPRT!BF$155)</f>
        <v>24.5441</v>
      </c>
      <c r="BG79" s="439">
        <f>SUM(PWSPRT!BG$153) + SUM(PWSPRT!BG$154) + SUM(PWSPRT!BG$155)</f>
        <v>24.7102</v>
      </c>
      <c r="BH79" s="439">
        <f>SUM(PWSPRT!BH$153) + SUM(PWSPRT!BH$154) + SUM(PWSPRT!BH$155)</f>
        <v>24.876300000000001</v>
      </c>
      <c r="BI79" s="439">
        <f>SUM(PWSPRT!BI$153) + SUM(PWSPRT!BI$154) + SUM(PWSPRT!BI$155)</f>
        <v>25.042400000000001</v>
      </c>
      <c r="BJ79" s="439">
        <f>SUM(PWSPRT!BJ$153) + SUM(PWSPRT!BJ$154) + SUM(PWSPRT!BJ$155)</f>
        <v>25.208500000000001</v>
      </c>
      <c r="BK79" s="1531"/>
      <c r="BL79" s="1531"/>
      <c r="BM79" s="1531"/>
      <c r="BN79" s="1531"/>
      <c r="BO79" s="1531"/>
      <c r="BP79" s="1531"/>
      <c r="BQ79" s="1531"/>
      <c r="BR79" s="1531"/>
      <c r="BS79" s="1531"/>
      <c r="BT79" s="1531"/>
      <c r="BU79" s="1531"/>
      <c r="BV79" s="1531"/>
      <c r="BW79" s="1531"/>
      <c r="BX79" s="1531"/>
      <c r="BY79" s="1531"/>
      <c r="BZ79" s="1531"/>
      <c r="CA79" s="1531"/>
      <c r="CB79" s="1531"/>
      <c r="CC79" s="1531"/>
      <c r="CD79" s="1531"/>
      <c r="CE79" s="1531"/>
      <c r="CF79" s="1531"/>
      <c r="CG79" s="1531"/>
      <c r="CH79" s="1531"/>
      <c r="CI79" s="1531"/>
      <c r="CJ79" s="1532"/>
    </row>
    <row r="80" spans="2:88" ht="33.75" customHeight="1" thickBot="1" x14ac:dyDescent="0.3">
      <c r="B80" s="1200" t="s">
        <v>233</v>
      </c>
      <c r="C80" s="1201" t="s">
        <v>328</v>
      </c>
      <c r="D80" s="1202" t="s">
        <v>329</v>
      </c>
      <c r="E80" s="1201" t="s">
        <v>254</v>
      </c>
      <c r="F80" s="1203">
        <v>2</v>
      </c>
      <c r="G80" s="1195">
        <f>SUM(PWSPRT!G$156) + SUM(PWSPRT!G$163) + SUM(PWSPRT!G$164) + SUM(PWSPRT!G$165)</f>
        <v>304.40299999999996</v>
      </c>
      <c r="H80" s="1195">
        <f>SUM(PWSPRT!H$156) + SUM(PWSPRT!H$163) + SUM(PWSPRT!H$164) + SUM(PWSPRT!H$165)</f>
        <v>308.18616999999995</v>
      </c>
      <c r="I80" s="1195">
        <f>SUM(PWSPRT!I$156) + SUM(PWSPRT!I$163) + SUM(PWSPRT!I$164) + SUM(PWSPRT!I$165)</f>
        <v>312.76131999999996</v>
      </c>
      <c r="J80" s="1195">
        <f>SUM(PWSPRT!J$156) + SUM(PWSPRT!J$163) + SUM(PWSPRT!J$164) + SUM(PWSPRT!J$165)</f>
        <v>316.59587999999997</v>
      </c>
      <c r="K80" s="1195">
        <f>SUM(PWSPRT!K$156) + SUM(PWSPRT!K$163) + SUM(PWSPRT!K$164) + SUM(PWSPRT!K$165)</f>
        <v>320.01233999999999</v>
      </c>
      <c r="L80" s="1195">
        <f>SUM(PWSPRT!L$156) + SUM(PWSPRT!L$163) + SUM(PWSPRT!L$164) + SUM(PWSPRT!L$165)</f>
        <v>323.93043999999998</v>
      </c>
      <c r="M80" s="1195">
        <f>SUM(PWSPRT!M$156) + SUM(PWSPRT!M$163) + SUM(PWSPRT!M$164) + SUM(PWSPRT!M$165)</f>
        <v>327.96579000000003</v>
      </c>
      <c r="N80" s="1195">
        <f>SUM(PWSPRT!N$156) + SUM(PWSPRT!N$163) + SUM(PWSPRT!N$164) + SUM(PWSPRT!N$165)</f>
        <v>331.65893000000005</v>
      </c>
      <c r="O80" s="1195">
        <f>SUM(PWSPRT!O$156) + SUM(PWSPRT!O$163) + SUM(PWSPRT!O$164) + SUM(PWSPRT!O$165)</f>
        <v>334.96390000000002</v>
      </c>
      <c r="P80" s="1195">
        <f>SUM(PWSPRT!P$156) + SUM(PWSPRT!P$163) + SUM(PWSPRT!P$164) + SUM(PWSPRT!P$165)</f>
        <v>338.3433</v>
      </c>
      <c r="Q80" s="1195">
        <f>SUM(PWSPRT!Q$156) + SUM(PWSPRT!Q$163) + SUM(PWSPRT!Q$164) + SUM(PWSPRT!Q$165)</f>
        <v>341.57696000000004</v>
      </c>
      <c r="R80" s="1195">
        <f>SUM(PWSPRT!R$156) + SUM(PWSPRT!R$163) + SUM(PWSPRT!R$164) + SUM(PWSPRT!R$165)</f>
        <v>344.58929000000006</v>
      </c>
      <c r="S80" s="1195">
        <f>SUM(PWSPRT!S$156) + SUM(PWSPRT!S$163) + SUM(PWSPRT!S$164) + SUM(PWSPRT!S$165)</f>
        <v>347.42211000000009</v>
      </c>
      <c r="T80" s="1195">
        <f>SUM(PWSPRT!T$156) + SUM(PWSPRT!T$163) + SUM(PWSPRT!T$164) + SUM(PWSPRT!T$165)</f>
        <v>350.11837000000003</v>
      </c>
      <c r="U80" s="1195">
        <f>SUM(PWSPRT!U$156) + SUM(PWSPRT!U$163) + SUM(PWSPRT!U$164) + SUM(PWSPRT!U$165)</f>
        <v>352.71303000000006</v>
      </c>
      <c r="V80" s="1195">
        <f>SUM(PWSPRT!V$156) + SUM(PWSPRT!V$163) + SUM(PWSPRT!V$164) + SUM(PWSPRT!V$165)</f>
        <v>355.26835000000005</v>
      </c>
      <c r="W80" s="1195">
        <f>SUM(PWSPRT!W$156) + SUM(PWSPRT!W$163) + SUM(PWSPRT!W$164) + SUM(PWSPRT!W$165)</f>
        <v>357.7946300000001</v>
      </c>
      <c r="X80" s="1195">
        <f>SUM(PWSPRT!X$156) + SUM(PWSPRT!X$163) + SUM(PWSPRT!X$164) + SUM(PWSPRT!X$165)</f>
        <v>360.30689000000007</v>
      </c>
      <c r="Y80" s="1195">
        <f>SUM(PWSPRT!Y$156) + SUM(PWSPRT!Y$163) + SUM(PWSPRT!Y$164) + SUM(PWSPRT!Y$165)</f>
        <v>362.81498000000011</v>
      </c>
      <c r="Z80" s="1195">
        <f>SUM(PWSPRT!Z$156) + SUM(PWSPRT!Z$163) + SUM(PWSPRT!Z$164) + SUM(PWSPRT!Z$165)</f>
        <v>365.30824000000013</v>
      </c>
      <c r="AA80" s="1195">
        <f>SUM(PWSPRT!AA$156) + SUM(PWSPRT!AA$163) + SUM(PWSPRT!AA$164) + SUM(PWSPRT!AA$165)</f>
        <v>367.79396000000008</v>
      </c>
      <c r="AB80" s="1195">
        <f>SUM(PWSPRT!AB$156) + SUM(PWSPRT!AB$163) + SUM(PWSPRT!AB$164) + SUM(PWSPRT!AB$165)</f>
        <v>370.26614000000006</v>
      </c>
      <c r="AC80" s="1195">
        <f>SUM(PWSPRT!AC$156) + SUM(PWSPRT!AC$163) + SUM(PWSPRT!AC$164) + SUM(PWSPRT!AC$165)</f>
        <v>372.7202400000001</v>
      </c>
      <c r="AD80" s="1195">
        <f>SUM(PWSPRT!AD$156) + SUM(PWSPRT!AD$163) + SUM(PWSPRT!AD$164) + SUM(PWSPRT!AD$165)</f>
        <v>375.15539000000007</v>
      </c>
      <c r="AE80" s="1195">
        <f>SUM(PWSPRT!AE$156) + SUM(PWSPRT!AE$163) + SUM(PWSPRT!AE$164) + SUM(PWSPRT!AE$165)</f>
        <v>377.57431000000008</v>
      </c>
      <c r="AF80" s="1195">
        <f>SUM(PWSPRT!AF$156) + SUM(PWSPRT!AF$163) + SUM(PWSPRT!AF$164) + SUM(PWSPRT!AF$165)</f>
        <v>379.97797000000008</v>
      </c>
      <c r="AG80" s="1195">
        <f>SUM(PWSPRT!AG$156) + SUM(PWSPRT!AG$163) + SUM(PWSPRT!AG$164) + SUM(PWSPRT!AG$165)</f>
        <v>382.36531000000008</v>
      </c>
      <c r="AH80" s="1195">
        <f>SUM(PWSPRT!AH$156) + SUM(PWSPRT!AH$163) + SUM(PWSPRT!AH$164) + SUM(PWSPRT!AH$165)</f>
        <v>384.73389000000009</v>
      </c>
      <c r="AI80" s="1195">
        <f>SUM(PWSPRT!AI$156) + SUM(PWSPRT!AI$163) + SUM(PWSPRT!AI$164) + SUM(PWSPRT!AI$165)</f>
        <v>387.08274000000006</v>
      </c>
      <c r="AJ80" s="1195">
        <f>SUM(PWSPRT!AJ$156) + SUM(PWSPRT!AJ$163) + SUM(PWSPRT!AJ$164) + SUM(PWSPRT!AJ$165)</f>
        <v>389.41473000000008</v>
      </c>
      <c r="AK80" s="1195">
        <f>SUM(PWSPRT!AK$156) + SUM(PWSPRT!AK$163) + SUM(PWSPRT!AK$164) + SUM(PWSPRT!AK$165)</f>
        <v>391.73218000000008</v>
      </c>
      <c r="AL80" s="1195">
        <f>SUM(PWSPRT!AL$156) + SUM(PWSPRT!AL$163) + SUM(PWSPRT!AL$164) + SUM(PWSPRT!AL$165)</f>
        <v>393.23395000000005</v>
      </c>
      <c r="AM80" s="1195">
        <f>SUM(PWSPRT!AM$156) + SUM(PWSPRT!AM$163) + SUM(PWSPRT!AM$164) + SUM(PWSPRT!AM$165)</f>
        <v>394.62780000000004</v>
      </c>
      <c r="AN80" s="1195">
        <f>SUM(PWSPRT!AN$156) + SUM(PWSPRT!AN$163) + SUM(PWSPRT!AN$164) + SUM(PWSPRT!AN$165)</f>
        <v>396.01934</v>
      </c>
      <c r="AO80" s="1195">
        <f>SUM(PWSPRT!AO$156) + SUM(PWSPRT!AO$163) + SUM(PWSPRT!AO$164) + SUM(PWSPRT!AO$165)</f>
        <v>397.44279</v>
      </c>
      <c r="AP80" s="1195">
        <f>SUM(PWSPRT!AP$156) + SUM(PWSPRT!AP$163) + SUM(PWSPRT!AP$164) + SUM(PWSPRT!AP$165)</f>
        <v>398.88655000000006</v>
      </c>
      <c r="AQ80" s="1195">
        <f>SUM(PWSPRT!AQ$156) + SUM(PWSPRT!AQ$163) + SUM(PWSPRT!AQ$164) + SUM(PWSPRT!AQ$165)</f>
        <v>400.31966</v>
      </c>
      <c r="AR80" s="1195">
        <f>SUM(PWSPRT!AR$156) + SUM(PWSPRT!AR$163) + SUM(PWSPRT!AR$164) + SUM(PWSPRT!AR$165)</f>
        <v>401.73225000000002</v>
      </c>
      <c r="AS80" s="1195">
        <f>SUM(PWSPRT!AS$156) + SUM(PWSPRT!AS$163) + SUM(PWSPRT!AS$164) + SUM(PWSPRT!AS$165)</f>
        <v>403.11577</v>
      </c>
      <c r="AT80" s="1195">
        <f>SUM(PWSPRT!AT$156) + SUM(PWSPRT!AT$163) + SUM(PWSPRT!AT$164) + SUM(PWSPRT!AT$165)</f>
        <v>404.46834000000001</v>
      </c>
      <c r="AU80" s="1195">
        <f>SUM(PWSPRT!AU$156) + SUM(PWSPRT!AU$163) + SUM(PWSPRT!AU$164) + SUM(PWSPRT!AU$165)</f>
        <v>405.85437999999999</v>
      </c>
      <c r="AV80" s="1195">
        <f>SUM(PWSPRT!AV$156) + SUM(PWSPRT!AV$163) + SUM(PWSPRT!AV$164) + SUM(PWSPRT!AV$165)</f>
        <v>407.24206000000004</v>
      </c>
      <c r="AW80" s="1195">
        <f>SUM(PWSPRT!AW$156) + SUM(PWSPRT!AW$163) + SUM(PWSPRT!AW$164) + SUM(PWSPRT!AW$165)</f>
        <v>408.6268</v>
      </c>
      <c r="AX80" s="1195">
        <f>SUM(PWSPRT!AX$156) + SUM(PWSPRT!AX$163) + SUM(PWSPRT!AX$164) + SUM(PWSPRT!AX$165)</f>
        <v>410.07393000000002</v>
      </c>
      <c r="AY80" s="1195">
        <f>SUM(PWSPRT!AY$156) + SUM(PWSPRT!AY$163) + SUM(PWSPRT!AY$164) + SUM(PWSPRT!AY$165)</f>
        <v>411.548</v>
      </c>
      <c r="AZ80" s="1195">
        <f>SUM(PWSPRT!AZ$156) + SUM(PWSPRT!AZ$163) + SUM(PWSPRT!AZ$164) + SUM(PWSPRT!AZ$165)</f>
        <v>413.07087999999999</v>
      </c>
      <c r="BA80" s="1195">
        <f>SUM(PWSPRT!BA$156) + SUM(PWSPRT!BA$163) + SUM(PWSPRT!BA$164) + SUM(PWSPRT!BA$165)</f>
        <v>414.64101999999997</v>
      </c>
      <c r="BB80" s="1195">
        <f>SUM(PWSPRT!BB$156) + SUM(PWSPRT!BB$163) + SUM(PWSPRT!BB$164) + SUM(PWSPRT!BB$165)</f>
        <v>416.20987000000002</v>
      </c>
      <c r="BC80" s="1195">
        <f>SUM(PWSPRT!BC$156) + SUM(PWSPRT!BC$163) + SUM(PWSPRT!BC$164) + SUM(PWSPRT!BC$165)</f>
        <v>417.75653</v>
      </c>
      <c r="BD80" s="1195">
        <f>SUM(PWSPRT!BD$156) + SUM(PWSPRT!BD$163) + SUM(PWSPRT!BD$164) + SUM(PWSPRT!BD$165)</f>
        <v>419.30291</v>
      </c>
      <c r="BE80" s="1195">
        <f>SUM(PWSPRT!BE$156) + SUM(PWSPRT!BE$163) + SUM(PWSPRT!BE$164) + SUM(PWSPRT!BE$165)</f>
        <v>420.81450999999998</v>
      </c>
      <c r="BF80" s="1195">
        <f>SUM(PWSPRT!BF$156) + SUM(PWSPRT!BF$163) + SUM(PWSPRT!BF$164) + SUM(PWSPRT!BF$165)</f>
        <v>422.32284999999996</v>
      </c>
      <c r="BG80" s="1195">
        <f>SUM(PWSPRT!BG$156) + SUM(PWSPRT!BG$163) + SUM(PWSPRT!BG$164) + SUM(PWSPRT!BG$165)</f>
        <v>423.82600999999994</v>
      </c>
      <c r="BH80" s="1195">
        <f>SUM(PWSPRT!BH$156) + SUM(PWSPRT!BH$163) + SUM(PWSPRT!BH$164) + SUM(PWSPRT!BH$165)</f>
        <v>425.30394000000001</v>
      </c>
      <c r="BI80" s="1195">
        <f>SUM(PWSPRT!BI$156) + SUM(PWSPRT!BI$163) + SUM(PWSPRT!BI$164) + SUM(PWSPRT!BI$165)</f>
        <v>426.76166000000001</v>
      </c>
      <c r="BJ80" s="1195">
        <f>SUM(PWSPRT!BJ$156) + SUM(PWSPRT!BJ$163) + SUM(PWSPRT!BJ$164) + SUM(PWSPRT!BJ$165)</f>
        <v>428.19153999999992</v>
      </c>
      <c r="BK80" s="1533"/>
      <c r="BL80" s="1533"/>
      <c r="BM80" s="1533"/>
      <c r="BN80" s="1533"/>
      <c r="BO80" s="1533"/>
      <c r="BP80" s="1533"/>
      <c r="BQ80" s="1533"/>
      <c r="BR80" s="1533"/>
      <c r="BS80" s="1533"/>
      <c r="BT80" s="1533"/>
      <c r="BU80" s="1533"/>
      <c r="BV80" s="1533"/>
      <c r="BW80" s="1533"/>
      <c r="BX80" s="1533"/>
      <c r="BY80" s="1533"/>
      <c r="BZ80" s="1533"/>
      <c r="CA80" s="1533"/>
      <c r="CB80" s="1533"/>
      <c r="CC80" s="1533"/>
      <c r="CD80" s="1533"/>
      <c r="CE80" s="1533"/>
      <c r="CF80" s="1533"/>
      <c r="CG80" s="1533"/>
      <c r="CH80" s="1533"/>
      <c r="CI80" s="1533"/>
      <c r="CJ80" s="1534"/>
    </row>
    <row r="81" spans="2:88" ht="14.7" customHeight="1" thickBot="1" x14ac:dyDescent="0.3">
      <c r="C81" s="1387" t="s">
        <v>114</v>
      </c>
    </row>
    <row r="82" spans="2:88" ht="62.25" customHeight="1" thickBot="1" x14ac:dyDescent="0.3">
      <c r="B82" s="470" t="s">
        <v>330</v>
      </c>
      <c r="C82" s="22"/>
    </row>
    <row r="83" spans="2:88" ht="14.7" customHeight="1" thickBot="1" x14ac:dyDescent="0.3">
      <c r="B83" s="533" t="s">
        <v>63</v>
      </c>
      <c r="C83" s="534" t="s">
        <v>115</v>
      </c>
      <c r="D83" s="534" t="s">
        <v>64</v>
      </c>
      <c r="E83" s="534" t="s">
        <v>116</v>
      </c>
      <c r="F83" s="535" t="s">
        <v>117</v>
      </c>
      <c r="G83" s="524" t="s">
        <v>118</v>
      </c>
      <c r="H83" s="522" t="s">
        <v>119</v>
      </c>
      <c r="I83" s="522" t="s">
        <v>120</v>
      </c>
      <c r="J83" s="522" t="s">
        <v>121</v>
      </c>
      <c r="K83" s="522" t="s">
        <v>122</v>
      </c>
      <c r="L83" s="522" t="s">
        <v>123</v>
      </c>
      <c r="M83" s="522" t="s">
        <v>124</v>
      </c>
      <c r="N83" s="522" t="s">
        <v>125</v>
      </c>
      <c r="O83" s="522" t="s">
        <v>126</v>
      </c>
      <c r="P83" s="522" t="s">
        <v>127</v>
      </c>
      <c r="Q83" s="522" t="s">
        <v>128</v>
      </c>
      <c r="R83" s="522" t="s">
        <v>129</v>
      </c>
      <c r="S83" s="522" t="s">
        <v>157</v>
      </c>
      <c r="T83" s="522" t="s">
        <v>158</v>
      </c>
      <c r="U83" s="522" t="s">
        <v>159</v>
      </c>
      <c r="V83" s="522" t="s">
        <v>160</v>
      </c>
      <c r="W83" s="522" t="s">
        <v>130</v>
      </c>
      <c r="X83" s="522" t="s">
        <v>161</v>
      </c>
      <c r="Y83" s="522" t="s">
        <v>162</v>
      </c>
      <c r="Z83" s="522" t="s">
        <v>163</v>
      </c>
      <c r="AA83" s="522" t="s">
        <v>164</v>
      </c>
      <c r="AB83" s="522" t="s">
        <v>131</v>
      </c>
      <c r="AC83" s="522" t="s">
        <v>165</v>
      </c>
      <c r="AD83" s="522" t="s">
        <v>166</v>
      </c>
      <c r="AE83" s="522" t="s">
        <v>167</v>
      </c>
      <c r="AF83" s="522" t="s">
        <v>168</v>
      </c>
      <c r="AG83" s="522" t="s">
        <v>132</v>
      </c>
      <c r="AH83" s="522" t="s">
        <v>169</v>
      </c>
      <c r="AI83" s="522" t="s">
        <v>170</v>
      </c>
      <c r="AJ83" s="522" t="s">
        <v>171</v>
      </c>
      <c r="AK83" s="522" t="s">
        <v>172</v>
      </c>
      <c r="AL83" s="522" t="s">
        <v>133</v>
      </c>
      <c r="AM83" s="522" t="s">
        <v>173</v>
      </c>
      <c r="AN83" s="522" t="s">
        <v>174</v>
      </c>
      <c r="AO83" s="522" t="s">
        <v>175</v>
      </c>
      <c r="AP83" s="522" t="s">
        <v>176</v>
      </c>
      <c r="AQ83" s="522" t="s">
        <v>134</v>
      </c>
      <c r="AR83" s="522" t="s">
        <v>177</v>
      </c>
      <c r="AS83" s="522" t="s">
        <v>178</v>
      </c>
      <c r="AT83" s="522" t="s">
        <v>179</v>
      </c>
      <c r="AU83" s="522" t="s">
        <v>180</v>
      </c>
      <c r="AV83" s="522" t="s">
        <v>135</v>
      </c>
      <c r="AW83" s="522" t="s">
        <v>181</v>
      </c>
      <c r="AX83" s="522" t="s">
        <v>182</v>
      </c>
      <c r="AY83" s="522" t="s">
        <v>183</v>
      </c>
      <c r="AZ83" s="522" t="s">
        <v>184</v>
      </c>
      <c r="BA83" s="522" t="s">
        <v>136</v>
      </c>
      <c r="BB83" s="522" t="s">
        <v>185</v>
      </c>
      <c r="BC83" s="522" t="s">
        <v>186</v>
      </c>
      <c r="BD83" s="522" t="s">
        <v>187</v>
      </c>
      <c r="BE83" s="522" t="s">
        <v>188</v>
      </c>
      <c r="BF83" s="522" t="s">
        <v>137</v>
      </c>
      <c r="BG83" s="522" t="s">
        <v>189</v>
      </c>
      <c r="BH83" s="522" t="s">
        <v>190</v>
      </c>
      <c r="BI83" s="522" t="s">
        <v>191</v>
      </c>
      <c r="BJ83" s="522" t="s">
        <v>192</v>
      </c>
      <c r="BK83" s="522" t="s">
        <v>138</v>
      </c>
      <c r="BL83" s="522" t="s">
        <v>193</v>
      </c>
      <c r="BM83" s="522" t="s">
        <v>194</v>
      </c>
      <c r="BN83" s="522" t="s">
        <v>195</v>
      </c>
      <c r="BO83" s="522" t="s">
        <v>196</v>
      </c>
      <c r="BP83" s="522" t="s">
        <v>139</v>
      </c>
      <c r="BQ83" s="522" t="s">
        <v>197</v>
      </c>
      <c r="BR83" s="522" t="s">
        <v>198</v>
      </c>
      <c r="BS83" s="522" t="s">
        <v>199</v>
      </c>
      <c r="BT83" s="522" t="s">
        <v>200</v>
      </c>
      <c r="BU83" s="522" t="s">
        <v>140</v>
      </c>
      <c r="BV83" s="522" t="s">
        <v>201</v>
      </c>
      <c r="BW83" s="522" t="s">
        <v>202</v>
      </c>
      <c r="BX83" s="522" t="s">
        <v>203</v>
      </c>
      <c r="BY83" s="522" t="s">
        <v>204</v>
      </c>
      <c r="BZ83" s="522" t="s">
        <v>141</v>
      </c>
      <c r="CA83" s="522" t="s">
        <v>205</v>
      </c>
      <c r="CB83" s="522" t="s">
        <v>206</v>
      </c>
      <c r="CC83" s="522" t="s">
        <v>207</v>
      </c>
      <c r="CD83" s="522" t="s">
        <v>208</v>
      </c>
      <c r="CE83" s="522" t="s">
        <v>142</v>
      </c>
      <c r="CF83" s="522" t="s">
        <v>209</v>
      </c>
      <c r="CG83" s="522" t="s">
        <v>210</v>
      </c>
      <c r="CH83" s="522" t="s">
        <v>211</v>
      </c>
      <c r="CI83" s="522" t="s">
        <v>212</v>
      </c>
      <c r="CJ83" s="522" t="s">
        <v>213</v>
      </c>
    </row>
    <row r="84" spans="2:88" ht="14.7" customHeight="1" x14ac:dyDescent="0.25">
      <c r="B84" s="587" t="s">
        <v>331</v>
      </c>
      <c r="C84" s="566" t="s">
        <v>332</v>
      </c>
      <c r="D84" s="567" t="s">
        <v>79</v>
      </c>
      <c r="E84" s="567" t="s">
        <v>333</v>
      </c>
      <c r="F84" s="568">
        <v>2</v>
      </c>
      <c r="G84" s="1480">
        <f>1/20</f>
        <v>0.05</v>
      </c>
      <c r="H84" s="1480">
        <f t="shared" ref="H84:Z85" si="3">1/20</f>
        <v>0.05</v>
      </c>
      <c r="I84" s="1480">
        <f t="shared" si="3"/>
        <v>0.05</v>
      </c>
      <c r="J84" s="1480">
        <f t="shared" si="3"/>
        <v>0.05</v>
      </c>
      <c r="K84" s="1480">
        <f t="shared" si="3"/>
        <v>0.05</v>
      </c>
      <c r="L84" s="1480">
        <f t="shared" si="3"/>
        <v>0.05</v>
      </c>
      <c r="M84" s="1480">
        <f t="shared" si="3"/>
        <v>0.05</v>
      </c>
      <c r="N84" s="1480">
        <f t="shared" si="3"/>
        <v>0.05</v>
      </c>
      <c r="O84" s="1480">
        <f t="shared" si="3"/>
        <v>0.05</v>
      </c>
      <c r="P84" s="1480">
        <f t="shared" si="3"/>
        <v>0.05</v>
      </c>
      <c r="Q84" s="1480">
        <f t="shared" si="3"/>
        <v>0.05</v>
      </c>
      <c r="R84" s="1480">
        <f t="shared" si="3"/>
        <v>0.05</v>
      </c>
      <c r="S84" s="1480">
        <f t="shared" si="3"/>
        <v>0.05</v>
      </c>
      <c r="T84" s="1480">
        <f t="shared" si="3"/>
        <v>0.05</v>
      </c>
      <c r="U84" s="1480">
        <f t="shared" si="3"/>
        <v>0.05</v>
      </c>
      <c r="V84" s="1480">
        <f t="shared" si="3"/>
        <v>0.05</v>
      </c>
      <c r="W84" s="1480">
        <f t="shared" si="3"/>
        <v>0.05</v>
      </c>
      <c r="X84" s="1480">
        <f t="shared" si="3"/>
        <v>0.05</v>
      </c>
      <c r="Y84" s="1480">
        <f t="shared" si="3"/>
        <v>0.05</v>
      </c>
      <c r="Z84" s="1480">
        <f t="shared" si="3"/>
        <v>0.05</v>
      </c>
      <c r="AA84" s="1480">
        <f>1/20</f>
        <v>0.05</v>
      </c>
      <c r="AB84" s="1480">
        <f t="shared" ref="AB84:BJ85" si="4">1/20</f>
        <v>0.05</v>
      </c>
      <c r="AC84" s="1480">
        <f t="shared" si="4"/>
        <v>0.05</v>
      </c>
      <c r="AD84" s="1480">
        <f t="shared" si="4"/>
        <v>0.05</v>
      </c>
      <c r="AE84" s="1480">
        <f t="shared" si="4"/>
        <v>0.05</v>
      </c>
      <c r="AF84" s="1480">
        <f t="shared" si="4"/>
        <v>0.05</v>
      </c>
      <c r="AG84" s="1480">
        <f t="shared" si="4"/>
        <v>0.05</v>
      </c>
      <c r="AH84" s="1480">
        <f t="shared" si="4"/>
        <v>0.05</v>
      </c>
      <c r="AI84" s="1480">
        <f t="shared" si="4"/>
        <v>0.05</v>
      </c>
      <c r="AJ84" s="1480">
        <f t="shared" si="4"/>
        <v>0.05</v>
      </c>
      <c r="AK84" s="1480">
        <f t="shared" si="4"/>
        <v>0.05</v>
      </c>
      <c r="AL84" s="1480">
        <f t="shared" si="4"/>
        <v>0.05</v>
      </c>
      <c r="AM84" s="1480">
        <f t="shared" si="4"/>
        <v>0.05</v>
      </c>
      <c r="AN84" s="1480">
        <f t="shared" si="4"/>
        <v>0.05</v>
      </c>
      <c r="AO84" s="1480">
        <f t="shared" si="4"/>
        <v>0.05</v>
      </c>
      <c r="AP84" s="1480">
        <f t="shared" si="4"/>
        <v>0.05</v>
      </c>
      <c r="AQ84" s="1480">
        <f t="shared" si="4"/>
        <v>0.05</v>
      </c>
      <c r="AR84" s="1480">
        <f t="shared" si="4"/>
        <v>0.05</v>
      </c>
      <c r="AS84" s="1480">
        <f t="shared" si="4"/>
        <v>0.05</v>
      </c>
      <c r="AT84" s="1480">
        <f t="shared" si="4"/>
        <v>0.05</v>
      </c>
      <c r="AU84" s="1480">
        <f t="shared" si="4"/>
        <v>0.05</v>
      </c>
      <c r="AV84" s="1480">
        <f t="shared" si="4"/>
        <v>0.05</v>
      </c>
      <c r="AW84" s="1480">
        <f t="shared" si="4"/>
        <v>0.05</v>
      </c>
      <c r="AX84" s="1480">
        <f t="shared" si="4"/>
        <v>0.05</v>
      </c>
      <c r="AY84" s="1480">
        <f t="shared" si="4"/>
        <v>0.05</v>
      </c>
      <c r="AZ84" s="1480">
        <f t="shared" si="4"/>
        <v>0.05</v>
      </c>
      <c r="BA84" s="1480">
        <f t="shared" si="4"/>
        <v>0.05</v>
      </c>
      <c r="BB84" s="1480">
        <f t="shared" si="4"/>
        <v>0.05</v>
      </c>
      <c r="BC84" s="1480">
        <f t="shared" si="4"/>
        <v>0.05</v>
      </c>
      <c r="BD84" s="1480">
        <f t="shared" si="4"/>
        <v>0.05</v>
      </c>
      <c r="BE84" s="1480">
        <f t="shared" si="4"/>
        <v>0.05</v>
      </c>
      <c r="BF84" s="1480">
        <f t="shared" si="4"/>
        <v>0.05</v>
      </c>
      <c r="BG84" s="1480">
        <f t="shared" si="4"/>
        <v>0.05</v>
      </c>
      <c r="BH84" s="1480">
        <f t="shared" si="4"/>
        <v>0.05</v>
      </c>
      <c r="BI84" s="1480">
        <f t="shared" si="4"/>
        <v>0.05</v>
      </c>
      <c r="BJ84" s="1480">
        <f t="shared" si="4"/>
        <v>0.05</v>
      </c>
      <c r="BK84" s="1479"/>
      <c r="BL84" s="1479"/>
      <c r="BM84" s="1479"/>
      <c r="BN84" s="1479"/>
      <c r="BO84" s="1479"/>
      <c r="BP84" s="1479"/>
      <c r="BQ84" s="1479"/>
      <c r="BR84" s="1479"/>
      <c r="BS84" s="1479"/>
      <c r="BT84" s="1479"/>
      <c r="BU84" s="1479"/>
      <c r="BV84" s="1479"/>
      <c r="BW84" s="1479"/>
      <c r="BX84" s="1479"/>
      <c r="BY84" s="1479"/>
      <c r="BZ84" s="1479"/>
      <c r="CA84" s="1479"/>
      <c r="CB84" s="1479"/>
      <c r="CC84" s="1479"/>
      <c r="CD84" s="1479"/>
      <c r="CE84" s="1479"/>
      <c r="CF84" s="1479"/>
      <c r="CG84" s="1479"/>
      <c r="CH84" s="1479"/>
      <c r="CI84" s="1479"/>
      <c r="CJ84" s="1479"/>
    </row>
    <row r="85" spans="2:88" ht="14.7" customHeight="1" x14ac:dyDescent="0.25">
      <c r="B85" s="588" t="s">
        <v>334</v>
      </c>
      <c r="C85" s="570" t="s">
        <v>335</v>
      </c>
      <c r="D85" s="571" t="s">
        <v>79</v>
      </c>
      <c r="E85" s="571" t="s">
        <v>333</v>
      </c>
      <c r="F85" s="572">
        <v>2</v>
      </c>
      <c r="G85" s="1480">
        <f>1/20</f>
        <v>0.05</v>
      </c>
      <c r="H85" s="1480">
        <f t="shared" si="3"/>
        <v>0.05</v>
      </c>
      <c r="I85" s="1480">
        <f t="shared" si="3"/>
        <v>0.05</v>
      </c>
      <c r="J85" s="1480">
        <f t="shared" si="3"/>
        <v>0.05</v>
      </c>
      <c r="K85" s="1480">
        <f t="shared" si="3"/>
        <v>0.05</v>
      </c>
      <c r="L85" s="1480">
        <f t="shared" si="3"/>
        <v>0.05</v>
      </c>
      <c r="M85" s="1480">
        <f t="shared" si="3"/>
        <v>0.05</v>
      </c>
      <c r="N85" s="1480">
        <f t="shared" si="3"/>
        <v>0.05</v>
      </c>
      <c r="O85" s="1480">
        <f t="shared" si="3"/>
        <v>0.05</v>
      </c>
      <c r="P85" s="1480">
        <f t="shared" si="3"/>
        <v>0.05</v>
      </c>
      <c r="Q85" s="1480">
        <f t="shared" si="3"/>
        <v>0.05</v>
      </c>
      <c r="R85" s="1480">
        <f t="shared" si="3"/>
        <v>0.05</v>
      </c>
      <c r="S85" s="1480">
        <f t="shared" si="3"/>
        <v>0.05</v>
      </c>
      <c r="T85" s="1480">
        <f t="shared" si="3"/>
        <v>0.05</v>
      </c>
      <c r="U85" s="1480">
        <f t="shared" si="3"/>
        <v>0.05</v>
      </c>
      <c r="V85" s="1480">
        <f t="shared" si="3"/>
        <v>0.05</v>
      </c>
      <c r="W85" s="1480">
        <f t="shared" si="3"/>
        <v>0.05</v>
      </c>
      <c r="X85" s="1480">
        <f t="shared" si="3"/>
        <v>0.05</v>
      </c>
      <c r="Y85" s="1480">
        <f t="shared" si="3"/>
        <v>0.05</v>
      </c>
      <c r="Z85" s="1480">
        <f t="shared" si="3"/>
        <v>0.05</v>
      </c>
      <c r="AA85" s="1480">
        <f>1/20</f>
        <v>0.05</v>
      </c>
      <c r="AB85" s="1480">
        <f t="shared" si="4"/>
        <v>0.05</v>
      </c>
      <c r="AC85" s="1480">
        <f t="shared" si="4"/>
        <v>0.05</v>
      </c>
      <c r="AD85" s="1480">
        <f t="shared" si="4"/>
        <v>0.05</v>
      </c>
      <c r="AE85" s="1480">
        <f t="shared" si="4"/>
        <v>0.05</v>
      </c>
      <c r="AF85" s="1480">
        <f t="shared" si="4"/>
        <v>0.05</v>
      </c>
      <c r="AG85" s="1480">
        <f t="shared" si="4"/>
        <v>0.05</v>
      </c>
      <c r="AH85" s="1480">
        <f t="shared" si="4"/>
        <v>0.05</v>
      </c>
      <c r="AI85" s="1480">
        <f t="shared" si="4"/>
        <v>0.05</v>
      </c>
      <c r="AJ85" s="1480">
        <f t="shared" si="4"/>
        <v>0.05</v>
      </c>
      <c r="AK85" s="1480">
        <f t="shared" si="4"/>
        <v>0.05</v>
      </c>
      <c r="AL85" s="1480">
        <f t="shared" si="4"/>
        <v>0.05</v>
      </c>
      <c r="AM85" s="1480">
        <f t="shared" si="4"/>
        <v>0.05</v>
      </c>
      <c r="AN85" s="1480">
        <f t="shared" si="4"/>
        <v>0.05</v>
      </c>
      <c r="AO85" s="1480">
        <f t="shared" si="4"/>
        <v>0.05</v>
      </c>
      <c r="AP85" s="1480">
        <f t="shared" si="4"/>
        <v>0.05</v>
      </c>
      <c r="AQ85" s="1480">
        <f t="shared" si="4"/>
        <v>0.05</v>
      </c>
      <c r="AR85" s="1480">
        <f t="shared" si="4"/>
        <v>0.05</v>
      </c>
      <c r="AS85" s="1480">
        <f t="shared" si="4"/>
        <v>0.05</v>
      </c>
      <c r="AT85" s="1480">
        <f t="shared" si="4"/>
        <v>0.05</v>
      </c>
      <c r="AU85" s="1480">
        <f t="shared" si="4"/>
        <v>0.05</v>
      </c>
      <c r="AV85" s="1480">
        <f t="shared" si="4"/>
        <v>0.05</v>
      </c>
      <c r="AW85" s="1480">
        <f t="shared" si="4"/>
        <v>0.05</v>
      </c>
      <c r="AX85" s="1480">
        <f t="shared" si="4"/>
        <v>0.05</v>
      </c>
      <c r="AY85" s="1480">
        <f t="shared" si="4"/>
        <v>0.05</v>
      </c>
      <c r="AZ85" s="1480">
        <f t="shared" si="4"/>
        <v>0.05</v>
      </c>
      <c r="BA85" s="1480">
        <f t="shared" si="4"/>
        <v>0.05</v>
      </c>
      <c r="BB85" s="1480">
        <f t="shared" si="4"/>
        <v>0.05</v>
      </c>
      <c r="BC85" s="1480">
        <f t="shared" si="4"/>
        <v>0.05</v>
      </c>
      <c r="BD85" s="1480">
        <f t="shared" si="4"/>
        <v>0.05</v>
      </c>
      <c r="BE85" s="1480">
        <f t="shared" si="4"/>
        <v>0.05</v>
      </c>
      <c r="BF85" s="1480">
        <f t="shared" si="4"/>
        <v>0.05</v>
      </c>
      <c r="BG85" s="1480">
        <f t="shared" si="4"/>
        <v>0.05</v>
      </c>
      <c r="BH85" s="1480">
        <f t="shared" si="4"/>
        <v>0.05</v>
      </c>
      <c r="BI85" s="1480">
        <f t="shared" si="4"/>
        <v>0.05</v>
      </c>
      <c r="BJ85" s="1480">
        <f t="shared" si="4"/>
        <v>0.05</v>
      </c>
      <c r="BK85" s="1481"/>
      <c r="BL85" s="1481"/>
      <c r="BM85" s="1481"/>
      <c r="BN85" s="1481"/>
      <c r="BO85" s="1481"/>
      <c r="BP85" s="1481"/>
      <c r="BQ85" s="1481"/>
      <c r="BR85" s="1481"/>
      <c r="BS85" s="1481"/>
      <c r="BT85" s="1481"/>
      <c r="BU85" s="1481"/>
      <c r="BV85" s="1481"/>
      <c r="BW85" s="1481"/>
      <c r="BX85" s="1481"/>
      <c r="BY85" s="1481"/>
      <c r="BZ85" s="1481"/>
      <c r="CA85" s="1481"/>
      <c r="CB85" s="1481"/>
      <c r="CC85" s="1481"/>
      <c r="CD85" s="1481"/>
      <c r="CE85" s="1481"/>
      <c r="CF85" s="1481"/>
      <c r="CG85" s="1481"/>
      <c r="CH85" s="1481"/>
      <c r="CI85" s="1481"/>
      <c r="CJ85" s="1481"/>
    </row>
    <row r="86" spans="2:88" ht="14.7" customHeight="1" x14ac:dyDescent="0.25">
      <c r="B86" s="588" t="s">
        <v>336</v>
      </c>
      <c r="C86" s="570" t="s">
        <v>337</v>
      </c>
      <c r="D86" s="571" t="s">
        <v>79</v>
      </c>
      <c r="E86" s="571" t="s">
        <v>285</v>
      </c>
      <c r="F86" s="572">
        <v>2</v>
      </c>
      <c r="G86" s="1573">
        <f t="shared" ref="G86:AB87" si="5">1/125</f>
        <v>8.0000000000000002E-3</v>
      </c>
      <c r="H86" s="1573">
        <f t="shared" si="5"/>
        <v>8.0000000000000002E-3</v>
      </c>
      <c r="I86" s="1573">
        <f t="shared" si="5"/>
        <v>8.0000000000000002E-3</v>
      </c>
      <c r="J86" s="1573">
        <f t="shared" si="5"/>
        <v>8.0000000000000002E-3</v>
      </c>
      <c r="K86" s="1573">
        <f t="shared" si="5"/>
        <v>8.0000000000000002E-3</v>
      </c>
      <c r="L86" s="1573">
        <f t="shared" si="5"/>
        <v>8.0000000000000002E-3</v>
      </c>
      <c r="M86" s="1573">
        <f t="shared" si="5"/>
        <v>8.0000000000000002E-3</v>
      </c>
      <c r="N86" s="1573">
        <f t="shared" si="5"/>
        <v>8.0000000000000002E-3</v>
      </c>
      <c r="O86" s="1573">
        <f t="shared" si="5"/>
        <v>8.0000000000000002E-3</v>
      </c>
      <c r="P86" s="1573">
        <f t="shared" si="5"/>
        <v>8.0000000000000002E-3</v>
      </c>
      <c r="Q86" s="1573">
        <f t="shared" si="5"/>
        <v>8.0000000000000002E-3</v>
      </c>
      <c r="R86" s="1573">
        <f t="shared" si="5"/>
        <v>8.0000000000000002E-3</v>
      </c>
      <c r="S86" s="1573">
        <f t="shared" si="5"/>
        <v>8.0000000000000002E-3</v>
      </c>
      <c r="T86" s="1573">
        <f t="shared" si="5"/>
        <v>8.0000000000000002E-3</v>
      </c>
      <c r="U86" s="1573">
        <f t="shared" si="5"/>
        <v>8.0000000000000002E-3</v>
      </c>
      <c r="V86" s="1573">
        <f t="shared" si="5"/>
        <v>8.0000000000000002E-3</v>
      </c>
      <c r="W86" s="1573">
        <f t="shared" si="5"/>
        <v>8.0000000000000002E-3</v>
      </c>
      <c r="X86" s="1573">
        <f t="shared" si="5"/>
        <v>8.0000000000000002E-3</v>
      </c>
      <c r="Y86" s="1573">
        <f t="shared" si="5"/>
        <v>8.0000000000000002E-3</v>
      </c>
      <c r="Z86" s="1573">
        <f t="shared" si="5"/>
        <v>8.0000000000000002E-3</v>
      </c>
      <c r="AA86" s="1573">
        <f t="shared" si="5"/>
        <v>8.0000000000000002E-3</v>
      </c>
      <c r="AB86" s="1573">
        <f t="shared" si="5"/>
        <v>8.0000000000000002E-3</v>
      </c>
      <c r="AC86" s="1574">
        <f>1/500</f>
        <v>2E-3</v>
      </c>
      <c r="AD86" s="1574">
        <f t="shared" ref="AD86:BJ86" si="6">1/500</f>
        <v>2E-3</v>
      </c>
      <c r="AE86" s="1574">
        <f t="shared" si="6"/>
        <v>2E-3</v>
      </c>
      <c r="AF86" s="1574">
        <f t="shared" si="6"/>
        <v>2E-3</v>
      </c>
      <c r="AG86" s="1574">
        <f t="shared" si="6"/>
        <v>2E-3</v>
      </c>
      <c r="AH86" s="1574">
        <f t="shared" si="6"/>
        <v>2E-3</v>
      </c>
      <c r="AI86" s="1574">
        <f t="shared" si="6"/>
        <v>2E-3</v>
      </c>
      <c r="AJ86" s="1574">
        <f t="shared" si="6"/>
        <v>2E-3</v>
      </c>
      <c r="AK86" s="1574">
        <f t="shared" si="6"/>
        <v>2E-3</v>
      </c>
      <c r="AL86" s="1574">
        <f t="shared" si="6"/>
        <v>2E-3</v>
      </c>
      <c r="AM86" s="1574">
        <f t="shared" si="6"/>
        <v>2E-3</v>
      </c>
      <c r="AN86" s="1574">
        <f t="shared" si="6"/>
        <v>2E-3</v>
      </c>
      <c r="AO86" s="1574">
        <f t="shared" si="6"/>
        <v>2E-3</v>
      </c>
      <c r="AP86" s="1574">
        <f t="shared" si="6"/>
        <v>2E-3</v>
      </c>
      <c r="AQ86" s="1574">
        <f t="shared" si="6"/>
        <v>2E-3</v>
      </c>
      <c r="AR86" s="1574">
        <f t="shared" si="6"/>
        <v>2E-3</v>
      </c>
      <c r="AS86" s="1574">
        <f t="shared" si="6"/>
        <v>2E-3</v>
      </c>
      <c r="AT86" s="1574">
        <f t="shared" si="6"/>
        <v>2E-3</v>
      </c>
      <c r="AU86" s="1574">
        <f t="shared" si="6"/>
        <v>2E-3</v>
      </c>
      <c r="AV86" s="1574">
        <f t="shared" si="6"/>
        <v>2E-3</v>
      </c>
      <c r="AW86" s="1574">
        <f t="shared" si="6"/>
        <v>2E-3</v>
      </c>
      <c r="AX86" s="1574">
        <f t="shared" si="6"/>
        <v>2E-3</v>
      </c>
      <c r="AY86" s="1574">
        <f t="shared" si="6"/>
        <v>2E-3</v>
      </c>
      <c r="AZ86" s="1574">
        <f t="shared" si="6"/>
        <v>2E-3</v>
      </c>
      <c r="BA86" s="1574">
        <f t="shared" si="6"/>
        <v>2E-3</v>
      </c>
      <c r="BB86" s="1574">
        <f t="shared" si="6"/>
        <v>2E-3</v>
      </c>
      <c r="BC86" s="1574">
        <f t="shared" si="6"/>
        <v>2E-3</v>
      </c>
      <c r="BD86" s="1574">
        <f t="shared" si="6"/>
        <v>2E-3</v>
      </c>
      <c r="BE86" s="1574">
        <f t="shared" si="6"/>
        <v>2E-3</v>
      </c>
      <c r="BF86" s="1574">
        <f t="shared" si="6"/>
        <v>2E-3</v>
      </c>
      <c r="BG86" s="1574">
        <f t="shared" si="6"/>
        <v>2E-3</v>
      </c>
      <c r="BH86" s="1574">
        <f t="shared" si="6"/>
        <v>2E-3</v>
      </c>
      <c r="BI86" s="1574">
        <f t="shared" si="6"/>
        <v>2E-3</v>
      </c>
      <c r="BJ86" s="1574">
        <f t="shared" si="6"/>
        <v>2E-3</v>
      </c>
      <c r="BK86" s="1481"/>
      <c r="BL86" s="1481"/>
      <c r="BM86" s="1481"/>
      <c r="BN86" s="1481"/>
      <c r="BO86" s="1481"/>
      <c r="BP86" s="1481"/>
      <c r="BQ86" s="1481"/>
      <c r="BR86" s="1481"/>
      <c r="BS86" s="1481"/>
      <c r="BT86" s="1481"/>
      <c r="BU86" s="1481"/>
      <c r="BV86" s="1481"/>
      <c r="BW86" s="1481"/>
      <c r="BX86" s="1481"/>
      <c r="BY86" s="1481"/>
      <c r="BZ86" s="1481"/>
      <c r="CA86" s="1481"/>
      <c r="CB86" s="1481"/>
      <c r="CC86" s="1481"/>
      <c r="CD86" s="1481"/>
      <c r="CE86" s="1481"/>
      <c r="CF86" s="1481"/>
      <c r="CG86" s="1481"/>
      <c r="CH86" s="1481"/>
      <c r="CI86" s="1481"/>
      <c r="CJ86" s="1481"/>
    </row>
    <row r="87" spans="2:88" x14ac:dyDescent="0.25">
      <c r="B87" s="588" t="s">
        <v>338</v>
      </c>
      <c r="C87" s="570" t="s">
        <v>339</v>
      </c>
      <c r="D87" s="571" t="s">
        <v>79</v>
      </c>
      <c r="E87" s="571" t="s">
        <v>333</v>
      </c>
      <c r="F87" s="572">
        <v>2</v>
      </c>
      <c r="G87" s="1573">
        <f t="shared" si="5"/>
        <v>8.0000000000000002E-3</v>
      </c>
      <c r="H87" s="1573">
        <f t="shared" si="5"/>
        <v>8.0000000000000002E-3</v>
      </c>
      <c r="I87" s="1573">
        <f t="shared" si="5"/>
        <v>8.0000000000000002E-3</v>
      </c>
      <c r="J87" s="1573">
        <f t="shared" si="5"/>
        <v>8.0000000000000002E-3</v>
      </c>
      <c r="K87" s="1573">
        <f t="shared" si="5"/>
        <v>8.0000000000000002E-3</v>
      </c>
      <c r="L87" s="1573">
        <f t="shared" si="5"/>
        <v>8.0000000000000002E-3</v>
      </c>
      <c r="M87" s="1573">
        <f t="shared" si="5"/>
        <v>8.0000000000000002E-3</v>
      </c>
      <c r="N87" s="1573">
        <f t="shared" si="5"/>
        <v>8.0000000000000002E-3</v>
      </c>
      <c r="O87" s="1573">
        <f t="shared" si="5"/>
        <v>8.0000000000000002E-3</v>
      </c>
      <c r="P87" s="1573">
        <f t="shared" si="5"/>
        <v>8.0000000000000002E-3</v>
      </c>
      <c r="Q87" s="1573">
        <f t="shared" si="5"/>
        <v>8.0000000000000002E-3</v>
      </c>
      <c r="R87" s="1573">
        <f t="shared" si="5"/>
        <v>8.0000000000000002E-3</v>
      </c>
      <c r="S87" s="1573">
        <f t="shared" si="5"/>
        <v>8.0000000000000002E-3</v>
      </c>
      <c r="T87" s="1573">
        <f t="shared" si="5"/>
        <v>8.0000000000000002E-3</v>
      </c>
      <c r="U87" s="1573">
        <f t="shared" si="5"/>
        <v>8.0000000000000002E-3</v>
      </c>
      <c r="V87" s="1573">
        <f t="shared" si="5"/>
        <v>8.0000000000000002E-3</v>
      </c>
      <c r="W87" s="1573">
        <f t="shared" si="5"/>
        <v>8.0000000000000002E-3</v>
      </c>
      <c r="X87" s="1573">
        <f t="shared" si="5"/>
        <v>8.0000000000000002E-3</v>
      </c>
      <c r="Y87" s="1573">
        <f t="shared" si="5"/>
        <v>8.0000000000000002E-3</v>
      </c>
      <c r="Z87" s="1573">
        <f t="shared" si="5"/>
        <v>8.0000000000000002E-3</v>
      </c>
      <c r="AA87" s="1573">
        <f t="shared" si="5"/>
        <v>8.0000000000000002E-3</v>
      </c>
      <c r="AB87" s="1573">
        <f t="shared" si="5"/>
        <v>8.0000000000000002E-3</v>
      </c>
      <c r="AC87" s="1573">
        <f t="shared" ref="AC87:BJ87" si="7">1/125</f>
        <v>8.0000000000000002E-3</v>
      </c>
      <c r="AD87" s="1573">
        <f t="shared" si="7"/>
        <v>8.0000000000000002E-3</v>
      </c>
      <c r="AE87" s="1573">
        <f t="shared" si="7"/>
        <v>8.0000000000000002E-3</v>
      </c>
      <c r="AF87" s="1573">
        <f t="shared" si="7"/>
        <v>8.0000000000000002E-3</v>
      </c>
      <c r="AG87" s="1573">
        <f t="shared" si="7"/>
        <v>8.0000000000000002E-3</v>
      </c>
      <c r="AH87" s="1573">
        <f t="shared" si="7"/>
        <v>8.0000000000000002E-3</v>
      </c>
      <c r="AI87" s="1573">
        <f t="shared" si="7"/>
        <v>8.0000000000000002E-3</v>
      </c>
      <c r="AJ87" s="1573">
        <f t="shared" si="7"/>
        <v>8.0000000000000002E-3</v>
      </c>
      <c r="AK87" s="1573">
        <f t="shared" si="7"/>
        <v>8.0000000000000002E-3</v>
      </c>
      <c r="AL87" s="1573">
        <f t="shared" si="7"/>
        <v>8.0000000000000002E-3</v>
      </c>
      <c r="AM87" s="1573">
        <f t="shared" si="7"/>
        <v>8.0000000000000002E-3</v>
      </c>
      <c r="AN87" s="1573">
        <f t="shared" si="7"/>
        <v>8.0000000000000002E-3</v>
      </c>
      <c r="AO87" s="1573">
        <f t="shared" si="7"/>
        <v>8.0000000000000002E-3</v>
      </c>
      <c r="AP87" s="1573">
        <f t="shared" si="7"/>
        <v>8.0000000000000002E-3</v>
      </c>
      <c r="AQ87" s="1573">
        <f t="shared" si="7"/>
        <v>8.0000000000000002E-3</v>
      </c>
      <c r="AR87" s="1573">
        <f t="shared" si="7"/>
        <v>8.0000000000000002E-3</v>
      </c>
      <c r="AS87" s="1573">
        <f t="shared" si="7"/>
        <v>8.0000000000000002E-3</v>
      </c>
      <c r="AT87" s="1573">
        <f t="shared" si="7"/>
        <v>8.0000000000000002E-3</v>
      </c>
      <c r="AU87" s="1573">
        <f t="shared" si="7"/>
        <v>8.0000000000000002E-3</v>
      </c>
      <c r="AV87" s="1573">
        <f t="shared" si="7"/>
        <v>8.0000000000000002E-3</v>
      </c>
      <c r="AW87" s="1573">
        <f t="shared" si="7"/>
        <v>8.0000000000000002E-3</v>
      </c>
      <c r="AX87" s="1573">
        <f t="shared" si="7"/>
        <v>8.0000000000000002E-3</v>
      </c>
      <c r="AY87" s="1573">
        <f t="shared" si="7"/>
        <v>8.0000000000000002E-3</v>
      </c>
      <c r="AZ87" s="1573">
        <f t="shared" si="7"/>
        <v>8.0000000000000002E-3</v>
      </c>
      <c r="BA87" s="1573">
        <f t="shared" si="7"/>
        <v>8.0000000000000002E-3</v>
      </c>
      <c r="BB87" s="1573">
        <f t="shared" si="7"/>
        <v>8.0000000000000002E-3</v>
      </c>
      <c r="BC87" s="1573">
        <f t="shared" si="7"/>
        <v>8.0000000000000002E-3</v>
      </c>
      <c r="BD87" s="1573">
        <f t="shared" si="7"/>
        <v>8.0000000000000002E-3</v>
      </c>
      <c r="BE87" s="1573">
        <f t="shared" si="7"/>
        <v>8.0000000000000002E-3</v>
      </c>
      <c r="BF87" s="1573">
        <f t="shared" si="7"/>
        <v>8.0000000000000002E-3</v>
      </c>
      <c r="BG87" s="1573">
        <f t="shared" si="7"/>
        <v>8.0000000000000002E-3</v>
      </c>
      <c r="BH87" s="1573">
        <f t="shared" si="7"/>
        <v>8.0000000000000002E-3</v>
      </c>
      <c r="BI87" s="1573">
        <f t="shared" si="7"/>
        <v>8.0000000000000002E-3</v>
      </c>
      <c r="BJ87" s="1573">
        <f t="shared" si="7"/>
        <v>8.0000000000000002E-3</v>
      </c>
      <c r="BK87" s="1481"/>
      <c r="BL87" s="1481"/>
      <c r="BM87" s="1481"/>
      <c r="BN87" s="1481"/>
      <c r="BO87" s="1481"/>
      <c r="BP87" s="1481"/>
      <c r="BQ87" s="1481"/>
      <c r="BR87" s="1481"/>
      <c r="BS87" s="1481"/>
      <c r="BT87" s="1481"/>
      <c r="BU87" s="1481"/>
      <c r="BV87" s="1481"/>
      <c r="BW87" s="1481"/>
      <c r="BX87" s="1481"/>
      <c r="BY87" s="1481"/>
      <c r="BZ87" s="1481"/>
      <c r="CA87" s="1481"/>
      <c r="CB87" s="1481"/>
      <c r="CC87" s="1481"/>
      <c r="CD87" s="1481"/>
      <c r="CE87" s="1481"/>
      <c r="CF87" s="1481"/>
      <c r="CG87" s="1481"/>
      <c r="CH87" s="1481"/>
      <c r="CI87" s="1481"/>
      <c r="CJ87" s="1481"/>
    </row>
    <row r="88" spans="2:88" x14ac:dyDescent="0.25">
      <c r="B88" s="588" t="s">
        <v>340</v>
      </c>
      <c r="C88" s="570" t="s">
        <v>341</v>
      </c>
      <c r="D88" s="571" t="s">
        <v>79</v>
      </c>
      <c r="E88" s="571" t="s">
        <v>285</v>
      </c>
      <c r="F88" s="572">
        <v>2</v>
      </c>
      <c r="G88" s="1480">
        <f>1/80</f>
        <v>1.2500000000000001E-2</v>
      </c>
      <c r="H88" s="1480">
        <f t="shared" ref="H88:Z89" si="8">1/80</f>
        <v>1.2500000000000001E-2</v>
      </c>
      <c r="I88" s="1480">
        <f t="shared" si="8"/>
        <v>1.2500000000000001E-2</v>
      </c>
      <c r="J88" s="1480">
        <f t="shared" si="8"/>
        <v>1.2500000000000001E-2</v>
      </c>
      <c r="K88" s="1480">
        <f t="shared" si="8"/>
        <v>1.2500000000000001E-2</v>
      </c>
      <c r="L88" s="1480">
        <f t="shared" si="8"/>
        <v>1.2500000000000001E-2</v>
      </c>
      <c r="M88" s="1480">
        <f t="shared" si="8"/>
        <v>1.2500000000000001E-2</v>
      </c>
      <c r="N88" s="1480">
        <f t="shared" si="8"/>
        <v>1.2500000000000001E-2</v>
      </c>
      <c r="O88" s="1480">
        <f t="shared" si="8"/>
        <v>1.2500000000000001E-2</v>
      </c>
      <c r="P88" s="1480">
        <f t="shared" si="8"/>
        <v>1.2500000000000001E-2</v>
      </c>
      <c r="Q88" s="1480">
        <f t="shared" si="8"/>
        <v>1.2500000000000001E-2</v>
      </c>
      <c r="R88" s="1480">
        <f t="shared" si="8"/>
        <v>1.2500000000000001E-2</v>
      </c>
      <c r="S88" s="1480">
        <f t="shared" si="8"/>
        <v>1.2500000000000001E-2</v>
      </c>
      <c r="T88" s="1480">
        <f t="shared" si="8"/>
        <v>1.2500000000000001E-2</v>
      </c>
      <c r="U88" s="1480">
        <f t="shared" si="8"/>
        <v>1.2500000000000001E-2</v>
      </c>
      <c r="V88" s="1480">
        <f t="shared" si="8"/>
        <v>1.2500000000000001E-2</v>
      </c>
      <c r="W88" s="1480">
        <f t="shared" si="8"/>
        <v>1.2500000000000001E-2</v>
      </c>
      <c r="X88" s="1480">
        <f t="shared" si="8"/>
        <v>1.2500000000000001E-2</v>
      </c>
      <c r="Y88" s="1480">
        <f t="shared" si="8"/>
        <v>1.2500000000000001E-2</v>
      </c>
      <c r="Z88" s="1480">
        <f t="shared" si="8"/>
        <v>1.2500000000000001E-2</v>
      </c>
      <c r="AA88" s="1480">
        <f>1/80</f>
        <v>1.2500000000000001E-2</v>
      </c>
      <c r="AB88" s="1480">
        <f t="shared" ref="AB88:BJ89" si="9">1/80</f>
        <v>1.2500000000000001E-2</v>
      </c>
      <c r="AC88" s="1480">
        <f t="shared" si="9"/>
        <v>1.2500000000000001E-2</v>
      </c>
      <c r="AD88" s="1480">
        <f t="shared" si="9"/>
        <v>1.2500000000000001E-2</v>
      </c>
      <c r="AE88" s="1480">
        <f t="shared" si="9"/>
        <v>1.2500000000000001E-2</v>
      </c>
      <c r="AF88" s="1480">
        <f t="shared" si="9"/>
        <v>1.2500000000000001E-2</v>
      </c>
      <c r="AG88" s="1480">
        <f t="shared" si="9"/>
        <v>1.2500000000000001E-2</v>
      </c>
      <c r="AH88" s="1480">
        <f t="shared" si="9"/>
        <v>1.2500000000000001E-2</v>
      </c>
      <c r="AI88" s="1480">
        <f t="shared" si="9"/>
        <v>1.2500000000000001E-2</v>
      </c>
      <c r="AJ88" s="1480">
        <f t="shared" si="9"/>
        <v>1.2500000000000001E-2</v>
      </c>
      <c r="AK88" s="1480">
        <f t="shared" si="9"/>
        <v>1.2500000000000001E-2</v>
      </c>
      <c r="AL88" s="1480">
        <f t="shared" si="9"/>
        <v>1.2500000000000001E-2</v>
      </c>
      <c r="AM88" s="1480">
        <f t="shared" si="9"/>
        <v>1.2500000000000001E-2</v>
      </c>
      <c r="AN88" s="1480">
        <f t="shared" si="9"/>
        <v>1.2500000000000001E-2</v>
      </c>
      <c r="AO88" s="1480">
        <f t="shared" si="9"/>
        <v>1.2500000000000001E-2</v>
      </c>
      <c r="AP88" s="1480">
        <f t="shared" si="9"/>
        <v>1.2500000000000001E-2</v>
      </c>
      <c r="AQ88" s="1480">
        <f t="shared" si="9"/>
        <v>1.2500000000000001E-2</v>
      </c>
      <c r="AR88" s="1480">
        <f t="shared" si="9"/>
        <v>1.2500000000000001E-2</v>
      </c>
      <c r="AS88" s="1480">
        <f t="shared" si="9"/>
        <v>1.2500000000000001E-2</v>
      </c>
      <c r="AT88" s="1480">
        <f t="shared" si="9"/>
        <v>1.2500000000000001E-2</v>
      </c>
      <c r="AU88" s="1480">
        <f t="shared" si="9"/>
        <v>1.2500000000000001E-2</v>
      </c>
      <c r="AV88" s="1480">
        <f t="shared" si="9"/>
        <v>1.2500000000000001E-2</v>
      </c>
      <c r="AW88" s="1480">
        <f t="shared" si="9"/>
        <v>1.2500000000000001E-2</v>
      </c>
      <c r="AX88" s="1480">
        <f t="shared" si="9"/>
        <v>1.2500000000000001E-2</v>
      </c>
      <c r="AY88" s="1480">
        <f t="shared" si="9"/>
        <v>1.2500000000000001E-2</v>
      </c>
      <c r="AZ88" s="1480">
        <f t="shared" si="9"/>
        <v>1.2500000000000001E-2</v>
      </c>
      <c r="BA88" s="1480">
        <f t="shared" si="9"/>
        <v>1.2500000000000001E-2</v>
      </c>
      <c r="BB88" s="1480">
        <f t="shared" si="9"/>
        <v>1.2500000000000001E-2</v>
      </c>
      <c r="BC88" s="1480">
        <f t="shared" si="9"/>
        <v>1.2500000000000001E-2</v>
      </c>
      <c r="BD88" s="1480">
        <f t="shared" si="9"/>
        <v>1.2500000000000001E-2</v>
      </c>
      <c r="BE88" s="1480">
        <f t="shared" si="9"/>
        <v>1.2500000000000001E-2</v>
      </c>
      <c r="BF88" s="1480">
        <f t="shared" si="9"/>
        <v>1.2500000000000001E-2</v>
      </c>
      <c r="BG88" s="1480">
        <f t="shared" si="9"/>
        <v>1.2500000000000001E-2</v>
      </c>
      <c r="BH88" s="1480">
        <f t="shared" si="9"/>
        <v>1.2500000000000001E-2</v>
      </c>
      <c r="BI88" s="1480">
        <f t="shared" si="9"/>
        <v>1.2500000000000001E-2</v>
      </c>
      <c r="BJ88" s="1480">
        <f t="shared" si="9"/>
        <v>1.2500000000000001E-2</v>
      </c>
      <c r="BK88" s="1481"/>
      <c r="BL88" s="1481"/>
      <c r="BM88" s="1481"/>
      <c r="BN88" s="1481"/>
      <c r="BO88" s="1481"/>
      <c r="BP88" s="1481"/>
      <c r="BQ88" s="1481"/>
      <c r="BR88" s="1481"/>
      <c r="BS88" s="1481"/>
      <c r="BT88" s="1481"/>
      <c r="BU88" s="1481"/>
      <c r="BV88" s="1481"/>
      <c r="BW88" s="1481"/>
      <c r="BX88" s="1481"/>
      <c r="BY88" s="1481"/>
      <c r="BZ88" s="1481"/>
      <c r="CA88" s="1481"/>
      <c r="CB88" s="1481"/>
      <c r="CC88" s="1481"/>
      <c r="CD88" s="1481"/>
      <c r="CE88" s="1481"/>
      <c r="CF88" s="1481"/>
      <c r="CG88" s="1481"/>
      <c r="CH88" s="1481"/>
      <c r="CI88" s="1481"/>
      <c r="CJ88" s="1481"/>
    </row>
    <row r="89" spans="2:88" x14ac:dyDescent="0.25">
      <c r="B89" s="588" t="s">
        <v>342</v>
      </c>
      <c r="C89" s="570" t="s">
        <v>343</v>
      </c>
      <c r="D89" s="571" t="s">
        <v>79</v>
      </c>
      <c r="E89" s="571" t="s">
        <v>333</v>
      </c>
      <c r="F89" s="572">
        <v>2</v>
      </c>
      <c r="G89" s="1480">
        <f>1/80</f>
        <v>1.2500000000000001E-2</v>
      </c>
      <c r="H89" s="1480">
        <f t="shared" si="8"/>
        <v>1.2500000000000001E-2</v>
      </c>
      <c r="I89" s="1480">
        <f t="shared" si="8"/>
        <v>1.2500000000000001E-2</v>
      </c>
      <c r="J89" s="1480">
        <f t="shared" si="8"/>
        <v>1.2500000000000001E-2</v>
      </c>
      <c r="K89" s="1480">
        <f t="shared" si="8"/>
        <v>1.2500000000000001E-2</v>
      </c>
      <c r="L89" s="1480">
        <f t="shared" si="8"/>
        <v>1.2500000000000001E-2</v>
      </c>
      <c r="M89" s="1480">
        <f t="shared" si="8"/>
        <v>1.2500000000000001E-2</v>
      </c>
      <c r="N89" s="1480">
        <f t="shared" si="8"/>
        <v>1.2500000000000001E-2</v>
      </c>
      <c r="O89" s="1480">
        <f t="shared" si="8"/>
        <v>1.2500000000000001E-2</v>
      </c>
      <c r="P89" s="1480">
        <f t="shared" si="8"/>
        <v>1.2500000000000001E-2</v>
      </c>
      <c r="Q89" s="1480">
        <f t="shared" si="8"/>
        <v>1.2500000000000001E-2</v>
      </c>
      <c r="R89" s="1480">
        <f t="shared" si="8"/>
        <v>1.2500000000000001E-2</v>
      </c>
      <c r="S89" s="1480">
        <f t="shared" si="8"/>
        <v>1.2500000000000001E-2</v>
      </c>
      <c r="T89" s="1480">
        <f t="shared" si="8"/>
        <v>1.2500000000000001E-2</v>
      </c>
      <c r="U89" s="1480">
        <f t="shared" si="8"/>
        <v>1.2500000000000001E-2</v>
      </c>
      <c r="V89" s="1480">
        <f t="shared" si="8"/>
        <v>1.2500000000000001E-2</v>
      </c>
      <c r="W89" s="1480">
        <f t="shared" si="8"/>
        <v>1.2500000000000001E-2</v>
      </c>
      <c r="X89" s="1480">
        <f t="shared" si="8"/>
        <v>1.2500000000000001E-2</v>
      </c>
      <c r="Y89" s="1480">
        <f t="shared" si="8"/>
        <v>1.2500000000000001E-2</v>
      </c>
      <c r="Z89" s="1480">
        <f t="shared" si="8"/>
        <v>1.2500000000000001E-2</v>
      </c>
      <c r="AA89" s="1480">
        <f>1/80</f>
        <v>1.2500000000000001E-2</v>
      </c>
      <c r="AB89" s="1480">
        <f t="shared" si="9"/>
        <v>1.2500000000000001E-2</v>
      </c>
      <c r="AC89" s="1480">
        <f t="shared" si="9"/>
        <v>1.2500000000000001E-2</v>
      </c>
      <c r="AD89" s="1480">
        <f t="shared" si="9"/>
        <v>1.2500000000000001E-2</v>
      </c>
      <c r="AE89" s="1480">
        <f t="shared" si="9"/>
        <v>1.2500000000000001E-2</v>
      </c>
      <c r="AF89" s="1480">
        <f t="shared" si="9"/>
        <v>1.2500000000000001E-2</v>
      </c>
      <c r="AG89" s="1480">
        <f t="shared" si="9"/>
        <v>1.2500000000000001E-2</v>
      </c>
      <c r="AH89" s="1480">
        <f t="shared" si="9"/>
        <v>1.2500000000000001E-2</v>
      </c>
      <c r="AI89" s="1480">
        <f t="shared" si="9"/>
        <v>1.2500000000000001E-2</v>
      </c>
      <c r="AJ89" s="1480">
        <f t="shared" si="9"/>
        <v>1.2500000000000001E-2</v>
      </c>
      <c r="AK89" s="1480">
        <f t="shared" si="9"/>
        <v>1.2500000000000001E-2</v>
      </c>
      <c r="AL89" s="1480">
        <f t="shared" si="9"/>
        <v>1.2500000000000001E-2</v>
      </c>
      <c r="AM89" s="1480">
        <f t="shared" si="9"/>
        <v>1.2500000000000001E-2</v>
      </c>
      <c r="AN89" s="1480">
        <f t="shared" si="9"/>
        <v>1.2500000000000001E-2</v>
      </c>
      <c r="AO89" s="1480">
        <f t="shared" si="9"/>
        <v>1.2500000000000001E-2</v>
      </c>
      <c r="AP89" s="1480">
        <f t="shared" si="9"/>
        <v>1.2500000000000001E-2</v>
      </c>
      <c r="AQ89" s="1480">
        <f t="shared" si="9"/>
        <v>1.2500000000000001E-2</v>
      </c>
      <c r="AR89" s="1480">
        <f t="shared" si="9"/>
        <v>1.2500000000000001E-2</v>
      </c>
      <c r="AS89" s="1480">
        <f t="shared" si="9"/>
        <v>1.2500000000000001E-2</v>
      </c>
      <c r="AT89" s="1480">
        <f t="shared" si="9"/>
        <v>1.2500000000000001E-2</v>
      </c>
      <c r="AU89" s="1480">
        <f t="shared" si="9"/>
        <v>1.2500000000000001E-2</v>
      </c>
      <c r="AV89" s="1480">
        <f t="shared" si="9"/>
        <v>1.2500000000000001E-2</v>
      </c>
      <c r="AW89" s="1480">
        <f t="shared" si="9"/>
        <v>1.2500000000000001E-2</v>
      </c>
      <c r="AX89" s="1480">
        <f t="shared" si="9"/>
        <v>1.2500000000000001E-2</v>
      </c>
      <c r="AY89" s="1480">
        <f t="shared" si="9"/>
        <v>1.2500000000000001E-2</v>
      </c>
      <c r="AZ89" s="1480">
        <f t="shared" si="9"/>
        <v>1.2500000000000001E-2</v>
      </c>
      <c r="BA89" s="1480">
        <f t="shared" si="9"/>
        <v>1.2500000000000001E-2</v>
      </c>
      <c r="BB89" s="1480">
        <f t="shared" si="9"/>
        <v>1.2500000000000001E-2</v>
      </c>
      <c r="BC89" s="1480">
        <f t="shared" si="9"/>
        <v>1.2500000000000001E-2</v>
      </c>
      <c r="BD89" s="1480">
        <f t="shared" si="9"/>
        <v>1.2500000000000001E-2</v>
      </c>
      <c r="BE89" s="1480">
        <f t="shared" si="9"/>
        <v>1.2500000000000001E-2</v>
      </c>
      <c r="BF89" s="1480">
        <f t="shared" si="9"/>
        <v>1.2500000000000001E-2</v>
      </c>
      <c r="BG89" s="1480">
        <f t="shared" si="9"/>
        <v>1.2500000000000001E-2</v>
      </c>
      <c r="BH89" s="1480">
        <f t="shared" si="9"/>
        <v>1.2500000000000001E-2</v>
      </c>
      <c r="BI89" s="1480">
        <f t="shared" si="9"/>
        <v>1.2500000000000001E-2</v>
      </c>
      <c r="BJ89" s="1480">
        <f t="shared" si="9"/>
        <v>1.2500000000000001E-2</v>
      </c>
      <c r="BK89" s="1481"/>
      <c r="BL89" s="1481"/>
      <c r="BM89" s="1481"/>
      <c r="BN89" s="1481"/>
      <c r="BO89" s="1481"/>
      <c r="BP89" s="1481"/>
      <c r="BQ89" s="1481"/>
      <c r="BR89" s="1481"/>
      <c r="BS89" s="1481"/>
      <c r="BT89" s="1481"/>
      <c r="BU89" s="1481"/>
      <c r="BV89" s="1481"/>
      <c r="BW89" s="1481"/>
      <c r="BX89" s="1481"/>
      <c r="BY89" s="1481"/>
      <c r="BZ89" s="1481"/>
      <c r="CA89" s="1481"/>
      <c r="CB89" s="1481"/>
      <c r="CC89" s="1481"/>
      <c r="CD89" s="1481"/>
      <c r="CE89" s="1481"/>
      <c r="CF89" s="1481"/>
      <c r="CG89" s="1481"/>
      <c r="CH89" s="1481"/>
      <c r="CI89" s="1481"/>
      <c r="CJ89" s="1481"/>
    </row>
    <row r="90" spans="2:88" x14ac:dyDescent="0.25">
      <c r="B90" s="588" t="s">
        <v>344</v>
      </c>
      <c r="C90" s="570" t="s">
        <v>345</v>
      </c>
      <c r="D90" s="571" t="s">
        <v>79</v>
      </c>
      <c r="E90" s="571" t="s">
        <v>333</v>
      </c>
      <c r="F90" s="572">
        <v>2</v>
      </c>
      <c r="G90" s="1480">
        <v>5.0000000000000001E-3</v>
      </c>
      <c r="H90" s="1480">
        <v>5.0000000000000001E-3</v>
      </c>
      <c r="I90" s="1480">
        <v>5.0000000000000001E-3</v>
      </c>
      <c r="J90" s="1480">
        <v>5.0000000000000001E-3</v>
      </c>
      <c r="K90" s="1480">
        <v>5.0000000000000001E-3</v>
      </c>
      <c r="L90" s="1480">
        <v>5.0000000000000001E-3</v>
      </c>
      <c r="M90" s="1480">
        <v>5.0000000000000001E-3</v>
      </c>
      <c r="N90" s="1480">
        <v>5.0000000000000001E-3</v>
      </c>
      <c r="O90" s="1480">
        <v>5.0000000000000001E-3</v>
      </c>
      <c r="P90" s="1480">
        <v>5.0000000000000001E-3</v>
      </c>
      <c r="Q90" s="1480">
        <v>5.0000000000000001E-3</v>
      </c>
      <c r="R90" s="1480">
        <v>5.0000000000000001E-3</v>
      </c>
      <c r="S90" s="1480">
        <v>5.0000000000000001E-3</v>
      </c>
      <c r="T90" s="1480">
        <v>5.0000000000000001E-3</v>
      </c>
      <c r="U90" s="1480">
        <v>5.0000000000000001E-3</v>
      </c>
      <c r="V90" s="1480">
        <v>5.0000000000000001E-3</v>
      </c>
      <c r="W90" s="1480">
        <v>5.0000000000000001E-3</v>
      </c>
      <c r="X90" s="1480">
        <v>5.0000000000000001E-3</v>
      </c>
      <c r="Y90" s="1480">
        <v>5.0000000000000001E-3</v>
      </c>
      <c r="Z90" s="1480">
        <v>5.0000000000000001E-3</v>
      </c>
      <c r="AA90" s="1480">
        <v>2E-3</v>
      </c>
      <c r="AB90" s="1480">
        <v>2E-3</v>
      </c>
      <c r="AC90" s="1480">
        <v>2E-3</v>
      </c>
      <c r="AD90" s="1480">
        <v>2E-3</v>
      </c>
      <c r="AE90" s="1480">
        <v>2E-3</v>
      </c>
      <c r="AF90" s="1480">
        <v>2E-3</v>
      </c>
      <c r="AG90" s="1480">
        <v>2E-3</v>
      </c>
      <c r="AH90" s="1480">
        <v>2E-3</v>
      </c>
      <c r="AI90" s="1480">
        <v>2E-3</v>
      </c>
      <c r="AJ90" s="1480">
        <v>2E-3</v>
      </c>
      <c r="AK90" s="1480">
        <v>2E-3</v>
      </c>
      <c r="AL90" s="1480">
        <v>2E-3</v>
      </c>
      <c r="AM90" s="1480">
        <v>2E-3</v>
      </c>
      <c r="AN90" s="1480">
        <v>2E-3</v>
      </c>
      <c r="AO90" s="1480">
        <v>2E-3</v>
      </c>
      <c r="AP90" s="1480">
        <v>2E-3</v>
      </c>
      <c r="AQ90" s="1480">
        <v>2E-3</v>
      </c>
      <c r="AR90" s="1480">
        <v>2E-3</v>
      </c>
      <c r="AS90" s="1480">
        <v>2E-3</v>
      </c>
      <c r="AT90" s="1480">
        <v>2E-3</v>
      </c>
      <c r="AU90" s="1480">
        <v>2E-3</v>
      </c>
      <c r="AV90" s="1480">
        <v>2E-3</v>
      </c>
      <c r="AW90" s="1480">
        <v>2E-3</v>
      </c>
      <c r="AX90" s="1480">
        <v>2E-3</v>
      </c>
      <c r="AY90" s="1480">
        <v>2E-3</v>
      </c>
      <c r="AZ90" s="1480">
        <v>2E-3</v>
      </c>
      <c r="BA90" s="1480">
        <v>2E-3</v>
      </c>
      <c r="BB90" s="1480">
        <v>2E-3</v>
      </c>
      <c r="BC90" s="1480">
        <v>2E-3</v>
      </c>
      <c r="BD90" s="1480">
        <v>2E-3</v>
      </c>
      <c r="BE90" s="1480">
        <v>2E-3</v>
      </c>
      <c r="BF90" s="1480">
        <v>2E-3</v>
      </c>
      <c r="BG90" s="1480">
        <v>2E-3</v>
      </c>
      <c r="BH90" s="1480">
        <v>2E-3</v>
      </c>
      <c r="BI90" s="1480">
        <v>2E-3</v>
      </c>
      <c r="BJ90" s="1480">
        <v>2E-3</v>
      </c>
      <c r="BK90" s="1481"/>
      <c r="BL90" s="1481"/>
      <c r="BM90" s="1481"/>
      <c r="BN90" s="1481"/>
      <c r="BO90" s="1481"/>
      <c r="BP90" s="1481"/>
      <c r="BQ90" s="1481"/>
      <c r="BR90" s="1481"/>
      <c r="BS90" s="1481"/>
      <c r="BT90" s="1481"/>
      <c r="BU90" s="1481"/>
      <c r="BV90" s="1481"/>
      <c r="BW90" s="1481"/>
      <c r="BX90" s="1481"/>
      <c r="BY90" s="1481"/>
      <c r="BZ90" s="1481"/>
      <c r="CA90" s="1481"/>
      <c r="CB90" s="1481"/>
      <c r="CC90" s="1481"/>
      <c r="CD90" s="1481"/>
      <c r="CE90" s="1481"/>
      <c r="CF90" s="1481"/>
      <c r="CG90" s="1481"/>
      <c r="CH90" s="1481"/>
      <c r="CI90" s="1481"/>
      <c r="CJ90" s="1481"/>
    </row>
    <row r="91" spans="2:88" ht="14.4" thickBot="1" x14ac:dyDescent="0.3">
      <c r="B91" s="589" t="s">
        <v>346</v>
      </c>
      <c r="C91" s="590" t="s">
        <v>347</v>
      </c>
      <c r="D91" s="591" t="s">
        <v>79</v>
      </c>
      <c r="E91" s="591" t="s">
        <v>285</v>
      </c>
      <c r="F91" s="592">
        <v>2</v>
      </c>
      <c r="G91" s="1482">
        <f>1/200</f>
        <v>5.0000000000000001E-3</v>
      </c>
      <c r="H91" s="1482">
        <f t="shared" ref="H91:BJ91" si="10">1/200</f>
        <v>5.0000000000000001E-3</v>
      </c>
      <c r="I91" s="1482">
        <f t="shared" si="10"/>
        <v>5.0000000000000001E-3</v>
      </c>
      <c r="J91" s="1482">
        <f t="shared" si="10"/>
        <v>5.0000000000000001E-3</v>
      </c>
      <c r="K91" s="1482">
        <f t="shared" si="10"/>
        <v>5.0000000000000001E-3</v>
      </c>
      <c r="L91" s="1482">
        <f t="shared" si="10"/>
        <v>5.0000000000000001E-3</v>
      </c>
      <c r="M91" s="1482">
        <f t="shared" si="10"/>
        <v>5.0000000000000001E-3</v>
      </c>
      <c r="N91" s="1482">
        <f t="shared" si="10"/>
        <v>5.0000000000000001E-3</v>
      </c>
      <c r="O91" s="1482">
        <f t="shared" si="10"/>
        <v>5.0000000000000001E-3</v>
      </c>
      <c r="P91" s="1482">
        <f t="shared" si="10"/>
        <v>5.0000000000000001E-3</v>
      </c>
      <c r="Q91" s="1482">
        <f t="shared" si="10"/>
        <v>5.0000000000000001E-3</v>
      </c>
      <c r="R91" s="1482">
        <f t="shared" si="10"/>
        <v>5.0000000000000001E-3</v>
      </c>
      <c r="S91" s="1482">
        <f t="shared" si="10"/>
        <v>5.0000000000000001E-3</v>
      </c>
      <c r="T91" s="1482">
        <f t="shared" si="10"/>
        <v>5.0000000000000001E-3</v>
      </c>
      <c r="U91" s="1482">
        <f t="shared" si="10"/>
        <v>5.0000000000000001E-3</v>
      </c>
      <c r="V91" s="1482">
        <f t="shared" si="10"/>
        <v>5.0000000000000001E-3</v>
      </c>
      <c r="W91" s="1482">
        <f t="shared" si="10"/>
        <v>5.0000000000000001E-3</v>
      </c>
      <c r="X91" s="1482">
        <f t="shared" si="10"/>
        <v>5.0000000000000001E-3</v>
      </c>
      <c r="Y91" s="1482">
        <f t="shared" si="10"/>
        <v>5.0000000000000001E-3</v>
      </c>
      <c r="Z91" s="1482">
        <f t="shared" si="10"/>
        <v>5.0000000000000001E-3</v>
      </c>
      <c r="AA91" s="1482">
        <f t="shared" si="10"/>
        <v>5.0000000000000001E-3</v>
      </c>
      <c r="AB91" s="1482">
        <f t="shared" si="10"/>
        <v>5.0000000000000001E-3</v>
      </c>
      <c r="AC91" s="1482">
        <f t="shared" si="10"/>
        <v>5.0000000000000001E-3</v>
      </c>
      <c r="AD91" s="1482">
        <f t="shared" si="10"/>
        <v>5.0000000000000001E-3</v>
      </c>
      <c r="AE91" s="1482">
        <f t="shared" si="10"/>
        <v>5.0000000000000001E-3</v>
      </c>
      <c r="AF91" s="1482">
        <f t="shared" si="10"/>
        <v>5.0000000000000001E-3</v>
      </c>
      <c r="AG91" s="1482">
        <f t="shared" si="10"/>
        <v>5.0000000000000001E-3</v>
      </c>
      <c r="AH91" s="1482">
        <f t="shared" si="10"/>
        <v>5.0000000000000001E-3</v>
      </c>
      <c r="AI91" s="1482">
        <f t="shared" si="10"/>
        <v>5.0000000000000001E-3</v>
      </c>
      <c r="AJ91" s="1482">
        <f t="shared" si="10"/>
        <v>5.0000000000000001E-3</v>
      </c>
      <c r="AK91" s="1482">
        <f t="shared" si="10"/>
        <v>5.0000000000000001E-3</v>
      </c>
      <c r="AL91" s="1482">
        <f t="shared" si="10"/>
        <v>5.0000000000000001E-3</v>
      </c>
      <c r="AM91" s="1482">
        <f t="shared" si="10"/>
        <v>5.0000000000000001E-3</v>
      </c>
      <c r="AN91" s="1482">
        <f t="shared" si="10"/>
        <v>5.0000000000000001E-3</v>
      </c>
      <c r="AO91" s="1482">
        <f t="shared" si="10"/>
        <v>5.0000000000000001E-3</v>
      </c>
      <c r="AP91" s="1482">
        <f t="shared" si="10"/>
        <v>5.0000000000000001E-3</v>
      </c>
      <c r="AQ91" s="1482">
        <f t="shared" si="10"/>
        <v>5.0000000000000001E-3</v>
      </c>
      <c r="AR91" s="1482">
        <f t="shared" si="10"/>
        <v>5.0000000000000001E-3</v>
      </c>
      <c r="AS91" s="1482">
        <f t="shared" si="10"/>
        <v>5.0000000000000001E-3</v>
      </c>
      <c r="AT91" s="1482">
        <f t="shared" si="10"/>
        <v>5.0000000000000001E-3</v>
      </c>
      <c r="AU91" s="1482">
        <f t="shared" si="10"/>
        <v>5.0000000000000001E-3</v>
      </c>
      <c r="AV91" s="1482">
        <f t="shared" si="10"/>
        <v>5.0000000000000001E-3</v>
      </c>
      <c r="AW91" s="1482">
        <f t="shared" si="10"/>
        <v>5.0000000000000001E-3</v>
      </c>
      <c r="AX91" s="1482">
        <f t="shared" si="10"/>
        <v>5.0000000000000001E-3</v>
      </c>
      <c r="AY91" s="1482">
        <f t="shared" si="10"/>
        <v>5.0000000000000001E-3</v>
      </c>
      <c r="AZ91" s="1482">
        <f t="shared" si="10"/>
        <v>5.0000000000000001E-3</v>
      </c>
      <c r="BA91" s="1482">
        <f t="shared" si="10"/>
        <v>5.0000000000000001E-3</v>
      </c>
      <c r="BB91" s="1482">
        <f t="shared" si="10"/>
        <v>5.0000000000000001E-3</v>
      </c>
      <c r="BC91" s="1482">
        <f t="shared" si="10"/>
        <v>5.0000000000000001E-3</v>
      </c>
      <c r="BD91" s="1482">
        <f t="shared" si="10"/>
        <v>5.0000000000000001E-3</v>
      </c>
      <c r="BE91" s="1482">
        <f t="shared" si="10"/>
        <v>5.0000000000000001E-3</v>
      </c>
      <c r="BF91" s="1482">
        <f t="shared" si="10"/>
        <v>5.0000000000000001E-3</v>
      </c>
      <c r="BG91" s="1482">
        <f t="shared" si="10"/>
        <v>5.0000000000000001E-3</v>
      </c>
      <c r="BH91" s="1482">
        <f t="shared" si="10"/>
        <v>5.0000000000000001E-3</v>
      </c>
      <c r="BI91" s="1482">
        <f t="shared" si="10"/>
        <v>5.0000000000000001E-3</v>
      </c>
      <c r="BJ91" s="1482">
        <f t="shared" si="10"/>
        <v>5.0000000000000001E-3</v>
      </c>
      <c r="BK91" s="1483"/>
      <c r="BL91" s="1483"/>
      <c r="BM91" s="1483"/>
      <c r="BN91" s="1483"/>
      <c r="BO91" s="1483"/>
      <c r="BP91" s="1483"/>
      <c r="BQ91" s="1483"/>
      <c r="BR91" s="1483"/>
      <c r="BS91" s="1483"/>
      <c r="BT91" s="1483"/>
      <c r="BU91" s="1483"/>
      <c r="BV91" s="1483"/>
      <c r="BW91" s="1483"/>
      <c r="BX91" s="1483"/>
      <c r="BY91" s="1483"/>
      <c r="BZ91" s="1483"/>
      <c r="CA91" s="1483"/>
      <c r="CB91" s="1483"/>
      <c r="CC91" s="1483"/>
      <c r="CD91" s="1483"/>
      <c r="CE91" s="1483"/>
      <c r="CF91" s="1483"/>
      <c r="CG91" s="1483"/>
      <c r="CH91" s="1483"/>
      <c r="CI91" s="1483"/>
      <c r="CJ91" s="1483"/>
    </row>
    <row r="97" spans="8:8" x14ac:dyDescent="0.25">
      <c r="H97" s="1478"/>
    </row>
  </sheetData>
  <hyperlinks>
    <hyperlink ref="F2" location="'2. WC Level Data'!B6" display="Table 2a: WC Level Normal Year planning scenario" xr:uid="{08E9A43D-E8C9-4F61-9A99-1EE55570A6E3}"/>
    <hyperlink ref="C6" location="'2. WC Level Data'!$A$1" display="Back to top of sheet" xr:uid="{C05FCDD3-05F3-492A-8416-3DF07A80E59C}"/>
    <hyperlink ref="F3" location="'2. WC Level Data'!B17" display="Table 2b: WC Level DYAA - Microcomponents - Final planning" xr:uid="{B4843BD1-7AC5-4BDE-B6DD-3CA9505B2687}"/>
    <hyperlink ref="C17" location="'2. WC Level Data'!$A$1" display="Back to top of sheet" xr:uid="{348BA179-6E68-41B7-A403-4CAFA21A672E}"/>
    <hyperlink ref="F4" location="'2. WC Level Data'!B40" display="Table 2c: WC Level DYAA -_x000a_Meter Installations (including meter upgrades) - Final Planning" xr:uid="{421B87F8-17CD-479D-8182-10F09CF73C5F}"/>
    <hyperlink ref="C40" location="'2. WC Level Data'!$A$1" display="Back to top of sheet" xr:uid="{30CB9BD8-8077-41D6-8740-1D1074544778}"/>
    <hyperlink ref="G2" location="'2. WC Level Data'!B53" display="'2. WC Level Data'!B53" xr:uid="{710FF985-E684-40D7-82A9-9ABB8BE13743}"/>
    <hyperlink ref="C53" location="'2. WC Level Data'!$A$1" display="Back to top of sheet" xr:uid="{A7503B9F-1D55-46EB-BBDE-A0050CEE647F}"/>
    <hyperlink ref="G3" location="'2. WC Level Data'!B66" display="'2. WC Level Data'!B66" xr:uid="{38D9E147-4B56-41BA-98F3-BC724F334457}"/>
    <hyperlink ref="C66" location="'2. WC Level Data'!$A$1" display="Back to top of sheet" xr:uid="{9BC2EEB1-2F9F-4996-8A3A-D77DA14C5AA7}"/>
    <hyperlink ref="G4" location="'2. WC Level Data'!B81" display="'2. WC Level Data'!B81" xr:uid="{AE1FB440-7102-4367-B2B5-11DCF28BEEDA}"/>
    <hyperlink ref="C81" location="'2. WC Level Data'!$A$1" display="Back to top of sheet" xr:uid="{941037E0-5AC1-46EB-97C7-B006F2F74DEE}"/>
  </hyperlinks>
  <pageMargins left="0.7" right="0.7" top="0.75" bottom="0.75" header="0.3" footer="0.3"/>
  <pageSetup paperSize="9" orientation="portrait"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4EAE8-647E-4480-AE38-98192506BDDB}">
  <sheetPr codeName="Sheet11"/>
  <dimension ref="A1:DC402"/>
  <sheetViews>
    <sheetView zoomScale="70" zoomScaleNormal="70" workbookViewId="0">
      <selection activeCell="E14" sqref="E14"/>
    </sheetView>
  </sheetViews>
  <sheetFormatPr defaultColWidth="9" defaultRowHeight="13.8" x14ac:dyDescent="0.25"/>
  <cols>
    <col min="1" max="1" width="2.1796875" style="1357" customWidth="1"/>
    <col min="2" max="3" width="33.81640625" style="1357" customWidth="1"/>
    <col min="4" max="4" width="33.08984375" style="1357" customWidth="1"/>
    <col min="5" max="5" width="16.1796875" style="1357" customWidth="1"/>
    <col min="6" max="6" width="14" style="1357" customWidth="1"/>
    <col min="7" max="46" width="8" style="1357" customWidth="1"/>
    <col min="47" max="48" width="9.453125" style="1357" bestFit="1" customWidth="1"/>
    <col min="49" max="86" width="8" style="1357" customWidth="1"/>
    <col min="87" max="87" width="8.90625" style="1357" customWidth="1"/>
    <col min="88" max="88" width="8" style="1357" bestFit="1" customWidth="1"/>
    <col min="89" max="89" width="10.36328125" style="1357" customWidth="1"/>
    <col min="90" max="90" width="42.6328125" style="1357" customWidth="1"/>
    <col min="91" max="91" width="4.1796875" style="1357" hidden="1" customWidth="1"/>
    <col min="92" max="92" width="0" style="1357" hidden="1" customWidth="1"/>
    <col min="93" max="93" width="6.81640625" style="1357" hidden="1" customWidth="1"/>
    <col min="94" max="94" width="4.36328125" style="1357" hidden="1" customWidth="1"/>
    <col min="95" max="96" width="4.54296875" style="1357" hidden="1" customWidth="1"/>
    <col min="97" max="97" width="4.6328125" style="1357" hidden="1" customWidth="1"/>
    <col min="98" max="98" width="7.54296875" style="1357" hidden="1" customWidth="1"/>
    <col min="99" max="99" width="6.6328125" style="1357" hidden="1" customWidth="1"/>
    <col min="100" max="100" width="4.54296875" style="1357" hidden="1" customWidth="1"/>
    <col min="101" max="103" width="5.1796875" style="1357" hidden="1" customWidth="1"/>
    <col min="104" max="104" width="4.81640625" style="1357" hidden="1" customWidth="1"/>
    <col min="105" max="105" width="3.54296875" style="1357" hidden="1" customWidth="1"/>
    <col min="106" max="107" width="5.1796875" style="1357" hidden="1" customWidth="1"/>
    <col min="108" max="235" width="9" style="1357"/>
    <col min="236" max="236" width="1.1796875" style="1357" customWidth="1"/>
    <col min="237" max="237" width="8" style="1357" customWidth="1"/>
    <col min="238" max="238" width="8.453125" style="1357" customWidth="1"/>
    <col min="239" max="239" width="23.81640625" style="1357" customWidth="1"/>
    <col min="240" max="240" width="21.81640625" style="1357" customWidth="1"/>
    <col min="241" max="241" width="9.453125" style="1357" customWidth="1"/>
    <col min="242" max="242" width="8.1796875" style="1357" bestFit="1" customWidth="1"/>
    <col min="243" max="243" width="16.1796875" style="1357" customWidth="1"/>
    <col min="244" max="271" width="11.6328125" style="1357" customWidth="1"/>
    <col min="272" max="491" width="9" style="1357"/>
    <col min="492" max="492" width="1.1796875" style="1357" customWidth="1"/>
    <col min="493" max="493" width="8" style="1357" customWidth="1"/>
    <col min="494" max="494" width="8.453125" style="1357" customWidth="1"/>
    <col min="495" max="495" width="23.81640625" style="1357" customWidth="1"/>
    <col min="496" max="496" width="21.81640625" style="1357" customWidth="1"/>
    <col min="497" max="497" width="9.453125" style="1357" customWidth="1"/>
    <col min="498" max="498" width="8.1796875" style="1357" bestFit="1" customWidth="1"/>
    <col min="499" max="499" width="16.1796875" style="1357" customWidth="1"/>
    <col min="500" max="527" width="11.6328125" style="1357" customWidth="1"/>
    <col min="528" max="747" width="9" style="1357"/>
    <col min="748" max="748" width="1.1796875" style="1357" customWidth="1"/>
    <col min="749" max="749" width="8" style="1357" customWidth="1"/>
    <col min="750" max="750" width="8.453125" style="1357" customWidth="1"/>
    <col min="751" max="751" width="23.81640625" style="1357" customWidth="1"/>
    <col min="752" max="752" width="21.81640625" style="1357" customWidth="1"/>
    <col min="753" max="753" width="9.453125" style="1357" customWidth="1"/>
    <col min="754" max="754" width="8.1796875" style="1357" bestFit="1" customWidth="1"/>
    <col min="755" max="755" width="16.1796875" style="1357" customWidth="1"/>
    <col min="756" max="783" width="11.6328125" style="1357" customWidth="1"/>
    <col min="784" max="1003" width="9" style="1357"/>
    <col min="1004" max="1004" width="1.1796875" style="1357" customWidth="1"/>
    <col min="1005" max="1005" width="8" style="1357" customWidth="1"/>
    <col min="1006" max="1006" width="8.453125" style="1357" customWidth="1"/>
    <col min="1007" max="1007" width="23.81640625" style="1357" customWidth="1"/>
    <col min="1008" max="1008" width="21.81640625" style="1357" customWidth="1"/>
    <col min="1009" max="1009" width="9.453125" style="1357" customWidth="1"/>
    <col min="1010" max="1010" width="8.1796875" style="1357" bestFit="1" customWidth="1"/>
    <col min="1011" max="1011" width="16.1796875" style="1357" customWidth="1"/>
    <col min="1012" max="1039" width="11.6328125" style="1357" customWidth="1"/>
    <col min="1040" max="1259" width="9" style="1357"/>
    <col min="1260" max="1260" width="1.1796875" style="1357" customWidth="1"/>
    <col min="1261" max="1261" width="8" style="1357" customWidth="1"/>
    <col min="1262" max="1262" width="8.453125" style="1357" customWidth="1"/>
    <col min="1263" max="1263" width="23.81640625" style="1357" customWidth="1"/>
    <col min="1264" max="1264" width="21.81640625" style="1357" customWidth="1"/>
    <col min="1265" max="1265" width="9.453125" style="1357" customWidth="1"/>
    <col min="1266" max="1266" width="8.1796875" style="1357" bestFit="1" customWidth="1"/>
    <col min="1267" max="1267" width="16.1796875" style="1357" customWidth="1"/>
    <col min="1268" max="1295" width="11.6328125" style="1357" customWidth="1"/>
    <col min="1296" max="1515" width="9" style="1357"/>
    <col min="1516" max="1516" width="1.1796875" style="1357" customWidth="1"/>
    <col min="1517" max="1517" width="8" style="1357" customWidth="1"/>
    <col min="1518" max="1518" width="8.453125" style="1357" customWidth="1"/>
    <col min="1519" max="1519" width="23.81640625" style="1357" customWidth="1"/>
    <col min="1520" max="1520" width="21.81640625" style="1357" customWidth="1"/>
    <col min="1521" max="1521" width="9.453125" style="1357" customWidth="1"/>
    <col min="1522" max="1522" width="8.1796875" style="1357" bestFit="1" customWidth="1"/>
    <col min="1523" max="1523" width="16.1796875" style="1357" customWidth="1"/>
    <col min="1524" max="1551" width="11.6328125" style="1357" customWidth="1"/>
    <col min="1552" max="1771" width="9" style="1357"/>
    <col min="1772" max="1772" width="1.1796875" style="1357" customWidth="1"/>
    <col min="1773" max="1773" width="8" style="1357" customWidth="1"/>
    <col min="1774" max="1774" width="8.453125" style="1357" customWidth="1"/>
    <col min="1775" max="1775" width="23.81640625" style="1357" customWidth="1"/>
    <col min="1776" max="1776" width="21.81640625" style="1357" customWidth="1"/>
    <col min="1777" max="1777" width="9.453125" style="1357" customWidth="1"/>
    <col min="1778" max="1778" width="8.1796875" style="1357" bestFit="1" customWidth="1"/>
    <col min="1779" max="1779" width="16.1796875" style="1357" customWidth="1"/>
    <col min="1780" max="1807" width="11.6328125" style="1357" customWidth="1"/>
    <col min="1808" max="2027" width="9" style="1357"/>
    <col min="2028" max="2028" width="1.1796875" style="1357" customWidth="1"/>
    <col min="2029" max="2029" width="8" style="1357" customWidth="1"/>
    <col min="2030" max="2030" width="8.453125" style="1357" customWidth="1"/>
    <col min="2031" max="2031" width="23.81640625" style="1357" customWidth="1"/>
    <col min="2032" max="2032" width="21.81640625" style="1357" customWidth="1"/>
    <col min="2033" max="2033" width="9.453125" style="1357" customWidth="1"/>
    <col min="2034" max="2034" width="8.1796875" style="1357" bestFit="1" customWidth="1"/>
    <col min="2035" max="2035" width="16.1796875" style="1357" customWidth="1"/>
    <col min="2036" max="2063" width="11.6328125" style="1357" customWidth="1"/>
    <col min="2064" max="2283" width="9" style="1357"/>
    <col min="2284" max="2284" width="1.1796875" style="1357" customWidth="1"/>
    <col min="2285" max="2285" width="8" style="1357" customWidth="1"/>
    <col min="2286" max="2286" width="8.453125" style="1357" customWidth="1"/>
    <col min="2287" max="2287" width="23.81640625" style="1357" customWidth="1"/>
    <col min="2288" max="2288" width="21.81640625" style="1357" customWidth="1"/>
    <col min="2289" max="2289" width="9.453125" style="1357" customWidth="1"/>
    <col min="2290" max="2290" width="8.1796875" style="1357" bestFit="1" customWidth="1"/>
    <col min="2291" max="2291" width="16.1796875" style="1357" customWidth="1"/>
    <col min="2292" max="2319" width="11.6328125" style="1357" customWidth="1"/>
    <col min="2320" max="2539" width="9" style="1357"/>
    <col min="2540" max="2540" width="1.1796875" style="1357" customWidth="1"/>
    <col min="2541" max="2541" width="8" style="1357" customWidth="1"/>
    <col min="2542" max="2542" width="8.453125" style="1357" customWidth="1"/>
    <col min="2543" max="2543" width="23.81640625" style="1357" customWidth="1"/>
    <col min="2544" max="2544" width="21.81640625" style="1357" customWidth="1"/>
    <col min="2545" max="2545" width="9.453125" style="1357" customWidth="1"/>
    <col min="2546" max="2546" width="8.1796875" style="1357" bestFit="1" customWidth="1"/>
    <col min="2547" max="2547" width="16.1796875" style="1357" customWidth="1"/>
    <col min="2548" max="2575" width="11.6328125" style="1357" customWidth="1"/>
    <col min="2576" max="2795" width="9" style="1357"/>
    <col min="2796" max="2796" width="1.1796875" style="1357" customWidth="1"/>
    <col min="2797" max="2797" width="8" style="1357" customWidth="1"/>
    <col min="2798" max="2798" width="8.453125" style="1357" customWidth="1"/>
    <col min="2799" max="2799" width="23.81640625" style="1357" customWidth="1"/>
    <col min="2800" max="2800" width="21.81640625" style="1357" customWidth="1"/>
    <col min="2801" max="2801" width="9.453125" style="1357" customWidth="1"/>
    <col min="2802" max="2802" width="8.1796875" style="1357" bestFit="1" customWidth="1"/>
    <col min="2803" max="2803" width="16.1796875" style="1357" customWidth="1"/>
    <col min="2804" max="2831" width="11.6328125" style="1357" customWidth="1"/>
    <col min="2832" max="3051" width="9" style="1357"/>
    <col min="3052" max="3052" width="1.1796875" style="1357" customWidth="1"/>
    <col min="3053" max="3053" width="8" style="1357" customWidth="1"/>
    <col min="3054" max="3054" width="8.453125" style="1357" customWidth="1"/>
    <col min="3055" max="3055" width="23.81640625" style="1357" customWidth="1"/>
    <col min="3056" max="3056" width="21.81640625" style="1357" customWidth="1"/>
    <col min="3057" max="3057" width="9.453125" style="1357" customWidth="1"/>
    <col min="3058" max="3058" width="8.1796875" style="1357" bestFit="1" customWidth="1"/>
    <col min="3059" max="3059" width="16.1796875" style="1357" customWidth="1"/>
    <col min="3060" max="3087" width="11.6328125" style="1357" customWidth="1"/>
    <col min="3088" max="3307" width="9" style="1357"/>
    <col min="3308" max="3308" width="1.1796875" style="1357" customWidth="1"/>
    <col min="3309" max="3309" width="8" style="1357" customWidth="1"/>
    <col min="3310" max="3310" width="8.453125" style="1357" customWidth="1"/>
    <col min="3311" max="3311" width="23.81640625" style="1357" customWidth="1"/>
    <col min="3312" max="3312" width="21.81640625" style="1357" customWidth="1"/>
    <col min="3313" max="3313" width="9.453125" style="1357" customWidth="1"/>
    <col min="3314" max="3314" width="8.1796875" style="1357" bestFit="1" customWidth="1"/>
    <col min="3315" max="3315" width="16.1796875" style="1357" customWidth="1"/>
    <col min="3316" max="3343" width="11.6328125" style="1357" customWidth="1"/>
    <col min="3344" max="3563" width="9" style="1357"/>
    <col min="3564" max="3564" width="1.1796875" style="1357" customWidth="1"/>
    <col min="3565" max="3565" width="8" style="1357" customWidth="1"/>
    <col min="3566" max="3566" width="8.453125" style="1357" customWidth="1"/>
    <col min="3567" max="3567" width="23.81640625" style="1357" customWidth="1"/>
    <col min="3568" max="3568" width="21.81640625" style="1357" customWidth="1"/>
    <col min="3569" max="3569" width="9.453125" style="1357" customWidth="1"/>
    <col min="3570" max="3570" width="8.1796875" style="1357" bestFit="1" customWidth="1"/>
    <col min="3571" max="3571" width="16.1796875" style="1357" customWidth="1"/>
    <col min="3572" max="3599" width="11.6328125" style="1357" customWidth="1"/>
    <col min="3600" max="3819" width="9" style="1357"/>
    <col min="3820" max="3820" width="1.1796875" style="1357" customWidth="1"/>
    <col min="3821" max="3821" width="8" style="1357" customWidth="1"/>
    <col min="3822" max="3822" width="8.453125" style="1357" customWidth="1"/>
    <col min="3823" max="3823" width="23.81640625" style="1357" customWidth="1"/>
    <col min="3824" max="3824" width="21.81640625" style="1357" customWidth="1"/>
    <col min="3825" max="3825" width="9.453125" style="1357" customWidth="1"/>
    <col min="3826" max="3826" width="8.1796875" style="1357" bestFit="1" customWidth="1"/>
    <col min="3827" max="3827" width="16.1796875" style="1357" customWidth="1"/>
    <col min="3828" max="3855" width="11.6328125" style="1357" customWidth="1"/>
    <col min="3856" max="4075" width="9" style="1357"/>
    <col min="4076" max="4076" width="1.1796875" style="1357" customWidth="1"/>
    <col min="4077" max="4077" width="8" style="1357" customWidth="1"/>
    <col min="4078" max="4078" width="8.453125" style="1357" customWidth="1"/>
    <col min="4079" max="4079" width="23.81640625" style="1357" customWidth="1"/>
    <col min="4080" max="4080" width="21.81640625" style="1357" customWidth="1"/>
    <col min="4081" max="4081" width="9.453125" style="1357" customWidth="1"/>
    <col min="4082" max="4082" width="8.1796875" style="1357" bestFit="1" customWidth="1"/>
    <col min="4083" max="4083" width="16.1796875" style="1357" customWidth="1"/>
    <col min="4084" max="4111" width="11.6328125" style="1357" customWidth="1"/>
    <col min="4112" max="4331" width="9" style="1357"/>
    <col min="4332" max="4332" width="1.1796875" style="1357" customWidth="1"/>
    <col min="4333" max="4333" width="8" style="1357" customWidth="1"/>
    <col min="4334" max="4334" width="8.453125" style="1357" customWidth="1"/>
    <col min="4335" max="4335" width="23.81640625" style="1357" customWidth="1"/>
    <col min="4336" max="4336" width="21.81640625" style="1357" customWidth="1"/>
    <col min="4337" max="4337" width="9.453125" style="1357" customWidth="1"/>
    <col min="4338" max="4338" width="8.1796875" style="1357" bestFit="1" customWidth="1"/>
    <col min="4339" max="4339" width="16.1796875" style="1357" customWidth="1"/>
    <col min="4340" max="4367" width="11.6328125" style="1357" customWidth="1"/>
    <col min="4368" max="4587" width="9" style="1357"/>
    <col min="4588" max="4588" width="1.1796875" style="1357" customWidth="1"/>
    <col min="4589" max="4589" width="8" style="1357" customWidth="1"/>
    <col min="4590" max="4590" width="8.453125" style="1357" customWidth="1"/>
    <col min="4591" max="4591" width="23.81640625" style="1357" customWidth="1"/>
    <col min="4592" max="4592" width="21.81640625" style="1357" customWidth="1"/>
    <col min="4593" max="4593" width="9.453125" style="1357" customWidth="1"/>
    <col min="4594" max="4594" width="8.1796875" style="1357" bestFit="1" customWidth="1"/>
    <col min="4595" max="4595" width="16.1796875" style="1357" customWidth="1"/>
    <col min="4596" max="4623" width="11.6328125" style="1357" customWidth="1"/>
    <col min="4624" max="4843" width="9" style="1357"/>
    <col min="4844" max="4844" width="1.1796875" style="1357" customWidth="1"/>
    <col min="4845" max="4845" width="8" style="1357" customWidth="1"/>
    <col min="4846" max="4846" width="8.453125" style="1357" customWidth="1"/>
    <col min="4847" max="4847" width="23.81640625" style="1357" customWidth="1"/>
    <col min="4848" max="4848" width="21.81640625" style="1357" customWidth="1"/>
    <col min="4849" max="4849" width="9.453125" style="1357" customWidth="1"/>
    <col min="4850" max="4850" width="8.1796875" style="1357" bestFit="1" customWidth="1"/>
    <col min="4851" max="4851" width="16.1796875" style="1357" customWidth="1"/>
    <col min="4852" max="4879" width="11.6328125" style="1357" customWidth="1"/>
    <col min="4880" max="5099" width="9" style="1357"/>
    <col min="5100" max="5100" width="1.1796875" style="1357" customWidth="1"/>
    <col min="5101" max="5101" width="8" style="1357" customWidth="1"/>
    <col min="5102" max="5102" width="8.453125" style="1357" customWidth="1"/>
    <col min="5103" max="5103" width="23.81640625" style="1357" customWidth="1"/>
    <col min="5104" max="5104" width="21.81640625" style="1357" customWidth="1"/>
    <col min="5105" max="5105" width="9.453125" style="1357" customWidth="1"/>
    <col min="5106" max="5106" width="8.1796875" style="1357" bestFit="1" customWidth="1"/>
    <col min="5107" max="5107" width="16.1796875" style="1357" customWidth="1"/>
    <col min="5108" max="5135" width="11.6328125" style="1357" customWidth="1"/>
    <col min="5136" max="5355" width="9" style="1357"/>
    <col min="5356" max="5356" width="1.1796875" style="1357" customWidth="1"/>
    <col min="5357" max="5357" width="8" style="1357" customWidth="1"/>
    <col min="5358" max="5358" width="8.453125" style="1357" customWidth="1"/>
    <col min="5359" max="5359" width="23.81640625" style="1357" customWidth="1"/>
    <col min="5360" max="5360" width="21.81640625" style="1357" customWidth="1"/>
    <col min="5361" max="5361" width="9.453125" style="1357" customWidth="1"/>
    <col min="5362" max="5362" width="8.1796875" style="1357" bestFit="1" customWidth="1"/>
    <col min="5363" max="5363" width="16.1796875" style="1357" customWidth="1"/>
    <col min="5364" max="5391" width="11.6328125" style="1357" customWidth="1"/>
    <col min="5392" max="5611" width="9" style="1357"/>
    <col min="5612" max="5612" width="1.1796875" style="1357" customWidth="1"/>
    <col min="5613" max="5613" width="8" style="1357" customWidth="1"/>
    <col min="5614" max="5614" width="8.453125" style="1357" customWidth="1"/>
    <col min="5615" max="5615" width="23.81640625" style="1357" customWidth="1"/>
    <col min="5616" max="5616" width="21.81640625" style="1357" customWidth="1"/>
    <col min="5617" max="5617" width="9.453125" style="1357" customWidth="1"/>
    <col min="5618" max="5618" width="8.1796875" style="1357" bestFit="1" customWidth="1"/>
    <col min="5619" max="5619" width="16.1796875" style="1357" customWidth="1"/>
    <col min="5620" max="5647" width="11.6328125" style="1357" customWidth="1"/>
    <col min="5648" max="5867" width="9" style="1357"/>
    <col min="5868" max="5868" width="1.1796875" style="1357" customWidth="1"/>
    <col min="5869" max="5869" width="8" style="1357" customWidth="1"/>
    <col min="5870" max="5870" width="8.453125" style="1357" customWidth="1"/>
    <col min="5871" max="5871" width="23.81640625" style="1357" customWidth="1"/>
    <col min="5872" max="5872" width="21.81640625" style="1357" customWidth="1"/>
    <col min="5873" max="5873" width="9.453125" style="1357" customWidth="1"/>
    <col min="5874" max="5874" width="8.1796875" style="1357" bestFit="1" customWidth="1"/>
    <col min="5875" max="5875" width="16.1796875" style="1357" customWidth="1"/>
    <col min="5876" max="5903" width="11.6328125" style="1357" customWidth="1"/>
    <col min="5904" max="6123" width="9" style="1357"/>
    <col min="6124" max="6124" width="1.1796875" style="1357" customWidth="1"/>
    <col min="6125" max="6125" width="8" style="1357" customWidth="1"/>
    <col min="6126" max="6126" width="8.453125" style="1357" customWidth="1"/>
    <col min="6127" max="6127" width="23.81640625" style="1357" customWidth="1"/>
    <col min="6128" max="6128" width="21.81640625" style="1357" customWidth="1"/>
    <col min="6129" max="6129" width="9.453125" style="1357" customWidth="1"/>
    <col min="6130" max="6130" width="8.1796875" style="1357" bestFit="1" customWidth="1"/>
    <col min="6131" max="6131" width="16.1796875" style="1357" customWidth="1"/>
    <col min="6132" max="6159" width="11.6328125" style="1357" customWidth="1"/>
    <col min="6160" max="6379" width="9" style="1357"/>
    <col min="6380" max="6380" width="1.1796875" style="1357" customWidth="1"/>
    <col min="6381" max="6381" width="8" style="1357" customWidth="1"/>
    <col min="6382" max="6382" width="8.453125" style="1357" customWidth="1"/>
    <col min="6383" max="6383" width="23.81640625" style="1357" customWidth="1"/>
    <col min="6384" max="6384" width="21.81640625" style="1357" customWidth="1"/>
    <col min="6385" max="6385" width="9.453125" style="1357" customWidth="1"/>
    <col min="6386" max="6386" width="8.1796875" style="1357" bestFit="1" customWidth="1"/>
    <col min="6387" max="6387" width="16.1796875" style="1357" customWidth="1"/>
    <col min="6388" max="6415" width="11.6328125" style="1357" customWidth="1"/>
    <col min="6416" max="6635" width="9" style="1357"/>
    <col min="6636" max="6636" width="1.1796875" style="1357" customWidth="1"/>
    <col min="6637" max="6637" width="8" style="1357" customWidth="1"/>
    <col min="6638" max="6638" width="8.453125" style="1357" customWidth="1"/>
    <col min="6639" max="6639" width="23.81640625" style="1357" customWidth="1"/>
    <col min="6640" max="6640" width="21.81640625" style="1357" customWidth="1"/>
    <col min="6641" max="6641" width="9.453125" style="1357" customWidth="1"/>
    <col min="6642" max="6642" width="8.1796875" style="1357" bestFit="1" customWidth="1"/>
    <col min="6643" max="6643" width="16.1796875" style="1357" customWidth="1"/>
    <col min="6644" max="6671" width="11.6328125" style="1357" customWidth="1"/>
    <col min="6672" max="6891" width="9" style="1357"/>
    <col min="6892" max="6892" width="1.1796875" style="1357" customWidth="1"/>
    <col min="6893" max="6893" width="8" style="1357" customWidth="1"/>
    <col min="6894" max="6894" width="8.453125" style="1357" customWidth="1"/>
    <col min="6895" max="6895" width="23.81640625" style="1357" customWidth="1"/>
    <col min="6896" max="6896" width="21.81640625" style="1357" customWidth="1"/>
    <col min="6897" max="6897" width="9.453125" style="1357" customWidth="1"/>
    <col min="6898" max="6898" width="8.1796875" style="1357" bestFit="1" customWidth="1"/>
    <col min="6899" max="6899" width="16.1796875" style="1357" customWidth="1"/>
    <col min="6900" max="6927" width="11.6328125" style="1357" customWidth="1"/>
    <col min="6928" max="7147" width="9" style="1357"/>
    <col min="7148" max="7148" width="1.1796875" style="1357" customWidth="1"/>
    <col min="7149" max="7149" width="8" style="1357" customWidth="1"/>
    <col min="7150" max="7150" width="8.453125" style="1357" customWidth="1"/>
    <col min="7151" max="7151" width="23.81640625" style="1357" customWidth="1"/>
    <col min="7152" max="7152" width="21.81640625" style="1357" customWidth="1"/>
    <col min="7153" max="7153" width="9.453125" style="1357" customWidth="1"/>
    <col min="7154" max="7154" width="8.1796875" style="1357" bestFit="1" customWidth="1"/>
    <col min="7155" max="7155" width="16.1796875" style="1357" customWidth="1"/>
    <col min="7156" max="7183" width="11.6328125" style="1357" customWidth="1"/>
    <col min="7184" max="7403" width="9" style="1357"/>
    <col min="7404" max="7404" width="1.1796875" style="1357" customWidth="1"/>
    <col min="7405" max="7405" width="8" style="1357" customWidth="1"/>
    <col min="7406" max="7406" width="8.453125" style="1357" customWidth="1"/>
    <col min="7407" max="7407" width="23.81640625" style="1357" customWidth="1"/>
    <col min="7408" max="7408" width="21.81640625" style="1357" customWidth="1"/>
    <col min="7409" max="7409" width="9.453125" style="1357" customWidth="1"/>
    <col min="7410" max="7410" width="8.1796875" style="1357" bestFit="1" customWidth="1"/>
    <col min="7411" max="7411" width="16.1796875" style="1357" customWidth="1"/>
    <col min="7412" max="7439" width="11.6328125" style="1357" customWidth="1"/>
    <col min="7440" max="7659" width="9" style="1357"/>
    <col min="7660" max="7660" width="1.1796875" style="1357" customWidth="1"/>
    <col min="7661" max="7661" width="8" style="1357" customWidth="1"/>
    <col min="7662" max="7662" width="8.453125" style="1357" customWidth="1"/>
    <col min="7663" max="7663" width="23.81640625" style="1357" customWidth="1"/>
    <col min="7664" max="7664" width="21.81640625" style="1357" customWidth="1"/>
    <col min="7665" max="7665" width="9.453125" style="1357" customWidth="1"/>
    <col min="7666" max="7666" width="8.1796875" style="1357" bestFit="1" customWidth="1"/>
    <col min="7667" max="7667" width="16.1796875" style="1357" customWidth="1"/>
    <col min="7668" max="7695" width="11.6328125" style="1357" customWidth="1"/>
    <col min="7696" max="7915" width="9" style="1357"/>
    <col min="7916" max="7916" width="1.1796875" style="1357" customWidth="1"/>
    <col min="7917" max="7917" width="8" style="1357" customWidth="1"/>
    <col min="7918" max="7918" width="8.453125" style="1357" customWidth="1"/>
    <col min="7919" max="7919" width="23.81640625" style="1357" customWidth="1"/>
    <col min="7920" max="7920" width="21.81640625" style="1357" customWidth="1"/>
    <col min="7921" max="7921" width="9.453125" style="1357" customWidth="1"/>
    <col min="7922" max="7922" width="8.1796875" style="1357" bestFit="1" customWidth="1"/>
    <col min="7923" max="7923" width="16.1796875" style="1357" customWidth="1"/>
    <col min="7924" max="7951" width="11.6328125" style="1357" customWidth="1"/>
    <col min="7952" max="8171" width="9" style="1357"/>
    <col min="8172" max="8172" width="1.1796875" style="1357" customWidth="1"/>
    <col min="8173" max="8173" width="8" style="1357" customWidth="1"/>
    <col min="8174" max="8174" width="8.453125" style="1357" customWidth="1"/>
    <col min="8175" max="8175" width="23.81640625" style="1357" customWidth="1"/>
    <col min="8176" max="8176" width="21.81640625" style="1357" customWidth="1"/>
    <col min="8177" max="8177" width="9.453125" style="1357" customWidth="1"/>
    <col min="8178" max="8178" width="8.1796875" style="1357" bestFit="1" customWidth="1"/>
    <col min="8179" max="8179" width="16.1796875" style="1357" customWidth="1"/>
    <col min="8180" max="8207" width="11.6328125" style="1357" customWidth="1"/>
    <col min="8208" max="8427" width="9" style="1357"/>
    <col min="8428" max="8428" width="1.1796875" style="1357" customWidth="1"/>
    <col min="8429" max="8429" width="8" style="1357" customWidth="1"/>
    <col min="8430" max="8430" width="8.453125" style="1357" customWidth="1"/>
    <col min="8431" max="8431" width="23.81640625" style="1357" customWidth="1"/>
    <col min="8432" max="8432" width="21.81640625" style="1357" customWidth="1"/>
    <col min="8433" max="8433" width="9.453125" style="1357" customWidth="1"/>
    <col min="8434" max="8434" width="8.1796875" style="1357" bestFit="1" customWidth="1"/>
    <col min="8435" max="8435" width="16.1796875" style="1357" customWidth="1"/>
    <col min="8436" max="8463" width="11.6328125" style="1357" customWidth="1"/>
    <col min="8464" max="8683" width="9" style="1357"/>
    <col min="8684" max="8684" width="1.1796875" style="1357" customWidth="1"/>
    <col min="8685" max="8685" width="8" style="1357" customWidth="1"/>
    <col min="8686" max="8686" width="8.453125" style="1357" customWidth="1"/>
    <col min="8687" max="8687" width="23.81640625" style="1357" customWidth="1"/>
    <col min="8688" max="8688" width="21.81640625" style="1357" customWidth="1"/>
    <col min="8689" max="8689" width="9.453125" style="1357" customWidth="1"/>
    <col min="8690" max="8690" width="8.1796875" style="1357" bestFit="1" customWidth="1"/>
    <col min="8691" max="8691" width="16.1796875" style="1357" customWidth="1"/>
    <col min="8692" max="8719" width="11.6328125" style="1357" customWidth="1"/>
    <col min="8720" max="8939" width="9" style="1357"/>
    <col min="8940" max="8940" width="1.1796875" style="1357" customWidth="1"/>
    <col min="8941" max="8941" width="8" style="1357" customWidth="1"/>
    <col min="8942" max="8942" width="8.453125" style="1357" customWidth="1"/>
    <col min="8943" max="8943" width="23.81640625" style="1357" customWidth="1"/>
    <col min="8944" max="8944" width="21.81640625" style="1357" customWidth="1"/>
    <col min="8945" max="8945" width="9.453125" style="1357" customWidth="1"/>
    <col min="8946" max="8946" width="8.1796875" style="1357" bestFit="1" customWidth="1"/>
    <col min="8947" max="8947" width="16.1796875" style="1357" customWidth="1"/>
    <col min="8948" max="8975" width="11.6328125" style="1357" customWidth="1"/>
    <col min="8976" max="9195" width="9" style="1357"/>
    <col min="9196" max="9196" width="1.1796875" style="1357" customWidth="1"/>
    <col min="9197" max="9197" width="8" style="1357" customWidth="1"/>
    <col min="9198" max="9198" width="8.453125" style="1357" customWidth="1"/>
    <col min="9199" max="9199" width="23.81640625" style="1357" customWidth="1"/>
    <col min="9200" max="9200" width="21.81640625" style="1357" customWidth="1"/>
    <col min="9201" max="9201" width="9.453125" style="1357" customWidth="1"/>
    <col min="9202" max="9202" width="8.1796875" style="1357" bestFit="1" customWidth="1"/>
    <col min="9203" max="9203" width="16.1796875" style="1357" customWidth="1"/>
    <col min="9204" max="9231" width="11.6328125" style="1357" customWidth="1"/>
    <col min="9232" max="9451" width="9" style="1357"/>
    <col min="9452" max="9452" width="1.1796875" style="1357" customWidth="1"/>
    <col min="9453" max="9453" width="8" style="1357" customWidth="1"/>
    <col min="9454" max="9454" width="8.453125" style="1357" customWidth="1"/>
    <col min="9455" max="9455" width="23.81640625" style="1357" customWidth="1"/>
    <col min="9456" max="9456" width="21.81640625" style="1357" customWidth="1"/>
    <col min="9457" max="9457" width="9.453125" style="1357" customWidth="1"/>
    <col min="9458" max="9458" width="8.1796875" style="1357" bestFit="1" customWidth="1"/>
    <col min="9459" max="9459" width="16.1796875" style="1357" customWidth="1"/>
    <col min="9460" max="9487" width="11.6328125" style="1357" customWidth="1"/>
    <col min="9488" max="9707" width="9" style="1357"/>
    <col min="9708" max="9708" width="1.1796875" style="1357" customWidth="1"/>
    <col min="9709" max="9709" width="8" style="1357" customWidth="1"/>
    <col min="9710" max="9710" width="8.453125" style="1357" customWidth="1"/>
    <col min="9711" max="9711" width="23.81640625" style="1357" customWidth="1"/>
    <col min="9712" max="9712" width="21.81640625" style="1357" customWidth="1"/>
    <col min="9713" max="9713" width="9.453125" style="1357" customWidth="1"/>
    <col min="9714" max="9714" width="8.1796875" style="1357" bestFit="1" customWidth="1"/>
    <col min="9715" max="9715" width="16.1796875" style="1357" customWidth="1"/>
    <col min="9716" max="9743" width="11.6328125" style="1357" customWidth="1"/>
    <col min="9744" max="9963" width="9" style="1357"/>
    <col min="9964" max="9964" width="1.1796875" style="1357" customWidth="1"/>
    <col min="9965" max="9965" width="8" style="1357" customWidth="1"/>
    <col min="9966" max="9966" width="8.453125" style="1357" customWidth="1"/>
    <col min="9967" max="9967" width="23.81640625" style="1357" customWidth="1"/>
    <col min="9968" max="9968" width="21.81640625" style="1357" customWidth="1"/>
    <col min="9969" max="9969" width="9.453125" style="1357" customWidth="1"/>
    <col min="9970" max="9970" width="8.1796875" style="1357" bestFit="1" customWidth="1"/>
    <col min="9971" max="9971" width="16.1796875" style="1357" customWidth="1"/>
    <col min="9972" max="9999" width="11.6328125" style="1357" customWidth="1"/>
    <col min="10000" max="10219" width="9" style="1357"/>
    <col min="10220" max="10220" width="1.1796875" style="1357" customWidth="1"/>
    <col min="10221" max="10221" width="8" style="1357" customWidth="1"/>
    <col min="10222" max="10222" width="8.453125" style="1357" customWidth="1"/>
    <col min="10223" max="10223" width="23.81640625" style="1357" customWidth="1"/>
    <col min="10224" max="10224" width="21.81640625" style="1357" customWidth="1"/>
    <col min="10225" max="10225" width="9.453125" style="1357" customWidth="1"/>
    <col min="10226" max="10226" width="8.1796875" style="1357" bestFit="1" customWidth="1"/>
    <col min="10227" max="10227" width="16.1796875" style="1357" customWidth="1"/>
    <col min="10228" max="10255" width="11.6328125" style="1357" customWidth="1"/>
    <col min="10256" max="10475" width="9" style="1357"/>
    <col min="10476" max="10476" width="1.1796875" style="1357" customWidth="1"/>
    <col min="10477" max="10477" width="8" style="1357" customWidth="1"/>
    <col min="10478" max="10478" width="8.453125" style="1357" customWidth="1"/>
    <col min="10479" max="10479" width="23.81640625" style="1357" customWidth="1"/>
    <col min="10480" max="10480" width="21.81640625" style="1357" customWidth="1"/>
    <col min="10481" max="10481" width="9.453125" style="1357" customWidth="1"/>
    <col min="10482" max="10482" width="8.1796875" style="1357" bestFit="1" customWidth="1"/>
    <col min="10483" max="10483" width="16.1796875" style="1357" customWidth="1"/>
    <col min="10484" max="10511" width="11.6328125" style="1357" customWidth="1"/>
    <col min="10512" max="10731" width="9" style="1357"/>
    <col min="10732" max="10732" width="1.1796875" style="1357" customWidth="1"/>
    <col min="10733" max="10733" width="8" style="1357" customWidth="1"/>
    <col min="10734" max="10734" width="8.453125" style="1357" customWidth="1"/>
    <col min="10735" max="10735" width="23.81640625" style="1357" customWidth="1"/>
    <col min="10736" max="10736" width="21.81640625" style="1357" customWidth="1"/>
    <col min="10737" max="10737" width="9.453125" style="1357" customWidth="1"/>
    <col min="10738" max="10738" width="8.1796875" style="1357" bestFit="1" customWidth="1"/>
    <col min="10739" max="10739" width="16.1796875" style="1357" customWidth="1"/>
    <col min="10740" max="10767" width="11.6328125" style="1357" customWidth="1"/>
    <col min="10768" max="10987" width="9" style="1357"/>
    <col min="10988" max="10988" width="1.1796875" style="1357" customWidth="1"/>
    <col min="10989" max="10989" width="8" style="1357" customWidth="1"/>
    <col min="10990" max="10990" width="8.453125" style="1357" customWidth="1"/>
    <col min="10991" max="10991" width="23.81640625" style="1357" customWidth="1"/>
    <col min="10992" max="10992" width="21.81640625" style="1357" customWidth="1"/>
    <col min="10993" max="10993" width="9.453125" style="1357" customWidth="1"/>
    <col min="10994" max="10994" width="8.1796875" style="1357" bestFit="1" customWidth="1"/>
    <col min="10995" max="10995" width="16.1796875" style="1357" customWidth="1"/>
    <col min="10996" max="11023" width="11.6328125" style="1357" customWidth="1"/>
    <col min="11024" max="11243" width="9" style="1357"/>
    <col min="11244" max="11244" width="1.1796875" style="1357" customWidth="1"/>
    <col min="11245" max="11245" width="8" style="1357" customWidth="1"/>
    <col min="11246" max="11246" width="8.453125" style="1357" customWidth="1"/>
    <col min="11247" max="11247" width="23.81640625" style="1357" customWidth="1"/>
    <col min="11248" max="11248" width="21.81640625" style="1357" customWidth="1"/>
    <col min="11249" max="11249" width="9.453125" style="1357" customWidth="1"/>
    <col min="11250" max="11250" width="8.1796875" style="1357" bestFit="1" customWidth="1"/>
    <col min="11251" max="11251" width="16.1796875" style="1357" customWidth="1"/>
    <col min="11252" max="11279" width="11.6328125" style="1357" customWidth="1"/>
    <col min="11280" max="11499" width="9" style="1357"/>
    <col min="11500" max="11500" width="1.1796875" style="1357" customWidth="1"/>
    <col min="11501" max="11501" width="8" style="1357" customWidth="1"/>
    <col min="11502" max="11502" width="8.453125" style="1357" customWidth="1"/>
    <col min="11503" max="11503" width="23.81640625" style="1357" customWidth="1"/>
    <col min="11504" max="11504" width="21.81640625" style="1357" customWidth="1"/>
    <col min="11505" max="11505" width="9.453125" style="1357" customWidth="1"/>
    <col min="11506" max="11506" width="8.1796875" style="1357" bestFit="1" customWidth="1"/>
    <col min="11507" max="11507" width="16.1796875" style="1357" customWidth="1"/>
    <col min="11508" max="11535" width="11.6328125" style="1357" customWidth="1"/>
    <col min="11536" max="11755" width="9" style="1357"/>
    <col min="11756" max="11756" width="1.1796875" style="1357" customWidth="1"/>
    <col min="11757" max="11757" width="8" style="1357" customWidth="1"/>
    <col min="11758" max="11758" width="8.453125" style="1357" customWidth="1"/>
    <col min="11759" max="11759" width="23.81640625" style="1357" customWidth="1"/>
    <col min="11760" max="11760" width="21.81640625" style="1357" customWidth="1"/>
    <col min="11761" max="11761" width="9.453125" style="1357" customWidth="1"/>
    <col min="11762" max="11762" width="8.1796875" style="1357" bestFit="1" customWidth="1"/>
    <col min="11763" max="11763" width="16.1796875" style="1357" customWidth="1"/>
    <col min="11764" max="11791" width="11.6328125" style="1357" customWidth="1"/>
    <col min="11792" max="12011" width="9" style="1357"/>
    <col min="12012" max="12012" width="1.1796875" style="1357" customWidth="1"/>
    <col min="12013" max="12013" width="8" style="1357" customWidth="1"/>
    <col min="12014" max="12014" width="8.453125" style="1357" customWidth="1"/>
    <col min="12015" max="12015" width="23.81640625" style="1357" customWidth="1"/>
    <col min="12016" max="12016" width="21.81640625" style="1357" customWidth="1"/>
    <col min="12017" max="12017" width="9.453125" style="1357" customWidth="1"/>
    <col min="12018" max="12018" width="8.1796875" style="1357" bestFit="1" customWidth="1"/>
    <col min="12019" max="12019" width="16.1796875" style="1357" customWidth="1"/>
    <col min="12020" max="12047" width="11.6328125" style="1357" customWidth="1"/>
    <col min="12048" max="12267" width="9" style="1357"/>
    <col min="12268" max="12268" width="1.1796875" style="1357" customWidth="1"/>
    <col min="12269" max="12269" width="8" style="1357" customWidth="1"/>
    <col min="12270" max="12270" width="8.453125" style="1357" customWidth="1"/>
    <col min="12271" max="12271" width="23.81640625" style="1357" customWidth="1"/>
    <col min="12272" max="12272" width="21.81640625" style="1357" customWidth="1"/>
    <col min="12273" max="12273" width="9.453125" style="1357" customWidth="1"/>
    <col min="12274" max="12274" width="8.1796875" style="1357" bestFit="1" customWidth="1"/>
    <col min="12275" max="12275" width="16.1796875" style="1357" customWidth="1"/>
    <col min="12276" max="12303" width="11.6328125" style="1357" customWidth="1"/>
    <col min="12304" max="12523" width="9" style="1357"/>
    <col min="12524" max="12524" width="1.1796875" style="1357" customWidth="1"/>
    <col min="12525" max="12525" width="8" style="1357" customWidth="1"/>
    <col min="12526" max="12526" width="8.453125" style="1357" customWidth="1"/>
    <col min="12527" max="12527" width="23.81640625" style="1357" customWidth="1"/>
    <col min="12528" max="12528" width="21.81640625" style="1357" customWidth="1"/>
    <col min="12529" max="12529" width="9.453125" style="1357" customWidth="1"/>
    <col min="12530" max="12530" width="8.1796875" style="1357" bestFit="1" customWidth="1"/>
    <col min="12531" max="12531" width="16.1796875" style="1357" customWidth="1"/>
    <col min="12532" max="12559" width="11.6328125" style="1357" customWidth="1"/>
    <col min="12560" max="12779" width="9" style="1357"/>
    <col min="12780" max="12780" width="1.1796875" style="1357" customWidth="1"/>
    <col min="12781" max="12781" width="8" style="1357" customWidth="1"/>
    <col min="12782" max="12782" width="8.453125" style="1357" customWidth="1"/>
    <col min="12783" max="12783" width="23.81640625" style="1357" customWidth="1"/>
    <col min="12784" max="12784" width="21.81640625" style="1357" customWidth="1"/>
    <col min="12785" max="12785" width="9.453125" style="1357" customWidth="1"/>
    <col min="12786" max="12786" width="8.1796875" style="1357" bestFit="1" customWidth="1"/>
    <col min="12787" max="12787" width="16.1796875" style="1357" customWidth="1"/>
    <col min="12788" max="12815" width="11.6328125" style="1357" customWidth="1"/>
    <col min="12816" max="13035" width="9" style="1357"/>
    <col min="13036" max="13036" width="1.1796875" style="1357" customWidth="1"/>
    <col min="13037" max="13037" width="8" style="1357" customWidth="1"/>
    <col min="13038" max="13038" width="8.453125" style="1357" customWidth="1"/>
    <col min="13039" max="13039" width="23.81640625" style="1357" customWidth="1"/>
    <col min="13040" max="13040" width="21.81640625" style="1357" customWidth="1"/>
    <col min="13041" max="13041" width="9.453125" style="1357" customWidth="1"/>
    <col min="13042" max="13042" width="8.1796875" style="1357" bestFit="1" customWidth="1"/>
    <col min="13043" max="13043" width="16.1796875" style="1357" customWidth="1"/>
    <col min="13044" max="13071" width="11.6328125" style="1357" customWidth="1"/>
    <col min="13072" max="13291" width="9" style="1357"/>
    <col min="13292" max="13292" width="1.1796875" style="1357" customWidth="1"/>
    <col min="13293" max="13293" width="8" style="1357" customWidth="1"/>
    <col min="13294" max="13294" width="8.453125" style="1357" customWidth="1"/>
    <col min="13295" max="13295" width="23.81640625" style="1357" customWidth="1"/>
    <col min="13296" max="13296" width="21.81640625" style="1357" customWidth="1"/>
    <col min="13297" max="13297" width="9.453125" style="1357" customWidth="1"/>
    <col min="13298" max="13298" width="8.1796875" style="1357" bestFit="1" customWidth="1"/>
    <col min="13299" max="13299" width="16.1796875" style="1357" customWidth="1"/>
    <col min="13300" max="13327" width="11.6328125" style="1357" customWidth="1"/>
    <col min="13328" max="13547" width="9" style="1357"/>
    <col min="13548" max="13548" width="1.1796875" style="1357" customWidth="1"/>
    <col min="13549" max="13549" width="8" style="1357" customWidth="1"/>
    <col min="13550" max="13550" width="8.453125" style="1357" customWidth="1"/>
    <col min="13551" max="13551" width="23.81640625" style="1357" customWidth="1"/>
    <col min="13552" max="13552" width="21.81640625" style="1357" customWidth="1"/>
    <col min="13553" max="13553" width="9.453125" style="1357" customWidth="1"/>
    <col min="13554" max="13554" width="8.1796875" style="1357" bestFit="1" customWidth="1"/>
    <col min="13555" max="13555" width="16.1796875" style="1357" customWidth="1"/>
    <col min="13556" max="13583" width="11.6328125" style="1357" customWidth="1"/>
    <col min="13584" max="13803" width="9" style="1357"/>
    <col min="13804" max="13804" width="1.1796875" style="1357" customWidth="1"/>
    <col min="13805" max="13805" width="8" style="1357" customWidth="1"/>
    <col min="13806" max="13806" width="8.453125" style="1357" customWidth="1"/>
    <col min="13807" max="13807" width="23.81640625" style="1357" customWidth="1"/>
    <col min="13808" max="13808" width="21.81640625" style="1357" customWidth="1"/>
    <col min="13809" max="13809" width="9.453125" style="1357" customWidth="1"/>
    <col min="13810" max="13810" width="8.1796875" style="1357" bestFit="1" customWidth="1"/>
    <col min="13811" max="13811" width="16.1796875" style="1357" customWidth="1"/>
    <col min="13812" max="13839" width="11.6328125" style="1357" customWidth="1"/>
    <col min="13840" max="14059" width="9" style="1357"/>
    <col min="14060" max="14060" width="1.1796875" style="1357" customWidth="1"/>
    <col min="14061" max="14061" width="8" style="1357" customWidth="1"/>
    <col min="14062" max="14062" width="8.453125" style="1357" customWidth="1"/>
    <col min="14063" max="14063" width="23.81640625" style="1357" customWidth="1"/>
    <col min="14064" max="14064" width="21.81640625" style="1357" customWidth="1"/>
    <col min="14065" max="14065" width="9.453125" style="1357" customWidth="1"/>
    <col min="14066" max="14066" width="8.1796875" style="1357" bestFit="1" customWidth="1"/>
    <col min="14067" max="14067" width="16.1796875" style="1357" customWidth="1"/>
    <col min="14068" max="14095" width="11.6328125" style="1357" customWidth="1"/>
    <col min="14096" max="14315" width="9" style="1357"/>
    <col min="14316" max="14316" width="1.1796875" style="1357" customWidth="1"/>
    <col min="14317" max="14317" width="8" style="1357" customWidth="1"/>
    <col min="14318" max="14318" width="8.453125" style="1357" customWidth="1"/>
    <col min="14319" max="14319" width="23.81640625" style="1357" customWidth="1"/>
    <col min="14320" max="14320" width="21.81640625" style="1357" customWidth="1"/>
    <col min="14321" max="14321" width="9.453125" style="1357" customWidth="1"/>
    <col min="14322" max="14322" width="8.1796875" style="1357" bestFit="1" customWidth="1"/>
    <col min="14323" max="14323" width="16.1796875" style="1357" customWidth="1"/>
    <col min="14324" max="14351" width="11.6328125" style="1357" customWidth="1"/>
    <col min="14352" max="14571" width="9" style="1357"/>
    <col min="14572" max="14572" width="1.1796875" style="1357" customWidth="1"/>
    <col min="14573" max="14573" width="8" style="1357" customWidth="1"/>
    <col min="14574" max="14574" width="8.453125" style="1357" customWidth="1"/>
    <col min="14575" max="14575" width="23.81640625" style="1357" customWidth="1"/>
    <col min="14576" max="14576" width="21.81640625" style="1357" customWidth="1"/>
    <col min="14577" max="14577" width="9.453125" style="1357" customWidth="1"/>
    <col min="14578" max="14578" width="8.1796875" style="1357" bestFit="1" customWidth="1"/>
    <col min="14579" max="14579" width="16.1796875" style="1357" customWidth="1"/>
    <col min="14580" max="14607" width="11.6328125" style="1357" customWidth="1"/>
    <col min="14608" max="14827" width="9" style="1357"/>
    <col min="14828" max="14828" width="1.1796875" style="1357" customWidth="1"/>
    <col min="14829" max="14829" width="8" style="1357" customWidth="1"/>
    <col min="14830" max="14830" width="8.453125" style="1357" customWidth="1"/>
    <col min="14831" max="14831" width="23.81640625" style="1357" customWidth="1"/>
    <col min="14832" max="14832" width="21.81640625" style="1357" customWidth="1"/>
    <col min="14833" max="14833" width="9.453125" style="1357" customWidth="1"/>
    <col min="14834" max="14834" width="8.1796875" style="1357" bestFit="1" customWidth="1"/>
    <col min="14835" max="14835" width="16.1796875" style="1357" customWidth="1"/>
    <col min="14836" max="14863" width="11.6328125" style="1357" customWidth="1"/>
    <col min="14864" max="15083" width="9" style="1357"/>
    <col min="15084" max="15084" width="1.1796875" style="1357" customWidth="1"/>
    <col min="15085" max="15085" width="8" style="1357" customWidth="1"/>
    <col min="15086" max="15086" width="8.453125" style="1357" customWidth="1"/>
    <col min="15087" max="15087" width="23.81640625" style="1357" customWidth="1"/>
    <col min="15088" max="15088" width="21.81640625" style="1357" customWidth="1"/>
    <col min="15089" max="15089" width="9.453125" style="1357" customWidth="1"/>
    <col min="15090" max="15090" width="8.1796875" style="1357" bestFit="1" customWidth="1"/>
    <col min="15091" max="15091" width="16.1796875" style="1357" customWidth="1"/>
    <col min="15092" max="15119" width="11.6328125" style="1357" customWidth="1"/>
    <col min="15120" max="15339" width="9" style="1357"/>
    <col min="15340" max="15340" width="1.1796875" style="1357" customWidth="1"/>
    <col min="15341" max="15341" width="8" style="1357" customWidth="1"/>
    <col min="15342" max="15342" width="8.453125" style="1357" customWidth="1"/>
    <col min="15343" max="15343" width="23.81640625" style="1357" customWidth="1"/>
    <col min="15344" max="15344" width="21.81640625" style="1357" customWidth="1"/>
    <col min="15345" max="15345" width="9.453125" style="1357" customWidth="1"/>
    <col min="15346" max="15346" width="8.1796875" style="1357" bestFit="1" customWidth="1"/>
    <col min="15347" max="15347" width="16.1796875" style="1357" customWidth="1"/>
    <col min="15348" max="15375" width="11.6328125" style="1357" customWidth="1"/>
    <col min="15376" max="15595" width="9" style="1357"/>
    <col min="15596" max="15596" width="1.1796875" style="1357" customWidth="1"/>
    <col min="15597" max="15597" width="8" style="1357" customWidth="1"/>
    <col min="15598" max="15598" width="8.453125" style="1357" customWidth="1"/>
    <col min="15599" max="15599" width="23.81640625" style="1357" customWidth="1"/>
    <col min="15600" max="15600" width="21.81640625" style="1357" customWidth="1"/>
    <col min="15601" max="15601" width="9.453125" style="1357" customWidth="1"/>
    <col min="15602" max="15602" width="8.1796875" style="1357" bestFit="1" customWidth="1"/>
    <col min="15603" max="15603" width="16.1796875" style="1357" customWidth="1"/>
    <col min="15604" max="15631" width="11.6328125" style="1357" customWidth="1"/>
    <col min="15632" max="15851" width="9" style="1357"/>
    <col min="15852" max="15852" width="1.1796875" style="1357" customWidth="1"/>
    <col min="15853" max="15853" width="8" style="1357" customWidth="1"/>
    <col min="15854" max="15854" width="8.453125" style="1357" customWidth="1"/>
    <col min="15855" max="15855" width="23.81640625" style="1357" customWidth="1"/>
    <col min="15856" max="15856" width="21.81640625" style="1357" customWidth="1"/>
    <col min="15857" max="15857" width="9.453125" style="1357" customWidth="1"/>
    <col min="15858" max="15858" width="8.1796875" style="1357" bestFit="1" customWidth="1"/>
    <col min="15859" max="15859" width="16.1796875" style="1357" customWidth="1"/>
    <col min="15860" max="15887" width="11.6328125" style="1357" customWidth="1"/>
    <col min="15888" max="16107" width="9" style="1357"/>
    <col min="16108" max="16108" width="1.1796875" style="1357" customWidth="1"/>
    <col min="16109" max="16109" width="8" style="1357" customWidth="1"/>
    <col min="16110" max="16110" width="8.453125" style="1357" customWidth="1"/>
    <col min="16111" max="16111" width="23.81640625" style="1357" customWidth="1"/>
    <col min="16112" max="16112" width="21.81640625" style="1357" customWidth="1"/>
    <col min="16113" max="16113" width="9.453125" style="1357" customWidth="1"/>
    <col min="16114" max="16114" width="8.1796875" style="1357" bestFit="1" customWidth="1"/>
    <col min="16115" max="16115" width="16.1796875" style="1357" customWidth="1"/>
    <col min="16116" max="16143" width="11.6328125" style="1357" customWidth="1"/>
    <col min="16144" max="16384" width="9" style="1357"/>
  </cols>
  <sheetData>
    <row r="1" spans="2:5" ht="14.4" thickBot="1" x14ac:dyDescent="0.3"/>
    <row r="2" spans="2:5" ht="14.4" thickBot="1" x14ac:dyDescent="0.3">
      <c r="B2" s="1209" t="s">
        <v>56</v>
      </c>
    </row>
    <row r="3" spans="2:5" ht="35.1" customHeight="1" x14ac:dyDescent="0.3">
      <c r="B3" s="593" t="s">
        <v>348</v>
      </c>
      <c r="C3" s="1358"/>
      <c r="D3" s="1358"/>
      <c r="E3" s="1358"/>
    </row>
    <row r="4" spans="2:5" ht="14.4" x14ac:dyDescent="0.3">
      <c r="B4" s="593" t="s">
        <v>349</v>
      </c>
      <c r="C4" s="1358"/>
      <c r="D4" s="1358"/>
      <c r="E4" s="1358"/>
    </row>
    <row r="5" spans="2:5" s="1358" customFormat="1" ht="14.4" x14ac:dyDescent="0.3">
      <c r="B5" s="1384" t="s">
        <v>350</v>
      </c>
    </row>
    <row r="6" spans="2:5" s="1358" customFormat="1" ht="14.4" x14ac:dyDescent="0.3">
      <c r="B6" s="593" t="s">
        <v>351</v>
      </c>
    </row>
    <row r="7" spans="2:5" s="1358" customFormat="1" ht="14.4" x14ac:dyDescent="0.3">
      <c r="B7" s="593" t="s">
        <v>352</v>
      </c>
    </row>
    <row r="8" spans="2:5" s="1358" customFormat="1" ht="14.4" x14ac:dyDescent="0.3">
      <c r="B8" s="593" t="s">
        <v>353</v>
      </c>
    </row>
    <row r="9" spans="2:5" s="1358" customFormat="1" ht="14.4" x14ac:dyDescent="0.3">
      <c r="B9" s="1359"/>
    </row>
    <row r="10" spans="2:5" s="1358" customFormat="1" ht="14.4" x14ac:dyDescent="0.3">
      <c r="B10" s="1359"/>
    </row>
    <row r="11" spans="2:5" s="1358" customFormat="1" ht="14.4" x14ac:dyDescent="0.3">
      <c r="B11" s="1359"/>
    </row>
    <row r="12" spans="2:5" s="1358" customFormat="1" ht="15" thickBot="1" x14ac:dyDescent="0.35">
      <c r="B12" s="1359"/>
    </row>
    <row r="13" spans="2:5" s="1358" customFormat="1" ht="82.8" x14ac:dyDescent="0.3">
      <c r="B13" s="1360" t="s">
        <v>57</v>
      </c>
      <c r="C13" s="1361" t="s">
        <v>15</v>
      </c>
      <c r="D13" s="1360" t="s">
        <v>2</v>
      </c>
      <c r="E13" s="1362" t="s">
        <v>1599</v>
      </c>
    </row>
    <row r="14" spans="2:5" s="1358" customFormat="1" ht="28.2" thickBot="1" x14ac:dyDescent="0.35">
      <c r="B14" s="1363" t="s">
        <v>354</v>
      </c>
      <c r="C14" s="1364" t="s">
        <v>355</v>
      </c>
      <c r="D14" s="1365" t="s">
        <v>110</v>
      </c>
      <c r="E14" s="1718" t="s">
        <v>2184</v>
      </c>
    </row>
    <row r="15" spans="2:5" s="1358" customFormat="1" ht="14.4" x14ac:dyDescent="0.3">
      <c r="B15" s="1359"/>
    </row>
    <row r="16" spans="2:5" s="1358" customFormat="1" ht="14.4" x14ac:dyDescent="0.3">
      <c r="B16" s="1359"/>
    </row>
    <row r="17" spans="1:89" s="1358" customFormat="1" ht="14.4" x14ac:dyDescent="0.3">
      <c r="B17" s="1359"/>
    </row>
    <row r="18" spans="1:89" s="1358" customFormat="1" ht="14.4" x14ac:dyDescent="0.3">
      <c r="B18" s="1359"/>
    </row>
    <row r="19" spans="1:89" s="1358" customFormat="1" ht="14.4" x14ac:dyDescent="0.3">
      <c r="B19" s="1359"/>
    </row>
    <row r="20" spans="1:89" s="1358" customFormat="1" ht="14.4" x14ac:dyDescent="0.3">
      <c r="B20" s="1359"/>
    </row>
    <row r="21" spans="1:89" ht="14.4" thickBot="1" x14ac:dyDescent="0.3"/>
    <row r="22" spans="1:89" ht="14.4" thickBot="1" x14ac:dyDescent="0.3">
      <c r="B22" s="594" t="s">
        <v>348</v>
      </c>
      <c r="C22" s="1382" t="s">
        <v>114</v>
      </c>
      <c r="D22" s="595"/>
      <c r="E22" s="595"/>
      <c r="F22" s="595"/>
      <c r="G22" s="595"/>
      <c r="H22" s="59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595"/>
      <c r="BV22" s="595"/>
      <c r="BW22" s="595"/>
      <c r="BX22" s="595"/>
      <c r="BY22" s="595"/>
      <c r="BZ22" s="595"/>
      <c r="CA22" s="595"/>
      <c r="CB22" s="595"/>
      <c r="CC22" s="595"/>
      <c r="CD22" s="595"/>
      <c r="CE22" s="595"/>
      <c r="CF22" s="595"/>
      <c r="CG22" s="595"/>
      <c r="CH22" s="595"/>
      <c r="CI22" s="595"/>
      <c r="CJ22" s="1460"/>
    </row>
    <row r="23" spans="1:89" ht="14.4" thickBot="1" x14ac:dyDescent="0.3">
      <c r="B23" s="596" t="s">
        <v>356</v>
      </c>
      <c r="C23" s="597" t="s">
        <v>115</v>
      </c>
      <c r="D23" s="597" t="s">
        <v>64</v>
      </c>
      <c r="E23" s="597" t="s">
        <v>116</v>
      </c>
      <c r="F23" s="598" t="s">
        <v>117</v>
      </c>
      <c r="G23" s="596" t="s">
        <v>118</v>
      </c>
      <c r="H23" s="596" t="s">
        <v>119</v>
      </c>
      <c r="I23" s="596" t="s">
        <v>120</v>
      </c>
      <c r="J23" s="596" t="s">
        <v>121</v>
      </c>
      <c r="K23" s="596" t="s">
        <v>122</v>
      </c>
      <c r="L23" s="596" t="s">
        <v>123</v>
      </c>
      <c r="M23" s="597" t="s">
        <v>124</v>
      </c>
      <c r="N23" s="597" t="s">
        <v>125</v>
      </c>
      <c r="O23" s="597" t="s">
        <v>126</v>
      </c>
      <c r="P23" s="597" t="s">
        <v>127</v>
      </c>
      <c r="Q23" s="597" t="s">
        <v>128</v>
      </c>
      <c r="R23" s="597" t="s">
        <v>129</v>
      </c>
      <c r="S23" s="597" t="s">
        <v>157</v>
      </c>
      <c r="T23" s="597" t="s">
        <v>158</v>
      </c>
      <c r="U23" s="597" t="s">
        <v>159</v>
      </c>
      <c r="V23" s="597" t="s">
        <v>160</v>
      </c>
      <c r="W23" s="597" t="s">
        <v>130</v>
      </c>
      <c r="X23" s="597" t="s">
        <v>161</v>
      </c>
      <c r="Y23" s="597" t="s">
        <v>162</v>
      </c>
      <c r="Z23" s="597" t="s">
        <v>163</v>
      </c>
      <c r="AA23" s="597" t="s">
        <v>164</v>
      </c>
      <c r="AB23" s="597" t="s">
        <v>131</v>
      </c>
      <c r="AC23" s="597" t="s">
        <v>165</v>
      </c>
      <c r="AD23" s="597" t="s">
        <v>166</v>
      </c>
      <c r="AE23" s="597" t="s">
        <v>167</v>
      </c>
      <c r="AF23" s="597" t="s">
        <v>168</v>
      </c>
      <c r="AG23" s="597" t="s">
        <v>132</v>
      </c>
      <c r="AH23" s="597" t="s">
        <v>169</v>
      </c>
      <c r="AI23" s="597" t="s">
        <v>170</v>
      </c>
      <c r="AJ23" s="597" t="s">
        <v>171</v>
      </c>
      <c r="AK23" s="597" t="s">
        <v>172</v>
      </c>
      <c r="AL23" s="597" t="s">
        <v>133</v>
      </c>
      <c r="AM23" s="597" t="s">
        <v>173</v>
      </c>
      <c r="AN23" s="597" t="s">
        <v>174</v>
      </c>
      <c r="AO23" s="597" t="s">
        <v>175</v>
      </c>
      <c r="AP23" s="597" t="s">
        <v>176</v>
      </c>
      <c r="AQ23" s="597" t="s">
        <v>134</v>
      </c>
      <c r="AR23" s="597" t="s">
        <v>177</v>
      </c>
      <c r="AS23" s="597" t="s">
        <v>178</v>
      </c>
      <c r="AT23" s="597" t="s">
        <v>179</v>
      </c>
      <c r="AU23" s="597" t="s">
        <v>180</v>
      </c>
      <c r="AV23" s="597" t="s">
        <v>135</v>
      </c>
      <c r="AW23" s="597" t="s">
        <v>181</v>
      </c>
      <c r="AX23" s="597" t="s">
        <v>182</v>
      </c>
      <c r="AY23" s="597" t="s">
        <v>183</v>
      </c>
      <c r="AZ23" s="597" t="s">
        <v>184</v>
      </c>
      <c r="BA23" s="597" t="s">
        <v>136</v>
      </c>
      <c r="BB23" s="597" t="s">
        <v>185</v>
      </c>
      <c r="BC23" s="597" t="s">
        <v>186</v>
      </c>
      <c r="BD23" s="597" t="s">
        <v>187</v>
      </c>
      <c r="BE23" s="597" t="s">
        <v>188</v>
      </c>
      <c r="BF23" s="597" t="s">
        <v>137</v>
      </c>
      <c r="BG23" s="597" t="s">
        <v>189</v>
      </c>
      <c r="BH23" s="597" t="s">
        <v>190</v>
      </c>
      <c r="BI23" s="597" t="s">
        <v>191</v>
      </c>
      <c r="BJ23" s="597" t="s">
        <v>192</v>
      </c>
      <c r="BK23" s="597" t="s">
        <v>138</v>
      </c>
      <c r="BL23" s="597" t="s">
        <v>193</v>
      </c>
      <c r="BM23" s="597" t="s">
        <v>194</v>
      </c>
      <c r="BN23" s="597" t="s">
        <v>195</v>
      </c>
      <c r="BO23" s="597" t="s">
        <v>196</v>
      </c>
      <c r="BP23" s="597" t="s">
        <v>139</v>
      </c>
      <c r="BQ23" s="597" t="s">
        <v>197</v>
      </c>
      <c r="BR23" s="597" t="s">
        <v>198</v>
      </c>
      <c r="BS23" s="597" t="s">
        <v>199</v>
      </c>
      <c r="BT23" s="597" t="s">
        <v>200</v>
      </c>
      <c r="BU23" s="597" t="s">
        <v>140</v>
      </c>
      <c r="BV23" s="597" t="s">
        <v>201</v>
      </c>
      <c r="BW23" s="597" t="s">
        <v>202</v>
      </c>
      <c r="BX23" s="597" t="s">
        <v>203</v>
      </c>
      <c r="BY23" s="597" t="s">
        <v>204</v>
      </c>
      <c r="BZ23" s="597" t="s">
        <v>141</v>
      </c>
      <c r="CA23" s="597" t="s">
        <v>205</v>
      </c>
      <c r="CB23" s="597" t="s">
        <v>206</v>
      </c>
      <c r="CC23" s="597" t="s">
        <v>207</v>
      </c>
      <c r="CD23" s="597" t="s">
        <v>208</v>
      </c>
      <c r="CE23" s="597" t="s">
        <v>142</v>
      </c>
      <c r="CF23" s="597" t="s">
        <v>209</v>
      </c>
      <c r="CG23" s="597" t="s">
        <v>210</v>
      </c>
      <c r="CH23" s="597" t="s">
        <v>211</v>
      </c>
      <c r="CI23" s="598" t="s">
        <v>212</v>
      </c>
    </row>
    <row r="24" spans="1:89" s="1366" customFormat="1" x14ac:dyDescent="0.25">
      <c r="A24" s="1357"/>
      <c r="B24" s="1082" t="s">
        <v>357</v>
      </c>
      <c r="C24" s="1083" t="s">
        <v>358</v>
      </c>
      <c r="D24" s="1084" t="s">
        <v>79</v>
      </c>
      <c r="E24" s="1085" t="s">
        <v>146</v>
      </c>
      <c r="F24" s="1086">
        <v>2</v>
      </c>
      <c r="G24" s="604">
        <v>201.84789629999997</v>
      </c>
      <c r="H24" s="604">
        <v>206.41069629999998</v>
      </c>
      <c r="I24" s="604">
        <v>205.84819630000004</v>
      </c>
      <c r="J24" s="604">
        <v>205.03549630000001</v>
      </c>
      <c r="K24" s="604">
        <v>205.47579629999998</v>
      </c>
      <c r="L24" s="604">
        <v>213.80269630000001</v>
      </c>
      <c r="M24" s="1484">
        <v>214.83439630000001</v>
      </c>
      <c r="N24" s="1484">
        <v>200.50639630000001</v>
      </c>
      <c r="O24" s="1484">
        <v>201.54029630000002</v>
      </c>
      <c r="P24" s="1484">
        <v>202.10149630000001</v>
      </c>
      <c r="Q24" s="1484">
        <v>179.15759630000002</v>
      </c>
      <c r="R24" s="1484">
        <v>179.30029630000001</v>
      </c>
      <c r="S24" s="1484">
        <v>180.18189630000001</v>
      </c>
      <c r="T24" s="1484">
        <v>180.53919630000001</v>
      </c>
      <c r="U24" s="1484">
        <v>181.71709629999998</v>
      </c>
      <c r="V24" s="1484">
        <v>181.88439629999999</v>
      </c>
      <c r="W24" s="1484">
        <v>182.05029630000001</v>
      </c>
      <c r="X24" s="1484">
        <v>183.07179630000002</v>
      </c>
      <c r="Y24" s="1484">
        <v>183.62549629999998</v>
      </c>
      <c r="Z24" s="1484">
        <v>183.8864963</v>
      </c>
      <c r="AA24" s="1484">
        <v>185.07309630000003</v>
      </c>
      <c r="AB24" s="1484">
        <v>185.22239630000001</v>
      </c>
      <c r="AC24" s="1484">
        <v>186.19359630000002</v>
      </c>
      <c r="AD24" s="1484">
        <v>186.05859629999998</v>
      </c>
      <c r="AE24" s="1484">
        <v>187.13609629999999</v>
      </c>
      <c r="AF24" s="1484">
        <v>187.99509629999997</v>
      </c>
      <c r="AG24" s="1484">
        <v>188.75239629999999</v>
      </c>
      <c r="AH24" s="1484">
        <v>189.13839630000001</v>
      </c>
      <c r="AI24" s="1484">
        <v>189.83909629999999</v>
      </c>
      <c r="AJ24" s="1484">
        <v>190.76809629999997</v>
      </c>
      <c r="AK24" s="1484">
        <v>191.08009629999998</v>
      </c>
      <c r="AL24" s="1484">
        <v>191.3597963</v>
      </c>
      <c r="AM24" s="1484">
        <v>191.72429629999999</v>
      </c>
      <c r="AN24" s="1484">
        <v>192.7252963</v>
      </c>
      <c r="AO24" s="1484">
        <v>192.65779629999997</v>
      </c>
      <c r="AP24" s="1484">
        <v>193.47349629999999</v>
      </c>
      <c r="AQ24" s="1484">
        <v>193.4068963</v>
      </c>
      <c r="AR24" s="1484">
        <v>194.8768963</v>
      </c>
      <c r="AS24" s="1484">
        <v>194.9846963</v>
      </c>
      <c r="AT24" s="1484">
        <v>195.67139629999997</v>
      </c>
      <c r="AU24" s="1484">
        <v>195.81929629999999</v>
      </c>
      <c r="AV24" s="1484">
        <v>196.5291963</v>
      </c>
      <c r="AW24" s="1484">
        <v>196.5550963</v>
      </c>
      <c r="AX24" s="1484">
        <v>197.72979630000003</v>
      </c>
      <c r="AY24" s="1484">
        <v>198.1911963</v>
      </c>
      <c r="AZ24" s="1484">
        <v>198.11609630000001</v>
      </c>
      <c r="BA24" s="1484">
        <v>198.61879629999999</v>
      </c>
      <c r="BB24" s="1484">
        <v>198.87149630000002</v>
      </c>
      <c r="BC24" s="1484">
        <v>199.3630963</v>
      </c>
      <c r="BD24" s="1484">
        <v>199.67119629999999</v>
      </c>
      <c r="BE24" s="1484">
        <v>200.54399629999998</v>
      </c>
      <c r="BF24" s="1484">
        <v>201.08909629999999</v>
      </c>
      <c r="BG24" s="1484">
        <v>201.49489629999999</v>
      </c>
      <c r="BH24" s="1484">
        <v>201.9386963</v>
      </c>
      <c r="BI24" s="1484">
        <v>202.07539629999999</v>
      </c>
      <c r="BJ24" s="1484">
        <v>202.6004963</v>
      </c>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6"/>
      <c r="CK24" s="1367"/>
    </row>
    <row r="25" spans="1:89" s="1366" customFormat="1" x14ac:dyDescent="0.25">
      <c r="A25" s="1357"/>
      <c r="B25" s="1077" t="s">
        <v>359</v>
      </c>
      <c r="C25" s="1078" t="s">
        <v>360</v>
      </c>
      <c r="D25" s="1079" t="s">
        <v>79</v>
      </c>
      <c r="E25" s="1080" t="s">
        <v>146</v>
      </c>
      <c r="F25" s="1081">
        <v>2</v>
      </c>
      <c r="G25" s="1075">
        <v>0</v>
      </c>
      <c r="H25" s="1072">
        <v>0</v>
      </c>
      <c r="I25" s="1072">
        <v>0</v>
      </c>
      <c r="J25" s="1072">
        <v>0</v>
      </c>
      <c r="K25" s="1072">
        <v>0</v>
      </c>
      <c r="L25" s="1072">
        <v>0</v>
      </c>
      <c r="M25" s="1073">
        <v>0</v>
      </c>
      <c r="N25" s="1073">
        <v>0</v>
      </c>
      <c r="O25" s="1073">
        <v>0</v>
      </c>
      <c r="P25" s="1073">
        <v>0</v>
      </c>
      <c r="Q25" s="1073">
        <v>0</v>
      </c>
      <c r="R25" s="1073">
        <v>0</v>
      </c>
      <c r="S25" s="1073">
        <v>0</v>
      </c>
      <c r="T25" s="1073">
        <v>0</v>
      </c>
      <c r="U25" s="1073">
        <v>0</v>
      </c>
      <c r="V25" s="1073">
        <v>0</v>
      </c>
      <c r="W25" s="1073">
        <v>0</v>
      </c>
      <c r="X25" s="1073">
        <v>0</v>
      </c>
      <c r="Y25" s="1073">
        <v>0</v>
      </c>
      <c r="Z25" s="1073">
        <v>0</v>
      </c>
      <c r="AA25" s="1073">
        <v>0</v>
      </c>
      <c r="AB25" s="1073">
        <v>0</v>
      </c>
      <c r="AC25" s="1073">
        <v>0</v>
      </c>
      <c r="AD25" s="1073">
        <v>0</v>
      </c>
      <c r="AE25" s="1073">
        <v>0</v>
      </c>
      <c r="AF25" s="1073">
        <v>0</v>
      </c>
      <c r="AG25" s="1073">
        <v>0</v>
      </c>
      <c r="AH25" s="1073">
        <v>0</v>
      </c>
      <c r="AI25" s="1073">
        <v>0</v>
      </c>
      <c r="AJ25" s="1073">
        <v>0</v>
      </c>
      <c r="AK25" s="1073">
        <v>0</v>
      </c>
      <c r="AL25" s="1073">
        <v>0</v>
      </c>
      <c r="AM25" s="1073">
        <v>0</v>
      </c>
      <c r="AN25" s="1073">
        <v>0</v>
      </c>
      <c r="AO25" s="1073">
        <v>0</v>
      </c>
      <c r="AP25" s="1073">
        <v>0</v>
      </c>
      <c r="AQ25" s="1073">
        <v>0</v>
      </c>
      <c r="AR25" s="1073">
        <v>0</v>
      </c>
      <c r="AS25" s="1073">
        <v>0</v>
      </c>
      <c r="AT25" s="1073">
        <v>0</v>
      </c>
      <c r="AU25" s="1073">
        <v>0</v>
      </c>
      <c r="AV25" s="1073">
        <v>0</v>
      </c>
      <c r="AW25" s="1073">
        <v>0</v>
      </c>
      <c r="AX25" s="1073">
        <v>0</v>
      </c>
      <c r="AY25" s="1073">
        <v>0</v>
      </c>
      <c r="AZ25" s="1073">
        <v>0</v>
      </c>
      <c r="BA25" s="1073">
        <v>0</v>
      </c>
      <c r="BB25" s="1073">
        <v>0</v>
      </c>
      <c r="BC25" s="1073">
        <v>0</v>
      </c>
      <c r="BD25" s="1073">
        <v>0</v>
      </c>
      <c r="BE25" s="1073">
        <v>0</v>
      </c>
      <c r="BF25" s="1073">
        <v>0</v>
      </c>
      <c r="BG25" s="1073">
        <v>0</v>
      </c>
      <c r="BH25" s="1073">
        <v>0</v>
      </c>
      <c r="BI25" s="1073">
        <v>0</v>
      </c>
      <c r="BJ25" s="1073">
        <v>0</v>
      </c>
      <c r="BK25" s="1073"/>
      <c r="BL25" s="1073"/>
      <c r="BM25" s="1073"/>
      <c r="BN25" s="1073"/>
      <c r="BO25" s="1073"/>
      <c r="BP25" s="1073"/>
      <c r="BQ25" s="1073"/>
      <c r="BR25" s="1073"/>
      <c r="BS25" s="1073"/>
      <c r="BT25" s="1073"/>
      <c r="BU25" s="1073"/>
      <c r="BV25" s="1073"/>
      <c r="BW25" s="1073"/>
      <c r="BX25" s="1073"/>
      <c r="BY25" s="1073"/>
      <c r="BZ25" s="1073"/>
      <c r="CA25" s="1073"/>
      <c r="CB25" s="1073"/>
      <c r="CC25" s="1073"/>
      <c r="CD25" s="1073"/>
      <c r="CE25" s="1073"/>
      <c r="CF25" s="1073"/>
      <c r="CG25" s="1073"/>
      <c r="CH25" s="1073"/>
      <c r="CI25" s="1074"/>
      <c r="CK25" s="1367"/>
    </row>
    <row r="26" spans="1:89" s="1366" customFormat="1" x14ac:dyDescent="0.25">
      <c r="A26" s="1357"/>
      <c r="B26" s="1076" t="s">
        <v>361</v>
      </c>
      <c r="C26" s="1068" t="s">
        <v>362</v>
      </c>
      <c r="D26" s="1069" t="s">
        <v>79</v>
      </c>
      <c r="E26" s="1070" t="s">
        <v>146</v>
      </c>
      <c r="F26" s="1071">
        <v>2</v>
      </c>
      <c r="G26" s="612">
        <v>0</v>
      </c>
      <c r="H26" s="612">
        <v>0</v>
      </c>
      <c r="I26" s="612">
        <v>0</v>
      </c>
      <c r="J26" s="612">
        <v>0</v>
      </c>
      <c r="K26" s="612">
        <v>0</v>
      </c>
      <c r="L26" s="612">
        <v>0</v>
      </c>
      <c r="M26" s="613">
        <v>0</v>
      </c>
      <c r="N26" s="613">
        <v>0</v>
      </c>
      <c r="O26" s="613">
        <v>0</v>
      </c>
      <c r="P26" s="613">
        <v>0</v>
      </c>
      <c r="Q26" s="613">
        <v>0</v>
      </c>
      <c r="R26" s="613">
        <v>0</v>
      </c>
      <c r="S26" s="613">
        <v>0</v>
      </c>
      <c r="T26" s="613">
        <v>0</v>
      </c>
      <c r="U26" s="613">
        <v>0</v>
      </c>
      <c r="V26" s="613">
        <v>0</v>
      </c>
      <c r="W26" s="613">
        <v>0</v>
      </c>
      <c r="X26" s="613">
        <v>0</v>
      </c>
      <c r="Y26" s="613">
        <v>0</v>
      </c>
      <c r="Z26" s="613">
        <v>0</v>
      </c>
      <c r="AA26" s="613">
        <v>0</v>
      </c>
      <c r="AB26" s="613">
        <v>0</v>
      </c>
      <c r="AC26" s="613">
        <v>0</v>
      </c>
      <c r="AD26" s="613">
        <v>0</v>
      </c>
      <c r="AE26" s="613">
        <v>0</v>
      </c>
      <c r="AF26" s="613">
        <v>0</v>
      </c>
      <c r="AG26" s="613">
        <v>0</v>
      </c>
      <c r="AH26" s="613">
        <v>0</v>
      </c>
      <c r="AI26" s="613">
        <v>0</v>
      </c>
      <c r="AJ26" s="613">
        <v>0</v>
      </c>
      <c r="AK26" s="613">
        <v>0</v>
      </c>
      <c r="AL26" s="613">
        <v>0</v>
      </c>
      <c r="AM26" s="613">
        <v>0</v>
      </c>
      <c r="AN26" s="613">
        <v>0</v>
      </c>
      <c r="AO26" s="613">
        <v>0</v>
      </c>
      <c r="AP26" s="613">
        <v>0</v>
      </c>
      <c r="AQ26" s="613">
        <v>0</v>
      </c>
      <c r="AR26" s="613">
        <v>0</v>
      </c>
      <c r="AS26" s="613">
        <v>0</v>
      </c>
      <c r="AT26" s="613">
        <v>0</v>
      </c>
      <c r="AU26" s="613">
        <v>0</v>
      </c>
      <c r="AV26" s="613">
        <v>0</v>
      </c>
      <c r="AW26" s="613">
        <v>0</v>
      </c>
      <c r="AX26" s="613">
        <v>0</v>
      </c>
      <c r="AY26" s="613">
        <v>0</v>
      </c>
      <c r="AZ26" s="613">
        <v>0</v>
      </c>
      <c r="BA26" s="613">
        <v>0</v>
      </c>
      <c r="BB26" s="613">
        <v>0</v>
      </c>
      <c r="BC26" s="613">
        <v>0</v>
      </c>
      <c r="BD26" s="613">
        <v>0</v>
      </c>
      <c r="BE26" s="613">
        <v>0</v>
      </c>
      <c r="BF26" s="613">
        <v>0</v>
      </c>
      <c r="BG26" s="613">
        <v>0</v>
      </c>
      <c r="BH26" s="613">
        <v>0</v>
      </c>
      <c r="BI26" s="613">
        <v>0</v>
      </c>
      <c r="BJ26" s="613">
        <v>0</v>
      </c>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4"/>
      <c r="CK26" s="1367"/>
    </row>
    <row r="27" spans="1:89" s="1366" customFormat="1" x14ac:dyDescent="0.25">
      <c r="A27" s="1357"/>
      <c r="B27" s="607" t="s">
        <v>363</v>
      </c>
      <c r="C27" s="608" t="s">
        <v>364</v>
      </c>
      <c r="D27" s="609" t="s">
        <v>79</v>
      </c>
      <c r="E27" s="610" t="s">
        <v>146</v>
      </c>
      <c r="F27" s="611">
        <v>2</v>
      </c>
      <c r="G27" s="612">
        <v>0</v>
      </c>
      <c r="H27" s="612">
        <v>0</v>
      </c>
      <c r="I27" s="612">
        <v>0</v>
      </c>
      <c r="J27" s="612">
        <v>0</v>
      </c>
      <c r="K27" s="612">
        <v>0</v>
      </c>
      <c r="L27" s="612">
        <v>0</v>
      </c>
      <c r="M27" s="613">
        <v>0</v>
      </c>
      <c r="N27" s="613">
        <v>0</v>
      </c>
      <c r="O27" s="613">
        <v>0</v>
      </c>
      <c r="P27" s="613">
        <v>0</v>
      </c>
      <c r="Q27" s="613">
        <v>0</v>
      </c>
      <c r="R27" s="613">
        <v>0</v>
      </c>
      <c r="S27" s="613">
        <v>0</v>
      </c>
      <c r="T27" s="613">
        <v>0</v>
      </c>
      <c r="U27" s="613">
        <v>0</v>
      </c>
      <c r="V27" s="613">
        <v>0</v>
      </c>
      <c r="W27" s="613">
        <v>0</v>
      </c>
      <c r="X27" s="613">
        <v>0</v>
      </c>
      <c r="Y27" s="613">
        <v>0</v>
      </c>
      <c r="Z27" s="613">
        <v>0</v>
      </c>
      <c r="AA27" s="613">
        <v>0</v>
      </c>
      <c r="AB27" s="613">
        <v>0</v>
      </c>
      <c r="AC27" s="613">
        <v>0</v>
      </c>
      <c r="AD27" s="613">
        <v>0</v>
      </c>
      <c r="AE27" s="613">
        <v>0</v>
      </c>
      <c r="AF27" s="613">
        <v>0</v>
      </c>
      <c r="AG27" s="613">
        <v>0</v>
      </c>
      <c r="AH27" s="613">
        <v>0</v>
      </c>
      <c r="AI27" s="613">
        <v>0</v>
      </c>
      <c r="AJ27" s="613">
        <v>0</v>
      </c>
      <c r="AK27" s="613">
        <v>0</v>
      </c>
      <c r="AL27" s="613">
        <v>0</v>
      </c>
      <c r="AM27" s="613">
        <v>0</v>
      </c>
      <c r="AN27" s="613">
        <v>0</v>
      </c>
      <c r="AO27" s="613">
        <v>0</v>
      </c>
      <c r="AP27" s="613">
        <v>0</v>
      </c>
      <c r="AQ27" s="613">
        <v>0</v>
      </c>
      <c r="AR27" s="613">
        <v>0</v>
      </c>
      <c r="AS27" s="613">
        <v>0</v>
      </c>
      <c r="AT27" s="613">
        <v>0</v>
      </c>
      <c r="AU27" s="613">
        <v>0</v>
      </c>
      <c r="AV27" s="613">
        <v>0</v>
      </c>
      <c r="AW27" s="613">
        <v>0</v>
      </c>
      <c r="AX27" s="613">
        <v>0</v>
      </c>
      <c r="AY27" s="613">
        <v>0</v>
      </c>
      <c r="AZ27" s="613">
        <v>0</v>
      </c>
      <c r="BA27" s="613">
        <v>0</v>
      </c>
      <c r="BB27" s="613">
        <v>0</v>
      </c>
      <c r="BC27" s="613">
        <v>0</v>
      </c>
      <c r="BD27" s="613">
        <v>0</v>
      </c>
      <c r="BE27" s="613">
        <v>0</v>
      </c>
      <c r="BF27" s="613">
        <v>0</v>
      </c>
      <c r="BG27" s="613">
        <v>0</v>
      </c>
      <c r="BH27" s="613">
        <v>0</v>
      </c>
      <c r="BI27" s="613">
        <v>0</v>
      </c>
      <c r="BJ27" s="613">
        <v>0</v>
      </c>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4"/>
      <c r="CK27" s="1367"/>
    </row>
    <row r="28" spans="1:89" s="1366" customFormat="1" x14ac:dyDescent="0.25">
      <c r="A28" s="1357"/>
      <c r="B28" s="615" t="s">
        <v>365</v>
      </c>
      <c r="C28" s="608" t="s">
        <v>366</v>
      </c>
      <c r="D28" s="609" t="s">
        <v>79</v>
      </c>
      <c r="E28" s="610" t="s">
        <v>146</v>
      </c>
      <c r="F28" s="611">
        <v>2</v>
      </c>
      <c r="G28" s="612">
        <v>0</v>
      </c>
      <c r="H28" s="612">
        <v>0</v>
      </c>
      <c r="I28" s="612">
        <v>0</v>
      </c>
      <c r="J28" s="612">
        <v>0</v>
      </c>
      <c r="K28" s="612">
        <v>0</v>
      </c>
      <c r="L28" s="612">
        <v>0</v>
      </c>
      <c r="M28" s="613">
        <v>0</v>
      </c>
      <c r="N28" s="613">
        <v>0</v>
      </c>
      <c r="O28" s="613">
        <v>0</v>
      </c>
      <c r="P28" s="613">
        <v>0</v>
      </c>
      <c r="Q28" s="613">
        <v>0</v>
      </c>
      <c r="R28" s="613">
        <v>0</v>
      </c>
      <c r="S28" s="613">
        <v>0</v>
      </c>
      <c r="T28" s="613">
        <v>0</v>
      </c>
      <c r="U28" s="613">
        <v>0</v>
      </c>
      <c r="V28" s="613">
        <v>0</v>
      </c>
      <c r="W28" s="613">
        <v>0</v>
      </c>
      <c r="X28" s="613">
        <v>0</v>
      </c>
      <c r="Y28" s="613">
        <v>0</v>
      </c>
      <c r="Z28" s="613">
        <v>0</v>
      </c>
      <c r="AA28" s="613">
        <v>0</v>
      </c>
      <c r="AB28" s="613">
        <v>0</v>
      </c>
      <c r="AC28" s="613">
        <v>0</v>
      </c>
      <c r="AD28" s="613">
        <v>0</v>
      </c>
      <c r="AE28" s="613">
        <v>0</v>
      </c>
      <c r="AF28" s="613">
        <v>0</v>
      </c>
      <c r="AG28" s="613">
        <v>0</v>
      </c>
      <c r="AH28" s="613">
        <v>0</v>
      </c>
      <c r="AI28" s="613">
        <v>0</v>
      </c>
      <c r="AJ28" s="613">
        <v>0</v>
      </c>
      <c r="AK28" s="613">
        <v>0</v>
      </c>
      <c r="AL28" s="613">
        <v>0</v>
      </c>
      <c r="AM28" s="613">
        <v>0</v>
      </c>
      <c r="AN28" s="613">
        <v>0</v>
      </c>
      <c r="AO28" s="613">
        <v>0</v>
      </c>
      <c r="AP28" s="613">
        <v>0</v>
      </c>
      <c r="AQ28" s="613">
        <v>0</v>
      </c>
      <c r="AR28" s="613">
        <v>0</v>
      </c>
      <c r="AS28" s="613">
        <v>0</v>
      </c>
      <c r="AT28" s="613">
        <v>0</v>
      </c>
      <c r="AU28" s="613">
        <v>0</v>
      </c>
      <c r="AV28" s="613">
        <v>0</v>
      </c>
      <c r="AW28" s="613">
        <v>0</v>
      </c>
      <c r="AX28" s="613">
        <v>0</v>
      </c>
      <c r="AY28" s="613">
        <v>0</v>
      </c>
      <c r="AZ28" s="613">
        <v>0</v>
      </c>
      <c r="BA28" s="613">
        <v>0</v>
      </c>
      <c r="BB28" s="613">
        <v>0</v>
      </c>
      <c r="BC28" s="613">
        <v>0</v>
      </c>
      <c r="BD28" s="613">
        <v>0</v>
      </c>
      <c r="BE28" s="613">
        <v>0</v>
      </c>
      <c r="BF28" s="613">
        <v>0</v>
      </c>
      <c r="BG28" s="613">
        <v>0</v>
      </c>
      <c r="BH28" s="613">
        <v>0</v>
      </c>
      <c r="BI28" s="613">
        <v>0</v>
      </c>
      <c r="BJ28" s="613">
        <v>0</v>
      </c>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4"/>
      <c r="CK28" s="1367"/>
    </row>
    <row r="29" spans="1:89" s="1366" customFormat="1" x14ac:dyDescent="0.25">
      <c r="A29" s="1357"/>
      <c r="B29" s="615" t="s">
        <v>367</v>
      </c>
      <c r="C29" s="608" t="s">
        <v>368</v>
      </c>
      <c r="D29" s="609" t="s">
        <v>79</v>
      </c>
      <c r="E29" s="610" t="s">
        <v>146</v>
      </c>
      <c r="F29" s="611">
        <v>2</v>
      </c>
      <c r="G29" s="612">
        <v>-22.5</v>
      </c>
      <c r="H29" s="612">
        <v>-30</v>
      </c>
      <c r="I29" s="612">
        <v>-30</v>
      </c>
      <c r="J29" s="612">
        <v>-30</v>
      </c>
      <c r="K29" s="612">
        <v>-30</v>
      </c>
      <c r="L29" s="612">
        <v>-39</v>
      </c>
      <c r="M29" s="613">
        <v>-39</v>
      </c>
      <c r="N29" s="613">
        <v>-24</v>
      </c>
      <c r="O29" s="613">
        <v>-24</v>
      </c>
      <c r="P29" s="613">
        <v>-24</v>
      </c>
      <c r="Q29" s="613">
        <v>0</v>
      </c>
      <c r="R29" s="613">
        <v>0</v>
      </c>
      <c r="S29" s="613">
        <v>0</v>
      </c>
      <c r="T29" s="613">
        <v>0</v>
      </c>
      <c r="U29" s="613">
        <v>0</v>
      </c>
      <c r="V29" s="613">
        <v>0</v>
      </c>
      <c r="W29" s="613">
        <v>0</v>
      </c>
      <c r="X29" s="613">
        <v>0</v>
      </c>
      <c r="Y29" s="613">
        <v>0</v>
      </c>
      <c r="Z29" s="613">
        <v>0</v>
      </c>
      <c r="AA29" s="613">
        <v>0</v>
      </c>
      <c r="AB29" s="613">
        <v>0</v>
      </c>
      <c r="AC29" s="613">
        <v>0</v>
      </c>
      <c r="AD29" s="613">
        <v>0</v>
      </c>
      <c r="AE29" s="613">
        <v>0</v>
      </c>
      <c r="AF29" s="613">
        <v>0</v>
      </c>
      <c r="AG29" s="613">
        <v>0</v>
      </c>
      <c r="AH29" s="613">
        <v>0</v>
      </c>
      <c r="AI29" s="613">
        <v>0</v>
      </c>
      <c r="AJ29" s="613">
        <v>0</v>
      </c>
      <c r="AK29" s="613">
        <v>0</v>
      </c>
      <c r="AL29" s="613">
        <v>0</v>
      </c>
      <c r="AM29" s="613">
        <v>0</v>
      </c>
      <c r="AN29" s="613">
        <v>0</v>
      </c>
      <c r="AO29" s="613">
        <v>0</v>
      </c>
      <c r="AP29" s="613">
        <v>0</v>
      </c>
      <c r="AQ29" s="613">
        <v>0</v>
      </c>
      <c r="AR29" s="613">
        <v>0</v>
      </c>
      <c r="AS29" s="613">
        <v>0</v>
      </c>
      <c r="AT29" s="613">
        <v>0</v>
      </c>
      <c r="AU29" s="613">
        <v>0</v>
      </c>
      <c r="AV29" s="613">
        <v>0</v>
      </c>
      <c r="AW29" s="613">
        <v>0</v>
      </c>
      <c r="AX29" s="613">
        <v>0</v>
      </c>
      <c r="AY29" s="613">
        <v>0</v>
      </c>
      <c r="AZ29" s="613">
        <v>0</v>
      </c>
      <c r="BA29" s="613">
        <v>0</v>
      </c>
      <c r="BB29" s="613">
        <v>0</v>
      </c>
      <c r="BC29" s="613">
        <v>0</v>
      </c>
      <c r="BD29" s="613">
        <v>0</v>
      </c>
      <c r="BE29" s="613">
        <v>0</v>
      </c>
      <c r="BF29" s="613">
        <v>0</v>
      </c>
      <c r="BG29" s="613">
        <v>0</v>
      </c>
      <c r="BH29" s="613">
        <v>0</v>
      </c>
      <c r="BI29" s="613">
        <v>0</v>
      </c>
      <c r="BJ29" s="613">
        <v>0</v>
      </c>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4"/>
      <c r="CK29" s="1367"/>
    </row>
    <row r="30" spans="1:89" s="1366" customFormat="1" x14ac:dyDescent="0.25">
      <c r="A30" s="1357"/>
      <c r="B30" s="615" t="s">
        <v>369</v>
      </c>
      <c r="C30" s="608" t="s">
        <v>370</v>
      </c>
      <c r="D30" s="609" t="s">
        <v>79</v>
      </c>
      <c r="E30" s="610" t="s">
        <v>146</v>
      </c>
      <c r="F30" s="611">
        <v>2</v>
      </c>
      <c r="G30" s="612">
        <v>193.5</v>
      </c>
      <c r="H30" s="612">
        <v>193.5</v>
      </c>
      <c r="I30" s="612">
        <v>193.5</v>
      </c>
      <c r="J30" s="612">
        <v>193.5</v>
      </c>
      <c r="K30" s="612">
        <v>193.5</v>
      </c>
      <c r="L30" s="612">
        <v>206.8</v>
      </c>
      <c r="M30" s="616">
        <v>206.8</v>
      </c>
      <c r="N30" s="616">
        <v>206.8</v>
      </c>
      <c r="O30" s="616">
        <v>206.8</v>
      </c>
      <c r="P30" s="616">
        <v>206.8</v>
      </c>
      <c r="Q30" s="616">
        <v>206.8</v>
      </c>
      <c r="R30" s="616">
        <v>206.8</v>
      </c>
      <c r="S30" s="616">
        <v>206.8</v>
      </c>
      <c r="T30" s="616">
        <v>206.8</v>
      </c>
      <c r="U30" s="616">
        <v>206.8</v>
      </c>
      <c r="V30" s="616">
        <v>206.8</v>
      </c>
      <c r="W30" s="616">
        <v>206.8</v>
      </c>
      <c r="X30" s="616">
        <v>206.8</v>
      </c>
      <c r="Y30" s="616">
        <v>206.8</v>
      </c>
      <c r="Z30" s="616">
        <v>206.8</v>
      </c>
      <c r="AA30" s="616">
        <v>204.5</v>
      </c>
      <c r="AB30" s="616">
        <v>204.5</v>
      </c>
      <c r="AC30" s="616">
        <v>204.5</v>
      </c>
      <c r="AD30" s="616">
        <v>204.5</v>
      </c>
      <c r="AE30" s="616">
        <v>204.5</v>
      </c>
      <c r="AF30" s="616">
        <v>204.5</v>
      </c>
      <c r="AG30" s="616">
        <v>204.5</v>
      </c>
      <c r="AH30" s="616">
        <v>204.5</v>
      </c>
      <c r="AI30" s="616">
        <v>204.5</v>
      </c>
      <c r="AJ30" s="616">
        <v>204.5</v>
      </c>
      <c r="AK30" s="616">
        <v>204.5</v>
      </c>
      <c r="AL30" s="616">
        <v>204.5</v>
      </c>
      <c r="AM30" s="616">
        <v>204.5</v>
      </c>
      <c r="AN30" s="616">
        <v>204.5</v>
      </c>
      <c r="AO30" s="616">
        <v>204.5</v>
      </c>
      <c r="AP30" s="616">
        <v>204.5</v>
      </c>
      <c r="AQ30" s="616">
        <v>204.5</v>
      </c>
      <c r="AR30" s="616">
        <v>204.5</v>
      </c>
      <c r="AS30" s="616">
        <v>204.5</v>
      </c>
      <c r="AT30" s="616">
        <v>204.5</v>
      </c>
      <c r="AU30" s="616">
        <v>204.5</v>
      </c>
      <c r="AV30" s="616">
        <v>204.5</v>
      </c>
      <c r="AW30" s="616">
        <v>204.5</v>
      </c>
      <c r="AX30" s="616">
        <v>204.5</v>
      </c>
      <c r="AY30" s="616">
        <v>204.5</v>
      </c>
      <c r="AZ30" s="616">
        <v>204.5</v>
      </c>
      <c r="BA30" s="616">
        <v>204.5</v>
      </c>
      <c r="BB30" s="616">
        <v>204.5</v>
      </c>
      <c r="BC30" s="616">
        <v>204.5</v>
      </c>
      <c r="BD30" s="616">
        <v>204.5</v>
      </c>
      <c r="BE30" s="616">
        <v>204.5</v>
      </c>
      <c r="BF30" s="616">
        <v>204.5</v>
      </c>
      <c r="BG30" s="616">
        <v>204.5</v>
      </c>
      <c r="BH30" s="616">
        <v>204.5</v>
      </c>
      <c r="BI30" s="616">
        <v>204.5</v>
      </c>
      <c r="BJ30" s="616">
        <v>204.5</v>
      </c>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7"/>
      <c r="CK30" s="1367"/>
    </row>
    <row r="31" spans="1:89" s="1366" customFormat="1" x14ac:dyDescent="0.25">
      <c r="A31" s="1357"/>
      <c r="B31" s="615" t="s">
        <v>371</v>
      </c>
      <c r="C31" s="618" t="s">
        <v>372</v>
      </c>
      <c r="D31" s="609" t="s">
        <v>373</v>
      </c>
      <c r="E31" s="610" t="s">
        <v>146</v>
      </c>
      <c r="F31" s="611">
        <v>2</v>
      </c>
      <c r="G31" s="619">
        <f>G30+G32</f>
        <v>193.43</v>
      </c>
      <c r="H31" s="619">
        <f t="shared" ref="H31:BJ31" si="0">H30+H32</f>
        <v>193.39</v>
      </c>
      <c r="I31" s="619">
        <f t="shared" si="0"/>
        <v>193.36</v>
      </c>
      <c r="J31" s="619">
        <f t="shared" si="0"/>
        <v>193.32</v>
      </c>
      <c r="K31" s="619">
        <f t="shared" si="0"/>
        <v>193.29</v>
      </c>
      <c r="L31" s="619">
        <f t="shared" si="0"/>
        <v>206.52</v>
      </c>
      <c r="M31" s="619">
        <f t="shared" si="0"/>
        <v>202.72300000000001</v>
      </c>
      <c r="N31" s="619">
        <f t="shared" si="0"/>
        <v>202.60975000000002</v>
      </c>
      <c r="O31" s="619">
        <f t="shared" si="0"/>
        <v>202.49650000000003</v>
      </c>
      <c r="P31" s="619">
        <f t="shared" si="0"/>
        <v>196.86821268656718</v>
      </c>
      <c r="Q31" s="619">
        <f t="shared" si="0"/>
        <v>203.23992537313433</v>
      </c>
      <c r="R31" s="619">
        <f t="shared" si="0"/>
        <v>203.1266753731343</v>
      </c>
      <c r="S31" s="619">
        <f t="shared" si="0"/>
        <v>203.01342537313431</v>
      </c>
      <c r="T31" s="619">
        <f t="shared" si="0"/>
        <v>202.90017537313432</v>
      </c>
      <c r="U31" s="619">
        <f t="shared" si="0"/>
        <v>202.78692537313432</v>
      </c>
      <c r="V31" s="619">
        <f t="shared" si="0"/>
        <v>202.6736753731343</v>
      </c>
      <c r="W31" s="619">
        <f t="shared" si="0"/>
        <v>191.53035074626871</v>
      </c>
      <c r="X31" s="619">
        <f t="shared" si="0"/>
        <v>191.41710074626872</v>
      </c>
      <c r="Y31" s="619">
        <f t="shared" si="0"/>
        <v>191.30385074626872</v>
      </c>
      <c r="Z31" s="619">
        <f t="shared" si="0"/>
        <v>191.1906007462687</v>
      </c>
      <c r="AA31" s="619">
        <f t="shared" si="0"/>
        <v>154.206245</v>
      </c>
      <c r="AB31" s="619">
        <f t="shared" si="0"/>
        <v>154.09337249999999</v>
      </c>
      <c r="AC31" s="619">
        <f t="shared" si="0"/>
        <v>153.98050000000001</v>
      </c>
      <c r="AD31" s="619">
        <f t="shared" si="0"/>
        <v>153.8676275</v>
      </c>
      <c r="AE31" s="619">
        <f t="shared" si="0"/>
        <v>146.190945</v>
      </c>
      <c r="AF31" s="619">
        <f t="shared" si="0"/>
        <v>146.07807249999999</v>
      </c>
      <c r="AG31" s="619">
        <f t="shared" si="0"/>
        <v>145.96519999999998</v>
      </c>
      <c r="AH31" s="619">
        <f t="shared" si="0"/>
        <v>145.8523275</v>
      </c>
      <c r="AI31" s="619">
        <f t="shared" si="0"/>
        <v>145.73945499999999</v>
      </c>
      <c r="AJ31" s="619">
        <f t="shared" si="0"/>
        <v>124.22197250000001</v>
      </c>
      <c r="AK31" s="619">
        <f t="shared" si="0"/>
        <v>124.10910000000001</v>
      </c>
      <c r="AL31" s="619">
        <f t="shared" si="0"/>
        <v>123.9962275</v>
      </c>
      <c r="AM31" s="619">
        <f t="shared" si="0"/>
        <v>123.88334500000001</v>
      </c>
      <c r="AN31" s="619">
        <f t="shared" si="0"/>
        <v>123.77047250000001</v>
      </c>
      <c r="AO31" s="619">
        <f t="shared" si="0"/>
        <v>102.253</v>
      </c>
      <c r="AP31" s="619">
        <f t="shared" si="0"/>
        <v>102.14012750000001</v>
      </c>
      <c r="AQ31" s="619">
        <f t="shared" si="0"/>
        <v>102.02724500000001</v>
      </c>
      <c r="AR31" s="619">
        <f t="shared" si="0"/>
        <v>101.9143725</v>
      </c>
      <c r="AS31" s="619">
        <f t="shared" si="0"/>
        <v>101.8015</v>
      </c>
      <c r="AT31" s="619">
        <f t="shared" si="0"/>
        <v>101.68862750000001</v>
      </c>
      <c r="AU31" s="619">
        <f t="shared" si="0"/>
        <v>101.575755</v>
      </c>
      <c r="AV31" s="619">
        <f t="shared" si="0"/>
        <v>101.4628725</v>
      </c>
      <c r="AW31" s="619">
        <f t="shared" si="0"/>
        <v>101.35000000000001</v>
      </c>
      <c r="AX31" s="619">
        <f t="shared" si="0"/>
        <v>101.2371275</v>
      </c>
      <c r="AY31" s="619">
        <f t="shared" si="0"/>
        <v>101.124245</v>
      </c>
      <c r="AZ31" s="619">
        <f t="shared" si="0"/>
        <v>101.01137250000001</v>
      </c>
      <c r="BA31" s="619">
        <f t="shared" si="0"/>
        <v>100.89850000000001</v>
      </c>
      <c r="BB31" s="619">
        <f t="shared" si="0"/>
        <v>100.7856275</v>
      </c>
      <c r="BC31" s="619">
        <f t="shared" si="0"/>
        <v>100.67275500000001</v>
      </c>
      <c r="BD31" s="619">
        <f t="shared" si="0"/>
        <v>100.55987250000001</v>
      </c>
      <c r="BE31" s="619">
        <f t="shared" si="0"/>
        <v>100.447</v>
      </c>
      <c r="BF31" s="619">
        <f t="shared" si="0"/>
        <v>100.33412750000001</v>
      </c>
      <c r="BG31" s="619">
        <f t="shared" si="0"/>
        <v>100.221255</v>
      </c>
      <c r="BH31" s="619">
        <f t="shared" si="0"/>
        <v>100.1083725</v>
      </c>
      <c r="BI31" s="619">
        <f t="shared" si="0"/>
        <v>99.995500000000007</v>
      </c>
      <c r="BJ31" s="619">
        <f t="shared" si="0"/>
        <v>99.882627500000012</v>
      </c>
      <c r="BK31" s="1537"/>
      <c r="BL31" s="1537"/>
      <c r="BM31" s="1537"/>
      <c r="BN31" s="1537"/>
      <c r="BO31" s="1537"/>
      <c r="BP31" s="1537"/>
      <c r="BQ31" s="1537"/>
      <c r="BR31" s="1537"/>
      <c r="BS31" s="1537"/>
      <c r="BT31" s="1537"/>
      <c r="BU31" s="1537"/>
      <c r="BV31" s="1537"/>
      <c r="BW31" s="1537"/>
      <c r="BX31" s="1537"/>
      <c r="BY31" s="1537"/>
      <c r="BZ31" s="1537"/>
      <c r="CA31" s="1537"/>
      <c r="CB31" s="1537"/>
      <c r="CC31" s="1537"/>
      <c r="CD31" s="1537"/>
      <c r="CE31" s="1537"/>
      <c r="CF31" s="1537"/>
      <c r="CG31" s="1537"/>
      <c r="CH31" s="1537"/>
      <c r="CI31" s="1538"/>
      <c r="CK31" s="1367"/>
    </row>
    <row r="32" spans="1:89" s="1366" customFormat="1" ht="27.6" x14ac:dyDescent="0.25">
      <c r="A32" s="1357"/>
      <c r="B32" s="620" t="s">
        <v>374</v>
      </c>
      <c r="C32" s="621" t="s">
        <v>375</v>
      </c>
      <c r="D32" s="621" t="s">
        <v>376</v>
      </c>
      <c r="E32" s="622" t="s">
        <v>146</v>
      </c>
      <c r="F32" s="611">
        <v>2</v>
      </c>
      <c r="G32" s="619">
        <f>SUM(G33:G38)</f>
        <v>-7.0000000000000007E-2</v>
      </c>
      <c r="H32" s="619">
        <f t="shared" ref="H32:BJ32" si="1">SUM(H33:H38)</f>
        <v>-0.11</v>
      </c>
      <c r="I32" s="619">
        <f t="shared" si="1"/>
        <v>-0.14000000000000001</v>
      </c>
      <c r="J32" s="619">
        <f t="shared" si="1"/>
        <v>-0.18</v>
      </c>
      <c r="K32" s="619">
        <f t="shared" si="1"/>
        <v>-0.21</v>
      </c>
      <c r="L32" s="619">
        <f t="shared" si="1"/>
        <v>-0.28000000000000003</v>
      </c>
      <c r="M32" s="623">
        <f t="shared" si="1"/>
        <v>-4.077</v>
      </c>
      <c r="N32" s="623">
        <f t="shared" si="1"/>
        <v>-4.1902499999999998</v>
      </c>
      <c r="O32" s="623">
        <f t="shared" si="1"/>
        <v>-4.3034999999999997</v>
      </c>
      <c r="P32" s="623">
        <f t="shared" si="1"/>
        <v>-9.9317873134328316</v>
      </c>
      <c r="Q32" s="623">
        <f t="shared" si="1"/>
        <v>-3.5600746268656991</v>
      </c>
      <c r="R32" s="623">
        <f t="shared" si="1"/>
        <v>-3.6733246268656998</v>
      </c>
      <c r="S32" s="623">
        <f t="shared" si="1"/>
        <v>-3.7865746268657006</v>
      </c>
      <c r="T32" s="623">
        <f t="shared" si="1"/>
        <v>-3.8998246268656995</v>
      </c>
      <c r="U32" s="623">
        <f t="shared" si="1"/>
        <v>-4.0130746268656985</v>
      </c>
      <c r="V32" s="623">
        <f t="shared" si="1"/>
        <v>-4.1263246268656992</v>
      </c>
      <c r="W32" s="623">
        <f t="shared" si="1"/>
        <v>-15.269649253731302</v>
      </c>
      <c r="X32" s="623">
        <f t="shared" si="1"/>
        <v>-15.382899253731299</v>
      </c>
      <c r="Y32" s="623">
        <f t="shared" si="1"/>
        <v>-15.4961492537313</v>
      </c>
      <c r="Z32" s="623">
        <f t="shared" si="1"/>
        <v>-15.609399253731301</v>
      </c>
      <c r="AA32" s="623">
        <f t="shared" si="1"/>
        <v>-50.293754999999997</v>
      </c>
      <c r="AB32" s="623">
        <f t="shared" si="1"/>
        <v>-50.406627499999999</v>
      </c>
      <c r="AC32" s="623">
        <f t="shared" si="1"/>
        <v>-50.519500000000001</v>
      </c>
      <c r="AD32" s="623">
        <f t="shared" si="1"/>
        <v>-50.632372500000002</v>
      </c>
      <c r="AE32" s="623">
        <f t="shared" si="1"/>
        <v>-58.309055000000001</v>
      </c>
      <c r="AF32" s="623">
        <f t="shared" si="1"/>
        <v>-58.42192750000001</v>
      </c>
      <c r="AG32" s="623">
        <f t="shared" si="1"/>
        <v>-58.534800000000004</v>
      </c>
      <c r="AH32" s="623">
        <f t="shared" si="1"/>
        <v>-58.647672499999999</v>
      </c>
      <c r="AI32" s="623">
        <f t="shared" si="1"/>
        <v>-58.760545000000008</v>
      </c>
      <c r="AJ32" s="623">
        <f t="shared" si="1"/>
        <v>-80.278027499999993</v>
      </c>
      <c r="AK32" s="623">
        <f t="shared" si="1"/>
        <v>-80.390899999999988</v>
      </c>
      <c r="AL32" s="623">
        <f t="shared" si="1"/>
        <v>-80.503772499999997</v>
      </c>
      <c r="AM32" s="623">
        <f t="shared" si="1"/>
        <v>-80.616654999999994</v>
      </c>
      <c r="AN32" s="623">
        <f t="shared" si="1"/>
        <v>-80.729527499999989</v>
      </c>
      <c r="AO32" s="623">
        <f t="shared" si="1"/>
        <v>-102.247</v>
      </c>
      <c r="AP32" s="623">
        <f t="shared" si="1"/>
        <v>-102.35987249999999</v>
      </c>
      <c r="AQ32" s="623">
        <f t="shared" si="1"/>
        <v>-102.47275499999999</v>
      </c>
      <c r="AR32" s="623">
        <f t="shared" si="1"/>
        <v>-102.5856275</v>
      </c>
      <c r="AS32" s="623">
        <f t="shared" si="1"/>
        <v>-102.6985</v>
      </c>
      <c r="AT32" s="623">
        <f t="shared" si="1"/>
        <v>-102.81137249999999</v>
      </c>
      <c r="AU32" s="623">
        <f t="shared" si="1"/>
        <v>-102.924245</v>
      </c>
      <c r="AV32" s="623">
        <f t="shared" si="1"/>
        <v>-103.0371275</v>
      </c>
      <c r="AW32" s="623">
        <f t="shared" si="1"/>
        <v>-103.14999999999999</v>
      </c>
      <c r="AX32" s="623">
        <f t="shared" si="1"/>
        <v>-103.2628725</v>
      </c>
      <c r="AY32" s="623">
        <f t="shared" si="1"/>
        <v>-103.375755</v>
      </c>
      <c r="AZ32" s="623">
        <f t="shared" si="1"/>
        <v>-103.48862749999999</v>
      </c>
      <c r="BA32" s="623">
        <f t="shared" si="1"/>
        <v>-103.60149999999999</v>
      </c>
      <c r="BB32" s="623">
        <f t="shared" si="1"/>
        <v>-103.7143725</v>
      </c>
      <c r="BC32" s="623">
        <f t="shared" si="1"/>
        <v>-103.82724499999999</v>
      </c>
      <c r="BD32" s="623">
        <f t="shared" si="1"/>
        <v>-103.94012749999999</v>
      </c>
      <c r="BE32" s="623">
        <f t="shared" si="1"/>
        <v>-104.053</v>
      </c>
      <c r="BF32" s="623">
        <f t="shared" si="1"/>
        <v>-104.16587249999999</v>
      </c>
      <c r="BG32" s="623">
        <f t="shared" si="1"/>
        <v>-104.278745</v>
      </c>
      <c r="BH32" s="623">
        <f t="shared" si="1"/>
        <v>-104.3916275</v>
      </c>
      <c r="BI32" s="623">
        <f t="shared" si="1"/>
        <v>-104.50449999999999</v>
      </c>
      <c r="BJ32" s="623">
        <f t="shared" si="1"/>
        <v>-104.61737249999999</v>
      </c>
      <c r="BK32" s="1539"/>
      <c r="BL32" s="1539"/>
      <c r="BM32" s="1539"/>
      <c r="BN32" s="1539"/>
      <c r="BO32" s="1539"/>
      <c r="BP32" s="1539"/>
      <c r="BQ32" s="1539"/>
      <c r="BR32" s="1539"/>
      <c r="BS32" s="1539"/>
      <c r="BT32" s="1539"/>
      <c r="BU32" s="1539"/>
      <c r="BV32" s="1539"/>
      <c r="BW32" s="1539"/>
      <c r="BX32" s="1539"/>
      <c r="BY32" s="1539"/>
      <c r="BZ32" s="1539"/>
      <c r="CA32" s="1539"/>
      <c r="CB32" s="1539"/>
      <c r="CC32" s="1539"/>
      <c r="CD32" s="1539"/>
      <c r="CE32" s="1539"/>
      <c r="CF32" s="1539"/>
      <c r="CG32" s="1539"/>
      <c r="CH32" s="1539"/>
      <c r="CI32" s="1538"/>
      <c r="CK32" s="1367"/>
    </row>
    <row r="33" spans="1:89" s="1366" customFormat="1" x14ac:dyDescent="0.25">
      <c r="A33" s="1357"/>
      <c r="B33" s="615" t="s">
        <v>377</v>
      </c>
      <c r="C33" s="618" t="s">
        <v>378</v>
      </c>
      <c r="D33" s="609" t="s">
        <v>79</v>
      </c>
      <c r="E33" s="610" t="s">
        <v>146</v>
      </c>
      <c r="F33" s="611">
        <v>2</v>
      </c>
      <c r="G33" s="612">
        <v>-7.0000000000000007E-2</v>
      </c>
      <c r="H33" s="612">
        <v>-0.11</v>
      </c>
      <c r="I33" s="612">
        <v>-0.14000000000000001</v>
      </c>
      <c r="J33" s="612">
        <v>-0.18</v>
      </c>
      <c r="K33" s="612">
        <v>-0.21</v>
      </c>
      <c r="L33" s="612">
        <v>-0.28000000000000003</v>
      </c>
      <c r="M33" s="616">
        <v>-4.077</v>
      </c>
      <c r="N33" s="616">
        <v>-4.1902499999999998</v>
      </c>
      <c r="O33" s="616">
        <v>-4.3034999999999997</v>
      </c>
      <c r="P33" s="616">
        <v>-4.4167500000000004</v>
      </c>
      <c r="Q33" s="616">
        <v>-4.53</v>
      </c>
      <c r="R33" s="616">
        <v>-4.6432500000000001</v>
      </c>
      <c r="S33" s="616">
        <v>-4.7565</v>
      </c>
      <c r="T33" s="616">
        <v>-4.8697499999999998</v>
      </c>
      <c r="U33" s="616">
        <v>-4.9829999999999997</v>
      </c>
      <c r="V33" s="616">
        <v>-5.0962500000000004</v>
      </c>
      <c r="W33" s="616">
        <v>-5.2095000000000002</v>
      </c>
      <c r="X33" s="616">
        <v>-5.3227500000000001</v>
      </c>
      <c r="Y33" s="616">
        <v>-5.4359999999999999</v>
      </c>
      <c r="Z33" s="616">
        <v>-5.5492499999999998</v>
      </c>
      <c r="AA33" s="616">
        <v>-5.6437550000000005</v>
      </c>
      <c r="AB33" s="616">
        <v>-5.7566275000000005</v>
      </c>
      <c r="AC33" s="616">
        <v>-5.8695000000000004</v>
      </c>
      <c r="AD33" s="616">
        <v>-5.9823725000000003</v>
      </c>
      <c r="AE33" s="616">
        <v>-6.0952549999999999</v>
      </c>
      <c r="AF33" s="616">
        <v>-6.2081274999999998</v>
      </c>
      <c r="AG33" s="616">
        <v>-6.3209999999999997</v>
      </c>
      <c r="AH33" s="616">
        <v>-6.4338724999999997</v>
      </c>
      <c r="AI33" s="616">
        <v>-6.5467449999999996</v>
      </c>
      <c r="AJ33" s="616">
        <v>-6.6596275</v>
      </c>
      <c r="AK33" s="616">
        <v>-6.7725000000000009</v>
      </c>
      <c r="AL33" s="616">
        <v>-6.8853724999999999</v>
      </c>
      <c r="AM33" s="616">
        <v>-6.9982550000000003</v>
      </c>
      <c r="AN33" s="616">
        <v>-7.1111275000000003</v>
      </c>
      <c r="AO33" s="616">
        <v>-7.2240000000000002</v>
      </c>
      <c r="AP33" s="616">
        <v>-7.3368725000000001</v>
      </c>
      <c r="AQ33" s="616">
        <v>-7.4497549999999997</v>
      </c>
      <c r="AR33" s="616">
        <v>-7.5626274999999996</v>
      </c>
      <c r="AS33" s="616">
        <v>-7.6754999999999995</v>
      </c>
      <c r="AT33" s="616">
        <v>-7.7883725000000004</v>
      </c>
      <c r="AU33" s="616">
        <v>-7.9012449999999994</v>
      </c>
      <c r="AV33" s="616">
        <v>-8.0141275000000007</v>
      </c>
      <c r="AW33" s="616">
        <v>-8.1269999999999989</v>
      </c>
      <c r="AX33" s="616">
        <v>-8.2398725000000006</v>
      </c>
      <c r="AY33" s="616">
        <v>-8.3527550000000002</v>
      </c>
      <c r="AZ33" s="616">
        <v>-8.4656275000000001</v>
      </c>
      <c r="BA33" s="616">
        <v>-8.5784999999999982</v>
      </c>
      <c r="BB33" s="616">
        <v>-8.6913724999999999</v>
      </c>
      <c r="BC33" s="616">
        <v>-8.8042449999999999</v>
      </c>
      <c r="BD33" s="616">
        <v>-8.9171274999999994</v>
      </c>
      <c r="BE33" s="616">
        <v>-9.0300000000000011</v>
      </c>
      <c r="BF33" s="616">
        <v>-9.1428724999999993</v>
      </c>
      <c r="BG33" s="616">
        <v>-9.255745000000001</v>
      </c>
      <c r="BH33" s="616">
        <v>-9.3686275000000006</v>
      </c>
      <c r="BI33" s="616">
        <v>-9.4815000000000005</v>
      </c>
      <c r="BJ33" s="616">
        <v>-9.5943724999999986</v>
      </c>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7"/>
      <c r="CK33" s="1367"/>
    </row>
    <row r="34" spans="1:89" s="1366" customFormat="1" ht="27.6" x14ac:dyDescent="0.25">
      <c r="A34" s="1357"/>
      <c r="B34" s="615" t="s">
        <v>379</v>
      </c>
      <c r="C34" s="618" t="s">
        <v>380</v>
      </c>
      <c r="D34" s="609" t="s">
        <v>79</v>
      </c>
      <c r="E34" s="610" t="s">
        <v>146</v>
      </c>
      <c r="F34" s="611">
        <v>2</v>
      </c>
      <c r="G34" s="612">
        <v>0</v>
      </c>
      <c r="H34" s="612">
        <v>0</v>
      </c>
      <c r="I34" s="612">
        <v>0</v>
      </c>
      <c r="J34" s="612">
        <v>0</v>
      </c>
      <c r="K34" s="612">
        <v>0</v>
      </c>
      <c r="L34" s="612">
        <v>0</v>
      </c>
      <c r="M34" s="616">
        <v>0</v>
      </c>
      <c r="N34" s="616">
        <v>0</v>
      </c>
      <c r="O34" s="616">
        <v>0</v>
      </c>
      <c r="P34" s="616">
        <v>0</v>
      </c>
      <c r="Q34" s="616">
        <v>0</v>
      </c>
      <c r="R34" s="616">
        <v>0</v>
      </c>
      <c r="S34" s="616">
        <v>0</v>
      </c>
      <c r="T34" s="616">
        <v>0</v>
      </c>
      <c r="U34" s="616">
        <v>0</v>
      </c>
      <c r="V34" s="616">
        <v>0</v>
      </c>
      <c r="W34" s="616">
        <v>0</v>
      </c>
      <c r="X34" s="616">
        <v>0</v>
      </c>
      <c r="Y34" s="616">
        <v>0</v>
      </c>
      <c r="Z34" s="616">
        <v>0</v>
      </c>
      <c r="AA34" s="616">
        <v>0</v>
      </c>
      <c r="AB34" s="616">
        <v>0</v>
      </c>
      <c r="AC34" s="616">
        <v>0</v>
      </c>
      <c r="AD34" s="616">
        <v>0</v>
      </c>
      <c r="AE34" s="616">
        <v>0</v>
      </c>
      <c r="AF34" s="616">
        <v>0</v>
      </c>
      <c r="AG34" s="616">
        <v>0</v>
      </c>
      <c r="AH34" s="616">
        <v>0</v>
      </c>
      <c r="AI34" s="616">
        <v>0</v>
      </c>
      <c r="AJ34" s="616">
        <v>0</v>
      </c>
      <c r="AK34" s="616">
        <v>0</v>
      </c>
      <c r="AL34" s="616">
        <v>0</v>
      </c>
      <c r="AM34" s="616">
        <v>0</v>
      </c>
      <c r="AN34" s="616">
        <v>0</v>
      </c>
      <c r="AO34" s="616">
        <v>0</v>
      </c>
      <c r="AP34" s="616">
        <v>0</v>
      </c>
      <c r="AQ34" s="616">
        <v>0</v>
      </c>
      <c r="AR34" s="616">
        <v>0</v>
      </c>
      <c r="AS34" s="616">
        <v>0</v>
      </c>
      <c r="AT34" s="616">
        <v>0</v>
      </c>
      <c r="AU34" s="616">
        <v>0</v>
      </c>
      <c r="AV34" s="616">
        <v>0</v>
      </c>
      <c r="AW34" s="616">
        <v>0</v>
      </c>
      <c r="AX34" s="616">
        <v>0</v>
      </c>
      <c r="AY34" s="616">
        <v>0</v>
      </c>
      <c r="AZ34" s="616">
        <v>0</v>
      </c>
      <c r="BA34" s="616">
        <v>0</v>
      </c>
      <c r="BB34" s="616">
        <v>0</v>
      </c>
      <c r="BC34" s="616">
        <v>0</v>
      </c>
      <c r="BD34" s="616">
        <v>0</v>
      </c>
      <c r="BE34" s="616">
        <v>0</v>
      </c>
      <c r="BF34" s="616">
        <v>0</v>
      </c>
      <c r="BG34" s="616">
        <v>0</v>
      </c>
      <c r="BH34" s="616">
        <v>0</v>
      </c>
      <c r="BI34" s="616">
        <v>0</v>
      </c>
      <c r="BJ34" s="616">
        <v>0</v>
      </c>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7"/>
      <c r="CK34" s="1367"/>
    </row>
    <row r="35" spans="1:89" s="1366" customFormat="1" ht="41.4" x14ac:dyDescent="0.25">
      <c r="A35" s="1357"/>
      <c r="B35" s="615" t="s">
        <v>381</v>
      </c>
      <c r="C35" s="618" t="s">
        <v>382</v>
      </c>
      <c r="D35" s="609" t="s">
        <v>79</v>
      </c>
      <c r="E35" s="610" t="s">
        <v>146</v>
      </c>
      <c r="F35" s="611">
        <v>2</v>
      </c>
      <c r="G35" s="612">
        <v>0</v>
      </c>
      <c r="H35" s="612">
        <v>0</v>
      </c>
      <c r="I35" s="612">
        <v>0</v>
      </c>
      <c r="J35" s="612">
        <v>0</v>
      </c>
      <c r="K35" s="612">
        <v>0</v>
      </c>
      <c r="L35" s="612">
        <v>0</v>
      </c>
      <c r="M35" s="616">
        <v>0</v>
      </c>
      <c r="N35" s="616">
        <v>0</v>
      </c>
      <c r="O35" s="616">
        <v>0</v>
      </c>
      <c r="P35" s="616">
        <v>-5.5150373134328303</v>
      </c>
      <c r="Q35" s="616">
        <v>-11.0300746268657</v>
      </c>
      <c r="R35" s="616">
        <v>-11.0300746268657</v>
      </c>
      <c r="S35" s="616">
        <v>-11.0300746268657</v>
      </c>
      <c r="T35" s="616">
        <v>-11.0300746268657</v>
      </c>
      <c r="U35" s="616">
        <v>-11.0300746268657</v>
      </c>
      <c r="V35" s="616">
        <v>-11.0300746268657</v>
      </c>
      <c r="W35" s="616">
        <v>-22.0601492537313</v>
      </c>
      <c r="X35" s="616">
        <v>-22.0601492537313</v>
      </c>
      <c r="Y35" s="616">
        <v>-22.0601492537313</v>
      </c>
      <c r="Z35" s="616">
        <v>-22.0601492537313</v>
      </c>
      <c r="AA35" s="616">
        <v>-56.65</v>
      </c>
      <c r="AB35" s="616">
        <v>-56.65</v>
      </c>
      <c r="AC35" s="616">
        <v>-56.65</v>
      </c>
      <c r="AD35" s="616">
        <v>-56.65</v>
      </c>
      <c r="AE35" s="616">
        <v>-64.213800000000006</v>
      </c>
      <c r="AF35" s="616">
        <v>-64.213800000000006</v>
      </c>
      <c r="AG35" s="616">
        <v>-64.213800000000006</v>
      </c>
      <c r="AH35" s="616">
        <v>-64.213800000000006</v>
      </c>
      <c r="AI35" s="616">
        <v>-64.213800000000006</v>
      </c>
      <c r="AJ35" s="616">
        <v>-85.618399999999994</v>
      </c>
      <c r="AK35" s="616">
        <v>-85.618399999999994</v>
      </c>
      <c r="AL35" s="616">
        <v>-85.618399999999994</v>
      </c>
      <c r="AM35" s="616">
        <v>-85.618399999999994</v>
      </c>
      <c r="AN35" s="616">
        <v>-85.618399999999994</v>
      </c>
      <c r="AO35" s="616">
        <v>-107.023</v>
      </c>
      <c r="AP35" s="616">
        <v>-107.023</v>
      </c>
      <c r="AQ35" s="616">
        <v>-107.023</v>
      </c>
      <c r="AR35" s="616">
        <v>-107.023</v>
      </c>
      <c r="AS35" s="616">
        <v>-107.023</v>
      </c>
      <c r="AT35" s="616">
        <v>-107.023</v>
      </c>
      <c r="AU35" s="616">
        <v>-107.023</v>
      </c>
      <c r="AV35" s="616">
        <v>-107.023</v>
      </c>
      <c r="AW35" s="616">
        <v>-107.023</v>
      </c>
      <c r="AX35" s="616">
        <v>-107.023</v>
      </c>
      <c r="AY35" s="616">
        <v>-107.023</v>
      </c>
      <c r="AZ35" s="616">
        <v>-107.023</v>
      </c>
      <c r="BA35" s="616">
        <v>-107.023</v>
      </c>
      <c r="BB35" s="616">
        <v>-107.023</v>
      </c>
      <c r="BC35" s="616">
        <v>-107.023</v>
      </c>
      <c r="BD35" s="616">
        <v>-107.023</v>
      </c>
      <c r="BE35" s="616">
        <v>-107.023</v>
      </c>
      <c r="BF35" s="616">
        <v>-107.023</v>
      </c>
      <c r="BG35" s="616">
        <v>-107.023</v>
      </c>
      <c r="BH35" s="616">
        <v>-107.023</v>
      </c>
      <c r="BI35" s="616">
        <v>-107.023</v>
      </c>
      <c r="BJ35" s="616">
        <v>-107.023</v>
      </c>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7"/>
      <c r="CK35" s="1367"/>
    </row>
    <row r="36" spans="1:89" s="1366" customFormat="1" ht="27.6" x14ac:dyDescent="0.25">
      <c r="A36" s="1357"/>
      <c r="B36" s="615" t="s">
        <v>383</v>
      </c>
      <c r="C36" s="618" t="s">
        <v>384</v>
      </c>
      <c r="D36" s="609" t="s">
        <v>79</v>
      </c>
      <c r="E36" s="610" t="s">
        <v>146</v>
      </c>
      <c r="F36" s="611">
        <v>2</v>
      </c>
      <c r="G36" s="612">
        <v>0</v>
      </c>
      <c r="H36" s="612">
        <v>0</v>
      </c>
      <c r="I36" s="612">
        <v>0</v>
      </c>
      <c r="J36" s="612">
        <v>0</v>
      </c>
      <c r="K36" s="612">
        <v>0</v>
      </c>
      <c r="L36" s="612">
        <v>0</v>
      </c>
      <c r="M36" s="616">
        <v>0</v>
      </c>
      <c r="N36" s="616">
        <v>0</v>
      </c>
      <c r="O36" s="616">
        <v>0</v>
      </c>
      <c r="P36" s="616">
        <v>0</v>
      </c>
      <c r="Q36" s="616">
        <v>0</v>
      </c>
      <c r="R36" s="616">
        <v>0</v>
      </c>
      <c r="S36" s="616">
        <v>0</v>
      </c>
      <c r="T36" s="616">
        <v>0</v>
      </c>
      <c r="U36" s="616">
        <v>0</v>
      </c>
      <c r="V36" s="616">
        <v>0</v>
      </c>
      <c r="W36" s="616">
        <v>0</v>
      </c>
      <c r="X36" s="616">
        <v>0</v>
      </c>
      <c r="Y36" s="616">
        <v>0</v>
      </c>
      <c r="Z36" s="616">
        <v>0</v>
      </c>
      <c r="AA36" s="616">
        <v>0</v>
      </c>
      <c r="AB36" s="616">
        <v>0</v>
      </c>
      <c r="AC36" s="616">
        <v>0</v>
      </c>
      <c r="AD36" s="616">
        <v>0</v>
      </c>
      <c r="AE36" s="616">
        <v>0</v>
      </c>
      <c r="AF36" s="616">
        <v>0</v>
      </c>
      <c r="AG36" s="616">
        <v>0</v>
      </c>
      <c r="AH36" s="616">
        <v>0</v>
      </c>
      <c r="AI36" s="616">
        <v>0</v>
      </c>
      <c r="AJ36" s="616">
        <v>0</v>
      </c>
      <c r="AK36" s="616">
        <v>0</v>
      </c>
      <c r="AL36" s="616">
        <v>0</v>
      </c>
      <c r="AM36" s="616">
        <v>0</v>
      </c>
      <c r="AN36" s="616">
        <v>0</v>
      </c>
      <c r="AO36" s="616">
        <v>0</v>
      </c>
      <c r="AP36" s="616">
        <v>0</v>
      </c>
      <c r="AQ36" s="616">
        <v>0</v>
      </c>
      <c r="AR36" s="616">
        <v>0</v>
      </c>
      <c r="AS36" s="616">
        <v>0</v>
      </c>
      <c r="AT36" s="616">
        <v>0</v>
      </c>
      <c r="AU36" s="616">
        <v>0</v>
      </c>
      <c r="AV36" s="616">
        <v>0</v>
      </c>
      <c r="AW36" s="616">
        <v>0</v>
      </c>
      <c r="AX36" s="616">
        <v>0</v>
      </c>
      <c r="AY36" s="616">
        <v>0</v>
      </c>
      <c r="AZ36" s="616">
        <v>0</v>
      </c>
      <c r="BA36" s="616">
        <v>0</v>
      </c>
      <c r="BB36" s="616">
        <v>0</v>
      </c>
      <c r="BC36" s="616">
        <v>0</v>
      </c>
      <c r="BD36" s="616">
        <v>0</v>
      </c>
      <c r="BE36" s="616">
        <v>0</v>
      </c>
      <c r="BF36" s="616">
        <v>0</v>
      </c>
      <c r="BG36" s="616">
        <v>0</v>
      </c>
      <c r="BH36" s="616">
        <v>0</v>
      </c>
      <c r="BI36" s="616">
        <v>0</v>
      </c>
      <c r="BJ36" s="616">
        <v>0</v>
      </c>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7"/>
      <c r="CK36" s="1367"/>
    </row>
    <row r="37" spans="1:89" s="1366" customFormat="1" x14ac:dyDescent="0.25">
      <c r="A37" s="1357"/>
      <c r="B37" s="615" t="s">
        <v>385</v>
      </c>
      <c r="C37" s="618" t="s">
        <v>386</v>
      </c>
      <c r="D37" s="609" t="s">
        <v>387</v>
      </c>
      <c r="E37" s="610" t="s">
        <v>146</v>
      </c>
      <c r="F37" s="611">
        <v>2</v>
      </c>
      <c r="G37" s="612">
        <v>0</v>
      </c>
      <c r="H37" s="612">
        <v>0</v>
      </c>
      <c r="I37" s="612">
        <v>0</v>
      </c>
      <c r="J37" s="612">
        <v>0</v>
      </c>
      <c r="K37" s="612">
        <v>0</v>
      </c>
      <c r="L37" s="612">
        <v>0</v>
      </c>
      <c r="M37" s="624">
        <v>0</v>
      </c>
      <c r="N37" s="624">
        <v>0</v>
      </c>
      <c r="O37" s="624">
        <v>0</v>
      </c>
      <c r="P37" s="624">
        <v>0</v>
      </c>
      <c r="Q37" s="624">
        <v>0</v>
      </c>
      <c r="R37" s="624">
        <v>0</v>
      </c>
      <c r="S37" s="624">
        <v>0</v>
      </c>
      <c r="T37" s="624">
        <v>0</v>
      </c>
      <c r="U37" s="624">
        <v>0</v>
      </c>
      <c r="V37" s="624">
        <v>0</v>
      </c>
      <c r="W37" s="624">
        <v>0</v>
      </c>
      <c r="X37" s="624">
        <v>0</v>
      </c>
      <c r="Y37" s="624">
        <v>0</v>
      </c>
      <c r="Z37" s="624">
        <v>0</v>
      </c>
      <c r="AA37" s="624">
        <v>0</v>
      </c>
      <c r="AB37" s="624">
        <v>0</v>
      </c>
      <c r="AC37" s="624">
        <v>0</v>
      </c>
      <c r="AD37" s="624">
        <v>0</v>
      </c>
      <c r="AE37" s="624">
        <v>0</v>
      </c>
      <c r="AF37" s="624">
        <v>0</v>
      </c>
      <c r="AG37" s="624">
        <v>0</v>
      </c>
      <c r="AH37" s="624">
        <v>0</v>
      </c>
      <c r="AI37" s="624">
        <v>0</v>
      </c>
      <c r="AJ37" s="624">
        <v>0</v>
      </c>
      <c r="AK37" s="624">
        <v>0</v>
      </c>
      <c r="AL37" s="624">
        <v>0</v>
      </c>
      <c r="AM37" s="624">
        <v>0</v>
      </c>
      <c r="AN37" s="624">
        <v>0</v>
      </c>
      <c r="AO37" s="624">
        <v>0</v>
      </c>
      <c r="AP37" s="624">
        <v>0</v>
      </c>
      <c r="AQ37" s="624">
        <v>0</v>
      </c>
      <c r="AR37" s="624">
        <v>0</v>
      </c>
      <c r="AS37" s="624">
        <v>0</v>
      </c>
      <c r="AT37" s="624">
        <v>0</v>
      </c>
      <c r="AU37" s="624">
        <v>0</v>
      </c>
      <c r="AV37" s="624">
        <v>0</v>
      </c>
      <c r="AW37" s="624">
        <v>0</v>
      </c>
      <c r="AX37" s="624">
        <v>0</v>
      </c>
      <c r="AY37" s="624">
        <v>0</v>
      </c>
      <c r="AZ37" s="624">
        <v>0</v>
      </c>
      <c r="BA37" s="624">
        <v>0</v>
      </c>
      <c r="BB37" s="624">
        <v>0</v>
      </c>
      <c r="BC37" s="624">
        <v>0</v>
      </c>
      <c r="BD37" s="624">
        <v>0</v>
      </c>
      <c r="BE37" s="624">
        <v>0</v>
      </c>
      <c r="BF37" s="624">
        <v>0</v>
      </c>
      <c r="BG37" s="624">
        <v>0</v>
      </c>
      <c r="BH37" s="624">
        <v>0</v>
      </c>
      <c r="BI37" s="624">
        <v>0</v>
      </c>
      <c r="BJ37" s="624">
        <v>0</v>
      </c>
      <c r="BK37" s="1539"/>
      <c r="BL37" s="1539"/>
      <c r="BM37" s="1539"/>
      <c r="BN37" s="1539"/>
      <c r="BO37" s="1539"/>
      <c r="BP37" s="1539"/>
      <c r="BQ37" s="1539"/>
      <c r="BR37" s="1539"/>
      <c r="BS37" s="1539"/>
      <c r="BT37" s="1539"/>
      <c r="BU37" s="1539"/>
      <c r="BV37" s="1539"/>
      <c r="BW37" s="1539"/>
      <c r="BX37" s="1539"/>
      <c r="BY37" s="1539"/>
      <c r="BZ37" s="1539"/>
      <c r="CA37" s="1539"/>
      <c r="CB37" s="1539"/>
      <c r="CC37" s="1539"/>
      <c r="CD37" s="1539"/>
      <c r="CE37" s="1539"/>
      <c r="CF37" s="1539"/>
      <c r="CG37" s="1539"/>
      <c r="CH37" s="1539"/>
      <c r="CI37" s="1538"/>
      <c r="CK37" s="1367"/>
    </row>
    <row r="38" spans="1:89" s="1366" customFormat="1" ht="27.6" x14ac:dyDescent="0.25">
      <c r="A38" s="1357"/>
      <c r="B38" s="615" t="s">
        <v>388</v>
      </c>
      <c r="C38" s="618" t="s">
        <v>389</v>
      </c>
      <c r="D38" s="609" t="s">
        <v>79</v>
      </c>
      <c r="E38" s="610" t="s">
        <v>146</v>
      </c>
      <c r="F38" s="611">
        <v>2</v>
      </c>
      <c r="G38" s="612">
        <v>0</v>
      </c>
      <c r="H38" s="612">
        <v>0</v>
      </c>
      <c r="I38" s="612">
        <v>0</v>
      </c>
      <c r="J38" s="612">
        <v>0</v>
      </c>
      <c r="K38" s="612">
        <v>0</v>
      </c>
      <c r="L38" s="612">
        <v>0</v>
      </c>
      <c r="M38" s="616">
        <v>0</v>
      </c>
      <c r="N38" s="616">
        <v>0</v>
      </c>
      <c r="O38" s="616">
        <v>0</v>
      </c>
      <c r="P38" s="616">
        <v>0</v>
      </c>
      <c r="Q38" s="616">
        <v>12</v>
      </c>
      <c r="R38" s="616">
        <v>12</v>
      </c>
      <c r="S38" s="616">
        <v>12</v>
      </c>
      <c r="T38" s="616">
        <v>12</v>
      </c>
      <c r="U38" s="616">
        <v>12</v>
      </c>
      <c r="V38" s="616">
        <v>12</v>
      </c>
      <c r="W38" s="616">
        <v>12</v>
      </c>
      <c r="X38" s="616">
        <v>12</v>
      </c>
      <c r="Y38" s="616">
        <v>12</v>
      </c>
      <c r="Z38" s="616">
        <v>12</v>
      </c>
      <c r="AA38" s="616">
        <v>12</v>
      </c>
      <c r="AB38" s="616">
        <v>12</v>
      </c>
      <c r="AC38" s="616">
        <v>12</v>
      </c>
      <c r="AD38" s="616">
        <v>12</v>
      </c>
      <c r="AE38" s="616">
        <v>12</v>
      </c>
      <c r="AF38" s="616">
        <v>12</v>
      </c>
      <c r="AG38" s="616">
        <v>12</v>
      </c>
      <c r="AH38" s="616">
        <v>12</v>
      </c>
      <c r="AI38" s="616">
        <v>12</v>
      </c>
      <c r="AJ38" s="616">
        <v>12</v>
      </c>
      <c r="AK38" s="616">
        <v>12</v>
      </c>
      <c r="AL38" s="616">
        <v>12</v>
      </c>
      <c r="AM38" s="616">
        <v>12</v>
      </c>
      <c r="AN38" s="616">
        <v>12</v>
      </c>
      <c r="AO38" s="616">
        <v>12</v>
      </c>
      <c r="AP38" s="616">
        <v>12</v>
      </c>
      <c r="AQ38" s="616">
        <v>12</v>
      </c>
      <c r="AR38" s="616">
        <v>12</v>
      </c>
      <c r="AS38" s="616">
        <v>12</v>
      </c>
      <c r="AT38" s="616">
        <v>12</v>
      </c>
      <c r="AU38" s="616">
        <v>12</v>
      </c>
      <c r="AV38" s="616">
        <v>12</v>
      </c>
      <c r="AW38" s="616">
        <v>12</v>
      </c>
      <c r="AX38" s="616">
        <v>12</v>
      </c>
      <c r="AY38" s="616">
        <v>12</v>
      </c>
      <c r="AZ38" s="616">
        <v>12</v>
      </c>
      <c r="BA38" s="616">
        <v>12</v>
      </c>
      <c r="BB38" s="616">
        <v>12</v>
      </c>
      <c r="BC38" s="616">
        <v>12</v>
      </c>
      <c r="BD38" s="616">
        <v>12</v>
      </c>
      <c r="BE38" s="616">
        <v>12</v>
      </c>
      <c r="BF38" s="616">
        <v>12</v>
      </c>
      <c r="BG38" s="616">
        <v>12</v>
      </c>
      <c r="BH38" s="616">
        <v>12</v>
      </c>
      <c r="BI38" s="616">
        <v>12</v>
      </c>
      <c r="BJ38" s="616">
        <v>12</v>
      </c>
      <c r="BK38" s="1461"/>
      <c r="BL38" s="1461"/>
      <c r="BM38" s="1461"/>
      <c r="BN38" s="1461"/>
      <c r="BO38" s="1461"/>
      <c r="BP38" s="1461"/>
      <c r="BQ38" s="1461"/>
      <c r="BR38" s="1461"/>
      <c r="BS38" s="1461"/>
      <c r="BT38" s="1461"/>
      <c r="BU38" s="1461"/>
      <c r="BV38" s="1461"/>
      <c r="BW38" s="1461"/>
      <c r="BX38" s="1461"/>
      <c r="BY38" s="1461"/>
      <c r="BZ38" s="1461"/>
      <c r="CA38" s="1461"/>
      <c r="CB38" s="1461"/>
      <c r="CC38" s="1461"/>
      <c r="CD38" s="1461"/>
      <c r="CE38" s="1461"/>
      <c r="CF38" s="1461"/>
      <c r="CG38" s="1461"/>
      <c r="CH38" s="1461"/>
      <c r="CI38" s="1462"/>
      <c r="CK38" s="1367"/>
    </row>
    <row r="39" spans="1:89" s="1366" customFormat="1" ht="27.6" x14ac:dyDescent="0.25">
      <c r="A39" s="1357"/>
      <c r="B39" s="615" t="s">
        <v>390</v>
      </c>
      <c r="C39" s="618" t="s">
        <v>391</v>
      </c>
      <c r="D39" s="609" t="s">
        <v>79</v>
      </c>
      <c r="E39" s="610" t="s">
        <v>146</v>
      </c>
      <c r="F39" s="611">
        <v>2</v>
      </c>
      <c r="G39" s="612">
        <v>2.4</v>
      </c>
      <c r="H39" s="612">
        <v>2.4</v>
      </c>
      <c r="I39" s="612">
        <v>2.4</v>
      </c>
      <c r="J39" s="612">
        <v>2.4</v>
      </c>
      <c r="K39" s="612">
        <v>2.4</v>
      </c>
      <c r="L39" s="612">
        <v>2.4</v>
      </c>
      <c r="M39" s="616">
        <v>2.4</v>
      </c>
      <c r="N39" s="616">
        <v>2.4</v>
      </c>
      <c r="O39" s="616">
        <v>2.4</v>
      </c>
      <c r="P39" s="616">
        <v>2.4</v>
      </c>
      <c r="Q39" s="616">
        <v>2.4</v>
      </c>
      <c r="R39" s="616">
        <v>2.4</v>
      </c>
      <c r="S39" s="616">
        <v>2.4</v>
      </c>
      <c r="T39" s="616">
        <v>2.4</v>
      </c>
      <c r="U39" s="616">
        <v>2.4</v>
      </c>
      <c r="V39" s="616">
        <v>2.4</v>
      </c>
      <c r="W39" s="616">
        <v>2.4</v>
      </c>
      <c r="X39" s="616">
        <v>2.4</v>
      </c>
      <c r="Y39" s="616">
        <v>2.4</v>
      </c>
      <c r="Z39" s="616">
        <v>2.4</v>
      </c>
      <c r="AA39" s="616">
        <v>2.4</v>
      </c>
      <c r="AB39" s="616">
        <v>2.4</v>
      </c>
      <c r="AC39" s="616">
        <v>2.4</v>
      </c>
      <c r="AD39" s="616">
        <v>2.4</v>
      </c>
      <c r="AE39" s="616">
        <v>2.4</v>
      </c>
      <c r="AF39" s="616">
        <v>2.4</v>
      </c>
      <c r="AG39" s="616">
        <v>2.4</v>
      </c>
      <c r="AH39" s="616">
        <v>2.4</v>
      </c>
      <c r="AI39" s="616">
        <v>2.4</v>
      </c>
      <c r="AJ39" s="616">
        <v>2.4</v>
      </c>
      <c r="AK39" s="616">
        <v>2.4</v>
      </c>
      <c r="AL39" s="616">
        <v>2.4</v>
      </c>
      <c r="AM39" s="616">
        <v>2.4</v>
      </c>
      <c r="AN39" s="616">
        <v>2.4</v>
      </c>
      <c r="AO39" s="616">
        <v>2.4</v>
      </c>
      <c r="AP39" s="616">
        <v>2.4</v>
      </c>
      <c r="AQ39" s="616">
        <v>2.4</v>
      </c>
      <c r="AR39" s="616">
        <v>2.4</v>
      </c>
      <c r="AS39" s="616">
        <v>2.4</v>
      </c>
      <c r="AT39" s="616">
        <v>2.4</v>
      </c>
      <c r="AU39" s="616">
        <v>2.4</v>
      </c>
      <c r="AV39" s="616">
        <v>2.4</v>
      </c>
      <c r="AW39" s="616">
        <v>2.4</v>
      </c>
      <c r="AX39" s="616">
        <v>2.4</v>
      </c>
      <c r="AY39" s="616">
        <v>2.4</v>
      </c>
      <c r="AZ39" s="616">
        <v>2.4</v>
      </c>
      <c r="BA39" s="616">
        <v>2.4</v>
      </c>
      <c r="BB39" s="616">
        <v>2.4</v>
      </c>
      <c r="BC39" s="616">
        <v>2.4</v>
      </c>
      <c r="BD39" s="616">
        <v>2.4</v>
      </c>
      <c r="BE39" s="616">
        <v>2.4</v>
      </c>
      <c r="BF39" s="616">
        <v>2.4</v>
      </c>
      <c r="BG39" s="616">
        <v>2.4</v>
      </c>
      <c r="BH39" s="616">
        <v>2.4</v>
      </c>
      <c r="BI39" s="616">
        <v>2.4</v>
      </c>
      <c r="BJ39" s="616">
        <v>2.4</v>
      </c>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7"/>
      <c r="CK39" s="1367"/>
    </row>
    <row r="40" spans="1:89" s="1366" customFormat="1" x14ac:dyDescent="0.25">
      <c r="A40" s="1357"/>
      <c r="B40" s="615" t="s">
        <v>392</v>
      </c>
      <c r="C40" s="618" t="s">
        <v>393</v>
      </c>
      <c r="D40" s="609" t="s">
        <v>79</v>
      </c>
      <c r="E40" s="610" t="s">
        <v>146</v>
      </c>
      <c r="F40" s="611">
        <v>2</v>
      </c>
      <c r="G40" s="612">
        <v>6.7</v>
      </c>
      <c r="H40" s="612">
        <v>6.7</v>
      </c>
      <c r="I40" s="612">
        <v>6.7</v>
      </c>
      <c r="J40" s="612">
        <v>6.7</v>
      </c>
      <c r="K40" s="612">
        <v>6.7</v>
      </c>
      <c r="L40" s="612">
        <v>6.7</v>
      </c>
      <c r="M40" s="616">
        <v>6.7</v>
      </c>
      <c r="N40" s="616">
        <v>6.7</v>
      </c>
      <c r="O40" s="616">
        <v>6.7</v>
      </c>
      <c r="P40" s="616">
        <v>6.7</v>
      </c>
      <c r="Q40" s="616">
        <v>6.7</v>
      </c>
      <c r="R40" s="616">
        <v>6.7</v>
      </c>
      <c r="S40" s="616">
        <v>6.7</v>
      </c>
      <c r="T40" s="616">
        <v>6.7</v>
      </c>
      <c r="U40" s="616">
        <v>6.7</v>
      </c>
      <c r="V40" s="616">
        <v>6.7</v>
      </c>
      <c r="W40" s="616">
        <v>6.7</v>
      </c>
      <c r="X40" s="616">
        <v>6.7</v>
      </c>
      <c r="Y40" s="616">
        <v>6.7</v>
      </c>
      <c r="Z40" s="616">
        <v>6.7</v>
      </c>
      <c r="AA40" s="616">
        <v>6.7</v>
      </c>
      <c r="AB40" s="616">
        <v>6.7</v>
      </c>
      <c r="AC40" s="616">
        <v>6.7</v>
      </c>
      <c r="AD40" s="616">
        <v>6.7</v>
      </c>
      <c r="AE40" s="616">
        <v>6.7</v>
      </c>
      <c r="AF40" s="616">
        <v>6.7</v>
      </c>
      <c r="AG40" s="616">
        <v>6.7</v>
      </c>
      <c r="AH40" s="616">
        <v>6.7</v>
      </c>
      <c r="AI40" s="616">
        <v>6.7</v>
      </c>
      <c r="AJ40" s="616">
        <v>6.7</v>
      </c>
      <c r="AK40" s="616">
        <v>6.7</v>
      </c>
      <c r="AL40" s="616">
        <v>6.7</v>
      </c>
      <c r="AM40" s="616">
        <v>6.7</v>
      </c>
      <c r="AN40" s="616">
        <v>6.7</v>
      </c>
      <c r="AO40" s="616">
        <v>6.7</v>
      </c>
      <c r="AP40" s="616">
        <v>6.7</v>
      </c>
      <c r="AQ40" s="616">
        <v>6.7</v>
      </c>
      <c r="AR40" s="616">
        <v>6.7</v>
      </c>
      <c r="AS40" s="616">
        <v>6.7</v>
      </c>
      <c r="AT40" s="616">
        <v>6.7</v>
      </c>
      <c r="AU40" s="616">
        <v>6.7</v>
      </c>
      <c r="AV40" s="616">
        <v>6.7</v>
      </c>
      <c r="AW40" s="616">
        <v>6.7</v>
      </c>
      <c r="AX40" s="616">
        <v>6.7</v>
      </c>
      <c r="AY40" s="616">
        <v>6.7</v>
      </c>
      <c r="AZ40" s="616">
        <v>6.7</v>
      </c>
      <c r="BA40" s="616">
        <v>6.7</v>
      </c>
      <c r="BB40" s="616">
        <v>6.7</v>
      </c>
      <c r="BC40" s="616">
        <v>6.7</v>
      </c>
      <c r="BD40" s="616">
        <v>6.7</v>
      </c>
      <c r="BE40" s="616">
        <v>6.7</v>
      </c>
      <c r="BF40" s="616">
        <v>6.7</v>
      </c>
      <c r="BG40" s="616">
        <v>6.7</v>
      </c>
      <c r="BH40" s="616">
        <v>6.7</v>
      </c>
      <c r="BI40" s="616">
        <v>6.7</v>
      </c>
      <c r="BJ40" s="616">
        <v>6.7</v>
      </c>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7"/>
      <c r="CK40" s="1367"/>
    </row>
    <row r="41" spans="1:89" s="1366" customFormat="1" x14ac:dyDescent="0.25">
      <c r="A41" s="1357"/>
      <c r="B41" s="620" t="s">
        <v>394</v>
      </c>
      <c r="C41" s="621" t="s">
        <v>297</v>
      </c>
      <c r="D41" s="621" t="s">
        <v>395</v>
      </c>
      <c r="E41" s="622" t="s">
        <v>146</v>
      </c>
      <c r="F41" s="611">
        <v>2</v>
      </c>
      <c r="G41" s="619">
        <f>(G30+G32)-(G39+G40)</f>
        <v>184.33</v>
      </c>
      <c r="H41" s="619">
        <f t="shared" ref="H41:BJ41" si="2">(H30+H32)-(H39+H40)</f>
        <v>184.29</v>
      </c>
      <c r="I41" s="619">
        <f t="shared" si="2"/>
        <v>184.26000000000002</v>
      </c>
      <c r="J41" s="619">
        <f t="shared" si="2"/>
        <v>184.22</v>
      </c>
      <c r="K41" s="619">
        <f t="shared" si="2"/>
        <v>184.19</v>
      </c>
      <c r="L41" s="619">
        <f t="shared" si="2"/>
        <v>197.42000000000002</v>
      </c>
      <c r="M41" s="623">
        <f t="shared" si="2"/>
        <v>193.62300000000002</v>
      </c>
      <c r="N41" s="623">
        <f t="shared" si="2"/>
        <v>193.50975000000003</v>
      </c>
      <c r="O41" s="623">
        <f t="shared" si="2"/>
        <v>193.39650000000003</v>
      </c>
      <c r="P41" s="623">
        <f t="shared" si="2"/>
        <v>187.76821268656718</v>
      </c>
      <c r="Q41" s="623">
        <f t="shared" si="2"/>
        <v>194.13992537313433</v>
      </c>
      <c r="R41" s="623">
        <f t="shared" si="2"/>
        <v>194.02667537313431</v>
      </c>
      <c r="S41" s="623">
        <f t="shared" si="2"/>
        <v>193.91342537313432</v>
      </c>
      <c r="T41" s="623">
        <f t="shared" si="2"/>
        <v>193.80017537313432</v>
      </c>
      <c r="U41" s="623">
        <f t="shared" si="2"/>
        <v>193.68692537313433</v>
      </c>
      <c r="V41" s="623">
        <f t="shared" si="2"/>
        <v>193.57367537313431</v>
      </c>
      <c r="W41" s="623">
        <f t="shared" si="2"/>
        <v>182.43035074626872</v>
      </c>
      <c r="X41" s="623">
        <f t="shared" si="2"/>
        <v>182.31710074626872</v>
      </c>
      <c r="Y41" s="623">
        <f t="shared" si="2"/>
        <v>182.20385074626873</v>
      </c>
      <c r="Z41" s="623">
        <f t="shared" si="2"/>
        <v>182.09060074626871</v>
      </c>
      <c r="AA41" s="623">
        <f t="shared" si="2"/>
        <v>145.106245</v>
      </c>
      <c r="AB41" s="623">
        <f t="shared" si="2"/>
        <v>144.99337249999999</v>
      </c>
      <c r="AC41" s="623">
        <f t="shared" si="2"/>
        <v>144.88050000000001</v>
      </c>
      <c r="AD41" s="623">
        <f t="shared" si="2"/>
        <v>144.7676275</v>
      </c>
      <c r="AE41" s="623">
        <f t="shared" si="2"/>
        <v>137.090945</v>
      </c>
      <c r="AF41" s="623">
        <f t="shared" si="2"/>
        <v>136.9780725</v>
      </c>
      <c r="AG41" s="623">
        <f t="shared" si="2"/>
        <v>136.86519999999999</v>
      </c>
      <c r="AH41" s="623">
        <f t="shared" si="2"/>
        <v>136.75232750000001</v>
      </c>
      <c r="AI41" s="623">
        <f t="shared" si="2"/>
        <v>136.639455</v>
      </c>
      <c r="AJ41" s="623">
        <f t="shared" si="2"/>
        <v>115.12197250000001</v>
      </c>
      <c r="AK41" s="623">
        <f t="shared" si="2"/>
        <v>115.00910000000002</v>
      </c>
      <c r="AL41" s="623">
        <f t="shared" si="2"/>
        <v>114.89622750000001</v>
      </c>
      <c r="AM41" s="623">
        <f t="shared" si="2"/>
        <v>114.78334500000001</v>
      </c>
      <c r="AN41" s="623">
        <f t="shared" si="2"/>
        <v>114.67047250000002</v>
      </c>
      <c r="AO41" s="623">
        <f t="shared" si="2"/>
        <v>93.153000000000006</v>
      </c>
      <c r="AP41" s="623">
        <f t="shared" si="2"/>
        <v>93.040127500000011</v>
      </c>
      <c r="AQ41" s="623">
        <f t="shared" si="2"/>
        <v>92.927245000000013</v>
      </c>
      <c r="AR41" s="623">
        <f t="shared" si="2"/>
        <v>92.814372500000005</v>
      </c>
      <c r="AS41" s="623">
        <f t="shared" si="2"/>
        <v>92.70150000000001</v>
      </c>
      <c r="AT41" s="623">
        <f t="shared" si="2"/>
        <v>92.588627500000015</v>
      </c>
      <c r="AU41" s="623">
        <f t="shared" si="2"/>
        <v>92.475755000000007</v>
      </c>
      <c r="AV41" s="623">
        <f t="shared" si="2"/>
        <v>92.362872500000009</v>
      </c>
      <c r="AW41" s="623">
        <f t="shared" si="2"/>
        <v>92.250000000000014</v>
      </c>
      <c r="AX41" s="623">
        <f t="shared" si="2"/>
        <v>92.137127500000005</v>
      </c>
      <c r="AY41" s="623">
        <f t="shared" si="2"/>
        <v>92.024245000000008</v>
      </c>
      <c r="AZ41" s="623">
        <f t="shared" si="2"/>
        <v>91.911372500000013</v>
      </c>
      <c r="BA41" s="623">
        <f t="shared" si="2"/>
        <v>91.798500000000018</v>
      </c>
      <c r="BB41" s="623">
        <f t="shared" si="2"/>
        <v>91.68562750000001</v>
      </c>
      <c r="BC41" s="623">
        <f t="shared" si="2"/>
        <v>91.572755000000015</v>
      </c>
      <c r="BD41" s="623">
        <f t="shared" si="2"/>
        <v>91.459872500000017</v>
      </c>
      <c r="BE41" s="623">
        <f t="shared" si="2"/>
        <v>91.347000000000008</v>
      </c>
      <c r="BF41" s="623">
        <f t="shared" si="2"/>
        <v>91.234127500000014</v>
      </c>
      <c r="BG41" s="623">
        <f t="shared" si="2"/>
        <v>91.121255000000005</v>
      </c>
      <c r="BH41" s="623">
        <f t="shared" si="2"/>
        <v>91.008372500000007</v>
      </c>
      <c r="BI41" s="623">
        <f t="shared" si="2"/>
        <v>90.895500000000013</v>
      </c>
      <c r="BJ41" s="623">
        <f t="shared" si="2"/>
        <v>90.782627500000018</v>
      </c>
      <c r="BK41" s="1539"/>
      <c r="BL41" s="1539"/>
      <c r="BM41" s="1539"/>
      <c r="BN41" s="1539"/>
      <c r="BO41" s="1539"/>
      <c r="BP41" s="1539"/>
      <c r="BQ41" s="1539"/>
      <c r="BR41" s="1539"/>
      <c r="BS41" s="1539"/>
      <c r="BT41" s="1539"/>
      <c r="BU41" s="1539"/>
      <c r="BV41" s="1539"/>
      <c r="BW41" s="1539"/>
      <c r="BX41" s="1539"/>
      <c r="BY41" s="1539"/>
      <c r="BZ41" s="1539"/>
      <c r="CA41" s="1539"/>
      <c r="CB41" s="1539"/>
      <c r="CC41" s="1539"/>
      <c r="CD41" s="1539"/>
      <c r="CE41" s="1539"/>
      <c r="CF41" s="1539"/>
      <c r="CG41" s="1539"/>
      <c r="CH41" s="1539"/>
      <c r="CI41" s="1538"/>
      <c r="CK41" s="1367"/>
    </row>
    <row r="42" spans="1:89" s="1366" customFormat="1" ht="14.4" thickBot="1" x14ac:dyDescent="0.3">
      <c r="A42" s="1357"/>
      <c r="B42" s="625" t="s">
        <v>396</v>
      </c>
      <c r="C42" s="626" t="s">
        <v>300</v>
      </c>
      <c r="D42" s="626" t="s">
        <v>397</v>
      </c>
      <c r="E42" s="627" t="s">
        <v>146</v>
      </c>
      <c r="F42" s="628">
        <v>2</v>
      </c>
      <c r="G42" s="629">
        <f>G41+SUM(G26:G29)</f>
        <v>161.83000000000001</v>
      </c>
      <c r="H42" s="629">
        <f t="shared" ref="H42:BJ42" si="3">H41+SUM(H26:H29)</f>
        <v>154.29</v>
      </c>
      <c r="I42" s="629">
        <f t="shared" si="3"/>
        <v>154.26000000000002</v>
      </c>
      <c r="J42" s="629">
        <f t="shared" si="3"/>
        <v>154.22</v>
      </c>
      <c r="K42" s="629">
        <f t="shared" si="3"/>
        <v>154.19</v>
      </c>
      <c r="L42" s="629">
        <f t="shared" si="3"/>
        <v>158.42000000000002</v>
      </c>
      <c r="M42" s="629">
        <f t="shared" si="3"/>
        <v>154.62300000000002</v>
      </c>
      <c r="N42" s="629">
        <f t="shared" si="3"/>
        <v>169.50975000000003</v>
      </c>
      <c r="O42" s="629">
        <f t="shared" si="3"/>
        <v>169.39650000000003</v>
      </c>
      <c r="P42" s="629">
        <f t="shared" si="3"/>
        <v>163.76821268656718</v>
      </c>
      <c r="Q42" s="629">
        <f t="shared" si="3"/>
        <v>194.13992537313433</v>
      </c>
      <c r="R42" s="629">
        <f t="shared" si="3"/>
        <v>194.02667537313431</v>
      </c>
      <c r="S42" s="629">
        <f t="shared" si="3"/>
        <v>193.91342537313432</v>
      </c>
      <c r="T42" s="629">
        <f t="shared" si="3"/>
        <v>193.80017537313432</v>
      </c>
      <c r="U42" s="629">
        <f t="shared" si="3"/>
        <v>193.68692537313433</v>
      </c>
      <c r="V42" s="629">
        <f t="shared" si="3"/>
        <v>193.57367537313431</v>
      </c>
      <c r="W42" s="629">
        <f t="shared" si="3"/>
        <v>182.43035074626872</v>
      </c>
      <c r="X42" s="629">
        <f t="shared" si="3"/>
        <v>182.31710074626872</v>
      </c>
      <c r="Y42" s="629">
        <f t="shared" si="3"/>
        <v>182.20385074626873</v>
      </c>
      <c r="Z42" s="629">
        <f t="shared" si="3"/>
        <v>182.09060074626871</v>
      </c>
      <c r="AA42" s="629">
        <f t="shared" si="3"/>
        <v>145.106245</v>
      </c>
      <c r="AB42" s="629">
        <f t="shared" si="3"/>
        <v>144.99337249999999</v>
      </c>
      <c r="AC42" s="629">
        <f t="shared" si="3"/>
        <v>144.88050000000001</v>
      </c>
      <c r="AD42" s="629">
        <f t="shared" si="3"/>
        <v>144.7676275</v>
      </c>
      <c r="AE42" s="629">
        <f t="shared" si="3"/>
        <v>137.090945</v>
      </c>
      <c r="AF42" s="629">
        <f t="shared" si="3"/>
        <v>136.9780725</v>
      </c>
      <c r="AG42" s="629">
        <f t="shared" si="3"/>
        <v>136.86519999999999</v>
      </c>
      <c r="AH42" s="629">
        <f t="shared" si="3"/>
        <v>136.75232750000001</v>
      </c>
      <c r="AI42" s="629">
        <f t="shared" si="3"/>
        <v>136.639455</v>
      </c>
      <c r="AJ42" s="629">
        <f t="shared" si="3"/>
        <v>115.12197250000001</v>
      </c>
      <c r="AK42" s="629">
        <f t="shared" si="3"/>
        <v>115.00910000000002</v>
      </c>
      <c r="AL42" s="629">
        <f t="shared" si="3"/>
        <v>114.89622750000001</v>
      </c>
      <c r="AM42" s="629">
        <f t="shared" si="3"/>
        <v>114.78334500000001</v>
      </c>
      <c r="AN42" s="629">
        <f t="shared" si="3"/>
        <v>114.67047250000002</v>
      </c>
      <c r="AO42" s="629">
        <f t="shared" si="3"/>
        <v>93.153000000000006</v>
      </c>
      <c r="AP42" s="629">
        <f t="shared" si="3"/>
        <v>93.040127500000011</v>
      </c>
      <c r="AQ42" s="629">
        <f t="shared" si="3"/>
        <v>92.927245000000013</v>
      </c>
      <c r="AR42" s="629">
        <f t="shared" si="3"/>
        <v>92.814372500000005</v>
      </c>
      <c r="AS42" s="629">
        <f t="shared" si="3"/>
        <v>92.70150000000001</v>
      </c>
      <c r="AT42" s="629">
        <f t="shared" si="3"/>
        <v>92.588627500000015</v>
      </c>
      <c r="AU42" s="629">
        <f t="shared" si="3"/>
        <v>92.475755000000007</v>
      </c>
      <c r="AV42" s="629">
        <f t="shared" si="3"/>
        <v>92.362872500000009</v>
      </c>
      <c r="AW42" s="629">
        <f t="shared" si="3"/>
        <v>92.250000000000014</v>
      </c>
      <c r="AX42" s="629">
        <f t="shared" si="3"/>
        <v>92.137127500000005</v>
      </c>
      <c r="AY42" s="629">
        <f t="shared" si="3"/>
        <v>92.024245000000008</v>
      </c>
      <c r="AZ42" s="629">
        <f t="shared" si="3"/>
        <v>91.911372500000013</v>
      </c>
      <c r="BA42" s="629">
        <f t="shared" si="3"/>
        <v>91.798500000000018</v>
      </c>
      <c r="BB42" s="629">
        <f t="shared" si="3"/>
        <v>91.68562750000001</v>
      </c>
      <c r="BC42" s="629">
        <f t="shared" si="3"/>
        <v>91.572755000000015</v>
      </c>
      <c r="BD42" s="629">
        <f t="shared" si="3"/>
        <v>91.459872500000017</v>
      </c>
      <c r="BE42" s="629">
        <f t="shared" si="3"/>
        <v>91.347000000000008</v>
      </c>
      <c r="BF42" s="629">
        <f t="shared" si="3"/>
        <v>91.234127500000014</v>
      </c>
      <c r="BG42" s="629">
        <f t="shared" si="3"/>
        <v>91.121255000000005</v>
      </c>
      <c r="BH42" s="629">
        <f t="shared" si="3"/>
        <v>91.008372500000007</v>
      </c>
      <c r="BI42" s="629">
        <f t="shared" si="3"/>
        <v>90.895500000000013</v>
      </c>
      <c r="BJ42" s="629">
        <f t="shared" si="3"/>
        <v>90.782627500000018</v>
      </c>
      <c r="BK42" s="1540"/>
      <c r="BL42" s="1540"/>
      <c r="BM42" s="1540"/>
      <c r="BN42" s="1540"/>
      <c r="BO42" s="1540"/>
      <c r="BP42" s="1540"/>
      <c r="BQ42" s="1540"/>
      <c r="BR42" s="1540"/>
      <c r="BS42" s="1540"/>
      <c r="BT42" s="1540"/>
      <c r="BU42" s="1540"/>
      <c r="BV42" s="1540"/>
      <c r="BW42" s="1540"/>
      <c r="BX42" s="1540"/>
      <c r="BY42" s="1540"/>
      <c r="BZ42" s="1540"/>
      <c r="CA42" s="1540"/>
      <c r="CB42" s="1540"/>
      <c r="CC42" s="1540"/>
      <c r="CD42" s="1540"/>
      <c r="CE42" s="1540"/>
      <c r="CF42" s="1540"/>
      <c r="CG42" s="1540"/>
      <c r="CH42" s="1540"/>
      <c r="CI42" s="1541"/>
      <c r="CK42" s="1367"/>
    </row>
    <row r="43" spans="1:89" s="1366" customFormat="1" x14ac:dyDescent="0.25">
      <c r="A43" s="1357"/>
      <c r="B43" s="1090" t="s">
        <v>398</v>
      </c>
      <c r="C43" s="1091" t="s">
        <v>399</v>
      </c>
      <c r="D43" s="1092" t="s">
        <v>79</v>
      </c>
      <c r="E43" s="1093" t="s">
        <v>146</v>
      </c>
      <c r="F43" s="1094">
        <v>2</v>
      </c>
      <c r="G43" s="604">
        <v>32.619999999999997</v>
      </c>
      <c r="H43" s="604">
        <v>30.669999999999998</v>
      </c>
      <c r="I43" s="604">
        <v>30.81</v>
      </c>
      <c r="J43" s="604">
        <v>30.57</v>
      </c>
      <c r="K43" s="604">
        <v>31.77</v>
      </c>
      <c r="L43" s="604">
        <v>31.54</v>
      </c>
      <c r="M43" s="1614">
        <v>31.71</v>
      </c>
      <c r="N43" s="1614">
        <v>31.61</v>
      </c>
      <c r="O43" s="1614">
        <v>31.98</v>
      </c>
      <c r="P43" s="1614">
        <v>31.87</v>
      </c>
      <c r="Q43" s="1614">
        <v>32.28</v>
      </c>
      <c r="R43" s="1614">
        <v>31.83</v>
      </c>
      <c r="S43" s="1614">
        <v>32.15</v>
      </c>
      <c r="T43" s="1614">
        <v>31.97</v>
      </c>
      <c r="U43" s="1614">
        <v>32.630000000000003</v>
      </c>
      <c r="V43" s="1614">
        <v>32.28</v>
      </c>
      <c r="W43" s="1614">
        <v>31.96</v>
      </c>
      <c r="X43" s="1614">
        <v>32.5</v>
      </c>
      <c r="Y43" s="1614">
        <v>32.57</v>
      </c>
      <c r="Z43" s="1614">
        <v>32.32</v>
      </c>
      <c r="AA43" s="1614">
        <v>32.96</v>
      </c>
      <c r="AB43" s="1614">
        <v>32.58</v>
      </c>
      <c r="AC43" s="1614">
        <v>33.01</v>
      </c>
      <c r="AD43" s="1614">
        <v>32.32</v>
      </c>
      <c r="AE43" s="1614">
        <v>32.83</v>
      </c>
      <c r="AF43" s="1614">
        <v>33.130000000000003</v>
      </c>
      <c r="AG43" s="1614">
        <v>33.35</v>
      </c>
      <c r="AH43" s="1614">
        <v>33.17</v>
      </c>
      <c r="AI43" s="1614">
        <v>33.31</v>
      </c>
      <c r="AJ43" s="1614">
        <v>33.67</v>
      </c>
      <c r="AK43" s="1614">
        <v>33.42</v>
      </c>
      <c r="AL43" s="1614">
        <v>33.35</v>
      </c>
      <c r="AM43" s="1614">
        <v>33.39</v>
      </c>
      <c r="AN43" s="1614">
        <v>34.07</v>
      </c>
      <c r="AO43" s="1614">
        <v>33.68</v>
      </c>
      <c r="AP43" s="1614">
        <v>34.159999999999997</v>
      </c>
      <c r="AQ43" s="1614">
        <v>33.78</v>
      </c>
      <c r="AR43" s="1614">
        <v>34.93</v>
      </c>
      <c r="AS43" s="1614">
        <v>34.71</v>
      </c>
      <c r="AT43" s="1614">
        <v>35.06</v>
      </c>
      <c r="AU43" s="1614">
        <v>34.880000000000003</v>
      </c>
      <c r="AV43" s="1614">
        <v>35.269999999999996</v>
      </c>
      <c r="AW43" s="1614">
        <v>34.97</v>
      </c>
      <c r="AX43" s="1614">
        <v>35.81</v>
      </c>
      <c r="AY43" s="1614">
        <v>35.950000000000003</v>
      </c>
      <c r="AZ43" s="1614">
        <v>35.57</v>
      </c>
      <c r="BA43" s="1614">
        <v>35.76</v>
      </c>
      <c r="BB43" s="1614">
        <v>35.69</v>
      </c>
      <c r="BC43" s="1614">
        <v>35.86</v>
      </c>
      <c r="BD43" s="1614">
        <v>35.86</v>
      </c>
      <c r="BE43" s="1614">
        <v>36.42</v>
      </c>
      <c r="BF43" s="1614">
        <v>36.65</v>
      </c>
      <c r="BG43" s="1614">
        <v>36.75</v>
      </c>
      <c r="BH43" s="1614">
        <v>36.89</v>
      </c>
      <c r="BI43" s="1614">
        <v>36.72</v>
      </c>
      <c r="BJ43" s="1614">
        <v>36.93</v>
      </c>
      <c r="BK43" s="605"/>
      <c r="BL43" s="605"/>
      <c r="BM43" s="605"/>
      <c r="BN43" s="605"/>
      <c r="BO43" s="605"/>
      <c r="BP43" s="605"/>
      <c r="BQ43" s="605"/>
      <c r="BR43" s="605"/>
      <c r="BS43" s="605"/>
      <c r="BT43" s="605"/>
      <c r="BU43" s="605"/>
      <c r="BV43" s="605"/>
      <c r="BW43" s="605"/>
      <c r="BX43" s="605"/>
      <c r="BY43" s="605"/>
      <c r="BZ43" s="605"/>
      <c r="CA43" s="605"/>
      <c r="CB43" s="605"/>
      <c r="CC43" s="605"/>
      <c r="CD43" s="605"/>
      <c r="CE43" s="605"/>
      <c r="CF43" s="605"/>
      <c r="CG43" s="605"/>
      <c r="CH43" s="605"/>
      <c r="CI43" s="606"/>
      <c r="CK43" s="1367"/>
    </row>
    <row r="44" spans="1:89" s="1366" customFormat="1" ht="27.6" x14ac:dyDescent="0.25">
      <c r="A44" s="1357"/>
      <c r="B44" s="1095" t="s">
        <v>400</v>
      </c>
      <c r="C44" s="1096" t="s">
        <v>401</v>
      </c>
      <c r="D44" s="1087" t="s">
        <v>79</v>
      </c>
      <c r="E44" s="1088" t="s">
        <v>146</v>
      </c>
      <c r="F44" s="1089">
        <v>2</v>
      </c>
      <c r="G44" s="1075">
        <v>0</v>
      </c>
      <c r="H44" s="1072">
        <v>0</v>
      </c>
      <c r="I44" s="1072">
        <v>0</v>
      </c>
      <c r="J44" s="1072">
        <v>0</v>
      </c>
      <c r="K44" s="1072">
        <v>0</v>
      </c>
      <c r="L44" s="1072">
        <v>0</v>
      </c>
      <c r="M44" s="1615">
        <v>0</v>
      </c>
      <c r="N44" s="1615">
        <v>0</v>
      </c>
      <c r="O44" s="1615">
        <v>0</v>
      </c>
      <c r="P44" s="1615">
        <v>0</v>
      </c>
      <c r="Q44" s="1615">
        <v>0</v>
      </c>
      <c r="R44" s="1615">
        <v>0</v>
      </c>
      <c r="S44" s="1615">
        <v>0</v>
      </c>
      <c r="T44" s="1615">
        <v>0</v>
      </c>
      <c r="U44" s="1615">
        <v>0</v>
      </c>
      <c r="V44" s="1615">
        <v>0</v>
      </c>
      <c r="W44" s="1615">
        <v>0</v>
      </c>
      <c r="X44" s="1615">
        <v>0</v>
      </c>
      <c r="Y44" s="1615">
        <v>0</v>
      </c>
      <c r="Z44" s="1615">
        <v>0</v>
      </c>
      <c r="AA44" s="1615">
        <v>0</v>
      </c>
      <c r="AB44" s="1615">
        <v>0</v>
      </c>
      <c r="AC44" s="1615">
        <v>0</v>
      </c>
      <c r="AD44" s="1615">
        <v>0</v>
      </c>
      <c r="AE44" s="1615">
        <v>0</v>
      </c>
      <c r="AF44" s="1615">
        <v>0</v>
      </c>
      <c r="AG44" s="1615">
        <v>0</v>
      </c>
      <c r="AH44" s="1615">
        <v>0</v>
      </c>
      <c r="AI44" s="1615">
        <v>0</v>
      </c>
      <c r="AJ44" s="1615">
        <v>0</v>
      </c>
      <c r="AK44" s="1615">
        <v>0</v>
      </c>
      <c r="AL44" s="1615">
        <v>0</v>
      </c>
      <c r="AM44" s="1615">
        <v>0</v>
      </c>
      <c r="AN44" s="1615">
        <v>0</v>
      </c>
      <c r="AO44" s="1615">
        <v>0</v>
      </c>
      <c r="AP44" s="1615">
        <v>0</v>
      </c>
      <c r="AQ44" s="1615">
        <v>0</v>
      </c>
      <c r="AR44" s="1615">
        <v>0</v>
      </c>
      <c r="AS44" s="1615">
        <v>0</v>
      </c>
      <c r="AT44" s="1615">
        <v>0</v>
      </c>
      <c r="AU44" s="1615">
        <v>0</v>
      </c>
      <c r="AV44" s="1615">
        <v>0</v>
      </c>
      <c r="AW44" s="1615">
        <v>0</v>
      </c>
      <c r="AX44" s="1615">
        <v>0</v>
      </c>
      <c r="AY44" s="1615">
        <v>0</v>
      </c>
      <c r="AZ44" s="1615">
        <v>0</v>
      </c>
      <c r="BA44" s="1615">
        <v>0</v>
      </c>
      <c r="BB44" s="1615">
        <v>0</v>
      </c>
      <c r="BC44" s="1615">
        <v>0</v>
      </c>
      <c r="BD44" s="1615">
        <v>0</v>
      </c>
      <c r="BE44" s="1615">
        <v>0</v>
      </c>
      <c r="BF44" s="1615">
        <v>0</v>
      </c>
      <c r="BG44" s="1615">
        <v>0</v>
      </c>
      <c r="BH44" s="1615">
        <v>0</v>
      </c>
      <c r="BI44" s="1615">
        <v>0</v>
      </c>
      <c r="BJ44" s="1615">
        <v>0</v>
      </c>
      <c r="BK44" s="1073"/>
      <c r="BL44" s="1073"/>
      <c r="BM44" s="1073"/>
      <c r="BN44" s="1073"/>
      <c r="BO44" s="1073"/>
      <c r="BP44" s="1073"/>
      <c r="BQ44" s="1073"/>
      <c r="BR44" s="1073"/>
      <c r="BS44" s="1073"/>
      <c r="BT44" s="1073"/>
      <c r="BU44" s="1073"/>
      <c r="BV44" s="1073"/>
      <c r="BW44" s="1073"/>
      <c r="BX44" s="1073"/>
      <c r="BY44" s="1073"/>
      <c r="BZ44" s="1073"/>
      <c r="CA44" s="1073"/>
      <c r="CB44" s="1073"/>
      <c r="CC44" s="1073"/>
      <c r="CD44" s="1073"/>
      <c r="CE44" s="1073"/>
      <c r="CF44" s="1073"/>
      <c r="CG44" s="1073"/>
      <c r="CH44" s="1073"/>
      <c r="CI44" s="1074"/>
      <c r="CK44" s="1367"/>
    </row>
    <row r="45" spans="1:89" s="1366" customFormat="1" x14ac:dyDescent="0.25">
      <c r="A45" s="1357"/>
      <c r="B45" s="1097" t="s">
        <v>402</v>
      </c>
      <c r="C45" s="1098" t="s">
        <v>403</v>
      </c>
      <c r="D45" s="1099" t="s">
        <v>79</v>
      </c>
      <c r="E45" s="1100" t="s">
        <v>146</v>
      </c>
      <c r="F45" s="1101">
        <v>2</v>
      </c>
      <c r="G45" s="612">
        <v>0.59000000000000008</v>
      </c>
      <c r="H45" s="612">
        <v>0.59000000000000008</v>
      </c>
      <c r="I45" s="612">
        <v>0.59000000000000008</v>
      </c>
      <c r="J45" s="612">
        <v>0.59000000000000008</v>
      </c>
      <c r="K45" s="612">
        <v>0.59000000000000008</v>
      </c>
      <c r="L45" s="612">
        <v>0.59000000000000008</v>
      </c>
      <c r="M45" s="1616">
        <v>0.59000000000000008</v>
      </c>
      <c r="N45" s="1616">
        <v>0.59000000000000008</v>
      </c>
      <c r="O45" s="1616">
        <v>0.59000000000000008</v>
      </c>
      <c r="P45" s="1616">
        <v>0.59000000000000008</v>
      </c>
      <c r="Q45" s="1616">
        <v>0.59000000000000008</v>
      </c>
      <c r="R45" s="1616">
        <v>0.59000000000000008</v>
      </c>
      <c r="S45" s="1616">
        <v>0.59000000000000008</v>
      </c>
      <c r="T45" s="1616">
        <v>0.59000000000000008</v>
      </c>
      <c r="U45" s="1616">
        <v>0.59000000000000008</v>
      </c>
      <c r="V45" s="1616">
        <v>0.59000000000000008</v>
      </c>
      <c r="W45" s="1616">
        <v>0.59000000000000008</v>
      </c>
      <c r="X45" s="1616">
        <v>0.59000000000000008</v>
      </c>
      <c r="Y45" s="1616">
        <v>0.59000000000000008</v>
      </c>
      <c r="Z45" s="1616">
        <v>0.59000000000000008</v>
      </c>
      <c r="AA45" s="1616">
        <v>0.59000000000000008</v>
      </c>
      <c r="AB45" s="1616">
        <v>0.59000000000000008</v>
      </c>
      <c r="AC45" s="1616">
        <v>0.59000000000000008</v>
      </c>
      <c r="AD45" s="1616">
        <v>0.59000000000000008</v>
      </c>
      <c r="AE45" s="1616">
        <v>0.59000000000000008</v>
      </c>
      <c r="AF45" s="1616">
        <v>0.59000000000000008</v>
      </c>
      <c r="AG45" s="1616">
        <v>0.59000000000000008</v>
      </c>
      <c r="AH45" s="1616">
        <v>0.59000000000000008</v>
      </c>
      <c r="AI45" s="1616">
        <v>0.59000000000000008</v>
      </c>
      <c r="AJ45" s="1616">
        <v>0.59000000000000008</v>
      </c>
      <c r="AK45" s="1616">
        <v>0.59000000000000008</v>
      </c>
      <c r="AL45" s="1616">
        <v>0.59000000000000008</v>
      </c>
      <c r="AM45" s="1616">
        <v>0.59000000000000008</v>
      </c>
      <c r="AN45" s="1616">
        <v>0.59000000000000008</v>
      </c>
      <c r="AO45" s="1616">
        <v>0.59000000000000008</v>
      </c>
      <c r="AP45" s="1616">
        <v>0.59000000000000008</v>
      </c>
      <c r="AQ45" s="1616">
        <v>0.59000000000000008</v>
      </c>
      <c r="AR45" s="1616">
        <v>0.59000000000000008</v>
      </c>
      <c r="AS45" s="1616">
        <v>0.59000000000000008</v>
      </c>
      <c r="AT45" s="1616">
        <v>0.59000000000000008</v>
      </c>
      <c r="AU45" s="1616">
        <v>0.59000000000000008</v>
      </c>
      <c r="AV45" s="1616">
        <v>0.59000000000000008</v>
      </c>
      <c r="AW45" s="1616">
        <v>0.59000000000000008</v>
      </c>
      <c r="AX45" s="1616">
        <v>0.59000000000000008</v>
      </c>
      <c r="AY45" s="1616">
        <v>0.59000000000000008</v>
      </c>
      <c r="AZ45" s="1616">
        <v>0.59000000000000008</v>
      </c>
      <c r="BA45" s="1616">
        <v>0.59000000000000008</v>
      </c>
      <c r="BB45" s="1616">
        <v>0.59000000000000008</v>
      </c>
      <c r="BC45" s="1616">
        <v>0.59000000000000008</v>
      </c>
      <c r="BD45" s="1616">
        <v>0.59000000000000008</v>
      </c>
      <c r="BE45" s="1616">
        <v>0.59000000000000008</v>
      </c>
      <c r="BF45" s="1616">
        <v>0.59000000000000008</v>
      </c>
      <c r="BG45" s="1616">
        <v>0.59000000000000008</v>
      </c>
      <c r="BH45" s="1616">
        <v>0.59000000000000008</v>
      </c>
      <c r="BI45" s="1616">
        <v>0.59000000000000008</v>
      </c>
      <c r="BJ45" s="1616">
        <v>0.59000000000000008</v>
      </c>
      <c r="BK45" s="616"/>
      <c r="BL45" s="616"/>
      <c r="BM45" s="616"/>
      <c r="BN45" s="616"/>
      <c r="BO45" s="616"/>
      <c r="BP45" s="616"/>
      <c r="BQ45" s="616"/>
      <c r="BR45" s="616"/>
      <c r="BS45" s="616"/>
      <c r="BT45" s="616"/>
      <c r="BU45" s="616"/>
      <c r="BV45" s="616"/>
      <c r="BW45" s="616"/>
      <c r="BX45" s="616"/>
      <c r="BY45" s="616"/>
      <c r="BZ45" s="616"/>
      <c r="CA45" s="616"/>
      <c r="CB45" s="616"/>
      <c r="CC45" s="616"/>
      <c r="CD45" s="616"/>
      <c r="CE45" s="616"/>
      <c r="CF45" s="616"/>
      <c r="CG45" s="616"/>
      <c r="CH45" s="616"/>
      <c r="CI45" s="617"/>
      <c r="CK45" s="1367"/>
    </row>
    <row r="46" spans="1:89" s="1366" customFormat="1" x14ac:dyDescent="0.25">
      <c r="A46" s="1357"/>
      <c r="B46" s="632" t="s">
        <v>404</v>
      </c>
      <c r="C46" s="633" t="s">
        <v>405</v>
      </c>
      <c r="D46" s="634" t="s">
        <v>79</v>
      </c>
      <c r="E46" s="635" t="s">
        <v>146</v>
      </c>
      <c r="F46" s="636">
        <v>2</v>
      </c>
      <c r="G46" s="612">
        <v>31.490000000000002</v>
      </c>
      <c r="H46" s="612">
        <v>33.51</v>
      </c>
      <c r="I46" s="612">
        <v>37.479999999999997</v>
      </c>
      <c r="J46" s="612">
        <v>41.980000000000004</v>
      </c>
      <c r="K46" s="612">
        <v>46.63</v>
      </c>
      <c r="L46" s="612">
        <v>51.43</v>
      </c>
      <c r="M46" s="1616">
        <v>52.379999999999995</v>
      </c>
      <c r="N46" s="1616">
        <v>53.3</v>
      </c>
      <c r="O46" s="1616">
        <v>54.099999999999994</v>
      </c>
      <c r="P46" s="1616">
        <v>54.919999999999995</v>
      </c>
      <c r="Q46" s="1616">
        <v>55.699999999999996</v>
      </c>
      <c r="R46" s="1616">
        <v>56.43</v>
      </c>
      <c r="S46" s="1616">
        <v>57.11</v>
      </c>
      <c r="T46" s="1616">
        <v>57.76</v>
      </c>
      <c r="U46" s="1616">
        <v>58.37</v>
      </c>
      <c r="V46" s="1616">
        <v>58.989999999999995</v>
      </c>
      <c r="W46" s="1616">
        <v>59.58</v>
      </c>
      <c r="X46" s="1616">
        <v>60.169999999999995</v>
      </c>
      <c r="Y46" s="1616">
        <v>60.75</v>
      </c>
      <c r="Z46" s="1616">
        <v>61.349999999999994</v>
      </c>
      <c r="AA46" s="1616">
        <v>61.949999999999996</v>
      </c>
      <c r="AB46" s="1616">
        <v>62.54</v>
      </c>
      <c r="AC46" s="1616">
        <v>63.14</v>
      </c>
      <c r="AD46" s="1616">
        <v>63.73</v>
      </c>
      <c r="AE46" s="1616">
        <v>64.33</v>
      </c>
      <c r="AF46" s="1616">
        <v>64.92</v>
      </c>
      <c r="AG46" s="1616">
        <v>65.5</v>
      </c>
      <c r="AH46" s="1616">
        <v>66.08</v>
      </c>
      <c r="AI46" s="1616">
        <v>66.67</v>
      </c>
      <c r="AJ46" s="1616">
        <v>67.25</v>
      </c>
      <c r="AK46" s="1616">
        <v>67.83</v>
      </c>
      <c r="AL46" s="1616">
        <v>68.19</v>
      </c>
      <c r="AM46" s="1616">
        <v>68.53</v>
      </c>
      <c r="AN46" s="1616">
        <v>68.87</v>
      </c>
      <c r="AO46" s="1616">
        <v>69.22</v>
      </c>
      <c r="AP46" s="1616">
        <v>69.570000000000007</v>
      </c>
      <c r="AQ46" s="1616">
        <v>69.910000000000011</v>
      </c>
      <c r="AR46" s="1616">
        <v>70.25</v>
      </c>
      <c r="AS46" s="1616">
        <v>70.59</v>
      </c>
      <c r="AT46" s="1616">
        <v>70.930000000000007</v>
      </c>
      <c r="AU46" s="1616">
        <v>71.27000000000001</v>
      </c>
      <c r="AV46" s="1616">
        <v>71.61</v>
      </c>
      <c r="AW46" s="1616">
        <v>71.95</v>
      </c>
      <c r="AX46" s="1616">
        <v>72.300000000000011</v>
      </c>
      <c r="AY46" s="1616">
        <v>72.650000000000006</v>
      </c>
      <c r="AZ46" s="1616">
        <v>73</v>
      </c>
      <c r="BA46" s="1616">
        <v>73.350000000000009</v>
      </c>
      <c r="BB46" s="1616">
        <v>73.710000000000008</v>
      </c>
      <c r="BC46" s="1616">
        <v>74.070000000000007</v>
      </c>
      <c r="BD46" s="1616">
        <v>74.42</v>
      </c>
      <c r="BE46" s="1616">
        <v>74.77000000000001</v>
      </c>
      <c r="BF46" s="1616">
        <v>75.12</v>
      </c>
      <c r="BG46" s="1616">
        <v>75.460000000000008</v>
      </c>
      <c r="BH46" s="1616">
        <v>75.800000000000011</v>
      </c>
      <c r="BI46" s="1616">
        <v>76.14</v>
      </c>
      <c r="BJ46" s="1616">
        <v>76.48</v>
      </c>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7"/>
      <c r="CK46" s="1367"/>
    </row>
    <row r="47" spans="1:89" s="1368" customFormat="1" x14ac:dyDescent="0.25">
      <c r="A47" s="1357"/>
      <c r="B47" s="632" t="s">
        <v>406</v>
      </c>
      <c r="C47" s="633" t="s">
        <v>407</v>
      </c>
      <c r="D47" s="634" t="s">
        <v>79</v>
      </c>
      <c r="E47" s="635" t="s">
        <v>146</v>
      </c>
      <c r="F47" s="636">
        <v>2</v>
      </c>
      <c r="G47" s="612">
        <v>93</v>
      </c>
      <c r="H47" s="612">
        <v>91.72</v>
      </c>
      <c r="I47" s="612">
        <v>88.34</v>
      </c>
      <c r="J47" s="612">
        <v>83.919999999999987</v>
      </c>
      <c r="K47" s="612">
        <v>78.930000000000007</v>
      </c>
      <c r="L47" s="612">
        <v>73.900000000000006</v>
      </c>
      <c r="M47" s="1616">
        <v>73.819999999999993</v>
      </c>
      <c r="N47" s="1616">
        <v>73.69</v>
      </c>
      <c r="O47" s="1616">
        <v>73.539999999999992</v>
      </c>
      <c r="P47" s="1616">
        <v>73.400000000000006</v>
      </c>
      <c r="Q47" s="1616">
        <v>73.27</v>
      </c>
      <c r="R47" s="1616">
        <v>73.14</v>
      </c>
      <c r="S47" s="1616">
        <v>73.02</v>
      </c>
      <c r="T47" s="1616">
        <v>72.92</v>
      </c>
      <c r="U47" s="1616">
        <v>72.819999999999993</v>
      </c>
      <c r="V47" s="1616">
        <v>72.73</v>
      </c>
      <c r="W47" s="1616">
        <v>72.63</v>
      </c>
      <c r="X47" s="1616">
        <v>72.53</v>
      </c>
      <c r="Y47" s="1616">
        <v>72.429999999999993</v>
      </c>
      <c r="Z47" s="1616">
        <v>72.349999999999994</v>
      </c>
      <c r="AA47" s="1616">
        <v>72.289999999999992</v>
      </c>
      <c r="AB47" s="1616">
        <v>72.239999999999995</v>
      </c>
      <c r="AC47" s="1616">
        <v>72.19</v>
      </c>
      <c r="AD47" s="1616">
        <v>72.150000000000006</v>
      </c>
      <c r="AE47" s="1616">
        <v>72.12</v>
      </c>
      <c r="AF47" s="1616">
        <v>72.09</v>
      </c>
      <c r="AG47" s="1616">
        <v>72.06</v>
      </c>
      <c r="AH47" s="1616">
        <v>72.039999999999992</v>
      </c>
      <c r="AI47" s="1616">
        <v>72.02</v>
      </c>
      <c r="AJ47" s="1616">
        <v>72.010000000000005</v>
      </c>
      <c r="AK47" s="1616">
        <v>72.010000000000005</v>
      </c>
      <c r="AL47" s="1616">
        <v>71.989999999999995</v>
      </c>
      <c r="AM47" s="1616">
        <v>71.97</v>
      </c>
      <c r="AN47" s="1616">
        <v>71.959999999999994</v>
      </c>
      <c r="AO47" s="1616">
        <v>71.94</v>
      </c>
      <c r="AP47" s="1616">
        <v>71.92</v>
      </c>
      <c r="AQ47" s="1616">
        <v>71.900000000000006</v>
      </c>
      <c r="AR47" s="1616">
        <v>71.88</v>
      </c>
      <c r="AS47" s="1616">
        <v>71.87</v>
      </c>
      <c r="AT47" s="1616">
        <v>71.86</v>
      </c>
      <c r="AU47" s="1616">
        <v>71.86</v>
      </c>
      <c r="AV47" s="1616">
        <v>71.84</v>
      </c>
      <c r="AW47" s="1616">
        <v>71.83</v>
      </c>
      <c r="AX47" s="1616">
        <v>71.819999999999993</v>
      </c>
      <c r="AY47" s="1616">
        <v>71.789999999999992</v>
      </c>
      <c r="AZ47" s="1616">
        <v>71.760000000000005</v>
      </c>
      <c r="BA47" s="1616">
        <v>71.709999999999994</v>
      </c>
      <c r="BB47" s="1616">
        <v>71.679999999999993</v>
      </c>
      <c r="BC47" s="1616">
        <v>71.64</v>
      </c>
      <c r="BD47" s="1616">
        <v>71.599999999999994</v>
      </c>
      <c r="BE47" s="1616">
        <v>71.569999999999993</v>
      </c>
      <c r="BF47" s="1616">
        <v>71.53</v>
      </c>
      <c r="BG47" s="1616">
        <v>71.5</v>
      </c>
      <c r="BH47" s="1616">
        <v>71.47</v>
      </c>
      <c r="BI47" s="1616">
        <v>71.44</v>
      </c>
      <c r="BJ47" s="1616">
        <v>71.42</v>
      </c>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7"/>
      <c r="CK47" s="1369"/>
    </row>
    <row r="48" spans="1:89" s="1366" customFormat="1" ht="27.6" x14ac:dyDescent="0.25">
      <c r="A48" s="1357"/>
      <c r="B48" s="632" t="s">
        <v>408</v>
      </c>
      <c r="C48" s="633" t="s">
        <v>409</v>
      </c>
      <c r="D48" s="634" t="s">
        <v>79</v>
      </c>
      <c r="E48" s="635" t="s">
        <v>285</v>
      </c>
      <c r="F48" s="636">
        <v>1</v>
      </c>
      <c r="G48" s="1620">
        <v>0</v>
      </c>
      <c r="H48" s="1620">
        <v>1.5529454238530157E-2</v>
      </c>
      <c r="I48" s="1620">
        <v>3.1058908477060297E-2</v>
      </c>
      <c r="J48" s="1620">
        <v>5.4353089834855532E-2</v>
      </c>
      <c r="K48" s="1620">
        <v>6.9882544073385663E-2</v>
      </c>
      <c r="L48" s="1620">
        <v>8.5411998311915802E-2</v>
      </c>
      <c r="M48" s="1617">
        <v>0.10094145255044591</v>
      </c>
      <c r="N48" s="1617">
        <v>0.12423563390824119</v>
      </c>
      <c r="O48" s="1617">
        <v>0.1397650881467713</v>
      </c>
      <c r="P48" s="1617">
        <v>0.15529454238530149</v>
      </c>
      <c r="Q48" s="1617">
        <v>0.17082399662383163</v>
      </c>
      <c r="R48" s="1617">
        <v>0.19411817798162684</v>
      </c>
      <c r="S48" s="1617">
        <v>0.209647632220157</v>
      </c>
      <c r="T48" s="1617">
        <v>0.22517708645868706</v>
      </c>
      <c r="U48" s="1617">
        <v>0.24070654069721728</v>
      </c>
      <c r="V48" s="1617">
        <v>0.26400072205501257</v>
      </c>
      <c r="W48" s="1617">
        <v>0.2795301762935426</v>
      </c>
      <c r="X48" s="1617">
        <v>0.29505963053207279</v>
      </c>
      <c r="Y48" s="1617">
        <v>0.31058908477060299</v>
      </c>
      <c r="Z48" s="1617">
        <v>0.33388326612839808</v>
      </c>
      <c r="AA48" s="1617">
        <v>0.34941272036692833</v>
      </c>
      <c r="AB48" s="1617">
        <v>0.36494217460545858</v>
      </c>
      <c r="AC48" s="1617">
        <v>0.38044880446229551</v>
      </c>
      <c r="AD48" s="1617">
        <v>0.40369735940804818</v>
      </c>
      <c r="AE48" s="1617">
        <v>0.41921923281935775</v>
      </c>
      <c r="AF48" s="1617">
        <v>0.43471070844486659</v>
      </c>
      <c r="AG48" s="1617">
        <v>0.45019461062808475</v>
      </c>
      <c r="AH48" s="1617">
        <v>0.47332933369685498</v>
      </c>
      <c r="AI48" s="1617">
        <v>0.48890445138146188</v>
      </c>
      <c r="AJ48" s="1617">
        <v>0.50436567760253925</v>
      </c>
      <c r="AK48" s="1617">
        <v>0.51981935992178907</v>
      </c>
      <c r="AL48" s="1617">
        <v>0.54277990005060739</v>
      </c>
      <c r="AM48" s="1617">
        <v>0.55846884939570818</v>
      </c>
      <c r="AN48" s="1617">
        <v>0.57389994411505019</v>
      </c>
      <c r="AO48" s="1617">
        <v>0.58932352430053714</v>
      </c>
      <c r="AP48" s="1617">
        <v>0.61204976536888522</v>
      </c>
      <c r="AQ48" s="1617">
        <v>0.62791289743916623</v>
      </c>
      <c r="AR48" s="1617">
        <v>0.64331397787148015</v>
      </c>
      <c r="AS48" s="1617">
        <v>0.65870757296671589</v>
      </c>
      <c r="AT48" s="1617">
        <v>0.68113963242746212</v>
      </c>
      <c r="AU48" s="1617">
        <v>0.69723706334504465</v>
      </c>
      <c r="AV48" s="1617">
        <v>0.71260824602235995</v>
      </c>
      <c r="AW48" s="1617">
        <v>0.72797197238957012</v>
      </c>
      <c r="AX48" s="1617">
        <v>0.75005019991012556</v>
      </c>
      <c r="AY48" s="1617">
        <v>0.76644181222390562</v>
      </c>
      <c r="AZ48" s="1617">
        <v>0.78178321300095022</v>
      </c>
      <c r="BA48" s="1617">
        <v>0.79711718632635531</v>
      </c>
      <c r="BB48" s="1617">
        <v>0.81878216244064184</v>
      </c>
      <c r="BC48" s="1617">
        <v>0.83552760648478042</v>
      </c>
      <c r="BD48" s="1617">
        <v>0.85083934054416188</v>
      </c>
      <c r="BE48" s="1617">
        <v>0.86614367584312546</v>
      </c>
      <c r="BF48" s="1617">
        <v>0.88733621061394541</v>
      </c>
      <c r="BG48" s="1617">
        <v>0.90449490585609005</v>
      </c>
      <c r="BH48" s="1617">
        <v>0.9197770877134791</v>
      </c>
      <c r="BI48" s="1617">
        <v>0.93505189933578647</v>
      </c>
      <c r="BJ48" s="1617">
        <v>0.95571303102732641</v>
      </c>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8"/>
      <c r="CK48" s="1367"/>
    </row>
    <row r="49" spans="1:89" s="1366" customFormat="1" ht="27.6" x14ac:dyDescent="0.25">
      <c r="A49" s="1357"/>
      <c r="B49" s="632" t="s">
        <v>410</v>
      </c>
      <c r="C49" s="633" t="s">
        <v>411</v>
      </c>
      <c r="D49" s="634" t="s">
        <v>412</v>
      </c>
      <c r="E49" s="635" t="s">
        <v>146</v>
      </c>
      <c r="F49" s="636">
        <v>2</v>
      </c>
      <c r="G49" s="639">
        <f>G48*(G43+SUM(G45:G47)-SUM(G55:G58))</f>
        <v>0</v>
      </c>
      <c r="H49" s="639">
        <f t="shared" ref="H49:AL49" si="4">H48*(SUM(H43:H47)-SUM(H55:H58))</f>
        <v>2.2592250026213674</v>
      </c>
      <c r="I49" s="639">
        <f>I48*(SUM(I43:I47)-SUM(I55:I58))</f>
        <v>4.5411230084309864</v>
      </c>
      <c r="J49" s="639">
        <f t="shared" si="4"/>
        <v>7.9382687703806507</v>
      </c>
      <c r="K49" s="639">
        <f t="shared" si="4"/>
        <v>10.26644454982109</v>
      </c>
      <c r="L49" s="639">
        <f t="shared" si="4"/>
        <v>12.50858715278007</v>
      </c>
      <c r="M49" s="639">
        <f t="shared" si="4"/>
        <v>14.887854836665268</v>
      </c>
      <c r="N49" s="639">
        <f t="shared" si="4"/>
        <v>18.409236232523181</v>
      </c>
      <c r="O49" s="639">
        <f t="shared" si="4"/>
        <v>20.852951151498278</v>
      </c>
      <c r="P49" s="639">
        <f t="shared" si="4"/>
        <v>23.258463613046604</v>
      </c>
      <c r="Q49" s="639">
        <f t="shared" si="4"/>
        <v>25.765383410772522</v>
      </c>
      <c r="R49" s="639">
        <f t="shared" si="4"/>
        <v>29.307962511666023</v>
      </c>
      <c r="S49" s="639">
        <f t="shared" si="4"/>
        <v>31.837089428953046</v>
      </c>
      <c r="T49" s="639">
        <f t="shared" si="4"/>
        <v>34.278707871605938</v>
      </c>
      <c r="U49" s="639">
        <f t="shared" si="4"/>
        <v>36.924383342953135</v>
      </c>
      <c r="V49" s="639">
        <f t="shared" si="4"/>
        <v>40.545230893208831</v>
      </c>
      <c r="W49" s="639">
        <f t="shared" si="4"/>
        <v>42.977764605132172</v>
      </c>
      <c r="X49" s="639">
        <f t="shared" si="4"/>
        <v>45.669329613754229</v>
      </c>
      <c r="Y49" s="639">
        <f t="shared" si="4"/>
        <v>48.243802537417757</v>
      </c>
      <c r="Z49" s="639">
        <f t="shared" si="4"/>
        <v>51.952236209578743</v>
      </c>
      <c r="AA49" s="639">
        <f t="shared" si="4"/>
        <v>54.780926299127024</v>
      </c>
      <c r="AB49" s="639">
        <f t="shared" si="4"/>
        <v>57.274024882580669</v>
      </c>
      <c r="AC49" s="639">
        <f t="shared" si="4"/>
        <v>60.080475200685711</v>
      </c>
      <c r="AD49" s="639">
        <f t="shared" si="4"/>
        <v>63.695369367401852</v>
      </c>
      <c r="AE49" s="639">
        <f t="shared" si="4"/>
        <v>66.597167325683174</v>
      </c>
      <c r="AF49" s="639">
        <f t="shared" si="4"/>
        <v>69.431994352814101</v>
      </c>
      <c r="AG49" s="639">
        <f t="shared" si="4"/>
        <v>72.251733059701323</v>
      </c>
      <c r="AH49" s="639">
        <f t="shared" si="4"/>
        <v>76.144489911813068</v>
      </c>
      <c r="AI49" s="639">
        <f t="shared" si="4"/>
        <v>78.997181254216613</v>
      </c>
      <c r="AJ49" s="639">
        <f t="shared" si="4"/>
        <v>81.964466267188669</v>
      </c>
      <c r="AK49" s="639">
        <f t="shared" si="4"/>
        <v>84.647384569664155</v>
      </c>
      <c r="AL49" s="639">
        <f t="shared" si="4"/>
        <v>88.532829497254582</v>
      </c>
      <c r="AM49" s="639">
        <f t="shared" ref="AM49:BJ49" si="5">AM48*(SUM(AM43:AM47)-SUM(AM55:AM58))</f>
        <v>91.292902810716427</v>
      </c>
      <c r="AN49" s="639">
        <f t="shared" si="5"/>
        <v>94.395062808043463</v>
      </c>
      <c r="AO49" s="639">
        <f t="shared" si="5"/>
        <v>96.896573865494332</v>
      </c>
      <c r="AP49" s="639">
        <f t="shared" si="5"/>
        <v>101.12898273190092</v>
      </c>
      <c r="AQ49" s="639">
        <f t="shared" si="5"/>
        <v>103.7123732700271</v>
      </c>
      <c r="AR49" s="639">
        <f t="shared" si="5"/>
        <v>107.20184127250346</v>
      </c>
      <c r="AS49" s="639">
        <f t="shared" si="5"/>
        <v>109.83948779219989</v>
      </c>
      <c r="AT49" s="639">
        <f t="shared" si="5"/>
        <v>114.04320865732998</v>
      </c>
      <c r="AU49" s="639">
        <f t="shared" si="5"/>
        <v>116.84995944599605</v>
      </c>
      <c r="AV49" s="639">
        <f t="shared" si="5"/>
        <v>119.93196780556319</v>
      </c>
      <c r="AW49" s="639">
        <f t="shared" si="5"/>
        <v>122.53952211233634</v>
      </c>
      <c r="AX49" s="639">
        <f t="shared" si="5"/>
        <v>127.1410093867654</v>
      </c>
      <c r="AY49" s="639">
        <f t="shared" si="5"/>
        <v>130.27211482369725</v>
      </c>
      <c r="AZ49" s="639">
        <f t="shared" si="5"/>
        <v>132.83278572099147</v>
      </c>
      <c r="BA49" s="639">
        <f t="shared" si="5"/>
        <v>135.82876855001098</v>
      </c>
      <c r="BB49" s="639">
        <f t="shared" si="5"/>
        <v>139.73336384211996</v>
      </c>
      <c r="BC49" s="639">
        <f t="shared" si="5"/>
        <v>143.0005498498702</v>
      </c>
      <c r="BD49" s="639">
        <f t="shared" si="5"/>
        <v>145.88491332970202</v>
      </c>
      <c r="BE49" s="639">
        <f t="shared" si="5"/>
        <v>149.27120109480427</v>
      </c>
      <c r="BF49" s="639">
        <f t="shared" si="5"/>
        <v>153.40268409093889</v>
      </c>
      <c r="BG49" s="639">
        <f t="shared" si="5"/>
        <v>156.73992223580186</v>
      </c>
      <c r="BH49" s="639">
        <f t="shared" si="5"/>
        <v>159.80207121933987</v>
      </c>
      <c r="BI49" s="639">
        <f t="shared" si="5"/>
        <v>162.58682425650656</v>
      </c>
      <c r="BJ49" s="639">
        <f t="shared" si="5"/>
        <v>166.68590974147602</v>
      </c>
      <c r="BK49" s="1537"/>
      <c r="BL49" s="1537"/>
      <c r="BM49" s="1537"/>
      <c r="BN49" s="1537"/>
      <c r="BO49" s="1537"/>
      <c r="BP49" s="1537"/>
      <c r="BQ49" s="1537"/>
      <c r="BR49" s="1537"/>
      <c r="BS49" s="1537"/>
      <c r="BT49" s="1537"/>
      <c r="BU49" s="1537"/>
      <c r="BV49" s="1537"/>
      <c r="BW49" s="1537"/>
      <c r="BX49" s="1537"/>
      <c r="BY49" s="1537"/>
      <c r="BZ49" s="1537"/>
      <c r="CA49" s="1537"/>
      <c r="CB49" s="1537"/>
      <c r="CC49" s="1537"/>
      <c r="CD49" s="1537"/>
      <c r="CE49" s="1537"/>
      <c r="CF49" s="1537"/>
      <c r="CG49" s="1537"/>
      <c r="CH49" s="1537"/>
      <c r="CI49" s="1542"/>
      <c r="CK49" s="1367"/>
    </row>
    <row r="50" spans="1:89" s="1366" customFormat="1" x14ac:dyDescent="0.25">
      <c r="A50" s="1357"/>
      <c r="B50" s="632" t="s">
        <v>413</v>
      </c>
      <c r="C50" s="640" t="s">
        <v>215</v>
      </c>
      <c r="D50" s="641" t="s">
        <v>414</v>
      </c>
      <c r="E50" s="642" t="s">
        <v>149</v>
      </c>
      <c r="F50" s="643">
        <v>1</v>
      </c>
      <c r="G50" s="644">
        <f>(((G46-G57))*1000000)/((G79)*1000)</f>
        <v>136.03983513210875</v>
      </c>
      <c r="H50" s="644">
        <f t="shared" ref="H50:BJ51" si="6">(((H46-H57))*1000000)/((H79)*1000)</f>
        <v>136.41612288192485</v>
      </c>
      <c r="I50" s="644">
        <f t="shared" si="6"/>
        <v>137.46105136194592</v>
      </c>
      <c r="J50" s="644">
        <f t="shared" si="6"/>
        <v>138.41267549716679</v>
      </c>
      <c r="K50" s="644">
        <f t="shared" si="6"/>
        <v>138.9241929491817</v>
      </c>
      <c r="L50" s="644">
        <f t="shared" si="6"/>
        <v>139.17312355828946</v>
      </c>
      <c r="M50" s="645">
        <f t="shared" si="6"/>
        <v>138.6474294922518</v>
      </c>
      <c r="N50" s="645">
        <f t="shared" si="6"/>
        <v>138.41779940310329</v>
      </c>
      <c r="O50" s="645">
        <f t="shared" si="6"/>
        <v>138.22950600949511</v>
      </c>
      <c r="P50" s="645">
        <f t="shared" si="6"/>
        <v>138.05591059548388</v>
      </c>
      <c r="Q50" s="645">
        <f t="shared" si="6"/>
        <v>137.91380185873305</v>
      </c>
      <c r="R50" s="645">
        <f t="shared" si="6"/>
        <v>137.84082905724921</v>
      </c>
      <c r="S50" s="645">
        <f t="shared" si="6"/>
        <v>137.75342294009789</v>
      </c>
      <c r="T50" s="645">
        <f t="shared" si="6"/>
        <v>137.67725398474951</v>
      </c>
      <c r="U50" s="645">
        <f t="shared" si="6"/>
        <v>137.58382421882962</v>
      </c>
      <c r="V50" s="645">
        <f t="shared" si="6"/>
        <v>137.54617819558149</v>
      </c>
      <c r="W50" s="645">
        <f t="shared" si="6"/>
        <v>137.49358728514292</v>
      </c>
      <c r="X50" s="645">
        <f t="shared" si="6"/>
        <v>137.46754238582557</v>
      </c>
      <c r="Y50" s="645">
        <f t="shared" si="6"/>
        <v>137.41298964649911</v>
      </c>
      <c r="Z50" s="645">
        <f t="shared" si="6"/>
        <v>137.39291044866093</v>
      </c>
      <c r="AA50" s="645">
        <f t="shared" si="6"/>
        <v>137.29726120815866</v>
      </c>
      <c r="AB50" s="645">
        <f t="shared" si="6"/>
        <v>137.21151850244371</v>
      </c>
      <c r="AC50" s="645">
        <f t="shared" si="6"/>
        <v>137.14389724825449</v>
      </c>
      <c r="AD50" s="645">
        <f t="shared" si="6"/>
        <v>137.04196217494089</v>
      </c>
      <c r="AE50" s="645">
        <f t="shared" si="6"/>
        <v>136.95063290561004</v>
      </c>
      <c r="AF50" s="645">
        <f t="shared" si="6"/>
        <v>136.84234315675286</v>
      </c>
      <c r="AG50" s="645">
        <f t="shared" si="6"/>
        <v>136.75033947102921</v>
      </c>
      <c r="AH50" s="645">
        <f t="shared" si="6"/>
        <v>136.65655380118255</v>
      </c>
      <c r="AI50" s="645">
        <f t="shared" si="6"/>
        <v>136.56770075232802</v>
      </c>
      <c r="AJ50" s="645">
        <f t="shared" si="6"/>
        <v>136.44796944676511</v>
      </c>
      <c r="AK50" s="645">
        <f t="shared" si="6"/>
        <v>136.33883186023229</v>
      </c>
      <c r="AL50" s="645">
        <f t="shared" si="6"/>
        <v>136.31188980565625</v>
      </c>
      <c r="AM50" s="645">
        <f t="shared" si="6"/>
        <v>136.27983245397158</v>
      </c>
      <c r="AN50" s="645">
        <f t="shared" si="6"/>
        <v>136.25014258735851</v>
      </c>
      <c r="AO50" s="645">
        <f t="shared" si="6"/>
        <v>136.23978201634876</v>
      </c>
      <c r="AP50" s="645">
        <f t="shared" si="6"/>
        <v>136.22384167948118</v>
      </c>
      <c r="AQ50" s="645">
        <f t="shared" si="6"/>
        <v>136.20314509978326</v>
      </c>
      <c r="AR50" s="645">
        <f t="shared" si="6"/>
        <v>136.18069781238566</v>
      </c>
      <c r="AS50" s="645">
        <f t="shared" si="6"/>
        <v>136.15736847407931</v>
      </c>
      <c r="AT50" s="645">
        <f t="shared" si="6"/>
        <v>136.1379050798092</v>
      </c>
      <c r="AU50" s="645">
        <f t="shared" si="6"/>
        <v>136.11033685782473</v>
      </c>
      <c r="AV50" s="645">
        <f t="shared" si="6"/>
        <v>136.0855371675022</v>
      </c>
      <c r="AW50" s="645">
        <f t="shared" si="6"/>
        <v>136.06181772790052</v>
      </c>
      <c r="AX50" s="645">
        <f t="shared" si="6"/>
        <v>136.05374052650976</v>
      </c>
      <c r="AY50" s="645">
        <f t="shared" si="6"/>
        <v>136.06119964211203</v>
      </c>
      <c r="AZ50" s="645">
        <f t="shared" si="6"/>
        <v>136.07370940143826</v>
      </c>
      <c r="BA50" s="645">
        <f t="shared" si="6"/>
        <v>136.07884603244744</v>
      </c>
      <c r="BB50" s="645">
        <f t="shared" si="6"/>
        <v>136.10088816919378</v>
      </c>
      <c r="BC50" s="645">
        <f t="shared" si="6"/>
        <v>136.13041958246828</v>
      </c>
      <c r="BD50" s="645">
        <f t="shared" si="6"/>
        <v>136.13943165431272</v>
      </c>
      <c r="BE50" s="645">
        <f t="shared" si="6"/>
        <v>136.16415517298068</v>
      </c>
      <c r="BF50" s="645">
        <f t="shared" si="6"/>
        <v>136.19231317109603</v>
      </c>
      <c r="BG50" s="645">
        <f t="shared" si="6"/>
        <v>136.19921985761252</v>
      </c>
      <c r="BH50" s="645">
        <f t="shared" si="6"/>
        <v>136.21515243396627</v>
      </c>
      <c r="BI50" s="645">
        <f t="shared" si="6"/>
        <v>136.23119631756276</v>
      </c>
      <c r="BJ50" s="645">
        <f t="shared" si="6"/>
        <v>136.2527563265607</v>
      </c>
      <c r="BK50" s="1543"/>
      <c r="BL50" s="1543"/>
      <c r="BM50" s="1543"/>
      <c r="BN50" s="1543"/>
      <c r="BO50" s="1543"/>
      <c r="BP50" s="1543"/>
      <c r="BQ50" s="1543"/>
      <c r="BR50" s="1543"/>
      <c r="BS50" s="1543"/>
      <c r="BT50" s="1543"/>
      <c r="BU50" s="1543"/>
      <c r="BV50" s="1543"/>
      <c r="BW50" s="1543"/>
      <c r="BX50" s="1543"/>
      <c r="BY50" s="1543"/>
      <c r="BZ50" s="1543"/>
      <c r="CA50" s="1543"/>
      <c r="CB50" s="1543"/>
      <c r="CC50" s="1543"/>
      <c r="CD50" s="1543"/>
      <c r="CE50" s="1543"/>
      <c r="CF50" s="1543"/>
      <c r="CG50" s="1543"/>
      <c r="CH50" s="1543"/>
      <c r="CI50" s="1542"/>
      <c r="CK50" s="1367"/>
    </row>
    <row r="51" spans="1:89" s="1366" customFormat="1" x14ac:dyDescent="0.25">
      <c r="A51" s="1357"/>
      <c r="B51" s="632" t="s">
        <v>415</v>
      </c>
      <c r="C51" s="640" t="s">
        <v>234</v>
      </c>
      <c r="D51" s="641" t="s">
        <v>416</v>
      </c>
      <c r="E51" s="642" t="s">
        <v>149</v>
      </c>
      <c r="F51" s="643">
        <v>1</v>
      </c>
      <c r="G51" s="644">
        <f>(((G47-G58))*1000000)/((G80)*1000)</f>
        <v>163.76079986645868</v>
      </c>
      <c r="H51" s="644">
        <f t="shared" si="6"/>
        <v>163.60745098191686</v>
      </c>
      <c r="I51" s="644">
        <f t="shared" si="6"/>
        <v>162.68845482103066</v>
      </c>
      <c r="J51" s="644">
        <f t="shared" si="6"/>
        <v>161.41582823141022</v>
      </c>
      <c r="K51" s="644">
        <f t="shared" si="6"/>
        <v>159.89461190080965</v>
      </c>
      <c r="L51" s="644">
        <f t="shared" si="6"/>
        <v>158.2106857666486</v>
      </c>
      <c r="M51" s="645">
        <f t="shared" si="6"/>
        <v>158.5536901260455</v>
      </c>
      <c r="N51" s="645">
        <f t="shared" si="6"/>
        <v>158.80151575776119</v>
      </c>
      <c r="O51" s="645">
        <f t="shared" si="6"/>
        <v>158.99858290033066</v>
      </c>
      <c r="P51" s="645">
        <f t="shared" si="6"/>
        <v>159.20713991174645</v>
      </c>
      <c r="Q51" s="645">
        <f t="shared" si="6"/>
        <v>159.42232292947136</v>
      </c>
      <c r="R51" s="645">
        <f t="shared" si="6"/>
        <v>159.62902710258527</v>
      </c>
      <c r="S51" s="645">
        <f t="shared" si="6"/>
        <v>159.8005841811775</v>
      </c>
      <c r="T51" s="645">
        <f t="shared" si="6"/>
        <v>159.97467267551045</v>
      </c>
      <c r="U51" s="645">
        <f t="shared" si="6"/>
        <v>160.13657293307205</v>
      </c>
      <c r="V51" s="645">
        <f t="shared" si="6"/>
        <v>160.3040740035527</v>
      </c>
      <c r="W51" s="645">
        <f t="shared" si="6"/>
        <v>160.47458528157358</v>
      </c>
      <c r="X51" s="645">
        <f t="shared" si="6"/>
        <v>160.6467539955762</v>
      </c>
      <c r="Y51" s="645">
        <f t="shared" si="6"/>
        <v>160.79325644593717</v>
      </c>
      <c r="Z51" s="645">
        <f t="shared" si="6"/>
        <v>160.94331816301198</v>
      </c>
      <c r="AA51" s="645">
        <f t="shared" si="6"/>
        <v>161.03322544164098</v>
      </c>
      <c r="AB51" s="645">
        <f t="shared" si="6"/>
        <v>161.16472147699335</v>
      </c>
      <c r="AC51" s="645">
        <f t="shared" si="6"/>
        <v>161.26311775360989</v>
      </c>
      <c r="AD51" s="645">
        <f t="shared" si="6"/>
        <v>161.34755678244633</v>
      </c>
      <c r="AE51" s="645">
        <f t="shared" si="6"/>
        <v>161.41951192030433</v>
      </c>
      <c r="AF51" s="645">
        <f t="shared" si="6"/>
        <v>161.47892831139669</v>
      </c>
      <c r="AG51" s="645">
        <f t="shared" si="6"/>
        <v>161.56341560372795</v>
      </c>
      <c r="AH51" s="645">
        <f t="shared" si="6"/>
        <v>161.64761703611651</v>
      </c>
      <c r="AI51" s="645">
        <f t="shared" si="6"/>
        <v>161.6906253839538</v>
      </c>
      <c r="AJ51" s="645">
        <f t="shared" si="6"/>
        <v>161.72844665468679</v>
      </c>
      <c r="AK51" s="645">
        <f t="shared" si="6"/>
        <v>161.78730834019848</v>
      </c>
      <c r="AL51" s="645">
        <f t="shared" si="6"/>
        <v>161.86590011911676</v>
      </c>
      <c r="AM51" s="645">
        <f t="shared" si="6"/>
        <v>161.90872534123957</v>
      </c>
      <c r="AN51" s="645">
        <f t="shared" si="6"/>
        <v>161.97504096189618</v>
      </c>
      <c r="AO51" s="645">
        <f t="shared" si="6"/>
        <v>162.03515363999693</v>
      </c>
      <c r="AP51" s="645">
        <f t="shared" si="6"/>
        <v>162.09974685792957</v>
      </c>
      <c r="AQ51" s="645">
        <f t="shared" si="6"/>
        <v>162.17404079536394</v>
      </c>
      <c r="AR51" s="645">
        <f t="shared" si="6"/>
        <v>162.22920619860847</v>
      </c>
      <c r="AS51" s="645">
        <f t="shared" si="6"/>
        <v>162.28589509384898</v>
      </c>
      <c r="AT51" s="645">
        <f t="shared" si="6"/>
        <v>162.32377212353819</v>
      </c>
      <c r="AU51" s="645">
        <f t="shared" si="6"/>
        <v>162.39806824479456</v>
      </c>
      <c r="AV51" s="645">
        <f t="shared" si="6"/>
        <v>162.42534053133534</v>
      </c>
      <c r="AW51" s="645">
        <f t="shared" si="6"/>
        <v>162.47498860867324</v>
      </c>
      <c r="AX51" s="645">
        <f t="shared" si="6"/>
        <v>162.5585123913695</v>
      </c>
      <c r="AY51" s="645">
        <f t="shared" si="6"/>
        <v>162.62642797263845</v>
      </c>
      <c r="AZ51" s="645">
        <f t="shared" si="6"/>
        <v>162.72920261697561</v>
      </c>
      <c r="BA51" s="645">
        <f t="shared" si="6"/>
        <v>162.80110373629651</v>
      </c>
      <c r="BB51" s="645">
        <f t="shared" si="6"/>
        <v>162.91484675402245</v>
      </c>
      <c r="BC51" s="645">
        <f t="shared" si="6"/>
        <v>162.99500201812828</v>
      </c>
      <c r="BD51" s="645">
        <f t="shared" si="6"/>
        <v>163.0704535194335</v>
      </c>
      <c r="BE51" s="645">
        <f t="shared" si="6"/>
        <v>163.16492515885795</v>
      </c>
      <c r="BF51" s="645">
        <f t="shared" si="6"/>
        <v>163.23296751086596</v>
      </c>
      <c r="BG51" s="645">
        <f t="shared" si="6"/>
        <v>163.31799725301531</v>
      </c>
      <c r="BH51" s="645">
        <f t="shared" si="6"/>
        <v>163.39541941913868</v>
      </c>
      <c r="BI51" s="645">
        <f t="shared" si="6"/>
        <v>163.45782727906126</v>
      </c>
      <c r="BJ51" s="645">
        <f t="shared" si="6"/>
        <v>163.53270779564431</v>
      </c>
      <c r="BK51" s="1543"/>
      <c r="BL51" s="1543"/>
      <c r="BM51" s="1543"/>
      <c r="BN51" s="1543"/>
      <c r="BO51" s="1543"/>
      <c r="BP51" s="1543"/>
      <c r="BQ51" s="1543"/>
      <c r="BR51" s="1543"/>
      <c r="BS51" s="1543"/>
      <c r="BT51" s="1543"/>
      <c r="BU51" s="1543"/>
      <c r="BV51" s="1543"/>
      <c r="BW51" s="1543"/>
      <c r="BX51" s="1543"/>
      <c r="BY51" s="1543"/>
      <c r="BZ51" s="1543"/>
      <c r="CA51" s="1543"/>
      <c r="CB51" s="1543"/>
      <c r="CC51" s="1543"/>
      <c r="CD51" s="1543"/>
      <c r="CE51" s="1543"/>
      <c r="CF51" s="1543"/>
      <c r="CG51" s="1543"/>
      <c r="CH51" s="1543"/>
      <c r="CI51" s="1542"/>
      <c r="CK51" s="1367"/>
    </row>
    <row r="52" spans="1:89" s="1366" customFormat="1" ht="27.6" x14ac:dyDescent="0.25">
      <c r="A52" s="1357"/>
      <c r="B52" s="632" t="s">
        <v>417</v>
      </c>
      <c r="C52" s="640" t="s">
        <v>148</v>
      </c>
      <c r="D52" s="641" t="s">
        <v>418</v>
      </c>
      <c r="E52" s="642" t="s">
        <v>149</v>
      </c>
      <c r="F52" s="643">
        <v>1</v>
      </c>
      <c r="G52" s="644">
        <f>(((G46-G57)+(G47-G58))*1000000)/((G79+G80)*1000)</f>
        <v>155.80287038404927</v>
      </c>
      <c r="H52" s="644">
        <f t="shared" ref="H52:BJ52" si="7">(((H46-H57)+(H47-H58))*1000000)/((H79+H80)*1000)</f>
        <v>155.37328078326348</v>
      </c>
      <c r="I52" s="644">
        <f t="shared" si="7"/>
        <v>154.28697672238923</v>
      </c>
      <c r="J52" s="644">
        <f t="shared" si="7"/>
        <v>152.96126157556333</v>
      </c>
      <c r="K52" s="644">
        <f t="shared" si="7"/>
        <v>151.41956666899344</v>
      </c>
      <c r="L52" s="644">
        <f t="shared" si="7"/>
        <v>149.8059859724986</v>
      </c>
      <c r="M52" s="645">
        <f t="shared" si="7"/>
        <v>149.63216450866395</v>
      </c>
      <c r="N52" s="645">
        <f t="shared" si="7"/>
        <v>149.5442369582394</v>
      </c>
      <c r="O52" s="645">
        <f t="shared" si="7"/>
        <v>149.45784024801955</v>
      </c>
      <c r="P52" s="645">
        <f t="shared" si="7"/>
        <v>149.38042587315161</v>
      </c>
      <c r="Q52" s="645">
        <f t="shared" si="7"/>
        <v>149.32452035268741</v>
      </c>
      <c r="R52" s="645">
        <f t="shared" si="7"/>
        <v>149.30280184313293</v>
      </c>
      <c r="S52" s="645">
        <f t="shared" si="7"/>
        <v>149.26099947682482</v>
      </c>
      <c r="T52" s="645">
        <f t="shared" si="7"/>
        <v>149.2298056992887</v>
      </c>
      <c r="U52" s="645">
        <f t="shared" si="7"/>
        <v>149.1867097650495</v>
      </c>
      <c r="V52" s="645">
        <f t="shared" si="7"/>
        <v>149.1745094223906</v>
      </c>
      <c r="W52" s="645">
        <f t="shared" si="7"/>
        <v>149.15726513126992</v>
      </c>
      <c r="X52" s="645">
        <f t="shared" si="7"/>
        <v>149.15419032763597</v>
      </c>
      <c r="Y52" s="645">
        <f t="shared" si="7"/>
        <v>149.12409815744945</v>
      </c>
      <c r="Z52" s="645">
        <f t="shared" si="7"/>
        <v>149.11344661481832</v>
      </c>
      <c r="AA52" s="645">
        <f t="shared" si="7"/>
        <v>149.03515855701662</v>
      </c>
      <c r="AB52" s="645">
        <f t="shared" si="7"/>
        <v>148.98264968143698</v>
      </c>
      <c r="AC52" s="645">
        <f t="shared" si="7"/>
        <v>148.92354565544147</v>
      </c>
      <c r="AD52" s="645">
        <f t="shared" si="7"/>
        <v>148.84060191999507</v>
      </c>
      <c r="AE52" s="645">
        <f t="shared" si="7"/>
        <v>148.75749785775494</v>
      </c>
      <c r="AF52" s="645">
        <f t="shared" si="7"/>
        <v>148.65997880989707</v>
      </c>
      <c r="AG52" s="645">
        <f t="shared" si="7"/>
        <v>148.58338492072315</v>
      </c>
      <c r="AH52" s="645">
        <f t="shared" si="7"/>
        <v>148.50620435236249</v>
      </c>
      <c r="AI52" s="645">
        <f t="shared" si="7"/>
        <v>148.41264508176019</v>
      </c>
      <c r="AJ52" s="645">
        <f t="shared" si="7"/>
        <v>148.30088471095911</v>
      </c>
      <c r="AK52" s="645">
        <f t="shared" si="7"/>
        <v>148.2049712017961</v>
      </c>
      <c r="AL52" s="645">
        <f t="shared" si="7"/>
        <v>148.18499396808517</v>
      </c>
      <c r="AM52" s="645">
        <f t="shared" si="7"/>
        <v>148.14873946417393</v>
      </c>
      <c r="AN52" s="645">
        <f t="shared" si="7"/>
        <v>148.1247277537108</v>
      </c>
      <c r="AO52" s="645">
        <f t="shared" si="7"/>
        <v>148.10739686248709</v>
      </c>
      <c r="AP52" s="645">
        <f t="shared" si="7"/>
        <v>148.08864955369768</v>
      </c>
      <c r="AQ52" s="645">
        <f t="shared" si="7"/>
        <v>148.07208386463404</v>
      </c>
      <c r="AR52" s="645">
        <f t="shared" si="7"/>
        <v>148.04643755521914</v>
      </c>
      <c r="AS52" s="645">
        <f t="shared" si="7"/>
        <v>148.02184801129664</v>
      </c>
      <c r="AT52" s="645">
        <f t="shared" si="7"/>
        <v>147.99175634422298</v>
      </c>
      <c r="AU52" s="645">
        <f t="shared" si="7"/>
        <v>147.97282587459046</v>
      </c>
      <c r="AV52" s="645">
        <f t="shared" si="7"/>
        <v>147.93419901080279</v>
      </c>
      <c r="AW52" s="645">
        <f t="shared" si="7"/>
        <v>147.90638999136038</v>
      </c>
      <c r="AX52" s="645">
        <f t="shared" si="7"/>
        <v>147.90077921214839</v>
      </c>
      <c r="AY52" s="645">
        <f t="shared" si="7"/>
        <v>147.89614011515678</v>
      </c>
      <c r="AZ52" s="645">
        <f t="shared" si="7"/>
        <v>147.90864213318284</v>
      </c>
      <c r="BA52" s="645">
        <f t="shared" si="7"/>
        <v>147.90218020154381</v>
      </c>
      <c r="BB52" s="645">
        <f t="shared" si="7"/>
        <v>147.9237994908261</v>
      </c>
      <c r="BC52" s="645">
        <f t="shared" si="7"/>
        <v>147.9355048496175</v>
      </c>
      <c r="BD52" s="645">
        <f t="shared" si="7"/>
        <v>147.93380936932328</v>
      </c>
      <c r="BE52" s="645">
        <f t="shared" si="7"/>
        <v>147.95027562891127</v>
      </c>
      <c r="BF52" s="645">
        <f t="shared" si="7"/>
        <v>147.95740270925381</v>
      </c>
      <c r="BG52" s="645">
        <f t="shared" si="7"/>
        <v>147.96016348637849</v>
      </c>
      <c r="BH52" s="645">
        <f t="shared" si="7"/>
        <v>147.96547472256472</v>
      </c>
      <c r="BI52" s="645">
        <f t="shared" si="7"/>
        <v>147.96500858151686</v>
      </c>
      <c r="BJ52" s="645">
        <f t="shared" si="7"/>
        <v>147.97388607379403</v>
      </c>
      <c r="BK52" s="1543"/>
      <c r="BL52" s="1543"/>
      <c r="BM52" s="1543"/>
      <c r="BN52" s="1543"/>
      <c r="BO52" s="1543"/>
      <c r="BP52" s="1543"/>
      <c r="BQ52" s="1543"/>
      <c r="BR52" s="1543"/>
      <c r="BS52" s="1543"/>
      <c r="BT52" s="1543"/>
      <c r="BU52" s="1543"/>
      <c r="BV52" s="1543"/>
      <c r="BW52" s="1543"/>
      <c r="BX52" s="1543"/>
      <c r="BY52" s="1543"/>
      <c r="BZ52" s="1543"/>
      <c r="CA52" s="1543"/>
      <c r="CB52" s="1543"/>
      <c r="CC52" s="1543"/>
      <c r="CD52" s="1543"/>
      <c r="CE52" s="1543"/>
      <c r="CF52" s="1543"/>
      <c r="CG52" s="1543"/>
      <c r="CH52" s="1543"/>
      <c r="CI52" s="1542"/>
      <c r="CK52" s="1367"/>
    </row>
    <row r="53" spans="1:89" s="1366" customFormat="1" x14ac:dyDescent="0.25">
      <c r="A53" s="1357"/>
      <c r="B53" s="632" t="s">
        <v>419</v>
      </c>
      <c r="C53" s="640" t="s">
        <v>420</v>
      </c>
      <c r="D53" s="641" t="s">
        <v>79</v>
      </c>
      <c r="E53" s="642" t="s">
        <v>146</v>
      </c>
      <c r="F53" s="643">
        <v>2</v>
      </c>
      <c r="G53" s="612">
        <v>2.4500000000000002</v>
      </c>
      <c r="H53" s="612">
        <v>2.4500000000000002</v>
      </c>
      <c r="I53" s="612">
        <v>2.4500000000000002</v>
      </c>
      <c r="J53" s="612">
        <v>2.4500000000000002</v>
      </c>
      <c r="K53" s="612">
        <v>2.4500000000000002</v>
      </c>
      <c r="L53" s="612">
        <v>2.4500000000000002</v>
      </c>
      <c r="M53" s="1616">
        <v>2.4500000000000002</v>
      </c>
      <c r="N53" s="1616">
        <v>2.4500000000000002</v>
      </c>
      <c r="O53" s="1616">
        <v>2.4500000000000002</v>
      </c>
      <c r="P53" s="1616">
        <v>2.4500000000000002</v>
      </c>
      <c r="Q53" s="1616">
        <v>2.4500000000000002</v>
      </c>
      <c r="R53" s="1616">
        <v>2.4500000000000002</v>
      </c>
      <c r="S53" s="1616">
        <v>2.4500000000000002</v>
      </c>
      <c r="T53" s="1616">
        <v>2.4500000000000002</v>
      </c>
      <c r="U53" s="1616">
        <v>2.4500000000000002</v>
      </c>
      <c r="V53" s="1616">
        <v>2.4500000000000002</v>
      </c>
      <c r="W53" s="1616">
        <v>2.4500000000000002</v>
      </c>
      <c r="X53" s="1616">
        <v>2.4500000000000002</v>
      </c>
      <c r="Y53" s="1616">
        <v>2.4500000000000002</v>
      </c>
      <c r="Z53" s="1616">
        <v>2.4500000000000002</v>
      </c>
      <c r="AA53" s="1616">
        <v>2.4500000000000002</v>
      </c>
      <c r="AB53" s="1616">
        <v>2.4500000000000002</v>
      </c>
      <c r="AC53" s="1616">
        <v>2.4500000000000002</v>
      </c>
      <c r="AD53" s="1616">
        <v>2.4500000000000002</v>
      </c>
      <c r="AE53" s="1616">
        <v>2.4500000000000002</v>
      </c>
      <c r="AF53" s="1616">
        <v>2.4500000000000002</v>
      </c>
      <c r="AG53" s="1616">
        <v>2.4500000000000002</v>
      </c>
      <c r="AH53" s="1616">
        <v>2.4500000000000002</v>
      </c>
      <c r="AI53" s="1616">
        <v>2.4500000000000002</v>
      </c>
      <c r="AJ53" s="1616">
        <v>2.4500000000000002</v>
      </c>
      <c r="AK53" s="1616">
        <v>2.4500000000000002</v>
      </c>
      <c r="AL53" s="1616">
        <v>2.4500000000000002</v>
      </c>
      <c r="AM53" s="1616">
        <v>2.4500000000000002</v>
      </c>
      <c r="AN53" s="1616">
        <v>2.4500000000000002</v>
      </c>
      <c r="AO53" s="1616">
        <v>2.4500000000000002</v>
      </c>
      <c r="AP53" s="1616">
        <v>2.4500000000000002</v>
      </c>
      <c r="AQ53" s="1616">
        <v>2.4500000000000002</v>
      </c>
      <c r="AR53" s="1616">
        <v>2.4500000000000002</v>
      </c>
      <c r="AS53" s="1616">
        <v>2.4500000000000002</v>
      </c>
      <c r="AT53" s="1616">
        <v>2.4500000000000002</v>
      </c>
      <c r="AU53" s="1616">
        <v>2.4500000000000002</v>
      </c>
      <c r="AV53" s="1616">
        <v>2.4500000000000002</v>
      </c>
      <c r="AW53" s="1616">
        <v>2.4500000000000002</v>
      </c>
      <c r="AX53" s="1616">
        <v>2.4500000000000002</v>
      </c>
      <c r="AY53" s="1616">
        <v>2.4500000000000002</v>
      </c>
      <c r="AZ53" s="1616">
        <v>2.4500000000000002</v>
      </c>
      <c r="BA53" s="1616">
        <v>2.4500000000000002</v>
      </c>
      <c r="BB53" s="1616">
        <v>2.4500000000000002</v>
      </c>
      <c r="BC53" s="1616">
        <v>2.4500000000000002</v>
      </c>
      <c r="BD53" s="1616">
        <v>2.4500000000000002</v>
      </c>
      <c r="BE53" s="1616">
        <v>2.4500000000000002</v>
      </c>
      <c r="BF53" s="1616">
        <v>2.4500000000000002</v>
      </c>
      <c r="BG53" s="1616">
        <v>2.4500000000000002</v>
      </c>
      <c r="BH53" s="1616">
        <v>2.4500000000000002</v>
      </c>
      <c r="BI53" s="1616">
        <v>2.4500000000000002</v>
      </c>
      <c r="BJ53" s="1616">
        <v>2.4500000000000002</v>
      </c>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4"/>
      <c r="CK53" s="1367"/>
    </row>
    <row r="54" spans="1:89" s="1366" customFormat="1" ht="14.4" thickBot="1" x14ac:dyDescent="0.3">
      <c r="A54" s="1357"/>
      <c r="B54" s="646" t="s">
        <v>421</v>
      </c>
      <c r="C54" s="647" t="s">
        <v>422</v>
      </c>
      <c r="D54" s="648" t="s">
        <v>79</v>
      </c>
      <c r="E54" s="649" t="s">
        <v>146</v>
      </c>
      <c r="F54" s="650">
        <v>2</v>
      </c>
      <c r="G54" s="1619">
        <v>0.48</v>
      </c>
      <c r="H54" s="1619">
        <v>0.48</v>
      </c>
      <c r="I54" s="1619">
        <v>0.48</v>
      </c>
      <c r="J54" s="1619">
        <v>0.48</v>
      </c>
      <c r="K54" s="1619">
        <v>0.48</v>
      </c>
      <c r="L54" s="1619">
        <v>0.48</v>
      </c>
      <c r="M54" s="1618">
        <v>0.48</v>
      </c>
      <c r="N54" s="1618">
        <v>0.48</v>
      </c>
      <c r="O54" s="1618">
        <v>0.48</v>
      </c>
      <c r="P54" s="1618">
        <v>0.48</v>
      </c>
      <c r="Q54" s="1618">
        <v>0.48</v>
      </c>
      <c r="R54" s="1618">
        <v>0.48</v>
      </c>
      <c r="S54" s="1618">
        <v>0.48</v>
      </c>
      <c r="T54" s="1618">
        <v>0.48</v>
      </c>
      <c r="U54" s="1618">
        <v>0.48</v>
      </c>
      <c r="V54" s="1618">
        <v>0.48</v>
      </c>
      <c r="W54" s="1618">
        <v>0.48</v>
      </c>
      <c r="X54" s="1618">
        <v>0.48</v>
      </c>
      <c r="Y54" s="1618">
        <v>0.48</v>
      </c>
      <c r="Z54" s="1618">
        <v>0.48</v>
      </c>
      <c r="AA54" s="1618">
        <v>0.48</v>
      </c>
      <c r="AB54" s="1618">
        <v>0.48</v>
      </c>
      <c r="AC54" s="1618">
        <v>0.48</v>
      </c>
      <c r="AD54" s="1618">
        <v>0.48</v>
      </c>
      <c r="AE54" s="1618">
        <v>0.48</v>
      </c>
      <c r="AF54" s="1618">
        <v>0.48</v>
      </c>
      <c r="AG54" s="1618">
        <v>0.48</v>
      </c>
      <c r="AH54" s="1618">
        <v>0.48</v>
      </c>
      <c r="AI54" s="1618">
        <v>0.48</v>
      </c>
      <c r="AJ54" s="1618">
        <v>0.48</v>
      </c>
      <c r="AK54" s="1618">
        <v>0.48</v>
      </c>
      <c r="AL54" s="1618">
        <v>0.48</v>
      </c>
      <c r="AM54" s="1618">
        <v>0.48</v>
      </c>
      <c r="AN54" s="1618">
        <v>0.48</v>
      </c>
      <c r="AO54" s="1618">
        <v>0.48</v>
      </c>
      <c r="AP54" s="1618">
        <v>0.48</v>
      </c>
      <c r="AQ54" s="1618">
        <v>0.48</v>
      </c>
      <c r="AR54" s="1618">
        <v>0.48</v>
      </c>
      <c r="AS54" s="1618">
        <v>0.48</v>
      </c>
      <c r="AT54" s="1618">
        <v>0.48</v>
      </c>
      <c r="AU54" s="1618">
        <v>0.48</v>
      </c>
      <c r="AV54" s="1618">
        <v>0.48</v>
      </c>
      <c r="AW54" s="1618">
        <v>0.48</v>
      </c>
      <c r="AX54" s="1618">
        <v>0.48</v>
      </c>
      <c r="AY54" s="1618">
        <v>0.48</v>
      </c>
      <c r="AZ54" s="1618">
        <v>0.48</v>
      </c>
      <c r="BA54" s="1618">
        <v>0.48</v>
      </c>
      <c r="BB54" s="1618">
        <v>0.48</v>
      </c>
      <c r="BC54" s="1618">
        <v>0.48</v>
      </c>
      <c r="BD54" s="1618">
        <v>0.48</v>
      </c>
      <c r="BE54" s="1618">
        <v>0.48</v>
      </c>
      <c r="BF54" s="1618">
        <v>0.48</v>
      </c>
      <c r="BG54" s="1618">
        <v>0.48</v>
      </c>
      <c r="BH54" s="1618">
        <v>0.48</v>
      </c>
      <c r="BI54" s="1618">
        <v>0.48</v>
      </c>
      <c r="BJ54" s="1618">
        <v>0.48</v>
      </c>
      <c r="BK54" s="651"/>
      <c r="BL54" s="651"/>
      <c r="BM54" s="651"/>
      <c r="BN54" s="651"/>
      <c r="BO54" s="651"/>
      <c r="BP54" s="651"/>
      <c r="BQ54" s="651"/>
      <c r="BR54" s="651"/>
      <c r="BS54" s="651"/>
      <c r="BT54" s="651"/>
      <c r="BU54" s="651"/>
      <c r="BV54" s="651"/>
      <c r="BW54" s="651"/>
      <c r="BX54" s="651"/>
      <c r="BY54" s="651"/>
      <c r="BZ54" s="651"/>
      <c r="CA54" s="651"/>
      <c r="CB54" s="651"/>
      <c r="CC54" s="651"/>
      <c r="CD54" s="651"/>
      <c r="CE54" s="651"/>
      <c r="CF54" s="651"/>
      <c r="CG54" s="651"/>
      <c r="CH54" s="651"/>
      <c r="CI54" s="652"/>
      <c r="CK54" s="1367"/>
    </row>
    <row r="55" spans="1:89" s="1366" customFormat="1" x14ac:dyDescent="0.25">
      <c r="A55" s="1357"/>
      <c r="B55" s="599" t="s">
        <v>423</v>
      </c>
      <c r="C55" s="600" t="s">
        <v>424</v>
      </c>
      <c r="D55" s="601" t="s">
        <v>79</v>
      </c>
      <c r="E55" s="602" t="s">
        <v>146</v>
      </c>
      <c r="F55" s="603">
        <v>2</v>
      </c>
      <c r="G55" s="604">
        <v>0.36</v>
      </c>
      <c r="H55" s="604">
        <v>0.36</v>
      </c>
      <c r="I55" s="604">
        <v>0.36</v>
      </c>
      <c r="J55" s="604">
        <v>0.36</v>
      </c>
      <c r="K55" s="604">
        <v>0.36</v>
      </c>
      <c r="L55" s="604">
        <v>0.36</v>
      </c>
      <c r="M55" s="1614">
        <v>0.36</v>
      </c>
      <c r="N55" s="1614">
        <v>0.36</v>
      </c>
      <c r="O55" s="1614">
        <v>0.36</v>
      </c>
      <c r="P55" s="1614">
        <v>0.36</v>
      </c>
      <c r="Q55" s="1614">
        <v>0.36</v>
      </c>
      <c r="R55" s="1614">
        <v>0.36</v>
      </c>
      <c r="S55" s="1614">
        <v>0.36</v>
      </c>
      <c r="T55" s="1614">
        <v>0.36</v>
      </c>
      <c r="U55" s="1614">
        <v>0.36</v>
      </c>
      <c r="V55" s="1614">
        <v>0.36</v>
      </c>
      <c r="W55" s="1614">
        <v>0.36</v>
      </c>
      <c r="X55" s="1614">
        <v>0.36</v>
      </c>
      <c r="Y55" s="1614">
        <v>0.36</v>
      </c>
      <c r="Z55" s="1614">
        <v>0.36</v>
      </c>
      <c r="AA55" s="1614">
        <v>0.36</v>
      </c>
      <c r="AB55" s="1614">
        <v>0.36</v>
      </c>
      <c r="AC55" s="1614">
        <v>0.36</v>
      </c>
      <c r="AD55" s="1614">
        <v>0.36</v>
      </c>
      <c r="AE55" s="1614">
        <v>0.36</v>
      </c>
      <c r="AF55" s="1614">
        <v>0.36</v>
      </c>
      <c r="AG55" s="1614">
        <v>0.36</v>
      </c>
      <c r="AH55" s="1614">
        <v>0.36</v>
      </c>
      <c r="AI55" s="1614">
        <v>0.36</v>
      </c>
      <c r="AJ55" s="1614">
        <v>0.36</v>
      </c>
      <c r="AK55" s="1614">
        <v>0.36</v>
      </c>
      <c r="AL55" s="1614">
        <v>0.36</v>
      </c>
      <c r="AM55" s="1614">
        <v>0.36</v>
      </c>
      <c r="AN55" s="1614">
        <v>0.36</v>
      </c>
      <c r="AO55" s="1614">
        <v>0.36</v>
      </c>
      <c r="AP55" s="1614">
        <v>0.36</v>
      </c>
      <c r="AQ55" s="1614">
        <v>0.36</v>
      </c>
      <c r="AR55" s="1614">
        <v>0.36</v>
      </c>
      <c r="AS55" s="1614">
        <v>0.36</v>
      </c>
      <c r="AT55" s="1614">
        <v>0.36</v>
      </c>
      <c r="AU55" s="1614">
        <v>0.36</v>
      </c>
      <c r="AV55" s="1614">
        <v>0.36</v>
      </c>
      <c r="AW55" s="1614">
        <v>0.36</v>
      </c>
      <c r="AX55" s="1614">
        <v>0.36</v>
      </c>
      <c r="AY55" s="1614">
        <v>0.36</v>
      </c>
      <c r="AZ55" s="1614">
        <v>0.36</v>
      </c>
      <c r="BA55" s="1614">
        <v>0.36</v>
      </c>
      <c r="BB55" s="1614">
        <v>0.36</v>
      </c>
      <c r="BC55" s="1614">
        <v>0.36</v>
      </c>
      <c r="BD55" s="1614">
        <v>0.36</v>
      </c>
      <c r="BE55" s="1614">
        <v>0.36</v>
      </c>
      <c r="BF55" s="1614">
        <v>0.36</v>
      </c>
      <c r="BG55" s="1614">
        <v>0.36</v>
      </c>
      <c r="BH55" s="1614">
        <v>0.36</v>
      </c>
      <c r="BI55" s="1614">
        <v>0.36</v>
      </c>
      <c r="BJ55" s="1614">
        <v>0.36</v>
      </c>
      <c r="BK55" s="605"/>
      <c r="BL55" s="605"/>
      <c r="BM55" s="605"/>
      <c r="BN55" s="605"/>
      <c r="BO55" s="605"/>
      <c r="BP55" s="605"/>
      <c r="BQ55" s="605"/>
      <c r="BR55" s="605"/>
      <c r="BS55" s="605"/>
      <c r="BT55" s="605"/>
      <c r="BU55" s="605"/>
      <c r="BV55" s="605"/>
      <c r="BW55" s="605"/>
      <c r="BX55" s="605"/>
      <c r="BY55" s="605"/>
      <c r="BZ55" s="605"/>
      <c r="CA55" s="605"/>
      <c r="CB55" s="605"/>
      <c r="CC55" s="605"/>
      <c r="CD55" s="605"/>
      <c r="CE55" s="605"/>
      <c r="CF55" s="605"/>
      <c r="CG55" s="605"/>
      <c r="CH55" s="605"/>
      <c r="CI55" s="606"/>
      <c r="CK55" s="1367"/>
    </row>
    <row r="56" spans="1:89" s="1366" customFormat="1" x14ac:dyDescent="0.25">
      <c r="A56" s="1357"/>
      <c r="B56" s="615" t="s">
        <v>425</v>
      </c>
      <c r="C56" s="618" t="s">
        <v>426</v>
      </c>
      <c r="D56" s="609" t="s">
        <v>79</v>
      </c>
      <c r="E56" s="610" t="s">
        <v>146</v>
      </c>
      <c r="F56" s="611">
        <v>2</v>
      </c>
      <c r="G56" s="612">
        <v>0.06</v>
      </c>
      <c r="H56" s="612">
        <v>0.06</v>
      </c>
      <c r="I56" s="612">
        <v>0.06</v>
      </c>
      <c r="J56" s="612">
        <v>0.06</v>
      </c>
      <c r="K56" s="612">
        <v>0.06</v>
      </c>
      <c r="L56" s="612">
        <v>0.06</v>
      </c>
      <c r="M56" s="1616">
        <v>0.06</v>
      </c>
      <c r="N56" s="1616">
        <v>0.06</v>
      </c>
      <c r="O56" s="1616">
        <v>0.06</v>
      </c>
      <c r="P56" s="1616">
        <v>0.06</v>
      </c>
      <c r="Q56" s="1616">
        <v>0.06</v>
      </c>
      <c r="R56" s="1616">
        <v>0.06</v>
      </c>
      <c r="S56" s="1616">
        <v>0.06</v>
      </c>
      <c r="T56" s="1616">
        <v>0.06</v>
      </c>
      <c r="U56" s="1616">
        <v>0.06</v>
      </c>
      <c r="V56" s="1616">
        <v>0.06</v>
      </c>
      <c r="W56" s="1616">
        <v>0.06</v>
      </c>
      <c r="X56" s="1616">
        <v>0.06</v>
      </c>
      <c r="Y56" s="1616">
        <v>0.06</v>
      </c>
      <c r="Z56" s="1616">
        <v>0.06</v>
      </c>
      <c r="AA56" s="1616">
        <v>0.06</v>
      </c>
      <c r="AB56" s="1616">
        <v>0.06</v>
      </c>
      <c r="AC56" s="1616">
        <v>0.06</v>
      </c>
      <c r="AD56" s="1616">
        <v>0.06</v>
      </c>
      <c r="AE56" s="1616">
        <v>0.06</v>
      </c>
      <c r="AF56" s="1616">
        <v>0.06</v>
      </c>
      <c r="AG56" s="1616">
        <v>0.06</v>
      </c>
      <c r="AH56" s="1616">
        <v>0.06</v>
      </c>
      <c r="AI56" s="1616">
        <v>0.06</v>
      </c>
      <c r="AJ56" s="1616">
        <v>0.06</v>
      </c>
      <c r="AK56" s="1616">
        <v>0.06</v>
      </c>
      <c r="AL56" s="1616">
        <v>0.06</v>
      </c>
      <c r="AM56" s="1616">
        <v>0.06</v>
      </c>
      <c r="AN56" s="1616">
        <v>0.06</v>
      </c>
      <c r="AO56" s="1616">
        <v>0.06</v>
      </c>
      <c r="AP56" s="1616">
        <v>0.06</v>
      </c>
      <c r="AQ56" s="1616">
        <v>0.06</v>
      </c>
      <c r="AR56" s="1616">
        <v>0.06</v>
      </c>
      <c r="AS56" s="1616">
        <v>0.06</v>
      </c>
      <c r="AT56" s="1616">
        <v>0.06</v>
      </c>
      <c r="AU56" s="1616">
        <v>0.06</v>
      </c>
      <c r="AV56" s="1616">
        <v>0.06</v>
      </c>
      <c r="AW56" s="1616">
        <v>0.06</v>
      </c>
      <c r="AX56" s="1616">
        <v>0.06</v>
      </c>
      <c r="AY56" s="1616">
        <v>0.06</v>
      </c>
      <c r="AZ56" s="1616">
        <v>0.06</v>
      </c>
      <c r="BA56" s="1616">
        <v>0.06</v>
      </c>
      <c r="BB56" s="1616">
        <v>0.06</v>
      </c>
      <c r="BC56" s="1616">
        <v>0.06</v>
      </c>
      <c r="BD56" s="1616">
        <v>0.06</v>
      </c>
      <c r="BE56" s="1616">
        <v>0.06</v>
      </c>
      <c r="BF56" s="1616">
        <v>0.06</v>
      </c>
      <c r="BG56" s="1616">
        <v>0.06</v>
      </c>
      <c r="BH56" s="1616">
        <v>0.06</v>
      </c>
      <c r="BI56" s="1616">
        <v>0.06</v>
      </c>
      <c r="BJ56" s="1616">
        <v>0.06</v>
      </c>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7"/>
      <c r="CK56" s="1367"/>
    </row>
    <row r="57" spans="1:89" s="1366" customFormat="1" x14ac:dyDescent="0.25">
      <c r="A57" s="1357"/>
      <c r="B57" s="615" t="s">
        <v>427</v>
      </c>
      <c r="C57" s="618" t="s">
        <v>428</v>
      </c>
      <c r="D57" s="609" t="s">
        <v>79</v>
      </c>
      <c r="E57" s="610" t="s">
        <v>146</v>
      </c>
      <c r="F57" s="611">
        <v>2</v>
      </c>
      <c r="G57" s="612">
        <v>2.94</v>
      </c>
      <c r="H57" s="612">
        <v>3.03</v>
      </c>
      <c r="I57" s="612">
        <v>3.29</v>
      </c>
      <c r="J57" s="612">
        <v>3.63</v>
      </c>
      <c r="K57" s="612">
        <v>4</v>
      </c>
      <c r="L57" s="612">
        <v>4.37</v>
      </c>
      <c r="M57" s="1616">
        <v>4.37</v>
      </c>
      <c r="N57" s="1616">
        <v>4.37</v>
      </c>
      <c r="O57" s="1616">
        <v>4.37</v>
      </c>
      <c r="P57" s="1616">
        <v>4.37</v>
      </c>
      <c r="Q57" s="1616">
        <v>4.37</v>
      </c>
      <c r="R57" s="1616">
        <v>4.37</v>
      </c>
      <c r="S57" s="1616">
        <v>4.37</v>
      </c>
      <c r="T57" s="1616">
        <v>4.37</v>
      </c>
      <c r="U57" s="1616">
        <v>4.37</v>
      </c>
      <c r="V57" s="1616">
        <v>4.37</v>
      </c>
      <c r="W57" s="1616">
        <v>4.37</v>
      </c>
      <c r="X57" s="1616">
        <v>4.37</v>
      </c>
      <c r="Y57" s="1616">
        <v>4.37</v>
      </c>
      <c r="Z57" s="1616">
        <v>4.37</v>
      </c>
      <c r="AA57" s="1616">
        <v>4.37</v>
      </c>
      <c r="AB57" s="1616">
        <v>4.37</v>
      </c>
      <c r="AC57" s="1616">
        <v>4.37</v>
      </c>
      <c r="AD57" s="1616">
        <v>4.37</v>
      </c>
      <c r="AE57" s="1616">
        <v>4.37</v>
      </c>
      <c r="AF57" s="1616">
        <v>4.37</v>
      </c>
      <c r="AG57" s="1616">
        <v>4.37</v>
      </c>
      <c r="AH57" s="1616">
        <v>4.37</v>
      </c>
      <c r="AI57" s="1616">
        <v>4.37</v>
      </c>
      <c r="AJ57" s="1616">
        <v>4.37</v>
      </c>
      <c r="AK57" s="1616">
        <v>4.37</v>
      </c>
      <c r="AL57" s="1616">
        <v>4.37</v>
      </c>
      <c r="AM57" s="1616">
        <v>4.37</v>
      </c>
      <c r="AN57" s="1616">
        <v>4.37</v>
      </c>
      <c r="AO57" s="1616">
        <v>4.37</v>
      </c>
      <c r="AP57" s="1616">
        <v>4.37</v>
      </c>
      <c r="AQ57" s="1616">
        <v>4.37</v>
      </c>
      <c r="AR57" s="1616">
        <v>4.37</v>
      </c>
      <c r="AS57" s="1616">
        <v>4.37</v>
      </c>
      <c r="AT57" s="1616">
        <v>4.37</v>
      </c>
      <c r="AU57" s="1616">
        <v>4.37</v>
      </c>
      <c r="AV57" s="1616">
        <v>4.37</v>
      </c>
      <c r="AW57" s="1616">
        <v>4.37</v>
      </c>
      <c r="AX57" s="1616">
        <v>4.37</v>
      </c>
      <c r="AY57" s="1616">
        <v>4.37</v>
      </c>
      <c r="AZ57" s="1616">
        <v>4.37</v>
      </c>
      <c r="BA57" s="1616">
        <v>4.37</v>
      </c>
      <c r="BB57" s="1616">
        <v>4.37</v>
      </c>
      <c r="BC57" s="1616">
        <v>4.37</v>
      </c>
      <c r="BD57" s="1616">
        <v>4.37</v>
      </c>
      <c r="BE57" s="1616">
        <v>4.37</v>
      </c>
      <c r="BF57" s="1616">
        <v>4.37</v>
      </c>
      <c r="BG57" s="1616">
        <v>4.37</v>
      </c>
      <c r="BH57" s="1616">
        <v>4.37</v>
      </c>
      <c r="BI57" s="1616">
        <v>4.37</v>
      </c>
      <c r="BJ57" s="1616">
        <v>4.37</v>
      </c>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7"/>
      <c r="CK57" s="1367"/>
    </row>
    <row r="58" spans="1:89" s="1366" customFormat="1" x14ac:dyDescent="0.25">
      <c r="A58" s="1357"/>
      <c r="B58" s="615" t="s">
        <v>429</v>
      </c>
      <c r="C58" s="618" t="s">
        <v>430</v>
      </c>
      <c r="D58" s="609" t="s">
        <v>79</v>
      </c>
      <c r="E58" s="610" t="s">
        <v>146</v>
      </c>
      <c r="F58" s="611">
        <v>2</v>
      </c>
      <c r="G58" s="612">
        <v>7.65</v>
      </c>
      <c r="H58" s="612">
        <v>7.56</v>
      </c>
      <c r="I58" s="612">
        <v>7.3</v>
      </c>
      <c r="J58" s="612">
        <v>6.96</v>
      </c>
      <c r="K58" s="612">
        <v>6.59</v>
      </c>
      <c r="L58" s="612">
        <v>6.22</v>
      </c>
      <c r="M58" s="1616">
        <v>6.22</v>
      </c>
      <c r="N58" s="1616">
        <v>6.22</v>
      </c>
      <c r="O58" s="1616">
        <v>6.22</v>
      </c>
      <c r="P58" s="1616">
        <v>6.22</v>
      </c>
      <c r="Q58" s="1616">
        <v>6.22</v>
      </c>
      <c r="R58" s="1616">
        <v>6.22</v>
      </c>
      <c r="S58" s="1616">
        <v>6.22</v>
      </c>
      <c r="T58" s="1616">
        <v>6.22</v>
      </c>
      <c r="U58" s="1616">
        <v>6.22</v>
      </c>
      <c r="V58" s="1616">
        <v>6.22</v>
      </c>
      <c r="W58" s="1616">
        <v>6.22</v>
      </c>
      <c r="X58" s="1616">
        <v>6.22</v>
      </c>
      <c r="Y58" s="1616">
        <v>6.22</v>
      </c>
      <c r="Z58" s="1616">
        <v>6.22</v>
      </c>
      <c r="AA58" s="1616">
        <v>6.22</v>
      </c>
      <c r="AB58" s="1616">
        <v>6.22</v>
      </c>
      <c r="AC58" s="1616">
        <v>6.22</v>
      </c>
      <c r="AD58" s="1616">
        <v>6.22</v>
      </c>
      <c r="AE58" s="1616">
        <v>6.22</v>
      </c>
      <c r="AF58" s="1616">
        <v>6.22</v>
      </c>
      <c r="AG58" s="1616">
        <v>6.22</v>
      </c>
      <c r="AH58" s="1616">
        <v>6.22</v>
      </c>
      <c r="AI58" s="1616">
        <v>6.22</v>
      </c>
      <c r="AJ58" s="1616">
        <v>6.22</v>
      </c>
      <c r="AK58" s="1616">
        <v>6.22</v>
      </c>
      <c r="AL58" s="1616">
        <v>6.22</v>
      </c>
      <c r="AM58" s="1616">
        <v>6.22</v>
      </c>
      <c r="AN58" s="1616">
        <v>6.22</v>
      </c>
      <c r="AO58" s="1616">
        <v>6.22</v>
      </c>
      <c r="AP58" s="1616">
        <v>6.22</v>
      </c>
      <c r="AQ58" s="1616">
        <v>6.22</v>
      </c>
      <c r="AR58" s="1616">
        <v>6.22</v>
      </c>
      <c r="AS58" s="1616">
        <v>6.22</v>
      </c>
      <c r="AT58" s="1616">
        <v>6.22</v>
      </c>
      <c r="AU58" s="1616">
        <v>6.22</v>
      </c>
      <c r="AV58" s="1616">
        <v>6.22</v>
      </c>
      <c r="AW58" s="1616">
        <v>6.22</v>
      </c>
      <c r="AX58" s="1616">
        <v>6.22</v>
      </c>
      <c r="AY58" s="1616">
        <v>6.22</v>
      </c>
      <c r="AZ58" s="1616">
        <v>6.22</v>
      </c>
      <c r="BA58" s="1616">
        <v>6.22</v>
      </c>
      <c r="BB58" s="1616">
        <v>6.22</v>
      </c>
      <c r="BC58" s="1616">
        <v>6.22</v>
      </c>
      <c r="BD58" s="1616">
        <v>6.22</v>
      </c>
      <c r="BE58" s="1616">
        <v>6.22</v>
      </c>
      <c r="BF58" s="1616">
        <v>6.22</v>
      </c>
      <c r="BG58" s="1616">
        <v>6.22</v>
      </c>
      <c r="BH58" s="1616">
        <v>6.22</v>
      </c>
      <c r="BI58" s="1616">
        <v>6.22</v>
      </c>
      <c r="BJ58" s="1616">
        <v>6.22</v>
      </c>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7"/>
      <c r="CK58" s="1367"/>
    </row>
    <row r="59" spans="1:89" s="1366" customFormat="1" x14ac:dyDescent="0.25">
      <c r="A59" s="1357"/>
      <c r="B59" s="615" t="s">
        <v>431</v>
      </c>
      <c r="C59" s="618" t="s">
        <v>432</v>
      </c>
      <c r="D59" s="609" t="s">
        <v>79</v>
      </c>
      <c r="E59" s="610" t="s">
        <v>146</v>
      </c>
      <c r="F59" s="611">
        <v>2</v>
      </c>
      <c r="G59" s="612">
        <v>0.37</v>
      </c>
      <c r="H59" s="612">
        <v>0.37</v>
      </c>
      <c r="I59" s="612">
        <v>0.37</v>
      </c>
      <c r="J59" s="612">
        <v>0.37</v>
      </c>
      <c r="K59" s="612">
        <v>0.37</v>
      </c>
      <c r="L59" s="612">
        <v>0.37</v>
      </c>
      <c r="M59" s="1616">
        <v>0.37</v>
      </c>
      <c r="N59" s="1616">
        <v>0.37</v>
      </c>
      <c r="O59" s="1616">
        <v>0.37</v>
      </c>
      <c r="P59" s="1616">
        <v>0.37</v>
      </c>
      <c r="Q59" s="1616">
        <v>0.37</v>
      </c>
      <c r="R59" s="1616">
        <v>0.37</v>
      </c>
      <c r="S59" s="1616">
        <v>0.37</v>
      </c>
      <c r="T59" s="1616">
        <v>0.37</v>
      </c>
      <c r="U59" s="1616">
        <v>0.37</v>
      </c>
      <c r="V59" s="1616">
        <v>0.37</v>
      </c>
      <c r="W59" s="1616">
        <v>0.37</v>
      </c>
      <c r="X59" s="1616">
        <v>0.37</v>
      </c>
      <c r="Y59" s="1616">
        <v>0.37</v>
      </c>
      <c r="Z59" s="1616">
        <v>0.37</v>
      </c>
      <c r="AA59" s="1616">
        <v>0.37</v>
      </c>
      <c r="AB59" s="1616">
        <v>0.37</v>
      </c>
      <c r="AC59" s="1616">
        <v>0.37</v>
      </c>
      <c r="AD59" s="1616">
        <v>0.37</v>
      </c>
      <c r="AE59" s="1616">
        <v>0.37</v>
      </c>
      <c r="AF59" s="1616">
        <v>0.37</v>
      </c>
      <c r="AG59" s="1616">
        <v>0.37</v>
      </c>
      <c r="AH59" s="1616">
        <v>0.37</v>
      </c>
      <c r="AI59" s="1616">
        <v>0.37</v>
      </c>
      <c r="AJ59" s="1616">
        <v>0.37</v>
      </c>
      <c r="AK59" s="1616">
        <v>0.37</v>
      </c>
      <c r="AL59" s="1616">
        <v>0.37</v>
      </c>
      <c r="AM59" s="1616">
        <v>0.37</v>
      </c>
      <c r="AN59" s="1616">
        <v>0.37</v>
      </c>
      <c r="AO59" s="1616">
        <v>0.37</v>
      </c>
      <c r="AP59" s="1616">
        <v>0.37</v>
      </c>
      <c r="AQ59" s="1616">
        <v>0.37</v>
      </c>
      <c r="AR59" s="1616">
        <v>0.37</v>
      </c>
      <c r="AS59" s="1616">
        <v>0.37</v>
      </c>
      <c r="AT59" s="1616">
        <v>0.37</v>
      </c>
      <c r="AU59" s="1616">
        <v>0.37</v>
      </c>
      <c r="AV59" s="1616">
        <v>0.37</v>
      </c>
      <c r="AW59" s="1616">
        <v>0.37</v>
      </c>
      <c r="AX59" s="1616">
        <v>0.37</v>
      </c>
      <c r="AY59" s="1616">
        <v>0.37</v>
      </c>
      <c r="AZ59" s="1616">
        <v>0.37</v>
      </c>
      <c r="BA59" s="1616">
        <v>0.37</v>
      </c>
      <c r="BB59" s="1616">
        <v>0.37</v>
      </c>
      <c r="BC59" s="1616">
        <v>0.37</v>
      </c>
      <c r="BD59" s="1616">
        <v>0.37</v>
      </c>
      <c r="BE59" s="1616">
        <v>0.37</v>
      </c>
      <c r="BF59" s="1616">
        <v>0.37</v>
      </c>
      <c r="BG59" s="1616">
        <v>0.37</v>
      </c>
      <c r="BH59" s="1616">
        <v>0.37</v>
      </c>
      <c r="BI59" s="1616">
        <v>0.37</v>
      </c>
      <c r="BJ59" s="1616">
        <v>0.37</v>
      </c>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7"/>
      <c r="CK59" s="1367"/>
    </row>
    <row r="60" spans="1:89" s="1366" customFormat="1" x14ac:dyDescent="0.25">
      <c r="A60" s="1357"/>
      <c r="B60" s="615" t="s">
        <v>433</v>
      </c>
      <c r="C60" s="608" t="s">
        <v>434</v>
      </c>
      <c r="D60" s="609" t="s">
        <v>79</v>
      </c>
      <c r="E60" s="610" t="s">
        <v>146</v>
      </c>
      <c r="F60" s="611">
        <v>2</v>
      </c>
      <c r="G60" s="612">
        <v>16.98</v>
      </c>
      <c r="H60" s="612">
        <v>15.26</v>
      </c>
      <c r="I60" s="612">
        <v>13.96</v>
      </c>
      <c r="J60" s="612">
        <v>13.32</v>
      </c>
      <c r="K60" s="612">
        <v>12.89</v>
      </c>
      <c r="L60" s="612">
        <v>12.67</v>
      </c>
      <c r="M60" s="1616">
        <v>12.67</v>
      </c>
      <c r="N60" s="1616">
        <v>12.67</v>
      </c>
      <c r="O60" s="1616">
        <v>12.67</v>
      </c>
      <c r="P60" s="1616">
        <v>12.67</v>
      </c>
      <c r="Q60" s="1616">
        <v>12.67</v>
      </c>
      <c r="R60" s="1616">
        <v>12.67</v>
      </c>
      <c r="S60" s="1616">
        <v>12.67</v>
      </c>
      <c r="T60" s="1616">
        <v>12.67</v>
      </c>
      <c r="U60" s="1616">
        <v>12.67</v>
      </c>
      <c r="V60" s="1616">
        <v>12.67</v>
      </c>
      <c r="W60" s="1616">
        <v>12.67</v>
      </c>
      <c r="X60" s="1616">
        <v>12.67</v>
      </c>
      <c r="Y60" s="1616">
        <v>12.67</v>
      </c>
      <c r="Z60" s="1616">
        <v>12.67</v>
      </c>
      <c r="AA60" s="1616">
        <v>12.67</v>
      </c>
      <c r="AB60" s="1616">
        <v>12.67</v>
      </c>
      <c r="AC60" s="1616">
        <v>12.67</v>
      </c>
      <c r="AD60" s="1616">
        <v>12.67</v>
      </c>
      <c r="AE60" s="1616">
        <v>12.67</v>
      </c>
      <c r="AF60" s="1616">
        <v>12.67</v>
      </c>
      <c r="AG60" s="1616">
        <v>12.67</v>
      </c>
      <c r="AH60" s="1616">
        <v>12.67</v>
      </c>
      <c r="AI60" s="1616">
        <v>12.67</v>
      </c>
      <c r="AJ60" s="1616">
        <v>12.67</v>
      </c>
      <c r="AK60" s="1616">
        <v>12.67</v>
      </c>
      <c r="AL60" s="1616">
        <v>12.67</v>
      </c>
      <c r="AM60" s="1616">
        <v>12.67</v>
      </c>
      <c r="AN60" s="1616">
        <v>12.67</v>
      </c>
      <c r="AO60" s="1616">
        <v>12.67</v>
      </c>
      <c r="AP60" s="1616">
        <v>12.67</v>
      </c>
      <c r="AQ60" s="1616">
        <v>12.67</v>
      </c>
      <c r="AR60" s="1616">
        <v>12.67</v>
      </c>
      <c r="AS60" s="1616">
        <v>12.67</v>
      </c>
      <c r="AT60" s="1616">
        <v>12.67</v>
      </c>
      <c r="AU60" s="1616">
        <v>12.67</v>
      </c>
      <c r="AV60" s="1616">
        <v>12.67</v>
      </c>
      <c r="AW60" s="1616">
        <v>12.67</v>
      </c>
      <c r="AX60" s="1616">
        <v>12.67</v>
      </c>
      <c r="AY60" s="1616">
        <v>12.67</v>
      </c>
      <c r="AZ60" s="1616">
        <v>12.67</v>
      </c>
      <c r="BA60" s="1616">
        <v>12.67</v>
      </c>
      <c r="BB60" s="1616">
        <v>12.67</v>
      </c>
      <c r="BC60" s="1616">
        <v>12.67</v>
      </c>
      <c r="BD60" s="1616">
        <v>12.67</v>
      </c>
      <c r="BE60" s="1616">
        <v>12.67</v>
      </c>
      <c r="BF60" s="1616">
        <v>12.67</v>
      </c>
      <c r="BG60" s="1616">
        <v>12.67</v>
      </c>
      <c r="BH60" s="1616">
        <v>12.67</v>
      </c>
      <c r="BI60" s="1616">
        <v>12.67</v>
      </c>
      <c r="BJ60" s="1616">
        <v>12.67</v>
      </c>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7"/>
      <c r="CK60" s="1367"/>
    </row>
    <row r="61" spans="1:89" s="1366" customFormat="1" x14ac:dyDescent="0.25">
      <c r="A61" s="1357"/>
      <c r="B61" s="615" t="s">
        <v>435</v>
      </c>
      <c r="C61" s="608" t="s">
        <v>153</v>
      </c>
      <c r="D61" s="609" t="s">
        <v>436</v>
      </c>
      <c r="E61" s="610" t="s">
        <v>146</v>
      </c>
      <c r="F61" s="611">
        <v>2</v>
      </c>
      <c r="G61" s="619">
        <f t="shared" ref="G61:I61" si="8">SUM(G55:G60)</f>
        <v>28.36</v>
      </c>
      <c r="H61" s="619">
        <f t="shared" si="8"/>
        <v>26.64</v>
      </c>
      <c r="I61" s="619">
        <f t="shared" si="8"/>
        <v>25.34</v>
      </c>
      <c r="J61" s="619">
        <f t="shared" ref="J61:BJ61" si="9">SUM(J55:J60)</f>
        <v>24.7</v>
      </c>
      <c r="K61" s="619">
        <f t="shared" si="9"/>
        <v>24.27</v>
      </c>
      <c r="L61" s="619">
        <f t="shared" si="9"/>
        <v>24.049999999999997</v>
      </c>
      <c r="M61" s="623">
        <f t="shared" si="9"/>
        <v>24.049999999999997</v>
      </c>
      <c r="N61" s="623">
        <f t="shared" si="9"/>
        <v>24.049999999999997</v>
      </c>
      <c r="O61" s="623">
        <f t="shared" si="9"/>
        <v>24.049999999999997</v>
      </c>
      <c r="P61" s="623">
        <f t="shared" si="9"/>
        <v>24.049999999999997</v>
      </c>
      <c r="Q61" s="623">
        <f t="shared" si="9"/>
        <v>24.049999999999997</v>
      </c>
      <c r="R61" s="623">
        <f t="shared" si="9"/>
        <v>24.049999999999997</v>
      </c>
      <c r="S61" s="623">
        <f t="shared" si="9"/>
        <v>24.049999999999997</v>
      </c>
      <c r="T61" s="623">
        <f t="shared" si="9"/>
        <v>24.049999999999997</v>
      </c>
      <c r="U61" s="623">
        <f t="shared" si="9"/>
        <v>24.049999999999997</v>
      </c>
      <c r="V61" s="623">
        <f t="shared" si="9"/>
        <v>24.049999999999997</v>
      </c>
      <c r="W61" s="623">
        <f t="shared" si="9"/>
        <v>24.049999999999997</v>
      </c>
      <c r="X61" s="623">
        <f t="shared" si="9"/>
        <v>24.049999999999997</v>
      </c>
      <c r="Y61" s="623">
        <f t="shared" si="9"/>
        <v>24.049999999999997</v>
      </c>
      <c r="Z61" s="623">
        <f t="shared" si="9"/>
        <v>24.049999999999997</v>
      </c>
      <c r="AA61" s="623">
        <f t="shared" si="9"/>
        <v>24.049999999999997</v>
      </c>
      <c r="AB61" s="623">
        <f t="shared" si="9"/>
        <v>24.049999999999997</v>
      </c>
      <c r="AC61" s="623">
        <f t="shared" si="9"/>
        <v>24.049999999999997</v>
      </c>
      <c r="AD61" s="623">
        <f t="shared" si="9"/>
        <v>24.049999999999997</v>
      </c>
      <c r="AE61" s="623">
        <f t="shared" si="9"/>
        <v>24.049999999999997</v>
      </c>
      <c r="AF61" s="623">
        <f t="shared" si="9"/>
        <v>24.049999999999997</v>
      </c>
      <c r="AG61" s="623">
        <f t="shared" si="9"/>
        <v>24.049999999999997</v>
      </c>
      <c r="AH61" s="623">
        <f t="shared" si="9"/>
        <v>24.049999999999997</v>
      </c>
      <c r="AI61" s="623">
        <f t="shared" si="9"/>
        <v>24.049999999999997</v>
      </c>
      <c r="AJ61" s="623">
        <f t="shared" si="9"/>
        <v>24.049999999999997</v>
      </c>
      <c r="AK61" s="623">
        <f t="shared" si="9"/>
        <v>24.049999999999997</v>
      </c>
      <c r="AL61" s="623">
        <f t="shared" si="9"/>
        <v>24.049999999999997</v>
      </c>
      <c r="AM61" s="623">
        <f t="shared" si="9"/>
        <v>24.049999999999997</v>
      </c>
      <c r="AN61" s="623">
        <f t="shared" si="9"/>
        <v>24.049999999999997</v>
      </c>
      <c r="AO61" s="623">
        <f t="shared" si="9"/>
        <v>24.049999999999997</v>
      </c>
      <c r="AP61" s="623">
        <f t="shared" si="9"/>
        <v>24.049999999999997</v>
      </c>
      <c r="AQ61" s="623">
        <f t="shared" si="9"/>
        <v>24.049999999999997</v>
      </c>
      <c r="AR61" s="623">
        <f t="shared" si="9"/>
        <v>24.049999999999997</v>
      </c>
      <c r="AS61" s="623">
        <f t="shared" si="9"/>
        <v>24.049999999999997</v>
      </c>
      <c r="AT61" s="623">
        <f t="shared" si="9"/>
        <v>24.049999999999997</v>
      </c>
      <c r="AU61" s="623">
        <f t="shared" si="9"/>
        <v>24.049999999999997</v>
      </c>
      <c r="AV61" s="623">
        <f t="shared" si="9"/>
        <v>24.049999999999997</v>
      </c>
      <c r="AW61" s="623">
        <f t="shared" si="9"/>
        <v>24.049999999999997</v>
      </c>
      <c r="AX61" s="623">
        <f t="shared" si="9"/>
        <v>24.049999999999997</v>
      </c>
      <c r="AY61" s="623">
        <f t="shared" si="9"/>
        <v>24.049999999999997</v>
      </c>
      <c r="AZ61" s="623">
        <f t="shared" si="9"/>
        <v>24.049999999999997</v>
      </c>
      <c r="BA61" s="623">
        <f t="shared" si="9"/>
        <v>24.049999999999997</v>
      </c>
      <c r="BB61" s="623">
        <f t="shared" si="9"/>
        <v>24.049999999999997</v>
      </c>
      <c r="BC61" s="623">
        <f t="shared" si="9"/>
        <v>24.049999999999997</v>
      </c>
      <c r="BD61" s="623">
        <f t="shared" si="9"/>
        <v>24.049999999999997</v>
      </c>
      <c r="BE61" s="623">
        <f t="shared" si="9"/>
        <v>24.049999999999997</v>
      </c>
      <c r="BF61" s="623">
        <f t="shared" si="9"/>
        <v>24.049999999999997</v>
      </c>
      <c r="BG61" s="623">
        <f t="shared" si="9"/>
        <v>24.049999999999997</v>
      </c>
      <c r="BH61" s="623">
        <f t="shared" si="9"/>
        <v>24.049999999999997</v>
      </c>
      <c r="BI61" s="623">
        <f t="shared" si="9"/>
        <v>24.049999999999997</v>
      </c>
      <c r="BJ61" s="623">
        <f t="shared" si="9"/>
        <v>24.049999999999997</v>
      </c>
      <c r="BK61" s="1539"/>
      <c r="BL61" s="1539"/>
      <c r="BM61" s="1539"/>
      <c r="BN61" s="1539"/>
      <c r="BO61" s="1539"/>
      <c r="BP61" s="1539"/>
      <c r="BQ61" s="1539"/>
      <c r="BR61" s="1539"/>
      <c r="BS61" s="1539"/>
      <c r="BT61" s="1539"/>
      <c r="BU61" s="1539"/>
      <c r="BV61" s="1539"/>
      <c r="BW61" s="1539"/>
      <c r="BX61" s="1539"/>
      <c r="BY61" s="1539"/>
      <c r="BZ61" s="1539"/>
      <c r="CA61" s="1539"/>
      <c r="CB61" s="1539"/>
      <c r="CC61" s="1539"/>
      <c r="CD61" s="1539"/>
      <c r="CE61" s="1539"/>
      <c r="CF61" s="1539"/>
      <c r="CG61" s="1539"/>
      <c r="CH61" s="1539"/>
      <c r="CI61" s="1538"/>
      <c r="CK61" s="1367"/>
    </row>
    <row r="62" spans="1:89" s="1366" customFormat="1" ht="14.4" thickBot="1" x14ac:dyDescent="0.3">
      <c r="A62" s="1357"/>
      <c r="B62" s="653" t="s">
        <v>437</v>
      </c>
      <c r="C62" s="654" t="s">
        <v>438</v>
      </c>
      <c r="D62" s="655" t="s">
        <v>439</v>
      </c>
      <c r="E62" s="656" t="s">
        <v>440</v>
      </c>
      <c r="F62" s="628">
        <v>2</v>
      </c>
      <c r="G62" s="629">
        <f>(G61*1000000)/(G76*1000)</f>
        <v>88.493089987737036</v>
      </c>
      <c r="H62" s="629">
        <f t="shared" ref="H62:BJ62" si="10">(H61*1000000)/(H76*1000)</f>
        <v>82.11418884173591</v>
      </c>
      <c r="I62" s="629">
        <f t="shared" si="10"/>
        <v>76.982078912281509</v>
      </c>
      <c r="J62" s="629">
        <f t="shared" si="10"/>
        <v>74.136754037181475</v>
      </c>
      <c r="K62" s="629">
        <f t="shared" si="10"/>
        <v>72.071132515145337</v>
      </c>
      <c r="L62" s="629">
        <f t="shared" si="10"/>
        <v>70.562035266113043</v>
      </c>
      <c r="M62" s="657">
        <f t="shared" si="10"/>
        <v>69.702812999757199</v>
      </c>
      <c r="N62" s="657">
        <f t="shared" si="10"/>
        <v>68.93178914278748</v>
      </c>
      <c r="O62" s="657">
        <f t="shared" si="10"/>
        <v>68.252760547463751</v>
      </c>
      <c r="P62" s="657">
        <f t="shared" si="10"/>
        <v>67.572826227135153</v>
      </c>
      <c r="Q62" s="657">
        <f t="shared" si="10"/>
        <v>66.933461682304781</v>
      </c>
      <c r="R62" s="657">
        <f t="shared" si="10"/>
        <v>66.346549851128529</v>
      </c>
      <c r="S62" s="657">
        <f t="shared" si="10"/>
        <v>65.802144143030489</v>
      </c>
      <c r="T62" s="657">
        <f t="shared" si="10"/>
        <v>65.290796384013788</v>
      </c>
      <c r="U62" s="657">
        <f t="shared" si="10"/>
        <v>64.80508906145873</v>
      </c>
      <c r="V62" s="657">
        <f t="shared" si="10"/>
        <v>64.333324193810483</v>
      </c>
      <c r="W62" s="657">
        <f t="shared" si="10"/>
        <v>63.873304260046616</v>
      </c>
      <c r="X62" s="657">
        <f t="shared" si="10"/>
        <v>63.422161190442132</v>
      </c>
      <c r="Y62" s="657">
        <f t="shared" si="10"/>
        <v>62.978034047313074</v>
      </c>
      <c r="Z62" s="657">
        <f t="shared" si="10"/>
        <v>62.542512004781607</v>
      </c>
      <c r="AA62" s="657">
        <f t="shared" si="10"/>
        <v>62.114165785058745</v>
      </c>
      <c r="AB62" s="657">
        <f t="shared" si="10"/>
        <v>61.693789787684601</v>
      </c>
      <c r="AC62" s="657">
        <f t="shared" si="10"/>
        <v>61.281888686914868</v>
      </c>
      <c r="AD62" s="657">
        <f t="shared" si="10"/>
        <v>60.878371367633747</v>
      </c>
      <c r="AE62" s="657">
        <f t="shared" si="10"/>
        <v>60.482617082086676</v>
      </c>
      <c r="AF62" s="657">
        <f t="shared" si="10"/>
        <v>60.094251273979381</v>
      </c>
      <c r="AG62" s="657">
        <f t="shared" si="10"/>
        <v>59.713260646694359</v>
      </c>
      <c r="AH62" s="657">
        <f t="shared" si="10"/>
        <v>59.339817024625575</v>
      </c>
      <c r="AI62" s="657">
        <f t="shared" si="10"/>
        <v>58.973868421428186</v>
      </c>
      <c r="AJ62" s="657">
        <f t="shared" si="10"/>
        <v>58.614814222844444</v>
      </c>
      <c r="AK62" s="657">
        <f t="shared" si="10"/>
        <v>58.262171924619743</v>
      </c>
      <c r="AL62" s="657">
        <f t="shared" si="10"/>
        <v>58.027711670555085</v>
      </c>
      <c r="AM62" s="657">
        <f t="shared" si="10"/>
        <v>57.810123670397196</v>
      </c>
      <c r="AN62" s="657">
        <f t="shared" si="10"/>
        <v>57.594479972615197</v>
      </c>
      <c r="AO62" s="657">
        <f t="shared" si="10"/>
        <v>57.376070848019999</v>
      </c>
      <c r="AP62" s="657">
        <f t="shared" si="10"/>
        <v>57.156566570585795</v>
      </c>
      <c r="AQ62" s="657">
        <f t="shared" si="10"/>
        <v>56.940157622667684</v>
      </c>
      <c r="AR62" s="657">
        <f t="shared" si="10"/>
        <v>56.728126854941934</v>
      </c>
      <c r="AS62" s="657">
        <f t="shared" si="10"/>
        <v>56.521530578606331</v>
      </c>
      <c r="AT62" s="657">
        <f t="shared" si="10"/>
        <v>56.320515392900347</v>
      </c>
      <c r="AU62" s="657">
        <f t="shared" si="10"/>
        <v>56.116555181777031</v>
      </c>
      <c r="AV62" s="657">
        <f t="shared" si="10"/>
        <v>55.913840700561131</v>
      </c>
      <c r="AW62" s="657">
        <f t="shared" si="10"/>
        <v>55.712964951332815</v>
      </c>
      <c r="AX62" s="657">
        <f t="shared" si="10"/>
        <v>55.50553390172999</v>
      </c>
      <c r="AY62" s="657">
        <f t="shared" si="10"/>
        <v>55.296216428241486</v>
      </c>
      <c r="AZ62" s="657">
        <f t="shared" si="10"/>
        <v>55.082313360051337</v>
      </c>
      <c r="BA62" s="657">
        <f t="shared" si="10"/>
        <v>54.864155666194335</v>
      </c>
      <c r="BB62" s="657">
        <f t="shared" si="10"/>
        <v>54.647866982410903</v>
      </c>
      <c r="BC62" s="657">
        <f t="shared" si="10"/>
        <v>54.436010899243733</v>
      </c>
      <c r="BD62" s="657">
        <f t="shared" si="10"/>
        <v>54.225825332280863</v>
      </c>
      <c r="BE62" s="657">
        <f t="shared" si="10"/>
        <v>54.021476647975675</v>
      </c>
      <c r="BF62" s="657">
        <f t="shared" si="10"/>
        <v>53.819067010109151</v>
      </c>
      <c r="BG62" s="657">
        <f t="shared" si="10"/>
        <v>53.618775765856149</v>
      </c>
      <c r="BH62" s="657">
        <f t="shared" si="10"/>
        <v>53.422963664343499</v>
      </c>
      <c r="BI62" s="657">
        <f t="shared" si="10"/>
        <v>53.230957549008551</v>
      </c>
      <c r="BJ62" s="657">
        <f t="shared" si="10"/>
        <v>53.043583475404105</v>
      </c>
      <c r="BK62" s="1544"/>
      <c r="BL62" s="1544"/>
      <c r="BM62" s="1544"/>
      <c r="BN62" s="1544"/>
      <c r="BO62" s="1544"/>
      <c r="BP62" s="1544"/>
      <c r="BQ62" s="1544"/>
      <c r="BR62" s="1544"/>
      <c r="BS62" s="1544"/>
      <c r="BT62" s="1544"/>
      <c r="BU62" s="1544"/>
      <c r="BV62" s="1544"/>
      <c r="BW62" s="1544"/>
      <c r="BX62" s="1544"/>
      <c r="BY62" s="1544"/>
      <c r="BZ62" s="1544"/>
      <c r="CA62" s="1544"/>
      <c r="CB62" s="1544"/>
      <c r="CC62" s="1544"/>
      <c r="CD62" s="1544"/>
      <c r="CE62" s="1544"/>
      <c r="CF62" s="1544"/>
      <c r="CG62" s="1544"/>
      <c r="CH62" s="1544"/>
      <c r="CI62" s="1541"/>
      <c r="CK62" s="1367"/>
    </row>
    <row r="63" spans="1:89" s="1366" customFormat="1" x14ac:dyDescent="0.25">
      <c r="A63" s="1357"/>
      <c r="B63" s="630" t="s">
        <v>441</v>
      </c>
      <c r="C63" s="631" t="s">
        <v>442</v>
      </c>
      <c r="D63" s="658" t="s">
        <v>79</v>
      </c>
      <c r="E63" s="659" t="s">
        <v>254</v>
      </c>
      <c r="F63" s="660">
        <v>2</v>
      </c>
      <c r="G63" s="661">
        <v>11.872999999999999</v>
      </c>
      <c r="H63" s="661">
        <v>12.039099999999999</v>
      </c>
      <c r="I63" s="661">
        <v>12.2052</v>
      </c>
      <c r="J63" s="661">
        <v>12.3712</v>
      </c>
      <c r="K63" s="661">
        <v>12.5373</v>
      </c>
      <c r="L63" s="661">
        <v>12.7034</v>
      </c>
      <c r="M63" s="662">
        <v>12.8695</v>
      </c>
      <c r="N63" s="662">
        <v>13.035600000000001</v>
      </c>
      <c r="O63" s="662">
        <v>13.201599999999999</v>
      </c>
      <c r="P63" s="662">
        <v>13.367699999999999</v>
      </c>
      <c r="Q63" s="662">
        <v>13.533799999999999</v>
      </c>
      <c r="R63" s="662">
        <v>13.6999</v>
      </c>
      <c r="S63" s="662">
        <v>13.866</v>
      </c>
      <c r="T63" s="662">
        <v>14.0321</v>
      </c>
      <c r="U63" s="662">
        <v>14.1981</v>
      </c>
      <c r="V63" s="662">
        <v>14.3642</v>
      </c>
      <c r="W63" s="662">
        <v>14.5303</v>
      </c>
      <c r="X63" s="662">
        <v>14.696400000000001</v>
      </c>
      <c r="Y63" s="662">
        <v>14.862500000000001</v>
      </c>
      <c r="Z63" s="662">
        <v>15.028499999999999</v>
      </c>
      <c r="AA63" s="662">
        <v>15.194599999999999</v>
      </c>
      <c r="AB63" s="662">
        <v>15.3607</v>
      </c>
      <c r="AC63" s="662">
        <v>15.5268</v>
      </c>
      <c r="AD63" s="662">
        <v>15.6929</v>
      </c>
      <c r="AE63" s="662">
        <v>15.8589</v>
      </c>
      <c r="AF63" s="662">
        <v>16.024999999999999</v>
      </c>
      <c r="AG63" s="662">
        <v>16.191099999999999</v>
      </c>
      <c r="AH63" s="662">
        <v>16.357199999999999</v>
      </c>
      <c r="AI63" s="662">
        <v>16.523299999999999</v>
      </c>
      <c r="AJ63" s="662">
        <v>16.689399999999999</v>
      </c>
      <c r="AK63" s="662">
        <v>16.855399999999999</v>
      </c>
      <c r="AL63" s="662">
        <v>17.0215</v>
      </c>
      <c r="AM63" s="662">
        <v>17.1876</v>
      </c>
      <c r="AN63" s="662">
        <v>17.3537</v>
      </c>
      <c r="AO63" s="662">
        <v>17.5198</v>
      </c>
      <c r="AP63" s="662">
        <v>17.6858</v>
      </c>
      <c r="AQ63" s="662">
        <v>17.851900000000001</v>
      </c>
      <c r="AR63" s="662">
        <v>18.018000000000001</v>
      </c>
      <c r="AS63" s="662">
        <v>18.184100000000001</v>
      </c>
      <c r="AT63" s="662">
        <v>18.350200000000001</v>
      </c>
      <c r="AU63" s="662">
        <v>18.516200000000001</v>
      </c>
      <c r="AV63" s="662">
        <v>18.682300000000001</v>
      </c>
      <c r="AW63" s="662">
        <v>18.848400000000002</v>
      </c>
      <c r="AX63" s="662">
        <v>19.014500000000002</v>
      </c>
      <c r="AY63" s="662">
        <v>19.180599999999998</v>
      </c>
      <c r="AZ63" s="662">
        <v>19.346699999999998</v>
      </c>
      <c r="BA63" s="662">
        <v>19.512699999999999</v>
      </c>
      <c r="BB63" s="662">
        <v>19.678799999999999</v>
      </c>
      <c r="BC63" s="662">
        <v>19.844899999999999</v>
      </c>
      <c r="BD63" s="662">
        <v>20.010999999999999</v>
      </c>
      <c r="BE63" s="662">
        <v>20.177099999999999</v>
      </c>
      <c r="BF63" s="662">
        <v>20.3431</v>
      </c>
      <c r="BG63" s="662">
        <v>20.5092</v>
      </c>
      <c r="BH63" s="662">
        <v>20.6753</v>
      </c>
      <c r="BI63" s="662">
        <v>20.8414</v>
      </c>
      <c r="BJ63" s="662">
        <v>21.0075</v>
      </c>
      <c r="BK63" s="662"/>
      <c r="BL63" s="662"/>
      <c r="BM63" s="662"/>
      <c r="BN63" s="662"/>
      <c r="BO63" s="662"/>
      <c r="BP63" s="662"/>
      <c r="BQ63" s="662"/>
      <c r="BR63" s="662"/>
      <c r="BS63" s="662"/>
      <c r="BT63" s="662"/>
      <c r="BU63" s="662"/>
      <c r="BV63" s="662"/>
      <c r="BW63" s="662"/>
      <c r="BX63" s="662"/>
      <c r="BY63" s="662"/>
      <c r="BZ63" s="662"/>
      <c r="CA63" s="662"/>
      <c r="CB63" s="662"/>
      <c r="CC63" s="662"/>
      <c r="CD63" s="662"/>
      <c r="CE63" s="662"/>
      <c r="CF63" s="662"/>
      <c r="CG63" s="662"/>
      <c r="CH63" s="662"/>
      <c r="CI63" s="663"/>
      <c r="CK63" s="1367"/>
    </row>
    <row r="64" spans="1:89" s="1366" customFormat="1" x14ac:dyDescent="0.25">
      <c r="A64" s="1357"/>
      <c r="B64" s="632" t="s">
        <v>443</v>
      </c>
      <c r="C64" s="633" t="s">
        <v>444</v>
      </c>
      <c r="D64" s="664" t="s">
        <v>79</v>
      </c>
      <c r="E64" s="642" t="s">
        <v>254</v>
      </c>
      <c r="F64" s="643">
        <v>2</v>
      </c>
      <c r="G64" s="665">
        <v>1.4450000000000001</v>
      </c>
      <c r="H64" s="665">
        <v>1.4450000000000001</v>
      </c>
      <c r="I64" s="665">
        <v>1.4450000000000001</v>
      </c>
      <c r="J64" s="665">
        <v>1.4450000000000001</v>
      </c>
      <c r="K64" s="665">
        <v>1.4450000000000001</v>
      </c>
      <c r="L64" s="665">
        <v>1.4450000000000001</v>
      </c>
      <c r="M64" s="666">
        <v>1.4450000000000001</v>
      </c>
      <c r="N64" s="666">
        <v>1.4450000000000001</v>
      </c>
      <c r="O64" s="666">
        <v>1.4450000000000001</v>
      </c>
      <c r="P64" s="666">
        <v>1.4450000000000001</v>
      </c>
      <c r="Q64" s="666">
        <v>1.4450000000000001</v>
      </c>
      <c r="R64" s="666">
        <v>1.4450000000000001</v>
      </c>
      <c r="S64" s="666">
        <v>1.4450000000000001</v>
      </c>
      <c r="T64" s="666">
        <v>1.4450000000000001</v>
      </c>
      <c r="U64" s="666">
        <v>1.4450000000000001</v>
      </c>
      <c r="V64" s="666">
        <v>1.4450000000000001</v>
      </c>
      <c r="W64" s="666">
        <v>1.4450000000000001</v>
      </c>
      <c r="X64" s="666">
        <v>1.4450000000000001</v>
      </c>
      <c r="Y64" s="666">
        <v>1.4450000000000001</v>
      </c>
      <c r="Z64" s="666">
        <v>1.4450000000000001</v>
      </c>
      <c r="AA64" s="666">
        <v>1.4450000000000001</v>
      </c>
      <c r="AB64" s="666">
        <v>1.4450000000000001</v>
      </c>
      <c r="AC64" s="666">
        <v>1.4450000000000001</v>
      </c>
      <c r="AD64" s="666">
        <v>1.4450000000000001</v>
      </c>
      <c r="AE64" s="666">
        <v>1.4450000000000001</v>
      </c>
      <c r="AF64" s="666">
        <v>1.4450000000000001</v>
      </c>
      <c r="AG64" s="666">
        <v>1.4450000000000001</v>
      </c>
      <c r="AH64" s="666">
        <v>1.4450000000000001</v>
      </c>
      <c r="AI64" s="666">
        <v>1.4450000000000001</v>
      </c>
      <c r="AJ64" s="666">
        <v>1.4450000000000001</v>
      </c>
      <c r="AK64" s="666">
        <v>1.4450000000000001</v>
      </c>
      <c r="AL64" s="666">
        <v>1.4450000000000001</v>
      </c>
      <c r="AM64" s="666">
        <v>1.4450000000000001</v>
      </c>
      <c r="AN64" s="666">
        <v>1.4450000000000001</v>
      </c>
      <c r="AO64" s="666">
        <v>1.4450000000000001</v>
      </c>
      <c r="AP64" s="666">
        <v>1.4450000000000001</v>
      </c>
      <c r="AQ64" s="666">
        <v>1.4450000000000001</v>
      </c>
      <c r="AR64" s="666">
        <v>1.4450000000000001</v>
      </c>
      <c r="AS64" s="666">
        <v>1.4450000000000001</v>
      </c>
      <c r="AT64" s="666">
        <v>1.4450000000000001</v>
      </c>
      <c r="AU64" s="666">
        <v>1.4450000000000001</v>
      </c>
      <c r="AV64" s="666">
        <v>1.4450000000000001</v>
      </c>
      <c r="AW64" s="666">
        <v>1.4450000000000001</v>
      </c>
      <c r="AX64" s="666">
        <v>1.4450000000000001</v>
      </c>
      <c r="AY64" s="666">
        <v>1.4450000000000001</v>
      </c>
      <c r="AZ64" s="666">
        <v>1.4450000000000001</v>
      </c>
      <c r="BA64" s="666">
        <v>1.4450000000000001</v>
      </c>
      <c r="BB64" s="666">
        <v>1.4450000000000001</v>
      </c>
      <c r="BC64" s="666">
        <v>1.4450000000000001</v>
      </c>
      <c r="BD64" s="666">
        <v>1.4450000000000001</v>
      </c>
      <c r="BE64" s="666">
        <v>1.4450000000000001</v>
      </c>
      <c r="BF64" s="666">
        <v>1.4450000000000001</v>
      </c>
      <c r="BG64" s="666">
        <v>1.4450000000000001</v>
      </c>
      <c r="BH64" s="666">
        <v>1.4450000000000001</v>
      </c>
      <c r="BI64" s="666">
        <v>1.4450000000000001</v>
      </c>
      <c r="BJ64" s="666">
        <v>1.4450000000000001</v>
      </c>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7"/>
      <c r="CK64" s="1367"/>
    </row>
    <row r="65" spans="1:89" s="1366" customFormat="1" x14ac:dyDescent="0.25">
      <c r="A65" s="1357"/>
      <c r="B65" s="668" t="s">
        <v>445</v>
      </c>
      <c r="C65" s="669" t="s">
        <v>446</v>
      </c>
      <c r="D65" s="664" t="s">
        <v>79</v>
      </c>
      <c r="E65" s="642" t="s">
        <v>254</v>
      </c>
      <c r="F65" s="643">
        <v>2</v>
      </c>
      <c r="G65" s="665">
        <v>2.7559999999999998</v>
      </c>
      <c r="H65" s="665">
        <v>2.7559999999999998</v>
      </c>
      <c r="I65" s="665">
        <v>2.7559999999999998</v>
      </c>
      <c r="J65" s="665">
        <v>2.7559999999999998</v>
      </c>
      <c r="K65" s="665">
        <v>2.7559999999999998</v>
      </c>
      <c r="L65" s="665">
        <v>2.7559999999999998</v>
      </c>
      <c r="M65" s="666">
        <v>2.7559999999999998</v>
      </c>
      <c r="N65" s="666">
        <v>2.7559999999999998</v>
      </c>
      <c r="O65" s="666">
        <v>2.7559999999999998</v>
      </c>
      <c r="P65" s="666">
        <v>2.7559999999999998</v>
      </c>
      <c r="Q65" s="666">
        <v>2.7559999999999998</v>
      </c>
      <c r="R65" s="666">
        <v>2.7559999999999998</v>
      </c>
      <c r="S65" s="666">
        <v>2.7559999999999998</v>
      </c>
      <c r="T65" s="666">
        <v>2.7559999999999998</v>
      </c>
      <c r="U65" s="666">
        <v>2.7559999999999998</v>
      </c>
      <c r="V65" s="666">
        <v>2.7559999999999998</v>
      </c>
      <c r="W65" s="666">
        <v>2.7559999999999998</v>
      </c>
      <c r="X65" s="666">
        <v>2.7559999999999998</v>
      </c>
      <c r="Y65" s="666">
        <v>2.7559999999999998</v>
      </c>
      <c r="Z65" s="666">
        <v>2.7559999999999998</v>
      </c>
      <c r="AA65" s="666">
        <v>2.7559999999999998</v>
      </c>
      <c r="AB65" s="666">
        <v>2.7559999999999998</v>
      </c>
      <c r="AC65" s="666">
        <v>2.7559999999999998</v>
      </c>
      <c r="AD65" s="666">
        <v>2.7559999999999998</v>
      </c>
      <c r="AE65" s="666">
        <v>2.7559999999999998</v>
      </c>
      <c r="AF65" s="666">
        <v>2.7559999999999998</v>
      </c>
      <c r="AG65" s="666">
        <v>2.7559999999999998</v>
      </c>
      <c r="AH65" s="666">
        <v>2.7559999999999998</v>
      </c>
      <c r="AI65" s="666">
        <v>2.7559999999999998</v>
      </c>
      <c r="AJ65" s="666">
        <v>2.7559999999999998</v>
      </c>
      <c r="AK65" s="666">
        <v>2.7559999999999998</v>
      </c>
      <c r="AL65" s="666">
        <v>2.7559999999999998</v>
      </c>
      <c r="AM65" s="666">
        <v>2.7559999999999998</v>
      </c>
      <c r="AN65" s="666">
        <v>2.7559999999999998</v>
      </c>
      <c r="AO65" s="666">
        <v>2.7559999999999998</v>
      </c>
      <c r="AP65" s="666">
        <v>2.7559999999999998</v>
      </c>
      <c r="AQ65" s="666">
        <v>2.7559999999999998</v>
      </c>
      <c r="AR65" s="666">
        <v>2.7559999999999998</v>
      </c>
      <c r="AS65" s="666">
        <v>2.7559999999999998</v>
      </c>
      <c r="AT65" s="666">
        <v>2.7559999999999998</v>
      </c>
      <c r="AU65" s="666">
        <v>2.7559999999999998</v>
      </c>
      <c r="AV65" s="666">
        <v>2.7559999999999998</v>
      </c>
      <c r="AW65" s="666">
        <v>2.7559999999999998</v>
      </c>
      <c r="AX65" s="666">
        <v>2.7559999999999998</v>
      </c>
      <c r="AY65" s="666">
        <v>2.7559999999999998</v>
      </c>
      <c r="AZ65" s="666">
        <v>2.7559999999999998</v>
      </c>
      <c r="BA65" s="666">
        <v>2.7559999999999998</v>
      </c>
      <c r="BB65" s="666">
        <v>2.7559999999999998</v>
      </c>
      <c r="BC65" s="666">
        <v>2.7559999999999998</v>
      </c>
      <c r="BD65" s="666">
        <v>2.7559999999999998</v>
      </c>
      <c r="BE65" s="666">
        <v>2.7559999999999998</v>
      </c>
      <c r="BF65" s="666">
        <v>2.7559999999999998</v>
      </c>
      <c r="BG65" s="666">
        <v>2.7559999999999998</v>
      </c>
      <c r="BH65" s="666">
        <v>2.7559999999999998</v>
      </c>
      <c r="BI65" s="666">
        <v>2.7559999999999998</v>
      </c>
      <c r="BJ65" s="666">
        <v>2.7559999999999998</v>
      </c>
      <c r="BK65" s="666"/>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7"/>
      <c r="CK65" s="1367"/>
    </row>
    <row r="66" spans="1:89" s="1366" customFormat="1" ht="27.6" x14ac:dyDescent="0.25">
      <c r="A66" s="1357"/>
      <c r="B66" s="668" t="s">
        <v>447</v>
      </c>
      <c r="C66" s="669" t="s">
        <v>448</v>
      </c>
      <c r="D66" s="670" t="s">
        <v>449</v>
      </c>
      <c r="E66" s="671" t="s">
        <v>254</v>
      </c>
      <c r="F66" s="672">
        <v>2</v>
      </c>
      <c r="G66" s="665">
        <v>96.361999999999995</v>
      </c>
      <c r="H66" s="623">
        <f>G66+SUM(H67:H72)</f>
        <v>102.64516999999999</v>
      </c>
      <c r="I66" s="623">
        <f t="shared" ref="I66:BJ66" si="11">H66+SUM(I67:I72)</f>
        <v>114.07032</v>
      </c>
      <c r="J66" s="623">
        <f t="shared" si="11"/>
        <v>126.77987999999999</v>
      </c>
      <c r="K66" s="623">
        <f t="shared" si="11"/>
        <v>140.07133999999999</v>
      </c>
      <c r="L66" s="623">
        <f t="shared" si="11"/>
        <v>153.86444</v>
      </c>
      <c r="M66" s="623">
        <f>L66+SUM(M67:M72)</f>
        <v>157.89979</v>
      </c>
      <c r="N66" s="623">
        <f t="shared" si="11"/>
        <v>161.59303</v>
      </c>
      <c r="O66" s="623">
        <f t="shared" si="11"/>
        <v>164.8981</v>
      </c>
      <c r="P66" s="623">
        <f t="shared" si="11"/>
        <v>168.27760000000001</v>
      </c>
      <c r="Q66" s="623">
        <f t="shared" si="11"/>
        <v>171.51125999999999</v>
      </c>
      <c r="R66" s="623">
        <f t="shared" si="11"/>
        <v>174.52368999999999</v>
      </c>
      <c r="S66" s="623">
        <f t="shared" si="11"/>
        <v>177.35660999999999</v>
      </c>
      <c r="T66" s="623">
        <f t="shared" si="11"/>
        <v>180.05296999999999</v>
      </c>
      <c r="U66" s="623">
        <f t="shared" si="11"/>
        <v>182.64773</v>
      </c>
      <c r="V66" s="623">
        <f t="shared" si="11"/>
        <v>185.20304999999999</v>
      </c>
      <c r="W66" s="623">
        <f t="shared" si="11"/>
        <v>187.72933</v>
      </c>
      <c r="X66" s="623">
        <f t="shared" si="11"/>
        <v>190.24159</v>
      </c>
      <c r="Y66" s="623">
        <f t="shared" si="11"/>
        <v>192.74968000000001</v>
      </c>
      <c r="Z66" s="623">
        <f t="shared" si="11"/>
        <v>195.24294</v>
      </c>
      <c r="AA66" s="623">
        <f t="shared" si="11"/>
        <v>197.72865999999999</v>
      </c>
      <c r="AB66" s="623">
        <f t="shared" si="11"/>
        <v>200.20084</v>
      </c>
      <c r="AC66" s="623">
        <f t="shared" si="11"/>
        <v>202.65494000000001</v>
      </c>
      <c r="AD66" s="623">
        <f t="shared" si="11"/>
        <v>205.09009</v>
      </c>
      <c r="AE66" s="623">
        <f t="shared" si="11"/>
        <v>207.50900999999999</v>
      </c>
      <c r="AF66" s="623">
        <f t="shared" si="11"/>
        <v>209.91266999999999</v>
      </c>
      <c r="AG66" s="623">
        <f t="shared" si="11"/>
        <v>212.30000999999999</v>
      </c>
      <c r="AH66" s="623">
        <f t="shared" si="11"/>
        <v>214.66858999999999</v>
      </c>
      <c r="AI66" s="623">
        <f t="shared" si="11"/>
        <v>217.01743999999999</v>
      </c>
      <c r="AJ66" s="623">
        <f t="shared" si="11"/>
        <v>219.34942999999998</v>
      </c>
      <c r="AK66" s="623">
        <f t="shared" si="11"/>
        <v>221.66687999999999</v>
      </c>
      <c r="AL66" s="623">
        <f t="shared" si="11"/>
        <v>223.16864999999999</v>
      </c>
      <c r="AM66" s="623">
        <f t="shared" si="11"/>
        <v>224.56249999999997</v>
      </c>
      <c r="AN66" s="623">
        <f t="shared" si="11"/>
        <v>225.95403999999996</v>
      </c>
      <c r="AO66" s="623">
        <f t="shared" si="11"/>
        <v>227.37748999999997</v>
      </c>
      <c r="AP66" s="623">
        <f t="shared" si="11"/>
        <v>228.82124999999996</v>
      </c>
      <c r="AQ66" s="623">
        <f t="shared" si="11"/>
        <v>230.25435999999996</v>
      </c>
      <c r="AR66" s="623">
        <f t="shared" si="11"/>
        <v>231.66694999999996</v>
      </c>
      <c r="AS66" s="623">
        <f t="shared" si="11"/>
        <v>233.05046999999996</v>
      </c>
      <c r="AT66" s="623">
        <f t="shared" si="11"/>
        <v>234.40303999999998</v>
      </c>
      <c r="AU66" s="623">
        <f t="shared" si="11"/>
        <v>235.78907999999998</v>
      </c>
      <c r="AV66" s="623">
        <f t="shared" si="11"/>
        <v>237.17675999999997</v>
      </c>
      <c r="AW66" s="623">
        <f t="shared" si="11"/>
        <v>238.56149999999997</v>
      </c>
      <c r="AX66" s="623">
        <f t="shared" si="11"/>
        <v>240.00862999999995</v>
      </c>
      <c r="AY66" s="623">
        <f t="shared" si="11"/>
        <v>241.48269999999997</v>
      </c>
      <c r="AZ66" s="623">
        <f t="shared" si="11"/>
        <v>243.00557999999995</v>
      </c>
      <c r="BA66" s="623">
        <f t="shared" si="11"/>
        <v>244.57571999999996</v>
      </c>
      <c r="BB66" s="623">
        <f t="shared" si="11"/>
        <v>246.14456999999996</v>
      </c>
      <c r="BC66" s="623">
        <f t="shared" si="11"/>
        <v>247.69122999999996</v>
      </c>
      <c r="BD66" s="623">
        <f t="shared" si="11"/>
        <v>249.23760999999996</v>
      </c>
      <c r="BE66" s="623">
        <f t="shared" si="11"/>
        <v>250.74920999999995</v>
      </c>
      <c r="BF66" s="623">
        <f t="shared" si="11"/>
        <v>252.25754999999995</v>
      </c>
      <c r="BG66" s="623">
        <f t="shared" si="11"/>
        <v>253.76070999999996</v>
      </c>
      <c r="BH66" s="623">
        <f t="shared" si="11"/>
        <v>255.23863999999995</v>
      </c>
      <c r="BI66" s="623">
        <f t="shared" si="11"/>
        <v>256.69635999999997</v>
      </c>
      <c r="BJ66" s="623">
        <f t="shared" si="11"/>
        <v>258.12624</v>
      </c>
      <c r="BK66" s="1539"/>
      <c r="BL66" s="1539"/>
      <c r="BM66" s="1539"/>
      <c r="BN66" s="1539"/>
      <c r="BO66" s="1539"/>
      <c r="BP66" s="1539"/>
      <c r="BQ66" s="1539"/>
      <c r="BR66" s="1539"/>
      <c r="BS66" s="1539"/>
      <c r="BT66" s="1539"/>
      <c r="BU66" s="1539"/>
      <c r="BV66" s="1539"/>
      <c r="BW66" s="1539"/>
      <c r="BX66" s="1539"/>
      <c r="BY66" s="1539"/>
      <c r="BZ66" s="1539"/>
      <c r="CA66" s="1539"/>
      <c r="CB66" s="1539"/>
      <c r="CC66" s="1539"/>
      <c r="CD66" s="1539"/>
      <c r="CE66" s="1539"/>
      <c r="CF66" s="1539"/>
      <c r="CG66" s="1539"/>
      <c r="CH66" s="1539"/>
      <c r="CI66" s="1538"/>
      <c r="CK66" s="1367"/>
    </row>
    <row r="67" spans="1:89" s="1366" customFormat="1" x14ac:dyDescent="0.25">
      <c r="A67" s="1357"/>
      <c r="B67" s="668" t="s">
        <v>450</v>
      </c>
      <c r="C67" s="669" t="s">
        <v>451</v>
      </c>
      <c r="D67" s="670" t="s">
        <v>452</v>
      </c>
      <c r="E67" s="671" t="s">
        <v>254</v>
      </c>
      <c r="F67" s="672">
        <v>2</v>
      </c>
      <c r="G67" s="665">
        <v>0</v>
      </c>
      <c r="H67" s="665">
        <v>3.7831700000000001</v>
      </c>
      <c r="I67" s="665">
        <v>4.5751499999999998</v>
      </c>
      <c r="J67" s="665">
        <v>3.8345600000000002</v>
      </c>
      <c r="K67" s="665">
        <v>3.4164599999999998</v>
      </c>
      <c r="L67" s="665">
        <v>3.9180999999999999</v>
      </c>
      <c r="M67" s="666">
        <v>4.0353500000000002</v>
      </c>
      <c r="N67" s="666">
        <v>3.6932399999999999</v>
      </c>
      <c r="O67" s="666">
        <v>3.3050700000000002</v>
      </c>
      <c r="P67" s="666">
        <v>3.3795000000000002</v>
      </c>
      <c r="Q67" s="666">
        <v>3.23366</v>
      </c>
      <c r="R67" s="666">
        <v>3.0124300000000002</v>
      </c>
      <c r="S67" s="666">
        <v>2.8329200000000001</v>
      </c>
      <c r="T67" s="666">
        <v>2.6963599999999999</v>
      </c>
      <c r="U67" s="666">
        <v>2.59476</v>
      </c>
      <c r="V67" s="666">
        <v>2.55532</v>
      </c>
      <c r="W67" s="666">
        <v>2.5262799999999999</v>
      </c>
      <c r="X67" s="666">
        <v>2.5122599999999999</v>
      </c>
      <c r="Y67" s="666">
        <v>2.5080900000000002</v>
      </c>
      <c r="Z67" s="666">
        <v>2.4932599999999998</v>
      </c>
      <c r="AA67" s="666">
        <v>2.4857200000000002</v>
      </c>
      <c r="AB67" s="666">
        <v>2.4721799999999998</v>
      </c>
      <c r="AC67" s="666">
        <v>2.4540999999999999</v>
      </c>
      <c r="AD67" s="666">
        <v>2.4351500000000001</v>
      </c>
      <c r="AE67" s="666">
        <v>2.41892</v>
      </c>
      <c r="AF67" s="666">
        <v>2.4036599999999999</v>
      </c>
      <c r="AG67" s="666">
        <v>2.38734</v>
      </c>
      <c r="AH67" s="666">
        <v>2.3685800000000001</v>
      </c>
      <c r="AI67" s="666">
        <v>2.3488500000000001</v>
      </c>
      <c r="AJ67" s="666">
        <v>2.3319899999999998</v>
      </c>
      <c r="AK67" s="666">
        <v>2.31745</v>
      </c>
      <c r="AL67" s="666">
        <v>1.50177</v>
      </c>
      <c r="AM67" s="666">
        <v>1.39385</v>
      </c>
      <c r="AN67" s="666">
        <v>1.39154</v>
      </c>
      <c r="AO67" s="666">
        <v>1.4234500000000001</v>
      </c>
      <c r="AP67" s="666">
        <v>1.4437599999999999</v>
      </c>
      <c r="AQ67" s="666">
        <v>1.4331100000000001</v>
      </c>
      <c r="AR67" s="666">
        <v>1.41259</v>
      </c>
      <c r="AS67" s="666">
        <v>1.3835200000000001</v>
      </c>
      <c r="AT67" s="666">
        <v>1.3525700000000001</v>
      </c>
      <c r="AU67" s="666">
        <v>1.3860399999999999</v>
      </c>
      <c r="AV67" s="666">
        <v>1.38768</v>
      </c>
      <c r="AW67" s="666">
        <v>1.3847400000000001</v>
      </c>
      <c r="AX67" s="666">
        <v>1.44713</v>
      </c>
      <c r="AY67" s="666">
        <v>1.47407</v>
      </c>
      <c r="AZ67" s="666">
        <v>1.52288</v>
      </c>
      <c r="BA67" s="666">
        <v>1.5701400000000001</v>
      </c>
      <c r="BB67" s="666">
        <v>1.5688500000000001</v>
      </c>
      <c r="BC67" s="666">
        <v>1.5466599999999999</v>
      </c>
      <c r="BD67" s="666">
        <v>1.5463800000000001</v>
      </c>
      <c r="BE67" s="666">
        <v>1.5116000000000001</v>
      </c>
      <c r="BF67" s="666">
        <v>1.50834</v>
      </c>
      <c r="BG67" s="666">
        <v>1.5031600000000001</v>
      </c>
      <c r="BH67" s="666">
        <v>1.47793</v>
      </c>
      <c r="BI67" s="666">
        <v>1.4577199999999999</v>
      </c>
      <c r="BJ67" s="666">
        <v>1.42988</v>
      </c>
      <c r="BK67" s="666"/>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7"/>
      <c r="CK67" s="1367"/>
    </row>
    <row r="68" spans="1:89" s="1366" customFormat="1" x14ac:dyDescent="0.25">
      <c r="A68" s="1357"/>
      <c r="B68" s="668" t="s">
        <v>453</v>
      </c>
      <c r="C68" s="669" t="s">
        <v>454</v>
      </c>
      <c r="D68" s="670" t="s">
        <v>455</v>
      </c>
      <c r="E68" s="671" t="s">
        <v>254</v>
      </c>
      <c r="F68" s="672">
        <v>2</v>
      </c>
      <c r="G68" s="665">
        <v>0</v>
      </c>
      <c r="H68" s="665">
        <v>2.5</v>
      </c>
      <c r="I68" s="665">
        <v>2.5</v>
      </c>
      <c r="J68" s="665">
        <v>2.5</v>
      </c>
      <c r="K68" s="665">
        <v>2.5</v>
      </c>
      <c r="L68" s="665">
        <v>2.5</v>
      </c>
      <c r="M68" s="666">
        <v>0</v>
      </c>
      <c r="N68" s="666">
        <v>0</v>
      </c>
      <c r="O68" s="666">
        <v>0</v>
      </c>
      <c r="P68" s="666">
        <v>0</v>
      </c>
      <c r="Q68" s="666">
        <v>0</v>
      </c>
      <c r="R68" s="666">
        <v>0</v>
      </c>
      <c r="S68" s="666">
        <v>0</v>
      </c>
      <c r="T68" s="666">
        <v>0</v>
      </c>
      <c r="U68" s="666">
        <v>0</v>
      </c>
      <c r="V68" s="666">
        <v>0</v>
      </c>
      <c r="W68" s="666">
        <v>0</v>
      </c>
      <c r="X68" s="666">
        <v>0</v>
      </c>
      <c r="Y68" s="666">
        <v>0</v>
      </c>
      <c r="Z68" s="666">
        <v>0</v>
      </c>
      <c r="AA68" s="666">
        <v>0</v>
      </c>
      <c r="AB68" s="666">
        <v>0</v>
      </c>
      <c r="AC68" s="666">
        <v>0</v>
      </c>
      <c r="AD68" s="666">
        <v>0</v>
      </c>
      <c r="AE68" s="666">
        <v>0</v>
      </c>
      <c r="AF68" s="666">
        <v>0</v>
      </c>
      <c r="AG68" s="666">
        <v>0</v>
      </c>
      <c r="AH68" s="666">
        <v>0</v>
      </c>
      <c r="AI68" s="666">
        <v>0</v>
      </c>
      <c r="AJ68" s="666">
        <v>0</v>
      </c>
      <c r="AK68" s="666">
        <v>0</v>
      </c>
      <c r="AL68" s="666">
        <v>0</v>
      </c>
      <c r="AM68" s="666">
        <v>0</v>
      </c>
      <c r="AN68" s="666">
        <v>0</v>
      </c>
      <c r="AO68" s="666">
        <v>0</v>
      </c>
      <c r="AP68" s="666">
        <v>0</v>
      </c>
      <c r="AQ68" s="666">
        <v>0</v>
      </c>
      <c r="AR68" s="666">
        <v>0</v>
      </c>
      <c r="AS68" s="666">
        <v>0</v>
      </c>
      <c r="AT68" s="666">
        <v>0</v>
      </c>
      <c r="AU68" s="666">
        <v>0</v>
      </c>
      <c r="AV68" s="666">
        <v>0</v>
      </c>
      <c r="AW68" s="666">
        <v>0</v>
      </c>
      <c r="AX68" s="666">
        <v>0</v>
      </c>
      <c r="AY68" s="666">
        <v>0</v>
      </c>
      <c r="AZ68" s="666">
        <v>0</v>
      </c>
      <c r="BA68" s="666">
        <v>0</v>
      </c>
      <c r="BB68" s="666">
        <v>0</v>
      </c>
      <c r="BC68" s="666">
        <v>0</v>
      </c>
      <c r="BD68" s="666">
        <v>0</v>
      </c>
      <c r="BE68" s="666">
        <v>0</v>
      </c>
      <c r="BF68" s="666">
        <v>0</v>
      </c>
      <c r="BG68" s="666">
        <v>0</v>
      </c>
      <c r="BH68" s="666">
        <v>0</v>
      </c>
      <c r="BI68" s="666">
        <v>0</v>
      </c>
      <c r="BJ68" s="666">
        <v>0</v>
      </c>
      <c r="BK68" s="666"/>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7"/>
      <c r="CK68" s="1367"/>
    </row>
    <row r="69" spans="1:89" s="1366" customFormat="1" x14ac:dyDescent="0.25">
      <c r="A69" s="1357"/>
      <c r="B69" s="668" t="s">
        <v>456</v>
      </c>
      <c r="C69" s="669" t="s">
        <v>457</v>
      </c>
      <c r="D69" s="670" t="s">
        <v>458</v>
      </c>
      <c r="E69" s="671" t="s">
        <v>254</v>
      </c>
      <c r="F69" s="672">
        <v>2</v>
      </c>
      <c r="G69" s="665">
        <v>0</v>
      </c>
      <c r="H69" s="665">
        <v>0</v>
      </c>
      <c r="I69" s="665">
        <v>0</v>
      </c>
      <c r="J69" s="665">
        <v>0</v>
      </c>
      <c r="K69" s="665">
        <v>0</v>
      </c>
      <c r="L69" s="665">
        <v>0</v>
      </c>
      <c r="M69" s="666">
        <v>0</v>
      </c>
      <c r="N69" s="666">
        <v>0</v>
      </c>
      <c r="O69" s="666">
        <v>0</v>
      </c>
      <c r="P69" s="666">
        <v>0</v>
      </c>
      <c r="Q69" s="666">
        <v>0</v>
      </c>
      <c r="R69" s="666">
        <v>0</v>
      </c>
      <c r="S69" s="666">
        <v>0</v>
      </c>
      <c r="T69" s="666">
        <v>0</v>
      </c>
      <c r="U69" s="666">
        <v>0</v>
      </c>
      <c r="V69" s="666">
        <v>0</v>
      </c>
      <c r="W69" s="666">
        <v>0</v>
      </c>
      <c r="X69" s="666">
        <v>0</v>
      </c>
      <c r="Y69" s="666">
        <v>0</v>
      </c>
      <c r="Z69" s="666">
        <v>0</v>
      </c>
      <c r="AA69" s="666">
        <v>0</v>
      </c>
      <c r="AB69" s="666">
        <v>0</v>
      </c>
      <c r="AC69" s="666">
        <v>0</v>
      </c>
      <c r="AD69" s="666">
        <v>0</v>
      </c>
      <c r="AE69" s="666">
        <v>0</v>
      </c>
      <c r="AF69" s="666">
        <v>0</v>
      </c>
      <c r="AG69" s="666">
        <v>0</v>
      </c>
      <c r="AH69" s="666">
        <v>0</v>
      </c>
      <c r="AI69" s="666">
        <v>0</v>
      </c>
      <c r="AJ69" s="666">
        <v>0</v>
      </c>
      <c r="AK69" s="666">
        <v>0</v>
      </c>
      <c r="AL69" s="666">
        <v>0</v>
      </c>
      <c r="AM69" s="666">
        <v>0</v>
      </c>
      <c r="AN69" s="666">
        <v>0</v>
      </c>
      <c r="AO69" s="666">
        <v>0</v>
      </c>
      <c r="AP69" s="666">
        <v>0</v>
      </c>
      <c r="AQ69" s="666">
        <v>0</v>
      </c>
      <c r="AR69" s="666">
        <v>0</v>
      </c>
      <c r="AS69" s="666">
        <v>0</v>
      </c>
      <c r="AT69" s="666">
        <v>0</v>
      </c>
      <c r="AU69" s="666">
        <v>0</v>
      </c>
      <c r="AV69" s="666">
        <v>0</v>
      </c>
      <c r="AW69" s="666">
        <v>0</v>
      </c>
      <c r="AX69" s="666">
        <v>0</v>
      </c>
      <c r="AY69" s="666">
        <v>0</v>
      </c>
      <c r="AZ69" s="666">
        <v>0</v>
      </c>
      <c r="BA69" s="666">
        <v>0</v>
      </c>
      <c r="BB69" s="666">
        <v>0</v>
      </c>
      <c r="BC69" s="666">
        <v>0</v>
      </c>
      <c r="BD69" s="666">
        <v>0</v>
      </c>
      <c r="BE69" s="666">
        <v>0</v>
      </c>
      <c r="BF69" s="666">
        <v>0</v>
      </c>
      <c r="BG69" s="666">
        <v>0</v>
      </c>
      <c r="BH69" s="666">
        <v>0</v>
      </c>
      <c r="BI69" s="666">
        <v>0</v>
      </c>
      <c r="BJ69" s="666">
        <v>0</v>
      </c>
      <c r="BK69" s="666"/>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7"/>
      <c r="CK69" s="1367"/>
    </row>
    <row r="70" spans="1:89" s="1366" customFormat="1" ht="27.6" x14ac:dyDescent="0.25">
      <c r="A70" s="1357"/>
      <c r="B70" s="668" t="s">
        <v>459</v>
      </c>
      <c r="C70" s="669" t="s">
        <v>460</v>
      </c>
      <c r="D70" s="670" t="s">
        <v>461</v>
      </c>
      <c r="E70" s="671" t="s">
        <v>254</v>
      </c>
      <c r="F70" s="672">
        <v>2</v>
      </c>
      <c r="G70" s="665">
        <v>0</v>
      </c>
      <c r="H70" s="665">
        <v>0</v>
      </c>
      <c r="I70" s="665">
        <v>4.2</v>
      </c>
      <c r="J70" s="665">
        <v>6</v>
      </c>
      <c r="K70" s="665">
        <v>7</v>
      </c>
      <c r="L70" s="665">
        <v>7</v>
      </c>
      <c r="M70" s="666">
        <v>0</v>
      </c>
      <c r="N70" s="666">
        <v>0</v>
      </c>
      <c r="O70" s="666">
        <v>0</v>
      </c>
      <c r="P70" s="666">
        <v>0</v>
      </c>
      <c r="Q70" s="666">
        <v>0</v>
      </c>
      <c r="R70" s="666">
        <v>0</v>
      </c>
      <c r="S70" s="666">
        <v>0</v>
      </c>
      <c r="T70" s="666">
        <v>0</v>
      </c>
      <c r="U70" s="666">
        <v>0</v>
      </c>
      <c r="V70" s="666">
        <v>0</v>
      </c>
      <c r="W70" s="666">
        <v>0</v>
      </c>
      <c r="X70" s="666">
        <v>0</v>
      </c>
      <c r="Y70" s="666">
        <v>0</v>
      </c>
      <c r="Z70" s="666">
        <v>0</v>
      </c>
      <c r="AA70" s="666">
        <v>0</v>
      </c>
      <c r="AB70" s="666">
        <v>0</v>
      </c>
      <c r="AC70" s="666">
        <v>0</v>
      </c>
      <c r="AD70" s="666">
        <v>0</v>
      </c>
      <c r="AE70" s="666">
        <v>0</v>
      </c>
      <c r="AF70" s="666">
        <v>0</v>
      </c>
      <c r="AG70" s="666">
        <v>0</v>
      </c>
      <c r="AH70" s="666">
        <v>0</v>
      </c>
      <c r="AI70" s="666">
        <v>0</v>
      </c>
      <c r="AJ70" s="666">
        <v>0</v>
      </c>
      <c r="AK70" s="666">
        <v>0</v>
      </c>
      <c r="AL70" s="666">
        <v>0</v>
      </c>
      <c r="AM70" s="666">
        <v>0</v>
      </c>
      <c r="AN70" s="666">
        <v>0</v>
      </c>
      <c r="AO70" s="666">
        <v>0</v>
      </c>
      <c r="AP70" s="666">
        <v>0</v>
      </c>
      <c r="AQ70" s="666">
        <v>0</v>
      </c>
      <c r="AR70" s="666">
        <v>0</v>
      </c>
      <c r="AS70" s="666">
        <v>0</v>
      </c>
      <c r="AT70" s="666">
        <v>0</v>
      </c>
      <c r="AU70" s="666">
        <v>0</v>
      </c>
      <c r="AV70" s="666">
        <v>0</v>
      </c>
      <c r="AW70" s="666">
        <v>0</v>
      </c>
      <c r="AX70" s="666">
        <v>0</v>
      </c>
      <c r="AY70" s="666">
        <v>0</v>
      </c>
      <c r="AZ70" s="666">
        <v>0</v>
      </c>
      <c r="BA70" s="666">
        <v>0</v>
      </c>
      <c r="BB70" s="666">
        <v>0</v>
      </c>
      <c r="BC70" s="666">
        <v>0</v>
      </c>
      <c r="BD70" s="666">
        <v>0</v>
      </c>
      <c r="BE70" s="666">
        <v>0</v>
      </c>
      <c r="BF70" s="666">
        <v>0</v>
      </c>
      <c r="BG70" s="666">
        <v>0</v>
      </c>
      <c r="BH70" s="666">
        <v>0</v>
      </c>
      <c r="BI70" s="666">
        <v>0</v>
      </c>
      <c r="BJ70" s="666">
        <v>0</v>
      </c>
      <c r="BK70" s="666"/>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7"/>
      <c r="CK70" s="1367"/>
    </row>
    <row r="71" spans="1:89" s="1366" customFormat="1" x14ac:dyDescent="0.25">
      <c r="A71" s="1357"/>
      <c r="B71" s="668" t="s">
        <v>462</v>
      </c>
      <c r="C71" s="669" t="s">
        <v>463</v>
      </c>
      <c r="D71" s="670" t="s">
        <v>464</v>
      </c>
      <c r="E71" s="671" t="s">
        <v>254</v>
      </c>
      <c r="F71" s="672">
        <v>2</v>
      </c>
      <c r="G71" s="665">
        <v>0</v>
      </c>
      <c r="H71" s="665">
        <v>0</v>
      </c>
      <c r="I71" s="665">
        <v>0</v>
      </c>
      <c r="J71" s="665">
        <v>0</v>
      </c>
      <c r="K71" s="665">
        <v>0</v>
      </c>
      <c r="L71" s="665">
        <v>0</v>
      </c>
      <c r="M71" s="666">
        <v>0</v>
      </c>
      <c r="N71" s="666">
        <v>0</v>
      </c>
      <c r="O71" s="666">
        <v>0</v>
      </c>
      <c r="P71" s="666">
        <v>0</v>
      </c>
      <c r="Q71" s="666">
        <v>0</v>
      </c>
      <c r="R71" s="666">
        <v>0</v>
      </c>
      <c r="S71" s="666">
        <v>0</v>
      </c>
      <c r="T71" s="666">
        <v>0</v>
      </c>
      <c r="U71" s="666">
        <v>0</v>
      </c>
      <c r="V71" s="666">
        <v>0</v>
      </c>
      <c r="W71" s="666">
        <v>0</v>
      </c>
      <c r="X71" s="666">
        <v>0</v>
      </c>
      <c r="Y71" s="666">
        <v>0</v>
      </c>
      <c r="Z71" s="666">
        <v>0</v>
      </c>
      <c r="AA71" s="666">
        <v>0</v>
      </c>
      <c r="AB71" s="666">
        <v>0</v>
      </c>
      <c r="AC71" s="666">
        <v>0</v>
      </c>
      <c r="AD71" s="666">
        <v>0</v>
      </c>
      <c r="AE71" s="666">
        <v>0</v>
      </c>
      <c r="AF71" s="666">
        <v>0</v>
      </c>
      <c r="AG71" s="666">
        <v>0</v>
      </c>
      <c r="AH71" s="666">
        <v>0</v>
      </c>
      <c r="AI71" s="666">
        <v>0</v>
      </c>
      <c r="AJ71" s="666">
        <v>0</v>
      </c>
      <c r="AK71" s="666">
        <v>0</v>
      </c>
      <c r="AL71" s="666">
        <v>0</v>
      </c>
      <c r="AM71" s="666">
        <v>0</v>
      </c>
      <c r="AN71" s="666">
        <v>0</v>
      </c>
      <c r="AO71" s="666">
        <v>0</v>
      </c>
      <c r="AP71" s="666">
        <v>0</v>
      </c>
      <c r="AQ71" s="666">
        <v>0</v>
      </c>
      <c r="AR71" s="666">
        <v>0</v>
      </c>
      <c r="AS71" s="666">
        <v>0</v>
      </c>
      <c r="AT71" s="666">
        <v>0</v>
      </c>
      <c r="AU71" s="666">
        <v>0</v>
      </c>
      <c r="AV71" s="666">
        <v>0</v>
      </c>
      <c r="AW71" s="666">
        <v>0</v>
      </c>
      <c r="AX71" s="666">
        <v>0</v>
      </c>
      <c r="AY71" s="666">
        <v>0</v>
      </c>
      <c r="AZ71" s="666">
        <v>0</v>
      </c>
      <c r="BA71" s="666">
        <v>0</v>
      </c>
      <c r="BB71" s="666">
        <v>0</v>
      </c>
      <c r="BC71" s="666">
        <v>0</v>
      </c>
      <c r="BD71" s="666">
        <v>0</v>
      </c>
      <c r="BE71" s="666">
        <v>0</v>
      </c>
      <c r="BF71" s="666">
        <v>0</v>
      </c>
      <c r="BG71" s="666">
        <v>0</v>
      </c>
      <c r="BH71" s="666">
        <v>0</v>
      </c>
      <c r="BI71" s="666">
        <v>0</v>
      </c>
      <c r="BJ71" s="666">
        <v>0</v>
      </c>
      <c r="BK71" s="666"/>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7"/>
      <c r="CK71" s="1367"/>
    </row>
    <row r="72" spans="1:89" s="1366" customFormat="1" ht="27.6" x14ac:dyDescent="0.25">
      <c r="A72" s="1357"/>
      <c r="B72" s="668" t="s">
        <v>465</v>
      </c>
      <c r="C72" s="669" t="s">
        <v>466</v>
      </c>
      <c r="D72" s="670" t="s">
        <v>467</v>
      </c>
      <c r="E72" s="671" t="s">
        <v>254</v>
      </c>
      <c r="F72" s="672">
        <v>2</v>
      </c>
      <c r="G72" s="665">
        <v>0</v>
      </c>
      <c r="H72" s="665">
        <v>0</v>
      </c>
      <c r="I72" s="665">
        <v>0.15</v>
      </c>
      <c r="J72" s="665">
        <v>0.375</v>
      </c>
      <c r="K72" s="665">
        <v>0.375</v>
      </c>
      <c r="L72" s="665">
        <v>0.375</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0</v>
      </c>
      <c r="AY72" s="666">
        <v>0</v>
      </c>
      <c r="AZ72" s="666">
        <v>0</v>
      </c>
      <c r="BA72" s="666">
        <v>0</v>
      </c>
      <c r="BB72" s="666">
        <v>0</v>
      </c>
      <c r="BC72" s="666">
        <v>0</v>
      </c>
      <c r="BD72" s="666">
        <v>0</v>
      </c>
      <c r="BE72" s="666">
        <v>0</v>
      </c>
      <c r="BF72" s="666">
        <v>0</v>
      </c>
      <c r="BG72" s="666">
        <v>0</v>
      </c>
      <c r="BH72" s="666">
        <v>0</v>
      </c>
      <c r="BI72" s="666">
        <v>0</v>
      </c>
      <c r="BJ72" s="666">
        <v>0</v>
      </c>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7"/>
      <c r="CK72" s="1367"/>
    </row>
    <row r="73" spans="1:89" s="1366" customFormat="1" x14ac:dyDescent="0.25">
      <c r="A73" s="1357"/>
      <c r="B73" s="668" t="s">
        <v>468</v>
      </c>
      <c r="C73" s="669" t="s">
        <v>469</v>
      </c>
      <c r="D73" s="664" t="s">
        <v>79</v>
      </c>
      <c r="E73" s="642" t="s">
        <v>254</v>
      </c>
      <c r="F73" s="643">
        <v>2</v>
      </c>
      <c r="G73" s="665">
        <v>2.0019999999999998</v>
      </c>
      <c r="H73" s="665">
        <v>2.0019999999999998</v>
      </c>
      <c r="I73" s="665">
        <v>2.0019999999999998</v>
      </c>
      <c r="J73" s="665">
        <v>2.0019999999999998</v>
      </c>
      <c r="K73" s="665">
        <v>2.0019999999999998</v>
      </c>
      <c r="L73" s="665">
        <v>2.0019999999999998</v>
      </c>
      <c r="M73" s="666">
        <v>2.0019999999999998</v>
      </c>
      <c r="N73" s="666">
        <v>2.0019999999999998</v>
      </c>
      <c r="O73" s="666">
        <v>2.0019999999999998</v>
      </c>
      <c r="P73" s="666">
        <v>2.0019999999999998</v>
      </c>
      <c r="Q73" s="666">
        <v>2.0019999999999998</v>
      </c>
      <c r="R73" s="666">
        <v>2.0019999999999998</v>
      </c>
      <c r="S73" s="666">
        <v>2.0019999999999998</v>
      </c>
      <c r="T73" s="666">
        <v>2.0019999999999998</v>
      </c>
      <c r="U73" s="666">
        <v>2.0019999999999998</v>
      </c>
      <c r="V73" s="666">
        <v>2.0019999999999998</v>
      </c>
      <c r="W73" s="666">
        <v>2.0019999999999998</v>
      </c>
      <c r="X73" s="666">
        <v>2.0019999999999998</v>
      </c>
      <c r="Y73" s="666">
        <v>2.0019999999999998</v>
      </c>
      <c r="Z73" s="666">
        <v>2.0019999999999998</v>
      </c>
      <c r="AA73" s="666">
        <v>2.0019999999999998</v>
      </c>
      <c r="AB73" s="666">
        <v>2.0019999999999998</v>
      </c>
      <c r="AC73" s="666">
        <v>2.0019999999999998</v>
      </c>
      <c r="AD73" s="666">
        <v>2.0019999999999998</v>
      </c>
      <c r="AE73" s="666">
        <v>2.0019999999999998</v>
      </c>
      <c r="AF73" s="666">
        <v>2.0019999999999998</v>
      </c>
      <c r="AG73" s="666">
        <v>2.0019999999999998</v>
      </c>
      <c r="AH73" s="666">
        <v>2.0019999999999998</v>
      </c>
      <c r="AI73" s="666">
        <v>2.0019999999999998</v>
      </c>
      <c r="AJ73" s="666">
        <v>2.0019999999999998</v>
      </c>
      <c r="AK73" s="666">
        <v>2.0019999999999998</v>
      </c>
      <c r="AL73" s="666">
        <v>2.0019999999999998</v>
      </c>
      <c r="AM73" s="666">
        <v>2.0019999999999998</v>
      </c>
      <c r="AN73" s="666">
        <v>2.0019999999999998</v>
      </c>
      <c r="AO73" s="666">
        <v>2.0019999999999998</v>
      </c>
      <c r="AP73" s="666">
        <v>2.0019999999999998</v>
      </c>
      <c r="AQ73" s="666">
        <v>2.0019999999999998</v>
      </c>
      <c r="AR73" s="666">
        <v>2.0019999999999998</v>
      </c>
      <c r="AS73" s="666">
        <v>2.0019999999999998</v>
      </c>
      <c r="AT73" s="666">
        <v>2.0019999999999998</v>
      </c>
      <c r="AU73" s="666">
        <v>2.0019999999999998</v>
      </c>
      <c r="AV73" s="666">
        <v>2.0019999999999998</v>
      </c>
      <c r="AW73" s="666">
        <v>2.0019999999999998</v>
      </c>
      <c r="AX73" s="666">
        <v>2.0019999999999998</v>
      </c>
      <c r="AY73" s="666">
        <v>2.0019999999999998</v>
      </c>
      <c r="AZ73" s="666">
        <v>2.0019999999999998</v>
      </c>
      <c r="BA73" s="666">
        <v>2.0019999999999998</v>
      </c>
      <c r="BB73" s="666">
        <v>2.0019999999999998</v>
      </c>
      <c r="BC73" s="666">
        <v>2.0019999999999998</v>
      </c>
      <c r="BD73" s="666">
        <v>2.0019999999999998</v>
      </c>
      <c r="BE73" s="666">
        <v>2.0019999999999998</v>
      </c>
      <c r="BF73" s="666">
        <v>2.0019999999999998</v>
      </c>
      <c r="BG73" s="666">
        <v>2.0019999999999998</v>
      </c>
      <c r="BH73" s="666">
        <v>2.0019999999999998</v>
      </c>
      <c r="BI73" s="666">
        <v>2.0019999999999998</v>
      </c>
      <c r="BJ73" s="666">
        <v>2.0019999999999998</v>
      </c>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7"/>
      <c r="CK73" s="1367"/>
    </row>
    <row r="74" spans="1:89" s="1366" customFormat="1" ht="27.6" x14ac:dyDescent="0.25">
      <c r="A74" s="1357"/>
      <c r="B74" s="668" t="s">
        <v>470</v>
      </c>
      <c r="C74" s="669" t="s">
        <v>471</v>
      </c>
      <c r="D74" s="664" t="s">
        <v>79</v>
      </c>
      <c r="E74" s="642" t="s">
        <v>254</v>
      </c>
      <c r="F74" s="643">
        <v>2</v>
      </c>
      <c r="G74" s="665">
        <v>200.25</v>
      </c>
      <c r="H74" s="665">
        <v>197.75</v>
      </c>
      <c r="I74" s="665">
        <v>190.9</v>
      </c>
      <c r="J74" s="665">
        <v>182.02500000000001</v>
      </c>
      <c r="K74" s="665">
        <v>172.15</v>
      </c>
      <c r="L74" s="665">
        <v>162.27500000000001</v>
      </c>
      <c r="M74" s="666">
        <v>162.27500000000001</v>
      </c>
      <c r="N74" s="666">
        <v>162.27500000000001</v>
      </c>
      <c r="O74" s="666">
        <v>162.27500000000001</v>
      </c>
      <c r="P74" s="666">
        <v>162.27500000000001</v>
      </c>
      <c r="Q74" s="666">
        <v>162.27500000000001</v>
      </c>
      <c r="R74" s="666">
        <v>162.27500000000001</v>
      </c>
      <c r="S74" s="666">
        <v>162.27500000000001</v>
      </c>
      <c r="T74" s="666">
        <v>162.27500000000001</v>
      </c>
      <c r="U74" s="666">
        <v>162.27500000000001</v>
      </c>
      <c r="V74" s="666">
        <v>162.27500000000001</v>
      </c>
      <c r="W74" s="666">
        <v>162.27500000000001</v>
      </c>
      <c r="X74" s="666">
        <v>162.27500000000001</v>
      </c>
      <c r="Y74" s="666">
        <v>162.27500000000001</v>
      </c>
      <c r="Z74" s="666">
        <v>162.27500000000001</v>
      </c>
      <c r="AA74" s="666">
        <v>162.27500000000001</v>
      </c>
      <c r="AB74" s="666">
        <v>162.27500000000001</v>
      </c>
      <c r="AC74" s="666">
        <v>162.27500000000001</v>
      </c>
      <c r="AD74" s="666">
        <v>162.27500000000001</v>
      </c>
      <c r="AE74" s="666">
        <v>162.27500000000001</v>
      </c>
      <c r="AF74" s="666">
        <v>162.27500000000001</v>
      </c>
      <c r="AG74" s="666">
        <v>162.27500000000001</v>
      </c>
      <c r="AH74" s="666">
        <v>162.27500000000001</v>
      </c>
      <c r="AI74" s="666">
        <v>162.27500000000001</v>
      </c>
      <c r="AJ74" s="666">
        <v>162.27500000000001</v>
      </c>
      <c r="AK74" s="666">
        <v>162.27500000000001</v>
      </c>
      <c r="AL74" s="666">
        <v>162.27500000000001</v>
      </c>
      <c r="AM74" s="666">
        <v>162.27500000000001</v>
      </c>
      <c r="AN74" s="666">
        <v>162.27500000000001</v>
      </c>
      <c r="AO74" s="666">
        <v>162.27500000000001</v>
      </c>
      <c r="AP74" s="666">
        <v>162.27500000000001</v>
      </c>
      <c r="AQ74" s="666">
        <v>162.27500000000001</v>
      </c>
      <c r="AR74" s="666">
        <v>162.27500000000001</v>
      </c>
      <c r="AS74" s="666">
        <v>162.27500000000001</v>
      </c>
      <c r="AT74" s="666">
        <v>162.27500000000001</v>
      </c>
      <c r="AU74" s="666">
        <v>162.27500000000001</v>
      </c>
      <c r="AV74" s="666">
        <v>162.27500000000001</v>
      </c>
      <c r="AW74" s="666">
        <v>162.27500000000001</v>
      </c>
      <c r="AX74" s="666">
        <v>162.27500000000001</v>
      </c>
      <c r="AY74" s="666">
        <v>162.27500000000001</v>
      </c>
      <c r="AZ74" s="666">
        <v>162.27500000000001</v>
      </c>
      <c r="BA74" s="666">
        <v>162.27500000000001</v>
      </c>
      <c r="BB74" s="666">
        <v>162.27500000000001</v>
      </c>
      <c r="BC74" s="666">
        <v>162.27500000000001</v>
      </c>
      <c r="BD74" s="666">
        <v>162.27500000000001</v>
      </c>
      <c r="BE74" s="666">
        <v>162.27500000000001</v>
      </c>
      <c r="BF74" s="666">
        <v>162.27500000000001</v>
      </c>
      <c r="BG74" s="666">
        <v>162.27500000000001</v>
      </c>
      <c r="BH74" s="666">
        <v>162.27500000000001</v>
      </c>
      <c r="BI74" s="666">
        <v>162.27500000000001</v>
      </c>
      <c r="BJ74" s="666">
        <v>162.27500000000001</v>
      </c>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7"/>
      <c r="CK74" s="1367"/>
    </row>
    <row r="75" spans="1:89" s="1366" customFormat="1" x14ac:dyDescent="0.25">
      <c r="A75" s="1357"/>
      <c r="B75" s="668" t="s">
        <v>472</v>
      </c>
      <c r="C75" s="669" t="s">
        <v>473</v>
      </c>
      <c r="D75" s="664" t="s">
        <v>79</v>
      </c>
      <c r="E75" s="642" t="s">
        <v>254</v>
      </c>
      <c r="F75" s="643">
        <v>2</v>
      </c>
      <c r="G75" s="665">
        <v>5.7889999999999997</v>
      </c>
      <c r="H75" s="665">
        <v>5.7889999999999997</v>
      </c>
      <c r="I75" s="665">
        <v>5.7889999999999997</v>
      </c>
      <c r="J75" s="665">
        <v>5.7889999999999997</v>
      </c>
      <c r="K75" s="665">
        <v>5.7889999999999997</v>
      </c>
      <c r="L75" s="665">
        <v>5.7889999999999997</v>
      </c>
      <c r="M75" s="666">
        <v>5.7889999999999997</v>
      </c>
      <c r="N75" s="666">
        <v>5.7889999999999997</v>
      </c>
      <c r="O75" s="666">
        <v>5.7889999999999997</v>
      </c>
      <c r="P75" s="666">
        <v>5.7889999999999997</v>
      </c>
      <c r="Q75" s="666">
        <v>5.7889999999999997</v>
      </c>
      <c r="R75" s="666">
        <v>5.7889999999999997</v>
      </c>
      <c r="S75" s="666">
        <v>5.7889999999999997</v>
      </c>
      <c r="T75" s="666">
        <v>5.7889999999999997</v>
      </c>
      <c r="U75" s="666">
        <v>5.7889999999999997</v>
      </c>
      <c r="V75" s="666">
        <v>5.7889999999999997</v>
      </c>
      <c r="W75" s="666">
        <v>5.7889999999999997</v>
      </c>
      <c r="X75" s="666">
        <v>5.7889999999999997</v>
      </c>
      <c r="Y75" s="666">
        <v>5.7889999999999997</v>
      </c>
      <c r="Z75" s="666">
        <v>5.7889999999999997</v>
      </c>
      <c r="AA75" s="666">
        <v>5.7889999999999997</v>
      </c>
      <c r="AB75" s="666">
        <v>5.7889999999999997</v>
      </c>
      <c r="AC75" s="666">
        <v>5.7889999999999997</v>
      </c>
      <c r="AD75" s="666">
        <v>5.7889999999999997</v>
      </c>
      <c r="AE75" s="666">
        <v>5.7889999999999997</v>
      </c>
      <c r="AF75" s="666">
        <v>5.7889999999999997</v>
      </c>
      <c r="AG75" s="666">
        <v>5.7889999999999997</v>
      </c>
      <c r="AH75" s="666">
        <v>5.7889999999999997</v>
      </c>
      <c r="AI75" s="666">
        <v>5.7889999999999997</v>
      </c>
      <c r="AJ75" s="666">
        <v>5.7889999999999997</v>
      </c>
      <c r="AK75" s="666">
        <v>5.7889999999999997</v>
      </c>
      <c r="AL75" s="666">
        <v>5.7889999999999997</v>
      </c>
      <c r="AM75" s="666">
        <v>5.7889999999999997</v>
      </c>
      <c r="AN75" s="666">
        <v>5.7889999999999997</v>
      </c>
      <c r="AO75" s="666">
        <v>5.7889999999999997</v>
      </c>
      <c r="AP75" s="666">
        <v>5.7889999999999997</v>
      </c>
      <c r="AQ75" s="666">
        <v>5.7889999999999997</v>
      </c>
      <c r="AR75" s="666">
        <v>5.7889999999999997</v>
      </c>
      <c r="AS75" s="666">
        <v>5.7889999999999997</v>
      </c>
      <c r="AT75" s="666">
        <v>5.7889999999999997</v>
      </c>
      <c r="AU75" s="666">
        <v>5.7889999999999997</v>
      </c>
      <c r="AV75" s="666">
        <v>5.7889999999999997</v>
      </c>
      <c r="AW75" s="666">
        <v>5.7889999999999997</v>
      </c>
      <c r="AX75" s="666">
        <v>5.7889999999999997</v>
      </c>
      <c r="AY75" s="666">
        <v>5.7889999999999997</v>
      </c>
      <c r="AZ75" s="666">
        <v>5.7889999999999997</v>
      </c>
      <c r="BA75" s="666">
        <v>5.7889999999999997</v>
      </c>
      <c r="BB75" s="666">
        <v>5.7889999999999997</v>
      </c>
      <c r="BC75" s="666">
        <v>5.7889999999999997</v>
      </c>
      <c r="BD75" s="666">
        <v>5.7889999999999997</v>
      </c>
      <c r="BE75" s="666">
        <v>5.7889999999999997</v>
      </c>
      <c r="BF75" s="666">
        <v>5.7889999999999997</v>
      </c>
      <c r="BG75" s="666">
        <v>5.7889999999999997</v>
      </c>
      <c r="BH75" s="666">
        <v>5.7889999999999997</v>
      </c>
      <c r="BI75" s="666">
        <v>5.7889999999999997</v>
      </c>
      <c r="BJ75" s="666">
        <v>5.7889999999999997</v>
      </c>
      <c r="BK75" s="666"/>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7"/>
      <c r="CK75" s="1367"/>
    </row>
    <row r="76" spans="1:89" s="1366" customFormat="1" ht="28.2" thickBot="1" x14ac:dyDescent="0.3">
      <c r="A76" s="1357"/>
      <c r="B76" s="673" t="s">
        <v>474</v>
      </c>
      <c r="C76" s="674" t="s">
        <v>475</v>
      </c>
      <c r="D76" s="675" t="s">
        <v>476</v>
      </c>
      <c r="E76" s="676" t="s">
        <v>254</v>
      </c>
      <c r="F76" s="677">
        <v>2</v>
      </c>
      <c r="G76" s="629">
        <f>SUM(G63:G66)+G73+G74+G75</f>
        <v>320.47699999999998</v>
      </c>
      <c r="H76" s="629">
        <f t="shared" ref="H76:BJ76" si="12">SUM(H63:H66)+H73+H74+H75</f>
        <v>324.42626999999999</v>
      </c>
      <c r="I76" s="629">
        <f t="shared" si="12"/>
        <v>329.16751999999997</v>
      </c>
      <c r="J76" s="629">
        <f t="shared" si="12"/>
        <v>333.16808000000003</v>
      </c>
      <c r="K76" s="629">
        <f t="shared" si="12"/>
        <v>336.75063999999998</v>
      </c>
      <c r="L76" s="629">
        <f>SUM(L63:L66)+L73+L74+L75</f>
        <v>340.83483999999999</v>
      </c>
      <c r="M76" s="629">
        <f t="shared" si="12"/>
        <v>345.03629000000001</v>
      </c>
      <c r="N76" s="629">
        <f t="shared" si="12"/>
        <v>348.89562999999998</v>
      </c>
      <c r="O76" s="629">
        <f t="shared" si="12"/>
        <v>352.36670000000004</v>
      </c>
      <c r="P76" s="629">
        <f t="shared" si="12"/>
        <v>355.91230000000002</v>
      </c>
      <c r="Q76" s="629">
        <f t="shared" si="12"/>
        <v>359.31205999999997</v>
      </c>
      <c r="R76" s="629">
        <f t="shared" si="12"/>
        <v>362.49059</v>
      </c>
      <c r="S76" s="629">
        <f t="shared" si="12"/>
        <v>365.48960999999997</v>
      </c>
      <c r="T76" s="629">
        <f t="shared" si="12"/>
        <v>368.35207000000003</v>
      </c>
      <c r="U76" s="629">
        <f t="shared" si="12"/>
        <v>371.11283000000003</v>
      </c>
      <c r="V76" s="629">
        <f t="shared" si="12"/>
        <v>373.83425</v>
      </c>
      <c r="W76" s="629">
        <f t="shared" si="12"/>
        <v>376.52663000000001</v>
      </c>
      <c r="X76" s="629">
        <f t="shared" si="12"/>
        <v>379.20499000000001</v>
      </c>
      <c r="Y76" s="629">
        <f t="shared" si="12"/>
        <v>381.87918000000002</v>
      </c>
      <c r="Z76" s="629">
        <f t="shared" si="12"/>
        <v>384.53844000000004</v>
      </c>
      <c r="AA76" s="629">
        <f t="shared" si="12"/>
        <v>387.19025999999997</v>
      </c>
      <c r="AB76" s="629">
        <f t="shared" si="12"/>
        <v>389.82853999999998</v>
      </c>
      <c r="AC76" s="629">
        <f t="shared" si="12"/>
        <v>392.44874000000004</v>
      </c>
      <c r="AD76" s="629">
        <f t="shared" si="12"/>
        <v>395.04998999999998</v>
      </c>
      <c r="AE76" s="629">
        <f t="shared" si="12"/>
        <v>397.63490999999999</v>
      </c>
      <c r="AF76" s="629">
        <f t="shared" si="12"/>
        <v>400.20466999999996</v>
      </c>
      <c r="AG76" s="629">
        <f t="shared" si="12"/>
        <v>402.75810999999999</v>
      </c>
      <c r="AH76" s="629">
        <f t="shared" si="12"/>
        <v>405.29278999999997</v>
      </c>
      <c r="AI76" s="629">
        <f t="shared" si="12"/>
        <v>407.80773999999997</v>
      </c>
      <c r="AJ76" s="629">
        <f t="shared" si="12"/>
        <v>410.30583000000001</v>
      </c>
      <c r="AK76" s="629">
        <f t="shared" si="12"/>
        <v>412.78927999999996</v>
      </c>
      <c r="AL76" s="629">
        <f t="shared" si="12"/>
        <v>414.45714999999996</v>
      </c>
      <c r="AM76" s="629">
        <f t="shared" si="12"/>
        <v>416.01709999999997</v>
      </c>
      <c r="AN76" s="629">
        <f t="shared" si="12"/>
        <v>417.57473999999996</v>
      </c>
      <c r="AO76" s="629">
        <f t="shared" si="12"/>
        <v>419.16428999999994</v>
      </c>
      <c r="AP76" s="629">
        <f t="shared" si="12"/>
        <v>420.77404999999999</v>
      </c>
      <c r="AQ76" s="629">
        <f t="shared" si="12"/>
        <v>422.37325999999996</v>
      </c>
      <c r="AR76" s="629">
        <f t="shared" si="12"/>
        <v>423.95194999999995</v>
      </c>
      <c r="AS76" s="629">
        <f t="shared" si="12"/>
        <v>425.5015699999999</v>
      </c>
      <c r="AT76" s="629">
        <f t="shared" si="12"/>
        <v>427.02023999999994</v>
      </c>
      <c r="AU76" s="629">
        <f t="shared" si="12"/>
        <v>428.57227999999998</v>
      </c>
      <c r="AV76" s="629">
        <f t="shared" si="12"/>
        <v>430.12605999999994</v>
      </c>
      <c r="AW76" s="629">
        <f t="shared" si="12"/>
        <v>431.67689999999993</v>
      </c>
      <c r="AX76" s="629">
        <f t="shared" si="12"/>
        <v>433.29012999999998</v>
      </c>
      <c r="AY76" s="629">
        <f t="shared" si="12"/>
        <v>434.93029999999999</v>
      </c>
      <c r="AZ76" s="629">
        <f t="shared" si="12"/>
        <v>436.61928</v>
      </c>
      <c r="BA76" s="629">
        <f t="shared" si="12"/>
        <v>438.35541999999998</v>
      </c>
      <c r="BB76" s="629">
        <f t="shared" si="12"/>
        <v>440.09037000000001</v>
      </c>
      <c r="BC76" s="629">
        <f t="shared" si="12"/>
        <v>441.80313000000001</v>
      </c>
      <c r="BD76" s="629">
        <f t="shared" si="12"/>
        <v>443.51560999999992</v>
      </c>
      <c r="BE76" s="629">
        <f t="shared" si="12"/>
        <v>445.19331</v>
      </c>
      <c r="BF76" s="629">
        <f t="shared" si="12"/>
        <v>446.86764999999991</v>
      </c>
      <c r="BG76" s="629">
        <f t="shared" si="12"/>
        <v>448.53690999999992</v>
      </c>
      <c r="BH76" s="629">
        <f t="shared" si="12"/>
        <v>450.18093999999996</v>
      </c>
      <c r="BI76" s="629">
        <f t="shared" si="12"/>
        <v>451.80475999999999</v>
      </c>
      <c r="BJ76" s="629">
        <f t="shared" si="12"/>
        <v>453.40074000000004</v>
      </c>
      <c r="BK76" s="1540"/>
      <c r="BL76" s="1540"/>
      <c r="BM76" s="1540"/>
      <c r="BN76" s="1540"/>
      <c r="BO76" s="1540"/>
      <c r="BP76" s="1540"/>
      <c r="BQ76" s="1540"/>
      <c r="BR76" s="1540"/>
      <c r="BS76" s="1540"/>
      <c r="BT76" s="1540"/>
      <c r="BU76" s="1540"/>
      <c r="BV76" s="1540"/>
      <c r="BW76" s="1540"/>
      <c r="BX76" s="1540"/>
      <c r="BY76" s="1540"/>
      <c r="BZ76" s="1540"/>
      <c r="CA76" s="1540"/>
      <c r="CB76" s="1540"/>
      <c r="CC76" s="1540"/>
      <c r="CD76" s="1540"/>
      <c r="CE76" s="1540"/>
      <c r="CF76" s="1540"/>
      <c r="CG76" s="1540"/>
      <c r="CH76" s="1540"/>
      <c r="CI76" s="1545"/>
      <c r="CK76" s="1367"/>
    </row>
    <row r="77" spans="1:89" s="1366" customFormat="1" x14ac:dyDescent="0.25">
      <c r="A77" s="1357"/>
      <c r="B77" s="599" t="s">
        <v>477</v>
      </c>
      <c r="C77" s="600" t="s">
        <v>478</v>
      </c>
      <c r="D77" s="601" t="s">
        <v>79</v>
      </c>
      <c r="E77" s="678" t="s">
        <v>254</v>
      </c>
      <c r="F77" s="679">
        <v>2</v>
      </c>
      <c r="G77" s="661">
        <v>12.606</v>
      </c>
      <c r="H77" s="661">
        <v>12.6791</v>
      </c>
      <c r="I77" s="661">
        <v>12.8245</v>
      </c>
      <c r="J77" s="661">
        <v>12.958</v>
      </c>
      <c r="K77" s="661">
        <v>13.0952</v>
      </c>
      <c r="L77" s="661">
        <v>13.2324</v>
      </c>
      <c r="M77" s="662">
        <v>13.325100000000001</v>
      </c>
      <c r="N77" s="662">
        <v>13.502000000000001</v>
      </c>
      <c r="O77" s="662">
        <v>13.684100000000001</v>
      </c>
      <c r="P77" s="662">
        <v>13.8743</v>
      </c>
      <c r="Q77" s="662">
        <v>14.0723</v>
      </c>
      <c r="R77" s="662">
        <v>14.2576</v>
      </c>
      <c r="S77" s="662">
        <v>14.5785</v>
      </c>
      <c r="T77" s="662">
        <v>14.818099999999999</v>
      </c>
      <c r="U77" s="662">
        <v>15.0266</v>
      </c>
      <c r="V77" s="662">
        <v>15.193199999999999</v>
      </c>
      <c r="W77" s="662">
        <v>15.336499999999999</v>
      </c>
      <c r="X77" s="662">
        <v>15.479799999999999</v>
      </c>
      <c r="Y77" s="662">
        <v>15.6393</v>
      </c>
      <c r="Z77" s="662">
        <v>15.8079</v>
      </c>
      <c r="AA77" s="662">
        <v>15.9773</v>
      </c>
      <c r="AB77" s="662">
        <v>16.1631</v>
      </c>
      <c r="AC77" s="662">
        <v>16.374099999999999</v>
      </c>
      <c r="AD77" s="662">
        <v>16.600200000000001</v>
      </c>
      <c r="AE77" s="662">
        <v>16.847100000000001</v>
      </c>
      <c r="AF77" s="662">
        <v>17.097200000000001</v>
      </c>
      <c r="AG77" s="662">
        <v>17.364899999999999</v>
      </c>
      <c r="AH77" s="662">
        <v>17.6388</v>
      </c>
      <c r="AI77" s="662">
        <v>17.9056</v>
      </c>
      <c r="AJ77" s="662">
        <v>18.1693</v>
      </c>
      <c r="AK77" s="662">
        <v>18.420400000000001</v>
      </c>
      <c r="AL77" s="662">
        <v>18.625599999999999</v>
      </c>
      <c r="AM77" s="662">
        <v>18.8032</v>
      </c>
      <c r="AN77" s="662">
        <v>18.955200000000001</v>
      </c>
      <c r="AO77" s="662">
        <v>19.100200000000001</v>
      </c>
      <c r="AP77" s="662">
        <v>19.224900000000002</v>
      </c>
      <c r="AQ77" s="662">
        <v>19.3553</v>
      </c>
      <c r="AR77" s="662">
        <v>19.4541</v>
      </c>
      <c r="AS77" s="662">
        <v>19.526800000000001</v>
      </c>
      <c r="AT77" s="662">
        <v>19.584399999999999</v>
      </c>
      <c r="AU77" s="662">
        <v>19.645800000000001</v>
      </c>
      <c r="AV77" s="662">
        <v>19.6983</v>
      </c>
      <c r="AW77" s="662">
        <v>19.742699999999999</v>
      </c>
      <c r="AX77" s="662">
        <v>19.807300000000001</v>
      </c>
      <c r="AY77" s="662">
        <v>19.9114</v>
      </c>
      <c r="AZ77" s="662">
        <v>20.052099999999999</v>
      </c>
      <c r="BA77" s="662">
        <v>20.203499999999998</v>
      </c>
      <c r="BB77" s="662">
        <v>20.352900000000002</v>
      </c>
      <c r="BC77" s="662">
        <v>20.5029</v>
      </c>
      <c r="BD77" s="662">
        <v>20.647200000000002</v>
      </c>
      <c r="BE77" s="662">
        <v>20.799800000000001</v>
      </c>
      <c r="BF77" s="662">
        <v>20.956</v>
      </c>
      <c r="BG77" s="662">
        <v>21.107700000000001</v>
      </c>
      <c r="BH77" s="662">
        <v>21.259</v>
      </c>
      <c r="BI77" s="662">
        <v>21.398199999999999</v>
      </c>
      <c r="BJ77" s="662">
        <v>21.529</v>
      </c>
      <c r="BK77" s="662"/>
      <c r="BL77" s="662"/>
      <c r="BM77" s="662"/>
      <c r="BN77" s="662"/>
      <c r="BO77" s="662"/>
      <c r="BP77" s="662"/>
      <c r="BQ77" s="662"/>
      <c r="BR77" s="662"/>
      <c r="BS77" s="662"/>
      <c r="BT77" s="662"/>
      <c r="BU77" s="662"/>
      <c r="BV77" s="662"/>
      <c r="BW77" s="662"/>
      <c r="BX77" s="662"/>
      <c r="BY77" s="662"/>
      <c r="BZ77" s="662"/>
      <c r="CA77" s="662"/>
      <c r="CB77" s="662"/>
      <c r="CC77" s="662"/>
      <c r="CD77" s="662"/>
      <c r="CE77" s="662"/>
      <c r="CF77" s="662"/>
      <c r="CG77" s="662"/>
      <c r="CH77" s="662"/>
      <c r="CI77" s="663"/>
      <c r="CK77" s="1367"/>
    </row>
    <row r="78" spans="1:89" s="1366" customFormat="1" x14ac:dyDescent="0.25">
      <c r="A78" s="1357"/>
      <c r="B78" s="615" t="s">
        <v>479</v>
      </c>
      <c r="C78" s="618" t="s">
        <v>480</v>
      </c>
      <c r="D78" s="609" t="s">
        <v>79</v>
      </c>
      <c r="E78" s="680" t="s">
        <v>254</v>
      </c>
      <c r="F78" s="681">
        <v>2</v>
      </c>
      <c r="G78" s="665">
        <v>1.534</v>
      </c>
      <c r="H78" s="665">
        <v>1.534</v>
      </c>
      <c r="I78" s="665">
        <v>1.534</v>
      </c>
      <c r="J78" s="665">
        <v>1.534</v>
      </c>
      <c r="K78" s="665">
        <v>1.534</v>
      </c>
      <c r="L78" s="665">
        <v>1.534</v>
      </c>
      <c r="M78" s="666">
        <v>1.534</v>
      </c>
      <c r="N78" s="666">
        <v>1.534</v>
      </c>
      <c r="O78" s="666">
        <v>1.534</v>
      </c>
      <c r="P78" s="666">
        <v>1.534</v>
      </c>
      <c r="Q78" s="666">
        <v>1.534</v>
      </c>
      <c r="R78" s="666">
        <v>1.534</v>
      </c>
      <c r="S78" s="666">
        <v>1.534</v>
      </c>
      <c r="T78" s="666">
        <v>1.534</v>
      </c>
      <c r="U78" s="666">
        <v>1.534</v>
      </c>
      <c r="V78" s="666">
        <v>1.534</v>
      </c>
      <c r="W78" s="666">
        <v>1.534</v>
      </c>
      <c r="X78" s="666">
        <v>1.534</v>
      </c>
      <c r="Y78" s="666">
        <v>1.534</v>
      </c>
      <c r="Z78" s="666">
        <v>1.534</v>
      </c>
      <c r="AA78" s="666">
        <v>1.534</v>
      </c>
      <c r="AB78" s="666">
        <v>1.534</v>
      </c>
      <c r="AC78" s="666">
        <v>1.534</v>
      </c>
      <c r="AD78" s="666">
        <v>1.534</v>
      </c>
      <c r="AE78" s="666">
        <v>1.534</v>
      </c>
      <c r="AF78" s="666">
        <v>1.534</v>
      </c>
      <c r="AG78" s="666">
        <v>1.534</v>
      </c>
      <c r="AH78" s="666">
        <v>1.534</v>
      </c>
      <c r="AI78" s="666">
        <v>1.534</v>
      </c>
      <c r="AJ78" s="666">
        <v>1.534</v>
      </c>
      <c r="AK78" s="666">
        <v>1.534</v>
      </c>
      <c r="AL78" s="666">
        <v>1.534</v>
      </c>
      <c r="AM78" s="666">
        <v>1.534</v>
      </c>
      <c r="AN78" s="666">
        <v>1.534</v>
      </c>
      <c r="AO78" s="666">
        <v>1.534</v>
      </c>
      <c r="AP78" s="666">
        <v>1.534</v>
      </c>
      <c r="AQ78" s="666">
        <v>1.534</v>
      </c>
      <c r="AR78" s="666">
        <v>1.534</v>
      </c>
      <c r="AS78" s="666">
        <v>1.534</v>
      </c>
      <c r="AT78" s="666">
        <v>1.534</v>
      </c>
      <c r="AU78" s="666">
        <v>1.534</v>
      </c>
      <c r="AV78" s="666">
        <v>1.534</v>
      </c>
      <c r="AW78" s="666">
        <v>1.534</v>
      </c>
      <c r="AX78" s="666">
        <v>1.534</v>
      </c>
      <c r="AY78" s="666">
        <v>1.534</v>
      </c>
      <c r="AZ78" s="666">
        <v>1.534</v>
      </c>
      <c r="BA78" s="666">
        <v>1.534</v>
      </c>
      <c r="BB78" s="666">
        <v>1.534</v>
      </c>
      <c r="BC78" s="666">
        <v>1.534</v>
      </c>
      <c r="BD78" s="666">
        <v>1.534</v>
      </c>
      <c r="BE78" s="666">
        <v>1.534</v>
      </c>
      <c r="BF78" s="666">
        <v>1.534</v>
      </c>
      <c r="BG78" s="666">
        <v>1.534</v>
      </c>
      <c r="BH78" s="666">
        <v>1.534</v>
      </c>
      <c r="BI78" s="666">
        <v>1.534</v>
      </c>
      <c r="BJ78" s="666">
        <v>1.534</v>
      </c>
      <c r="BK78" s="666"/>
      <c r="BL78" s="666"/>
      <c r="BM78" s="666"/>
      <c r="BN78" s="666"/>
      <c r="BO78" s="666"/>
      <c r="BP78" s="666"/>
      <c r="BQ78" s="666"/>
      <c r="BR78" s="666"/>
      <c r="BS78" s="666"/>
      <c r="BT78" s="666"/>
      <c r="BU78" s="666"/>
      <c r="BV78" s="666"/>
      <c r="BW78" s="666"/>
      <c r="BX78" s="666"/>
      <c r="BY78" s="666"/>
      <c r="BZ78" s="666"/>
      <c r="CA78" s="666"/>
      <c r="CB78" s="666"/>
      <c r="CC78" s="666"/>
      <c r="CD78" s="666"/>
      <c r="CE78" s="666"/>
      <c r="CF78" s="666"/>
      <c r="CG78" s="666"/>
      <c r="CH78" s="666"/>
      <c r="CI78" s="667"/>
      <c r="CK78" s="1367"/>
    </row>
    <row r="79" spans="1:89" s="1366" customFormat="1" x14ac:dyDescent="0.25">
      <c r="A79" s="1357"/>
      <c r="B79" s="607" t="s">
        <v>481</v>
      </c>
      <c r="C79" s="682" t="s">
        <v>482</v>
      </c>
      <c r="D79" s="609" t="s">
        <v>79</v>
      </c>
      <c r="E79" s="680" t="s">
        <v>254</v>
      </c>
      <c r="F79" s="681">
        <v>2</v>
      </c>
      <c r="G79" s="665">
        <v>209.86500000000001</v>
      </c>
      <c r="H79" s="665">
        <v>223.434</v>
      </c>
      <c r="I79" s="665">
        <v>248.72499999999999</v>
      </c>
      <c r="J79" s="665">
        <v>277.07</v>
      </c>
      <c r="K79" s="665">
        <v>306.858</v>
      </c>
      <c r="L79" s="665">
        <v>338.14</v>
      </c>
      <c r="M79" s="666">
        <v>346.274</v>
      </c>
      <c r="N79" s="666">
        <v>353.495</v>
      </c>
      <c r="O79" s="666">
        <v>359.76400000000001</v>
      </c>
      <c r="P79" s="666">
        <v>366.15600000000001</v>
      </c>
      <c r="Q79" s="666">
        <v>372.18900000000002</v>
      </c>
      <c r="R79" s="666">
        <v>377.68200000000002</v>
      </c>
      <c r="S79" s="666">
        <v>382.858</v>
      </c>
      <c r="T79" s="666">
        <v>387.791</v>
      </c>
      <c r="U79" s="666">
        <v>392.488</v>
      </c>
      <c r="V79" s="666">
        <v>397.10300000000001</v>
      </c>
      <c r="W79" s="666">
        <v>401.54599999999999</v>
      </c>
      <c r="X79" s="666">
        <v>405.91399999999999</v>
      </c>
      <c r="Y79" s="666">
        <v>410.29599999999999</v>
      </c>
      <c r="Z79" s="666">
        <v>414.72300000000001</v>
      </c>
      <c r="AA79" s="666">
        <v>419.38200000000001</v>
      </c>
      <c r="AB79" s="666">
        <v>423.94400000000002</v>
      </c>
      <c r="AC79" s="666">
        <v>428.52800000000002</v>
      </c>
      <c r="AD79" s="666">
        <v>433.15199999999999</v>
      </c>
      <c r="AE79" s="666">
        <v>437.822</v>
      </c>
      <c r="AF79" s="666">
        <v>442.48</v>
      </c>
      <c r="AG79" s="666">
        <v>447.01900000000001</v>
      </c>
      <c r="AH79" s="666">
        <v>451.57</v>
      </c>
      <c r="AI79" s="666">
        <v>456.18400000000003</v>
      </c>
      <c r="AJ79" s="666">
        <v>460.83499999999998</v>
      </c>
      <c r="AK79" s="666">
        <v>465.45800000000003</v>
      </c>
      <c r="AL79" s="666">
        <v>468.19099999999997</v>
      </c>
      <c r="AM79" s="666">
        <v>470.79599999999999</v>
      </c>
      <c r="AN79" s="666">
        <v>473.39400000000001</v>
      </c>
      <c r="AO79" s="666">
        <v>475.99900000000002</v>
      </c>
      <c r="AP79" s="666">
        <v>478.62400000000002</v>
      </c>
      <c r="AQ79" s="666">
        <v>481.19299999999998</v>
      </c>
      <c r="AR79" s="666">
        <v>483.76900000000001</v>
      </c>
      <c r="AS79" s="666">
        <v>486.34899999999999</v>
      </c>
      <c r="AT79" s="666">
        <v>488.916</v>
      </c>
      <c r="AU79" s="666">
        <v>491.51299999999998</v>
      </c>
      <c r="AV79" s="666">
        <v>494.101</v>
      </c>
      <c r="AW79" s="666">
        <v>496.68599999999998</v>
      </c>
      <c r="AX79" s="666">
        <v>499.28800000000001</v>
      </c>
      <c r="AY79" s="666">
        <v>501.83300000000003</v>
      </c>
      <c r="AZ79" s="666">
        <v>504.35899999999998</v>
      </c>
      <c r="BA79" s="666">
        <v>506.91199999999998</v>
      </c>
      <c r="BB79" s="666">
        <v>509.47500000000002</v>
      </c>
      <c r="BC79" s="666">
        <v>512.00900000000001</v>
      </c>
      <c r="BD79" s="666">
        <v>514.54600000000005</v>
      </c>
      <c r="BE79" s="666">
        <v>517.02300000000002</v>
      </c>
      <c r="BF79" s="666">
        <v>519.48599999999999</v>
      </c>
      <c r="BG79" s="666">
        <v>521.95600000000002</v>
      </c>
      <c r="BH79" s="666">
        <v>524.39099999999996</v>
      </c>
      <c r="BI79" s="666">
        <v>526.82500000000005</v>
      </c>
      <c r="BJ79" s="666">
        <v>529.23699999999997</v>
      </c>
      <c r="BK79" s="666"/>
      <c r="BL79" s="666"/>
      <c r="BM79" s="666"/>
      <c r="BN79" s="666"/>
      <c r="BO79" s="666"/>
      <c r="BP79" s="666"/>
      <c r="BQ79" s="666"/>
      <c r="BR79" s="666"/>
      <c r="BS79" s="666"/>
      <c r="BT79" s="666"/>
      <c r="BU79" s="666"/>
      <c r="BV79" s="666"/>
      <c r="BW79" s="666"/>
      <c r="BX79" s="666"/>
      <c r="BY79" s="666"/>
      <c r="BZ79" s="666"/>
      <c r="CA79" s="666"/>
      <c r="CB79" s="666"/>
      <c r="CC79" s="666"/>
      <c r="CD79" s="666"/>
      <c r="CE79" s="666"/>
      <c r="CF79" s="666"/>
      <c r="CG79" s="666"/>
      <c r="CH79" s="666"/>
      <c r="CI79" s="667"/>
      <c r="CK79" s="1367"/>
    </row>
    <row r="80" spans="1:89" s="1366" customFormat="1" x14ac:dyDescent="0.25">
      <c r="A80" s="1357"/>
      <c r="B80" s="607" t="s">
        <v>483</v>
      </c>
      <c r="C80" s="682" t="s">
        <v>484</v>
      </c>
      <c r="D80" s="609" t="s">
        <v>79</v>
      </c>
      <c r="E80" s="680" t="s">
        <v>254</v>
      </c>
      <c r="F80" s="681">
        <v>2</v>
      </c>
      <c r="G80" s="665">
        <v>521.18700000000001</v>
      </c>
      <c r="H80" s="665">
        <v>514.40200000000004</v>
      </c>
      <c r="I80" s="665">
        <v>498.13</v>
      </c>
      <c r="J80" s="665">
        <v>476.78100000000001</v>
      </c>
      <c r="K80" s="665">
        <v>452.423</v>
      </c>
      <c r="L80" s="665">
        <v>427.78399999999999</v>
      </c>
      <c r="M80" s="666">
        <v>426.35399999999998</v>
      </c>
      <c r="N80" s="666">
        <v>424.87</v>
      </c>
      <c r="O80" s="666">
        <v>423.4</v>
      </c>
      <c r="P80" s="666">
        <v>421.96600000000001</v>
      </c>
      <c r="Q80" s="666">
        <v>420.58100000000002</v>
      </c>
      <c r="R80" s="666">
        <v>419.22199999999998</v>
      </c>
      <c r="S80" s="666">
        <v>418.02100000000002</v>
      </c>
      <c r="T80" s="666">
        <v>416.94099999999997</v>
      </c>
      <c r="U80" s="666">
        <v>415.89499999999998</v>
      </c>
      <c r="V80" s="666">
        <v>414.899</v>
      </c>
      <c r="W80" s="666">
        <v>413.83499999999998</v>
      </c>
      <c r="X80" s="666">
        <v>412.76900000000001</v>
      </c>
      <c r="Y80" s="666">
        <v>411.77100000000002</v>
      </c>
      <c r="Z80" s="666">
        <v>410.89</v>
      </c>
      <c r="AA80" s="666">
        <v>410.28800000000001</v>
      </c>
      <c r="AB80" s="666">
        <v>409.64299999999997</v>
      </c>
      <c r="AC80" s="666">
        <v>409.08300000000003</v>
      </c>
      <c r="AD80" s="666">
        <v>408.62099999999998</v>
      </c>
      <c r="AE80" s="666">
        <v>408.25299999999999</v>
      </c>
      <c r="AF80" s="666">
        <v>407.91699999999997</v>
      </c>
      <c r="AG80" s="666">
        <v>407.51799999999997</v>
      </c>
      <c r="AH80" s="666">
        <v>407.18200000000002</v>
      </c>
      <c r="AI80" s="666">
        <v>406.95</v>
      </c>
      <c r="AJ80" s="666">
        <v>406.79300000000001</v>
      </c>
      <c r="AK80" s="666">
        <v>406.64499999999998</v>
      </c>
      <c r="AL80" s="666">
        <v>406.32400000000001</v>
      </c>
      <c r="AM80" s="666">
        <v>406.09300000000002</v>
      </c>
      <c r="AN80" s="666">
        <v>405.86500000000001</v>
      </c>
      <c r="AO80" s="666">
        <v>405.59100000000001</v>
      </c>
      <c r="AP80" s="666">
        <v>405.30599999999998</v>
      </c>
      <c r="AQ80" s="666">
        <v>404.99700000000001</v>
      </c>
      <c r="AR80" s="666">
        <v>404.73599999999999</v>
      </c>
      <c r="AS80" s="666">
        <v>404.53300000000002</v>
      </c>
      <c r="AT80" s="666">
        <v>404.37700000000001</v>
      </c>
      <c r="AU80" s="666">
        <v>404.19200000000001</v>
      </c>
      <c r="AV80" s="666">
        <v>404.00099999999998</v>
      </c>
      <c r="AW80" s="666">
        <v>403.81599999999997</v>
      </c>
      <c r="AX80" s="666">
        <v>403.54700000000003</v>
      </c>
      <c r="AY80" s="666">
        <v>403.19400000000002</v>
      </c>
      <c r="AZ80" s="666">
        <v>402.755</v>
      </c>
      <c r="BA80" s="666">
        <v>402.27</v>
      </c>
      <c r="BB80" s="666">
        <v>401.80500000000001</v>
      </c>
      <c r="BC80" s="666">
        <v>401.36200000000002</v>
      </c>
      <c r="BD80" s="666">
        <v>400.93099999999998</v>
      </c>
      <c r="BE80" s="666">
        <v>400.51499999999999</v>
      </c>
      <c r="BF80" s="666">
        <v>400.10300000000001</v>
      </c>
      <c r="BG80" s="666">
        <v>399.71100000000001</v>
      </c>
      <c r="BH80" s="666">
        <v>399.33800000000002</v>
      </c>
      <c r="BI80" s="666">
        <v>399.00200000000001</v>
      </c>
      <c r="BJ80" s="666">
        <v>398.697</v>
      </c>
      <c r="BK80" s="666"/>
      <c r="BL80" s="666"/>
      <c r="BM80" s="666"/>
      <c r="BN80" s="666"/>
      <c r="BO80" s="666"/>
      <c r="BP80" s="666"/>
      <c r="BQ80" s="666"/>
      <c r="BR80" s="666"/>
      <c r="BS80" s="666"/>
      <c r="BT80" s="666"/>
      <c r="BU80" s="666"/>
      <c r="BV80" s="666"/>
      <c r="BW80" s="666"/>
      <c r="BX80" s="666"/>
      <c r="BY80" s="666"/>
      <c r="BZ80" s="666"/>
      <c r="CA80" s="666"/>
      <c r="CB80" s="666"/>
      <c r="CC80" s="666"/>
      <c r="CD80" s="666"/>
      <c r="CE80" s="666"/>
      <c r="CF80" s="666"/>
      <c r="CG80" s="666"/>
      <c r="CH80" s="666"/>
      <c r="CI80" s="667"/>
      <c r="CK80" s="1367"/>
    </row>
    <row r="81" spans="1:89" s="1366" customFormat="1" x14ac:dyDescent="0.25">
      <c r="A81" s="1357"/>
      <c r="B81" s="683" t="s">
        <v>485</v>
      </c>
      <c r="C81" s="682" t="s">
        <v>486</v>
      </c>
      <c r="D81" s="684" t="s">
        <v>487</v>
      </c>
      <c r="E81" s="680" t="s">
        <v>254</v>
      </c>
      <c r="F81" s="681">
        <v>2</v>
      </c>
      <c r="G81" s="619">
        <f>SUM(G77:G80)</f>
        <v>745.19200000000001</v>
      </c>
      <c r="H81" s="619">
        <f t="shared" ref="H81:BJ81" si="13">SUM(H77:H80)</f>
        <v>752.04910000000007</v>
      </c>
      <c r="I81" s="619">
        <f t="shared" si="13"/>
        <v>761.21350000000007</v>
      </c>
      <c r="J81" s="619">
        <f t="shared" si="13"/>
        <v>768.34300000000007</v>
      </c>
      <c r="K81" s="619">
        <f t="shared" si="13"/>
        <v>773.91020000000003</v>
      </c>
      <c r="L81" s="619">
        <f t="shared" si="13"/>
        <v>780.69039999999995</v>
      </c>
      <c r="M81" s="623">
        <f t="shared" si="13"/>
        <v>787.48710000000005</v>
      </c>
      <c r="N81" s="623">
        <f t="shared" si="13"/>
        <v>793.40100000000007</v>
      </c>
      <c r="O81" s="623">
        <f t="shared" si="13"/>
        <v>798.38210000000004</v>
      </c>
      <c r="P81" s="623">
        <f t="shared" si="13"/>
        <v>803.53030000000001</v>
      </c>
      <c r="Q81" s="623">
        <f t="shared" si="13"/>
        <v>808.37630000000001</v>
      </c>
      <c r="R81" s="623">
        <f t="shared" si="13"/>
        <v>812.69560000000001</v>
      </c>
      <c r="S81" s="623">
        <f t="shared" si="13"/>
        <v>816.99150000000009</v>
      </c>
      <c r="T81" s="623">
        <f t="shared" si="13"/>
        <v>821.08410000000003</v>
      </c>
      <c r="U81" s="623">
        <f t="shared" si="13"/>
        <v>824.94360000000006</v>
      </c>
      <c r="V81" s="623">
        <f t="shared" si="13"/>
        <v>828.72919999999999</v>
      </c>
      <c r="W81" s="623">
        <f t="shared" si="13"/>
        <v>832.25149999999996</v>
      </c>
      <c r="X81" s="623">
        <f t="shared" si="13"/>
        <v>835.69679999999994</v>
      </c>
      <c r="Y81" s="623">
        <f t="shared" si="13"/>
        <v>839.24029999999993</v>
      </c>
      <c r="Z81" s="623">
        <f t="shared" si="13"/>
        <v>842.95489999999995</v>
      </c>
      <c r="AA81" s="623">
        <f t="shared" si="13"/>
        <v>847.18129999999996</v>
      </c>
      <c r="AB81" s="623">
        <f t="shared" si="13"/>
        <v>851.28409999999997</v>
      </c>
      <c r="AC81" s="623">
        <f t="shared" si="13"/>
        <v>855.51909999999998</v>
      </c>
      <c r="AD81" s="623">
        <f t="shared" si="13"/>
        <v>859.90719999999999</v>
      </c>
      <c r="AE81" s="623">
        <f t="shared" si="13"/>
        <v>864.45609999999999</v>
      </c>
      <c r="AF81" s="623">
        <f t="shared" si="13"/>
        <v>869.02819999999997</v>
      </c>
      <c r="AG81" s="623">
        <f t="shared" si="13"/>
        <v>873.43589999999995</v>
      </c>
      <c r="AH81" s="623">
        <f t="shared" si="13"/>
        <v>877.9248</v>
      </c>
      <c r="AI81" s="623">
        <f t="shared" si="13"/>
        <v>882.57359999999994</v>
      </c>
      <c r="AJ81" s="623">
        <f t="shared" si="13"/>
        <v>887.33130000000006</v>
      </c>
      <c r="AK81" s="623">
        <f t="shared" si="13"/>
        <v>892.05740000000003</v>
      </c>
      <c r="AL81" s="623">
        <f t="shared" si="13"/>
        <v>894.67460000000005</v>
      </c>
      <c r="AM81" s="623">
        <f t="shared" si="13"/>
        <v>897.22620000000006</v>
      </c>
      <c r="AN81" s="623">
        <f t="shared" si="13"/>
        <v>899.7482</v>
      </c>
      <c r="AO81" s="623">
        <f t="shared" si="13"/>
        <v>902.22420000000011</v>
      </c>
      <c r="AP81" s="623">
        <f t="shared" si="13"/>
        <v>904.68889999999999</v>
      </c>
      <c r="AQ81" s="623">
        <f t="shared" si="13"/>
        <v>907.07929999999999</v>
      </c>
      <c r="AR81" s="623">
        <f t="shared" si="13"/>
        <v>909.49309999999991</v>
      </c>
      <c r="AS81" s="623">
        <f t="shared" si="13"/>
        <v>911.94280000000003</v>
      </c>
      <c r="AT81" s="623">
        <f t="shared" si="13"/>
        <v>914.41139999999996</v>
      </c>
      <c r="AU81" s="623">
        <f t="shared" si="13"/>
        <v>916.88480000000004</v>
      </c>
      <c r="AV81" s="623">
        <f t="shared" si="13"/>
        <v>919.33429999999998</v>
      </c>
      <c r="AW81" s="623">
        <f t="shared" si="13"/>
        <v>921.77869999999984</v>
      </c>
      <c r="AX81" s="623">
        <f t="shared" si="13"/>
        <v>924.17630000000008</v>
      </c>
      <c r="AY81" s="623">
        <f t="shared" si="13"/>
        <v>926.47240000000011</v>
      </c>
      <c r="AZ81" s="623">
        <f t="shared" si="13"/>
        <v>928.70010000000002</v>
      </c>
      <c r="BA81" s="623">
        <f t="shared" si="13"/>
        <v>930.91949999999997</v>
      </c>
      <c r="BB81" s="623">
        <f t="shared" si="13"/>
        <v>933.16689999999994</v>
      </c>
      <c r="BC81" s="623">
        <f t="shared" si="13"/>
        <v>935.40789999999993</v>
      </c>
      <c r="BD81" s="623">
        <f t="shared" si="13"/>
        <v>937.65820000000008</v>
      </c>
      <c r="BE81" s="623">
        <f t="shared" si="13"/>
        <v>939.87180000000001</v>
      </c>
      <c r="BF81" s="623">
        <f t="shared" si="13"/>
        <v>942.07899999999995</v>
      </c>
      <c r="BG81" s="623">
        <f t="shared" si="13"/>
        <v>944.30870000000004</v>
      </c>
      <c r="BH81" s="623">
        <f t="shared" si="13"/>
        <v>946.52199999999993</v>
      </c>
      <c r="BI81" s="623">
        <f t="shared" si="13"/>
        <v>948.75919999999996</v>
      </c>
      <c r="BJ81" s="623">
        <f t="shared" si="13"/>
        <v>950.99699999999996</v>
      </c>
      <c r="BK81" s="1539"/>
      <c r="BL81" s="1539"/>
      <c r="BM81" s="1539"/>
      <c r="BN81" s="1539"/>
      <c r="BO81" s="1539"/>
      <c r="BP81" s="1539"/>
      <c r="BQ81" s="1539"/>
      <c r="BR81" s="1539"/>
      <c r="BS81" s="1539"/>
      <c r="BT81" s="1539"/>
      <c r="BU81" s="1539"/>
      <c r="BV81" s="1539"/>
      <c r="BW81" s="1539"/>
      <c r="BX81" s="1539"/>
      <c r="BY81" s="1539"/>
      <c r="BZ81" s="1539"/>
      <c r="CA81" s="1539"/>
      <c r="CB81" s="1539"/>
      <c r="CC81" s="1539"/>
      <c r="CD81" s="1539"/>
      <c r="CE81" s="1539"/>
      <c r="CF81" s="1539"/>
      <c r="CG81" s="1539"/>
      <c r="CH81" s="1539"/>
      <c r="CI81" s="1538"/>
      <c r="CK81" s="1367"/>
    </row>
    <row r="82" spans="1:89" s="1366" customFormat="1" ht="27.6" x14ac:dyDescent="0.25">
      <c r="A82" s="1357"/>
      <c r="B82" s="683" t="s">
        <v>488</v>
      </c>
      <c r="C82" s="682" t="s">
        <v>489</v>
      </c>
      <c r="D82" s="684" t="s">
        <v>490</v>
      </c>
      <c r="E82" s="680" t="s">
        <v>491</v>
      </c>
      <c r="F82" s="681">
        <v>1</v>
      </c>
      <c r="G82" s="644">
        <f>(G80+G79)/(G66+G74)</f>
        <v>2.4646743894380543</v>
      </c>
      <c r="H82" s="644">
        <f t="shared" ref="H82:BJ82" si="14">(H80+H79)/(H66+H74)</f>
        <v>2.4562179212135802</v>
      </c>
      <c r="I82" s="644">
        <f t="shared" si="14"/>
        <v>2.4489432283115287</v>
      </c>
      <c r="J82" s="644">
        <f t="shared" si="14"/>
        <v>2.4411887532347283</v>
      </c>
      <c r="K82" s="644">
        <f t="shared" si="14"/>
        <v>2.4318677256333596</v>
      </c>
      <c r="L82" s="644">
        <f t="shared" si="14"/>
        <v>2.4227410537577971</v>
      </c>
      <c r="M82" s="644">
        <f t="shared" si="14"/>
        <v>2.4131443952848377</v>
      </c>
      <c r="N82" s="644">
        <f t="shared" si="14"/>
        <v>2.4033400271091905</v>
      </c>
      <c r="O82" s="644">
        <f t="shared" si="14"/>
        <v>2.3937298023584459</v>
      </c>
      <c r="P82" s="644">
        <f t="shared" si="14"/>
        <v>2.3842559399018497</v>
      </c>
      <c r="Q82" s="644">
        <f t="shared" si="14"/>
        <v>2.3750827850133795</v>
      </c>
      <c r="R82" s="644">
        <f t="shared" si="14"/>
        <v>2.366113716178647</v>
      </c>
      <c r="S82" s="644">
        <f t="shared" si="14"/>
        <v>2.3580814518413051</v>
      </c>
      <c r="T82" s="644">
        <f t="shared" si="14"/>
        <v>2.3507632169232329</v>
      </c>
      <c r="U82" s="644">
        <f t="shared" si="14"/>
        <v>2.3436640432481792</v>
      </c>
      <c r="V82" s="644">
        <f t="shared" si="14"/>
        <v>2.336844010722404</v>
      </c>
      <c r="W82" s="644">
        <f t="shared" si="14"/>
        <v>2.3296311791342696</v>
      </c>
      <c r="X82" s="644">
        <f t="shared" si="14"/>
        <v>2.3223956637047918</v>
      </c>
      <c r="Y82" s="644">
        <f t="shared" si="14"/>
        <v>2.3155207125318724</v>
      </c>
      <c r="Z82" s="644">
        <f t="shared" si="14"/>
        <v>2.3092911085804535</v>
      </c>
      <c r="AA82" s="644">
        <f t="shared" si="14"/>
        <v>2.3046154586317265</v>
      </c>
      <c r="AB82" s="644">
        <f t="shared" si="14"/>
        <v>2.2997036161085935</v>
      </c>
      <c r="AC82" s="644">
        <f t="shared" si="14"/>
        <v>2.295265222689046</v>
      </c>
      <c r="AD82" s="644">
        <f t="shared" si="14"/>
        <v>2.2913799457645796</v>
      </c>
      <c r="AE82" s="644">
        <f t="shared" si="14"/>
        <v>2.2880248391486697</v>
      </c>
      <c r="AF82" s="644">
        <f t="shared" si="14"/>
        <v>2.2848607531786311</v>
      </c>
      <c r="AG82" s="644">
        <f t="shared" si="14"/>
        <v>2.2813508034078409</v>
      </c>
      <c r="AH82" s="644">
        <f t="shared" si="14"/>
        <v>2.2781976475578216</v>
      </c>
      <c r="AI82" s="644">
        <f t="shared" si="14"/>
        <v>2.2756425095106034</v>
      </c>
      <c r="AJ82" s="644">
        <f t="shared" si="14"/>
        <v>2.2735127308280552</v>
      </c>
      <c r="AK82" s="644">
        <f t="shared" si="14"/>
        <v>2.2714453552188685</v>
      </c>
      <c r="AL82" s="644">
        <f t="shared" si="14"/>
        <v>2.2688530476504152</v>
      </c>
      <c r="AM82" s="644">
        <f t="shared" si="14"/>
        <v>2.2668148770478562</v>
      </c>
      <c r="AN82" s="644">
        <f t="shared" si="14"/>
        <v>2.2647945140837487</v>
      </c>
      <c r="AO82" s="644">
        <f t="shared" si="14"/>
        <v>2.2625031858515778</v>
      </c>
      <c r="AP82" s="644">
        <f t="shared" si="14"/>
        <v>2.2601341741323271</v>
      </c>
      <c r="AQ82" s="644">
        <f t="shared" si="14"/>
        <v>2.2576400399705134</v>
      </c>
      <c r="AR82" s="644">
        <f t="shared" si="14"/>
        <v>2.2554211350174818</v>
      </c>
      <c r="AS82" s="644">
        <f t="shared" si="14"/>
        <v>2.2535406079451445</v>
      </c>
      <c r="AT82" s="644">
        <f t="shared" si="14"/>
        <v>2.2519345915896931</v>
      </c>
      <c r="AU82" s="644">
        <f t="shared" si="14"/>
        <v>2.2501527894704791</v>
      </c>
      <c r="AV82" s="644">
        <f t="shared" si="14"/>
        <v>2.2483365701029832</v>
      </c>
      <c r="AW82" s="644">
        <f t="shared" si="14"/>
        <v>2.2465568879081621</v>
      </c>
      <c r="AX82" s="644">
        <f t="shared" si="14"/>
        <v>2.2442747670343937</v>
      </c>
      <c r="AY82" s="644">
        <f t="shared" si="14"/>
        <v>2.2415101928706251</v>
      </c>
      <c r="AZ82" s="644">
        <f t="shared" si="14"/>
        <v>2.2382370258155473</v>
      </c>
      <c r="BA82" s="644">
        <f t="shared" si="14"/>
        <v>2.2346820475087279</v>
      </c>
      <c r="BB82" s="644">
        <f t="shared" si="14"/>
        <v>2.231234903851449</v>
      </c>
      <c r="BC82" s="644">
        <f t="shared" si="14"/>
        <v>2.2279176506806428</v>
      </c>
      <c r="BD82" s="644">
        <f t="shared" si="14"/>
        <v>2.224663297681206</v>
      </c>
      <c r="BE82" s="644">
        <f t="shared" si="14"/>
        <v>2.2215114218122958</v>
      </c>
      <c r="BF82" s="644">
        <f t="shared" si="14"/>
        <v>2.2183758549238175</v>
      </c>
      <c r="BG82" s="644">
        <f t="shared" si="14"/>
        <v>2.2153555039782522</v>
      </c>
      <c r="BH82" s="644">
        <f t="shared" si="14"/>
        <v>2.2124522686252841</v>
      </c>
      <c r="BI82" s="644">
        <f t="shared" si="14"/>
        <v>2.2097620228743082</v>
      </c>
      <c r="BJ82" s="644">
        <f t="shared" si="14"/>
        <v>2.2072579995244541</v>
      </c>
      <c r="BK82" s="1546"/>
      <c r="BL82" s="1546"/>
      <c r="BM82" s="1546"/>
      <c r="BN82" s="1546"/>
      <c r="BO82" s="1546"/>
      <c r="BP82" s="1546"/>
      <c r="BQ82" s="1546"/>
      <c r="BR82" s="1546"/>
      <c r="BS82" s="1546"/>
      <c r="BT82" s="1546"/>
      <c r="BU82" s="1546"/>
      <c r="BV82" s="1546"/>
      <c r="BW82" s="1546"/>
      <c r="BX82" s="1546"/>
      <c r="BY82" s="1546"/>
      <c r="BZ82" s="1546"/>
      <c r="CA82" s="1546"/>
      <c r="CB82" s="1546"/>
      <c r="CC82" s="1546"/>
      <c r="CD82" s="1546"/>
      <c r="CE82" s="1546"/>
      <c r="CF82" s="1546"/>
      <c r="CG82" s="1546"/>
      <c r="CH82" s="1546"/>
      <c r="CI82" s="1547"/>
      <c r="CK82" s="1367"/>
    </row>
    <row r="83" spans="1:89" s="1366" customFormat="1" ht="27.6" x14ac:dyDescent="0.25">
      <c r="A83" s="1357"/>
      <c r="B83" s="683" t="s">
        <v>492</v>
      </c>
      <c r="C83" s="682" t="s">
        <v>493</v>
      </c>
      <c r="D83" s="684" t="s">
        <v>494</v>
      </c>
      <c r="E83" s="680" t="s">
        <v>285</v>
      </c>
      <c r="F83" s="681">
        <v>1</v>
      </c>
      <c r="G83" s="685">
        <f>G66/(G66+G74)</f>
        <v>0.32487559505347052</v>
      </c>
      <c r="H83" s="685">
        <f t="shared" ref="H83:BJ83" si="15">H66/(H66+H74)</f>
        <v>0.34170046742096416</v>
      </c>
      <c r="I83" s="685">
        <f t="shared" si="15"/>
        <v>0.37403744731618471</v>
      </c>
      <c r="J83" s="685">
        <f t="shared" si="15"/>
        <v>0.41055011824942655</v>
      </c>
      <c r="K83" s="685">
        <f t="shared" si="15"/>
        <v>0.44862833527010038</v>
      </c>
      <c r="L83" s="685">
        <f t="shared" si="15"/>
        <v>0.48669802160717429</v>
      </c>
      <c r="M83" s="686">
        <f t="shared" si="15"/>
        <v>0.49316746643294429</v>
      </c>
      <c r="N83" s="686">
        <f t="shared" si="15"/>
        <v>0.49894714831840614</v>
      </c>
      <c r="O83" s="686">
        <f t="shared" si="15"/>
        <v>0.50400873421439607</v>
      </c>
      <c r="P83" s="686">
        <f t="shared" si="15"/>
        <v>0.5090796442079113</v>
      </c>
      <c r="Q83" s="686">
        <f t="shared" si="15"/>
        <v>0.51383559047637251</v>
      </c>
      <c r="R83" s="686">
        <f t="shared" si="15"/>
        <v>0.51818399293655215</v>
      </c>
      <c r="S83" s="686">
        <f t="shared" si="15"/>
        <v>0.52220289507210471</v>
      </c>
      <c r="T83" s="686">
        <f t="shared" si="15"/>
        <v>0.52596628315238159</v>
      </c>
      <c r="U83" s="686">
        <f t="shared" si="15"/>
        <v>0.52953231003361245</v>
      </c>
      <c r="V83" s="686">
        <f t="shared" si="15"/>
        <v>0.53299208396041131</v>
      </c>
      <c r="W83" s="686">
        <f t="shared" si="15"/>
        <v>0.53636287871067201</v>
      </c>
      <c r="X83" s="686">
        <f t="shared" si="15"/>
        <v>0.53966705510228608</v>
      </c>
      <c r="Y83" s="686">
        <f t="shared" si="15"/>
        <v>0.54291910072280047</v>
      </c>
      <c r="Z83" s="686">
        <f t="shared" si="15"/>
        <v>0.54610669327530803</v>
      </c>
      <c r="AA83" s="686">
        <f t="shared" si="15"/>
        <v>0.54924069383072383</v>
      </c>
      <c r="AB83" s="686">
        <f t="shared" si="15"/>
        <v>0.55231499015217123</v>
      </c>
      <c r="AC83" s="686">
        <f t="shared" si="15"/>
        <v>0.55532560578614076</v>
      </c>
      <c r="AD83" s="686">
        <f t="shared" si="15"/>
        <v>0.55827321534552998</v>
      </c>
      <c r="AE83" s="686">
        <f t="shared" si="15"/>
        <v>0.56116274470602445</v>
      </c>
      <c r="AF83" s="686">
        <f t="shared" si="15"/>
        <v>0.5639968406261282</v>
      </c>
      <c r="AG83" s="686">
        <f t="shared" si="15"/>
        <v>0.56677569066873945</v>
      </c>
      <c r="AH83" s="686">
        <f t="shared" si="15"/>
        <v>0.56949791877346956</v>
      </c>
      <c r="AI83" s="686">
        <f t="shared" si="15"/>
        <v>0.57216389548919033</v>
      </c>
      <c r="AJ83" s="686">
        <f t="shared" si="15"/>
        <v>0.5747782708774698</v>
      </c>
      <c r="AK83" s="686">
        <f t="shared" si="15"/>
        <v>0.57734488355372959</v>
      </c>
      <c r="AL83" s="686">
        <f t="shared" si="15"/>
        <v>0.57899163729899294</v>
      </c>
      <c r="AM83" s="686">
        <f t="shared" si="15"/>
        <v>0.58050861149707556</v>
      </c>
      <c r="AN83" s="686">
        <f t="shared" si="15"/>
        <v>0.5820122059905668</v>
      </c>
      <c r="AO83" s="686">
        <f t="shared" si="15"/>
        <v>0.58353916845238174</v>
      </c>
      <c r="AP83" s="686">
        <f t="shared" si="15"/>
        <v>0.58507656363363236</v>
      </c>
      <c r="AQ83" s="686">
        <f t="shared" si="15"/>
        <v>0.58659143356817933</v>
      </c>
      <c r="AR83" s="686">
        <f t="shared" si="15"/>
        <v>0.58807382661328644</v>
      </c>
      <c r="AS83" s="686">
        <f t="shared" si="15"/>
        <v>0.58951544407194401</v>
      </c>
      <c r="AT83" s="686">
        <f t="shared" si="15"/>
        <v>0.59091509073706217</v>
      </c>
      <c r="AU83" s="686">
        <f t="shared" si="15"/>
        <v>0.59233950473501651</v>
      </c>
      <c r="AV83" s="686">
        <f t="shared" si="15"/>
        <v>0.59375570156456436</v>
      </c>
      <c r="AW83" s="686">
        <f t="shared" si="15"/>
        <v>0.59515912348301603</v>
      </c>
      <c r="AX83" s="686">
        <f t="shared" si="15"/>
        <v>0.59661545263474924</v>
      </c>
      <c r="AY83" s="686">
        <f t="shared" si="15"/>
        <v>0.5980881603001007</v>
      </c>
      <c r="AZ83" s="686">
        <f t="shared" si="15"/>
        <v>0.59959838194072845</v>
      </c>
      <c r="BA83" s="686">
        <f t="shared" si="15"/>
        <v>0.6011436332225244</v>
      </c>
      <c r="BB83" s="686">
        <f t="shared" si="15"/>
        <v>0.60267574837317417</v>
      </c>
      <c r="BC83" s="686">
        <f t="shared" si="15"/>
        <v>0.60417471458563787</v>
      </c>
      <c r="BD83" s="686">
        <f t="shared" si="15"/>
        <v>0.60566214483682523</v>
      </c>
      <c r="BE83" s="686">
        <f t="shared" si="15"/>
        <v>0.60710535588216485</v>
      </c>
      <c r="BF83" s="686">
        <f t="shared" si="15"/>
        <v>0.60853496305658017</v>
      </c>
      <c r="BG83" s="686">
        <f t="shared" si="15"/>
        <v>0.60994934785766342</v>
      </c>
      <c r="BH83" s="686">
        <f t="shared" si="15"/>
        <v>0.61133006337230078</v>
      </c>
      <c r="BI83" s="686">
        <f t="shared" si="15"/>
        <v>0.61268235614004729</v>
      </c>
      <c r="BJ83" s="686">
        <f t="shared" si="15"/>
        <v>0.61399971132340136</v>
      </c>
      <c r="BK83" s="1548"/>
      <c r="BL83" s="1548"/>
      <c r="BM83" s="1548"/>
      <c r="BN83" s="1548"/>
      <c r="BO83" s="1548"/>
      <c r="BP83" s="1548"/>
      <c r="BQ83" s="1548"/>
      <c r="BR83" s="1548"/>
      <c r="BS83" s="1548"/>
      <c r="BT83" s="1548"/>
      <c r="BU83" s="1548"/>
      <c r="BV83" s="1548"/>
      <c r="BW83" s="1548"/>
      <c r="BX83" s="1548"/>
      <c r="BY83" s="1548"/>
      <c r="BZ83" s="1548"/>
      <c r="CA83" s="1548"/>
      <c r="CB83" s="1548"/>
      <c r="CC83" s="1548"/>
      <c r="CD83" s="1548"/>
      <c r="CE83" s="1548"/>
      <c r="CF83" s="1548"/>
      <c r="CG83" s="1548"/>
      <c r="CH83" s="1548"/>
      <c r="CI83" s="1549"/>
      <c r="CK83" s="1367"/>
    </row>
    <row r="84" spans="1:89" s="1366" customFormat="1" ht="28.2" thickBot="1" x14ac:dyDescent="0.3">
      <c r="A84" s="1357"/>
      <c r="B84" s="687" t="s">
        <v>495</v>
      </c>
      <c r="C84" s="688" t="s">
        <v>496</v>
      </c>
      <c r="D84" s="689" t="s">
        <v>497</v>
      </c>
      <c r="E84" s="690" t="s">
        <v>285</v>
      </c>
      <c r="F84" s="691">
        <v>1</v>
      </c>
      <c r="G84" s="692">
        <f>(G66)/(G66+G75+G74+G73)</f>
        <v>0.3165606120833237</v>
      </c>
      <c r="H84" s="692">
        <f t="shared" ref="H84:BJ84" si="16">(H66)/(H66+H75+H74+H73)</f>
        <v>0.33306222015089121</v>
      </c>
      <c r="I84" s="692">
        <f t="shared" si="16"/>
        <v>0.36472003635232131</v>
      </c>
      <c r="J84" s="692">
        <f t="shared" si="16"/>
        <v>0.40044703045409175</v>
      </c>
      <c r="K84" s="692">
        <f t="shared" si="16"/>
        <v>0.43770605846012062</v>
      </c>
      <c r="L84" s="692">
        <f t="shared" si="16"/>
        <v>0.47499222363912447</v>
      </c>
      <c r="M84" s="692">
        <f t="shared" si="16"/>
        <v>0.48145201363837364</v>
      </c>
      <c r="N84" s="692">
        <f t="shared" si="16"/>
        <v>0.48722638427785309</v>
      </c>
      <c r="O84" s="692">
        <f t="shared" si="16"/>
        <v>0.49228588974161713</v>
      </c>
      <c r="P84" s="692">
        <f t="shared" si="16"/>
        <v>0.4973571245325758</v>
      </c>
      <c r="Q84" s="692">
        <f t="shared" si="16"/>
        <v>0.50211556823191339</v>
      </c>
      <c r="R84" s="692">
        <f t="shared" si="16"/>
        <v>0.50646811284458337</v>
      </c>
      <c r="S84" s="692">
        <f t="shared" si="16"/>
        <v>0.5104924230463872</v>
      </c>
      <c r="T84" s="692">
        <f t="shared" si="16"/>
        <v>0.51426225205677945</v>
      </c>
      <c r="U84" s="692">
        <f t="shared" si="16"/>
        <v>0.51783561133273714</v>
      </c>
      <c r="V84" s="692">
        <f t="shared" si="16"/>
        <v>0.5213036429714325</v>
      </c>
      <c r="W84" s="692">
        <f t="shared" si="16"/>
        <v>0.52468356699904384</v>
      </c>
      <c r="X84" s="692">
        <f t="shared" si="16"/>
        <v>0.52799773104974002</v>
      </c>
      <c r="Y84" s="692">
        <f t="shared" si="16"/>
        <v>0.53126061144876657</v>
      </c>
      <c r="Z84" s="692">
        <f t="shared" si="16"/>
        <v>0.53445979175872349</v>
      </c>
      <c r="AA84" s="692">
        <f t="shared" si="16"/>
        <v>0.53760611967558203</v>
      </c>
      <c r="AB84" s="692">
        <f t="shared" si="16"/>
        <v>0.54069340911003538</v>
      </c>
      <c r="AC84" s="692">
        <f t="shared" si="16"/>
        <v>0.54371761350462366</v>
      </c>
      <c r="AD84" s="692">
        <f t="shared" si="16"/>
        <v>0.54667935685117097</v>
      </c>
      <c r="AE84" s="692">
        <f t="shared" si="16"/>
        <v>0.54958353838089025</v>
      </c>
      <c r="AF84" s="692">
        <f t="shared" si="16"/>
        <v>0.55243277208165387</v>
      </c>
      <c r="AG84" s="692">
        <f t="shared" si="16"/>
        <v>0.55522720233422418</v>
      </c>
      <c r="AH84" s="692">
        <f t="shared" si="16"/>
        <v>0.55796540155123564</v>
      </c>
      <c r="AI84" s="692">
        <f t="shared" si="16"/>
        <v>0.56064769911107537</v>
      </c>
      <c r="AJ84" s="692">
        <f t="shared" si="16"/>
        <v>0.56327873294594411</v>
      </c>
      <c r="AK84" s="692">
        <f t="shared" si="16"/>
        <v>0.56586232945266179</v>
      </c>
      <c r="AL84" s="692">
        <f t="shared" si="16"/>
        <v>0.56752030880289916</v>
      </c>
      <c r="AM84" s="692">
        <f t="shared" si="16"/>
        <v>0.56904785133359603</v>
      </c>
      <c r="AN84" s="692">
        <f t="shared" si="16"/>
        <v>0.57056213619896612</v>
      </c>
      <c r="AO84" s="692">
        <f t="shared" si="16"/>
        <v>0.57210017454305262</v>
      </c>
      <c r="AP84" s="692">
        <f t="shared" si="16"/>
        <v>0.57364894465792027</v>
      </c>
      <c r="AQ84" s="692">
        <f t="shared" si="16"/>
        <v>0.57517524214856308</v>
      </c>
      <c r="AR84" s="692">
        <f t="shared" si="16"/>
        <v>0.57666902851757607</v>
      </c>
      <c r="AS84" s="692">
        <f t="shared" si="16"/>
        <v>0.57812192590394529</v>
      </c>
      <c r="AT84" s="692">
        <f t="shared" si="16"/>
        <v>0.57953271281282737</v>
      </c>
      <c r="AU84" s="692">
        <f t="shared" si="16"/>
        <v>0.58096865511699392</v>
      </c>
      <c r="AV84" s="692">
        <f t="shared" si="16"/>
        <v>0.58239650472853088</v>
      </c>
      <c r="AW84" s="692">
        <f t="shared" si="16"/>
        <v>0.58381166221069303</v>
      </c>
      <c r="AX84" s="692">
        <f t="shared" si="16"/>
        <v>0.58528036713707454</v>
      </c>
      <c r="AY84" s="692">
        <f t="shared" si="16"/>
        <v>0.58676579466779988</v>
      </c>
      <c r="AZ84" s="692">
        <f t="shared" si="16"/>
        <v>0.58828927422215771</v>
      </c>
      <c r="BA84" s="692">
        <f t="shared" si="16"/>
        <v>0.58984831531183113</v>
      </c>
      <c r="BB84" s="692">
        <f t="shared" si="16"/>
        <v>0.59139432715512241</v>
      </c>
      <c r="BC84" s="692">
        <f t="shared" si="16"/>
        <v>0.59290710540186209</v>
      </c>
      <c r="BD84" s="692">
        <f t="shared" si="16"/>
        <v>0.59440845262457909</v>
      </c>
      <c r="BE84" s="692">
        <f t="shared" si="16"/>
        <v>0.59586536807925738</v>
      </c>
      <c r="BF84" s="692">
        <f t="shared" si="16"/>
        <v>0.59730874586558091</v>
      </c>
      <c r="BG84" s="692">
        <f t="shared" si="16"/>
        <v>0.59873694605042704</v>
      </c>
      <c r="BH84" s="692">
        <f t="shared" si="16"/>
        <v>0.60013133174375888</v>
      </c>
      <c r="BI84" s="692">
        <f t="shared" si="16"/>
        <v>0.60149718920853279</v>
      </c>
      <c r="BJ84" s="692">
        <f t="shared" si="16"/>
        <v>0.60282792607357849</v>
      </c>
      <c r="BK84" s="1550"/>
      <c r="BL84" s="1550"/>
      <c r="BM84" s="1550"/>
      <c r="BN84" s="1550"/>
      <c r="BO84" s="1550"/>
      <c r="BP84" s="1550"/>
      <c r="BQ84" s="1550"/>
      <c r="BR84" s="1550"/>
      <c r="BS84" s="1550"/>
      <c r="BT84" s="1550"/>
      <c r="BU84" s="1550"/>
      <c r="BV84" s="1550"/>
      <c r="BW84" s="1550"/>
      <c r="BX84" s="1550"/>
      <c r="BY84" s="1550"/>
      <c r="BZ84" s="1550"/>
      <c r="CA84" s="1550"/>
      <c r="CB84" s="1550"/>
      <c r="CC84" s="1550"/>
      <c r="CD84" s="1550"/>
      <c r="CE84" s="1550"/>
      <c r="CF84" s="1550"/>
      <c r="CG84" s="1550"/>
      <c r="CH84" s="1550"/>
      <c r="CI84" s="1551"/>
      <c r="CK84" s="1367"/>
    </row>
    <row r="85" spans="1:89" s="1366" customFormat="1" ht="28.2" thickBot="1" x14ac:dyDescent="0.3">
      <c r="A85" s="1357"/>
      <c r="B85" s="693" t="s">
        <v>498</v>
      </c>
      <c r="C85" s="694" t="s">
        <v>155</v>
      </c>
      <c r="D85" s="694" t="s">
        <v>499</v>
      </c>
      <c r="E85" s="694" t="s">
        <v>146</v>
      </c>
      <c r="F85" s="695">
        <v>2</v>
      </c>
      <c r="G85" s="1575">
        <f>SUM(G45:G47)+G43+G54+G59+G60+G53</f>
        <v>177.98</v>
      </c>
      <c r="H85" s="1575">
        <f t="shared" ref="H85:BJ85" si="17">SUM(H45:H47)+H43+H54+H59+H60+H53</f>
        <v>175.04999999999995</v>
      </c>
      <c r="I85" s="1575">
        <f t="shared" si="17"/>
        <v>174.48</v>
      </c>
      <c r="J85" s="1575">
        <f t="shared" si="17"/>
        <v>173.67999999999998</v>
      </c>
      <c r="K85" s="1575">
        <f>SUM(K45:K47)+K43+K54+K59+K60+K53</f>
        <v>174.11</v>
      </c>
      <c r="L85" s="1575">
        <f>SUM(L45:L47)+L43+L54+L59+L60+L53</f>
        <v>173.42999999999998</v>
      </c>
      <c r="M85" s="1575">
        <f>SUM(M45:M47)+M43+M54+M59+M60+M53</f>
        <v>174.46999999999997</v>
      </c>
      <c r="N85" s="1575">
        <f t="shared" si="17"/>
        <v>175.15999999999997</v>
      </c>
      <c r="O85" s="1575">
        <f t="shared" si="17"/>
        <v>176.17999999999995</v>
      </c>
      <c r="P85" s="1575">
        <f t="shared" si="17"/>
        <v>176.74999999999997</v>
      </c>
      <c r="Q85" s="1575">
        <f t="shared" si="17"/>
        <v>177.80999999999997</v>
      </c>
      <c r="R85" s="1575">
        <f t="shared" si="17"/>
        <v>177.95999999999998</v>
      </c>
      <c r="S85" s="1575">
        <f t="shared" si="17"/>
        <v>178.83999999999997</v>
      </c>
      <c r="T85" s="1575">
        <f t="shared" si="17"/>
        <v>179.20999999999998</v>
      </c>
      <c r="U85" s="1575">
        <f t="shared" si="17"/>
        <v>180.37999999999997</v>
      </c>
      <c r="V85" s="1575">
        <f t="shared" si="17"/>
        <v>180.55999999999997</v>
      </c>
      <c r="W85" s="1575">
        <f t="shared" si="17"/>
        <v>180.73</v>
      </c>
      <c r="X85" s="1575">
        <f t="shared" si="17"/>
        <v>181.75999999999996</v>
      </c>
      <c r="Y85" s="1575">
        <f t="shared" si="17"/>
        <v>182.30999999999995</v>
      </c>
      <c r="Z85" s="1575">
        <f t="shared" si="17"/>
        <v>182.57999999999996</v>
      </c>
      <c r="AA85" s="1575">
        <f t="shared" si="17"/>
        <v>183.75999999999996</v>
      </c>
      <c r="AB85" s="1575">
        <f t="shared" si="17"/>
        <v>183.91999999999996</v>
      </c>
      <c r="AC85" s="1575">
        <f t="shared" si="17"/>
        <v>184.89999999999998</v>
      </c>
      <c r="AD85" s="1575">
        <f t="shared" si="17"/>
        <v>184.75999999999996</v>
      </c>
      <c r="AE85" s="1575">
        <f t="shared" si="17"/>
        <v>185.83999999999997</v>
      </c>
      <c r="AF85" s="1575">
        <f t="shared" si="17"/>
        <v>186.7</v>
      </c>
      <c r="AG85" s="1575">
        <f t="shared" si="17"/>
        <v>187.46999999999997</v>
      </c>
      <c r="AH85" s="1575">
        <f t="shared" si="17"/>
        <v>187.84999999999997</v>
      </c>
      <c r="AI85" s="1575">
        <f t="shared" si="17"/>
        <v>188.55999999999997</v>
      </c>
      <c r="AJ85" s="1575">
        <f t="shared" si="17"/>
        <v>189.49</v>
      </c>
      <c r="AK85" s="1575">
        <f t="shared" si="17"/>
        <v>189.82</v>
      </c>
      <c r="AL85" s="1575">
        <f t="shared" si="17"/>
        <v>190.08999999999995</v>
      </c>
      <c r="AM85" s="1575">
        <f t="shared" si="17"/>
        <v>190.45</v>
      </c>
      <c r="AN85" s="1575">
        <f t="shared" si="17"/>
        <v>191.45999999999998</v>
      </c>
      <c r="AO85" s="1575">
        <f t="shared" si="17"/>
        <v>191.39999999999998</v>
      </c>
      <c r="AP85" s="1575">
        <f t="shared" si="17"/>
        <v>192.20999999999998</v>
      </c>
      <c r="AQ85" s="1575">
        <f t="shared" si="17"/>
        <v>192.15</v>
      </c>
      <c r="AR85" s="1575">
        <f t="shared" si="17"/>
        <v>193.61999999999998</v>
      </c>
      <c r="AS85" s="1575">
        <f t="shared" si="17"/>
        <v>193.73</v>
      </c>
      <c r="AT85" s="1575">
        <f t="shared" si="17"/>
        <v>194.40999999999997</v>
      </c>
      <c r="AU85" s="1575">
        <f t="shared" si="17"/>
        <v>194.57</v>
      </c>
      <c r="AV85" s="1575">
        <f t="shared" si="17"/>
        <v>195.27999999999997</v>
      </c>
      <c r="AW85" s="1575">
        <f t="shared" si="17"/>
        <v>195.30999999999997</v>
      </c>
      <c r="AX85" s="1575">
        <f t="shared" si="17"/>
        <v>196.48999999999998</v>
      </c>
      <c r="AY85" s="1575">
        <f t="shared" si="17"/>
        <v>196.95</v>
      </c>
      <c r="AZ85" s="1575">
        <f t="shared" si="17"/>
        <v>196.89</v>
      </c>
      <c r="BA85" s="1575">
        <f t="shared" si="17"/>
        <v>197.37999999999997</v>
      </c>
      <c r="BB85" s="1575">
        <f t="shared" si="17"/>
        <v>197.64</v>
      </c>
      <c r="BC85" s="1575">
        <f t="shared" si="17"/>
        <v>198.13</v>
      </c>
      <c r="BD85" s="1575">
        <f t="shared" si="17"/>
        <v>198.44</v>
      </c>
      <c r="BE85" s="1575">
        <f t="shared" si="17"/>
        <v>199.32</v>
      </c>
      <c r="BF85" s="1575">
        <f t="shared" si="17"/>
        <v>199.85999999999999</v>
      </c>
      <c r="BG85" s="1575">
        <f t="shared" si="17"/>
        <v>200.26999999999998</v>
      </c>
      <c r="BH85" s="1575">
        <f t="shared" si="17"/>
        <v>200.71999999999997</v>
      </c>
      <c r="BI85" s="1575">
        <f t="shared" si="17"/>
        <v>200.85999999999999</v>
      </c>
      <c r="BJ85" s="1575">
        <f t="shared" si="17"/>
        <v>201.39</v>
      </c>
      <c r="BK85" s="1519"/>
      <c r="BL85" s="1519"/>
      <c r="BM85" s="1519"/>
      <c r="BN85" s="1519"/>
      <c r="BO85" s="1519"/>
      <c r="BP85" s="1519"/>
      <c r="BQ85" s="1519"/>
      <c r="BR85" s="1519"/>
      <c r="BS85" s="1519"/>
      <c r="BT85" s="1519"/>
      <c r="BU85" s="1519"/>
      <c r="BV85" s="1519"/>
      <c r="BW85" s="1519"/>
      <c r="BX85" s="1519"/>
      <c r="BY85" s="1519"/>
      <c r="BZ85" s="1519"/>
      <c r="CA85" s="1519"/>
      <c r="CB85" s="1519"/>
      <c r="CC85" s="1519"/>
      <c r="CD85" s="1519"/>
      <c r="CE85" s="1519"/>
      <c r="CF85" s="1519"/>
      <c r="CG85" s="1519"/>
      <c r="CH85" s="1519"/>
      <c r="CI85" s="1519"/>
      <c r="CK85" s="1367"/>
    </row>
    <row r="86" spans="1:89" s="1366" customFormat="1" ht="27.6" x14ac:dyDescent="0.25">
      <c r="A86" s="1357"/>
      <c r="B86" s="696" t="s">
        <v>500</v>
      </c>
      <c r="C86" s="697" t="s">
        <v>501</v>
      </c>
      <c r="D86" s="601" t="s">
        <v>79</v>
      </c>
      <c r="E86" s="697" t="s">
        <v>146</v>
      </c>
      <c r="F86" s="698">
        <v>2</v>
      </c>
      <c r="G86" s="699">
        <v>0.35</v>
      </c>
      <c r="H86" s="699">
        <v>0.28999999999999998</v>
      </c>
      <c r="I86" s="699">
        <v>0.28999999999999998</v>
      </c>
      <c r="J86" s="699">
        <v>0.33</v>
      </c>
      <c r="K86" s="699">
        <v>0.4</v>
      </c>
      <c r="L86" s="699">
        <v>0.52</v>
      </c>
      <c r="M86" s="700">
        <v>0.5078853202748782</v>
      </c>
      <c r="N86" s="700">
        <v>0.56000000000000005</v>
      </c>
      <c r="O86" s="700">
        <v>0.57999999999999996</v>
      </c>
      <c r="P86" s="700">
        <v>0.59</v>
      </c>
      <c r="Q86" s="700">
        <v>0.52</v>
      </c>
      <c r="R86" s="700">
        <v>0.53</v>
      </c>
      <c r="S86" s="700">
        <v>0.55000000000000004</v>
      </c>
      <c r="T86" s="700">
        <v>0.56000000000000005</v>
      </c>
      <c r="U86" s="700">
        <v>0.6</v>
      </c>
      <c r="V86" s="700">
        <v>0.56000000000000005</v>
      </c>
      <c r="W86" s="700">
        <v>0.54</v>
      </c>
      <c r="X86" s="700">
        <v>0.5</v>
      </c>
      <c r="Y86" s="700">
        <v>0.48</v>
      </c>
      <c r="Z86" s="700">
        <v>0.47</v>
      </c>
      <c r="AA86" s="700">
        <v>0</v>
      </c>
      <c r="AB86" s="700">
        <v>0</v>
      </c>
      <c r="AC86" s="700">
        <v>0</v>
      </c>
      <c r="AD86" s="700">
        <v>0</v>
      </c>
      <c r="AE86" s="700">
        <v>0</v>
      </c>
      <c r="AF86" s="700">
        <v>0</v>
      </c>
      <c r="AG86" s="700">
        <v>0</v>
      </c>
      <c r="AH86" s="700">
        <v>0</v>
      </c>
      <c r="AI86" s="700">
        <v>0</v>
      </c>
      <c r="AJ86" s="700">
        <v>0</v>
      </c>
      <c r="AK86" s="700">
        <v>0</v>
      </c>
      <c r="AL86" s="700">
        <v>0</v>
      </c>
      <c r="AM86" s="700">
        <v>0</v>
      </c>
      <c r="AN86" s="700">
        <v>0</v>
      </c>
      <c r="AO86" s="700">
        <v>0</v>
      </c>
      <c r="AP86" s="700">
        <v>0</v>
      </c>
      <c r="AQ86" s="700">
        <v>0</v>
      </c>
      <c r="AR86" s="700">
        <v>0</v>
      </c>
      <c r="AS86" s="700">
        <v>0</v>
      </c>
      <c r="AT86" s="700">
        <v>0</v>
      </c>
      <c r="AU86" s="700">
        <v>0</v>
      </c>
      <c r="AV86" s="700">
        <v>0</v>
      </c>
      <c r="AW86" s="700">
        <v>0</v>
      </c>
      <c r="AX86" s="700">
        <v>0</v>
      </c>
      <c r="AY86" s="700">
        <v>0</v>
      </c>
      <c r="AZ86" s="700">
        <v>0</v>
      </c>
      <c r="BA86" s="700">
        <v>0</v>
      </c>
      <c r="BB86" s="700">
        <v>0</v>
      </c>
      <c r="BC86" s="700">
        <v>0</v>
      </c>
      <c r="BD86" s="700">
        <v>0</v>
      </c>
      <c r="BE86" s="700">
        <v>0</v>
      </c>
      <c r="BF86" s="700">
        <v>0</v>
      </c>
      <c r="BG86" s="700">
        <v>0</v>
      </c>
      <c r="BH86" s="700">
        <v>0</v>
      </c>
      <c r="BI86" s="700">
        <v>0</v>
      </c>
      <c r="BJ86" s="700">
        <v>0</v>
      </c>
      <c r="BK86" s="700"/>
      <c r="BL86" s="700"/>
      <c r="BM86" s="700"/>
      <c r="BN86" s="700"/>
      <c r="BO86" s="700"/>
      <c r="BP86" s="700"/>
      <c r="BQ86" s="700"/>
      <c r="BR86" s="700"/>
      <c r="BS86" s="700"/>
      <c r="BT86" s="700"/>
      <c r="BU86" s="700"/>
      <c r="BV86" s="700"/>
      <c r="BW86" s="700"/>
      <c r="BX86" s="700"/>
      <c r="BY86" s="700"/>
      <c r="BZ86" s="700"/>
      <c r="CA86" s="700"/>
      <c r="CB86" s="700"/>
      <c r="CC86" s="700"/>
      <c r="CD86" s="700"/>
      <c r="CE86" s="700"/>
      <c r="CF86" s="700"/>
      <c r="CG86" s="700"/>
      <c r="CH86" s="700"/>
      <c r="CI86" s="701"/>
    </row>
    <row r="87" spans="1:89" s="1366" customFormat="1" x14ac:dyDescent="0.25">
      <c r="A87" s="1357"/>
      <c r="B87" s="702" t="s">
        <v>502</v>
      </c>
      <c r="C87" s="703" t="s">
        <v>503</v>
      </c>
      <c r="D87" s="609" t="s">
        <v>79</v>
      </c>
      <c r="E87" s="703" t="s">
        <v>146</v>
      </c>
      <c r="F87" s="704">
        <v>2</v>
      </c>
      <c r="G87" s="705">
        <v>4.54</v>
      </c>
      <c r="H87" s="705">
        <v>4.96</v>
      </c>
      <c r="I87" s="705">
        <v>4.87</v>
      </c>
      <c r="J87" s="705">
        <v>4.72</v>
      </c>
      <c r="K87" s="705">
        <v>4.6500000000000004</v>
      </c>
      <c r="L87" s="705">
        <v>4.43</v>
      </c>
      <c r="M87" s="706">
        <v>3.5527638266850223</v>
      </c>
      <c r="N87" s="706">
        <v>4.4000000000000004</v>
      </c>
      <c r="O87" s="706">
        <v>4.09</v>
      </c>
      <c r="P87" s="706">
        <v>4.22</v>
      </c>
      <c r="Q87" s="706">
        <v>4.28</v>
      </c>
      <c r="R87" s="706">
        <v>4.4400000000000004</v>
      </c>
      <c r="S87" s="706">
        <v>4.1100000000000003</v>
      </c>
      <c r="T87" s="706">
        <v>3.84</v>
      </c>
      <c r="U87" s="706">
        <v>3.75</v>
      </c>
      <c r="V87" s="706">
        <v>3.75</v>
      </c>
      <c r="W87" s="706">
        <v>3.52</v>
      </c>
      <c r="X87" s="706">
        <v>3.48</v>
      </c>
      <c r="Y87" s="706">
        <v>3.38</v>
      </c>
      <c r="Z87" s="706">
        <v>3.45</v>
      </c>
      <c r="AA87" s="706">
        <v>3.22</v>
      </c>
      <c r="AB87" s="706">
        <v>3.18</v>
      </c>
      <c r="AC87" s="706">
        <v>2.4643240476011501</v>
      </c>
      <c r="AD87" s="706">
        <v>2.5304681205616837</v>
      </c>
      <c r="AE87" s="706">
        <v>2.4095921311149247</v>
      </c>
      <c r="AF87" s="706">
        <v>2.5400273559958366</v>
      </c>
      <c r="AG87" s="706">
        <v>2.5141060542237677</v>
      </c>
      <c r="AH87" s="706">
        <v>2.5575423573627631</v>
      </c>
      <c r="AI87" s="706">
        <v>2.63</v>
      </c>
      <c r="AJ87" s="706">
        <v>2.52</v>
      </c>
      <c r="AK87" s="706">
        <v>2.44</v>
      </c>
      <c r="AL87" s="706">
        <v>2.29</v>
      </c>
      <c r="AM87" s="706">
        <v>2.4</v>
      </c>
      <c r="AN87" s="706">
        <v>2.2999999999999998</v>
      </c>
      <c r="AO87" s="706">
        <v>2.33</v>
      </c>
      <c r="AP87" s="706">
        <v>2.2599999999999998</v>
      </c>
      <c r="AQ87" s="706">
        <v>2.35</v>
      </c>
      <c r="AR87" s="706">
        <v>2.33</v>
      </c>
      <c r="AS87" s="706">
        <v>2.2000000000000002</v>
      </c>
      <c r="AT87" s="706">
        <v>2.3199999999999998</v>
      </c>
      <c r="AU87" s="706">
        <v>2.41</v>
      </c>
      <c r="AV87" s="706">
        <v>2.4</v>
      </c>
      <c r="AW87" s="706">
        <v>2.2200000000000002</v>
      </c>
      <c r="AX87" s="706">
        <v>2.19</v>
      </c>
      <c r="AY87" s="706">
        <v>2.19</v>
      </c>
      <c r="AZ87" s="706">
        <v>2.36</v>
      </c>
      <c r="BA87" s="706">
        <v>2.2999999999999998</v>
      </c>
      <c r="BB87" s="706">
        <v>2.1800000000000002</v>
      </c>
      <c r="BC87" s="706">
        <v>2.16</v>
      </c>
      <c r="BD87" s="706">
        <v>2.3199999999999998</v>
      </c>
      <c r="BE87" s="706">
        <v>2.25</v>
      </c>
      <c r="BF87" s="706">
        <v>2.29</v>
      </c>
      <c r="BG87" s="706">
        <v>2.2799999999999998</v>
      </c>
      <c r="BH87" s="706">
        <v>2.33</v>
      </c>
      <c r="BI87" s="706">
        <v>2.4</v>
      </c>
      <c r="BJ87" s="706">
        <v>2.17</v>
      </c>
      <c r="BK87" s="706"/>
      <c r="BL87" s="706"/>
      <c r="BM87" s="706"/>
      <c r="BN87" s="706"/>
      <c r="BO87" s="706"/>
      <c r="BP87" s="706"/>
      <c r="BQ87" s="706"/>
      <c r="BR87" s="706"/>
      <c r="BS87" s="706"/>
      <c r="BT87" s="706"/>
      <c r="BU87" s="706"/>
      <c r="BV87" s="706"/>
      <c r="BW87" s="706"/>
      <c r="BX87" s="706"/>
      <c r="BY87" s="706"/>
      <c r="BZ87" s="706"/>
      <c r="CA87" s="706"/>
      <c r="CB87" s="706"/>
      <c r="CC87" s="706"/>
      <c r="CD87" s="706"/>
      <c r="CE87" s="706"/>
      <c r="CF87" s="706"/>
      <c r="CG87" s="706"/>
      <c r="CH87" s="706"/>
      <c r="CI87" s="707"/>
    </row>
    <row r="88" spans="1:89" s="1366" customFormat="1" x14ac:dyDescent="0.25">
      <c r="A88" s="1357"/>
      <c r="B88" s="702" t="s">
        <v>504</v>
      </c>
      <c r="C88" s="703" t="s">
        <v>294</v>
      </c>
      <c r="D88" s="609" t="s">
        <v>505</v>
      </c>
      <c r="E88" s="703" t="s">
        <v>146</v>
      </c>
      <c r="F88" s="704">
        <v>2</v>
      </c>
      <c r="G88" s="708">
        <f>G86+G87</f>
        <v>4.8899999999999997</v>
      </c>
      <c r="H88" s="708">
        <f t="shared" ref="H88:BJ88" si="18">H86+H87</f>
        <v>5.25</v>
      </c>
      <c r="I88" s="708">
        <f t="shared" si="18"/>
        <v>5.16</v>
      </c>
      <c r="J88" s="708">
        <f t="shared" si="18"/>
        <v>5.05</v>
      </c>
      <c r="K88" s="708">
        <f t="shared" si="18"/>
        <v>5.0500000000000007</v>
      </c>
      <c r="L88" s="708">
        <f t="shared" si="18"/>
        <v>4.9499999999999993</v>
      </c>
      <c r="M88" s="708">
        <f t="shared" si="18"/>
        <v>4.0606491469599009</v>
      </c>
      <c r="N88" s="708">
        <f t="shared" si="18"/>
        <v>4.9600000000000009</v>
      </c>
      <c r="O88" s="708">
        <f t="shared" si="18"/>
        <v>4.67</v>
      </c>
      <c r="P88" s="708">
        <f t="shared" si="18"/>
        <v>4.8099999999999996</v>
      </c>
      <c r="Q88" s="708">
        <f t="shared" si="18"/>
        <v>4.8000000000000007</v>
      </c>
      <c r="R88" s="708">
        <f t="shared" si="18"/>
        <v>4.9700000000000006</v>
      </c>
      <c r="S88" s="708">
        <f t="shared" si="18"/>
        <v>4.66</v>
      </c>
      <c r="T88" s="708">
        <f t="shared" si="18"/>
        <v>4.4000000000000004</v>
      </c>
      <c r="U88" s="708">
        <f t="shared" si="18"/>
        <v>4.3499999999999996</v>
      </c>
      <c r="V88" s="708">
        <f t="shared" si="18"/>
        <v>4.3100000000000005</v>
      </c>
      <c r="W88" s="708">
        <f t="shared" si="18"/>
        <v>4.0600000000000005</v>
      </c>
      <c r="X88" s="708">
        <f t="shared" si="18"/>
        <v>3.98</v>
      </c>
      <c r="Y88" s="708">
        <f t="shared" si="18"/>
        <v>3.86</v>
      </c>
      <c r="Z88" s="708">
        <f t="shared" si="18"/>
        <v>3.92</v>
      </c>
      <c r="AA88" s="708">
        <f t="shared" si="18"/>
        <v>3.22</v>
      </c>
      <c r="AB88" s="708">
        <f t="shared" si="18"/>
        <v>3.18</v>
      </c>
      <c r="AC88" s="708">
        <f t="shared" si="18"/>
        <v>2.4643240476011501</v>
      </c>
      <c r="AD88" s="708">
        <f t="shared" si="18"/>
        <v>2.5304681205616837</v>
      </c>
      <c r="AE88" s="708">
        <f t="shared" si="18"/>
        <v>2.4095921311149247</v>
      </c>
      <c r="AF88" s="708">
        <f t="shared" si="18"/>
        <v>2.5400273559958366</v>
      </c>
      <c r="AG88" s="708">
        <f t="shared" si="18"/>
        <v>2.5141060542237677</v>
      </c>
      <c r="AH88" s="708">
        <f t="shared" si="18"/>
        <v>2.5575423573627631</v>
      </c>
      <c r="AI88" s="708">
        <f t="shared" si="18"/>
        <v>2.63</v>
      </c>
      <c r="AJ88" s="708">
        <f t="shared" si="18"/>
        <v>2.52</v>
      </c>
      <c r="AK88" s="708">
        <f t="shared" si="18"/>
        <v>2.44</v>
      </c>
      <c r="AL88" s="708">
        <f t="shared" si="18"/>
        <v>2.29</v>
      </c>
      <c r="AM88" s="708">
        <f t="shared" si="18"/>
        <v>2.4</v>
      </c>
      <c r="AN88" s="708">
        <f t="shared" si="18"/>
        <v>2.2999999999999998</v>
      </c>
      <c r="AO88" s="708">
        <f t="shared" si="18"/>
        <v>2.33</v>
      </c>
      <c r="AP88" s="708">
        <f t="shared" si="18"/>
        <v>2.2599999999999998</v>
      </c>
      <c r="AQ88" s="708">
        <f t="shared" si="18"/>
        <v>2.35</v>
      </c>
      <c r="AR88" s="708">
        <f t="shared" si="18"/>
        <v>2.33</v>
      </c>
      <c r="AS88" s="708">
        <f t="shared" si="18"/>
        <v>2.2000000000000002</v>
      </c>
      <c r="AT88" s="708">
        <f t="shared" si="18"/>
        <v>2.3199999999999998</v>
      </c>
      <c r="AU88" s="708">
        <f t="shared" si="18"/>
        <v>2.41</v>
      </c>
      <c r="AV88" s="708">
        <f t="shared" si="18"/>
        <v>2.4</v>
      </c>
      <c r="AW88" s="708">
        <f t="shared" si="18"/>
        <v>2.2200000000000002</v>
      </c>
      <c r="AX88" s="708">
        <f t="shared" si="18"/>
        <v>2.19</v>
      </c>
      <c r="AY88" s="708">
        <f t="shared" si="18"/>
        <v>2.19</v>
      </c>
      <c r="AZ88" s="708">
        <f t="shared" si="18"/>
        <v>2.36</v>
      </c>
      <c r="BA88" s="708">
        <f t="shared" si="18"/>
        <v>2.2999999999999998</v>
      </c>
      <c r="BB88" s="708">
        <f t="shared" si="18"/>
        <v>2.1800000000000002</v>
      </c>
      <c r="BC88" s="708">
        <f t="shared" si="18"/>
        <v>2.16</v>
      </c>
      <c r="BD88" s="708">
        <f t="shared" si="18"/>
        <v>2.3199999999999998</v>
      </c>
      <c r="BE88" s="708">
        <f t="shared" si="18"/>
        <v>2.25</v>
      </c>
      <c r="BF88" s="708">
        <f t="shared" si="18"/>
        <v>2.29</v>
      </c>
      <c r="BG88" s="708">
        <f t="shared" si="18"/>
        <v>2.2799999999999998</v>
      </c>
      <c r="BH88" s="708">
        <f t="shared" si="18"/>
        <v>2.33</v>
      </c>
      <c r="BI88" s="708">
        <f t="shared" si="18"/>
        <v>2.4</v>
      </c>
      <c r="BJ88" s="708">
        <f t="shared" si="18"/>
        <v>2.17</v>
      </c>
      <c r="BK88" s="1552"/>
      <c r="BL88" s="1552"/>
      <c r="BM88" s="1552"/>
      <c r="BN88" s="1552"/>
      <c r="BO88" s="1552"/>
      <c r="BP88" s="1552"/>
      <c r="BQ88" s="1552"/>
      <c r="BR88" s="1552"/>
      <c r="BS88" s="1552"/>
      <c r="BT88" s="1552"/>
      <c r="BU88" s="1552"/>
      <c r="BV88" s="1552"/>
      <c r="BW88" s="1552"/>
      <c r="BX88" s="1552"/>
      <c r="BY88" s="1552"/>
      <c r="BZ88" s="1552"/>
      <c r="CA88" s="1552"/>
      <c r="CB88" s="1552"/>
      <c r="CC88" s="1552"/>
      <c r="CD88" s="1552"/>
      <c r="CE88" s="1552"/>
      <c r="CF88" s="1552"/>
      <c r="CG88" s="1552"/>
      <c r="CH88" s="1552"/>
      <c r="CI88" s="1553"/>
    </row>
    <row r="89" spans="1:89" s="1366" customFormat="1" x14ac:dyDescent="0.25">
      <c r="A89" s="1357"/>
      <c r="B89" s="1118" t="s">
        <v>506</v>
      </c>
      <c r="C89" s="1119" t="s">
        <v>507</v>
      </c>
      <c r="D89" s="1120" t="s">
        <v>508</v>
      </c>
      <c r="E89" s="1119" t="s">
        <v>146</v>
      </c>
      <c r="F89" s="1121">
        <v>2</v>
      </c>
      <c r="G89" s="708">
        <f>G42-G85</f>
        <v>-16.149999999999977</v>
      </c>
      <c r="H89" s="708">
        <f t="shared" ref="H89:BJ89" si="19">H42-H85</f>
        <v>-20.759999999999962</v>
      </c>
      <c r="I89" s="708">
        <f t="shared" si="19"/>
        <v>-20.21999999999997</v>
      </c>
      <c r="J89" s="708">
        <f t="shared" si="19"/>
        <v>-19.45999999999998</v>
      </c>
      <c r="K89" s="708">
        <f t="shared" si="19"/>
        <v>-19.920000000000016</v>
      </c>
      <c r="L89" s="708">
        <f t="shared" si="19"/>
        <v>-15.009999999999962</v>
      </c>
      <c r="M89" s="708">
        <f t="shared" si="19"/>
        <v>-19.846999999999952</v>
      </c>
      <c r="N89" s="708">
        <f t="shared" si="19"/>
        <v>-5.6502499999999429</v>
      </c>
      <c r="O89" s="708">
        <f t="shared" si="19"/>
        <v>-6.7834999999999184</v>
      </c>
      <c r="P89" s="708">
        <f t="shared" si="19"/>
        <v>-12.98178731343279</v>
      </c>
      <c r="Q89" s="708">
        <f t="shared" si="19"/>
        <v>16.329925373134358</v>
      </c>
      <c r="R89" s="708">
        <f t="shared" si="19"/>
        <v>16.066675373134331</v>
      </c>
      <c r="S89" s="708">
        <f t="shared" si="19"/>
        <v>15.073425373134341</v>
      </c>
      <c r="T89" s="708">
        <f t="shared" si="19"/>
        <v>14.590175373134343</v>
      </c>
      <c r="U89" s="708">
        <f t="shared" si="19"/>
        <v>13.306925373134362</v>
      </c>
      <c r="V89" s="708">
        <f t="shared" si="19"/>
        <v>13.013675373134333</v>
      </c>
      <c r="W89" s="708">
        <f t="shared" si="19"/>
        <v>1.7003507462687253</v>
      </c>
      <c r="X89" s="708">
        <f t="shared" si="19"/>
        <v>0.55710074626875894</v>
      </c>
      <c r="Y89" s="708">
        <f t="shared" si="19"/>
        <v>-0.10614925373121764</v>
      </c>
      <c r="Z89" s="708">
        <f t="shared" si="19"/>
        <v>-0.48939925373124993</v>
      </c>
      <c r="AA89" s="708">
        <f t="shared" si="19"/>
        <v>-38.653754999999961</v>
      </c>
      <c r="AB89" s="708">
        <f t="shared" si="19"/>
        <v>-38.926627499999967</v>
      </c>
      <c r="AC89" s="708">
        <f t="shared" si="19"/>
        <v>-40.019499999999965</v>
      </c>
      <c r="AD89" s="708">
        <f t="shared" si="19"/>
        <v>-39.992372499999959</v>
      </c>
      <c r="AE89" s="708">
        <f t="shared" si="19"/>
        <v>-48.74905499999997</v>
      </c>
      <c r="AF89" s="708">
        <f t="shared" si="19"/>
        <v>-49.721927499999993</v>
      </c>
      <c r="AG89" s="708">
        <f t="shared" si="19"/>
        <v>-50.604799999999983</v>
      </c>
      <c r="AH89" s="708">
        <f t="shared" si="19"/>
        <v>-51.097672499999959</v>
      </c>
      <c r="AI89" s="708">
        <f t="shared" si="19"/>
        <v>-51.920544999999976</v>
      </c>
      <c r="AJ89" s="708">
        <f t="shared" si="19"/>
        <v>-74.368027499999997</v>
      </c>
      <c r="AK89" s="708">
        <f t="shared" si="19"/>
        <v>-74.810899999999975</v>
      </c>
      <c r="AL89" s="708">
        <f t="shared" si="19"/>
        <v>-75.193772499999938</v>
      </c>
      <c r="AM89" s="708">
        <f t="shared" si="19"/>
        <v>-75.666654999999977</v>
      </c>
      <c r="AN89" s="708">
        <f t="shared" si="19"/>
        <v>-76.789527499999963</v>
      </c>
      <c r="AO89" s="708">
        <f t="shared" si="19"/>
        <v>-98.246999999999971</v>
      </c>
      <c r="AP89" s="708">
        <f t="shared" si="19"/>
        <v>-99.169872499999968</v>
      </c>
      <c r="AQ89" s="708">
        <f t="shared" si="19"/>
        <v>-99.222754999999992</v>
      </c>
      <c r="AR89" s="708">
        <f t="shared" si="19"/>
        <v>-100.80562749999997</v>
      </c>
      <c r="AS89" s="708">
        <f t="shared" si="19"/>
        <v>-101.02849999999998</v>
      </c>
      <c r="AT89" s="708">
        <f t="shared" si="19"/>
        <v>-101.82137249999995</v>
      </c>
      <c r="AU89" s="708">
        <f t="shared" si="19"/>
        <v>-102.09424499999999</v>
      </c>
      <c r="AV89" s="708">
        <f t="shared" si="19"/>
        <v>-102.91712749999996</v>
      </c>
      <c r="AW89" s="708">
        <f t="shared" si="19"/>
        <v>-103.05999999999996</v>
      </c>
      <c r="AX89" s="708">
        <f t="shared" si="19"/>
        <v>-104.35287249999998</v>
      </c>
      <c r="AY89" s="708">
        <f t="shared" si="19"/>
        <v>-104.92575499999998</v>
      </c>
      <c r="AZ89" s="708">
        <f t="shared" si="19"/>
        <v>-104.97862749999997</v>
      </c>
      <c r="BA89" s="708">
        <f t="shared" si="19"/>
        <v>-105.58149999999995</v>
      </c>
      <c r="BB89" s="708">
        <f t="shared" si="19"/>
        <v>-105.95437249999998</v>
      </c>
      <c r="BC89" s="708">
        <f t="shared" si="19"/>
        <v>-106.55724499999998</v>
      </c>
      <c r="BD89" s="708">
        <f t="shared" si="19"/>
        <v>-106.98012749999998</v>
      </c>
      <c r="BE89" s="708">
        <f t="shared" si="19"/>
        <v>-107.97299999999998</v>
      </c>
      <c r="BF89" s="708">
        <f t="shared" si="19"/>
        <v>-108.62587249999997</v>
      </c>
      <c r="BG89" s="708">
        <f t="shared" si="19"/>
        <v>-109.14874499999998</v>
      </c>
      <c r="BH89" s="708">
        <f t="shared" si="19"/>
        <v>-109.71162749999996</v>
      </c>
      <c r="BI89" s="708">
        <f t="shared" si="19"/>
        <v>-109.96449999999997</v>
      </c>
      <c r="BJ89" s="708">
        <f t="shared" si="19"/>
        <v>-110.60737249999997</v>
      </c>
      <c r="BK89" s="1554"/>
      <c r="BL89" s="1554"/>
      <c r="BM89" s="1554"/>
      <c r="BN89" s="1554"/>
      <c r="BO89" s="1554"/>
      <c r="BP89" s="1554"/>
      <c r="BQ89" s="1554"/>
      <c r="BR89" s="1554"/>
      <c r="BS89" s="1554"/>
      <c r="BT89" s="1554"/>
      <c r="BU89" s="1554"/>
      <c r="BV89" s="1554"/>
      <c r="BW89" s="1554"/>
      <c r="BX89" s="1554"/>
      <c r="BY89" s="1554"/>
      <c r="BZ89" s="1554"/>
      <c r="CA89" s="1554"/>
      <c r="CB89" s="1554"/>
      <c r="CC89" s="1554"/>
      <c r="CD89" s="1554"/>
      <c r="CE89" s="1554"/>
      <c r="CF89" s="1554"/>
      <c r="CG89" s="1554"/>
      <c r="CH89" s="1554"/>
      <c r="CI89" s="1555"/>
    </row>
    <row r="90" spans="1:89" s="1366" customFormat="1" ht="14.4" thickBot="1" x14ac:dyDescent="0.3">
      <c r="A90" s="1357"/>
      <c r="B90" s="1118" t="s">
        <v>509</v>
      </c>
      <c r="C90" s="1119" t="s">
        <v>510</v>
      </c>
      <c r="D90" s="1120" t="s">
        <v>511</v>
      </c>
      <c r="E90" s="1119" t="s">
        <v>146</v>
      </c>
      <c r="F90" s="1121">
        <v>2</v>
      </c>
      <c r="G90" s="708">
        <f>G25-G44</f>
        <v>0</v>
      </c>
      <c r="H90" s="708">
        <f t="shared" ref="H90:BJ90" si="20">H25-H44</f>
        <v>0</v>
      </c>
      <c r="I90" s="708">
        <f t="shared" si="20"/>
        <v>0</v>
      </c>
      <c r="J90" s="708">
        <f t="shared" si="20"/>
        <v>0</v>
      </c>
      <c r="K90" s="708">
        <f t="shared" si="20"/>
        <v>0</v>
      </c>
      <c r="L90" s="708">
        <f t="shared" si="20"/>
        <v>0</v>
      </c>
      <c r="M90" s="708">
        <f t="shared" si="20"/>
        <v>0</v>
      </c>
      <c r="N90" s="708">
        <f t="shared" si="20"/>
        <v>0</v>
      </c>
      <c r="O90" s="708">
        <f t="shared" si="20"/>
        <v>0</v>
      </c>
      <c r="P90" s="708">
        <f t="shared" si="20"/>
        <v>0</v>
      </c>
      <c r="Q90" s="708">
        <f t="shared" si="20"/>
        <v>0</v>
      </c>
      <c r="R90" s="708">
        <f t="shared" si="20"/>
        <v>0</v>
      </c>
      <c r="S90" s="708">
        <f t="shared" si="20"/>
        <v>0</v>
      </c>
      <c r="T90" s="708">
        <f t="shared" si="20"/>
        <v>0</v>
      </c>
      <c r="U90" s="708">
        <f t="shared" si="20"/>
        <v>0</v>
      </c>
      <c r="V90" s="708">
        <f t="shared" si="20"/>
        <v>0</v>
      </c>
      <c r="W90" s="708">
        <f t="shared" si="20"/>
        <v>0</v>
      </c>
      <c r="X90" s="708">
        <f t="shared" si="20"/>
        <v>0</v>
      </c>
      <c r="Y90" s="708">
        <f t="shared" si="20"/>
        <v>0</v>
      </c>
      <c r="Z90" s="708">
        <f t="shared" si="20"/>
        <v>0</v>
      </c>
      <c r="AA90" s="708">
        <f t="shared" si="20"/>
        <v>0</v>
      </c>
      <c r="AB90" s="708">
        <f t="shared" si="20"/>
        <v>0</v>
      </c>
      <c r="AC90" s="708">
        <f t="shared" si="20"/>
        <v>0</v>
      </c>
      <c r="AD90" s="708">
        <f t="shared" si="20"/>
        <v>0</v>
      </c>
      <c r="AE90" s="708">
        <f t="shared" si="20"/>
        <v>0</v>
      </c>
      <c r="AF90" s="708">
        <f t="shared" si="20"/>
        <v>0</v>
      </c>
      <c r="AG90" s="708">
        <f t="shared" si="20"/>
        <v>0</v>
      </c>
      <c r="AH90" s="708">
        <f t="shared" si="20"/>
        <v>0</v>
      </c>
      <c r="AI90" s="708">
        <f t="shared" si="20"/>
        <v>0</v>
      </c>
      <c r="AJ90" s="708">
        <f t="shared" si="20"/>
        <v>0</v>
      </c>
      <c r="AK90" s="708">
        <f t="shared" si="20"/>
        <v>0</v>
      </c>
      <c r="AL90" s="708">
        <f t="shared" si="20"/>
        <v>0</v>
      </c>
      <c r="AM90" s="708">
        <f t="shared" si="20"/>
        <v>0</v>
      </c>
      <c r="AN90" s="708">
        <f t="shared" si="20"/>
        <v>0</v>
      </c>
      <c r="AO90" s="708">
        <f t="shared" si="20"/>
        <v>0</v>
      </c>
      <c r="AP90" s="708">
        <f t="shared" si="20"/>
        <v>0</v>
      </c>
      <c r="AQ90" s="708">
        <f t="shared" si="20"/>
        <v>0</v>
      </c>
      <c r="AR90" s="708">
        <f t="shared" si="20"/>
        <v>0</v>
      </c>
      <c r="AS90" s="708">
        <f t="shared" si="20"/>
        <v>0</v>
      </c>
      <c r="AT90" s="708">
        <f t="shared" si="20"/>
        <v>0</v>
      </c>
      <c r="AU90" s="708">
        <f t="shared" si="20"/>
        <v>0</v>
      </c>
      <c r="AV90" s="708">
        <f t="shared" si="20"/>
        <v>0</v>
      </c>
      <c r="AW90" s="708">
        <f t="shared" si="20"/>
        <v>0</v>
      </c>
      <c r="AX90" s="708">
        <f t="shared" si="20"/>
        <v>0</v>
      </c>
      <c r="AY90" s="708">
        <f t="shared" si="20"/>
        <v>0</v>
      </c>
      <c r="AZ90" s="708">
        <f t="shared" si="20"/>
        <v>0</v>
      </c>
      <c r="BA90" s="708">
        <f t="shared" si="20"/>
        <v>0</v>
      </c>
      <c r="BB90" s="708">
        <f t="shared" si="20"/>
        <v>0</v>
      </c>
      <c r="BC90" s="708">
        <f t="shared" si="20"/>
        <v>0</v>
      </c>
      <c r="BD90" s="708">
        <f t="shared" si="20"/>
        <v>0</v>
      </c>
      <c r="BE90" s="708">
        <f t="shared" si="20"/>
        <v>0</v>
      </c>
      <c r="BF90" s="708">
        <f t="shared" si="20"/>
        <v>0</v>
      </c>
      <c r="BG90" s="708">
        <f t="shared" si="20"/>
        <v>0</v>
      </c>
      <c r="BH90" s="708">
        <f t="shared" si="20"/>
        <v>0</v>
      </c>
      <c r="BI90" s="708">
        <f t="shared" si="20"/>
        <v>0</v>
      </c>
      <c r="BJ90" s="708">
        <f t="shared" si="20"/>
        <v>0</v>
      </c>
      <c r="BK90" s="1556"/>
      <c r="BL90" s="1556"/>
      <c r="BM90" s="1556"/>
      <c r="BN90" s="1556"/>
      <c r="BO90" s="1556"/>
      <c r="BP90" s="1556"/>
      <c r="BQ90" s="1556"/>
      <c r="BR90" s="1556"/>
      <c r="BS90" s="1556"/>
      <c r="BT90" s="1556"/>
      <c r="BU90" s="1556"/>
      <c r="BV90" s="1556"/>
      <c r="BW90" s="1556"/>
      <c r="BX90" s="1556"/>
      <c r="BY90" s="1556"/>
      <c r="BZ90" s="1556"/>
      <c r="CA90" s="1556"/>
      <c r="CB90" s="1556"/>
      <c r="CC90" s="1556"/>
      <c r="CD90" s="1556"/>
      <c r="CE90" s="1556"/>
      <c r="CF90" s="1556"/>
      <c r="CG90" s="1556"/>
      <c r="CH90" s="1556"/>
      <c r="CI90" s="1557"/>
    </row>
    <row r="91" spans="1:89" s="1366" customFormat="1" ht="14.4" thickBot="1" x14ac:dyDescent="0.3">
      <c r="A91" s="1357"/>
      <c r="B91" s="710" t="s">
        <v>512</v>
      </c>
      <c r="C91" s="711" t="s">
        <v>303</v>
      </c>
      <c r="D91" s="712" t="s">
        <v>513</v>
      </c>
      <c r="E91" s="711" t="s">
        <v>146</v>
      </c>
      <c r="F91" s="713">
        <v>2</v>
      </c>
      <c r="G91" s="714">
        <f>G89-G88</f>
        <v>-21.039999999999978</v>
      </c>
      <c r="H91" s="714">
        <f t="shared" ref="H91:BJ91" si="21">H89-H88</f>
        <v>-26.009999999999962</v>
      </c>
      <c r="I91" s="714">
        <f t="shared" si="21"/>
        <v>-25.379999999999971</v>
      </c>
      <c r="J91" s="714">
        <f t="shared" si="21"/>
        <v>-24.50999999999998</v>
      </c>
      <c r="K91" s="714">
        <f t="shared" si="21"/>
        <v>-24.970000000000017</v>
      </c>
      <c r="L91" s="714">
        <f t="shared" si="21"/>
        <v>-19.959999999999962</v>
      </c>
      <c r="M91" s="715">
        <f t="shared" si="21"/>
        <v>-23.907649146959852</v>
      </c>
      <c r="N91" s="715">
        <f t="shared" si="21"/>
        <v>-10.610249999999944</v>
      </c>
      <c r="O91" s="715">
        <f t="shared" si="21"/>
        <v>-11.453499999999918</v>
      </c>
      <c r="P91" s="715">
        <f t="shared" si="21"/>
        <v>-17.791787313432788</v>
      </c>
      <c r="Q91" s="715">
        <f t="shared" si="21"/>
        <v>11.529925373134358</v>
      </c>
      <c r="R91" s="715">
        <f t="shared" si="21"/>
        <v>11.09667537313433</v>
      </c>
      <c r="S91" s="715">
        <f t="shared" si="21"/>
        <v>10.413425373134341</v>
      </c>
      <c r="T91" s="715">
        <f t="shared" si="21"/>
        <v>10.190175373134343</v>
      </c>
      <c r="U91" s="715">
        <f t="shared" si="21"/>
        <v>8.9569253731343625</v>
      </c>
      <c r="V91" s="715">
        <f t="shared" si="21"/>
        <v>8.7036753731343328</v>
      </c>
      <c r="W91" s="715">
        <f t="shared" si="21"/>
        <v>-2.3596492537312752</v>
      </c>
      <c r="X91" s="715">
        <f t="shared" si="21"/>
        <v>-3.422899253731241</v>
      </c>
      <c r="Y91" s="715">
        <f t="shared" si="21"/>
        <v>-3.9661492537312175</v>
      </c>
      <c r="Z91" s="715">
        <f t="shared" si="21"/>
        <v>-4.4093992537312499</v>
      </c>
      <c r="AA91" s="715">
        <f t="shared" si="21"/>
        <v>-41.87375499999996</v>
      </c>
      <c r="AB91" s="715">
        <f t="shared" si="21"/>
        <v>-42.106627499999966</v>
      </c>
      <c r="AC91" s="715">
        <f t="shared" si="21"/>
        <v>-42.483824047601118</v>
      </c>
      <c r="AD91" s="715">
        <f t="shared" si="21"/>
        <v>-42.522840620561645</v>
      </c>
      <c r="AE91" s="715">
        <f t="shared" si="21"/>
        <v>-51.158647131114897</v>
      </c>
      <c r="AF91" s="715">
        <f t="shared" si="21"/>
        <v>-52.261954855995832</v>
      </c>
      <c r="AG91" s="715">
        <f t="shared" si="21"/>
        <v>-53.11890605422375</v>
      </c>
      <c r="AH91" s="715">
        <f t="shared" si="21"/>
        <v>-53.655214857362722</v>
      </c>
      <c r="AI91" s="715">
        <f t="shared" si="21"/>
        <v>-54.550544999999978</v>
      </c>
      <c r="AJ91" s="715">
        <f t="shared" si="21"/>
        <v>-76.888027499999993</v>
      </c>
      <c r="AK91" s="715">
        <f t="shared" si="21"/>
        <v>-77.250899999999973</v>
      </c>
      <c r="AL91" s="715">
        <f t="shared" si="21"/>
        <v>-77.483772499999944</v>
      </c>
      <c r="AM91" s="715">
        <f t="shared" si="21"/>
        <v>-78.066654999999983</v>
      </c>
      <c r="AN91" s="715">
        <f t="shared" si="21"/>
        <v>-79.08952749999996</v>
      </c>
      <c r="AO91" s="715">
        <f t="shared" si="21"/>
        <v>-100.57699999999997</v>
      </c>
      <c r="AP91" s="715">
        <f t="shared" si="21"/>
        <v>-101.42987249999997</v>
      </c>
      <c r="AQ91" s="715">
        <f t="shared" si="21"/>
        <v>-101.57275499999999</v>
      </c>
      <c r="AR91" s="715">
        <f t="shared" si="21"/>
        <v>-103.13562749999997</v>
      </c>
      <c r="AS91" s="715">
        <f t="shared" si="21"/>
        <v>-103.22849999999998</v>
      </c>
      <c r="AT91" s="715">
        <f t="shared" si="21"/>
        <v>-104.14137249999995</v>
      </c>
      <c r="AU91" s="715">
        <f t="shared" si="21"/>
        <v>-104.50424499999998</v>
      </c>
      <c r="AV91" s="715">
        <f t="shared" si="21"/>
        <v>-105.31712749999997</v>
      </c>
      <c r="AW91" s="715">
        <f t="shared" si="21"/>
        <v>-105.27999999999996</v>
      </c>
      <c r="AX91" s="715">
        <f t="shared" si="21"/>
        <v>-106.54287249999997</v>
      </c>
      <c r="AY91" s="715">
        <f t="shared" si="21"/>
        <v>-107.11575499999998</v>
      </c>
      <c r="AZ91" s="715">
        <f t="shared" si="21"/>
        <v>-107.33862749999997</v>
      </c>
      <c r="BA91" s="715">
        <f t="shared" si="21"/>
        <v>-107.88149999999995</v>
      </c>
      <c r="BB91" s="715">
        <f t="shared" si="21"/>
        <v>-108.13437249999998</v>
      </c>
      <c r="BC91" s="715">
        <f t="shared" si="21"/>
        <v>-108.71724499999998</v>
      </c>
      <c r="BD91" s="715">
        <f t="shared" si="21"/>
        <v>-109.30012749999997</v>
      </c>
      <c r="BE91" s="715">
        <f t="shared" si="21"/>
        <v>-110.22299999999998</v>
      </c>
      <c r="BF91" s="715">
        <f t="shared" si="21"/>
        <v>-110.91587249999998</v>
      </c>
      <c r="BG91" s="715">
        <f t="shared" si="21"/>
        <v>-111.42874499999998</v>
      </c>
      <c r="BH91" s="715">
        <f t="shared" si="21"/>
        <v>-112.04162749999996</v>
      </c>
      <c r="BI91" s="715">
        <f t="shared" si="21"/>
        <v>-112.36449999999998</v>
      </c>
      <c r="BJ91" s="715">
        <f t="shared" si="21"/>
        <v>-112.77737249999997</v>
      </c>
      <c r="BK91" s="1558"/>
      <c r="BL91" s="1558"/>
      <c r="BM91" s="1558"/>
      <c r="BN91" s="1558"/>
      <c r="BO91" s="1558"/>
      <c r="BP91" s="1558"/>
      <c r="BQ91" s="1558"/>
      <c r="BR91" s="1558"/>
      <c r="BS91" s="1558"/>
      <c r="BT91" s="1558"/>
      <c r="BU91" s="1558"/>
      <c r="BV91" s="1558"/>
      <c r="BW91" s="1558"/>
      <c r="BX91" s="1558"/>
      <c r="BY91" s="1558"/>
      <c r="BZ91" s="1558"/>
      <c r="CA91" s="1558"/>
      <c r="CB91" s="1558"/>
      <c r="CC91" s="1558"/>
      <c r="CD91" s="1558"/>
      <c r="CE91" s="1558"/>
      <c r="CF91" s="1558"/>
      <c r="CG91" s="1558"/>
      <c r="CH91" s="1558"/>
      <c r="CI91" s="1559"/>
    </row>
    <row r="92" spans="1:89" ht="14.4" thickBot="1" x14ac:dyDescent="0.3">
      <c r="B92" s="716"/>
      <c r="C92" s="717"/>
      <c r="D92" s="61"/>
      <c r="E92" s="717"/>
      <c r="F92" s="718"/>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719"/>
      <c r="BV92" s="719"/>
      <c r="BW92" s="719"/>
      <c r="BX92" s="719"/>
      <c r="BY92" s="719"/>
      <c r="BZ92" s="719"/>
      <c r="CA92" s="719"/>
      <c r="CB92" s="719"/>
      <c r="CC92" s="719"/>
      <c r="CD92" s="719"/>
      <c r="CE92" s="719"/>
      <c r="CF92" s="719"/>
      <c r="CG92" s="719"/>
      <c r="CH92" s="719"/>
      <c r="CI92" s="719"/>
    </row>
    <row r="93" spans="1:89" ht="14.4" thickBot="1" x14ac:dyDescent="0.3">
      <c r="B93" s="720" t="s">
        <v>349</v>
      </c>
      <c r="C93" s="1383" t="s">
        <v>114</v>
      </c>
      <c r="D93" s="61"/>
      <c r="E93" s="717"/>
      <c r="F93" s="718"/>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row>
    <row r="94" spans="1:89" ht="14.4" thickBot="1" x14ac:dyDescent="0.3">
      <c r="B94" s="721" t="s">
        <v>356</v>
      </c>
      <c r="C94" s="722" t="s">
        <v>514</v>
      </c>
      <c r="D94" s="722" t="s">
        <v>515</v>
      </c>
      <c r="E94" s="722" t="s">
        <v>116</v>
      </c>
      <c r="F94" s="723" t="s">
        <v>117</v>
      </c>
      <c r="G94" s="724" t="s">
        <v>118</v>
      </c>
      <c r="H94" s="724" t="s">
        <v>119</v>
      </c>
      <c r="I94" s="724" t="s">
        <v>120</v>
      </c>
      <c r="J94" s="724" t="s">
        <v>121</v>
      </c>
      <c r="K94" s="724" t="s">
        <v>122</v>
      </c>
      <c r="L94" s="724" t="s">
        <v>123</v>
      </c>
      <c r="M94" s="722" t="s">
        <v>124</v>
      </c>
      <c r="N94" s="722" t="s">
        <v>125</v>
      </c>
      <c r="O94" s="722" t="s">
        <v>126</v>
      </c>
      <c r="P94" s="722" t="s">
        <v>127</v>
      </c>
      <c r="Q94" s="722" t="s">
        <v>128</v>
      </c>
      <c r="R94" s="722" t="s">
        <v>129</v>
      </c>
      <c r="S94" s="722" t="s">
        <v>157</v>
      </c>
      <c r="T94" s="722" t="s">
        <v>158</v>
      </c>
      <c r="U94" s="722" t="s">
        <v>159</v>
      </c>
      <c r="V94" s="722" t="s">
        <v>160</v>
      </c>
      <c r="W94" s="722" t="s">
        <v>130</v>
      </c>
      <c r="X94" s="722" t="s">
        <v>161</v>
      </c>
      <c r="Y94" s="722" t="s">
        <v>162</v>
      </c>
      <c r="Z94" s="722" t="s">
        <v>163</v>
      </c>
      <c r="AA94" s="722" t="s">
        <v>164</v>
      </c>
      <c r="AB94" s="722" t="s">
        <v>131</v>
      </c>
      <c r="AC94" s="722" t="s">
        <v>165</v>
      </c>
      <c r="AD94" s="722" t="s">
        <v>166</v>
      </c>
      <c r="AE94" s="722" t="s">
        <v>167</v>
      </c>
      <c r="AF94" s="722" t="s">
        <v>168</v>
      </c>
      <c r="AG94" s="722" t="s">
        <v>132</v>
      </c>
      <c r="AH94" s="722" t="s">
        <v>169</v>
      </c>
      <c r="AI94" s="722" t="s">
        <v>170</v>
      </c>
      <c r="AJ94" s="722" t="s">
        <v>171</v>
      </c>
      <c r="AK94" s="722" t="s">
        <v>172</v>
      </c>
      <c r="AL94" s="722" t="s">
        <v>133</v>
      </c>
      <c r="AM94" s="722" t="s">
        <v>173</v>
      </c>
      <c r="AN94" s="722" t="s">
        <v>174</v>
      </c>
      <c r="AO94" s="722" t="s">
        <v>175</v>
      </c>
      <c r="AP94" s="722" t="s">
        <v>176</v>
      </c>
      <c r="AQ94" s="722" t="s">
        <v>134</v>
      </c>
      <c r="AR94" s="722" t="s">
        <v>177</v>
      </c>
      <c r="AS94" s="722" t="s">
        <v>178</v>
      </c>
      <c r="AT94" s="722" t="s">
        <v>179</v>
      </c>
      <c r="AU94" s="722" t="s">
        <v>180</v>
      </c>
      <c r="AV94" s="722" t="s">
        <v>135</v>
      </c>
      <c r="AW94" s="722" t="s">
        <v>181</v>
      </c>
      <c r="AX94" s="722" t="s">
        <v>182</v>
      </c>
      <c r="AY94" s="722" t="s">
        <v>183</v>
      </c>
      <c r="AZ94" s="722" t="s">
        <v>184</v>
      </c>
      <c r="BA94" s="722" t="s">
        <v>136</v>
      </c>
      <c r="BB94" s="722" t="s">
        <v>185</v>
      </c>
      <c r="BC94" s="722" t="s">
        <v>186</v>
      </c>
      <c r="BD94" s="722" t="s">
        <v>187</v>
      </c>
      <c r="BE94" s="722" t="s">
        <v>188</v>
      </c>
      <c r="BF94" s="722" t="s">
        <v>137</v>
      </c>
      <c r="BG94" s="722" t="s">
        <v>189</v>
      </c>
      <c r="BH94" s="722" t="s">
        <v>190</v>
      </c>
      <c r="BI94" s="722" t="s">
        <v>191</v>
      </c>
      <c r="BJ94" s="722" t="s">
        <v>192</v>
      </c>
      <c r="BK94" s="722" t="s">
        <v>138</v>
      </c>
      <c r="BL94" s="722" t="s">
        <v>193</v>
      </c>
      <c r="BM94" s="722" t="s">
        <v>194</v>
      </c>
      <c r="BN94" s="722" t="s">
        <v>195</v>
      </c>
      <c r="BO94" s="722" t="s">
        <v>196</v>
      </c>
      <c r="BP94" s="722" t="s">
        <v>139</v>
      </c>
      <c r="BQ94" s="722" t="s">
        <v>197</v>
      </c>
      <c r="BR94" s="722" t="s">
        <v>198</v>
      </c>
      <c r="BS94" s="722" t="s">
        <v>199</v>
      </c>
      <c r="BT94" s="722" t="s">
        <v>200</v>
      </c>
      <c r="BU94" s="722" t="s">
        <v>140</v>
      </c>
      <c r="BV94" s="722" t="s">
        <v>201</v>
      </c>
      <c r="BW94" s="722" t="s">
        <v>202</v>
      </c>
      <c r="BX94" s="722" t="s">
        <v>203</v>
      </c>
      <c r="BY94" s="722" t="s">
        <v>204</v>
      </c>
      <c r="BZ94" s="722" t="s">
        <v>141</v>
      </c>
      <c r="CA94" s="722" t="s">
        <v>205</v>
      </c>
      <c r="CB94" s="722" t="s">
        <v>206</v>
      </c>
      <c r="CC94" s="722" t="s">
        <v>207</v>
      </c>
      <c r="CD94" s="722" t="s">
        <v>208</v>
      </c>
      <c r="CE94" s="722" t="s">
        <v>142</v>
      </c>
      <c r="CF94" s="722" t="s">
        <v>209</v>
      </c>
      <c r="CG94" s="722" t="s">
        <v>210</v>
      </c>
      <c r="CH94" s="722" t="s">
        <v>211</v>
      </c>
      <c r="CI94" s="725" t="s">
        <v>212</v>
      </c>
    </row>
    <row r="95" spans="1:89" ht="27.6" x14ac:dyDescent="0.25">
      <c r="B95" s="734" t="s">
        <v>516</v>
      </c>
      <c r="C95" s="735" t="s">
        <v>517</v>
      </c>
      <c r="D95" s="735" t="s">
        <v>518</v>
      </c>
      <c r="E95" s="735" t="s">
        <v>146</v>
      </c>
      <c r="F95" s="736">
        <v>2</v>
      </c>
      <c r="G95" s="737">
        <v>0</v>
      </c>
      <c r="H95" s="738">
        <v>0</v>
      </c>
      <c r="I95" s="738">
        <v>0</v>
      </c>
      <c r="J95" s="738">
        <v>0</v>
      </c>
      <c r="K95" s="738">
        <v>0</v>
      </c>
      <c r="L95" s="738">
        <v>0</v>
      </c>
      <c r="M95" s="732">
        <v>0</v>
      </c>
      <c r="N95" s="732">
        <v>0</v>
      </c>
      <c r="O95" s="732">
        <v>0</v>
      </c>
      <c r="P95" s="732">
        <v>0</v>
      </c>
      <c r="Q95" s="732">
        <v>0</v>
      </c>
      <c r="R95" s="732">
        <v>0</v>
      </c>
      <c r="S95" s="732">
        <v>0</v>
      </c>
      <c r="T95" s="732">
        <v>0</v>
      </c>
      <c r="U95" s="732">
        <v>0</v>
      </c>
      <c r="V95" s="732">
        <v>0</v>
      </c>
      <c r="W95" s="732">
        <v>0</v>
      </c>
      <c r="X95" s="732">
        <v>0</v>
      </c>
      <c r="Y95" s="732">
        <v>0</v>
      </c>
      <c r="Z95" s="732">
        <v>0</v>
      </c>
      <c r="AA95" s="732">
        <v>0</v>
      </c>
      <c r="AB95" s="732">
        <v>0</v>
      </c>
      <c r="AC95" s="732">
        <v>0</v>
      </c>
      <c r="AD95" s="732">
        <v>0</v>
      </c>
      <c r="AE95" s="732">
        <v>0</v>
      </c>
      <c r="AF95" s="732">
        <v>0</v>
      </c>
      <c r="AG95" s="732">
        <v>0</v>
      </c>
      <c r="AH95" s="732">
        <v>0</v>
      </c>
      <c r="AI95" s="732">
        <v>0</v>
      </c>
      <c r="AJ95" s="732">
        <v>0</v>
      </c>
      <c r="AK95" s="732">
        <v>0</v>
      </c>
      <c r="AL95" s="732">
        <v>0</v>
      </c>
      <c r="AM95" s="732">
        <v>0</v>
      </c>
      <c r="AN95" s="732">
        <v>0</v>
      </c>
      <c r="AO95" s="732">
        <v>0</v>
      </c>
      <c r="AP95" s="732">
        <v>0</v>
      </c>
      <c r="AQ95" s="732">
        <v>0</v>
      </c>
      <c r="AR95" s="732">
        <v>0</v>
      </c>
      <c r="AS95" s="732">
        <v>0</v>
      </c>
      <c r="AT95" s="732">
        <v>0</v>
      </c>
      <c r="AU95" s="732">
        <v>0</v>
      </c>
      <c r="AV95" s="732">
        <v>0</v>
      </c>
      <c r="AW95" s="732">
        <v>0</v>
      </c>
      <c r="AX95" s="732">
        <v>0</v>
      </c>
      <c r="AY95" s="732">
        <v>0</v>
      </c>
      <c r="AZ95" s="732">
        <v>0</v>
      </c>
      <c r="BA95" s="732">
        <v>0</v>
      </c>
      <c r="BB95" s="732">
        <v>0</v>
      </c>
      <c r="BC95" s="732">
        <v>0</v>
      </c>
      <c r="BD95" s="732">
        <v>0</v>
      </c>
      <c r="BE95" s="732">
        <v>0</v>
      </c>
      <c r="BF95" s="732">
        <v>0</v>
      </c>
      <c r="BG95" s="732">
        <v>0</v>
      </c>
      <c r="BH95" s="732">
        <v>0</v>
      </c>
      <c r="BI95" s="732">
        <v>0</v>
      </c>
      <c r="BJ95" s="732">
        <v>0</v>
      </c>
      <c r="BK95" s="732"/>
      <c r="BL95" s="732"/>
      <c r="BM95" s="732"/>
      <c r="BN95" s="732"/>
      <c r="BO95" s="732"/>
      <c r="BP95" s="732"/>
      <c r="BQ95" s="732"/>
      <c r="BR95" s="732"/>
      <c r="BS95" s="732"/>
      <c r="BT95" s="732"/>
      <c r="BU95" s="732"/>
      <c r="BV95" s="732"/>
      <c r="BW95" s="732"/>
      <c r="BX95" s="732"/>
      <c r="BY95" s="732"/>
      <c r="BZ95" s="732"/>
      <c r="CA95" s="732"/>
      <c r="CB95" s="732"/>
      <c r="CC95" s="732"/>
      <c r="CD95" s="732"/>
      <c r="CE95" s="732"/>
      <c r="CF95" s="732"/>
      <c r="CG95" s="732"/>
      <c r="CH95" s="732"/>
      <c r="CI95" s="733"/>
    </row>
    <row r="96" spans="1:89" x14ac:dyDescent="0.25">
      <c r="B96" s="726" t="s">
        <v>519</v>
      </c>
      <c r="C96" s="727" t="s">
        <v>520</v>
      </c>
      <c r="D96" s="727" t="s">
        <v>521</v>
      </c>
      <c r="E96" s="727" t="s">
        <v>146</v>
      </c>
      <c r="F96" s="728">
        <v>2</v>
      </c>
      <c r="G96" s="737">
        <v>0</v>
      </c>
      <c r="H96" s="738">
        <v>0</v>
      </c>
      <c r="I96" s="738">
        <v>0</v>
      </c>
      <c r="J96" s="738">
        <v>0</v>
      </c>
      <c r="K96" s="738">
        <v>0</v>
      </c>
      <c r="L96" s="738">
        <v>0</v>
      </c>
      <c r="M96" s="732">
        <v>0</v>
      </c>
      <c r="N96" s="732">
        <v>0</v>
      </c>
      <c r="O96" s="732">
        <v>0</v>
      </c>
      <c r="P96" s="732">
        <v>0</v>
      </c>
      <c r="Q96" s="732">
        <v>0</v>
      </c>
      <c r="R96" s="732">
        <v>0</v>
      </c>
      <c r="S96" s="732">
        <v>0</v>
      </c>
      <c r="T96" s="732">
        <v>0</v>
      </c>
      <c r="U96" s="732">
        <v>0</v>
      </c>
      <c r="V96" s="732">
        <v>0</v>
      </c>
      <c r="W96" s="732">
        <v>0</v>
      </c>
      <c r="X96" s="732">
        <v>0</v>
      </c>
      <c r="Y96" s="732">
        <v>0</v>
      </c>
      <c r="Z96" s="732">
        <v>0</v>
      </c>
      <c r="AA96" s="732">
        <v>0</v>
      </c>
      <c r="AB96" s="732">
        <v>0</v>
      </c>
      <c r="AC96" s="732">
        <v>0</v>
      </c>
      <c r="AD96" s="732">
        <v>0</v>
      </c>
      <c r="AE96" s="732">
        <v>0</v>
      </c>
      <c r="AF96" s="732">
        <v>0</v>
      </c>
      <c r="AG96" s="732">
        <v>0</v>
      </c>
      <c r="AH96" s="732">
        <v>0</v>
      </c>
      <c r="AI96" s="732">
        <v>0</v>
      </c>
      <c r="AJ96" s="732">
        <v>0</v>
      </c>
      <c r="AK96" s="732">
        <v>0</v>
      </c>
      <c r="AL96" s="732">
        <v>0</v>
      </c>
      <c r="AM96" s="732">
        <v>0</v>
      </c>
      <c r="AN96" s="732">
        <v>0</v>
      </c>
      <c r="AO96" s="732">
        <v>0</v>
      </c>
      <c r="AP96" s="732">
        <v>0</v>
      </c>
      <c r="AQ96" s="732">
        <v>0</v>
      </c>
      <c r="AR96" s="732">
        <v>0</v>
      </c>
      <c r="AS96" s="732">
        <v>0</v>
      </c>
      <c r="AT96" s="732">
        <v>0</v>
      </c>
      <c r="AU96" s="732">
        <v>0</v>
      </c>
      <c r="AV96" s="732">
        <v>0</v>
      </c>
      <c r="AW96" s="732">
        <v>0</v>
      </c>
      <c r="AX96" s="732">
        <v>0</v>
      </c>
      <c r="AY96" s="732">
        <v>0</v>
      </c>
      <c r="AZ96" s="732">
        <v>0</v>
      </c>
      <c r="BA96" s="732">
        <v>0</v>
      </c>
      <c r="BB96" s="732">
        <v>0</v>
      </c>
      <c r="BC96" s="732">
        <v>0</v>
      </c>
      <c r="BD96" s="732">
        <v>0</v>
      </c>
      <c r="BE96" s="732">
        <v>0</v>
      </c>
      <c r="BF96" s="732">
        <v>0</v>
      </c>
      <c r="BG96" s="732">
        <v>0</v>
      </c>
      <c r="BH96" s="732">
        <v>0</v>
      </c>
      <c r="BI96" s="732">
        <v>0</v>
      </c>
      <c r="BJ96" s="732">
        <v>0</v>
      </c>
      <c r="BK96" s="732"/>
      <c r="BL96" s="732"/>
      <c r="BM96" s="732"/>
      <c r="BN96" s="732"/>
      <c r="BO96" s="732"/>
      <c r="BP96" s="732"/>
      <c r="BQ96" s="732"/>
      <c r="BR96" s="732"/>
      <c r="BS96" s="732"/>
      <c r="BT96" s="732"/>
      <c r="BU96" s="732"/>
      <c r="BV96" s="732"/>
      <c r="BW96" s="732"/>
      <c r="BX96" s="732"/>
      <c r="BY96" s="732"/>
      <c r="BZ96" s="732"/>
      <c r="CA96" s="732"/>
      <c r="CB96" s="732"/>
      <c r="CC96" s="732"/>
      <c r="CD96" s="732"/>
      <c r="CE96" s="732"/>
      <c r="CF96" s="732"/>
      <c r="CG96" s="732"/>
      <c r="CH96" s="732"/>
      <c r="CI96" s="733"/>
    </row>
    <row r="97" spans="2:87" ht="27.6" x14ac:dyDescent="0.25">
      <c r="B97" s="734" t="s">
        <v>522</v>
      </c>
      <c r="C97" s="735" t="s">
        <v>523</v>
      </c>
      <c r="D97" s="735" t="s">
        <v>524</v>
      </c>
      <c r="E97" s="735" t="s">
        <v>146</v>
      </c>
      <c r="F97" s="736">
        <v>2</v>
      </c>
      <c r="G97" s="737">
        <v>0</v>
      </c>
      <c r="H97" s="738">
        <v>0</v>
      </c>
      <c r="I97" s="738">
        <v>0</v>
      </c>
      <c r="J97" s="738">
        <v>0</v>
      </c>
      <c r="K97" s="738">
        <v>0</v>
      </c>
      <c r="L97" s="738">
        <v>0</v>
      </c>
      <c r="M97" s="732">
        <v>0</v>
      </c>
      <c r="N97" s="732">
        <v>0</v>
      </c>
      <c r="O97" s="732">
        <v>0</v>
      </c>
      <c r="P97" s="732">
        <v>0</v>
      </c>
      <c r="Q97" s="732">
        <v>0</v>
      </c>
      <c r="R97" s="732">
        <v>0</v>
      </c>
      <c r="S97" s="732">
        <v>0</v>
      </c>
      <c r="T97" s="732">
        <v>0</v>
      </c>
      <c r="U97" s="732">
        <v>0</v>
      </c>
      <c r="V97" s="732">
        <v>0</v>
      </c>
      <c r="W97" s="732">
        <v>0</v>
      </c>
      <c r="X97" s="732">
        <v>0</v>
      </c>
      <c r="Y97" s="732">
        <v>0</v>
      </c>
      <c r="Z97" s="732">
        <v>0</v>
      </c>
      <c r="AA97" s="732">
        <v>0</v>
      </c>
      <c r="AB97" s="732">
        <v>0</v>
      </c>
      <c r="AC97" s="732">
        <v>0</v>
      </c>
      <c r="AD97" s="732">
        <v>0</v>
      </c>
      <c r="AE97" s="732">
        <v>0</v>
      </c>
      <c r="AF97" s="732">
        <v>0</v>
      </c>
      <c r="AG97" s="732">
        <v>0</v>
      </c>
      <c r="AH97" s="732">
        <v>0</v>
      </c>
      <c r="AI97" s="732">
        <v>0</v>
      </c>
      <c r="AJ97" s="732">
        <v>8.4925470000000001</v>
      </c>
      <c r="AK97" s="732">
        <v>7.8113400000000004</v>
      </c>
      <c r="AL97" s="732">
        <v>7.02456236</v>
      </c>
      <c r="AM97" s="732">
        <v>6.5721749999999997</v>
      </c>
      <c r="AN97" s="732">
        <v>7.4323473</v>
      </c>
      <c r="AO97" s="732">
        <v>28.757629999999999</v>
      </c>
      <c r="AP97" s="732">
        <v>29.461523100000001</v>
      </c>
      <c r="AQ97" s="732">
        <v>29.442174900000001</v>
      </c>
      <c r="AR97" s="732">
        <v>31.922838200000001</v>
      </c>
      <c r="AS97" s="732">
        <v>31.70984</v>
      </c>
      <c r="AT97" s="732">
        <v>31.536142300000002</v>
      </c>
      <c r="AU97" s="732">
        <v>31.725664099999999</v>
      </c>
      <c r="AV97" s="732">
        <v>32.392757400000001</v>
      </c>
      <c r="AW97" s="732">
        <v>32.203389999999999</v>
      </c>
      <c r="AX97" s="732">
        <v>33.302340000000001</v>
      </c>
      <c r="AY97" s="732">
        <v>33.726886700000001</v>
      </c>
      <c r="AZ97" s="732">
        <v>33.7765579</v>
      </c>
      <c r="BA97" s="732">
        <v>32.374160000000003</v>
      </c>
      <c r="BB97" s="732">
        <v>31.553333299999998</v>
      </c>
      <c r="BC97" s="732">
        <v>30.156395</v>
      </c>
      <c r="BD97" s="732">
        <v>29.665166899999999</v>
      </c>
      <c r="BE97" s="732">
        <v>28.577940000000002</v>
      </c>
      <c r="BF97" s="732">
        <v>27.2759018</v>
      </c>
      <c r="BG97" s="732">
        <v>26.700084700000001</v>
      </c>
      <c r="BH97" s="732">
        <v>26.2148571</v>
      </c>
      <c r="BI97" s="732">
        <v>26.357060000000001</v>
      </c>
      <c r="BJ97" s="732">
        <v>26.6021328</v>
      </c>
      <c r="BK97" s="732"/>
      <c r="BL97" s="732"/>
      <c r="BM97" s="732"/>
      <c r="BN97" s="732"/>
      <c r="BO97" s="732"/>
      <c r="BP97" s="732"/>
      <c r="BQ97" s="732"/>
      <c r="BR97" s="732"/>
      <c r="BS97" s="732"/>
      <c r="BT97" s="732"/>
      <c r="BU97" s="732"/>
      <c r="BV97" s="732"/>
      <c r="BW97" s="732"/>
      <c r="BX97" s="732"/>
      <c r="BY97" s="732"/>
      <c r="BZ97" s="732"/>
      <c r="CA97" s="732"/>
      <c r="CB97" s="732"/>
      <c r="CC97" s="732"/>
      <c r="CD97" s="732"/>
      <c r="CE97" s="732"/>
      <c r="CF97" s="732"/>
      <c r="CG97" s="732"/>
      <c r="CH97" s="732"/>
      <c r="CI97" s="733"/>
    </row>
    <row r="98" spans="2:87" ht="27.6" x14ac:dyDescent="0.25">
      <c r="B98" s="734" t="s">
        <v>525</v>
      </c>
      <c r="C98" s="735" t="s">
        <v>526</v>
      </c>
      <c r="D98" s="735" t="s">
        <v>527</v>
      </c>
      <c r="E98" s="735" t="s">
        <v>146</v>
      </c>
      <c r="F98" s="736">
        <v>2</v>
      </c>
      <c r="G98" s="737">
        <v>0</v>
      </c>
      <c r="H98" s="738">
        <v>0</v>
      </c>
      <c r="I98" s="738">
        <v>0</v>
      </c>
      <c r="J98" s="738">
        <v>0</v>
      </c>
      <c r="K98" s="738">
        <v>0</v>
      </c>
      <c r="L98" s="738">
        <v>0</v>
      </c>
      <c r="M98" s="732">
        <v>0</v>
      </c>
      <c r="N98" s="732">
        <v>0</v>
      </c>
      <c r="O98" s="732">
        <v>0</v>
      </c>
      <c r="P98" s="732">
        <v>0</v>
      </c>
      <c r="Q98" s="732">
        <v>0</v>
      </c>
      <c r="R98" s="732">
        <v>-22.5</v>
      </c>
      <c r="S98" s="732">
        <v>-22.5</v>
      </c>
      <c r="T98" s="732">
        <v>-22.5</v>
      </c>
      <c r="U98" s="732">
        <v>-22.5</v>
      </c>
      <c r="V98" s="732">
        <v>-22.5</v>
      </c>
      <c r="W98" s="732">
        <v>-22.5</v>
      </c>
      <c r="X98" s="732">
        <v>-22.5</v>
      </c>
      <c r="Y98" s="732">
        <v>-22.5</v>
      </c>
      <c r="Z98" s="732">
        <v>-22.5</v>
      </c>
      <c r="AA98" s="732">
        <v>-49.40043</v>
      </c>
      <c r="AB98" s="732">
        <v>-66.895350000000008</v>
      </c>
      <c r="AC98" s="732">
        <v>-130.01999999999998</v>
      </c>
      <c r="AD98" s="732">
        <v>-130.01999999999998</v>
      </c>
      <c r="AE98" s="732">
        <v>-130.01999999999998</v>
      </c>
      <c r="AF98" s="732">
        <v>-130.01999999999998</v>
      </c>
      <c r="AG98" s="732">
        <v>-130.01999999999998</v>
      </c>
      <c r="AH98" s="732">
        <v>-130.01999999999998</v>
      </c>
      <c r="AI98" s="732">
        <v>-130.01999999999998</v>
      </c>
      <c r="AJ98" s="732">
        <v>-130.0199934</v>
      </c>
      <c r="AK98" s="732">
        <v>-130.01999999999998</v>
      </c>
      <c r="AL98" s="732">
        <v>-130.02000000000001</v>
      </c>
      <c r="AM98" s="732">
        <v>-130.02000000000001</v>
      </c>
      <c r="AN98" s="732">
        <v>-130.01999999999998</v>
      </c>
      <c r="AO98" s="732">
        <v>-130.01999900000001</v>
      </c>
      <c r="AP98" s="732">
        <v>-130.01999999999998</v>
      </c>
      <c r="AQ98" s="732">
        <v>-130.01999999999998</v>
      </c>
      <c r="AR98" s="732">
        <v>-130.01999999999998</v>
      </c>
      <c r="AS98" s="732">
        <v>-130.01999999999998</v>
      </c>
      <c r="AT98" s="732">
        <v>-130.02000000000001</v>
      </c>
      <c r="AU98" s="732">
        <v>-130.02000537999999</v>
      </c>
      <c r="AV98" s="732">
        <v>-130.01999999999998</v>
      </c>
      <c r="AW98" s="732">
        <v>-130.02000000000001</v>
      </c>
      <c r="AX98" s="732">
        <v>-130.01999999999998</v>
      </c>
      <c r="AY98" s="732">
        <v>-130.02000000000001</v>
      </c>
      <c r="AZ98" s="732">
        <v>-130.01999799999999</v>
      </c>
      <c r="BA98" s="732">
        <v>-130.01999999999998</v>
      </c>
      <c r="BB98" s="732">
        <v>-130.0199997</v>
      </c>
      <c r="BC98" s="732">
        <v>-130.01999800000002</v>
      </c>
      <c r="BD98" s="732">
        <v>-130.0199954</v>
      </c>
      <c r="BE98" s="732">
        <v>-130.01999999999998</v>
      </c>
      <c r="BF98" s="732">
        <v>-130.01999999999998</v>
      </c>
      <c r="BG98" s="732">
        <v>-130.01999999999998</v>
      </c>
      <c r="BH98" s="732">
        <v>-130.01999999999998</v>
      </c>
      <c r="BI98" s="732">
        <v>-130.01999999999998</v>
      </c>
      <c r="BJ98" s="732">
        <v>-130.01999999999998</v>
      </c>
      <c r="BK98" s="732"/>
      <c r="BL98" s="732"/>
      <c r="BM98" s="732"/>
      <c r="BN98" s="732"/>
      <c r="BO98" s="732"/>
      <c r="BP98" s="732"/>
      <c r="BQ98" s="732"/>
      <c r="BR98" s="732"/>
      <c r="BS98" s="732"/>
      <c r="BT98" s="732"/>
      <c r="BU98" s="732"/>
      <c r="BV98" s="732"/>
      <c r="BW98" s="732"/>
      <c r="BX98" s="732"/>
      <c r="BY98" s="732"/>
      <c r="BZ98" s="732"/>
      <c r="CA98" s="732"/>
      <c r="CB98" s="732"/>
      <c r="CC98" s="732"/>
      <c r="CD98" s="732"/>
      <c r="CE98" s="732"/>
      <c r="CF98" s="732"/>
      <c r="CG98" s="732"/>
      <c r="CH98" s="732"/>
      <c r="CI98" s="733"/>
    </row>
    <row r="99" spans="2:87" ht="27.6" x14ac:dyDescent="0.25">
      <c r="B99" s="734" t="s">
        <v>528</v>
      </c>
      <c r="C99" s="735" t="s">
        <v>529</v>
      </c>
      <c r="D99" s="735" t="s">
        <v>530</v>
      </c>
      <c r="E99" s="735" t="s">
        <v>146</v>
      </c>
      <c r="F99" s="736">
        <v>2</v>
      </c>
      <c r="G99" s="737">
        <v>0</v>
      </c>
      <c r="H99" s="738">
        <v>0</v>
      </c>
      <c r="I99" s="738">
        <v>0</v>
      </c>
      <c r="J99" s="738">
        <v>0</v>
      </c>
      <c r="K99" s="738">
        <v>0</v>
      </c>
      <c r="L99" s="738">
        <v>0</v>
      </c>
      <c r="M99" s="732">
        <v>0</v>
      </c>
      <c r="N99" s="732">
        <v>-14.031869999999998</v>
      </c>
      <c r="O99" s="732">
        <v>-15</v>
      </c>
      <c r="P99" s="732">
        <v>-10.634192499999997</v>
      </c>
      <c r="Q99" s="732">
        <v>-54.904415299999997</v>
      </c>
      <c r="R99" s="732">
        <v>-48.320760999999997</v>
      </c>
      <c r="S99" s="732">
        <v>-47.418593000000001</v>
      </c>
      <c r="T99" s="732">
        <v>-45.761251000000001</v>
      </c>
      <c r="U99" s="732">
        <v>-45.134222999999999</v>
      </c>
      <c r="V99" s="732">
        <v>-43.229120999999999</v>
      </c>
      <c r="W99" s="732">
        <v>-44.262551000000002</v>
      </c>
      <c r="X99" s="732">
        <v>-45.279322620000002</v>
      </c>
      <c r="Y99" s="732">
        <v>-44.940660999999999</v>
      </c>
      <c r="Z99" s="732">
        <v>-45.649121000000001</v>
      </c>
      <c r="AA99" s="732">
        <v>-21.665154999999999</v>
      </c>
      <c r="AB99" s="732">
        <v>-22.267672699999999</v>
      </c>
      <c r="AC99" s="732">
        <v>-20.38287</v>
      </c>
      <c r="AD99" s="732">
        <v>-20.742467400000002</v>
      </c>
      <c r="AE99" s="732">
        <v>-12.463845000000001</v>
      </c>
      <c r="AF99" s="732">
        <v>-11.77664268</v>
      </c>
      <c r="AG99" s="732">
        <v>-12.03124</v>
      </c>
      <c r="AH99" s="732">
        <v>-12.6006275</v>
      </c>
      <c r="AI99" s="732">
        <v>-12.830155</v>
      </c>
      <c r="AJ99" s="732">
        <v>0</v>
      </c>
      <c r="AK99" s="732">
        <v>0</v>
      </c>
      <c r="AL99" s="732">
        <v>0</v>
      </c>
      <c r="AM99" s="732">
        <v>0</v>
      </c>
      <c r="AN99" s="732">
        <v>0</v>
      </c>
      <c r="AO99" s="732">
        <v>0</v>
      </c>
      <c r="AP99" s="732">
        <v>0</v>
      </c>
      <c r="AQ99" s="732">
        <v>0</v>
      </c>
      <c r="AR99" s="732">
        <v>-1.08192</v>
      </c>
      <c r="AS99" s="732">
        <v>-0.93674000000000002</v>
      </c>
      <c r="AT99" s="732">
        <v>0</v>
      </c>
      <c r="AU99" s="732">
        <v>0</v>
      </c>
      <c r="AV99" s="732">
        <v>0</v>
      </c>
      <c r="AW99" s="732">
        <v>0</v>
      </c>
      <c r="AX99" s="732">
        <v>0</v>
      </c>
      <c r="AY99" s="732">
        <v>0</v>
      </c>
      <c r="AZ99" s="732">
        <v>0</v>
      </c>
      <c r="BA99" s="732">
        <v>0</v>
      </c>
      <c r="BB99" s="732">
        <v>0</v>
      </c>
      <c r="BC99" s="732">
        <v>0</v>
      </c>
      <c r="BD99" s="732">
        <v>0</v>
      </c>
      <c r="BE99" s="732">
        <v>0</v>
      </c>
      <c r="BF99" s="732">
        <v>-1.1297629999999999E-12</v>
      </c>
      <c r="BG99" s="732">
        <v>0</v>
      </c>
      <c r="BH99" s="732">
        <v>0</v>
      </c>
      <c r="BI99" s="732">
        <v>0</v>
      </c>
      <c r="BJ99" s="732">
        <v>0</v>
      </c>
      <c r="BK99" s="732"/>
      <c r="BL99" s="732"/>
      <c r="BM99" s="732"/>
      <c r="BN99" s="732"/>
      <c r="BO99" s="732"/>
      <c r="BP99" s="732"/>
      <c r="BQ99" s="732"/>
      <c r="BR99" s="732"/>
      <c r="BS99" s="732"/>
      <c r="BT99" s="732"/>
      <c r="BU99" s="732"/>
      <c r="BV99" s="732"/>
      <c r="BW99" s="732"/>
      <c r="BX99" s="732"/>
      <c r="BY99" s="732"/>
      <c r="BZ99" s="732"/>
      <c r="CA99" s="732"/>
      <c r="CB99" s="732"/>
      <c r="CC99" s="732"/>
      <c r="CD99" s="732"/>
      <c r="CE99" s="732"/>
      <c r="CF99" s="732"/>
      <c r="CG99" s="732"/>
      <c r="CH99" s="732"/>
      <c r="CI99" s="733"/>
    </row>
    <row r="100" spans="2:87" ht="27.6" x14ac:dyDescent="0.25">
      <c r="B100" s="739" t="s">
        <v>531</v>
      </c>
      <c r="C100" s="740" t="s">
        <v>532</v>
      </c>
      <c r="D100" s="740" t="s">
        <v>533</v>
      </c>
      <c r="E100" s="740" t="s">
        <v>146</v>
      </c>
      <c r="F100" s="736">
        <v>2</v>
      </c>
      <c r="G100" s="737">
        <v>0</v>
      </c>
      <c r="H100" s="738">
        <v>0</v>
      </c>
      <c r="I100" s="738">
        <v>0</v>
      </c>
      <c r="J100" s="738">
        <v>0</v>
      </c>
      <c r="K100" s="738">
        <v>0</v>
      </c>
      <c r="L100" s="738">
        <v>0</v>
      </c>
      <c r="M100" s="732">
        <v>0</v>
      </c>
      <c r="N100" s="732">
        <v>0</v>
      </c>
      <c r="O100" s="732">
        <v>0</v>
      </c>
      <c r="P100" s="732">
        <v>0</v>
      </c>
      <c r="Q100" s="732">
        <v>11.52</v>
      </c>
      <c r="R100" s="732">
        <v>143.01999999999998</v>
      </c>
      <c r="S100" s="732">
        <v>143.01999999999998</v>
      </c>
      <c r="T100" s="732">
        <v>143.01999999999998</v>
      </c>
      <c r="U100" s="732">
        <v>143.01999999999998</v>
      </c>
      <c r="V100" s="732">
        <v>143.01999999999998</v>
      </c>
      <c r="W100" s="732">
        <v>143.01999999999998</v>
      </c>
      <c r="X100" s="732">
        <v>143.01999999999998</v>
      </c>
      <c r="Y100" s="732">
        <v>143.01999999999998</v>
      </c>
      <c r="Z100" s="732">
        <v>143.01999999999998</v>
      </c>
      <c r="AA100" s="732">
        <v>143.01999999999998</v>
      </c>
      <c r="AB100" s="732">
        <v>143.01999999999998</v>
      </c>
      <c r="AC100" s="732">
        <v>143.01999999999998</v>
      </c>
      <c r="AD100" s="732">
        <v>143.01999999999998</v>
      </c>
      <c r="AE100" s="732">
        <v>143.01999999999998</v>
      </c>
      <c r="AF100" s="732">
        <v>143.01999999999998</v>
      </c>
      <c r="AG100" s="732">
        <v>143.01999999999998</v>
      </c>
      <c r="AH100" s="732">
        <v>143.01999999999998</v>
      </c>
      <c r="AI100" s="732">
        <v>143.01999999999998</v>
      </c>
      <c r="AJ100" s="732">
        <v>143.01999999999998</v>
      </c>
      <c r="AK100" s="732">
        <v>143.01999999999998</v>
      </c>
      <c r="AL100" s="732">
        <v>143.01999999999998</v>
      </c>
      <c r="AM100" s="732">
        <v>143.01999999999998</v>
      </c>
      <c r="AN100" s="732">
        <v>143.01999999999998</v>
      </c>
      <c r="AO100" s="732">
        <v>143.01999999999998</v>
      </c>
      <c r="AP100" s="732">
        <v>143.01999999999998</v>
      </c>
      <c r="AQ100" s="732">
        <v>143.01999999999998</v>
      </c>
      <c r="AR100" s="732">
        <v>143.01999999999998</v>
      </c>
      <c r="AS100" s="732">
        <v>143.01999999999998</v>
      </c>
      <c r="AT100" s="732">
        <v>143.01999999999998</v>
      </c>
      <c r="AU100" s="732">
        <v>143.01999999999998</v>
      </c>
      <c r="AV100" s="732">
        <v>143.01999999999998</v>
      </c>
      <c r="AW100" s="732">
        <v>143.01999999999998</v>
      </c>
      <c r="AX100" s="732">
        <v>143.01999999999998</v>
      </c>
      <c r="AY100" s="732">
        <v>143.01999999999998</v>
      </c>
      <c r="AZ100" s="732">
        <v>143.01999999999998</v>
      </c>
      <c r="BA100" s="732">
        <v>143.01999999999998</v>
      </c>
      <c r="BB100" s="732">
        <v>143.01999999999998</v>
      </c>
      <c r="BC100" s="732">
        <v>143.01999999999998</v>
      </c>
      <c r="BD100" s="732">
        <v>143.01999999999998</v>
      </c>
      <c r="BE100" s="732">
        <v>143.01999999999998</v>
      </c>
      <c r="BF100" s="732">
        <v>143.01999999999998</v>
      </c>
      <c r="BG100" s="732">
        <v>143.01999999999998</v>
      </c>
      <c r="BH100" s="732">
        <v>143.01999999999998</v>
      </c>
      <c r="BI100" s="732">
        <v>143.01999999999998</v>
      </c>
      <c r="BJ100" s="732">
        <v>143.01999999999998</v>
      </c>
      <c r="BK100" s="732"/>
      <c r="BL100" s="732"/>
      <c r="BM100" s="732"/>
      <c r="BN100" s="732"/>
      <c r="BO100" s="732"/>
      <c r="BP100" s="732"/>
      <c r="BQ100" s="732"/>
      <c r="BR100" s="732"/>
      <c r="BS100" s="732"/>
      <c r="BT100" s="732"/>
      <c r="BU100" s="732"/>
      <c r="BV100" s="732"/>
      <c r="BW100" s="732"/>
      <c r="BX100" s="732"/>
      <c r="BY100" s="732"/>
      <c r="BZ100" s="732"/>
      <c r="CA100" s="732"/>
      <c r="CB100" s="732"/>
      <c r="CC100" s="732"/>
      <c r="CD100" s="732"/>
      <c r="CE100" s="732"/>
      <c r="CF100" s="732"/>
      <c r="CG100" s="732"/>
      <c r="CH100" s="732"/>
      <c r="CI100" s="733"/>
    </row>
    <row r="101" spans="2:87" x14ac:dyDescent="0.25">
      <c r="B101" s="734" t="s">
        <v>534</v>
      </c>
      <c r="C101" s="735" t="s">
        <v>535</v>
      </c>
      <c r="D101" s="735" t="s">
        <v>536</v>
      </c>
      <c r="E101" s="735" t="s">
        <v>146</v>
      </c>
      <c r="F101" s="736">
        <v>2</v>
      </c>
      <c r="G101" s="737">
        <v>0</v>
      </c>
      <c r="H101" s="738">
        <v>0</v>
      </c>
      <c r="I101" s="738">
        <v>0</v>
      </c>
      <c r="J101" s="738">
        <v>0</v>
      </c>
      <c r="K101" s="738">
        <v>0</v>
      </c>
      <c r="L101" s="738">
        <v>0</v>
      </c>
      <c r="M101" s="732">
        <v>0</v>
      </c>
      <c r="N101" s="732">
        <v>0</v>
      </c>
      <c r="O101" s="732">
        <v>0</v>
      </c>
      <c r="P101" s="732">
        <v>0</v>
      </c>
      <c r="Q101" s="732">
        <v>1.3</v>
      </c>
      <c r="R101" s="732">
        <v>1.3</v>
      </c>
      <c r="S101" s="732">
        <v>1.3</v>
      </c>
      <c r="T101" s="732">
        <v>1.3</v>
      </c>
      <c r="U101" s="732">
        <v>1.3</v>
      </c>
      <c r="V101" s="732">
        <v>1.3</v>
      </c>
      <c r="W101" s="732">
        <v>1.3</v>
      </c>
      <c r="X101" s="732">
        <v>1.3</v>
      </c>
      <c r="Y101" s="732">
        <v>1.3</v>
      </c>
      <c r="Z101" s="732">
        <v>1.3</v>
      </c>
      <c r="AA101" s="732">
        <v>1.3</v>
      </c>
      <c r="AB101" s="732">
        <v>1.3</v>
      </c>
      <c r="AC101" s="732">
        <v>1.3</v>
      </c>
      <c r="AD101" s="732">
        <v>1.3</v>
      </c>
      <c r="AE101" s="732">
        <v>1.3</v>
      </c>
      <c r="AF101" s="732">
        <v>1.3</v>
      </c>
      <c r="AG101" s="732">
        <v>1.3</v>
      </c>
      <c r="AH101" s="732">
        <v>1.3</v>
      </c>
      <c r="AI101" s="732">
        <v>1.3</v>
      </c>
      <c r="AJ101" s="732">
        <v>1.3</v>
      </c>
      <c r="AK101" s="732">
        <v>1.3</v>
      </c>
      <c r="AL101" s="732">
        <v>1.3</v>
      </c>
      <c r="AM101" s="732">
        <v>1.3</v>
      </c>
      <c r="AN101" s="732">
        <v>1.3</v>
      </c>
      <c r="AO101" s="732">
        <v>1.3</v>
      </c>
      <c r="AP101" s="732">
        <v>1.3</v>
      </c>
      <c r="AQ101" s="732">
        <v>1.3</v>
      </c>
      <c r="AR101" s="732">
        <v>1.3</v>
      </c>
      <c r="AS101" s="732">
        <v>1.3</v>
      </c>
      <c r="AT101" s="732">
        <v>1.3</v>
      </c>
      <c r="AU101" s="732">
        <v>1.3</v>
      </c>
      <c r="AV101" s="732">
        <v>1.3</v>
      </c>
      <c r="AW101" s="732">
        <v>1.3</v>
      </c>
      <c r="AX101" s="732">
        <v>1.3</v>
      </c>
      <c r="AY101" s="732">
        <v>1.3</v>
      </c>
      <c r="AZ101" s="732">
        <v>1.3</v>
      </c>
      <c r="BA101" s="732">
        <v>1.3</v>
      </c>
      <c r="BB101" s="732">
        <v>1.3</v>
      </c>
      <c r="BC101" s="732">
        <v>1.3</v>
      </c>
      <c r="BD101" s="732">
        <v>1.3</v>
      </c>
      <c r="BE101" s="732">
        <v>1.3</v>
      </c>
      <c r="BF101" s="732">
        <v>1.3</v>
      </c>
      <c r="BG101" s="732">
        <v>1.3</v>
      </c>
      <c r="BH101" s="732">
        <v>1.3</v>
      </c>
      <c r="BI101" s="732">
        <v>1.3</v>
      </c>
      <c r="BJ101" s="732">
        <v>1.3</v>
      </c>
      <c r="BK101" s="732"/>
      <c r="BL101" s="732"/>
      <c r="BM101" s="732"/>
      <c r="BN101" s="732"/>
      <c r="BO101" s="732"/>
      <c r="BP101" s="732"/>
      <c r="BQ101" s="732"/>
      <c r="BR101" s="732"/>
      <c r="BS101" s="732"/>
      <c r="BT101" s="732"/>
      <c r="BU101" s="732"/>
      <c r="BV101" s="732"/>
      <c r="BW101" s="732"/>
      <c r="BX101" s="732"/>
      <c r="BY101" s="732"/>
      <c r="BZ101" s="732"/>
      <c r="CA101" s="732"/>
      <c r="CB101" s="732"/>
      <c r="CC101" s="732"/>
      <c r="CD101" s="732"/>
      <c r="CE101" s="732"/>
      <c r="CF101" s="732"/>
      <c r="CG101" s="732"/>
      <c r="CH101" s="732"/>
      <c r="CI101" s="733"/>
    </row>
    <row r="102" spans="2:87" ht="30.6" customHeight="1" x14ac:dyDescent="0.25">
      <c r="B102" s="741" t="s">
        <v>537</v>
      </c>
      <c r="C102" s="742" t="s">
        <v>538</v>
      </c>
      <c r="D102" s="743" t="s">
        <v>539</v>
      </c>
      <c r="E102" s="742" t="s">
        <v>146</v>
      </c>
      <c r="F102" s="744">
        <v>2</v>
      </c>
      <c r="G102" s="737">
        <v>3.6</v>
      </c>
      <c r="H102" s="738">
        <v>3.6</v>
      </c>
      <c r="I102" s="738">
        <v>3.6</v>
      </c>
      <c r="J102" s="738">
        <v>3.6</v>
      </c>
      <c r="K102" s="738">
        <v>3.6</v>
      </c>
      <c r="L102" s="738">
        <v>3.6</v>
      </c>
      <c r="M102" s="732">
        <v>3.6</v>
      </c>
      <c r="N102" s="1568">
        <v>3.6</v>
      </c>
      <c r="O102" s="1568">
        <v>3.6</v>
      </c>
      <c r="P102" s="1568">
        <v>3.6</v>
      </c>
      <c r="Q102" s="1568">
        <v>3.6</v>
      </c>
      <c r="R102" s="1568">
        <v>1.3</v>
      </c>
      <c r="S102" s="732">
        <v>1.3</v>
      </c>
      <c r="T102" s="732">
        <v>1.3</v>
      </c>
      <c r="U102" s="732">
        <v>1.3</v>
      </c>
      <c r="V102" s="732">
        <v>1.3</v>
      </c>
      <c r="W102" s="732">
        <v>1.3</v>
      </c>
      <c r="X102" s="732">
        <v>1.3</v>
      </c>
      <c r="Y102" s="732">
        <v>1.3</v>
      </c>
      <c r="Z102" s="732">
        <v>1.3</v>
      </c>
      <c r="AA102" s="732">
        <v>1.3</v>
      </c>
      <c r="AB102" s="732">
        <v>1.3</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c r="BL102" s="732"/>
      <c r="BM102" s="732"/>
      <c r="BN102" s="732"/>
      <c r="BO102" s="732"/>
      <c r="BP102" s="732"/>
      <c r="BQ102" s="732"/>
      <c r="BR102" s="732"/>
      <c r="BS102" s="732"/>
      <c r="BT102" s="732"/>
      <c r="BU102" s="732"/>
      <c r="BV102" s="732"/>
      <c r="BW102" s="732"/>
      <c r="BX102" s="732"/>
      <c r="BY102" s="732"/>
      <c r="BZ102" s="732"/>
      <c r="CA102" s="732"/>
      <c r="CB102" s="732"/>
      <c r="CC102" s="732"/>
      <c r="CD102" s="732"/>
      <c r="CE102" s="732"/>
      <c r="CF102" s="732"/>
      <c r="CG102" s="732"/>
      <c r="CH102" s="732"/>
      <c r="CI102" s="733"/>
    </row>
    <row r="103" spans="2:87" ht="30.6" customHeight="1" x14ac:dyDescent="0.25">
      <c r="B103" s="741" t="s">
        <v>540</v>
      </c>
      <c r="C103" s="742" t="s">
        <v>541</v>
      </c>
      <c r="D103" s="743" t="s">
        <v>542</v>
      </c>
      <c r="E103" s="742" t="s">
        <v>146</v>
      </c>
      <c r="F103" s="744">
        <v>2</v>
      </c>
      <c r="G103" s="737">
        <v>17.3</v>
      </c>
      <c r="H103" s="738">
        <v>17.3</v>
      </c>
      <c r="I103" s="738">
        <v>17.3</v>
      </c>
      <c r="J103" s="738">
        <v>17.3</v>
      </c>
      <c r="K103" s="738">
        <v>17.3</v>
      </c>
      <c r="L103" s="738">
        <v>17.3</v>
      </c>
      <c r="M103" s="732">
        <v>17.3</v>
      </c>
      <c r="N103" s="732">
        <v>17.3</v>
      </c>
      <c r="O103" s="732">
        <v>17.3</v>
      </c>
      <c r="P103" s="732">
        <v>17.3</v>
      </c>
      <c r="Q103" s="732">
        <v>17.3</v>
      </c>
      <c r="R103" s="732">
        <v>17.3</v>
      </c>
      <c r="S103" s="732">
        <v>17.3</v>
      </c>
      <c r="T103" s="732">
        <v>17.3</v>
      </c>
      <c r="U103" s="732">
        <v>17.3</v>
      </c>
      <c r="V103" s="732">
        <v>17.3</v>
      </c>
      <c r="W103" s="732">
        <v>17.3</v>
      </c>
      <c r="X103" s="732">
        <v>17.3</v>
      </c>
      <c r="Y103" s="732">
        <v>17.3</v>
      </c>
      <c r="Z103" s="732">
        <v>17.3</v>
      </c>
      <c r="AA103" s="732">
        <v>17.3</v>
      </c>
      <c r="AB103" s="732">
        <v>17.3</v>
      </c>
      <c r="AC103" s="732">
        <v>17.3</v>
      </c>
      <c r="AD103" s="732">
        <v>17.3</v>
      </c>
      <c r="AE103" s="732">
        <v>17.3</v>
      </c>
      <c r="AF103" s="732">
        <v>17.3</v>
      </c>
      <c r="AG103" s="732">
        <v>17.3</v>
      </c>
      <c r="AH103" s="732">
        <v>17.3</v>
      </c>
      <c r="AI103" s="732">
        <v>17.3</v>
      </c>
      <c r="AJ103" s="732">
        <v>17.3</v>
      </c>
      <c r="AK103" s="732">
        <v>17.3</v>
      </c>
      <c r="AL103" s="732">
        <v>17.3</v>
      </c>
      <c r="AM103" s="732">
        <v>17.3</v>
      </c>
      <c r="AN103" s="732">
        <v>17.3</v>
      </c>
      <c r="AO103" s="732">
        <v>17.3</v>
      </c>
      <c r="AP103" s="732">
        <v>17.3</v>
      </c>
      <c r="AQ103" s="732">
        <v>17.3</v>
      </c>
      <c r="AR103" s="732">
        <v>17.3</v>
      </c>
      <c r="AS103" s="732">
        <v>17.3</v>
      </c>
      <c r="AT103" s="732">
        <v>17.3</v>
      </c>
      <c r="AU103" s="732">
        <v>17.3</v>
      </c>
      <c r="AV103" s="732">
        <v>17.3</v>
      </c>
      <c r="AW103" s="732">
        <v>17.3</v>
      </c>
      <c r="AX103" s="732">
        <v>17.3</v>
      </c>
      <c r="AY103" s="732">
        <v>17.3</v>
      </c>
      <c r="AZ103" s="732">
        <v>17.3</v>
      </c>
      <c r="BA103" s="732">
        <v>17.3</v>
      </c>
      <c r="BB103" s="732">
        <v>17.3</v>
      </c>
      <c r="BC103" s="732">
        <v>17.3</v>
      </c>
      <c r="BD103" s="732">
        <v>17.3</v>
      </c>
      <c r="BE103" s="732">
        <v>17.3</v>
      </c>
      <c r="BF103" s="732">
        <v>17.3</v>
      </c>
      <c r="BG103" s="732">
        <v>17.3</v>
      </c>
      <c r="BH103" s="732">
        <v>17.3</v>
      </c>
      <c r="BI103" s="732">
        <v>17.3</v>
      </c>
      <c r="BJ103" s="732">
        <v>17.3</v>
      </c>
      <c r="BK103" s="732"/>
      <c r="BL103" s="732"/>
      <c r="BM103" s="732"/>
      <c r="BN103" s="732"/>
      <c r="BO103" s="732"/>
      <c r="BP103" s="732"/>
      <c r="BQ103" s="732"/>
      <c r="BR103" s="732"/>
      <c r="BS103" s="732"/>
      <c r="BT103" s="732"/>
      <c r="BU103" s="732"/>
      <c r="BV103" s="732"/>
      <c r="BW103" s="732"/>
      <c r="BX103" s="732"/>
      <c r="BY103" s="732"/>
      <c r="BZ103" s="732"/>
      <c r="CA103" s="732"/>
      <c r="CB103" s="732"/>
      <c r="CC103" s="732"/>
      <c r="CD103" s="732"/>
      <c r="CE103" s="732"/>
      <c r="CF103" s="732"/>
      <c r="CG103" s="732"/>
      <c r="CH103" s="732"/>
      <c r="CI103" s="733"/>
    </row>
    <row r="104" spans="2:87" ht="41.4" x14ac:dyDescent="0.25">
      <c r="B104" s="734" t="s">
        <v>543</v>
      </c>
      <c r="C104" s="735" t="s">
        <v>544</v>
      </c>
      <c r="D104" s="735" t="s">
        <v>545</v>
      </c>
      <c r="E104" s="735" t="s">
        <v>146</v>
      </c>
      <c r="F104" s="736">
        <v>2</v>
      </c>
      <c r="G104" s="737">
        <v>0</v>
      </c>
      <c r="H104" s="738">
        <v>0</v>
      </c>
      <c r="I104" s="738">
        <v>0</v>
      </c>
      <c r="J104" s="738">
        <v>0</v>
      </c>
      <c r="K104" s="738">
        <v>0</v>
      </c>
      <c r="L104" s="738">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c r="BL104" s="732"/>
      <c r="BM104" s="732"/>
      <c r="BN104" s="732"/>
      <c r="BO104" s="732"/>
      <c r="BP104" s="732"/>
      <c r="BQ104" s="732"/>
      <c r="BR104" s="732"/>
      <c r="BS104" s="732"/>
      <c r="BT104" s="732"/>
      <c r="BU104" s="732"/>
      <c r="BV104" s="732"/>
      <c r="BW104" s="732"/>
      <c r="BX104" s="732"/>
      <c r="BY104" s="732"/>
      <c r="BZ104" s="732"/>
      <c r="CA104" s="732"/>
      <c r="CB104" s="732"/>
      <c r="CC104" s="732"/>
      <c r="CD104" s="732"/>
      <c r="CE104" s="732"/>
      <c r="CF104" s="732"/>
      <c r="CG104" s="732"/>
      <c r="CH104" s="732"/>
      <c r="CI104" s="733"/>
    </row>
    <row r="105" spans="2:87" x14ac:dyDescent="0.25">
      <c r="B105" s="734" t="s">
        <v>546</v>
      </c>
      <c r="C105" s="735" t="s">
        <v>547</v>
      </c>
      <c r="D105" s="735" t="s">
        <v>548</v>
      </c>
      <c r="E105" s="735" t="s">
        <v>146</v>
      </c>
      <c r="F105" s="736">
        <v>2</v>
      </c>
      <c r="G105" s="737">
        <v>0</v>
      </c>
      <c r="H105" s="738">
        <v>0</v>
      </c>
      <c r="I105" s="738">
        <v>0</v>
      </c>
      <c r="J105" s="738">
        <v>0</v>
      </c>
      <c r="K105" s="738">
        <v>0</v>
      </c>
      <c r="L105" s="738">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c r="BL105" s="732"/>
      <c r="BM105" s="732"/>
      <c r="BN105" s="732"/>
      <c r="BO105" s="732"/>
      <c r="BP105" s="732"/>
      <c r="BQ105" s="732"/>
      <c r="BR105" s="732"/>
      <c r="BS105" s="732"/>
      <c r="BT105" s="732"/>
      <c r="BU105" s="732"/>
      <c r="BV105" s="732"/>
      <c r="BW105" s="732"/>
      <c r="BX105" s="732"/>
      <c r="BY105" s="732"/>
      <c r="BZ105" s="732"/>
      <c r="CA105" s="732"/>
      <c r="CB105" s="732"/>
      <c r="CC105" s="732"/>
      <c r="CD105" s="732"/>
      <c r="CE105" s="732"/>
      <c r="CF105" s="732"/>
      <c r="CG105" s="732"/>
      <c r="CH105" s="732"/>
      <c r="CI105" s="733"/>
    </row>
    <row r="106" spans="2:87" ht="14.4" thickBot="1" x14ac:dyDescent="0.3">
      <c r="B106" s="745" t="s">
        <v>549</v>
      </c>
      <c r="C106" s="746" t="s">
        <v>550</v>
      </c>
      <c r="D106" s="746" t="s">
        <v>551</v>
      </c>
      <c r="E106" s="746" t="s">
        <v>146</v>
      </c>
      <c r="F106" s="747">
        <v>2</v>
      </c>
      <c r="G106" s="748">
        <v>0</v>
      </c>
      <c r="H106" s="749">
        <v>0</v>
      </c>
      <c r="I106" s="749">
        <v>0</v>
      </c>
      <c r="J106" s="749">
        <v>0</v>
      </c>
      <c r="K106" s="749">
        <v>0</v>
      </c>
      <c r="L106" s="749">
        <v>0</v>
      </c>
      <c r="M106" s="750">
        <v>0</v>
      </c>
      <c r="N106" s="750">
        <v>0</v>
      </c>
      <c r="O106" s="750">
        <v>0</v>
      </c>
      <c r="P106" s="750">
        <v>0</v>
      </c>
      <c r="Q106" s="750">
        <v>0</v>
      </c>
      <c r="R106" s="750">
        <v>0</v>
      </c>
      <c r="S106" s="750">
        <v>0</v>
      </c>
      <c r="T106" s="750">
        <v>0</v>
      </c>
      <c r="U106" s="750">
        <v>0</v>
      </c>
      <c r="V106" s="750">
        <v>0</v>
      </c>
      <c r="W106" s="750">
        <v>0</v>
      </c>
      <c r="X106" s="750">
        <v>0</v>
      </c>
      <c r="Y106" s="750">
        <v>0</v>
      </c>
      <c r="Z106" s="750">
        <v>0</v>
      </c>
      <c r="AA106" s="750">
        <v>0</v>
      </c>
      <c r="AB106" s="750">
        <v>0</v>
      </c>
      <c r="AC106" s="750">
        <v>0</v>
      </c>
      <c r="AD106" s="750">
        <v>0</v>
      </c>
      <c r="AE106" s="750">
        <v>0</v>
      </c>
      <c r="AF106" s="750">
        <v>0</v>
      </c>
      <c r="AG106" s="750">
        <v>0</v>
      </c>
      <c r="AH106" s="750">
        <v>0</v>
      </c>
      <c r="AI106" s="750">
        <v>0</v>
      </c>
      <c r="AJ106" s="750">
        <v>0</v>
      </c>
      <c r="AK106" s="750">
        <v>0</v>
      </c>
      <c r="AL106" s="750">
        <v>0</v>
      </c>
      <c r="AM106" s="750">
        <v>0</v>
      </c>
      <c r="AN106" s="750">
        <v>0</v>
      </c>
      <c r="AO106" s="750">
        <v>0</v>
      </c>
      <c r="AP106" s="750">
        <v>0</v>
      </c>
      <c r="AQ106" s="750">
        <v>0</v>
      </c>
      <c r="AR106" s="750">
        <v>0</v>
      </c>
      <c r="AS106" s="750">
        <v>0</v>
      </c>
      <c r="AT106" s="750">
        <v>0</v>
      </c>
      <c r="AU106" s="750">
        <v>0</v>
      </c>
      <c r="AV106" s="750">
        <v>0</v>
      </c>
      <c r="AW106" s="750">
        <v>0</v>
      </c>
      <c r="AX106" s="750">
        <v>0</v>
      </c>
      <c r="AY106" s="750">
        <v>0</v>
      </c>
      <c r="AZ106" s="750">
        <v>0</v>
      </c>
      <c r="BA106" s="750">
        <v>0</v>
      </c>
      <c r="BB106" s="750">
        <v>0</v>
      </c>
      <c r="BC106" s="750">
        <v>0</v>
      </c>
      <c r="BD106" s="750">
        <v>0</v>
      </c>
      <c r="BE106" s="750">
        <v>0</v>
      </c>
      <c r="BF106" s="750">
        <v>0</v>
      </c>
      <c r="BG106" s="750">
        <v>0</v>
      </c>
      <c r="BH106" s="750">
        <v>0</v>
      </c>
      <c r="BI106" s="750">
        <v>0</v>
      </c>
      <c r="BJ106" s="750">
        <v>0</v>
      </c>
      <c r="BK106" s="750"/>
      <c r="BL106" s="750"/>
      <c r="BM106" s="750"/>
      <c r="BN106" s="750"/>
      <c r="BO106" s="750"/>
      <c r="BP106" s="750"/>
      <c r="BQ106" s="750"/>
      <c r="BR106" s="750"/>
      <c r="BS106" s="750"/>
      <c r="BT106" s="750"/>
      <c r="BU106" s="750"/>
      <c r="BV106" s="750"/>
      <c r="BW106" s="750"/>
      <c r="BX106" s="750"/>
      <c r="BY106" s="750"/>
      <c r="BZ106" s="750"/>
      <c r="CA106" s="750"/>
      <c r="CB106" s="750"/>
      <c r="CC106" s="750"/>
      <c r="CD106" s="750"/>
      <c r="CE106" s="750"/>
      <c r="CF106" s="750"/>
      <c r="CG106" s="750"/>
      <c r="CH106" s="750"/>
      <c r="CI106" s="751"/>
    </row>
    <row r="107" spans="2:87" ht="55.2" x14ac:dyDescent="0.25">
      <c r="B107" s="752" t="s">
        <v>552</v>
      </c>
      <c r="C107" s="753" t="s">
        <v>553</v>
      </c>
      <c r="D107" s="754" t="s">
        <v>554</v>
      </c>
      <c r="E107" s="753" t="s">
        <v>146</v>
      </c>
      <c r="F107" s="755">
        <v>2</v>
      </c>
      <c r="G107" s="729">
        <v>0</v>
      </c>
      <c r="H107" s="730">
        <v>0</v>
      </c>
      <c r="I107" s="730">
        <v>0</v>
      </c>
      <c r="J107" s="730">
        <v>0</v>
      </c>
      <c r="K107" s="730">
        <v>0</v>
      </c>
      <c r="L107" s="730">
        <v>0</v>
      </c>
      <c r="M107" s="731">
        <v>-1.8E-3</v>
      </c>
      <c r="N107" s="731">
        <v>-3.5999999999999999E-3</v>
      </c>
      <c r="O107" s="731">
        <v>-5.4000000000000003E-3</v>
      </c>
      <c r="P107" s="731">
        <v>-7.1999999999999998E-3</v>
      </c>
      <c r="Q107" s="731">
        <v>-8.9999999999999993E-3</v>
      </c>
      <c r="R107" s="731">
        <v>-4.07E-2</v>
      </c>
      <c r="S107" s="731">
        <v>-7.2500000000000009E-2</v>
      </c>
      <c r="T107" s="731">
        <v>-0.10420000000000001</v>
      </c>
      <c r="U107" s="731">
        <v>-0.13600000000000001</v>
      </c>
      <c r="V107" s="731">
        <v>-0.16770000000000002</v>
      </c>
      <c r="W107" s="731">
        <v>-0.19950000000000001</v>
      </c>
      <c r="X107" s="731">
        <v>-0.23120000000000002</v>
      </c>
      <c r="Y107" s="731">
        <v>-0.26300000000000001</v>
      </c>
      <c r="Z107" s="731">
        <v>-0.29470000000000002</v>
      </c>
      <c r="AA107" s="731">
        <v>-0.32650000000000001</v>
      </c>
      <c r="AB107" s="731">
        <v>-0.35830000000000001</v>
      </c>
      <c r="AC107" s="731">
        <v>-0.39</v>
      </c>
      <c r="AD107" s="731">
        <v>-0.42179999999999995</v>
      </c>
      <c r="AE107" s="731">
        <v>-0.45350000000000001</v>
      </c>
      <c r="AF107" s="731">
        <v>-0.48529999999999995</v>
      </c>
      <c r="AG107" s="731">
        <v>-0.51700000000000002</v>
      </c>
      <c r="AH107" s="731">
        <v>-0.54879999999999995</v>
      </c>
      <c r="AI107" s="731">
        <v>-0.58050000000000002</v>
      </c>
      <c r="AJ107" s="731">
        <v>-0.61230000000000007</v>
      </c>
      <c r="AK107" s="731">
        <v>-0.64410000000000001</v>
      </c>
      <c r="AL107" s="731">
        <v>-0.65810000000000002</v>
      </c>
      <c r="AM107" s="731">
        <v>-0.67200000000000004</v>
      </c>
      <c r="AN107" s="731">
        <v>-0.68599999999999994</v>
      </c>
      <c r="AO107" s="731">
        <v>-0.7</v>
      </c>
      <c r="AP107" s="731">
        <v>-0.71399999999999997</v>
      </c>
      <c r="AQ107" s="731">
        <v>-0.72799999999999998</v>
      </c>
      <c r="AR107" s="731">
        <v>-0.74199999999999999</v>
      </c>
      <c r="AS107" s="731">
        <v>-0.75600000000000001</v>
      </c>
      <c r="AT107" s="731">
        <v>-0.77</v>
      </c>
      <c r="AU107" s="731">
        <v>-0.78400000000000003</v>
      </c>
      <c r="AV107" s="731">
        <v>-0.79800000000000004</v>
      </c>
      <c r="AW107" s="731">
        <v>-0.81200000000000006</v>
      </c>
      <c r="AX107" s="731">
        <v>-0.82600000000000007</v>
      </c>
      <c r="AY107" s="731">
        <v>-0.84</v>
      </c>
      <c r="AZ107" s="731">
        <v>-0.85400000000000009</v>
      </c>
      <c r="BA107" s="731">
        <v>-0.8679</v>
      </c>
      <c r="BB107" s="731">
        <v>-0.88189999999999991</v>
      </c>
      <c r="BC107" s="731">
        <v>-0.89590000000000003</v>
      </c>
      <c r="BD107" s="731">
        <v>-0.90990000000000004</v>
      </c>
      <c r="BE107" s="731">
        <v>-0.92389999999999994</v>
      </c>
      <c r="BF107" s="731">
        <v>-0.93789999999999996</v>
      </c>
      <c r="BG107" s="731">
        <v>-0.95190000000000008</v>
      </c>
      <c r="BH107" s="731">
        <v>-0.96589999999999987</v>
      </c>
      <c r="BI107" s="731">
        <v>-0.97989999999999999</v>
      </c>
      <c r="BJ107" s="731">
        <v>-0.99389999999999989</v>
      </c>
      <c r="BK107" s="731"/>
      <c r="BL107" s="731"/>
      <c r="BM107" s="731"/>
      <c r="BN107" s="731"/>
      <c r="BO107" s="731"/>
      <c r="BP107" s="731"/>
      <c r="BQ107" s="731"/>
      <c r="BR107" s="731"/>
      <c r="BS107" s="731"/>
      <c r="BT107" s="731"/>
      <c r="BU107" s="731"/>
      <c r="BV107" s="731"/>
      <c r="BW107" s="731"/>
      <c r="BX107" s="731"/>
      <c r="BY107" s="731"/>
      <c r="BZ107" s="731"/>
      <c r="CA107" s="731"/>
      <c r="CB107" s="731"/>
      <c r="CC107" s="731"/>
      <c r="CD107" s="731"/>
      <c r="CE107" s="731"/>
      <c r="CF107" s="731"/>
      <c r="CG107" s="731"/>
      <c r="CH107" s="731"/>
      <c r="CI107" s="756"/>
    </row>
    <row r="108" spans="2:87" ht="55.2" x14ac:dyDescent="0.25">
      <c r="B108" s="757" t="s">
        <v>555</v>
      </c>
      <c r="C108" s="758" t="s">
        <v>556</v>
      </c>
      <c r="D108" s="759" t="s">
        <v>557</v>
      </c>
      <c r="E108" s="758" t="s">
        <v>146</v>
      </c>
      <c r="F108" s="760">
        <v>2</v>
      </c>
      <c r="G108" s="737">
        <v>0</v>
      </c>
      <c r="H108" s="738">
        <v>0</v>
      </c>
      <c r="I108" s="738">
        <v>0</v>
      </c>
      <c r="J108" s="738">
        <v>0</v>
      </c>
      <c r="K108" s="738">
        <v>0</v>
      </c>
      <c r="L108" s="738">
        <v>0</v>
      </c>
      <c r="M108" s="732">
        <v>0</v>
      </c>
      <c r="N108" s="732">
        <v>0</v>
      </c>
      <c r="O108" s="732">
        <v>0</v>
      </c>
      <c r="P108" s="732">
        <v>0</v>
      </c>
      <c r="Q108" s="732">
        <v>0</v>
      </c>
      <c r="R108" s="732">
        <v>0</v>
      </c>
      <c r="S108" s="732">
        <v>0</v>
      </c>
      <c r="T108" s="732">
        <v>0</v>
      </c>
      <c r="U108" s="732">
        <v>0</v>
      </c>
      <c r="V108" s="732">
        <v>0</v>
      </c>
      <c r="W108" s="732">
        <v>0</v>
      </c>
      <c r="X108" s="732">
        <v>0</v>
      </c>
      <c r="Y108" s="732">
        <v>0</v>
      </c>
      <c r="Z108" s="732">
        <v>0</v>
      </c>
      <c r="AA108" s="732">
        <v>0</v>
      </c>
      <c r="AB108" s="732">
        <v>0</v>
      </c>
      <c r="AC108" s="732">
        <v>0</v>
      </c>
      <c r="AD108" s="732">
        <v>0</v>
      </c>
      <c r="AE108" s="732">
        <v>0</v>
      </c>
      <c r="AF108" s="732">
        <v>0</v>
      </c>
      <c r="AG108" s="732">
        <v>0</v>
      </c>
      <c r="AH108" s="732">
        <v>0</v>
      </c>
      <c r="AI108" s="732">
        <v>0</v>
      </c>
      <c r="AJ108" s="732">
        <v>0</v>
      </c>
      <c r="AK108" s="732">
        <v>0</v>
      </c>
      <c r="AL108" s="732">
        <v>0</v>
      </c>
      <c r="AM108" s="732">
        <v>0</v>
      </c>
      <c r="AN108" s="732">
        <v>0</v>
      </c>
      <c r="AO108" s="732">
        <v>0</v>
      </c>
      <c r="AP108" s="732">
        <v>0</v>
      </c>
      <c r="AQ108" s="732">
        <v>0</v>
      </c>
      <c r="AR108" s="732">
        <v>0</v>
      </c>
      <c r="AS108" s="732">
        <v>0</v>
      </c>
      <c r="AT108" s="732">
        <v>0</v>
      </c>
      <c r="AU108" s="732">
        <v>0</v>
      </c>
      <c r="AV108" s="732">
        <v>0</v>
      </c>
      <c r="AW108" s="732">
        <v>0</v>
      </c>
      <c r="AX108" s="732">
        <v>0</v>
      </c>
      <c r="AY108" s="732">
        <v>0</v>
      </c>
      <c r="AZ108" s="732">
        <v>0</v>
      </c>
      <c r="BA108" s="732">
        <v>0</v>
      </c>
      <c r="BB108" s="732">
        <v>0</v>
      </c>
      <c r="BC108" s="732">
        <v>0</v>
      </c>
      <c r="BD108" s="732">
        <v>0</v>
      </c>
      <c r="BE108" s="732">
        <v>0</v>
      </c>
      <c r="BF108" s="732">
        <v>0</v>
      </c>
      <c r="BG108" s="732">
        <v>0</v>
      </c>
      <c r="BH108" s="732">
        <v>0</v>
      </c>
      <c r="BI108" s="732">
        <v>0</v>
      </c>
      <c r="BJ108" s="732">
        <v>0</v>
      </c>
      <c r="BK108" s="732"/>
      <c r="BL108" s="732"/>
      <c r="BM108" s="732"/>
      <c r="BN108" s="732"/>
      <c r="BO108" s="732"/>
      <c r="BP108" s="732"/>
      <c r="BQ108" s="732"/>
      <c r="BR108" s="732"/>
      <c r="BS108" s="732"/>
      <c r="BT108" s="732"/>
      <c r="BU108" s="732"/>
      <c r="BV108" s="732"/>
      <c r="BW108" s="732"/>
      <c r="BX108" s="732"/>
      <c r="BY108" s="732"/>
      <c r="BZ108" s="732"/>
      <c r="CA108" s="732"/>
      <c r="CB108" s="732"/>
      <c r="CC108" s="732"/>
      <c r="CD108" s="732"/>
      <c r="CE108" s="732"/>
      <c r="CF108" s="732"/>
      <c r="CG108" s="732"/>
      <c r="CH108" s="732"/>
      <c r="CI108" s="733"/>
    </row>
    <row r="109" spans="2:87" ht="55.2" x14ac:dyDescent="0.25">
      <c r="B109" s="757" t="s">
        <v>558</v>
      </c>
      <c r="C109" s="758" t="s">
        <v>559</v>
      </c>
      <c r="D109" s="759" t="s">
        <v>560</v>
      </c>
      <c r="E109" s="758" t="s">
        <v>146</v>
      </c>
      <c r="F109" s="760">
        <v>2</v>
      </c>
      <c r="G109" s="737">
        <v>0</v>
      </c>
      <c r="H109" s="738">
        <v>0</v>
      </c>
      <c r="I109" s="738">
        <v>0</v>
      </c>
      <c r="J109" s="738">
        <v>0</v>
      </c>
      <c r="K109" s="738">
        <v>0</v>
      </c>
      <c r="L109" s="738">
        <v>0</v>
      </c>
      <c r="M109" s="732">
        <v>4.204593613917516</v>
      </c>
      <c r="N109" s="732">
        <v>9.5423624324607719</v>
      </c>
      <c r="O109" s="732">
        <v>14.805295354882787</v>
      </c>
      <c r="P109" s="732">
        <v>20.103868210095918</v>
      </c>
      <c r="Q109" s="732">
        <v>25.132632163996306</v>
      </c>
      <c r="R109" s="732">
        <v>29.69383949320434</v>
      </c>
      <c r="S109" s="732">
        <v>34.465229443011431</v>
      </c>
      <c r="T109" s="732">
        <v>38.661174577998935</v>
      </c>
      <c r="U109" s="732">
        <v>43.073500684000471</v>
      </c>
      <c r="V109" s="732">
        <v>47.123356553452446</v>
      </c>
      <c r="W109" s="732">
        <v>46.586332440400021</v>
      </c>
      <c r="X109" s="732">
        <v>45.730333414340784</v>
      </c>
      <c r="Y109" s="732">
        <v>44.867515358886706</v>
      </c>
      <c r="Z109" s="732">
        <v>43.991833770772494</v>
      </c>
      <c r="AA109" s="732">
        <v>42.780504866447721</v>
      </c>
      <c r="AB109" s="732">
        <v>42.21507506557009</v>
      </c>
      <c r="AC109" s="732">
        <v>42.162401354333838</v>
      </c>
      <c r="AD109" s="732">
        <v>42.10780637134885</v>
      </c>
      <c r="AE109" s="732">
        <v>42.051665112753824</v>
      </c>
      <c r="AF109" s="732">
        <v>41.994522812203456</v>
      </c>
      <c r="AG109" s="732">
        <v>41.266261589706531</v>
      </c>
      <c r="AH109" s="732">
        <v>40.530688265013602</v>
      </c>
      <c r="AI109" s="732">
        <v>39.788592558711642</v>
      </c>
      <c r="AJ109" s="732">
        <v>39.038642990798586</v>
      </c>
      <c r="AK109" s="732">
        <v>38.280857030030226</v>
      </c>
      <c r="AL109" s="732">
        <v>37.367421475672323</v>
      </c>
      <c r="AM109" s="732">
        <v>36.451140042258416</v>
      </c>
      <c r="AN109" s="732">
        <v>36.392936481993971</v>
      </c>
      <c r="AO109" s="732">
        <v>36.333719194263615</v>
      </c>
      <c r="AP109" s="732">
        <v>36.27404433171597</v>
      </c>
      <c r="AQ109" s="732">
        <v>36.215600779277395</v>
      </c>
      <c r="AR109" s="732">
        <v>36.157431478399694</v>
      </c>
      <c r="AS109" s="732">
        <v>36.099589357928409</v>
      </c>
      <c r="AT109" s="732">
        <v>36.041168470174185</v>
      </c>
      <c r="AU109" s="732">
        <v>35.981745393506756</v>
      </c>
      <c r="AV109" s="732">
        <v>35.921682434379498</v>
      </c>
      <c r="AW109" s="732">
        <v>35.862351064032978</v>
      </c>
      <c r="AX109" s="732">
        <v>35.802814985645497</v>
      </c>
      <c r="AY109" s="732">
        <v>35.744244139278123</v>
      </c>
      <c r="AZ109" s="732">
        <v>35.686443543162135</v>
      </c>
      <c r="BA109" s="732">
        <v>33.849615052529302</v>
      </c>
      <c r="BB109" s="732">
        <v>32.897653318432027</v>
      </c>
      <c r="BC109" s="732">
        <v>31.049310375138504</v>
      </c>
      <c r="BD109" s="732">
        <v>30.088627582462436</v>
      </c>
      <c r="BE109" s="732">
        <v>28.227443207233961</v>
      </c>
      <c r="BF109" s="732">
        <v>26.358845966097963</v>
      </c>
      <c r="BG109" s="732">
        <v>25.383905300939517</v>
      </c>
      <c r="BH109" s="732">
        <v>24.405840109295827</v>
      </c>
      <c r="BI109" s="732">
        <v>24.328725000940992</v>
      </c>
      <c r="BJ109" s="732">
        <v>24.251972620525958</v>
      </c>
      <c r="BK109" s="732"/>
      <c r="BL109" s="732"/>
      <c r="BM109" s="732"/>
      <c r="BN109" s="732"/>
      <c r="BO109" s="732"/>
      <c r="BP109" s="732"/>
      <c r="BQ109" s="732"/>
      <c r="BR109" s="732"/>
      <c r="BS109" s="732"/>
      <c r="BT109" s="732"/>
      <c r="BU109" s="732"/>
      <c r="BV109" s="732"/>
      <c r="BW109" s="732"/>
      <c r="BX109" s="732"/>
      <c r="BY109" s="732"/>
      <c r="BZ109" s="732"/>
      <c r="CA109" s="732"/>
      <c r="CB109" s="732"/>
      <c r="CC109" s="732"/>
      <c r="CD109" s="732"/>
      <c r="CE109" s="732"/>
      <c r="CF109" s="732"/>
      <c r="CG109" s="732"/>
      <c r="CH109" s="732"/>
      <c r="CI109" s="733"/>
    </row>
    <row r="110" spans="2:87" ht="55.2" x14ac:dyDescent="0.25">
      <c r="B110" s="757" t="s">
        <v>561</v>
      </c>
      <c r="C110" s="758" t="s">
        <v>562</v>
      </c>
      <c r="D110" s="759" t="s">
        <v>563</v>
      </c>
      <c r="E110" s="758" t="s">
        <v>146</v>
      </c>
      <c r="F110" s="760">
        <v>2</v>
      </c>
      <c r="G110" s="737">
        <v>0</v>
      </c>
      <c r="H110" s="738">
        <v>0</v>
      </c>
      <c r="I110" s="738">
        <v>0</v>
      </c>
      <c r="J110" s="738">
        <v>0</v>
      </c>
      <c r="K110" s="738">
        <v>0</v>
      </c>
      <c r="L110" s="738">
        <v>0</v>
      </c>
      <c r="M110" s="732">
        <v>-6.9030310498647216</v>
      </c>
      <c r="N110" s="732">
        <v>-13.889430423834131</v>
      </c>
      <c r="O110" s="732">
        <v>-20.799120909503628</v>
      </c>
      <c r="P110" s="732">
        <v>-27.586635735819574</v>
      </c>
      <c r="Q110" s="732">
        <v>-34.419849416880808</v>
      </c>
      <c r="R110" s="732">
        <v>-41.142772697254188</v>
      </c>
      <c r="S110" s="732">
        <v>-47.756137301601242</v>
      </c>
      <c r="T110" s="732">
        <v>-54.435924122119189</v>
      </c>
      <c r="U110" s="732">
        <v>-61.012478409499252</v>
      </c>
      <c r="V110" s="732">
        <v>-67.553453292713769</v>
      </c>
      <c r="W110" s="732">
        <v>-67.574604448376121</v>
      </c>
      <c r="X110" s="732">
        <v>-67.603709508531338</v>
      </c>
      <c r="Y110" s="732">
        <v>-67.628412721589228</v>
      </c>
      <c r="Z110" s="732">
        <v>-67.65022052671425</v>
      </c>
      <c r="AA110" s="732">
        <v>-67.676561827381065</v>
      </c>
      <c r="AB110" s="732">
        <v>-67.687787967939087</v>
      </c>
      <c r="AC110" s="732">
        <v>-67.696353588051508</v>
      </c>
      <c r="AD110" s="732">
        <v>-67.704037035347042</v>
      </c>
      <c r="AE110" s="732">
        <v>-67.710670287776935</v>
      </c>
      <c r="AF110" s="732">
        <v>-67.716170482510506</v>
      </c>
      <c r="AG110" s="732">
        <v>-67.73297406533878</v>
      </c>
      <c r="AH110" s="732">
        <v>-67.749956907649306</v>
      </c>
      <c r="AI110" s="732">
        <v>-67.768146754277396</v>
      </c>
      <c r="AJ110" s="732">
        <v>-67.78668172715048</v>
      </c>
      <c r="AK110" s="732">
        <v>-67.804354498542779</v>
      </c>
      <c r="AL110" s="732">
        <v>-67.823098381033503</v>
      </c>
      <c r="AM110" s="732">
        <v>-67.842828941013693</v>
      </c>
      <c r="AN110" s="732">
        <v>-67.846206506872988</v>
      </c>
      <c r="AO110" s="732">
        <v>-67.84795195126722</v>
      </c>
      <c r="AP110" s="732">
        <v>-67.849558414220112</v>
      </c>
      <c r="AQ110" s="732">
        <v>-67.851565545230926</v>
      </c>
      <c r="AR110" s="732">
        <v>-67.854156152118264</v>
      </c>
      <c r="AS110" s="732">
        <v>-67.857932166928364</v>
      </c>
      <c r="AT110" s="732">
        <v>-67.861635266397258</v>
      </c>
      <c r="AU110" s="732">
        <v>-67.864421780557478</v>
      </c>
      <c r="AV110" s="732">
        <v>-67.866400995775066</v>
      </c>
      <c r="AW110" s="732">
        <v>-67.869030403990408</v>
      </c>
      <c r="AX110" s="732">
        <v>-67.87064930634908</v>
      </c>
      <c r="AY110" s="732">
        <v>-67.871213805341085</v>
      </c>
      <c r="AZ110" s="732">
        <v>-67.871811080913375</v>
      </c>
      <c r="BA110" s="732">
        <v>-67.911056317497724</v>
      </c>
      <c r="BB110" s="732">
        <v>-67.933022418697959</v>
      </c>
      <c r="BC110" s="732">
        <v>-67.975738684850796</v>
      </c>
      <c r="BD110" s="732">
        <v>-67.999578451296699</v>
      </c>
      <c r="BE110" s="732">
        <v>-68.043515479880369</v>
      </c>
      <c r="BF110" s="732">
        <v>-68.088230973601469</v>
      </c>
      <c r="BG110" s="732">
        <v>-68.113508086527233</v>
      </c>
      <c r="BH110" s="732">
        <v>-68.13950724102726</v>
      </c>
      <c r="BI110" s="732">
        <v>-68.145986964623674</v>
      </c>
      <c r="BJ110" s="732">
        <v>-68.152652771439406</v>
      </c>
      <c r="BK110" s="732"/>
      <c r="BL110" s="732"/>
      <c r="BM110" s="732"/>
      <c r="BN110" s="732"/>
      <c r="BO110" s="732"/>
      <c r="BP110" s="732"/>
      <c r="BQ110" s="732"/>
      <c r="BR110" s="732"/>
      <c r="BS110" s="732"/>
      <c r="BT110" s="732"/>
      <c r="BU110" s="732"/>
      <c r="BV110" s="732"/>
      <c r="BW110" s="732"/>
      <c r="BX110" s="732"/>
      <c r="BY110" s="732"/>
      <c r="BZ110" s="732"/>
      <c r="CA110" s="732"/>
      <c r="CB110" s="732"/>
      <c r="CC110" s="732"/>
      <c r="CD110" s="732"/>
      <c r="CE110" s="732"/>
      <c r="CF110" s="732"/>
      <c r="CG110" s="732"/>
      <c r="CH110" s="732"/>
      <c r="CI110" s="733"/>
    </row>
    <row r="111" spans="2:87" ht="27.6" x14ac:dyDescent="0.25">
      <c r="B111" s="757" t="s">
        <v>564</v>
      </c>
      <c r="C111" s="758" t="s">
        <v>565</v>
      </c>
      <c r="D111" s="759" t="s">
        <v>566</v>
      </c>
      <c r="E111" s="758" t="s">
        <v>146</v>
      </c>
      <c r="F111" s="760">
        <v>2</v>
      </c>
      <c r="G111" s="737">
        <v>0</v>
      </c>
      <c r="H111" s="738">
        <v>0</v>
      </c>
      <c r="I111" s="738">
        <v>0</v>
      </c>
      <c r="J111" s="738">
        <v>0</v>
      </c>
      <c r="K111" s="738">
        <v>0</v>
      </c>
      <c r="L111" s="738">
        <v>0</v>
      </c>
      <c r="M111" s="732">
        <v>0</v>
      </c>
      <c r="N111" s="732">
        <v>0</v>
      </c>
      <c r="O111" s="732">
        <v>0</v>
      </c>
      <c r="P111" s="732">
        <v>0</v>
      </c>
      <c r="Q111" s="732">
        <v>0</v>
      </c>
      <c r="R111" s="732">
        <v>0</v>
      </c>
      <c r="S111" s="732">
        <v>0</v>
      </c>
      <c r="T111" s="732">
        <v>0</v>
      </c>
      <c r="U111" s="732">
        <v>0</v>
      </c>
      <c r="V111" s="732">
        <v>0</v>
      </c>
      <c r="W111" s="732">
        <v>0</v>
      </c>
      <c r="X111" s="732">
        <v>0</v>
      </c>
      <c r="Y111" s="732">
        <v>0</v>
      </c>
      <c r="Z111" s="732">
        <v>0</v>
      </c>
      <c r="AA111" s="732">
        <v>0</v>
      </c>
      <c r="AB111" s="732">
        <v>0</v>
      </c>
      <c r="AC111" s="732">
        <v>0</v>
      </c>
      <c r="AD111" s="732">
        <v>0</v>
      </c>
      <c r="AE111" s="732">
        <v>0</v>
      </c>
      <c r="AF111" s="732">
        <v>0</v>
      </c>
      <c r="AG111" s="732">
        <v>0</v>
      </c>
      <c r="AH111" s="732">
        <v>0</v>
      </c>
      <c r="AI111" s="732">
        <v>0</v>
      </c>
      <c r="AJ111" s="732">
        <v>0</v>
      </c>
      <c r="AK111" s="732">
        <v>0</v>
      </c>
      <c r="AL111" s="732">
        <v>0</v>
      </c>
      <c r="AM111" s="732">
        <v>0</v>
      </c>
      <c r="AN111" s="732">
        <v>0</v>
      </c>
      <c r="AO111" s="732">
        <v>0</v>
      </c>
      <c r="AP111" s="732">
        <v>0</v>
      </c>
      <c r="AQ111" s="732">
        <v>0</v>
      </c>
      <c r="AR111" s="732">
        <v>0</v>
      </c>
      <c r="AS111" s="732">
        <v>0</v>
      </c>
      <c r="AT111" s="732">
        <v>0</v>
      </c>
      <c r="AU111" s="732">
        <v>0</v>
      </c>
      <c r="AV111" s="732">
        <v>0</v>
      </c>
      <c r="AW111" s="732">
        <v>0</v>
      </c>
      <c r="AX111" s="732">
        <v>0</v>
      </c>
      <c r="AY111" s="732">
        <v>0</v>
      </c>
      <c r="AZ111" s="732">
        <v>0</v>
      </c>
      <c r="BA111" s="732">
        <v>0</v>
      </c>
      <c r="BB111" s="732">
        <v>0</v>
      </c>
      <c r="BC111" s="732">
        <v>0</v>
      </c>
      <c r="BD111" s="732">
        <v>0</v>
      </c>
      <c r="BE111" s="732">
        <v>0</v>
      </c>
      <c r="BF111" s="732">
        <v>0</v>
      </c>
      <c r="BG111" s="732">
        <v>0</v>
      </c>
      <c r="BH111" s="732">
        <v>0</v>
      </c>
      <c r="BI111" s="732">
        <v>0</v>
      </c>
      <c r="BJ111" s="732">
        <v>0</v>
      </c>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3"/>
    </row>
    <row r="112" spans="2:87" ht="28.2" thickBot="1" x14ac:dyDescent="0.3">
      <c r="B112" s="761" t="s">
        <v>567</v>
      </c>
      <c r="C112" s="762" t="s">
        <v>568</v>
      </c>
      <c r="D112" s="762" t="s">
        <v>569</v>
      </c>
      <c r="E112" s="762" t="s">
        <v>146</v>
      </c>
      <c r="F112" s="763">
        <v>2</v>
      </c>
      <c r="G112" s="764">
        <v>0</v>
      </c>
      <c r="H112" s="765">
        <v>0</v>
      </c>
      <c r="I112" s="765">
        <v>0</v>
      </c>
      <c r="J112" s="765">
        <v>0</v>
      </c>
      <c r="K112" s="765">
        <v>0</v>
      </c>
      <c r="L112" s="765">
        <v>0</v>
      </c>
      <c r="M112" s="766">
        <v>0</v>
      </c>
      <c r="N112" s="766">
        <v>0</v>
      </c>
      <c r="O112" s="766">
        <v>0</v>
      </c>
      <c r="P112" s="766">
        <v>0</v>
      </c>
      <c r="Q112" s="766">
        <v>0</v>
      </c>
      <c r="R112" s="766">
        <v>0</v>
      </c>
      <c r="S112" s="766">
        <v>0</v>
      </c>
      <c r="T112" s="766">
        <v>0</v>
      </c>
      <c r="U112" s="766">
        <v>0</v>
      </c>
      <c r="V112" s="766">
        <v>0</v>
      </c>
      <c r="W112" s="766">
        <v>0</v>
      </c>
      <c r="X112" s="766">
        <v>0</v>
      </c>
      <c r="Y112" s="766">
        <v>0</v>
      </c>
      <c r="Z112" s="766">
        <v>0</v>
      </c>
      <c r="AA112" s="766">
        <v>0</v>
      </c>
      <c r="AB112" s="766">
        <v>0</v>
      </c>
      <c r="AC112" s="766">
        <v>0</v>
      </c>
      <c r="AD112" s="766">
        <v>0</v>
      </c>
      <c r="AE112" s="766">
        <v>0</v>
      </c>
      <c r="AF112" s="766">
        <v>0</v>
      </c>
      <c r="AG112" s="766">
        <v>0</v>
      </c>
      <c r="AH112" s="766">
        <v>0</v>
      </c>
      <c r="AI112" s="766">
        <v>0</v>
      </c>
      <c r="AJ112" s="766">
        <v>0</v>
      </c>
      <c r="AK112" s="766">
        <v>0</v>
      </c>
      <c r="AL112" s="766">
        <v>0</v>
      </c>
      <c r="AM112" s="766">
        <v>0</v>
      </c>
      <c r="AN112" s="766">
        <v>0</v>
      </c>
      <c r="AO112" s="766">
        <v>0</v>
      </c>
      <c r="AP112" s="766">
        <v>0</v>
      </c>
      <c r="AQ112" s="766">
        <v>0</v>
      </c>
      <c r="AR112" s="766">
        <v>0</v>
      </c>
      <c r="AS112" s="766">
        <v>0</v>
      </c>
      <c r="AT112" s="766">
        <v>0</v>
      </c>
      <c r="AU112" s="766">
        <v>0</v>
      </c>
      <c r="AV112" s="766">
        <v>0</v>
      </c>
      <c r="AW112" s="766">
        <v>0</v>
      </c>
      <c r="AX112" s="766">
        <v>0</v>
      </c>
      <c r="AY112" s="766">
        <v>0</v>
      </c>
      <c r="AZ112" s="766">
        <v>0</v>
      </c>
      <c r="BA112" s="766">
        <v>0</v>
      </c>
      <c r="BB112" s="766">
        <v>0</v>
      </c>
      <c r="BC112" s="766">
        <v>0</v>
      </c>
      <c r="BD112" s="766">
        <v>0</v>
      </c>
      <c r="BE112" s="766">
        <v>0</v>
      </c>
      <c r="BF112" s="766">
        <v>0</v>
      </c>
      <c r="BG112" s="766">
        <v>0</v>
      </c>
      <c r="BH112" s="766">
        <v>0</v>
      </c>
      <c r="BI112" s="766">
        <v>0</v>
      </c>
      <c r="BJ112" s="766">
        <v>0</v>
      </c>
      <c r="BK112" s="766"/>
      <c r="BL112" s="766"/>
      <c r="BM112" s="766"/>
      <c r="BN112" s="766"/>
      <c r="BO112" s="766"/>
      <c r="BP112" s="766"/>
      <c r="BQ112" s="766"/>
      <c r="BR112" s="766"/>
      <c r="BS112" s="766"/>
      <c r="BT112" s="766"/>
      <c r="BU112" s="766"/>
      <c r="BV112" s="766"/>
      <c r="BW112" s="766"/>
      <c r="BX112" s="766"/>
      <c r="BY112" s="766"/>
      <c r="BZ112" s="766"/>
      <c r="CA112" s="766"/>
      <c r="CB112" s="766"/>
      <c r="CC112" s="766"/>
      <c r="CD112" s="766"/>
      <c r="CE112" s="766"/>
      <c r="CF112" s="766"/>
      <c r="CG112" s="766"/>
      <c r="CH112" s="766"/>
      <c r="CI112" s="767"/>
    </row>
    <row r="113" spans="2:89" ht="27.6" x14ac:dyDescent="0.25">
      <c r="B113" s="768" t="s">
        <v>570</v>
      </c>
      <c r="C113" s="769" t="s">
        <v>571</v>
      </c>
      <c r="D113" s="770" t="s">
        <v>572</v>
      </c>
      <c r="E113" s="769" t="s">
        <v>146</v>
      </c>
      <c r="F113" s="771">
        <v>2</v>
      </c>
      <c r="G113" s="729">
        <v>0</v>
      </c>
      <c r="H113" s="730">
        <v>0</v>
      </c>
      <c r="I113" s="730">
        <v>0</v>
      </c>
      <c r="J113" s="730">
        <v>0</v>
      </c>
      <c r="K113" s="730">
        <v>0</v>
      </c>
      <c r="L113" s="730">
        <v>0</v>
      </c>
      <c r="M113" s="731">
        <v>0</v>
      </c>
      <c r="N113" s="731">
        <v>0</v>
      </c>
      <c r="O113" s="731">
        <v>0</v>
      </c>
      <c r="P113" s="731">
        <v>0</v>
      </c>
      <c r="Q113" s="731">
        <v>0</v>
      </c>
      <c r="R113" s="731">
        <v>0</v>
      </c>
      <c r="S113" s="731">
        <v>0</v>
      </c>
      <c r="T113" s="731">
        <v>0</v>
      </c>
      <c r="U113" s="731">
        <v>0</v>
      </c>
      <c r="V113" s="731">
        <v>0</v>
      </c>
      <c r="W113" s="731">
        <v>0</v>
      </c>
      <c r="X113" s="731">
        <v>0</v>
      </c>
      <c r="Y113" s="731">
        <v>0</v>
      </c>
      <c r="Z113" s="731">
        <v>0</v>
      </c>
      <c r="AA113" s="731">
        <v>0</v>
      </c>
      <c r="AB113" s="731">
        <v>0</v>
      </c>
      <c r="AC113" s="731">
        <v>0</v>
      </c>
      <c r="AD113" s="731">
        <v>0</v>
      </c>
      <c r="AE113" s="731">
        <v>0</v>
      </c>
      <c r="AF113" s="731">
        <v>0</v>
      </c>
      <c r="AG113" s="731">
        <v>0</v>
      </c>
      <c r="AH113" s="731">
        <v>0</v>
      </c>
      <c r="AI113" s="731">
        <v>0</v>
      </c>
      <c r="AJ113" s="731">
        <v>0</v>
      </c>
      <c r="AK113" s="731">
        <v>0</v>
      </c>
      <c r="AL113" s="731">
        <v>0</v>
      </c>
      <c r="AM113" s="731">
        <v>0</v>
      </c>
      <c r="AN113" s="731">
        <v>0</v>
      </c>
      <c r="AO113" s="731">
        <v>0</v>
      </c>
      <c r="AP113" s="731">
        <v>0</v>
      </c>
      <c r="AQ113" s="731">
        <v>0</v>
      </c>
      <c r="AR113" s="731">
        <v>0</v>
      </c>
      <c r="AS113" s="731">
        <v>0</v>
      </c>
      <c r="AT113" s="731">
        <v>0</v>
      </c>
      <c r="AU113" s="731">
        <v>0</v>
      </c>
      <c r="AV113" s="731">
        <v>0</v>
      </c>
      <c r="AW113" s="731">
        <v>0</v>
      </c>
      <c r="AX113" s="731">
        <v>0</v>
      </c>
      <c r="AY113" s="731">
        <v>0</v>
      </c>
      <c r="AZ113" s="731">
        <v>0</v>
      </c>
      <c r="BA113" s="731">
        <v>0</v>
      </c>
      <c r="BB113" s="731">
        <v>0</v>
      </c>
      <c r="BC113" s="731">
        <v>0</v>
      </c>
      <c r="BD113" s="731">
        <v>0</v>
      </c>
      <c r="BE113" s="731">
        <v>0</v>
      </c>
      <c r="BF113" s="731">
        <v>0</v>
      </c>
      <c r="BG113" s="731">
        <v>0</v>
      </c>
      <c r="BH113" s="731">
        <v>0</v>
      </c>
      <c r="BI113" s="731">
        <v>0</v>
      </c>
      <c r="BJ113" s="731">
        <v>0</v>
      </c>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56"/>
    </row>
    <row r="114" spans="2:89" ht="27.6" x14ac:dyDescent="0.25">
      <c r="B114" s="741" t="s">
        <v>573</v>
      </c>
      <c r="C114" s="742" t="s">
        <v>574</v>
      </c>
      <c r="D114" s="743" t="s">
        <v>575</v>
      </c>
      <c r="E114" s="742" t="s">
        <v>146</v>
      </c>
      <c r="F114" s="744">
        <v>2</v>
      </c>
      <c r="G114" s="737">
        <v>0</v>
      </c>
      <c r="H114" s="738">
        <v>0</v>
      </c>
      <c r="I114" s="738">
        <v>0</v>
      </c>
      <c r="J114" s="738">
        <v>0</v>
      </c>
      <c r="K114" s="738">
        <v>0</v>
      </c>
      <c r="L114" s="738">
        <v>0</v>
      </c>
      <c r="M114" s="732">
        <v>0</v>
      </c>
      <c r="N114" s="732">
        <v>0</v>
      </c>
      <c r="O114" s="732">
        <v>0</v>
      </c>
      <c r="P114" s="732">
        <v>0</v>
      </c>
      <c r="Q114" s="732">
        <v>0</v>
      </c>
      <c r="R114" s="732">
        <v>0</v>
      </c>
      <c r="S114" s="732">
        <v>0</v>
      </c>
      <c r="T114" s="732">
        <v>0</v>
      </c>
      <c r="U114" s="732">
        <v>0</v>
      </c>
      <c r="V114" s="732">
        <v>0</v>
      </c>
      <c r="W114" s="732">
        <v>0</v>
      </c>
      <c r="X114" s="732">
        <v>0</v>
      </c>
      <c r="Y114" s="732">
        <v>0</v>
      </c>
      <c r="Z114" s="732">
        <v>0</v>
      </c>
      <c r="AA114" s="732">
        <v>0</v>
      </c>
      <c r="AB114" s="732">
        <v>0</v>
      </c>
      <c r="AC114" s="732">
        <v>0</v>
      </c>
      <c r="AD114" s="732">
        <v>0</v>
      </c>
      <c r="AE114" s="732">
        <v>0</v>
      </c>
      <c r="AF114" s="732">
        <v>0</v>
      </c>
      <c r="AG114" s="732">
        <v>0</v>
      </c>
      <c r="AH114" s="732">
        <v>0</v>
      </c>
      <c r="AI114" s="732">
        <v>0</v>
      </c>
      <c r="AJ114" s="732">
        <v>0</v>
      </c>
      <c r="AK114" s="732">
        <v>0</v>
      </c>
      <c r="AL114" s="732">
        <v>0</v>
      </c>
      <c r="AM114" s="732">
        <v>0</v>
      </c>
      <c r="AN114" s="732">
        <v>0</v>
      </c>
      <c r="AO114" s="732">
        <v>0</v>
      </c>
      <c r="AP114" s="732">
        <v>0</v>
      </c>
      <c r="AQ114" s="732">
        <v>0</v>
      </c>
      <c r="AR114" s="732">
        <v>0</v>
      </c>
      <c r="AS114" s="732">
        <v>0</v>
      </c>
      <c r="AT114" s="732">
        <v>0</v>
      </c>
      <c r="AU114" s="732">
        <v>0</v>
      </c>
      <c r="AV114" s="732">
        <v>0</v>
      </c>
      <c r="AW114" s="732">
        <v>0</v>
      </c>
      <c r="AX114" s="732">
        <v>0</v>
      </c>
      <c r="AY114" s="732">
        <v>0</v>
      </c>
      <c r="AZ114" s="732">
        <v>0</v>
      </c>
      <c r="BA114" s="732">
        <v>0</v>
      </c>
      <c r="BB114" s="732">
        <v>0</v>
      </c>
      <c r="BC114" s="732">
        <v>0</v>
      </c>
      <c r="BD114" s="732">
        <v>0</v>
      </c>
      <c r="BE114" s="732">
        <v>0</v>
      </c>
      <c r="BF114" s="732">
        <v>0</v>
      </c>
      <c r="BG114" s="732">
        <v>0</v>
      </c>
      <c r="BH114" s="732">
        <v>0</v>
      </c>
      <c r="BI114" s="732">
        <v>0</v>
      </c>
      <c r="BJ114" s="732">
        <v>0</v>
      </c>
      <c r="BK114" s="732"/>
      <c r="BL114" s="732"/>
      <c r="BM114" s="732"/>
      <c r="BN114" s="732"/>
      <c r="BO114" s="732"/>
      <c r="BP114" s="732"/>
      <c r="BQ114" s="732"/>
      <c r="BR114" s="732"/>
      <c r="BS114" s="732"/>
      <c r="BT114" s="732"/>
      <c r="BU114" s="732"/>
      <c r="BV114" s="732"/>
      <c r="BW114" s="732"/>
      <c r="BX114" s="732"/>
      <c r="BY114" s="732"/>
      <c r="BZ114" s="732"/>
      <c r="CA114" s="732"/>
      <c r="CB114" s="732"/>
      <c r="CC114" s="732"/>
      <c r="CD114" s="732"/>
      <c r="CE114" s="732"/>
      <c r="CF114" s="732"/>
      <c r="CG114" s="732"/>
      <c r="CH114" s="732"/>
      <c r="CI114" s="733"/>
    </row>
    <row r="115" spans="2:89" ht="27.6" x14ac:dyDescent="0.25">
      <c r="B115" s="741" t="s">
        <v>576</v>
      </c>
      <c r="C115" s="742" t="s">
        <v>577</v>
      </c>
      <c r="D115" s="743" t="s">
        <v>578</v>
      </c>
      <c r="E115" s="742" t="s">
        <v>146</v>
      </c>
      <c r="F115" s="744">
        <v>2</v>
      </c>
      <c r="G115" s="737">
        <v>0</v>
      </c>
      <c r="H115" s="738">
        <v>0</v>
      </c>
      <c r="I115" s="738">
        <v>0</v>
      </c>
      <c r="J115" s="738">
        <v>0</v>
      </c>
      <c r="K115" s="738">
        <v>0</v>
      </c>
      <c r="L115" s="738">
        <v>0</v>
      </c>
      <c r="M115" s="1568">
        <v>0.56743767999999994</v>
      </c>
      <c r="N115" s="1568">
        <v>1.1302791400000003</v>
      </c>
      <c r="O115" s="1568">
        <v>1.6894206000000001</v>
      </c>
      <c r="P115" s="1568">
        <v>2.2456620599999995</v>
      </c>
      <c r="Q115" s="1568">
        <v>2.7995997399999997</v>
      </c>
      <c r="R115" s="1568">
        <v>3.3516411999999995</v>
      </c>
      <c r="S115" s="1568">
        <v>3.9021826599999998</v>
      </c>
      <c r="T115" s="1568">
        <v>4.4514241199999995</v>
      </c>
      <c r="U115" s="1568">
        <v>4.9997655799999992</v>
      </c>
      <c r="V115" s="1568">
        <v>5.5473032599999987</v>
      </c>
      <c r="W115" s="1568">
        <v>5.5498032599999982</v>
      </c>
      <c r="X115" s="1568">
        <v>5.5518032599999989</v>
      </c>
      <c r="Y115" s="1568">
        <v>5.5534032599999987</v>
      </c>
      <c r="Z115" s="1568">
        <v>5.5546032599999986</v>
      </c>
      <c r="AA115" s="1568">
        <v>5.5557032599999987</v>
      </c>
      <c r="AB115" s="1568">
        <v>5.5565032599999986</v>
      </c>
      <c r="AC115" s="1568">
        <v>5.5572032599999988</v>
      </c>
      <c r="AD115" s="1568">
        <v>5.5577032599999985</v>
      </c>
      <c r="AE115" s="1568">
        <v>5.5581032599999984</v>
      </c>
      <c r="AF115" s="1568">
        <v>5.5585032599999984</v>
      </c>
      <c r="AG115" s="1568">
        <v>5.5587032599999988</v>
      </c>
      <c r="AH115" s="1568">
        <v>5.5589032599999983</v>
      </c>
      <c r="AI115" s="1568">
        <v>5.5591032599999988</v>
      </c>
      <c r="AJ115" s="1568">
        <v>5.5593032599999983</v>
      </c>
      <c r="AK115" s="1568">
        <v>5.559403259999999</v>
      </c>
      <c r="AL115" s="1568">
        <v>5.5595032599999987</v>
      </c>
      <c r="AM115" s="1568">
        <v>5.5596032599999985</v>
      </c>
      <c r="AN115" s="1568">
        <v>5.5596032599999985</v>
      </c>
      <c r="AO115" s="1568">
        <v>5.5597032599999983</v>
      </c>
      <c r="AP115" s="1568">
        <v>5.5598032599999989</v>
      </c>
      <c r="AQ115" s="1568">
        <v>5.5599032599999987</v>
      </c>
      <c r="AR115" s="1568">
        <v>5.5599032599999987</v>
      </c>
      <c r="AS115" s="1568">
        <v>5.5600032599999984</v>
      </c>
      <c r="AT115" s="1568">
        <v>5.5601032599999982</v>
      </c>
      <c r="AU115" s="1568">
        <v>5.5602032599999989</v>
      </c>
      <c r="AV115" s="1568">
        <v>5.5602032599999989</v>
      </c>
      <c r="AW115" s="1568">
        <v>5.5603032599999986</v>
      </c>
      <c r="AX115" s="1568">
        <v>5.5604032599999984</v>
      </c>
      <c r="AY115" s="1568">
        <v>5.5605032599999982</v>
      </c>
      <c r="AZ115" s="1568">
        <v>5.5605032599999982</v>
      </c>
      <c r="BA115" s="1568">
        <v>5.5606032599999988</v>
      </c>
      <c r="BB115" s="1568">
        <v>5.5607032599999986</v>
      </c>
      <c r="BC115" s="1568">
        <v>5.5608032599999984</v>
      </c>
      <c r="BD115" s="1568">
        <v>5.5608032599999984</v>
      </c>
      <c r="BE115" s="1568">
        <v>5.5609032599999981</v>
      </c>
      <c r="BF115" s="1568">
        <v>5.5610032599999988</v>
      </c>
      <c r="BG115" s="1568">
        <v>5.5611032599999985</v>
      </c>
      <c r="BH115" s="1568">
        <v>5.5611032599999985</v>
      </c>
      <c r="BI115" s="1568">
        <v>5.5612032599999983</v>
      </c>
      <c r="BJ115" s="1568">
        <v>5.5613032599999981</v>
      </c>
      <c r="BK115" s="732"/>
      <c r="BL115" s="732"/>
      <c r="BM115" s="732"/>
      <c r="BN115" s="732"/>
      <c r="BO115" s="732"/>
      <c r="BP115" s="732"/>
      <c r="BQ115" s="732"/>
      <c r="BR115" s="732"/>
      <c r="BS115" s="732"/>
      <c r="BT115" s="732"/>
      <c r="BU115" s="732"/>
      <c r="BV115" s="732"/>
      <c r="BW115" s="732"/>
      <c r="BX115" s="732"/>
      <c r="BY115" s="732"/>
      <c r="BZ115" s="732"/>
      <c r="CA115" s="732"/>
      <c r="CB115" s="732"/>
      <c r="CC115" s="732"/>
      <c r="CD115" s="732"/>
      <c r="CE115" s="732"/>
      <c r="CF115" s="732"/>
      <c r="CG115" s="732"/>
      <c r="CH115" s="732"/>
      <c r="CI115" s="733"/>
    </row>
    <row r="116" spans="2:89" ht="27.6" x14ac:dyDescent="0.25">
      <c r="B116" s="741" t="s">
        <v>579</v>
      </c>
      <c r="C116" s="742" t="s">
        <v>580</v>
      </c>
      <c r="D116" s="743" t="s">
        <v>581</v>
      </c>
      <c r="E116" s="742" t="s">
        <v>146</v>
      </c>
      <c r="F116" s="744">
        <v>2</v>
      </c>
      <c r="G116" s="737">
        <v>0</v>
      </c>
      <c r="H116" s="738">
        <v>0</v>
      </c>
      <c r="I116" s="738">
        <v>0</v>
      </c>
      <c r="J116" s="738">
        <v>0</v>
      </c>
      <c r="K116" s="738">
        <v>0</v>
      </c>
      <c r="L116" s="738">
        <v>0</v>
      </c>
      <c r="M116" s="1568">
        <v>-0.56743767999999994</v>
      </c>
      <c r="N116" s="1568">
        <v>-1.1302791400000003</v>
      </c>
      <c r="O116" s="1568">
        <v>-1.6894206000000001</v>
      </c>
      <c r="P116" s="1568">
        <v>-2.2456620599999995</v>
      </c>
      <c r="Q116" s="1568">
        <v>-2.7995997399999997</v>
      </c>
      <c r="R116" s="1568">
        <v>-3.3516411999999995</v>
      </c>
      <c r="S116" s="1568">
        <v>-3.9021826599999998</v>
      </c>
      <c r="T116" s="1568">
        <v>-4.4514241199999995</v>
      </c>
      <c r="U116" s="1568">
        <v>-4.9997655799999992</v>
      </c>
      <c r="V116" s="1568">
        <v>-5.5473032599999987</v>
      </c>
      <c r="W116" s="1568">
        <v>-5.5498032599999982</v>
      </c>
      <c r="X116" s="1568">
        <v>-5.5518032599999989</v>
      </c>
      <c r="Y116" s="1568">
        <v>-5.5534032599999987</v>
      </c>
      <c r="Z116" s="1568">
        <v>-5.5546032599999986</v>
      </c>
      <c r="AA116" s="1568">
        <v>-5.5557032599999987</v>
      </c>
      <c r="AB116" s="1568">
        <v>-5.5565032599999986</v>
      </c>
      <c r="AC116" s="1568">
        <v>-5.5572032599999988</v>
      </c>
      <c r="AD116" s="1568">
        <v>-5.5577032599999985</v>
      </c>
      <c r="AE116" s="1568">
        <v>-5.5581032599999984</v>
      </c>
      <c r="AF116" s="1568">
        <v>-5.5585032599999984</v>
      </c>
      <c r="AG116" s="1568">
        <v>-5.5587032599999988</v>
      </c>
      <c r="AH116" s="1568">
        <v>-5.5589032599999983</v>
      </c>
      <c r="AI116" s="1568">
        <v>-5.5591032599999988</v>
      </c>
      <c r="AJ116" s="1568">
        <v>-5.5593032599999983</v>
      </c>
      <c r="AK116" s="1568">
        <v>-5.559403259999999</v>
      </c>
      <c r="AL116" s="1568">
        <v>-5.5595032599999987</v>
      </c>
      <c r="AM116" s="1568">
        <v>-5.5596032599999985</v>
      </c>
      <c r="AN116" s="1568">
        <v>-5.5596032599999985</v>
      </c>
      <c r="AO116" s="1568">
        <v>-5.5597032599999983</v>
      </c>
      <c r="AP116" s="1568">
        <v>-5.5598032599999989</v>
      </c>
      <c r="AQ116" s="1568">
        <v>-5.5599032599999987</v>
      </c>
      <c r="AR116" s="1568">
        <v>-5.5599032599999987</v>
      </c>
      <c r="AS116" s="1568">
        <v>-5.5600032599999984</v>
      </c>
      <c r="AT116" s="1568">
        <v>-5.5601032599999982</v>
      </c>
      <c r="AU116" s="1568">
        <v>-5.5602032599999989</v>
      </c>
      <c r="AV116" s="1568">
        <v>-5.5602032599999989</v>
      </c>
      <c r="AW116" s="1568">
        <v>-5.5603032599999986</v>
      </c>
      <c r="AX116" s="1568">
        <v>-5.5604032599999984</v>
      </c>
      <c r="AY116" s="1568">
        <v>-5.5605032599999982</v>
      </c>
      <c r="AZ116" s="1568">
        <v>-5.5605032599999982</v>
      </c>
      <c r="BA116" s="1568">
        <v>-5.5606032599999988</v>
      </c>
      <c r="BB116" s="1568">
        <v>-5.5607032599999986</v>
      </c>
      <c r="BC116" s="1568">
        <v>-5.5608032599999984</v>
      </c>
      <c r="BD116" s="1568">
        <v>-5.5608032599999984</v>
      </c>
      <c r="BE116" s="1568">
        <v>-5.5609032599999981</v>
      </c>
      <c r="BF116" s="1568">
        <v>-5.5610032599999988</v>
      </c>
      <c r="BG116" s="1568">
        <v>-5.5611032599999985</v>
      </c>
      <c r="BH116" s="1568">
        <v>-5.5611032599999985</v>
      </c>
      <c r="BI116" s="1568">
        <v>-5.5612032599999983</v>
      </c>
      <c r="BJ116" s="1568">
        <v>-5.5613032599999981</v>
      </c>
      <c r="BK116" s="732"/>
      <c r="BL116" s="732"/>
      <c r="BM116" s="732"/>
      <c r="BN116" s="732"/>
      <c r="BO116" s="732"/>
      <c r="BP116" s="732"/>
      <c r="BQ116" s="732"/>
      <c r="BR116" s="732"/>
      <c r="BS116" s="732"/>
      <c r="BT116" s="732"/>
      <c r="BU116" s="732"/>
      <c r="BV116" s="732"/>
      <c r="BW116" s="732"/>
      <c r="BX116" s="732"/>
      <c r="BY116" s="732"/>
      <c r="BZ116" s="732"/>
      <c r="CA116" s="732"/>
      <c r="CB116" s="732"/>
      <c r="CC116" s="732"/>
      <c r="CD116" s="732"/>
      <c r="CE116" s="732"/>
      <c r="CF116" s="732"/>
      <c r="CG116" s="732"/>
      <c r="CH116" s="732"/>
      <c r="CI116" s="733"/>
    </row>
    <row r="117" spans="2:89" ht="41.4" x14ac:dyDescent="0.25">
      <c r="B117" s="741" t="s">
        <v>582</v>
      </c>
      <c r="C117" s="742" t="s">
        <v>583</v>
      </c>
      <c r="D117" s="743" t="s">
        <v>584</v>
      </c>
      <c r="E117" s="742" t="s">
        <v>146</v>
      </c>
      <c r="F117" s="744">
        <v>2</v>
      </c>
      <c r="G117" s="737">
        <v>0</v>
      </c>
      <c r="H117" s="738">
        <v>0</v>
      </c>
      <c r="I117" s="738">
        <v>0</v>
      </c>
      <c r="J117" s="738">
        <v>0</v>
      </c>
      <c r="K117" s="738">
        <v>0</v>
      </c>
      <c r="L117" s="738">
        <v>0</v>
      </c>
      <c r="M117" s="732">
        <v>0</v>
      </c>
      <c r="N117" s="732">
        <v>0</v>
      </c>
      <c r="O117" s="732">
        <v>0</v>
      </c>
      <c r="P117" s="732">
        <v>0</v>
      </c>
      <c r="Q117" s="732">
        <v>0</v>
      </c>
      <c r="R117" s="732">
        <v>0</v>
      </c>
      <c r="S117" s="732">
        <v>0</v>
      </c>
      <c r="T117" s="732">
        <v>0</v>
      </c>
      <c r="U117" s="732">
        <v>0</v>
      </c>
      <c r="V117" s="732">
        <v>0</v>
      </c>
      <c r="W117" s="732">
        <v>0</v>
      </c>
      <c r="X117" s="732">
        <v>0</v>
      </c>
      <c r="Y117" s="732">
        <v>0</v>
      </c>
      <c r="Z117" s="732">
        <v>0</v>
      </c>
      <c r="AA117" s="732">
        <v>0</v>
      </c>
      <c r="AB117" s="732">
        <v>0</v>
      </c>
      <c r="AC117" s="732">
        <v>0</v>
      </c>
      <c r="AD117" s="732">
        <v>0</v>
      </c>
      <c r="AE117" s="732">
        <v>0</v>
      </c>
      <c r="AF117" s="732">
        <v>0</v>
      </c>
      <c r="AG117" s="732">
        <v>0</v>
      </c>
      <c r="AH117" s="732">
        <v>0</v>
      </c>
      <c r="AI117" s="732">
        <v>0</v>
      </c>
      <c r="AJ117" s="732">
        <v>0</v>
      </c>
      <c r="AK117" s="732">
        <v>0</v>
      </c>
      <c r="AL117" s="732">
        <v>0</v>
      </c>
      <c r="AM117" s="732">
        <v>0</v>
      </c>
      <c r="AN117" s="732">
        <v>0</v>
      </c>
      <c r="AO117" s="732">
        <v>0</v>
      </c>
      <c r="AP117" s="732">
        <v>0</v>
      </c>
      <c r="AQ117" s="732">
        <v>0</v>
      </c>
      <c r="AR117" s="732">
        <v>0</v>
      </c>
      <c r="AS117" s="732">
        <v>0</v>
      </c>
      <c r="AT117" s="732">
        <v>0</v>
      </c>
      <c r="AU117" s="732">
        <v>0</v>
      </c>
      <c r="AV117" s="732">
        <v>0</v>
      </c>
      <c r="AW117" s="732">
        <v>0</v>
      </c>
      <c r="AX117" s="732">
        <v>0</v>
      </c>
      <c r="AY117" s="732">
        <v>0</v>
      </c>
      <c r="AZ117" s="732">
        <v>0</v>
      </c>
      <c r="BA117" s="732">
        <v>0</v>
      </c>
      <c r="BB117" s="732">
        <v>0</v>
      </c>
      <c r="BC117" s="732">
        <v>0</v>
      </c>
      <c r="BD117" s="732">
        <v>0</v>
      </c>
      <c r="BE117" s="732">
        <v>0</v>
      </c>
      <c r="BF117" s="732">
        <v>0</v>
      </c>
      <c r="BG117" s="732">
        <v>0</v>
      </c>
      <c r="BH117" s="732">
        <v>0</v>
      </c>
      <c r="BI117" s="732">
        <v>0</v>
      </c>
      <c r="BJ117" s="732">
        <v>0</v>
      </c>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3"/>
    </row>
    <row r="118" spans="2:89" x14ac:dyDescent="0.25">
      <c r="B118" s="772" t="s">
        <v>585</v>
      </c>
      <c r="C118" s="773" t="s">
        <v>586</v>
      </c>
      <c r="D118" s="773" t="s">
        <v>587</v>
      </c>
      <c r="E118" s="773" t="s">
        <v>146</v>
      </c>
      <c r="F118" s="774">
        <v>2</v>
      </c>
      <c r="G118" s="764">
        <v>0</v>
      </c>
      <c r="H118" s="765">
        <v>0</v>
      </c>
      <c r="I118" s="765">
        <v>0</v>
      </c>
      <c r="J118" s="765">
        <v>0</v>
      </c>
      <c r="K118" s="765">
        <v>0</v>
      </c>
      <c r="L118" s="765">
        <v>0</v>
      </c>
      <c r="M118" s="766">
        <v>-0.31439999999999868</v>
      </c>
      <c r="N118" s="766">
        <v>-0.62879999999999736</v>
      </c>
      <c r="O118" s="766">
        <v>-0.94319999999999604</v>
      </c>
      <c r="P118" s="766">
        <v>-1.2575999999999947</v>
      </c>
      <c r="Q118" s="766">
        <v>-1.5719999999999934</v>
      </c>
      <c r="R118" s="766">
        <v>-1.8863999999999921</v>
      </c>
      <c r="S118" s="766">
        <v>-2.2007999999999908</v>
      </c>
      <c r="T118" s="766">
        <v>-2.5151999999999894</v>
      </c>
      <c r="U118" s="766">
        <v>-2.8295999999999881</v>
      </c>
      <c r="V118" s="766">
        <v>-3.1439999999999868</v>
      </c>
      <c r="W118" s="766">
        <v>-3.4583999999999855</v>
      </c>
      <c r="X118" s="766">
        <v>-3.7727999999999842</v>
      </c>
      <c r="Y118" s="766">
        <v>-4.0871999999999833</v>
      </c>
      <c r="Z118" s="766">
        <v>-4.4015999999999815</v>
      </c>
      <c r="AA118" s="766">
        <v>-4.7159999999999807</v>
      </c>
      <c r="AB118" s="766">
        <v>-5.0303999999999789</v>
      </c>
      <c r="AC118" s="766">
        <v>-5.344799999999978</v>
      </c>
      <c r="AD118" s="766">
        <v>-5.6591999999999762</v>
      </c>
      <c r="AE118" s="766">
        <v>-5.9735999999999754</v>
      </c>
      <c r="AF118" s="766">
        <v>-6.2879999999999736</v>
      </c>
      <c r="AG118" s="766">
        <v>-6.6023999999999727</v>
      </c>
      <c r="AH118" s="766">
        <v>-6.916799999999971</v>
      </c>
      <c r="AI118" s="766">
        <v>-7.2311999999999701</v>
      </c>
      <c r="AJ118" s="766">
        <v>-7.5455999999999683</v>
      </c>
      <c r="AK118" s="766">
        <v>-7.8599999999999994</v>
      </c>
      <c r="AL118" s="766">
        <v>-7.9409500000000008</v>
      </c>
      <c r="AM118" s="766">
        <v>-8.021495250000001</v>
      </c>
      <c r="AN118" s="766">
        <v>-8.1016377737500012</v>
      </c>
      <c r="AO118" s="766">
        <v>-8.1813795848812507</v>
      </c>
      <c r="AP118" s="766">
        <v>-8.2607226869568446</v>
      </c>
      <c r="AQ118" s="766">
        <v>-8.3396690735220602</v>
      </c>
      <c r="AR118" s="766">
        <v>-8.4182207281544503</v>
      </c>
      <c r="AS118" s="766">
        <v>-8.4963796245136773</v>
      </c>
      <c r="AT118" s="766">
        <v>-8.574147726391109</v>
      </c>
      <c r="AU118" s="766">
        <v>-8.6515269877591532</v>
      </c>
      <c r="AV118" s="766">
        <v>-8.7285193528203582</v>
      </c>
      <c r="AW118" s="766">
        <v>-8.8051267560562572</v>
      </c>
      <c r="AX118" s="766">
        <v>-8.8813511222759765</v>
      </c>
      <c r="AY118" s="766">
        <v>-8.9571943666645968</v>
      </c>
      <c r="AZ118" s="766">
        <v>-9.0326583948312731</v>
      </c>
      <c r="BA118" s="766">
        <v>-9.1077451028571161</v>
      </c>
      <c r="BB118" s="766">
        <v>-9.1824563773428309</v>
      </c>
      <c r="BC118" s="766">
        <v>-9.256794095456117</v>
      </c>
      <c r="BD118" s="766">
        <v>-9.3307601249788359</v>
      </c>
      <c r="BE118" s="766">
        <v>-9.404356324353941</v>
      </c>
      <c r="BF118" s="766">
        <v>-9.4775845427321705</v>
      </c>
      <c r="BG118" s="766">
        <v>-9.5504466200185103</v>
      </c>
      <c r="BH118" s="766">
        <v>-9.6229443869184177</v>
      </c>
      <c r="BI118" s="766">
        <v>-9.695079664983826</v>
      </c>
      <c r="BJ118" s="766">
        <v>-9.7668542666589069</v>
      </c>
      <c r="BK118" s="766"/>
      <c r="BL118" s="766"/>
      <c r="BM118" s="766"/>
      <c r="BN118" s="766"/>
      <c r="BO118" s="766"/>
      <c r="BP118" s="766"/>
      <c r="BQ118" s="766"/>
      <c r="BR118" s="766"/>
      <c r="BS118" s="766"/>
      <c r="BT118" s="766"/>
      <c r="BU118" s="766"/>
      <c r="BV118" s="766"/>
      <c r="BW118" s="766"/>
      <c r="BX118" s="766"/>
      <c r="BY118" s="766"/>
      <c r="BZ118" s="766"/>
      <c r="CA118" s="766"/>
      <c r="CB118" s="766"/>
      <c r="CC118" s="766"/>
      <c r="CD118" s="766"/>
      <c r="CE118" s="766"/>
      <c r="CF118" s="766"/>
      <c r="CG118" s="766"/>
      <c r="CH118" s="766"/>
      <c r="CI118" s="767"/>
    </row>
    <row r="119" spans="2:89" ht="14.4" thickBot="1" x14ac:dyDescent="0.3">
      <c r="B119" s="775"/>
      <c r="C119" s="775"/>
      <c r="D119" s="775"/>
      <c r="E119" s="775"/>
      <c r="F119" s="718"/>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19"/>
      <c r="BT119" s="719"/>
      <c r="BU119" s="719"/>
      <c r="BV119" s="719"/>
      <c r="BW119" s="719"/>
      <c r="BX119" s="719"/>
      <c r="BY119" s="719"/>
      <c r="BZ119" s="719"/>
      <c r="CA119" s="719"/>
      <c r="CB119" s="719"/>
      <c r="CC119" s="719"/>
      <c r="CD119" s="719"/>
      <c r="CE119" s="719"/>
      <c r="CF119" s="719"/>
      <c r="CG119" s="719"/>
      <c r="CH119" s="719"/>
      <c r="CI119" s="719"/>
      <c r="CJ119" s="1459"/>
    </row>
    <row r="120" spans="2:89" ht="14.4" thickBot="1" x14ac:dyDescent="0.3">
      <c r="B120" s="720" t="s">
        <v>350</v>
      </c>
      <c r="C120" s="1382" t="s">
        <v>114</v>
      </c>
      <c r="D120" s="595"/>
      <c r="E120" s="595"/>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5"/>
      <c r="BH120" s="595"/>
      <c r="BI120" s="595"/>
      <c r="BJ120" s="595"/>
      <c r="BK120" s="595"/>
      <c r="BL120" s="595"/>
      <c r="BM120" s="595"/>
      <c r="BN120" s="595"/>
      <c r="BO120" s="595"/>
      <c r="BP120" s="595"/>
      <c r="BQ120" s="595"/>
      <c r="BR120" s="595"/>
      <c r="BS120" s="595"/>
      <c r="BT120" s="595"/>
      <c r="BU120" s="595"/>
      <c r="BV120" s="595"/>
      <c r="BW120" s="595"/>
      <c r="BX120" s="595"/>
      <c r="BY120" s="595"/>
      <c r="BZ120" s="595"/>
      <c r="CA120" s="595"/>
      <c r="CB120" s="595"/>
      <c r="CC120" s="595"/>
      <c r="CD120" s="595"/>
      <c r="CE120" s="595"/>
      <c r="CF120" s="595"/>
      <c r="CG120" s="595"/>
      <c r="CH120" s="595"/>
      <c r="CI120" s="595"/>
    </row>
    <row r="121" spans="2:89" ht="14.4" thickBot="1" x14ac:dyDescent="0.3">
      <c r="B121" s="776" t="s">
        <v>356</v>
      </c>
      <c r="C121" s="777" t="s">
        <v>115</v>
      </c>
      <c r="D121" s="777" t="s">
        <v>64</v>
      </c>
      <c r="E121" s="777" t="s">
        <v>116</v>
      </c>
      <c r="F121" s="778" t="s">
        <v>117</v>
      </c>
      <c r="G121" s="776" t="s">
        <v>118</v>
      </c>
      <c r="H121" s="776" t="s">
        <v>119</v>
      </c>
      <c r="I121" s="776" t="s">
        <v>120</v>
      </c>
      <c r="J121" s="776" t="s">
        <v>121</v>
      </c>
      <c r="K121" s="776" t="s">
        <v>122</v>
      </c>
      <c r="L121" s="776" t="s">
        <v>123</v>
      </c>
      <c r="M121" s="777" t="s">
        <v>124</v>
      </c>
      <c r="N121" s="777" t="s">
        <v>125</v>
      </c>
      <c r="O121" s="777" t="s">
        <v>126</v>
      </c>
      <c r="P121" s="777" t="s">
        <v>127</v>
      </c>
      <c r="Q121" s="777" t="s">
        <v>128</v>
      </c>
      <c r="R121" s="777" t="s">
        <v>129</v>
      </c>
      <c r="S121" s="777" t="s">
        <v>157</v>
      </c>
      <c r="T121" s="777" t="s">
        <v>158</v>
      </c>
      <c r="U121" s="777" t="s">
        <v>159</v>
      </c>
      <c r="V121" s="777" t="s">
        <v>160</v>
      </c>
      <c r="W121" s="777" t="s">
        <v>130</v>
      </c>
      <c r="X121" s="777" t="s">
        <v>161</v>
      </c>
      <c r="Y121" s="777" t="s">
        <v>162</v>
      </c>
      <c r="Z121" s="777" t="s">
        <v>163</v>
      </c>
      <c r="AA121" s="777" t="s">
        <v>164</v>
      </c>
      <c r="AB121" s="777" t="s">
        <v>131</v>
      </c>
      <c r="AC121" s="777" t="s">
        <v>165</v>
      </c>
      <c r="AD121" s="777" t="s">
        <v>166</v>
      </c>
      <c r="AE121" s="777" t="s">
        <v>167</v>
      </c>
      <c r="AF121" s="777" t="s">
        <v>168</v>
      </c>
      <c r="AG121" s="777" t="s">
        <v>132</v>
      </c>
      <c r="AH121" s="777" t="s">
        <v>169</v>
      </c>
      <c r="AI121" s="777" t="s">
        <v>170</v>
      </c>
      <c r="AJ121" s="777" t="s">
        <v>171</v>
      </c>
      <c r="AK121" s="777" t="s">
        <v>172</v>
      </c>
      <c r="AL121" s="777" t="s">
        <v>133</v>
      </c>
      <c r="AM121" s="777" t="s">
        <v>173</v>
      </c>
      <c r="AN121" s="777" t="s">
        <v>174</v>
      </c>
      <c r="AO121" s="777" t="s">
        <v>175</v>
      </c>
      <c r="AP121" s="777" t="s">
        <v>176</v>
      </c>
      <c r="AQ121" s="777" t="s">
        <v>134</v>
      </c>
      <c r="AR121" s="777" t="s">
        <v>177</v>
      </c>
      <c r="AS121" s="777" t="s">
        <v>178</v>
      </c>
      <c r="AT121" s="777" t="s">
        <v>179</v>
      </c>
      <c r="AU121" s="777" t="s">
        <v>180</v>
      </c>
      <c r="AV121" s="777" t="s">
        <v>135</v>
      </c>
      <c r="AW121" s="777" t="s">
        <v>181</v>
      </c>
      <c r="AX121" s="777" t="s">
        <v>182</v>
      </c>
      <c r="AY121" s="777" t="s">
        <v>183</v>
      </c>
      <c r="AZ121" s="777" t="s">
        <v>184</v>
      </c>
      <c r="BA121" s="777" t="s">
        <v>136</v>
      </c>
      <c r="BB121" s="777" t="s">
        <v>185</v>
      </c>
      <c r="BC121" s="777" t="s">
        <v>186</v>
      </c>
      <c r="BD121" s="777" t="s">
        <v>187</v>
      </c>
      <c r="BE121" s="777" t="s">
        <v>188</v>
      </c>
      <c r="BF121" s="777" t="s">
        <v>137</v>
      </c>
      <c r="BG121" s="777" t="s">
        <v>189</v>
      </c>
      <c r="BH121" s="777" t="s">
        <v>190</v>
      </c>
      <c r="BI121" s="777" t="s">
        <v>191</v>
      </c>
      <c r="BJ121" s="777" t="s">
        <v>192</v>
      </c>
      <c r="BK121" s="777" t="s">
        <v>138</v>
      </c>
      <c r="BL121" s="777" t="s">
        <v>193</v>
      </c>
      <c r="BM121" s="777" t="s">
        <v>194</v>
      </c>
      <c r="BN121" s="777" t="s">
        <v>195</v>
      </c>
      <c r="BO121" s="777" t="s">
        <v>196</v>
      </c>
      <c r="BP121" s="777" t="s">
        <v>139</v>
      </c>
      <c r="BQ121" s="777" t="s">
        <v>197</v>
      </c>
      <c r="BR121" s="777" t="s">
        <v>198</v>
      </c>
      <c r="BS121" s="777" t="s">
        <v>199</v>
      </c>
      <c r="BT121" s="777" t="s">
        <v>200</v>
      </c>
      <c r="BU121" s="777" t="s">
        <v>140</v>
      </c>
      <c r="BV121" s="777" t="s">
        <v>201</v>
      </c>
      <c r="BW121" s="777" t="s">
        <v>202</v>
      </c>
      <c r="BX121" s="777" t="s">
        <v>203</v>
      </c>
      <c r="BY121" s="777" t="s">
        <v>204</v>
      </c>
      <c r="BZ121" s="777" t="s">
        <v>141</v>
      </c>
      <c r="CA121" s="777" t="s">
        <v>205</v>
      </c>
      <c r="CB121" s="777" t="s">
        <v>206</v>
      </c>
      <c r="CC121" s="777" t="s">
        <v>207</v>
      </c>
      <c r="CD121" s="777" t="s">
        <v>208</v>
      </c>
      <c r="CE121" s="777" t="s">
        <v>142</v>
      </c>
      <c r="CF121" s="777" t="s">
        <v>209</v>
      </c>
      <c r="CG121" s="777" t="s">
        <v>210</v>
      </c>
      <c r="CH121" s="777" t="s">
        <v>211</v>
      </c>
      <c r="CI121" s="778" t="s">
        <v>212</v>
      </c>
      <c r="CK121" s="1370"/>
    </row>
    <row r="122" spans="2:89" x14ac:dyDescent="0.25">
      <c r="B122" s="1113" t="s">
        <v>588</v>
      </c>
      <c r="C122" s="1114" t="s">
        <v>358</v>
      </c>
      <c r="D122" s="1115" t="s">
        <v>79</v>
      </c>
      <c r="E122" s="1116" t="s">
        <v>146</v>
      </c>
      <c r="F122" s="1117">
        <v>2</v>
      </c>
      <c r="G122" s="604">
        <v>201.84789629999997</v>
      </c>
      <c r="H122" s="604">
        <v>206.41069629999998</v>
      </c>
      <c r="I122" s="604">
        <v>205.84819630000004</v>
      </c>
      <c r="J122" s="604">
        <v>205.03549630000001</v>
      </c>
      <c r="K122" s="604">
        <v>205.47579629999998</v>
      </c>
      <c r="L122" s="604">
        <v>213.80269630000001</v>
      </c>
      <c r="M122" s="784">
        <v>211.8197588640528</v>
      </c>
      <c r="N122" s="784">
        <v>209.55879830862665</v>
      </c>
      <c r="O122" s="784">
        <v>209.59787074537917</v>
      </c>
      <c r="P122" s="784">
        <v>203.98812127427635</v>
      </c>
      <c r="Q122" s="784">
        <v>223.1937943471155</v>
      </c>
      <c r="R122" s="784">
        <v>236.74502409595016</v>
      </c>
      <c r="S122" s="784">
        <v>234.53628144141021</v>
      </c>
      <c r="T122" s="784">
        <v>230.40629775587973</v>
      </c>
      <c r="U122" s="784">
        <v>228.4467415745012</v>
      </c>
      <c r="V122" s="784">
        <v>223.87172056073868</v>
      </c>
      <c r="W122" s="784">
        <v>224.16667529202391</v>
      </c>
      <c r="X122" s="784">
        <v>224.97374282580944</v>
      </c>
      <c r="Y122" s="784">
        <v>223.95505993729748</v>
      </c>
      <c r="Z122" s="784">
        <v>223.68093054405827</v>
      </c>
      <c r="AA122" s="784">
        <v>226.20012433906669</v>
      </c>
      <c r="AB122" s="784">
        <v>243.52400609763103</v>
      </c>
      <c r="AC122" s="784">
        <v>305.3277140662824</v>
      </c>
      <c r="AD122" s="784">
        <v>305.14383303600187</v>
      </c>
      <c r="AE122" s="784">
        <v>297.53383612497692</v>
      </c>
      <c r="AF122" s="784">
        <v>297.29679130969294</v>
      </c>
      <c r="AG122" s="784">
        <v>297.21752382436779</v>
      </c>
      <c r="AH122" s="784">
        <v>297.07415515736432</v>
      </c>
      <c r="AI122" s="784">
        <v>296.89799710443424</v>
      </c>
      <c r="AJ122" s="784">
        <v>275.38960396364809</v>
      </c>
      <c r="AK122" s="784">
        <v>275.26115883148748</v>
      </c>
      <c r="AL122" s="784">
        <v>275.30050703463883</v>
      </c>
      <c r="AM122" s="784">
        <v>275.08693715124468</v>
      </c>
      <c r="AN122" s="784">
        <v>275.07204120137095</v>
      </c>
      <c r="AO122" s="784">
        <v>253.52455295811518</v>
      </c>
      <c r="AP122" s="784">
        <v>253.48173643053897</v>
      </c>
      <c r="AQ122" s="784">
        <v>253.28108756052438</v>
      </c>
      <c r="AR122" s="784">
        <v>253.19903269812704</v>
      </c>
      <c r="AS122" s="784">
        <v>253.22087386648633</v>
      </c>
      <c r="AT122" s="784">
        <v>252.99063947738586</v>
      </c>
      <c r="AU122" s="784">
        <v>252.79543420519011</v>
      </c>
      <c r="AV122" s="784">
        <v>252.68520098578404</v>
      </c>
      <c r="AW122" s="784">
        <v>252.74790020398632</v>
      </c>
      <c r="AX122" s="784">
        <v>252.67227085702041</v>
      </c>
      <c r="AY122" s="784">
        <v>252.56014556727249</v>
      </c>
      <c r="AZ122" s="784">
        <v>252.28751046741746</v>
      </c>
      <c r="BA122" s="784">
        <v>252.22754993217444</v>
      </c>
      <c r="BB122" s="784">
        <v>252.23843722239124</v>
      </c>
      <c r="BC122" s="784">
        <v>252.14757689483159</v>
      </c>
      <c r="BD122" s="784">
        <v>251.87441380618688</v>
      </c>
      <c r="BE122" s="784">
        <v>251.84172770299961</v>
      </c>
      <c r="BF122" s="784">
        <v>251.68832494976544</v>
      </c>
      <c r="BG122" s="784">
        <v>251.58286219439373</v>
      </c>
      <c r="BH122" s="784">
        <v>251.42132768135016</v>
      </c>
      <c r="BI122" s="784">
        <v>251.24609467133342</v>
      </c>
      <c r="BJ122" s="784">
        <v>251.35692908242765</v>
      </c>
      <c r="BK122" s="784"/>
      <c r="BL122" s="784"/>
      <c r="BM122" s="784"/>
      <c r="BN122" s="784"/>
      <c r="BO122" s="784"/>
      <c r="BP122" s="784"/>
      <c r="BQ122" s="784"/>
      <c r="BR122" s="784"/>
      <c r="BS122" s="784"/>
      <c r="BT122" s="784"/>
      <c r="BU122" s="784"/>
      <c r="BV122" s="784"/>
      <c r="BW122" s="784"/>
      <c r="BX122" s="784"/>
      <c r="BY122" s="784"/>
      <c r="BZ122" s="784"/>
      <c r="CA122" s="784"/>
      <c r="CB122" s="784"/>
      <c r="CC122" s="784"/>
      <c r="CD122" s="784"/>
      <c r="CE122" s="784"/>
      <c r="CF122" s="784"/>
      <c r="CG122" s="784"/>
      <c r="CH122" s="784"/>
      <c r="CI122" s="785"/>
      <c r="CK122" s="1370"/>
    </row>
    <row r="123" spans="2:89" x14ac:dyDescent="0.25">
      <c r="B123" s="1112" t="s">
        <v>589</v>
      </c>
      <c r="C123" s="1103" t="s">
        <v>590</v>
      </c>
      <c r="D123" s="1104" t="s">
        <v>591</v>
      </c>
      <c r="E123" s="1105" t="s">
        <v>146</v>
      </c>
      <c r="F123" s="1106">
        <v>2</v>
      </c>
      <c r="G123" s="865">
        <f>G25+G95</f>
        <v>0</v>
      </c>
      <c r="H123" s="865">
        <f t="shared" ref="H123:BJ127" si="22">H25+H95</f>
        <v>0</v>
      </c>
      <c r="I123" s="865">
        <f t="shared" si="22"/>
        <v>0</v>
      </c>
      <c r="J123" s="865">
        <f t="shared" si="22"/>
        <v>0</v>
      </c>
      <c r="K123" s="865">
        <f t="shared" si="22"/>
        <v>0</v>
      </c>
      <c r="L123" s="865">
        <f t="shared" si="22"/>
        <v>0</v>
      </c>
      <c r="M123" s="865">
        <f t="shared" si="22"/>
        <v>0</v>
      </c>
      <c r="N123" s="865">
        <f t="shared" si="22"/>
        <v>0</v>
      </c>
      <c r="O123" s="865">
        <f t="shared" si="22"/>
        <v>0</v>
      </c>
      <c r="P123" s="865">
        <f t="shared" si="22"/>
        <v>0</v>
      </c>
      <c r="Q123" s="865">
        <f t="shared" si="22"/>
        <v>0</v>
      </c>
      <c r="R123" s="865">
        <f t="shared" si="22"/>
        <v>0</v>
      </c>
      <c r="S123" s="865">
        <f t="shared" si="22"/>
        <v>0</v>
      </c>
      <c r="T123" s="865">
        <f t="shared" si="22"/>
        <v>0</v>
      </c>
      <c r="U123" s="865">
        <f t="shared" si="22"/>
        <v>0</v>
      </c>
      <c r="V123" s="865">
        <f t="shared" si="22"/>
        <v>0</v>
      </c>
      <c r="W123" s="865">
        <f t="shared" si="22"/>
        <v>0</v>
      </c>
      <c r="X123" s="865">
        <f t="shared" si="22"/>
        <v>0</v>
      </c>
      <c r="Y123" s="865">
        <f t="shared" si="22"/>
        <v>0</v>
      </c>
      <c r="Z123" s="865">
        <f t="shared" si="22"/>
        <v>0</v>
      </c>
      <c r="AA123" s="865">
        <f t="shared" si="22"/>
        <v>0</v>
      </c>
      <c r="AB123" s="865">
        <f t="shared" si="22"/>
        <v>0</v>
      </c>
      <c r="AC123" s="865">
        <f t="shared" si="22"/>
        <v>0</v>
      </c>
      <c r="AD123" s="865">
        <f t="shared" si="22"/>
        <v>0</v>
      </c>
      <c r="AE123" s="865">
        <f t="shared" si="22"/>
        <v>0</v>
      </c>
      <c r="AF123" s="865">
        <f t="shared" si="22"/>
        <v>0</v>
      </c>
      <c r="AG123" s="865">
        <f t="shared" si="22"/>
        <v>0</v>
      </c>
      <c r="AH123" s="865">
        <f t="shared" si="22"/>
        <v>0</v>
      </c>
      <c r="AI123" s="865">
        <f t="shared" si="22"/>
        <v>0</v>
      </c>
      <c r="AJ123" s="865">
        <f t="shared" si="22"/>
        <v>0</v>
      </c>
      <c r="AK123" s="865">
        <f t="shared" si="22"/>
        <v>0</v>
      </c>
      <c r="AL123" s="865">
        <f t="shared" si="22"/>
        <v>0</v>
      </c>
      <c r="AM123" s="865">
        <f t="shared" si="22"/>
        <v>0</v>
      </c>
      <c r="AN123" s="865">
        <f t="shared" si="22"/>
        <v>0</v>
      </c>
      <c r="AO123" s="865">
        <f t="shared" si="22"/>
        <v>0</v>
      </c>
      <c r="AP123" s="865">
        <f t="shared" si="22"/>
        <v>0</v>
      </c>
      <c r="AQ123" s="865">
        <f t="shared" si="22"/>
        <v>0</v>
      </c>
      <c r="AR123" s="865">
        <f t="shared" si="22"/>
        <v>0</v>
      </c>
      <c r="AS123" s="865">
        <f t="shared" si="22"/>
        <v>0</v>
      </c>
      <c r="AT123" s="865">
        <f t="shared" si="22"/>
        <v>0</v>
      </c>
      <c r="AU123" s="865">
        <f t="shared" si="22"/>
        <v>0</v>
      </c>
      <c r="AV123" s="865">
        <f t="shared" si="22"/>
        <v>0</v>
      </c>
      <c r="AW123" s="865">
        <f t="shared" si="22"/>
        <v>0</v>
      </c>
      <c r="AX123" s="865">
        <f t="shared" si="22"/>
        <v>0</v>
      </c>
      <c r="AY123" s="865">
        <f t="shared" si="22"/>
        <v>0</v>
      </c>
      <c r="AZ123" s="865">
        <f t="shared" si="22"/>
        <v>0</v>
      </c>
      <c r="BA123" s="865">
        <f t="shared" si="22"/>
        <v>0</v>
      </c>
      <c r="BB123" s="865">
        <f t="shared" si="22"/>
        <v>0</v>
      </c>
      <c r="BC123" s="865">
        <f t="shared" si="22"/>
        <v>0</v>
      </c>
      <c r="BD123" s="865">
        <f t="shared" si="22"/>
        <v>0</v>
      </c>
      <c r="BE123" s="865">
        <f t="shared" si="22"/>
        <v>0</v>
      </c>
      <c r="BF123" s="865">
        <f t="shared" si="22"/>
        <v>0</v>
      </c>
      <c r="BG123" s="865">
        <f t="shared" si="22"/>
        <v>0</v>
      </c>
      <c r="BH123" s="865">
        <f t="shared" si="22"/>
        <v>0</v>
      </c>
      <c r="BI123" s="865">
        <f t="shared" si="22"/>
        <v>0</v>
      </c>
      <c r="BJ123" s="865">
        <f t="shared" si="22"/>
        <v>0</v>
      </c>
      <c r="BK123" s="1560"/>
      <c r="BL123" s="1560"/>
      <c r="BM123" s="1560"/>
      <c r="BN123" s="1560"/>
      <c r="BO123" s="1560"/>
      <c r="BP123" s="1560"/>
      <c r="BQ123" s="1560"/>
      <c r="BR123" s="1560"/>
      <c r="BS123" s="1560"/>
      <c r="BT123" s="1560"/>
      <c r="BU123" s="1560"/>
      <c r="BV123" s="1560"/>
      <c r="BW123" s="1560"/>
      <c r="BX123" s="1560"/>
      <c r="BY123" s="1560"/>
      <c r="BZ123" s="1560"/>
      <c r="CA123" s="1560"/>
      <c r="CB123" s="1560"/>
      <c r="CC123" s="1560"/>
      <c r="CD123" s="1560"/>
      <c r="CE123" s="1560"/>
      <c r="CF123" s="1560"/>
      <c r="CG123" s="1560"/>
      <c r="CH123" s="1560"/>
      <c r="CI123" s="1538"/>
      <c r="CK123" s="1370"/>
    </row>
    <row r="124" spans="2:89" x14ac:dyDescent="0.25">
      <c r="B124" s="1102" t="s">
        <v>592</v>
      </c>
      <c r="C124" s="1103" t="s">
        <v>362</v>
      </c>
      <c r="D124" s="1104" t="s">
        <v>593</v>
      </c>
      <c r="E124" s="1105" t="s">
        <v>146</v>
      </c>
      <c r="F124" s="1106">
        <v>2</v>
      </c>
      <c r="G124" s="639">
        <f t="shared" ref="G124:AL127" si="23">G26+G96</f>
        <v>0</v>
      </c>
      <c r="H124" s="639">
        <f t="shared" si="23"/>
        <v>0</v>
      </c>
      <c r="I124" s="639">
        <f t="shared" si="23"/>
        <v>0</v>
      </c>
      <c r="J124" s="639">
        <f t="shared" si="23"/>
        <v>0</v>
      </c>
      <c r="K124" s="639">
        <f t="shared" si="23"/>
        <v>0</v>
      </c>
      <c r="L124" s="639">
        <f t="shared" si="23"/>
        <v>0</v>
      </c>
      <c r="M124" s="791">
        <f t="shared" si="23"/>
        <v>0</v>
      </c>
      <c r="N124" s="791">
        <f t="shared" si="23"/>
        <v>0</v>
      </c>
      <c r="O124" s="791">
        <f t="shared" si="23"/>
        <v>0</v>
      </c>
      <c r="P124" s="791">
        <f t="shared" si="23"/>
        <v>0</v>
      </c>
      <c r="Q124" s="791">
        <f t="shared" si="23"/>
        <v>0</v>
      </c>
      <c r="R124" s="791">
        <f t="shared" si="23"/>
        <v>0</v>
      </c>
      <c r="S124" s="791">
        <f t="shared" si="23"/>
        <v>0</v>
      </c>
      <c r="T124" s="791">
        <f t="shared" si="23"/>
        <v>0</v>
      </c>
      <c r="U124" s="791">
        <f t="shared" si="23"/>
        <v>0</v>
      </c>
      <c r="V124" s="791">
        <f t="shared" si="23"/>
        <v>0</v>
      </c>
      <c r="W124" s="791">
        <f t="shared" si="23"/>
        <v>0</v>
      </c>
      <c r="X124" s="791">
        <f t="shared" si="23"/>
        <v>0</v>
      </c>
      <c r="Y124" s="791">
        <f t="shared" si="23"/>
        <v>0</v>
      </c>
      <c r="Z124" s="791">
        <f t="shared" si="23"/>
        <v>0</v>
      </c>
      <c r="AA124" s="791">
        <f t="shared" si="23"/>
        <v>0</v>
      </c>
      <c r="AB124" s="791">
        <f t="shared" si="23"/>
        <v>0</v>
      </c>
      <c r="AC124" s="791">
        <f t="shared" si="23"/>
        <v>0</v>
      </c>
      <c r="AD124" s="791">
        <f t="shared" si="23"/>
        <v>0</v>
      </c>
      <c r="AE124" s="791">
        <f t="shared" si="23"/>
        <v>0</v>
      </c>
      <c r="AF124" s="791">
        <f t="shared" si="23"/>
        <v>0</v>
      </c>
      <c r="AG124" s="791">
        <f t="shared" si="23"/>
        <v>0</v>
      </c>
      <c r="AH124" s="791">
        <f t="shared" si="23"/>
        <v>0</v>
      </c>
      <c r="AI124" s="791">
        <f t="shared" si="23"/>
        <v>0</v>
      </c>
      <c r="AJ124" s="791">
        <f t="shared" si="23"/>
        <v>0</v>
      </c>
      <c r="AK124" s="791">
        <f t="shared" si="23"/>
        <v>0</v>
      </c>
      <c r="AL124" s="791">
        <f t="shared" si="23"/>
        <v>0</v>
      </c>
      <c r="AM124" s="791">
        <f t="shared" si="22"/>
        <v>0</v>
      </c>
      <c r="AN124" s="791">
        <f t="shared" si="22"/>
        <v>0</v>
      </c>
      <c r="AO124" s="791">
        <f t="shared" si="22"/>
        <v>0</v>
      </c>
      <c r="AP124" s="791">
        <f t="shared" si="22"/>
        <v>0</v>
      </c>
      <c r="AQ124" s="791">
        <f t="shared" si="22"/>
        <v>0</v>
      </c>
      <c r="AR124" s="791">
        <f t="shared" si="22"/>
        <v>0</v>
      </c>
      <c r="AS124" s="791">
        <f t="shared" si="22"/>
        <v>0</v>
      </c>
      <c r="AT124" s="791">
        <f t="shared" si="22"/>
        <v>0</v>
      </c>
      <c r="AU124" s="791">
        <f t="shared" si="22"/>
        <v>0</v>
      </c>
      <c r="AV124" s="791">
        <f t="shared" si="22"/>
        <v>0</v>
      </c>
      <c r="AW124" s="791">
        <f t="shared" si="22"/>
        <v>0</v>
      </c>
      <c r="AX124" s="791">
        <f t="shared" si="22"/>
        <v>0</v>
      </c>
      <c r="AY124" s="791">
        <f t="shared" si="22"/>
        <v>0</v>
      </c>
      <c r="AZ124" s="791">
        <f t="shared" si="22"/>
        <v>0</v>
      </c>
      <c r="BA124" s="791">
        <f t="shared" si="22"/>
        <v>0</v>
      </c>
      <c r="BB124" s="791">
        <f t="shared" si="22"/>
        <v>0</v>
      </c>
      <c r="BC124" s="791">
        <f t="shared" si="22"/>
        <v>0</v>
      </c>
      <c r="BD124" s="791">
        <f t="shared" si="22"/>
        <v>0</v>
      </c>
      <c r="BE124" s="791">
        <f t="shared" si="22"/>
        <v>0</v>
      </c>
      <c r="BF124" s="791">
        <f t="shared" si="22"/>
        <v>0</v>
      </c>
      <c r="BG124" s="791">
        <f t="shared" si="22"/>
        <v>0</v>
      </c>
      <c r="BH124" s="791">
        <f t="shared" si="22"/>
        <v>0</v>
      </c>
      <c r="BI124" s="791">
        <f t="shared" si="22"/>
        <v>0</v>
      </c>
      <c r="BJ124" s="791">
        <f t="shared" si="22"/>
        <v>0</v>
      </c>
      <c r="BK124" s="1539"/>
      <c r="BL124" s="1539"/>
      <c r="BM124" s="1539"/>
      <c r="BN124" s="1539"/>
      <c r="BO124" s="1539"/>
      <c r="BP124" s="1539"/>
      <c r="BQ124" s="1539"/>
      <c r="BR124" s="1539"/>
      <c r="BS124" s="1539"/>
      <c r="BT124" s="1539"/>
      <c r="BU124" s="1539"/>
      <c r="BV124" s="1539"/>
      <c r="BW124" s="1539"/>
      <c r="BX124" s="1539"/>
      <c r="BY124" s="1539"/>
      <c r="BZ124" s="1539"/>
      <c r="CA124" s="1539"/>
      <c r="CB124" s="1539"/>
      <c r="CC124" s="1539"/>
      <c r="CD124" s="1539"/>
      <c r="CE124" s="1539"/>
      <c r="CF124" s="1539"/>
      <c r="CG124" s="1539"/>
      <c r="CH124" s="1539"/>
      <c r="CI124" s="1538"/>
      <c r="CK124" s="1370"/>
    </row>
    <row r="125" spans="2:89" x14ac:dyDescent="0.25">
      <c r="B125" s="786" t="s">
        <v>594</v>
      </c>
      <c r="C125" s="787" t="s">
        <v>364</v>
      </c>
      <c r="D125" s="788" t="s">
        <v>595</v>
      </c>
      <c r="E125" s="789" t="s">
        <v>146</v>
      </c>
      <c r="F125" s="790">
        <v>2</v>
      </c>
      <c r="G125" s="639">
        <f t="shared" si="23"/>
        <v>0</v>
      </c>
      <c r="H125" s="639">
        <f t="shared" si="23"/>
        <v>0</v>
      </c>
      <c r="I125" s="639">
        <f t="shared" si="23"/>
        <v>0</v>
      </c>
      <c r="J125" s="639">
        <f t="shared" si="23"/>
        <v>0</v>
      </c>
      <c r="K125" s="639">
        <f t="shared" si="23"/>
        <v>0</v>
      </c>
      <c r="L125" s="639">
        <f t="shared" si="23"/>
        <v>0</v>
      </c>
      <c r="M125" s="791">
        <f t="shared" si="23"/>
        <v>0</v>
      </c>
      <c r="N125" s="791">
        <f t="shared" si="23"/>
        <v>0</v>
      </c>
      <c r="O125" s="791">
        <f t="shared" si="23"/>
        <v>0</v>
      </c>
      <c r="P125" s="791">
        <f t="shared" si="23"/>
        <v>0</v>
      </c>
      <c r="Q125" s="791">
        <f t="shared" si="23"/>
        <v>0</v>
      </c>
      <c r="R125" s="791">
        <f t="shared" si="23"/>
        <v>0</v>
      </c>
      <c r="S125" s="791">
        <f t="shared" si="23"/>
        <v>0</v>
      </c>
      <c r="T125" s="791">
        <f t="shared" si="23"/>
        <v>0</v>
      </c>
      <c r="U125" s="791">
        <f t="shared" si="23"/>
        <v>0</v>
      </c>
      <c r="V125" s="791">
        <f t="shared" si="23"/>
        <v>0</v>
      </c>
      <c r="W125" s="791">
        <f t="shared" si="23"/>
        <v>0</v>
      </c>
      <c r="X125" s="791">
        <f t="shared" si="23"/>
        <v>0</v>
      </c>
      <c r="Y125" s="791">
        <f t="shared" si="23"/>
        <v>0</v>
      </c>
      <c r="Z125" s="791">
        <f t="shared" si="23"/>
        <v>0</v>
      </c>
      <c r="AA125" s="791">
        <f t="shared" si="23"/>
        <v>0</v>
      </c>
      <c r="AB125" s="791">
        <f t="shared" si="23"/>
        <v>0</v>
      </c>
      <c r="AC125" s="791">
        <f t="shared" si="23"/>
        <v>0</v>
      </c>
      <c r="AD125" s="791">
        <f t="shared" si="23"/>
        <v>0</v>
      </c>
      <c r="AE125" s="791">
        <f t="shared" si="23"/>
        <v>0</v>
      </c>
      <c r="AF125" s="791">
        <f t="shared" si="23"/>
        <v>0</v>
      </c>
      <c r="AG125" s="791">
        <f t="shared" si="23"/>
        <v>0</v>
      </c>
      <c r="AH125" s="791">
        <f t="shared" si="23"/>
        <v>0</v>
      </c>
      <c r="AI125" s="791">
        <f t="shared" si="23"/>
        <v>0</v>
      </c>
      <c r="AJ125" s="791">
        <f t="shared" si="23"/>
        <v>8.4925470000000001</v>
      </c>
      <c r="AK125" s="791">
        <f t="shared" si="23"/>
        <v>7.8113400000000004</v>
      </c>
      <c r="AL125" s="791">
        <f t="shared" si="23"/>
        <v>7.02456236</v>
      </c>
      <c r="AM125" s="791">
        <f t="shared" si="22"/>
        <v>6.5721749999999997</v>
      </c>
      <c r="AN125" s="791">
        <f t="shared" si="22"/>
        <v>7.4323473</v>
      </c>
      <c r="AO125" s="791">
        <f t="shared" si="22"/>
        <v>28.757629999999999</v>
      </c>
      <c r="AP125" s="791">
        <f t="shared" si="22"/>
        <v>29.461523100000001</v>
      </c>
      <c r="AQ125" s="791">
        <f t="shared" si="22"/>
        <v>29.442174900000001</v>
      </c>
      <c r="AR125" s="791">
        <f t="shared" si="22"/>
        <v>31.922838200000001</v>
      </c>
      <c r="AS125" s="791">
        <f t="shared" si="22"/>
        <v>31.70984</v>
      </c>
      <c r="AT125" s="791">
        <f t="shared" si="22"/>
        <v>31.536142300000002</v>
      </c>
      <c r="AU125" s="791">
        <f t="shared" si="22"/>
        <v>31.725664099999999</v>
      </c>
      <c r="AV125" s="791">
        <f t="shared" si="22"/>
        <v>32.392757400000001</v>
      </c>
      <c r="AW125" s="791">
        <f t="shared" si="22"/>
        <v>32.203389999999999</v>
      </c>
      <c r="AX125" s="791">
        <f t="shared" si="22"/>
        <v>33.302340000000001</v>
      </c>
      <c r="AY125" s="791">
        <f t="shared" si="22"/>
        <v>33.726886700000001</v>
      </c>
      <c r="AZ125" s="791">
        <f t="shared" si="22"/>
        <v>33.7765579</v>
      </c>
      <c r="BA125" s="791">
        <f t="shared" si="22"/>
        <v>32.374160000000003</v>
      </c>
      <c r="BB125" s="791">
        <f t="shared" si="22"/>
        <v>31.553333299999998</v>
      </c>
      <c r="BC125" s="791">
        <f t="shared" si="22"/>
        <v>30.156395</v>
      </c>
      <c r="BD125" s="791">
        <f t="shared" si="22"/>
        <v>29.665166899999999</v>
      </c>
      <c r="BE125" s="791">
        <f t="shared" si="22"/>
        <v>28.577940000000002</v>
      </c>
      <c r="BF125" s="791">
        <f t="shared" si="22"/>
        <v>27.2759018</v>
      </c>
      <c r="BG125" s="791">
        <f t="shared" si="22"/>
        <v>26.700084700000001</v>
      </c>
      <c r="BH125" s="791">
        <f t="shared" si="22"/>
        <v>26.2148571</v>
      </c>
      <c r="BI125" s="791">
        <f t="shared" si="22"/>
        <v>26.357060000000001</v>
      </c>
      <c r="BJ125" s="791">
        <f t="shared" si="22"/>
        <v>26.6021328</v>
      </c>
      <c r="BK125" s="1539"/>
      <c r="BL125" s="1539"/>
      <c r="BM125" s="1539"/>
      <c r="BN125" s="1539"/>
      <c r="BO125" s="1539"/>
      <c r="BP125" s="1539"/>
      <c r="BQ125" s="1539"/>
      <c r="BR125" s="1539"/>
      <c r="BS125" s="1539"/>
      <c r="BT125" s="1539"/>
      <c r="BU125" s="1539"/>
      <c r="BV125" s="1539"/>
      <c r="BW125" s="1539"/>
      <c r="BX125" s="1539"/>
      <c r="BY125" s="1539"/>
      <c r="BZ125" s="1539"/>
      <c r="CA125" s="1539"/>
      <c r="CB125" s="1539"/>
      <c r="CC125" s="1539"/>
      <c r="CD125" s="1539"/>
      <c r="CE125" s="1539"/>
      <c r="CF125" s="1539"/>
      <c r="CG125" s="1539"/>
      <c r="CH125" s="1539"/>
      <c r="CI125" s="1538"/>
      <c r="CK125" s="1370"/>
    </row>
    <row r="126" spans="2:89" x14ac:dyDescent="0.25">
      <c r="B126" s="792" t="s">
        <v>596</v>
      </c>
      <c r="C126" s="787" t="s">
        <v>366</v>
      </c>
      <c r="D126" s="788" t="s">
        <v>597</v>
      </c>
      <c r="E126" s="789" t="s">
        <v>146</v>
      </c>
      <c r="F126" s="790">
        <v>2</v>
      </c>
      <c r="G126" s="639">
        <f t="shared" si="23"/>
        <v>0</v>
      </c>
      <c r="H126" s="639">
        <f t="shared" si="23"/>
        <v>0</v>
      </c>
      <c r="I126" s="639">
        <f>I28+I98</f>
        <v>0</v>
      </c>
      <c r="J126" s="639">
        <f t="shared" si="23"/>
        <v>0</v>
      </c>
      <c r="K126" s="639">
        <f t="shared" si="23"/>
        <v>0</v>
      </c>
      <c r="L126" s="639">
        <f>L28+L98</f>
        <v>0</v>
      </c>
      <c r="M126" s="639">
        <f t="shared" si="23"/>
        <v>0</v>
      </c>
      <c r="N126" s="639">
        <f t="shared" si="23"/>
        <v>0</v>
      </c>
      <c r="O126" s="639">
        <f t="shared" si="23"/>
        <v>0</v>
      </c>
      <c r="P126" s="639">
        <f t="shared" si="23"/>
        <v>0</v>
      </c>
      <c r="Q126" s="639">
        <f t="shared" si="23"/>
        <v>0</v>
      </c>
      <c r="R126" s="639">
        <f>R28+R98</f>
        <v>-22.5</v>
      </c>
      <c r="S126" s="639">
        <f t="shared" si="23"/>
        <v>-22.5</v>
      </c>
      <c r="T126" s="639">
        <f t="shared" si="23"/>
        <v>-22.5</v>
      </c>
      <c r="U126" s="639">
        <f t="shared" si="23"/>
        <v>-22.5</v>
      </c>
      <c r="V126" s="639">
        <f t="shared" si="23"/>
        <v>-22.5</v>
      </c>
      <c r="W126" s="639">
        <f t="shared" si="23"/>
        <v>-22.5</v>
      </c>
      <c r="X126" s="639">
        <f t="shared" si="23"/>
        <v>-22.5</v>
      </c>
      <c r="Y126" s="639">
        <f t="shared" si="23"/>
        <v>-22.5</v>
      </c>
      <c r="Z126" s="639">
        <f t="shared" si="23"/>
        <v>-22.5</v>
      </c>
      <c r="AA126" s="639">
        <f t="shared" si="23"/>
        <v>-49.40043</v>
      </c>
      <c r="AB126" s="639">
        <f t="shared" si="23"/>
        <v>-66.895350000000008</v>
      </c>
      <c r="AC126" s="639">
        <f t="shared" si="23"/>
        <v>-130.01999999999998</v>
      </c>
      <c r="AD126" s="639">
        <f t="shared" si="23"/>
        <v>-130.01999999999998</v>
      </c>
      <c r="AE126" s="639">
        <f t="shared" si="23"/>
        <v>-130.01999999999998</v>
      </c>
      <c r="AF126" s="639">
        <f t="shared" si="23"/>
        <v>-130.01999999999998</v>
      </c>
      <c r="AG126" s="639">
        <f t="shared" si="23"/>
        <v>-130.01999999999998</v>
      </c>
      <c r="AH126" s="639">
        <f t="shared" si="23"/>
        <v>-130.01999999999998</v>
      </c>
      <c r="AI126" s="639">
        <f t="shared" si="23"/>
        <v>-130.01999999999998</v>
      </c>
      <c r="AJ126" s="639">
        <f t="shared" si="23"/>
        <v>-130.0199934</v>
      </c>
      <c r="AK126" s="639">
        <f t="shared" si="23"/>
        <v>-130.01999999999998</v>
      </c>
      <c r="AL126" s="639">
        <f t="shared" si="23"/>
        <v>-130.02000000000001</v>
      </c>
      <c r="AM126" s="639">
        <f t="shared" si="22"/>
        <v>-130.02000000000001</v>
      </c>
      <c r="AN126" s="639">
        <f t="shared" si="22"/>
        <v>-130.01999999999998</v>
      </c>
      <c r="AO126" s="639">
        <f t="shared" si="22"/>
        <v>-130.01999900000001</v>
      </c>
      <c r="AP126" s="639">
        <f t="shared" si="22"/>
        <v>-130.01999999999998</v>
      </c>
      <c r="AQ126" s="639">
        <f t="shared" si="22"/>
        <v>-130.01999999999998</v>
      </c>
      <c r="AR126" s="639">
        <f t="shared" si="22"/>
        <v>-130.01999999999998</v>
      </c>
      <c r="AS126" s="639">
        <f t="shared" si="22"/>
        <v>-130.01999999999998</v>
      </c>
      <c r="AT126" s="639">
        <f t="shared" si="22"/>
        <v>-130.02000000000001</v>
      </c>
      <c r="AU126" s="639">
        <f t="shared" si="22"/>
        <v>-130.02000537999999</v>
      </c>
      <c r="AV126" s="639">
        <f t="shared" si="22"/>
        <v>-130.01999999999998</v>
      </c>
      <c r="AW126" s="639">
        <f t="shared" si="22"/>
        <v>-130.02000000000001</v>
      </c>
      <c r="AX126" s="639">
        <f t="shared" si="22"/>
        <v>-130.01999999999998</v>
      </c>
      <c r="AY126" s="639">
        <f t="shared" si="22"/>
        <v>-130.02000000000001</v>
      </c>
      <c r="AZ126" s="639">
        <f t="shared" si="22"/>
        <v>-130.01999799999999</v>
      </c>
      <c r="BA126" s="639">
        <f t="shared" si="22"/>
        <v>-130.01999999999998</v>
      </c>
      <c r="BB126" s="639">
        <f t="shared" si="22"/>
        <v>-130.0199997</v>
      </c>
      <c r="BC126" s="639">
        <f t="shared" si="22"/>
        <v>-130.01999800000002</v>
      </c>
      <c r="BD126" s="639">
        <f t="shared" si="22"/>
        <v>-130.0199954</v>
      </c>
      <c r="BE126" s="639">
        <f t="shared" si="22"/>
        <v>-130.01999999999998</v>
      </c>
      <c r="BF126" s="639">
        <f t="shared" si="22"/>
        <v>-130.01999999999998</v>
      </c>
      <c r="BG126" s="639">
        <f t="shared" si="22"/>
        <v>-130.01999999999998</v>
      </c>
      <c r="BH126" s="639">
        <f t="shared" si="22"/>
        <v>-130.01999999999998</v>
      </c>
      <c r="BI126" s="639">
        <f t="shared" si="22"/>
        <v>-130.01999999999998</v>
      </c>
      <c r="BJ126" s="639">
        <f t="shared" si="22"/>
        <v>-130.01999999999998</v>
      </c>
      <c r="BK126" s="1537"/>
      <c r="BL126" s="1537"/>
      <c r="BM126" s="1537"/>
      <c r="BN126" s="1537"/>
      <c r="BO126" s="1537"/>
      <c r="BP126" s="1537"/>
      <c r="BQ126" s="1537"/>
      <c r="BR126" s="1537"/>
      <c r="BS126" s="1537"/>
      <c r="BT126" s="1537"/>
      <c r="BU126" s="1537"/>
      <c r="BV126" s="1537"/>
      <c r="BW126" s="1537"/>
      <c r="BX126" s="1537"/>
      <c r="BY126" s="1537"/>
      <c r="BZ126" s="1537"/>
      <c r="CA126" s="1537"/>
      <c r="CB126" s="1537"/>
      <c r="CC126" s="1537"/>
      <c r="CD126" s="1537"/>
      <c r="CE126" s="1537"/>
      <c r="CF126" s="1537"/>
      <c r="CG126" s="1537"/>
      <c r="CH126" s="1537"/>
      <c r="CI126" s="1538"/>
      <c r="CK126" s="1370"/>
    </row>
    <row r="127" spans="2:89" x14ac:dyDescent="0.25">
      <c r="B127" s="792" t="s">
        <v>598</v>
      </c>
      <c r="C127" s="787" t="s">
        <v>368</v>
      </c>
      <c r="D127" s="788" t="s">
        <v>599</v>
      </c>
      <c r="E127" s="789" t="s">
        <v>146</v>
      </c>
      <c r="F127" s="790">
        <v>2</v>
      </c>
      <c r="G127" s="639">
        <f t="shared" si="23"/>
        <v>-22.5</v>
      </c>
      <c r="H127" s="639">
        <f t="shared" si="23"/>
        <v>-30</v>
      </c>
      <c r="I127" s="639">
        <f t="shared" si="23"/>
        <v>-30</v>
      </c>
      <c r="J127" s="639">
        <f t="shared" si="23"/>
        <v>-30</v>
      </c>
      <c r="K127" s="639">
        <f t="shared" si="23"/>
        <v>-30</v>
      </c>
      <c r="L127" s="639">
        <f t="shared" si="23"/>
        <v>-39</v>
      </c>
      <c r="M127" s="791">
        <f t="shared" si="23"/>
        <v>-39</v>
      </c>
      <c r="N127" s="791">
        <f t="shared" si="23"/>
        <v>-38.031869999999998</v>
      </c>
      <c r="O127" s="791">
        <f t="shared" si="23"/>
        <v>-39</v>
      </c>
      <c r="P127" s="791">
        <f t="shared" si="23"/>
        <v>-34.634192499999997</v>
      </c>
      <c r="Q127" s="791">
        <f t="shared" si="23"/>
        <v>-54.904415299999997</v>
      </c>
      <c r="R127" s="791">
        <f>R29+R99</f>
        <v>-48.320760999999997</v>
      </c>
      <c r="S127" s="791">
        <f t="shared" si="23"/>
        <v>-47.418593000000001</v>
      </c>
      <c r="T127" s="791">
        <f t="shared" si="23"/>
        <v>-45.761251000000001</v>
      </c>
      <c r="U127" s="791">
        <f t="shared" si="23"/>
        <v>-45.134222999999999</v>
      </c>
      <c r="V127" s="791">
        <f t="shared" si="23"/>
        <v>-43.229120999999999</v>
      </c>
      <c r="W127" s="791">
        <f t="shared" si="23"/>
        <v>-44.262551000000002</v>
      </c>
      <c r="X127" s="791">
        <f t="shared" si="23"/>
        <v>-45.279322620000002</v>
      </c>
      <c r="Y127" s="791">
        <f t="shared" si="23"/>
        <v>-44.940660999999999</v>
      </c>
      <c r="Z127" s="791">
        <f t="shared" si="23"/>
        <v>-45.649121000000001</v>
      </c>
      <c r="AA127" s="791">
        <f t="shared" si="23"/>
        <v>-21.665154999999999</v>
      </c>
      <c r="AB127" s="791">
        <f t="shared" si="23"/>
        <v>-22.267672699999999</v>
      </c>
      <c r="AC127" s="791">
        <f t="shared" si="23"/>
        <v>-20.38287</v>
      </c>
      <c r="AD127" s="791">
        <f t="shared" si="23"/>
        <v>-20.742467400000002</v>
      </c>
      <c r="AE127" s="791">
        <f t="shared" si="23"/>
        <v>-12.463845000000001</v>
      </c>
      <c r="AF127" s="791">
        <f t="shared" si="23"/>
        <v>-11.77664268</v>
      </c>
      <c r="AG127" s="791">
        <f t="shared" si="23"/>
        <v>-12.03124</v>
      </c>
      <c r="AH127" s="791">
        <f t="shared" si="23"/>
        <v>-12.6006275</v>
      </c>
      <c r="AI127" s="791">
        <f t="shared" si="23"/>
        <v>-12.830155</v>
      </c>
      <c r="AJ127" s="791">
        <f t="shared" si="23"/>
        <v>0</v>
      </c>
      <c r="AK127" s="791">
        <f t="shared" si="23"/>
        <v>0</v>
      </c>
      <c r="AL127" s="791">
        <f t="shared" si="23"/>
        <v>0</v>
      </c>
      <c r="AM127" s="791">
        <f t="shared" si="22"/>
        <v>0</v>
      </c>
      <c r="AN127" s="791">
        <f t="shared" si="22"/>
        <v>0</v>
      </c>
      <c r="AO127" s="791">
        <f t="shared" si="22"/>
        <v>0</v>
      </c>
      <c r="AP127" s="791">
        <f t="shared" si="22"/>
        <v>0</v>
      </c>
      <c r="AQ127" s="791">
        <f t="shared" si="22"/>
        <v>0</v>
      </c>
      <c r="AR127" s="791">
        <f t="shared" si="22"/>
        <v>-1.08192</v>
      </c>
      <c r="AS127" s="791">
        <f t="shared" si="22"/>
        <v>-0.93674000000000002</v>
      </c>
      <c r="AT127" s="791">
        <f t="shared" si="22"/>
        <v>0</v>
      </c>
      <c r="AU127" s="791">
        <f t="shared" si="22"/>
        <v>0</v>
      </c>
      <c r="AV127" s="791">
        <f t="shared" si="22"/>
        <v>0</v>
      </c>
      <c r="AW127" s="791">
        <f t="shared" si="22"/>
        <v>0</v>
      </c>
      <c r="AX127" s="791">
        <f t="shared" si="22"/>
        <v>0</v>
      </c>
      <c r="AY127" s="791">
        <f t="shared" si="22"/>
        <v>0</v>
      </c>
      <c r="AZ127" s="791">
        <f t="shared" si="22"/>
        <v>0</v>
      </c>
      <c r="BA127" s="791">
        <f t="shared" si="22"/>
        <v>0</v>
      </c>
      <c r="BB127" s="791">
        <f t="shared" si="22"/>
        <v>0</v>
      </c>
      <c r="BC127" s="791">
        <f t="shared" si="22"/>
        <v>0</v>
      </c>
      <c r="BD127" s="791">
        <f t="shared" si="22"/>
        <v>0</v>
      </c>
      <c r="BE127" s="791">
        <f t="shared" si="22"/>
        <v>0</v>
      </c>
      <c r="BF127" s="791">
        <f t="shared" si="22"/>
        <v>-1.1297629999999999E-12</v>
      </c>
      <c r="BG127" s="791">
        <f t="shared" si="22"/>
        <v>0</v>
      </c>
      <c r="BH127" s="791">
        <f t="shared" si="22"/>
        <v>0</v>
      </c>
      <c r="BI127" s="791">
        <f t="shared" si="22"/>
        <v>0</v>
      </c>
      <c r="BJ127" s="791">
        <f t="shared" si="22"/>
        <v>0</v>
      </c>
      <c r="BK127" s="1539"/>
      <c r="BL127" s="1539"/>
      <c r="BM127" s="1539"/>
      <c r="BN127" s="1539"/>
      <c r="BO127" s="1539"/>
      <c r="BP127" s="1539"/>
      <c r="BQ127" s="1539"/>
      <c r="BR127" s="1539"/>
      <c r="BS127" s="1539"/>
      <c r="BT127" s="1539"/>
      <c r="BU127" s="1539"/>
      <c r="BV127" s="1539"/>
      <c r="BW127" s="1539"/>
      <c r="BX127" s="1539"/>
      <c r="BY127" s="1539"/>
      <c r="BZ127" s="1539"/>
      <c r="CA127" s="1539"/>
      <c r="CB127" s="1539"/>
      <c r="CC127" s="1539"/>
      <c r="CD127" s="1539"/>
      <c r="CE127" s="1539"/>
      <c r="CF127" s="1539"/>
      <c r="CG127" s="1539"/>
      <c r="CH127" s="1539"/>
      <c r="CI127" s="1538"/>
      <c r="CK127" s="1370"/>
    </row>
    <row r="128" spans="2:89" x14ac:dyDescent="0.25">
      <c r="B128" s="792" t="s">
        <v>600</v>
      </c>
      <c r="C128" s="793" t="s">
        <v>372</v>
      </c>
      <c r="D128" s="788" t="s">
        <v>601</v>
      </c>
      <c r="E128" s="789" t="s">
        <v>146</v>
      </c>
      <c r="F128" s="790">
        <v>2</v>
      </c>
      <c r="G128" s="639">
        <f>G31+G100+G101+G102+G103</f>
        <v>214.33</v>
      </c>
      <c r="H128" s="639">
        <f t="shared" ref="H128:BJ128" si="24">H31+H100+H101+H102+H103</f>
        <v>214.29</v>
      </c>
      <c r="I128" s="639">
        <f t="shared" si="24"/>
        <v>214.26000000000002</v>
      </c>
      <c r="J128" s="639">
        <f t="shared" si="24"/>
        <v>214.22</v>
      </c>
      <c r="K128" s="639">
        <f t="shared" si="24"/>
        <v>214.19</v>
      </c>
      <c r="L128" s="639">
        <f>L31+L100+L101+L102+L103</f>
        <v>227.42000000000002</v>
      </c>
      <c r="M128" s="639">
        <f>M31+M100+M101+M102+M103</f>
        <v>223.62300000000002</v>
      </c>
      <c r="N128" s="639">
        <f t="shared" si="24"/>
        <v>223.50975000000003</v>
      </c>
      <c r="O128" s="639">
        <f t="shared" si="24"/>
        <v>223.39650000000003</v>
      </c>
      <c r="P128" s="639">
        <f t="shared" si="24"/>
        <v>217.76821268656718</v>
      </c>
      <c r="Q128" s="639">
        <f t="shared" si="24"/>
        <v>236.95992537313435</v>
      </c>
      <c r="R128" s="639">
        <f>R31+R100+R101+R102+R103</f>
        <v>366.04667537313429</v>
      </c>
      <c r="S128" s="639">
        <f t="shared" si="24"/>
        <v>365.9334253731343</v>
      </c>
      <c r="T128" s="639">
        <f t="shared" si="24"/>
        <v>365.8201753731343</v>
      </c>
      <c r="U128" s="639">
        <f t="shared" si="24"/>
        <v>365.70692537313431</v>
      </c>
      <c r="V128" s="639">
        <f t="shared" si="24"/>
        <v>365.59367537313432</v>
      </c>
      <c r="W128" s="639">
        <f t="shared" si="24"/>
        <v>354.45035074626873</v>
      </c>
      <c r="X128" s="639">
        <f t="shared" si="24"/>
        <v>354.33710074626873</v>
      </c>
      <c r="Y128" s="639">
        <f t="shared" si="24"/>
        <v>354.22385074626874</v>
      </c>
      <c r="Z128" s="639">
        <f t="shared" si="24"/>
        <v>354.11060074626874</v>
      </c>
      <c r="AA128" s="639">
        <f t="shared" si="24"/>
        <v>317.12624499999998</v>
      </c>
      <c r="AB128" s="639">
        <f t="shared" si="24"/>
        <v>317.0133725</v>
      </c>
      <c r="AC128" s="639">
        <f t="shared" si="24"/>
        <v>315.60050000000001</v>
      </c>
      <c r="AD128" s="639">
        <f t="shared" si="24"/>
        <v>315.48762750000003</v>
      </c>
      <c r="AE128" s="639">
        <f t="shared" si="24"/>
        <v>307.810945</v>
      </c>
      <c r="AF128" s="639">
        <f t="shared" si="24"/>
        <v>307.69807249999997</v>
      </c>
      <c r="AG128" s="639">
        <f t="shared" si="24"/>
        <v>307.58519999999999</v>
      </c>
      <c r="AH128" s="639">
        <f t="shared" si="24"/>
        <v>307.47232750000001</v>
      </c>
      <c r="AI128" s="639">
        <f t="shared" si="24"/>
        <v>307.35945500000003</v>
      </c>
      <c r="AJ128" s="639">
        <f t="shared" si="24"/>
        <v>285.8419725</v>
      </c>
      <c r="AK128" s="639">
        <f t="shared" si="24"/>
        <v>285.72910000000002</v>
      </c>
      <c r="AL128" s="639">
        <f t="shared" si="24"/>
        <v>285.61622750000004</v>
      </c>
      <c r="AM128" s="639">
        <f t="shared" si="24"/>
        <v>285.50334500000002</v>
      </c>
      <c r="AN128" s="639">
        <f t="shared" si="24"/>
        <v>285.39047249999999</v>
      </c>
      <c r="AO128" s="639">
        <f t="shared" si="24"/>
        <v>263.87299999999999</v>
      </c>
      <c r="AP128" s="639">
        <f t="shared" si="24"/>
        <v>263.76012750000001</v>
      </c>
      <c r="AQ128" s="639">
        <f t="shared" si="24"/>
        <v>263.647245</v>
      </c>
      <c r="AR128" s="639">
        <f t="shared" si="24"/>
        <v>263.53437250000002</v>
      </c>
      <c r="AS128" s="639">
        <f t="shared" si="24"/>
        <v>263.42149999999998</v>
      </c>
      <c r="AT128" s="639">
        <f t="shared" si="24"/>
        <v>263.3086275</v>
      </c>
      <c r="AU128" s="639">
        <f t="shared" si="24"/>
        <v>263.19575500000002</v>
      </c>
      <c r="AV128" s="639">
        <f t="shared" si="24"/>
        <v>263.08287250000001</v>
      </c>
      <c r="AW128" s="639">
        <f t="shared" si="24"/>
        <v>262.97000000000003</v>
      </c>
      <c r="AX128" s="639">
        <f t="shared" si="24"/>
        <v>262.85712749999999</v>
      </c>
      <c r="AY128" s="639">
        <f t="shared" si="24"/>
        <v>262.74424499999998</v>
      </c>
      <c r="AZ128" s="639">
        <f t="shared" si="24"/>
        <v>262.6313725</v>
      </c>
      <c r="BA128" s="639">
        <f t="shared" si="24"/>
        <v>262.51850000000002</v>
      </c>
      <c r="BB128" s="639">
        <f t="shared" si="24"/>
        <v>262.40562749999998</v>
      </c>
      <c r="BC128" s="639">
        <f t="shared" si="24"/>
        <v>262.292755</v>
      </c>
      <c r="BD128" s="639">
        <f t="shared" si="24"/>
        <v>262.17987249999999</v>
      </c>
      <c r="BE128" s="639">
        <f t="shared" si="24"/>
        <v>262.06700000000001</v>
      </c>
      <c r="BF128" s="639">
        <f t="shared" si="24"/>
        <v>261.95412750000003</v>
      </c>
      <c r="BG128" s="639">
        <f t="shared" si="24"/>
        <v>261.84125499999999</v>
      </c>
      <c r="BH128" s="639">
        <f t="shared" si="24"/>
        <v>261.72837249999998</v>
      </c>
      <c r="BI128" s="639">
        <f t="shared" si="24"/>
        <v>261.6155</v>
      </c>
      <c r="BJ128" s="639">
        <f t="shared" si="24"/>
        <v>261.50262750000002</v>
      </c>
      <c r="BK128" s="1537"/>
      <c r="BL128" s="1537"/>
      <c r="BM128" s="1537"/>
      <c r="BN128" s="1537"/>
      <c r="BO128" s="1537"/>
      <c r="BP128" s="1537"/>
      <c r="BQ128" s="1537"/>
      <c r="BR128" s="1537"/>
      <c r="BS128" s="1537"/>
      <c r="BT128" s="1537"/>
      <c r="BU128" s="1537"/>
      <c r="BV128" s="1537"/>
      <c r="BW128" s="1537"/>
      <c r="BX128" s="1537"/>
      <c r="BY128" s="1537"/>
      <c r="BZ128" s="1537"/>
      <c r="CA128" s="1537"/>
      <c r="CB128" s="1537"/>
      <c r="CC128" s="1537"/>
      <c r="CD128" s="1537"/>
      <c r="CE128" s="1537"/>
      <c r="CF128" s="1537"/>
      <c r="CG128" s="1537"/>
      <c r="CH128" s="1537"/>
      <c r="CI128" s="1538"/>
      <c r="CK128" s="1370"/>
    </row>
    <row r="129" spans="2:89" ht="27.6" x14ac:dyDescent="0.25">
      <c r="B129" s="792" t="s">
        <v>602</v>
      </c>
      <c r="C129" s="793" t="s">
        <v>603</v>
      </c>
      <c r="D129" s="788" t="s">
        <v>604</v>
      </c>
      <c r="E129" s="789" t="s">
        <v>146</v>
      </c>
      <c r="F129" s="790">
        <v>2</v>
      </c>
      <c r="G129" s="639">
        <f t="shared" ref="G129:BJ129" si="25">G39+G104+G105</f>
        <v>2.4</v>
      </c>
      <c r="H129" s="639">
        <f t="shared" si="25"/>
        <v>2.4</v>
      </c>
      <c r="I129" s="639">
        <f t="shared" si="25"/>
        <v>2.4</v>
      </c>
      <c r="J129" s="639">
        <f t="shared" si="25"/>
        <v>2.4</v>
      </c>
      <c r="K129" s="639">
        <f t="shared" si="25"/>
        <v>2.4</v>
      </c>
      <c r="L129" s="639">
        <f t="shared" si="25"/>
        <v>2.4</v>
      </c>
      <c r="M129" s="791">
        <f t="shared" si="25"/>
        <v>2.4</v>
      </c>
      <c r="N129" s="791">
        <f t="shared" si="25"/>
        <v>2.4</v>
      </c>
      <c r="O129" s="791">
        <f t="shared" si="25"/>
        <v>2.4</v>
      </c>
      <c r="P129" s="791">
        <f t="shared" si="25"/>
        <v>2.4</v>
      </c>
      <c r="Q129" s="791">
        <f t="shared" si="25"/>
        <v>2.4</v>
      </c>
      <c r="R129" s="791">
        <f t="shared" si="25"/>
        <v>2.4</v>
      </c>
      <c r="S129" s="791">
        <f t="shared" si="25"/>
        <v>2.4</v>
      </c>
      <c r="T129" s="791">
        <f t="shared" si="25"/>
        <v>2.4</v>
      </c>
      <c r="U129" s="791">
        <f t="shared" si="25"/>
        <v>2.4</v>
      </c>
      <c r="V129" s="791">
        <f t="shared" si="25"/>
        <v>2.4</v>
      </c>
      <c r="W129" s="791">
        <f t="shared" si="25"/>
        <v>2.4</v>
      </c>
      <c r="X129" s="791">
        <f t="shared" si="25"/>
        <v>2.4</v>
      </c>
      <c r="Y129" s="791">
        <f t="shared" si="25"/>
        <v>2.4</v>
      </c>
      <c r="Z129" s="791">
        <f t="shared" si="25"/>
        <v>2.4</v>
      </c>
      <c r="AA129" s="791">
        <f t="shared" si="25"/>
        <v>2.4</v>
      </c>
      <c r="AB129" s="791">
        <f t="shared" si="25"/>
        <v>2.4</v>
      </c>
      <c r="AC129" s="791">
        <f t="shared" si="25"/>
        <v>2.4</v>
      </c>
      <c r="AD129" s="791">
        <f t="shared" si="25"/>
        <v>2.4</v>
      </c>
      <c r="AE129" s="791">
        <f t="shared" si="25"/>
        <v>2.4</v>
      </c>
      <c r="AF129" s="791">
        <f t="shared" si="25"/>
        <v>2.4</v>
      </c>
      <c r="AG129" s="791">
        <f t="shared" si="25"/>
        <v>2.4</v>
      </c>
      <c r="AH129" s="791">
        <f t="shared" si="25"/>
        <v>2.4</v>
      </c>
      <c r="AI129" s="791">
        <f t="shared" si="25"/>
        <v>2.4</v>
      </c>
      <c r="AJ129" s="791">
        <f t="shared" si="25"/>
        <v>2.4</v>
      </c>
      <c r="AK129" s="791">
        <f t="shared" si="25"/>
        <v>2.4</v>
      </c>
      <c r="AL129" s="791">
        <f t="shared" si="25"/>
        <v>2.4</v>
      </c>
      <c r="AM129" s="791">
        <f t="shared" si="25"/>
        <v>2.4</v>
      </c>
      <c r="AN129" s="791">
        <f t="shared" si="25"/>
        <v>2.4</v>
      </c>
      <c r="AO129" s="791">
        <f t="shared" si="25"/>
        <v>2.4</v>
      </c>
      <c r="AP129" s="791">
        <f t="shared" si="25"/>
        <v>2.4</v>
      </c>
      <c r="AQ129" s="791">
        <f t="shared" si="25"/>
        <v>2.4</v>
      </c>
      <c r="AR129" s="791">
        <f t="shared" si="25"/>
        <v>2.4</v>
      </c>
      <c r="AS129" s="791">
        <f t="shared" si="25"/>
        <v>2.4</v>
      </c>
      <c r="AT129" s="791">
        <f t="shared" si="25"/>
        <v>2.4</v>
      </c>
      <c r="AU129" s="791">
        <f t="shared" si="25"/>
        <v>2.4</v>
      </c>
      <c r="AV129" s="791">
        <f t="shared" si="25"/>
        <v>2.4</v>
      </c>
      <c r="AW129" s="791">
        <f t="shared" si="25"/>
        <v>2.4</v>
      </c>
      <c r="AX129" s="791">
        <f t="shared" si="25"/>
        <v>2.4</v>
      </c>
      <c r="AY129" s="791">
        <f t="shared" si="25"/>
        <v>2.4</v>
      </c>
      <c r="AZ129" s="791">
        <f t="shared" si="25"/>
        <v>2.4</v>
      </c>
      <c r="BA129" s="791">
        <f t="shared" si="25"/>
        <v>2.4</v>
      </c>
      <c r="BB129" s="791">
        <f t="shared" si="25"/>
        <v>2.4</v>
      </c>
      <c r="BC129" s="791">
        <f t="shared" si="25"/>
        <v>2.4</v>
      </c>
      <c r="BD129" s="791">
        <f t="shared" si="25"/>
        <v>2.4</v>
      </c>
      <c r="BE129" s="791">
        <f t="shared" si="25"/>
        <v>2.4</v>
      </c>
      <c r="BF129" s="791">
        <f t="shared" si="25"/>
        <v>2.4</v>
      </c>
      <c r="BG129" s="791">
        <f t="shared" si="25"/>
        <v>2.4</v>
      </c>
      <c r="BH129" s="791">
        <f t="shared" si="25"/>
        <v>2.4</v>
      </c>
      <c r="BI129" s="791">
        <f t="shared" si="25"/>
        <v>2.4</v>
      </c>
      <c r="BJ129" s="791">
        <f t="shared" si="25"/>
        <v>2.4</v>
      </c>
      <c r="BK129" s="1539"/>
      <c r="BL129" s="1539"/>
      <c r="BM129" s="1539"/>
      <c r="BN129" s="1539"/>
      <c r="BO129" s="1539"/>
      <c r="BP129" s="1539"/>
      <c r="BQ129" s="1539"/>
      <c r="BR129" s="1539"/>
      <c r="BS129" s="1539"/>
      <c r="BT129" s="1539"/>
      <c r="BU129" s="1539"/>
      <c r="BV129" s="1539"/>
      <c r="BW129" s="1539"/>
      <c r="BX129" s="1539"/>
      <c r="BY129" s="1539"/>
      <c r="BZ129" s="1539"/>
      <c r="CA129" s="1539"/>
      <c r="CB129" s="1539"/>
      <c r="CC129" s="1539"/>
      <c r="CD129" s="1539"/>
      <c r="CE129" s="1539"/>
      <c r="CF129" s="1539"/>
      <c r="CG129" s="1539"/>
      <c r="CH129" s="1539"/>
      <c r="CI129" s="1538"/>
      <c r="CK129" s="1370"/>
    </row>
    <row r="130" spans="2:89" x14ac:dyDescent="0.25">
      <c r="B130" s="792" t="s">
        <v>605</v>
      </c>
      <c r="C130" s="793" t="s">
        <v>393</v>
      </c>
      <c r="D130" s="788" t="s">
        <v>606</v>
      </c>
      <c r="E130" s="789" t="s">
        <v>146</v>
      </c>
      <c r="F130" s="790">
        <v>2</v>
      </c>
      <c r="G130" s="639">
        <f t="shared" ref="G130:BJ130" si="26">G40+G106</f>
        <v>6.7</v>
      </c>
      <c r="H130" s="639">
        <f t="shared" si="26"/>
        <v>6.7</v>
      </c>
      <c r="I130" s="639">
        <f t="shared" si="26"/>
        <v>6.7</v>
      </c>
      <c r="J130" s="639">
        <f t="shared" si="26"/>
        <v>6.7</v>
      </c>
      <c r="K130" s="639">
        <f t="shared" si="26"/>
        <v>6.7</v>
      </c>
      <c r="L130" s="639">
        <f t="shared" si="26"/>
        <v>6.7</v>
      </c>
      <c r="M130" s="791">
        <f t="shared" si="26"/>
        <v>6.7</v>
      </c>
      <c r="N130" s="791">
        <f t="shared" si="26"/>
        <v>6.7</v>
      </c>
      <c r="O130" s="791">
        <f t="shared" si="26"/>
        <v>6.7</v>
      </c>
      <c r="P130" s="791">
        <f t="shared" si="26"/>
        <v>6.7</v>
      </c>
      <c r="Q130" s="791">
        <f t="shared" si="26"/>
        <v>6.7</v>
      </c>
      <c r="R130" s="791">
        <f t="shared" si="26"/>
        <v>6.7</v>
      </c>
      <c r="S130" s="791">
        <f t="shared" si="26"/>
        <v>6.7</v>
      </c>
      <c r="T130" s="791">
        <f t="shared" si="26"/>
        <v>6.7</v>
      </c>
      <c r="U130" s="791">
        <f t="shared" si="26"/>
        <v>6.7</v>
      </c>
      <c r="V130" s="791">
        <f t="shared" si="26"/>
        <v>6.7</v>
      </c>
      <c r="W130" s="791">
        <f t="shared" si="26"/>
        <v>6.7</v>
      </c>
      <c r="X130" s="791">
        <f t="shared" si="26"/>
        <v>6.7</v>
      </c>
      <c r="Y130" s="791">
        <f t="shared" si="26"/>
        <v>6.7</v>
      </c>
      <c r="Z130" s="791">
        <f t="shared" si="26"/>
        <v>6.7</v>
      </c>
      <c r="AA130" s="791">
        <f t="shared" si="26"/>
        <v>6.7</v>
      </c>
      <c r="AB130" s="791">
        <f t="shared" si="26"/>
        <v>6.7</v>
      </c>
      <c r="AC130" s="791">
        <f t="shared" si="26"/>
        <v>6.7</v>
      </c>
      <c r="AD130" s="791">
        <f t="shared" si="26"/>
        <v>6.7</v>
      </c>
      <c r="AE130" s="791">
        <f t="shared" si="26"/>
        <v>6.7</v>
      </c>
      <c r="AF130" s="791">
        <f t="shared" si="26"/>
        <v>6.7</v>
      </c>
      <c r="AG130" s="791">
        <f t="shared" si="26"/>
        <v>6.7</v>
      </c>
      <c r="AH130" s="791">
        <f t="shared" si="26"/>
        <v>6.7</v>
      </c>
      <c r="AI130" s="791">
        <f t="shared" si="26"/>
        <v>6.7</v>
      </c>
      <c r="AJ130" s="791">
        <f t="shared" si="26"/>
        <v>6.7</v>
      </c>
      <c r="AK130" s="791">
        <f t="shared" si="26"/>
        <v>6.7</v>
      </c>
      <c r="AL130" s="791">
        <f t="shared" si="26"/>
        <v>6.7</v>
      </c>
      <c r="AM130" s="791">
        <f t="shared" si="26"/>
        <v>6.7</v>
      </c>
      <c r="AN130" s="791">
        <f t="shared" si="26"/>
        <v>6.7</v>
      </c>
      <c r="AO130" s="791">
        <f t="shared" si="26"/>
        <v>6.7</v>
      </c>
      <c r="AP130" s="791">
        <f t="shared" si="26"/>
        <v>6.7</v>
      </c>
      <c r="AQ130" s="791">
        <f t="shared" si="26"/>
        <v>6.7</v>
      </c>
      <c r="AR130" s="791">
        <f t="shared" si="26"/>
        <v>6.7</v>
      </c>
      <c r="AS130" s="791">
        <f t="shared" si="26"/>
        <v>6.7</v>
      </c>
      <c r="AT130" s="791">
        <f t="shared" si="26"/>
        <v>6.7</v>
      </c>
      <c r="AU130" s="791">
        <f t="shared" si="26"/>
        <v>6.7</v>
      </c>
      <c r="AV130" s="791">
        <f t="shared" si="26"/>
        <v>6.7</v>
      </c>
      <c r="AW130" s="791">
        <f t="shared" si="26"/>
        <v>6.7</v>
      </c>
      <c r="AX130" s="791">
        <f t="shared" si="26"/>
        <v>6.7</v>
      </c>
      <c r="AY130" s="791">
        <f t="shared" si="26"/>
        <v>6.7</v>
      </c>
      <c r="AZ130" s="791">
        <f t="shared" si="26"/>
        <v>6.7</v>
      </c>
      <c r="BA130" s="791">
        <f t="shared" si="26"/>
        <v>6.7</v>
      </c>
      <c r="BB130" s="791">
        <f t="shared" si="26"/>
        <v>6.7</v>
      </c>
      <c r="BC130" s="791">
        <f t="shared" si="26"/>
        <v>6.7</v>
      </c>
      <c r="BD130" s="791">
        <f t="shared" si="26"/>
        <v>6.7</v>
      </c>
      <c r="BE130" s="791">
        <f t="shared" si="26"/>
        <v>6.7</v>
      </c>
      <c r="BF130" s="791">
        <f t="shared" si="26"/>
        <v>6.7</v>
      </c>
      <c r="BG130" s="791">
        <f t="shared" si="26"/>
        <v>6.7</v>
      </c>
      <c r="BH130" s="791">
        <f t="shared" si="26"/>
        <v>6.7</v>
      </c>
      <c r="BI130" s="791">
        <f t="shared" si="26"/>
        <v>6.7</v>
      </c>
      <c r="BJ130" s="791">
        <f t="shared" si="26"/>
        <v>6.7</v>
      </c>
      <c r="BK130" s="1539"/>
      <c r="BL130" s="1539"/>
      <c r="BM130" s="1539"/>
      <c r="BN130" s="1539"/>
      <c r="BO130" s="1539"/>
      <c r="BP130" s="1539"/>
      <c r="BQ130" s="1539"/>
      <c r="BR130" s="1539"/>
      <c r="BS130" s="1539"/>
      <c r="BT130" s="1539"/>
      <c r="BU130" s="1539"/>
      <c r="BV130" s="1539"/>
      <c r="BW130" s="1539"/>
      <c r="BX130" s="1539"/>
      <c r="BY130" s="1539"/>
      <c r="BZ130" s="1539"/>
      <c r="CA130" s="1539"/>
      <c r="CB130" s="1539"/>
      <c r="CC130" s="1539"/>
      <c r="CD130" s="1539"/>
      <c r="CE130" s="1539"/>
      <c r="CF130" s="1539"/>
      <c r="CG130" s="1539"/>
      <c r="CH130" s="1539"/>
      <c r="CI130" s="1538"/>
      <c r="CK130" s="1370"/>
    </row>
    <row r="131" spans="2:89" x14ac:dyDescent="0.25">
      <c r="B131" s="794" t="s">
        <v>607</v>
      </c>
      <c r="C131" s="795" t="s">
        <v>297</v>
      </c>
      <c r="D131" s="795" t="s">
        <v>608</v>
      </c>
      <c r="E131" s="796" t="s">
        <v>146</v>
      </c>
      <c r="F131" s="790">
        <v>2</v>
      </c>
      <c r="G131" s="639">
        <f>(G128)-(G129+G130)</f>
        <v>205.23000000000002</v>
      </c>
      <c r="H131" s="639">
        <f t="shared" ref="H131:BJ131" si="27">(H128)-(H129+H130)</f>
        <v>205.19</v>
      </c>
      <c r="I131" s="639">
        <f t="shared" si="27"/>
        <v>205.16000000000003</v>
      </c>
      <c r="J131" s="639">
        <f t="shared" si="27"/>
        <v>205.12</v>
      </c>
      <c r="K131" s="639">
        <f t="shared" si="27"/>
        <v>205.09</v>
      </c>
      <c r="L131" s="639">
        <f>(L128)-(L129+L130)</f>
        <v>218.32000000000002</v>
      </c>
      <c r="M131" s="639">
        <f>(M128)-(M129+M130)</f>
        <v>214.52300000000002</v>
      </c>
      <c r="N131" s="639">
        <f t="shared" si="27"/>
        <v>214.40975000000003</v>
      </c>
      <c r="O131" s="639">
        <f t="shared" si="27"/>
        <v>214.29650000000004</v>
      </c>
      <c r="P131" s="639">
        <f t="shared" si="27"/>
        <v>208.66821268656719</v>
      </c>
      <c r="Q131" s="639">
        <f t="shared" si="27"/>
        <v>227.85992537313436</v>
      </c>
      <c r="R131" s="639">
        <f>(R128)-(R129+R130)</f>
        <v>356.94667537313427</v>
      </c>
      <c r="S131" s="639">
        <f t="shared" si="27"/>
        <v>356.83342537313428</v>
      </c>
      <c r="T131" s="639">
        <f t="shared" si="27"/>
        <v>356.72017537313428</v>
      </c>
      <c r="U131" s="639">
        <f t="shared" si="27"/>
        <v>356.60692537313429</v>
      </c>
      <c r="V131" s="639">
        <f t="shared" si="27"/>
        <v>356.49367537313429</v>
      </c>
      <c r="W131" s="639">
        <f t="shared" si="27"/>
        <v>345.3503507462687</v>
      </c>
      <c r="X131" s="639">
        <f t="shared" si="27"/>
        <v>345.23710074626871</v>
      </c>
      <c r="Y131" s="639">
        <f t="shared" si="27"/>
        <v>345.12385074626872</v>
      </c>
      <c r="Z131" s="639">
        <f t="shared" si="27"/>
        <v>345.01060074626872</v>
      </c>
      <c r="AA131" s="639">
        <f t="shared" si="27"/>
        <v>308.02624499999996</v>
      </c>
      <c r="AB131" s="639">
        <f t="shared" si="27"/>
        <v>307.91337249999998</v>
      </c>
      <c r="AC131" s="639">
        <f t="shared" si="27"/>
        <v>306.50049999999999</v>
      </c>
      <c r="AD131" s="639">
        <f t="shared" si="27"/>
        <v>306.38762750000001</v>
      </c>
      <c r="AE131" s="639">
        <f t="shared" si="27"/>
        <v>298.71094499999998</v>
      </c>
      <c r="AF131" s="639">
        <f t="shared" si="27"/>
        <v>298.59807249999994</v>
      </c>
      <c r="AG131" s="639">
        <f t="shared" si="27"/>
        <v>298.48519999999996</v>
      </c>
      <c r="AH131" s="639">
        <f t="shared" si="27"/>
        <v>298.37232749999998</v>
      </c>
      <c r="AI131" s="639">
        <f t="shared" si="27"/>
        <v>298.259455</v>
      </c>
      <c r="AJ131" s="639">
        <f t="shared" si="27"/>
        <v>276.74197249999997</v>
      </c>
      <c r="AK131" s="639">
        <f t="shared" si="27"/>
        <v>276.62909999999999</v>
      </c>
      <c r="AL131" s="639">
        <f t="shared" si="27"/>
        <v>276.51622750000001</v>
      </c>
      <c r="AM131" s="639">
        <f t="shared" si="27"/>
        <v>276.403345</v>
      </c>
      <c r="AN131" s="639">
        <f t="shared" si="27"/>
        <v>276.29047249999996</v>
      </c>
      <c r="AO131" s="639">
        <f t="shared" si="27"/>
        <v>254.773</v>
      </c>
      <c r="AP131" s="639">
        <f t="shared" si="27"/>
        <v>254.66012750000002</v>
      </c>
      <c r="AQ131" s="639">
        <f t="shared" si="27"/>
        <v>254.547245</v>
      </c>
      <c r="AR131" s="639">
        <f t="shared" si="27"/>
        <v>254.43437250000002</v>
      </c>
      <c r="AS131" s="639">
        <f t="shared" si="27"/>
        <v>254.32149999999999</v>
      </c>
      <c r="AT131" s="639">
        <f t="shared" si="27"/>
        <v>254.20862750000001</v>
      </c>
      <c r="AU131" s="639">
        <f t="shared" si="27"/>
        <v>254.09575500000003</v>
      </c>
      <c r="AV131" s="639">
        <f t="shared" si="27"/>
        <v>253.98287250000001</v>
      </c>
      <c r="AW131" s="639">
        <f t="shared" si="27"/>
        <v>253.87000000000003</v>
      </c>
      <c r="AX131" s="639">
        <f t="shared" si="27"/>
        <v>253.7571275</v>
      </c>
      <c r="AY131" s="639">
        <f t="shared" si="27"/>
        <v>253.64424499999998</v>
      </c>
      <c r="AZ131" s="639">
        <f t="shared" si="27"/>
        <v>253.5313725</v>
      </c>
      <c r="BA131" s="639">
        <f t="shared" si="27"/>
        <v>253.41850000000002</v>
      </c>
      <c r="BB131" s="639">
        <f t="shared" si="27"/>
        <v>253.30562749999999</v>
      </c>
      <c r="BC131" s="639">
        <f t="shared" si="27"/>
        <v>253.19275500000001</v>
      </c>
      <c r="BD131" s="639">
        <f t="shared" si="27"/>
        <v>253.07987249999999</v>
      </c>
      <c r="BE131" s="639">
        <f t="shared" si="27"/>
        <v>252.96700000000001</v>
      </c>
      <c r="BF131" s="639">
        <f t="shared" si="27"/>
        <v>252.85412750000003</v>
      </c>
      <c r="BG131" s="639">
        <f t="shared" si="27"/>
        <v>252.741255</v>
      </c>
      <c r="BH131" s="639">
        <f t="shared" si="27"/>
        <v>252.62837249999998</v>
      </c>
      <c r="BI131" s="639">
        <f t="shared" si="27"/>
        <v>252.5155</v>
      </c>
      <c r="BJ131" s="639">
        <f t="shared" si="27"/>
        <v>252.40262750000002</v>
      </c>
      <c r="BK131" s="1537"/>
      <c r="BL131" s="1537"/>
      <c r="BM131" s="1537"/>
      <c r="BN131" s="1537"/>
      <c r="BO131" s="1537"/>
      <c r="BP131" s="1537"/>
      <c r="BQ131" s="1537"/>
      <c r="BR131" s="1537"/>
      <c r="BS131" s="1537"/>
      <c r="BT131" s="1537"/>
      <c r="BU131" s="1537"/>
      <c r="BV131" s="1537"/>
      <c r="BW131" s="1537"/>
      <c r="BX131" s="1537"/>
      <c r="BY131" s="1537"/>
      <c r="BZ131" s="1537"/>
      <c r="CA131" s="1537"/>
      <c r="CB131" s="1537"/>
      <c r="CC131" s="1537"/>
      <c r="CD131" s="1537"/>
      <c r="CE131" s="1537"/>
      <c r="CF131" s="1537"/>
      <c r="CG131" s="1537"/>
      <c r="CH131" s="1537"/>
      <c r="CI131" s="1538"/>
      <c r="CK131" s="1370"/>
    </row>
    <row r="132" spans="2:89" ht="14.4" thickBot="1" x14ac:dyDescent="0.3">
      <c r="B132" s="797" t="s">
        <v>609</v>
      </c>
      <c r="C132" s="798" t="s">
        <v>300</v>
      </c>
      <c r="D132" s="798" t="s">
        <v>610</v>
      </c>
      <c r="E132" s="799" t="s">
        <v>146</v>
      </c>
      <c r="F132" s="800">
        <v>2</v>
      </c>
      <c r="G132" s="801">
        <f>G131+SUM(G124:G127)</f>
        <v>182.73000000000002</v>
      </c>
      <c r="H132" s="801">
        <f t="shared" ref="H132:AL132" si="28">H131+SUM(H124:H127)</f>
        <v>175.19</v>
      </c>
      <c r="I132" s="801">
        <f t="shared" si="28"/>
        <v>175.16000000000003</v>
      </c>
      <c r="J132" s="801">
        <f t="shared" si="28"/>
        <v>175.12</v>
      </c>
      <c r="K132" s="801">
        <f t="shared" si="28"/>
        <v>175.09</v>
      </c>
      <c r="L132" s="801">
        <f>L131+SUM(L124:L127)</f>
        <v>179.32000000000002</v>
      </c>
      <c r="M132" s="801">
        <f>M131+SUM(M124:M127)</f>
        <v>175.52300000000002</v>
      </c>
      <c r="N132" s="801">
        <f t="shared" si="28"/>
        <v>176.37788000000003</v>
      </c>
      <c r="O132" s="801">
        <f t="shared" si="28"/>
        <v>175.29650000000004</v>
      </c>
      <c r="P132" s="801">
        <f t="shared" si="28"/>
        <v>174.0340201865672</v>
      </c>
      <c r="Q132" s="801">
        <f t="shared" si="28"/>
        <v>172.95551007313435</v>
      </c>
      <c r="R132" s="801">
        <f>R131+SUM(R124:R127)</f>
        <v>286.12591437313426</v>
      </c>
      <c r="S132" s="801">
        <f t="shared" si="28"/>
        <v>286.91483237313429</v>
      </c>
      <c r="T132" s="801">
        <f t="shared" si="28"/>
        <v>288.45892437313427</v>
      </c>
      <c r="U132" s="801">
        <f t="shared" si="28"/>
        <v>288.97270237313433</v>
      </c>
      <c r="V132" s="801">
        <f t="shared" si="28"/>
        <v>290.76455437313427</v>
      </c>
      <c r="W132" s="801">
        <f t="shared" si="28"/>
        <v>278.58779974626873</v>
      </c>
      <c r="X132" s="801">
        <f t="shared" si="28"/>
        <v>277.45777812626869</v>
      </c>
      <c r="Y132" s="801">
        <f t="shared" si="28"/>
        <v>277.68318974626868</v>
      </c>
      <c r="Z132" s="801">
        <f t="shared" si="28"/>
        <v>276.86147974626874</v>
      </c>
      <c r="AA132" s="801">
        <f t="shared" si="28"/>
        <v>236.96065999999996</v>
      </c>
      <c r="AB132" s="801">
        <f t="shared" si="28"/>
        <v>218.75034979999998</v>
      </c>
      <c r="AC132" s="801">
        <f>AC131+SUM(AC124:AC127)</f>
        <v>156.09763000000001</v>
      </c>
      <c r="AD132" s="801">
        <f t="shared" si="28"/>
        <v>155.62516010000002</v>
      </c>
      <c r="AE132" s="801">
        <f>AE131+SUM(AE124:AE127)</f>
        <v>156.22710000000001</v>
      </c>
      <c r="AF132" s="801">
        <f t="shared" si="28"/>
        <v>156.80142981999995</v>
      </c>
      <c r="AG132" s="801">
        <f t="shared" si="28"/>
        <v>156.43395999999998</v>
      </c>
      <c r="AH132" s="801">
        <f t="shared" si="28"/>
        <v>155.7517</v>
      </c>
      <c r="AI132" s="801">
        <f t="shared" si="28"/>
        <v>155.40930000000003</v>
      </c>
      <c r="AJ132" s="801">
        <f t="shared" si="28"/>
        <v>155.21452609999997</v>
      </c>
      <c r="AK132" s="801">
        <f t="shared" si="28"/>
        <v>154.42044000000001</v>
      </c>
      <c r="AL132" s="801">
        <f t="shared" si="28"/>
        <v>153.52078986000001</v>
      </c>
      <c r="AM132" s="801">
        <f t="shared" ref="AM132:BJ132" si="29">AM131+SUM(AM124:AM127)</f>
        <v>152.95551999999998</v>
      </c>
      <c r="AN132" s="801">
        <f t="shared" si="29"/>
        <v>153.70281979999999</v>
      </c>
      <c r="AO132" s="801">
        <f t="shared" si="29"/>
        <v>153.51063099999999</v>
      </c>
      <c r="AP132" s="801">
        <f t="shared" si="29"/>
        <v>154.10165060000003</v>
      </c>
      <c r="AQ132" s="801">
        <f t="shared" si="29"/>
        <v>153.96941990000002</v>
      </c>
      <c r="AR132" s="801">
        <f t="shared" si="29"/>
        <v>155.25529070000005</v>
      </c>
      <c r="AS132" s="801">
        <f t="shared" si="29"/>
        <v>155.0746</v>
      </c>
      <c r="AT132" s="801">
        <f t="shared" si="29"/>
        <v>155.72476979999999</v>
      </c>
      <c r="AU132" s="801">
        <f t="shared" si="29"/>
        <v>155.80141372000003</v>
      </c>
      <c r="AV132" s="801">
        <f t="shared" si="29"/>
        <v>156.35562990000003</v>
      </c>
      <c r="AW132" s="801">
        <f t="shared" si="29"/>
        <v>156.05339000000004</v>
      </c>
      <c r="AX132" s="801">
        <f t="shared" si="29"/>
        <v>157.0394675</v>
      </c>
      <c r="AY132" s="801">
        <f t="shared" si="29"/>
        <v>157.35113169999997</v>
      </c>
      <c r="AZ132" s="801">
        <f t="shared" si="29"/>
        <v>157.28793240000002</v>
      </c>
      <c r="BA132" s="801">
        <f t="shared" si="29"/>
        <v>155.77266000000003</v>
      </c>
      <c r="BB132" s="801">
        <f t="shared" si="29"/>
        <v>154.83896109999998</v>
      </c>
      <c r="BC132" s="801">
        <f t="shared" si="29"/>
        <v>153.32915199999999</v>
      </c>
      <c r="BD132" s="801">
        <f t="shared" si="29"/>
        <v>152.725044</v>
      </c>
      <c r="BE132" s="801">
        <f t="shared" si="29"/>
        <v>151.52494000000002</v>
      </c>
      <c r="BF132" s="801">
        <f t="shared" si="29"/>
        <v>150.11002929999893</v>
      </c>
      <c r="BG132" s="801">
        <f t="shared" si="29"/>
        <v>149.42133970000003</v>
      </c>
      <c r="BH132" s="801">
        <f t="shared" si="29"/>
        <v>148.82322959999999</v>
      </c>
      <c r="BI132" s="801">
        <f t="shared" si="29"/>
        <v>148.85256000000004</v>
      </c>
      <c r="BJ132" s="801">
        <f t="shared" si="29"/>
        <v>148.98476030000003</v>
      </c>
      <c r="BK132" s="1540"/>
      <c r="BL132" s="1540"/>
      <c r="BM132" s="1540"/>
      <c r="BN132" s="1540"/>
      <c r="BO132" s="1540"/>
      <c r="BP132" s="1540"/>
      <c r="BQ132" s="1540"/>
      <c r="BR132" s="1540"/>
      <c r="BS132" s="1540"/>
      <c r="BT132" s="1540"/>
      <c r="BU132" s="1540"/>
      <c r="BV132" s="1540"/>
      <c r="BW132" s="1540"/>
      <c r="BX132" s="1540"/>
      <c r="BY132" s="1540"/>
      <c r="BZ132" s="1540"/>
      <c r="CA132" s="1540"/>
      <c r="CB132" s="1540"/>
      <c r="CC132" s="1540"/>
      <c r="CD132" s="1540"/>
      <c r="CE132" s="1540"/>
      <c r="CF132" s="1540"/>
      <c r="CG132" s="1540"/>
      <c r="CH132" s="1540"/>
      <c r="CI132" s="1541"/>
      <c r="CK132" s="1370"/>
    </row>
    <row r="133" spans="2:89" x14ac:dyDescent="0.25">
      <c r="B133" s="802" t="s">
        <v>611</v>
      </c>
      <c r="C133" s="803" t="s">
        <v>399</v>
      </c>
      <c r="D133" s="804" t="s">
        <v>612</v>
      </c>
      <c r="E133" s="805" t="s">
        <v>146</v>
      </c>
      <c r="F133" s="806">
        <v>2</v>
      </c>
      <c r="G133" s="807">
        <f t="shared" ref="G133:BJ133" si="30">G43+G107</f>
        <v>32.619999999999997</v>
      </c>
      <c r="H133" s="807">
        <f t="shared" si="30"/>
        <v>30.669999999999998</v>
      </c>
      <c r="I133" s="807">
        <f t="shared" si="30"/>
        <v>30.81</v>
      </c>
      <c r="J133" s="807">
        <f t="shared" si="30"/>
        <v>30.57</v>
      </c>
      <c r="K133" s="807">
        <f t="shared" si="30"/>
        <v>31.77</v>
      </c>
      <c r="L133" s="807">
        <f t="shared" si="30"/>
        <v>31.54</v>
      </c>
      <c r="M133" s="808">
        <f t="shared" si="30"/>
        <v>31.708200000000001</v>
      </c>
      <c r="N133" s="808">
        <f t="shared" si="30"/>
        <v>31.606400000000001</v>
      </c>
      <c r="O133" s="808">
        <f t="shared" si="30"/>
        <v>31.974599999999999</v>
      </c>
      <c r="P133" s="808">
        <f t="shared" si="30"/>
        <v>31.8628</v>
      </c>
      <c r="Q133" s="808">
        <f t="shared" si="30"/>
        <v>32.271000000000001</v>
      </c>
      <c r="R133" s="808">
        <f t="shared" si="30"/>
        <v>31.789299999999997</v>
      </c>
      <c r="S133" s="808">
        <f t="shared" si="30"/>
        <v>32.077500000000001</v>
      </c>
      <c r="T133" s="808">
        <f t="shared" si="30"/>
        <v>31.8658</v>
      </c>
      <c r="U133" s="808">
        <f t="shared" si="30"/>
        <v>32.494</v>
      </c>
      <c r="V133" s="808">
        <f t="shared" si="30"/>
        <v>32.112299999999998</v>
      </c>
      <c r="W133" s="808">
        <f t="shared" si="30"/>
        <v>31.7605</v>
      </c>
      <c r="X133" s="808">
        <f t="shared" si="30"/>
        <v>32.268799999999999</v>
      </c>
      <c r="Y133" s="808">
        <f t="shared" si="30"/>
        <v>32.307000000000002</v>
      </c>
      <c r="Z133" s="808">
        <f t="shared" si="30"/>
        <v>32.025300000000001</v>
      </c>
      <c r="AA133" s="808">
        <f t="shared" si="30"/>
        <v>32.633499999999998</v>
      </c>
      <c r="AB133" s="808">
        <f t="shared" si="30"/>
        <v>32.221699999999998</v>
      </c>
      <c r="AC133" s="808">
        <f t="shared" si="30"/>
        <v>32.619999999999997</v>
      </c>
      <c r="AD133" s="808">
        <f t="shared" si="30"/>
        <v>31.898199999999999</v>
      </c>
      <c r="AE133" s="808">
        <f t="shared" si="30"/>
        <v>32.3765</v>
      </c>
      <c r="AF133" s="808">
        <f t="shared" si="30"/>
        <v>32.6447</v>
      </c>
      <c r="AG133" s="808">
        <f t="shared" si="30"/>
        <v>32.832999999999998</v>
      </c>
      <c r="AH133" s="808">
        <f t="shared" si="30"/>
        <v>32.621200000000002</v>
      </c>
      <c r="AI133" s="808">
        <f t="shared" si="30"/>
        <v>32.729500000000002</v>
      </c>
      <c r="AJ133" s="808">
        <f t="shared" si="30"/>
        <v>33.057700000000004</v>
      </c>
      <c r="AK133" s="808">
        <f t="shared" si="30"/>
        <v>32.7759</v>
      </c>
      <c r="AL133" s="808">
        <f t="shared" si="30"/>
        <v>32.691900000000004</v>
      </c>
      <c r="AM133" s="808">
        <f t="shared" si="30"/>
        <v>32.718000000000004</v>
      </c>
      <c r="AN133" s="808">
        <f t="shared" si="30"/>
        <v>33.384</v>
      </c>
      <c r="AO133" s="808">
        <f t="shared" si="30"/>
        <v>32.979999999999997</v>
      </c>
      <c r="AP133" s="808">
        <f t="shared" si="30"/>
        <v>33.445999999999998</v>
      </c>
      <c r="AQ133" s="808">
        <f t="shared" si="30"/>
        <v>33.052</v>
      </c>
      <c r="AR133" s="808">
        <f t="shared" si="30"/>
        <v>34.188000000000002</v>
      </c>
      <c r="AS133" s="808">
        <f t="shared" si="30"/>
        <v>33.954000000000001</v>
      </c>
      <c r="AT133" s="808">
        <f t="shared" si="30"/>
        <v>34.29</v>
      </c>
      <c r="AU133" s="808">
        <f t="shared" si="30"/>
        <v>34.096000000000004</v>
      </c>
      <c r="AV133" s="808">
        <f t="shared" si="30"/>
        <v>34.471999999999994</v>
      </c>
      <c r="AW133" s="808">
        <f t="shared" si="30"/>
        <v>34.158000000000001</v>
      </c>
      <c r="AX133" s="808">
        <f t="shared" si="30"/>
        <v>34.984000000000002</v>
      </c>
      <c r="AY133" s="808">
        <f t="shared" si="30"/>
        <v>35.11</v>
      </c>
      <c r="AZ133" s="808">
        <f t="shared" si="30"/>
        <v>34.716000000000001</v>
      </c>
      <c r="BA133" s="808">
        <f t="shared" si="30"/>
        <v>34.892099999999999</v>
      </c>
      <c r="BB133" s="808">
        <f t="shared" si="30"/>
        <v>34.808099999999996</v>
      </c>
      <c r="BC133" s="808">
        <f t="shared" si="30"/>
        <v>34.964100000000002</v>
      </c>
      <c r="BD133" s="808">
        <f t="shared" si="30"/>
        <v>34.950099999999999</v>
      </c>
      <c r="BE133" s="808">
        <f t="shared" si="30"/>
        <v>35.496099999999998</v>
      </c>
      <c r="BF133" s="808">
        <f t="shared" si="30"/>
        <v>35.7121</v>
      </c>
      <c r="BG133" s="808">
        <f t="shared" si="30"/>
        <v>35.798099999999998</v>
      </c>
      <c r="BH133" s="808">
        <f t="shared" si="30"/>
        <v>35.924100000000003</v>
      </c>
      <c r="BI133" s="808">
        <f t="shared" si="30"/>
        <v>35.740099999999998</v>
      </c>
      <c r="BJ133" s="808">
        <f t="shared" si="30"/>
        <v>35.936100000000003</v>
      </c>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c r="CF133" s="1561"/>
      <c r="CG133" s="1561"/>
      <c r="CH133" s="1561"/>
      <c r="CI133" s="1562"/>
      <c r="CK133" s="1370"/>
    </row>
    <row r="134" spans="2:89" x14ac:dyDescent="0.25">
      <c r="B134" s="1107" t="s">
        <v>613</v>
      </c>
      <c r="C134" s="1108" t="s">
        <v>614</v>
      </c>
      <c r="D134" s="1109" t="s">
        <v>79</v>
      </c>
      <c r="E134" s="1110" t="s">
        <v>146</v>
      </c>
      <c r="F134" s="1111">
        <v>2</v>
      </c>
      <c r="G134" s="612">
        <v>0</v>
      </c>
      <c r="H134" s="612">
        <v>0</v>
      </c>
      <c r="I134" s="612">
        <v>0</v>
      </c>
      <c r="J134" s="612">
        <v>0</v>
      </c>
      <c r="K134" s="612">
        <v>0</v>
      </c>
      <c r="L134" s="612">
        <v>0</v>
      </c>
      <c r="M134" s="613">
        <v>0</v>
      </c>
      <c r="N134" s="613">
        <v>0</v>
      </c>
      <c r="O134" s="613">
        <v>0</v>
      </c>
      <c r="P134" s="613">
        <v>0</v>
      </c>
      <c r="Q134" s="613">
        <v>0</v>
      </c>
      <c r="R134" s="613">
        <v>0</v>
      </c>
      <c r="S134" s="613">
        <v>0</v>
      </c>
      <c r="T134" s="613">
        <v>0</v>
      </c>
      <c r="U134" s="613">
        <v>0</v>
      </c>
      <c r="V134" s="613">
        <v>0</v>
      </c>
      <c r="W134" s="613">
        <v>0</v>
      </c>
      <c r="X134" s="613">
        <v>0</v>
      </c>
      <c r="Y134" s="613">
        <v>0</v>
      </c>
      <c r="Z134" s="613">
        <v>0</v>
      </c>
      <c r="AA134" s="613">
        <v>0</v>
      </c>
      <c r="AB134" s="613">
        <v>0</v>
      </c>
      <c r="AC134" s="613">
        <v>0</v>
      </c>
      <c r="AD134" s="613">
        <v>0</v>
      </c>
      <c r="AE134" s="613">
        <v>0</v>
      </c>
      <c r="AF134" s="613">
        <v>0</v>
      </c>
      <c r="AG134" s="613">
        <v>0</v>
      </c>
      <c r="AH134" s="613">
        <v>0</v>
      </c>
      <c r="AI134" s="613">
        <v>0</v>
      </c>
      <c r="AJ134" s="613">
        <v>0</v>
      </c>
      <c r="AK134" s="613">
        <v>0</v>
      </c>
      <c r="AL134" s="613">
        <v>0</v>
      </c>
      <c r="AM134" s="613">
        <v>0</v>
      </c>
      <c r="AN134" s="613">
        <v>0</v>
      </c>
      <c r="AO134" s="613">
        <v>0</v>
      </c>
      <c r="AP134" s="613">
        <v>0</v>
      </c>
      <c r="AQ134" s="613">
        <v>0</v>
      </c>
      <c r="AR134" s="613">
        <v>0</v>
      </c>
      <c r="AS134" s="613">
        <v>0</v>
      </c>
      <c r="AT134" s="613">
        <v>0</v>
      </c>
      <c r="AU134" s="613">
        <v>0</v>
      </c>
      <c r="AV134" s="613">
        <v>0</v>
      </c>
      <c r="AW134" s="613">
        <v>0</v>
      </c>
      <c r="AX134" s="613">
        <v>0</v>
      </c>
      <c r="AY134" s="613">
        <v>0</v>
      </c>
      <c r="AZ134" s="613">
        <v>0</v>
      </c>
      <c r="BA134" s="613">
        <v>0</v>
      </c>
      <c r="BB134" s="613">
        <v>0</v>
      </c>
      <c r="BC134" s="613">
        <v>0</v>
      </c>
      <c r="BD134" s="613">
        <v>0</v>
      </c>
      <c r="BE134" s="613">
        <v>0</v>
      </c>
      <c r="BF134" s="613">
        <v>0</v>
      </c>
      <c r="BG134" s="613">
        <v>0</v>
      </c>
      <c r="BH134" s="613">
        <v>0</v>
      </c>
      <c r="BI134" s="613">
        <v>0</v>
      </c>
      <c r="BJ134" s="613">
        <v>0</v>
      </c>
      <c r="BK134" s="613"/>
      <c r="BL134" s="613"/>
      <c r="BM134" s="613"/>
      <c r="BN134" s="613"/>
      <c r="BO134" s="613"/>
      <c r="BP134" s="613"/>
      <c r="BQ134" s="613"/>
      <c r="BR134" s="613"/>
      <c r="BS134" s="613"/>
      <c r="BT134" s="613"/>
      <c r="BU134" s="613"/>
      <c r="BV134" s="613"/>
      <c r="BW134" s="613"/>
      <c r="BX134" s="613"/>
      <c r="BY134" s="613"/>
      <c r="BZ134" s="613"/>
      <c r="CA134" s="613"/>
      <c r="CB134" s="613"/>
      <c r="CC134" s="613"/>
      <c r="CD134" s="613"/>
      <c r="CE134" s="613"/>
      <c r="CF134" s="613"/>
      <c r="CG134" s="613"/>
      <c r="CH134" s="613"/>
      <c r="CI134" s="614"/>
      <c r="CK134" s="1370"/>
    </row>
    <row r="135" spans="2:89" x14ac:dyDescent="0.25">
      <c r="B135" s="1107" t="s">
        <v>615</v>
      </c>
      <c r="C135" s="1108" t="s">
        <v>403</v>
      </c>
      <c r="D135" s="1109" t="s">
        <v>616</v>
      </c>
      <c r="E135" s="1110" t="s">
        <v>146</v>
      </c>
      <c r="F135" s="1111">
        <v>2</v>
      </c>
      <c r="G135" s="639">
        <f t="shared" ref="G135:BJ137" si="31">G45+G108</f>
        <v>0.59000000000000008</v>
      </c>
      <c r="H135" s="639">
        <f t="shared" si="31"/>
        <v>0.59000000000000008</v>
      </c>
      <c r="I135" s="639">
        <f t="shared" si="31"/>
        <v>0.59000000000000008</v>
      </c>
      <c r="J135" s="639">
        <f t="shared" si="31"/>
        <v>0.59000000000000008</v>
      </c>
      <c r="K135" s="639">
        <f t="shared" si="31"/>
        <v>0.59000000000000008</v>
      </c>
      <c r="L135" s="639">
        <f t="shared" si="31"/>
        <v>0.59000000000000008</v>
      </c>
      <c r="M135" s="791">
        <f t="shared" si="31"/>
        <v>0.59000000000000008</v>
      </c>
      <c r="N135" s="791">
        <f t="shared" si="31"/>
        <v>0.59000000000000008</v>
      </c>
      <c r="O135" s="791">
        <f t="shared" si="31"/>
        <v>0.59000000000000008</v>
      </c>
      <c r="P135" s="791">
        <f t="shared" si="31"/>
        <v>0.59000000000000008</v>
      </c>
      <c r="Q135" s="791">
        <f t="shared" si="31"/>
        <v>0.59000000000000008</v>
      </c>
      <c r="R135" s="791">
        <f t="shared" si="31"/>
        <v>0.59000000000000008</v>
      </c>
      <c r="S135" s="791">
        <f t="shared" si="31"/>
        <v>0.59000000000000008</v>
      </c>
      <c r="T135" s="791">
        <f t="shared" si="31"/>
        <v>0.59000000000000008</v>
      </c>
      <c r="U135" s="791">
        <f t="shared" si="31"/>
        <v>0.59000000000000008</v>
      </c>
      <c r="V135" s="791">
        <f t="shared" si="31"/>
        <v>0.59000000000000008</v>
      </c>
      <c r="W135" s="791">
        <f t="shared" si="31"/>
        <v>0.59000000000000008</v>
      </c>
      <c r="X135" s="791">
        <f t="shared" si="31"/>
        <v>0.59000000000000008</v>
      </c>
      <c r="Y135" s="791">
        <f t="shared" si="31"/>
        <v>0.59000000000000008</v>
      </c>
      <c r="Z135" s="791">
        <f t="shared" si="31"/>
        <v>0.59000000000000008</v>
      </c>
      <c r="AA135" s="791">
        <f t="shared" si="31"/>
        <v>0.59000000000000008</v>
      </c>
      <c r="AB135" s="791">
        <f t="shared" si="31"/>
        <v>0.59000000000000008</v>
      </c>
      <c r="AC135" s="791">
        <f t="shared" si="31"/>
        <v>0.59000000000000008</v>
      </c>
      <c r="AD135" s="791">
        <f t="shared" si="31"/>
        <v>0.59000000000000008</v>
      </c>
      <c r="AE135" s="791">
        <f t="shared" si="31"/>
        <v>0.59000000000000008</v>
      </c>
      <c r="AF135" s="791">
        <f t="shared" si="31"/>
        <v>0.59000000000000008</v>
      </c>
      <c r="AG135" s="791">
        <f t="shared" si="31"/>
        <v>0.59000000000000008</v>
      </c>
      <c r="AH135" s="791">
        <f t="shared" si="31"/>
        <v>0.59000000000000008</v>
      </c>
      <c r="AI135" s="791">
        <f t="shared" si="31"/>
        <v>0.59000000000000008</v>
      </c>
      <c r="AJ135" s="791">
        <f t="shared" si="31"/>
        <v>0.59000000000000008</v>
      </c>
      <c r="AK135" s="791">
        <f t="shared" si="31"/>
        <v>0.59000000000000008</v>
      </c>
      <c r="AL135" s="791">
        <f t="shared" si="31"/>
        <v>0.59000000000000008</v>
      </c>
      <c r="AM135" s="791">
        <f t="shared" si="31"/>
        <v>0.59000000000000008</v>
      </c>
      <c r="AN135" s="791">
        <f t="shared" si="31"/>
        <v>0.59000000000000008</v>
      </c>
      <c r="AO135" s="791">
        <f t="shared" si="31"/>
        <v>0.59000000000000008</v>
      </c>
      <c r="AP135" s="791">
        <f t="shared" si="31"/>
        <v>0.59000000000000008</v>
      </c>
      <c r="AQ135" s="791">
        <f t="shared" si="31"/>
        <v>0.59000000000000008</v>
      </c>
      <c r="AR135" s="791">
        <f t="shared" si="31"/>
        <v>0.59000000000000008</v>
      </c>
      <c r="AS135" s="791">
        <f t="shared" si="31"/>
        <v>0.59000000000000008</v>
      </c>
      <c r="AT135" s="791">
        <f t="shared" si="31"/>
        <v>0.59000000000000008</v>
      </c>
      <c r="AU135" s="791">
        <f t="shared" si="31"/>
        <v>0.59000000000000008</v>
      </c>
      <c r="AV135" s="791">
        <f t="shared" si="31"/>
        <v>0.59000000000000008</v>
      </c>
      <c r="AW135" s="791">
        <f t="shared" si="31"/>
        <v>0.59000000000000008</v>
      </c>
      <c r="AX135" s="791">
        <f t="shared" si="31"/>
        <v>0.59000000000000008</v>
      </c>
      <c r="AY135" s="791">
        <f t="shared" si="31"/>
        <v>0.59000000000000008</v>
      </c>
      <c r="AZ135" s="791">
        <f t="shared" si="31"/>
        <v>0.59000000000000008</v>
      </c>
      <c r="BA135" s="791">
        <f t="shared" si="31"/>
        <v>0.59000000000000008</v>
      </c>
      <c r="BB135" s="791">
        <f t="shared" si="31"/>
        <v>0.59000000000000008</v>
      </c>
      <c r="BC135" s="791">
        <f t="shared" si="31"/>
        <v>0.59000000000000008</v>
      </c>
      <c r="BD135" s="791">
        <f t="shared" si="31"/>
        <v>0.59000000000000008</v>
      </c>
      <c r="BE135" s="791">
        <f t="shared" si="31"/>
        <v>0.59000000000000008</v>
      </c>
      <c r="BF135" s="791">
        <f t="shared" si="31"/>
        <v>0.59000000000000008</v>
      </c>
      <c r="BG135" s="791">
        <f t="shared" si="31"/>
        <v>0.59000000000000008</v>
      </c>
      <c r="BH135" s="791">
        <f t="shared" si="31"/>
        <v>0.59000000000000008</v>
      </c>
      <c r="BI135" s="791">
        <f t="shared" si="31"/>
        <v>0.59000000000000008</v>
      </c>
      <c r="BJ135" s="791">
        <f t="shared" si="31"/>
        <v>0.59000000000000008</v>
      </c>
      <c r="BK135" s="1539"/>
      <c r="BL135" s="1539"/>
      <c r="BM135" s="1539"/>
      <c r="BN135" s="1539"/>
      <c r="BO135" s="1539"/>
      <c r="BP135" s="1539"/>
      <c r="BQ135" s="1539"/>
      <c r="BR135" s="1539"/>
      <c r="BS135" s="1539"/>
      <c r="BT135" s="1539"/>
      <c r="BU135" s="1539"/>
      <c r="BV135" s="1539"/>
      <c r="BW135" s="1539"/>
      <c r="BX135" s="1539"/>
      <c r="BY135" s="1539"/>
      <c r="BZ135" s="1539"/>
      <c r="CA135" s="1539"/>
      <c r="CB135" s="1539"/>
      <c r="CC135" s="1539"/>
      <c r="CD135" s="1539"/>
      <c r="CE135" s="1539"/>
      <c r="CF135" s="1539"/>
      <c r="CG135" s="1539"/>
      <c r="CH135" s="1539"/>
      <c r="CI135" s="1538"/>
      <c r="CK135" s="1370"/>
    </row>
    <row r="136" spans="2:89" x14ac:dyDescent="0.25">
      <c r="B136" s="809" t="s">
        <v>617</v>
      </c>
      <c r="C136" s="810" t="s">
        <v>405</v>
      </c>
      <c r="D136" s="811" t="s">
        <v>618</v>
      </c>
      <c r="E136" s="812" t="s">
        <v>146</v>
      </c>
      <c r="F136" s="813">
        <v>2</v>
      </c>
      <c r="G136" s="639">
        <f t="shared" si="31"/>
        <v>31.490000000000002</v>
      </c>
      <c r="H136" s="639">
        <f t="shared" si="31"/>
        <v>33.51</v>
      </c>
      <c r="I136" s="639">
        <f>I46+I109</f>
        <v>37.479999999999997</v>
      </c>
      <c r="J136" s="639">
        <f t="shared" si="31"/>
        <v>41.980000000000004</v>
      </c>
      <c r="K136" s="639">
        <f t="shared" si="31"/>
        <v>46.63</v>
      </c>
      <c r="L136" s="639">
        <f t="shared" si="31"/>
        <v>51.43</v>
      </c>
      <c r="M136" s="791">
        <f t="shared" si="31"/>
        <v>56.584593613917512</v>
      </c>
      <c r="N136" s="791">
        <f t="shared" si="31"/>
        <v>62.842362432460767</v>
      </c>
      <c r="O136" s="791">
        <f t="shared" si="31"/>
        <v>68.905295354882782</v>
      </c>
      <c r="P136" s="791">
        <f t="shared" si="31"/>
        <v>75.023868210095912</v>
      </c>
      <c r="Q136" s="791">
        <f t="shared" si="31"/>
        <v>80.832632163996294</v>
      </c>
      <c r="R136" s="791">
        <f t="shared" si="31"/>
        <v>86.123839493204343</v>
      </c>
      <c r="S136" s="791">
        <f t="shared" si="31"/>
        <v>91.575229443011438</v>
      </c>
      <c r="T136" s="791">
        <f t="shared" si="31"/>
        <v>96.421174577998926</v>
      </c>
      <c r="U136" s="791">
        <f t="shared" si="31"/>
        <v>101.44350068400047</v>
      </c>
      <c r="V136" s="791">
        <f t="shared" si="31"/>
        <v>106.11335655345243</v>
      </c>
      <c r="W136" s="791">
        <f t="shared" si="31"/>
        <v>106.16633244040003</v>
      </c>
      <c r="X136" s="791">
        <f t="shared" si="31"/>
        <v>105.90033341434078</v>
      </c>
      <c r="Y136" s="791">
        <f t="shared" si="31"/>
        <v>105.61751535888671</v>
      </c>
      <c r="Z136" s="791">
        <f t="shared" si="31"/>
        <v>105.3418337707725</v>
      </c>
      <c r="AA136" s="791">
        <f t="shared" si="31"/>
        <v>104.73050486644772</v>
      </c>
      <c r="AB136" s="791">
        <f t="shared" si="31"/>
        <v>104.75507506557008</v>
      </c>
      <c r="AC136" s="791">
        <f t="shared" si="31"/>
        <v>105.30240135433384</v>
      </c>
      <c r="AD136" s="791">
        <f t="shared" si="31"/>
        <v>105.83780637134885</v>
      </c>
      <c r="AE136" s="791">
        <f t="shared" si="31"/>
        <v>106.38166511275382</v>
      </c>
      <c r="AF136" s="791">
        <f t="shared" si="31"/>
        <v>106.91452281220346</v>
      </c>
      <c r="AG136" s="791">
        <f t="shared" si="31"/>
        <v>106.76626158970653</v>
      </c>
      <c r="AH136" s="791">
        <f t="shared" si="31"/>
        <v>106.61068826501361</v>
      </c>
      <c r="AI136" s="791">
        <f t="shared" si="31"/>
        <v>106.45859255871164</v>
      </c>
      <c r="AJ136" s="791">
        <f t="shared" si="31"/>
        <v>106.28864299079859</v>
      </c>
      <c r="AK136" s="791">
        <f t="shared" si="31"/>
        <v>106.11085703003022</v>
      </c>
      <c r="AL136" s="791">
        <f t="shared" si="31"/>
        <v>105.55742147567233</v>
      </c>
      <c r="AM136" s="791">
        <f t="shared" si="31"/>
        <v>104.98114004225842</v>
      </c>
      <c r="AN136" s="791">
        <f t="shared" si="31"/>
        <v>105.26293648199398</v>
      </c>
      <c r="AO136" s="791">
        <f t="shared" si="31"/>
        <v>105.55371919426361</v>
      </c>
      <c r="AP136" s="791">
        <f t="shared" si="31"/>
        <v>105.84404433171598</v>
      </c>
      <c r="AQ136" s="791">
        <f t="shared" si="31"/>
        <v>106.12560077927741</v>
      </c>
      <c r="AR136" s="791">
        <f t="shared" si="31"/>
        <v>106.4074314783997</v>
      </c>
      <c r="AS136" s="791">
        <f t="shared" si="31"/>
        <v>106.68958935792841</v>
      </c>
      <c r="AT136" s="791">
        <f t="shared" si="31"/>
        <v>106.97116847017419</v>
      </c>
      <c r="AU136" s="791">
        <f t="shared" si="31"/>
        <v>107.25174539350677</v>
      </c>
      <c r="AV136" s="791">
        <f t="shared" si="31"/>
        <v>107.53168243437949</v>
      </c>
      <c r="AW136" s="791">
        <f t="shared" si="31"/>
        <v>107.81235106403298</v>
      </c>
      <c r="AX136" s="791">
        <f t="shared" si="31"/>
        <v>108.10281498564551</v>
      </c>
      <c r="AY136" s="791">
        <f t="shared" si="31"/>
        <v>108.39424413927813</v>
      </c>
      <c r="AZ136" s="791">
        <f t="shared" si="31"/>
        <v>108.68644354316214</v>
      </c>
      <c r="BA136" s="791">
        <f t="shared" si="31"/>
        <v>107.19961505252931</v>
      </c>
      <c r="BB136" s="791">
        <f t="shared" si="31"/>
        <v>106.60765331843203</v>
      </c>
      <c r="BC136" s="791">
        <f t="shared" si="31"/>
        <v>105.11931037513851</v>
      </c>
      <c r="BD136" s="791">
        <f t="shared" si="31"/>
        <v>104.50862758246244</v>
      </c>
      <c r="BE136" s="791">
        <f t="shared" si="31"/>
        <v>102.99744320723397</v>
      </c>
      <c r="BF136" s="791">
        <f t="shared" si="31"/>
        <v>101.47884596609796</v>
      </c>
      <c r="BG136" s="791">
        <f t="shared" si="31"/>
        <v>100.84390530093953</v>
      </c>
      <c r="BH136" s="791">
        <f t="shared" si="31"/>
        <v>100.20584010929583</v>
      </c>
      <c r="BI136" s="791">
        <f t="shared" si="31"/>
        <v>100.46872500094099</v>
      </c>
      <c r="BJ136" s="791">
        <f t="shared" si="31"/>
        <v>100.73197262052597</v>
      </c>
      <c r="BK136" s="1539"/>
      <c r="BL136" s="1539"/>
      <c r="BM136" s="1539"/>
      <c r="BN136" s="1539"/>
      <c r="BO136" s="1539"/>
      <c r="BP136" s="1539"/>
      <c r="BQ136" s="1539"/>
      <c r="BR136" s="1539"/>
      <c r="BS136" s="1539"/>
      <c r="BT136" s="1539"/>
      <c r="BU136" s="1539"/>
      <c r="BV136" s="1539"/>
      <c r="BW136" s="1539"/>
      <c r="BX136" s="1539"/>
      <c r="BY136" s="1539"/>
      <c r="BZ136" s="1539"/>
      <c r="CA136" s="1539"/>
      <c r="CB136" s="1539"/>
      <c r="CC136" s="1539"/>
      <c r="CD136" s="1539"/>
      <c r="CE136" s="1539"/>
      <c r="CF136" s="1539"/>
      <c r="CG136" s="1539"/>
      <c r="CH136" s="1539"/>
      <c r="CI136" s="1538"/>
      <c r="CK136" s="1370"/>
    </row>
    <row r="137" spans="2:89" x14ac:dyDescent="0.25">
      <c r="B137" s="809" t="s">
        <v>619</v>
      </c>
      <c r="C137" s="810" t="s">
        <v>407</v>
      </c>
      <c r="D137" s="811" t="s">
        <v>620</v>
      </c>
      <c r="E137" s="812" t="s">
        <v>146</v>
      </c>
      <c r="F137" s="813">
        <v>2</v>
      </c>
      <c r="G137" s="639">
        <f t="shared" si="31"/>
        <v>93</v>
      </c>
      <c r="H137" s="639">
        <f t="shared" si="31"/>
        <v>91.72</v>
      </c>
      <c r="I137" s="639">
        <f t="shared" si="31"/>
        <v>88.34</v>
      </c>
      <c r="J137" s="639">
        <f t="shared" si="31"/>
        <v>83.919999999999987</v>
      </c>
      <c r="K137" s="639">
        <f t="shared" si="31"/>
        <v>78.930000000000007</v>
      </c>
      <c r="L137" s="639">
        <f t="shared" si="31"/>
        <v>73.900000000000006</v>
      </c>
      <c r="M137" s="791">
        <f t="shared" si="31"/>
        <v>66.916968950135271</v>
      </c>
      <c r="N137" s="791">
        <f t="shared" si="31"/>
        <v>59.80056957616587</v>
      </c>
      <c r="O137" s="791">
        <f t="shared" si="31"/>
        <v>52.740879090496364</v>
      </c>
      <c r="P137" s="791">
        <f t="shared" si="31"/>
        <v>45.813364264180436</v>
      </c>
      <c r="Q137" s="791">
        <f t="shared" si="31"/>
        <v>38.850150583119188</v>
      </c>
      <c r="R137" s="791">
        <f t="shared" si="31"/>
        <v>31.997227302745813</v>
      </c>
      <c r="S137" s="791">
        <f t="shared" si="31"/>
        <v>25.263862698398754</v>
      </c>
      <c r="T137" s="791">
        <f t="shared" si="31"/>
        <v>18.484075877880812</v>
      </c>
      <c r="U137" s="791">
        <f t="shared" si="31"/>
        <v>11.807521590500741</v>
      </c>
      <c r="V137" s="791">
        <f t="shared" si="31"/>
        <v>5.176546707286235</v>
      </c>
      <c r="W137" s="791">
        <f t="shared" si="31"/>
        <v>5.0553955516238744</v>
      </c>
      <c r="X137" s="791">
        <f t="shared" si="31"/>
        <v>4.9262904914686629</v>
      </c>
      <c r="Y137" s="791">
        <f t="shared" si="31"/>
        <v>4.8015872784107643</v>
      </c>
      <c r="Z137" s="791">
        <f t="shared" si="31"/>
        <v>4.6997794732857443</v>
      </c>
      <c r="AA137" s="791">
        <f t="shared" si="31"/>
        <v>4.6134381726189275</v>
      </c>
      <c r="AB137" s="791">
        <f t="shared" si="31"/>
        <v>4.5522120320609076</v>
      </c>
      <c r="AC137" s="791">
        <f t="shared" si="31"/>
        <v>4.4936464119484896</v>
      </c>
      <c r="AD137" s="791">
        <f t="shared" si="31"/>
        <v>4.4459629646529635</v>
      </c>
      <c r="AE137" s="791">
        <f t="shared" si="31"/>
        <v>4.4093297122230695</v>
      </c>
      <c r="AF137" s="791">
        <f t="shared" si="31"/>
        <v>4.3738295174894972</v>
      </c>
      <c r="AG137" s="791">
        <f t="shared" si="31"/>
        <v>4.3270259346612221</v>
      </c>
      <c r="AH137" s="791">
        <f t="shared" si="31"/>
        <v>4.290043092350686</v>
      </c>
      <c r="AI137" s="791">
        <f t="shared" si="31"/>
        <v>4.2518532457226001</v>
      </c>
      <c r="AJ137" s="791">
        <f t="shared" si="31"/>
        <v>4.2233182728495251</v>
      </c>
      <c r="AK137" s="791">
        <f t="shared" si="31"/>
        <v>4.2056455014572265</v>
      </c>
      <c r="AL137" s="791">
        <f t="shared" si="31"/>
        <v>4.1669016189664916</v>
      </c>
      <c r="AM137" s="791">
        <f t="shared" si="31"/>
        <v>4.1271710589863062</v>
      </c>
      <c r="AN137" s="791">
        <f t="shared" si="31"/>
        <v>4.1137934931270053</v>
      </c>
      <c r="AO137" s="791">
        <f t="shared" si="31"/>
        <v>4.0920480487327779</v>
      </c>
      <c r="AP137" s="791">
        <f t="shared" si="31"/>
        <v>4.0704415857798892</v>
      </c>
      <c r="AQ137" s="791">
        <f t="shared" si="31"/>
        <v>4.0484344547690796</v>
      </c>
      <c r="AR137" s="791">
        <f t="shared" si="31"/>
        <v>4.0258438478817311</v>
      </c>
      <c r="AS137" s="791">
        <f t="shared" si="31"/>
        <v>4.0120678330716402</v>
      </c>
      <c r="AT137" s="791">
        <f t="shared" si="31"/>
        <v>3.9983647336027417</v>
      </c>
      <c r="AU137" s="791">
        <f t="shared" si="31"/>
        <v>3.9955782194425211</v>
      </c>
      <c r="AV137" s="791">
        <f t="shared" si="31"/>
        <v>3.9735990042249369</v>
      </c>
      <c r="AW137" s="791">
        <f t="shared" si="31"/>
        <v>3.9609695960095905</v>
      </c>
      <c r="AX137" s="791">
        <f t="shared" si="31"/>
        <v>3.9493506936509135</v>
      </c>
      <c r="AY137" s="791">
        <f t="shared" si="31"/>
        <v>3.9187861946589067</v>
      </c>
      <c r="AZ137" s="791">
        <f t="shared" si="31"/>
        <v>3.8881889190866303</v>
      </c>
      <c r="BA137" s="791">
        <f t="shared" si="31"/>
        <v>3.7989436825022693</v>
      </c>
      <c r="BB137" s="791">
        <f t="shared" si="31"/>
        <v>3.7469775813020334</v>
      </c>
      <c r="BC137" s="791">
        <f t="shared" si="31"/>
        <v>3.6642613151492043</v>
      </c>
      <c r="BD137" s="791">
        <f t="shared" si="31"/>
        <v>3.6004215487032951</v>
      </c>
      <c r="BE137" s="791">
        <f t="shared" si="31"/>
        <v>3.5264845201196238</v>
      </c>
      <c r="BF137" s="791">
        <f t="shared" si="31"/>
        <v>3.4417690263985321</v>
      </c>
      <c r="BG137" s="791">
        <f t="shared" si="31"/>
        <v>3.3864919134727671</v>
      </c>
      <c r="BH137" s="791">
        <f t="shared" si="31"/>
        <v>3.3304927589727384</v>
      </c>
      <c r="BI137" s="791">
        <f t="shared" si="31"/>
        <v>3.2940130353763237</v>
      </c>
      <c r="BJ137" s="791">
        <f t="shared" si="31"/>
        <v>3.2673472285605953</v>
      </c>
      <c r="BK137" s="1539"/>
      <c r="BL137" s="1539"/>
      <c r="BM137" s="1539"/>
      <c r="BN137" s="1539"/>
      <c r="BO137" s="1539"/>
      <c r="BP137" s="1539"/>
      <c r="BQ137" s="1539"/>
      <c r="BR137" s="1539"/>
      <c r="BS137" s="1539"/>
      <c r="BT137" s="1539"/>
      <c r="BU137" s="1539"/>
      <c r="BV137" s="1539"/>
      <c r="BW137" s="1539"/>
      <c r="BX137" s="1539"/>
      <c r="BY137" s="1539"/>
      <c r="BZ137" s="1539"/>
      <c r="CA137" s="1539"/>
      <c r="CB137" s="1539"/>
      <c r="CC137" s="1539"/>
      <c r="CD137" s="1539"/>
      <c r="CE137" s="1539"/>
      <c r="CF137" s="1539"/>
      <c r="CG137" s="1539"/>
      <c r="CH137" s="1539"/>
      <c r="CI137" s="1538"/>
      <c r="CK137" s="1370"/>
    </row>
    <row r="138" spans="2:89" ht="27.6" x14ac:dyDescent="0.25">
      <c r="B138" s="809" t="s">
        <v>621</v>
      </c>
      <c r="C138" s="810" t="s">
        <v>409</v>
      </c>
      <c r="D138" s="811" t="s">
        <v>408</v>
      </c>
      <c r="E138" s="812" t="s">
        <v>285</v>
      </c>
      <c r="F138" s="813">
        <v>1</v>
      </c>
      <c r="G138" s="814">
        <f t="shared" ref="G138:BJ138" si="32">G48</f>
        <v>0</v>
      </c>
      <c r="H138" s="814">
        <f t="shared" si="32"/>
        <v>1.5529454238530157E-2</v>
      </c>
      <c r="I138" s="814">
        <f t="shared" si="32"/>
        <v>3.1058908477060297E-2</v>
      </c>
      <c r="J138" s="814">
        <f t="shared" si="32"/>
        <v>5.4353089834855532E-2</v>
      </c>
      <c r="K138" s="814">
        <f t="shared" si="32"/>
        <v>6.9882544073385663E-2</v>
      </c>
      <c r="L138" s="814">
        <f t="shared" si="32"/>
        <v>8.5411998311915802E-2</v>
      </c>
      <c r="M138" s="815">
        <f t="shared" si="32"/>
        <v>0.10094145255044591</v>
      </c>
      <c r="N138" s="815">
        <f t="shared" si="32"/>
        <v>0.12423563390824119</v>
      </c>
      <c r="O138" s="815">
        <f t="shared" si="32"/>
        <v>0.1397650881467713</v>
      </c>
      <c r="P138" s="815">
        <f t="shared" si="32"/>
        <v>0.15529454238530149</v>
      </c>
      <c r="Q138" s="815">
        <f t="shared" si="32"/>
        <v>0.17082399662383163</v>
      </c>
      <c r="R138" s="815">
        <f t="shared" si="32"/>
        <v>0.19411817798162684</v>
      </c>
      <c r="S138" s="815">
        <f t="shared" si="32"/>
        <v>0.209647632220157</v>
      </c>
      <c r="T138" s="815">
        <f t="shared" si="32"/>
        <v>0.22517708645868706</v>
      </c>
      <c r="U138" s="815">
        <f t="shared" si="32"/>
        <v>0.24070654069721728</v>
      </c>
      <c r="V138" s="815">
        <f t="shared" si="32"/>
        <v>0.26400072205501257</v>
      </c>
      <c r="W138" s="815">
        <f t="shared" si="32"/>
        <v>0.2795301762935426</v>
      </c>
      <c r="X138" s="815">
        <f t="shared" si="32"/>
        <v>0.29505963053207279</v>
      </c>
      <c r="Y138" s="815">
        <f t="shared" si="32"/>
        <v>0.31058908477060299</v>
      </c>
      <c r="Z138" s="815">
        <f t="shared" si="32"/>
        <v>0.33388326612839808</v>
      </c>
      <c r="AA138" s="815">
        <f t="shared" si="32"/>
        <v>0.34941272036692833</v>
      </c>
      <c r="AB138" s="815">
        <f t="shared" si="32"/>
        <v>0.36494217460545858</v>
      </c>
      <c r="AC138" s="815">
        <f t="shared" si="32"/>
        <v>0.38044880446229551</v>
      </c>
      <c r="AD138" s="815">
        <f t="shared" si="32"/>
        <v>0.40369735940804818</v>
      </c>
      <c r="AE138" s="815">
        <f t="shared" si="32"/>
        <v>0.41921923281935775</v>
      </c>
      <c r="AF138" s="815">
        <f t="shared" si="32"/>
        <v>0.43471070844486659</v>
      </c>
      <c r="AG138" s="815">
        <f t="shared" si="32"/>
        <v>0.45019461062808475</v>
      </c>
      <c r="AH138" s="815">
        <f t="shared" si="32"/>
        <v>0.47332933369685498</v>
      </c>
      <c r="AI138" s="815">
        <f t="shared" si="32"/>
        <v>0.48890445138146188</v>
      </c>
      <c r="AJ138" s="815">
        <f t="shared" si="32"/>
        <v>0.50436567760253925</v>
      </c>
      <c r="AK138" s="815">
        <f t="shared" si="32"/>
        <v>0.51981935992178907</v>
      </c>
      <c r="AL138" s="815">
        <f t="shared" si="32"/>
        <v>0.54277990005060739</v>
      </c>
      <c r="AM138" s="815">
        <f t="shared" si="32"/>
        <v>0.55846884939570818</v>
      </c>
      <c r="AN138" s="815">
        <f t="shared" si="32"/>
        <v>0.57389994411505019</v>
      </c>
      <c r="AO138" s="815">
        <f t="shared" si="32"/>
        <v>0.58932352430053714</v>
      </c>
      <c r="AP138" s="815">
        <f t="shared" si="32"/>
        <v>0.61204976536888522</v>
      </c>
      <c r="AQ138" s="815">
        <f t="shared" si="32"/>
        <v>0.62791289743916623</v>
      </c>
      <c r="AR138" s="815">
        <f t="shared" si="32"/>
        <v>0.64331397787148015</v>
      </c>
      <c r="AS138" s="815">
        <f t="shared" si="32"/>
        <v>0.65870757296671589</v>
      </c>
      <c r="AT138" s="815">
        <f t="shared" si="32"/>
        <v>0.68113963242746212</v>
      </c>
      <c r="AU138" s="815">
        <f t="shared" si="32"/>
        <v>0.69723706334504465</v>
      </c>
      <c r="AV138" s="815">
        <f t="shared" si="32"/>
        <v>0.71260824602235995</v>
      </c>
      <c r="AW138" s="815">
        <f t="shared" si="32"/>
        <v>0.72797197238957012</v>
      </c>
      <c r="AX138" s="815">
        <f t="shared" si="32"/>
        <v>0.75005019991012556</v>
      </c>
      <c r="AY138" s="815">
        <f t="shared" si="32"/>
        <v>0.76644181222390562</v>
      </c>
      <c r="AZ138" s="815">
        <f t="shared" si="32"/>
        <v>0.78178321300095022</v>
      </c>
      <c r="BA138" s="815">
        <f t="shared" si="32"/>
        <v>0.79711718632635531</v>
      </c>
      <c r="BB138" s="815">
        <f t="shared" si="32"/>
        <v>0.81878216244064184</v>
      </c>
      <c r="BC138" s="815">
        <f t="shared" si="32"/>
        <v>0.83552760648478042</v>
      </c>
      <c r="BD138" s="815">
        <f t="shared" si="32"/>
        <v>0.85083934054416188</v>
      </c>
      <c r="BE138" s="815">
        <f t="shared" si="32"/>
        <v>0.86614367584312546</v>
      </c>
      <c r="BF138" s="815">
        <f t="shared" si="32"/>
        <v>0.88733621061394541</v>
      </c>
      <c r="BG138" s="815">
        <f t="shared" si="32"/>
        <v>0.90449490585609005</v>
      </c>
      <c r="BH138" s="815">
        <f t="shared" si="32"/>
        <v>0.9197770877134791</v>
      </c>
      <c r="BI138" s="815">
        <f t="shared" si="32"/>
        <v>0.93505189933578647</v>
      </c>
      <c r="BJ138" s="815">
        <f t="shared" si="32"/>
        <v>0.95571303102732641</v>
      </c>
      <c r="BK138" s="1548"/>
      <c r="BL138" s="1548"/>
      <c r="BM138" s="1548"/>
      <c r="BN138" s="1548"/>
      <c r="BO138" s="1548"/>
      <c r="BP138" s="1548"/>
      <c r="BQ138" s="1548"/>
      <c r="BR138" s="1548"/>
      <c r="BS138" s="1548"/>
      <c r="BT138" s="1548"/>
      <c r="BU138" s="1548"/>
      <c r="BV138" s="1548"/>
      <c r="BW138" s="1548"/>
      <c r="BX138" s="1548"/>
      <c r="BY138" s="1548"/>
      <c r="BZ138" s="1548"/>
      <c r="CA138" s="1548"/>
      <c r="CB138" s="1548"/>
      <c r="CC138" s="1548"/>
      <c r="CD138" s="1548"/>
      <c r="CE138" s="1548"/>
      <c r="CF138" s="1548"/>
      <c r="CG138" s="1548"/>
      <c r="CH138" s="1548"/>
      <c r="CI138" s="1549"/>
      <c r="CK138" s="1370"/>
    </row>
    <row r="139" spans="2:89" ht="27.6" x14ac:dyDescent="0.25">
      <c r="B139" s="809" t="s">
        <v>622</v>
      </c>
      <c r="C139" s="810" t="s">
        <v>411</v>
      </c>
      <c r="D139" s="811" t="s">
        <v>623</v>
      </c>
      <c r="E139" s="812" t="s">
        <v>146</v>
      </c>
      <c r="F139" s="813">
        <v>2</v>
      </c>
      <c r="G139" s="639">
        <f>G138*(G133+SUM(G135:G137)-SUM(G145:G148))</f>
        <v>0</v>
      </c>
      <c r="H139" s="639">
        <f t="shared" ref="H139" si="33">H138*(SUM(H133:H137)-SUM(H145:H148))</f>
        <v>2.2592250026213674</v>
      </c>
      <c r="I139" s="639">
        <f t="shared" ref="I139" si="34">I138*(SUM(I133:I137)-SUM(I145:I148))</f>
        <v>4.5411230084309864</v>
      </c>
      <c r="J139" s="639">
        <f t="shared" ref="J139:BJ139" si="35">J138*(SUM(J133:J137)-SUM(J145:J148))</f>
        <v>7.9382687703806507</v>
      </c>
      <c r="K139" s="639">
        <f t="shared" si="35"/>
        <v>10.26644454982109</v>
      </c>
      <c r="L139" s="639">
        <f t="shared" si="35"/>
        <v>12.50858715278007</v>
      </c>
      <c r="M139" s="639">
        <f t="shared" si="35"/>
        <v>14.615288947649667</v>
      </c>
      <c r="N139" s="639">
        <f t="shared" si="35"/>
        <v>17.868728236690615</v>
      </c>
      <c r="O139" s="639">
        <f t="shared" si="35"/>
        <v>20.014468863044332</v>
      </c>
      <c r="P139" s="639">
        <f t="shared" si="35"/>
        <v>22.095312533658586</v>
      </c>
      <c r="Q139" s="639">
        <f t="shared" si="35"/>
        <v>24.177366426151373</v>
      </c>
      <c r="R139" s="639">
        <f t="shared" si="35"/>
        <v>27.077615848418667</v>
      </c>
      <c r="S139" s="639">
        <f t="shared" si="35"/>
        <v>29.035482613007449</v>
      </c>
      <c r="T139" s="639">
        <f t="shared" si="35"/>
        <v>30.703132277236442</v>
      </c>
      <c r="U139" s="639">
        <f t="shared" si="35"/>
        <v>32.57361798146907</v>
      </c>
      <c r="V139" s="639">
        <f t="shared" si="35"/>
        <v>35.107397681301457</v>
      </c>
      <c r="W139" s="639">
        <f t="shared" si="35"/>
        <v>37.05514296047523</v>
      </c>
      <c r="X139" s="639">
        <f t="shared" si="35"/>
        <v>39.147161558334275</v>
      </c>
      <c r="Y139" s="639">
        <f t="shared" si="35"/>
        <v>41.09283132768369</v>
      </c>
      <c r="Z139" s="639">
        <f t="shared" si="35"/>
        <v>43.954701369648028</v>
      </c>
      <c r="AA139" s="639">
        <f t="shared" si="35"/>
        <v>45.967844056797496</v>
      </c>
      <c r="AB139" s="639">
        <f t="shared" si="35"/>
        <v>47.847198861728472</v>
      </c>
      <c r="AC139" s="639">
        <f t="shared" si="35"/>
        <v>50.217738566430171</v>
      </c>
      <c r="AD139" s="639">
        <f t="shared" si="35"/>
        <v>53.191959091348146</v>
      </c>
      <c r="AE139" s="639">
        <f t="shared" si="35"/>
        <v>55.650302939218484</v>
      </c>
      <c r="AF139" s="639">
        <f t="shared" si="35"/>
        <v>58.039553564877373</v>
      </c>
      <c r="AG139" s="639">
        <f t="shared" si="35"/>
        <v>60.103811128433861</v>
      </c>
      <c r="AH139" s="639">
        <f t="shared" si="35"/>
        <v>63.00104848314578</v>
      </c>
      <c r="AI139" s="639">
        <f t="shared" si="35"/>
        <v>65.03404362630873</v>
      </c>
      <c r="AJ139" s="639">
        <f t="shared" si="35"/>
        <v>67.156119125788464</v>
      </c>
      <c r="AK139" s="639">
        <f t="shared" si="35"/>
        <v>68.965683363203766</v>
      </c>
      <c r="AL139" s="639">
        <f t="shared" si="35"/>
        <v>71.644896778365734</v>
      </c>
      <c r="AM139" s="639">
        <f t="shared" si="35"/>
        <v>73.386331364046626</v>
      </c>
      <c r="AN139" s="639">
        <f t="shared" si="35"/>
        <v>75.950337536866897</v>
      </c>
      <c r="AO139" s="639">
        <f t="shared" si="35"/>
        <v>77.911968684499143</v>
      </c>
      <c r="AP139" s="639">
        <f t="shared" si="35"/>
        <v>81.366193213828936</v>
      </c>
      <c r="AQ139" s="639">
        <f t="shared" si="35"/>
        <v>83.390622381218137</v>
      </c>
      <c r="AR139" s="639">
        <f t="shared" si="35"/>
        <v>86.333556265575851</v>
      </c>
      <c r="AS139" s="639">
        <f t="shared" si="35"/>
        <v>88.422043953875757</v>
      </c>
      <c r="AT139" s="639">
        <f t="shared" si="35"/>
        <v>91.844550083111216</v>
      </c>
      <c r="AU139" s="639">
        <f t="shared" si="35"/>
        <v>94.073541932645867</v>
      </c>
      <c r="AV139" s="639">
        <f t="shared" si="35"/>
        <v>96.599236561523313</v>
      </c>
      <c r="AW139" s="639">
        <f t="shared" si="35"/>
        <v>98.648443382006718</v>
      </c>
      <c r="AX139" s="639">
        <f t="shared" si="35"/>
        <v>102.46898237871113</v>
      </c>
      <c r="AY139" s="639">
        <f t="shared" si="35"/>
        <v>105.00485084930943</v>
      </c>
      <c r="AZ139" s="639">
        <f t="shared" si="35"/>
        <v>107.00316281180903</v>
      </c>
      <c r="BA139" s="639">
        <f t="shared" si="35"/>
        <v>107.98599032064627</v>
      </c>
      <c r="BB139" s="639">
        <f t="shared" si="35"/>
        <v>110.32494457924174</v>
      </c>
      <c r="BC139" s="639">
        <f t="shared" si="35"/>
        <v>111.39895040557472</v>
      </c>
      <c r="BD139" s="639">
        <f t="shared" si="35"/>
        <v>112.85460617709983</v>
      </c>
      <c r="BE139" s="639">
        <f t="shared" si="35"/>
        <v>113.98453175682727</v>
      </c>
      <c r="BF139" s="639">
        <f t="shared" si="35"/>
        <v>115.54245709519552</v>
      </c>
      <c r="BG139" s="639">
        <f t="shared" si="35"/>
        <v>117.23022548609916</v>
      </c>
      <c r="BH139" s="639">
        <f t="shared" si="35"/>
        <v>118.68843354086277</v>
      </c>
      <c r="BI139" s="639">
        <f t="shared" si="35"/>
        <v>120.69915287751225</v>
      </c>
      <c r="BJ139" s="639">
        <f t="shared" si="35"/>
        <v>123.7795744687473</v>
      </c>
      <c r="BK139" s="1537"/>
      <c r="BL139" s="1537"/>
      <c r="BM139" s="1537"/>
      <c r="BN139" s="1537"/>
      <c r="BO139" s="1537"/>
      <c r="BP139" s="1537"/>
      <c r="BQ139" s="1537"/>
      <c r="BR139" s="1537"/>
      <c r="BS139" s="1537"/>
      <c r="BT139" s="1537"/>
      <c r="BU139" s="1537"/>
      <c r="BV139" s="1537"/>
      <c r="BW139" s="1537"/>
      <c r="BX139" s="1537"/>
      <c r="BY139" s="1537"/>
      <c r="BZ139" s="1537"/>
      <c r="CA139" s="1537"/>
      <c r="CB139" s="1537"/>
      <c r="CC139" s="1537"/>
      <c r="CD139" s="1537"/>
      <c r="CE139" s="1537"/>
      <c r="CF139" s="1537"/>
      <c r="CG139" s="1537"/>
      <c r="CH139" s="1537"/>
      <c r="CI139" s="1538"/>
      <c r="CK139" s="1370"/>
    </row>
    <row r="140" spans="2:89" ht="27.6" x14ac:dyDescent="0.25">
      <c r="B140" s="809" t="s">
        <v>624</v>
      </c>
      <c r="C140" s="816" t="s">
        <v>215</v>
      </c>
      <c r="D140" s="817" t="s">
        <v>625</v>
      </c>
      <c r="E140" s="818" t="s">
        <v>149</v>
      </c>
      <c r="F140" s="819">
        <v>1</v>
      </c>
      <c r="G140" s="820">
        <f>(((G136-G147))*1000000)/((G169)*1000)</f>
        <v>136.03983513210875</v>
      </c>
      <c r="H140" s="820">
        <f t="shared" ref="H140:BJ141" si="36">(((H136-H147))*1000000)/((H169)*1000)</f>
        <v>136.41612288192485</v>
      </c>
      <c r="I140" s="820">
        <f t="shared" si="36"/>
        <v>137.46105136194592</v>
      </c>
      <c r="J140" s="820">
        <f t="shared" si="36"/>
        <v>138.41267549716679</v>
      </c>
      <c r="K140" s="820">
        <f t="shared" si="36"/>
        <v>138.9241929491817</v>
      </c>
      <c r="L140" s="820">
        <f t="shared" si="36"/>
        <v>139.17312355828946</v>
      </c>
      <c r="M140" s="821">
        <f t="shared" si="36"/>
        <v>134.37182832219145</v>
      </c>
      <c r="N140" s="821">
        <f t="shared" si="36"/>
        <v>133.44305789100787</v>
      </c>
      <c r="O140" s="821">
        <f t="shared" si="36"/>
        <v>132.38293926875326</v>
      </c>
      <c r="P140" s="821">
        <f t="shared" si="36"/>
        <v>131.47603963660828</v>
      </c>
      <c r="Q140" s="821">
        <f t="shared" si="36"/>
        <v>130.15185128174028</v>
      </c>
      <c r="R140" s="821">
        <f t="shared" si="36"/>
        <v>128.2032512237497</v>
      </c>
      <c r="S140" s="821">
        <f t="shared" si="36"/>
        <v>126.75818706665113</v>
      </c>
      <c r="T140" s="821">
        <f t="shared" si="36"/>
        <v>124.6368666913839</v>
      </c>
      <c r="U140" s="821">
        <f t="shared" si="36"/>
        <v>123.01348377769608</v>
      </c>
      <c r="V140" s="821">
        <f t="shared" si="36"/>
        <v>121.14999651579025</v>
      </c>
      <c r="W140" s="821">
        <f t="shared" si="36"/>
        <v>120.3546183581863</v>
      </c>
      <c r="X140" s="821">
        <f t="shared" si="36"/>
        <v>119.47289979326662</v>
      </c>
      <c r="Y140" s="821">
        <f t="shared" si="36"/>
        <v>118.59674452216848</v>
      </c>
      <c r="Z140" s="821">
        <f t="shared" si="36"/>
        <v>117.74000558087104</v>
      </c>
      <c r="AA140" s="821">
        <f t="shared" si="36"/>
        <v>116.44389703545869</v>
      </c>
      <c r="AB140" s="821">
        <f t="shared" si="36"/>
        <v>115.94204767226611</v>
      </c>
      <c r="AC140" s="821">
        <f t="shared" si="36"/>
        <v>116.04567072899748</v>
      </c>
      <c r="AD140" s="821">
        <f t="shared" si="36"/>
        <v>116.13863034951726</v>
      </c>
      <c r="AE140" s="821">
        <f t="shared" si="36"/>
        <v>116.22720290044406</v>
      </c>
      <c r="AF140" s="821">
        <f t="shared" si="36"/>
        <v>116.29350999729184</v>
      </c>
      <c r="AG140" s="821">
        <f t="shared" si="36"/>
        <v>115.55343643476743</v>
      </c>
      <c r="AH140" s="821">
        <f t="shared" si="36"/>
        <v>114.80781505811072</v>
      </c>
      <c r="AI140" s="821">
        <f t="shared" si="36"/>
        <v>114.07502697222932</v>
      </c>
      <c r="AJ140" s="821">
        <f t="shared" si="36"/>
        <v>113.31701585049507</v>
      </c>
      <c r="AK140" s="821">
        <f t="shared" si="36"/>
        <v>112.54928200895701</v>
      </c>
      <c r="AL140" s="821">
        <f t="shared" si="36"/>
        <v>111.58912442192452</v>
      </c>
      <c r="AM140" s="821">
        <f t="shared" si="36"/>
        <v>110.62383242507079</v>
      </c>
      <c r="AN140" s="821">
        <f t="shared" si="36"/>
        <v>110.67315229371926</v>
      </c>
      <c r="AO140" s="821">
        <f t="shared" si="36"/>
        <v>110.72005298206022</v>
      </c>
      <c r="AP140" s="821">
        <f t="shared" si="36"/>
        <v>110.76353253379401</v>
      </c>
      <c r="AQ140" s="821">
        <f t="shared" si="36"/>
        <v>110.81009780785178</v>
      </c>
      <c r="AR140" s="821">
        <f t="shared" si="36"/>
        <v>110.85815953090871</v>
      </c>
      <c r="AS140" s="821">
        <f t="shared" si="36"/>
        <v>110.90879821152311</v>
      </c>
      <c r="AT140" s="821">
        <f t="shared" si="36"/>
        <v>110.95453030603767</v>
      </c>
      <c r="AU140" s="821">
        <f t="shared" si="36"/>
        <v>110.98801849441045</v>
      </c>
      <c r="AV140" s="821">
        <f t="shared" si="36"/>
        <v>111.01623721442131</v>
      </c>
      <c r="AW140" s="821">
        <f t="shared" si="36"/>
        <v>111.04940949115974</v>
      </c>
      <c r="AX140" s="821">
        <f t="shared" si="36"/>
        <v>111.09232717447732</v>
      </c>
      <c r="AY140" s="821">
        <f t="shared" si="36"/>
        <v>111.14277531599666</v>
      </c>
      <c r="AZ140" s="821">
        <f t="shared" si="36"/>
        <v>111.20747418273858</v>
      </c>
      <c r="BA140" s="821">
        <f t="shared" si="36"/>
        <v>109.28020697336513</v>
      </c>
      <c r="BB140" s="821">
        <f t="shared" si="36"/>
        <v>108.37478327827026</v>
      </c>
      <c r="BC140" s="821">
        <f t="shared" si="36"/>
        <v>106.48036667131102</v>
      </c>
      <c r="BD140" s="821">
        <f t="shared" si="36"/>
        <v>105.57164355262273</v>
      </c>
      <c r="BE140" s="821">
        <f t="shared" si="36"/>
        <v>103.6682225616081</v>
      </c>
      <c r="BF140" s="821">
        <f t="shared" si="36"/>
        <v>101.76521251377888</v>
      </c>
      <c r="BG140" s="821">
        <f t="shared" si="36"/>
        <v>100.84772489612929</v>
      </c>
      <c r="BH140" s="821">
        <f t="shared" si="36"/>
        <v>99.934517210867199</v>
      </c>
      <c r="BI140" s="821">
        <f t="shared" si="36"/>
        <v>100.01841757003052</v>
      </c>
      <c r="BJ140" s="821">
        <f t="shared" si="36"/>
        <v>100.1026809577176</v>
      </c>
      <c r="BK140" s="1543"/>
      <c r="BL140" s="1543"/>
      <c r="BM140" s="1543"/>
      <c r="BN140" s="1543"/>
      <c r="BO140" s="1543"/>
      <c r="BP140" s="1543"/>
      <c r="BQ140" s="1543"/>
      <c r="BR140" s="1543"/>
      <c r="BS140" s="1543"/>
      <c r="BT140" s="1543"/>
      <c r="BU140" s="1543"/>
      <c r="BV140" s="1543"/>
      <c r="BW140" s="1543"/>
      <c r="BX140" s="1543"/>
      <c r="BY140" s="1543"/>
      <c r="BZ140" s="1543"/>
      <c r="CA140" s="1543"/>
      <c r="CB140" s="1543"/>
      <c r="CC140" s="1543"/>
      <c r="CD140" s="1543"/>
      <c r="CE140" s="1543"/>
      <c r="CF140" s="1543"/>
      <c r="CG140" s="1543"/>
      <c r="CH140" s="1543"/>
      <c r="CI140" s="1542"/>
      <c r="CK140" s="1370"/>
    </row>
    <row r="141" spans="2:89" ht="27.6" x14ac:dyDescent="0.25">
      <c r="B141" s="809" t="s">
        <v>626</v>
      </c>
      <c r="C141" s="816" t="s">
        <v>234</v>
      </c>
      <c r="D141" s="817" t="s">
        <v>627</v>
      </c>
      <c r="E141" s="818" t="s">
        <v>149</v>
      </c>
      <c r="F141" s="819">
        <v>1</v>
      </c>
      <c r="G141" s="820">
        <f>(((G137-G148))*1000000)/((G170)*1000)</f>
        <v>163.76079986645868</v>
      </c>
      <c r="H141" s="820">
        <f t="shared" si="36"/>
        <v>163.60745098191686</v>
      </c>
      <c r="I141" s="820">
        <f t="shared" si="36"/>
        <v>162.68845482103066</v>
      </c>
      <c r="J141" s="820">
        <f t="shared" si="36"/>
        <v>161.41582823141022</v>
      </c>
      <c r="K141" s="820">
        <f t="shared" si="36"/>
        <v>159.89461190080965</v>
      </c>
      <c r="L141" s="820">
        <f t="shared" si="36"/>
        <v>158.2106857666486</v>
      </c>
      <c r="M141" s="821">
        <f t="shared" si="36"/>
        <v>157.78896697676674</v>
      </c>
      <c r="N141" s="821">
        <f t="shared" si="36"/>
        <v>156.92063087415244</v>
      </c>
      <c r="O141" s="821">
        <f t="shared" si="36"/>
        <v>156.30563248107586</v>
      </c>
      <c r="P141" s="821">
        <f t="shared" si="36"/>
        <v>156.22495245438486</v>
      </c>
      <c r="Q141" s="821">
        <f t="shared" si="36"/>
        <v>156.22106526990845</v>
      </c>
      <c r="R141" s="821">
        <f t="shared" si="36"/>
        <v>157.14932302721286</v>
      </c>
      <c r="S141" s="821">
        <f t="shared" si="36"/>
        <v>159.68220449802951</v>
      </c>
      <c r="T141" s="821">
        <f t="shared" si="36"/>
        <v>164.05083017032533</v>
      </c>
      <c r="U141" s="821">
        <f t="shared" si="36"/>
        <v>176.75497504095691</v>
      </c>
      <c r="V141" s="821">
        <f t="shared" si="36"/>
        <v>250.52565232768751</v>
      </c>
      <c r="W141" s="821">
        <f t="shared" si="36"/>
        <v>279.49360805261222</v>
      </c>
      <c r="X141" s="821">
        <f t="shared" si="36"/>
        <v>277.70418121909768</v>
      </c>
      <c r="Y141" s="821">
        <f t="shared" si="36"/>
        <v>272.38829672347742</v>
      </c>
      <c r="Z141" s="821">
        <f t="shared" si="36"/>
        <v>265.30122927149347</v>
      </c>
      <c r="AA141" s="821">
        <f t="shared" si="36"/>
        <v>254.73730117262247</v>
      </c>
      <c r="AB141" s="821">
        <f t="shared" si="36"/>
        <v>247.83567922788166</v>
      </c>
      <c r="AC141" s="821">
        <f t="shared" si="36"/>
        <v>243.46660683770091</v>
      </c>
      <c r="AD141" s="821">
        <f t="shared" si="36"/>
        <v>237.2397891146594</v>
      </c>
      <c r="AE141" s="821">
        <f t="shared" si="36"/>
        <v>231.26306588557685</v>
      </c>
      <c r="AF141" s="821">
        <f t="shared" si="36"/>
        <v>226.07502542443117</v>
      </c>
      <c r="AG141" s="821">
        <f t="shared" si="36"/>
        <v>222.1075231703993</v>
      </c>
      <c r="AH141" s="821">
        <f t="shared" si="36"/>
        <v>218.17094131425611</v>
      </c>
      <c r="AI141" s="821">
        <f t="shared" si="36"/>
        <v>211.9683906335284</v>
      </c>
      <c r="AJ141" s="821">
        <f t="shared" si="36"/>
        <v>206.21676957470302</v>
      </c>
      <c r="AK141" s="821">
        <f t="shared" si="36"/>
        <v>202.21485026365886</v>
      </c>
      <c r="AL141" s="821">
        <f t="shared" si="36"/>
        <v>199.7894577913153</v>
      </c>
      <c r="AM141" s="821">
        <f t="shared" si="36"/>
        <v>196.33993990974102</v>
      </c>
      <c r="AN141" s="821">
        <f t="shared" si="36"/>
        <v>193.3192313533587</v>
      </c>
      <c r="AO141" s="821">
        <f t="shared" si="36"/>
        <v>191.35234962991211</v>
      </c>
      <c r="AP141" s="821">
        <f t="shared" si="36"/>
        <v>189.53175378090864</v>
      </c>
      <c r="AQ141" s="821">
        <f t="shared" si="36"/>
        <v>187.44019797471216</v>
      </c>
      <c r="AR141" s="821">
        <f t="shared" si="36"/>
        <v>184.6673492747575</v>
      </c>
      <c r="AS141" s="821">
        <f t="shared" si="36"/>
        <v>181.61319664259145</v>
      </c>
      <c r="AT141" s="821">
        <f t="shared" si="36"/>
        <v>178.61461960647912</v>
      </c>
      <c r="AU141" s="821">
        <f t="shared" si="36"/>
        <v>177.0612843857663</v>
      </c>
      <c r="AV141" s="821">
        <f t="shared" si="36"/>
        <v>174.98163819964876</v>
      </c>
      <c r="AW141" s="821">
        <f t="shared" si="36"/>
        <v>173.07620574546593</v>
      </c>
      <c r="AX141" s="821">
        <f t="shared" si="36"/>
        <v>171.93326784664421</v>
      </c>
      <c r="AY141" s="821">
        <f t="shared" si="36"/>
        <v>170.59162425331036</v>
      </c>
      <c r="AZ141" s="821">
        <f t="shared" si="36"/>
        <v>169.21245966272895</v>
      </c>
      <c r="BA141" s="821">
        <f t="shared" si="36"/>
        <v>164.42669871017839</v>
      </c>
      <c r="BB141" s="821">
        <f t="shared" si="36"/>
        <v>160.66023411063387</v>
      </c>
      <c r="BC141" s="821">
        <f t="shared" si="36"/>
        <v>154.76142918975788</v>
      </c>
      <c r="BD141" s="821">
        <f t="shared" si="36"/>
        <v>149.96226036186516</v>
      </c>
      <c r="BE141" s="821">
        <f t="shared" si="36"/>
        <v>144.79197011233489</v>
      </c>
      <c r="BF141" s="821">
        <f t="shared" si="36"/>
        <v>139.20543292773169</v>
      </c>
      <c r="BG141" s="821">
        <f t="shared" si="36"/>
        <v>135.15592180172359</v>
      </c>
      <c r="BH141" s="821">
        <f t="shared" si="36"/>
        <v>131.02417442644887</v>
      </c>
      <c r="BI141" s="821">
        <f t="shared" si="36"/>
        <v>127.80834179869169</v>
      </c>
      <c r="BJ141" s="821">
        <f t="shared" si="36"/>
        <v>125.06294680687647</v>
      </c>
      <c r="BK141" s="1543"/>
      <c r="BL141" s="1543"/>
      <c r="BM141" s="1543"/>
      <c r="BN141" s="1543"/>
      <c r="BO141" s="1543"/>
      <c r="BP141" s="1543"/>
      <c r="BQ141" s="1543"/>
      <c r="BR141" s="1543"/>
      <c r="BS141" s="1543"/>
      <c r="BT141" s="1543"/>
      <c r="BU141" s="1543"/>
      <c r="BV141" s="1543"/>
      <c r="BW141" s="1543"/>
      <c r="BX141" s="1543"/>
      <c r="BY141" s="1543"/>
      <c r="BZ141" s="1543"/>
      <c r="CA141" s="1543"/>
      <c r="CB141" s="1543"/>
      <c r="CC141" s="1543"/>
      <c r="CD141" s="1543"/>
      <c r="CE141" s="1543"/>
      <c r="CF141" s="1543"/>
      <c r="CG141" s="1543"/>
      <c r="CH141" s="1543"/>
      <c r="CI141" s="1542"/>
      <c r="CK141" s="1370"/>
    </row>
    <row r="142" spans="2:89" ht="27.6" x14ac:dyDescent="0.25">
      <c r="B142" s="809" t="s">
        <v>628</v>
      </c>
      <c r="C142" s="816" t="s">
        <v>148</v>
      </c>
      <c r="D142" s="817" t="s">
        <v>629</v>
      </c>
      <c r="E142" s="818" t="s">
        <v>149</v>
      </c>
      <c r="F142" s="819">
        <v>1</v>
      </c>
      <c r="G142" s="820">
        <f>(((G136-G147)+(G137-G148))*1000000)/((G169+G170)*1000)</f>
        <v>155.80287038404927</v>
      </c>
      <c r="H142" s="820">
        <f t="shared" ref="H142:BJ142" si="37">(((H136-H147)+(H137-H148))*1000000)/((H169+H170)*1000)</f>
        <v>155.37328078326348</v>
      </c>
      <c r="I142" s="820">
        <f>(((I136-I147)+(I137-I148))*1000000)/((I169+I170)*1000)</f>
        <v>154.28697672238923</v>
      </c>
      <c r="J142" s="820">
        <f t="shared" si="37"/>
        <v>152.96126157556333</v>
      </c>
      <c r="K142" s="820">
        <f t="shared" si="37"/>
        <v>151.41956666899344</v>
      </c>
      <c r="L142" s="820">
        <f t="shared" si="37"/>
        <v>149.8059859724986</v>
      </c>
      <c r="M142" s="821">
        <f t="shared" si="37"/>
        <v>146.13962031411339</v>
      </c>
      <c r="N142" s="821">
        <f t="shared" si="37"/>
        <v>143.95936611824354</v>
      </c>
      <c r="O142" s="821">
        <f t="shared" si="37"/>
        <v>141.80449362506337</v>
      </c>
      <c r="P142" s="821">
        <f t="shared" si="37"/>
        <v>139.88599794736896</v>
      </c>
      <c r="Q142" s="821">
        <f t="shared" si="37"/>
        <v>137.60962542366067</v>
      </c>
      <c r="R142" s="821">
        <f t="shared" si="37"/>
        <v>134.93603595408001</v>
      </c>
      <c r="S142" s="821">
        <f t="shared" si="37"/>
        <v>132.66559885002627</v>
      </c>
      <c r="T142" s="821">
        <f t="shared" si="37"/>
        <v>129.62731748691456</v>
      </c>
      <c r="U142" s="821">
        <f t="shared" si="37"/>
        <v>126.99552350123793</v>
      </c>
      <c r="V142" s="821">
        <f t="shared" si="37"/>
        <v>124.01435373402857</v>
      </c>
      <c r="W142" s="821">
        <f t="shared" si="37"/>
        <v>123.41681740440839</v>
      </c>
      <c r="X142" s="821">
        <f t="shared" si="37"/>
        <v>122.4364301027497</v>
      </c>
      <c r="Y142" s="821">
        <f t="shared" si="37"/>
        <v>121.43669875727582</v>
      </c>
      <c r="Z142" s="821">
        <f t="shared" si="37"/>
        <v>120.45790611831238</v>
      </c>
      <c r="AA142" s="821">
        <f t="shared" si="37"/>
        <v>119.02797864098572</v>
      </c>
      <c r="AB142" s="821">
        <f t="shared" si="37"/>
        <v>118.42469603968271</v>
      </c>
      <c r="AC142" s="821">
        <f t="shared" si="37"/>
        <v>118.43928478289124</v>
      </c>
      <c r="AD142" s="821">
        <f t="shared" si="37"/>
        <v>118.43308033876333</v>
      </c>
      <c r="AE142" s="821">
        <f t="shared" si="37"/>
        <v>118.43039307978242</v>
      </c>
      <c r="AF142" s="821">
        <f t="shared" si="37"/>
        <v>118.41334380259214</v>
      </c>
      <c r="AG142" s="821">
        <f t="shared" si="37"/>
        <v>117.61139368379338</v>
      </c>
      <c r="AH142" s="821">
        <f t="shared" si="37"/>
        <v>116.80989547315673</v>
      </c>
      <c r="AI142" s="821">
        <f t="shared" si="37"/>
        <v>115.99641052772135</v>
      </c>
      <c r="AJ142" s="821">
        <f t="shared" si="37"/>
        <v>115.16682410393409</v>
      </c>
      <c r="AK142" s="821">
        <f t="shared" si="37"/>
        <v>114.35174805210787</v>
      </c>
      <c r="AL142" s="821">
        <f t="shared" si="37"/>
        <v>113.35920263762064</v>
      </c>
      <c r="AM142" s="821">
        <f t="shared" si="37"/>
        <v>112.34980835800738</v>
      </c>
      <c r="AN142" s="821">
        <f t="shared" si="37"/>
        <v>112.35225340328731</v>
      </c>
      <c r="AO142" s="821">
        <f t="shared" si="37"/>
        <v>112.36035713086171</v>
      </c>
      <c r="AP142" s="821">
        <f t="shared" si="37"/>
        <v>112.3669135762966</v>
      </c>
      <c r="AQ142" s="821">
        <f t="shared" si="37"/>
        <v>112.3732328665935</v>
      </c>
      <c r="AR142" s="821">
        <f t="shared" si="37"/>
        <v>112.37221549263249</v>
      </c>
      <c r="AS142" s="821">
        <f t="shared" si="37"/>
        <v>112.37364453541549</v>
      </c>
      <c r="AT142" s="821">
        <f t="shared" si="37"/>
        <v>112.37022254039482</v>
      </c>
      <c r="AU142" s="821">
        <f t="shared" si="37"/>
        <v>112.37776233575708</v>
      </c>
      <c r="AV142" s="821">
        <f t="shared" si="37"/>
        <v>112.3650559052362</v>
      </c>
      <c r="AW142" s="821">
        <f t="shared" si="37"/>
        <v>112.36323812722523</v>
      </c>
      <c r="AX142" s="821">
        <f t="shared" si="37"/>
        <v>112.38173717157224</v>
      </c>
      <c r="AY142" s="821">
        <f t="shared" si="37"/>
        <v>112.39778518644972</v>
      </c>
      <c r="AZ142" s="821">
        <f t="shared" si="37"/>
        <v>112.42758072551938</v>
      </c>
      <c r="BA142" s="821">
        <f t="shared" si="37"/>
        <v>110.43834868599642</v>
      </c>
      <c r="BB142" s="821">
        <f t="shared" si="37"/>
        <v>109.47747223656184</v>
      </c>
      <c r="BC142" s="821">
        <f t="shared" si="37"/>
        <v>107.50677620625979</v>
      </c>
      <c r="BD142" s="821">
        <f t="shared" si="37"/>
        <v>106.5226642844831</v>
      </c>
      <c r="BE142" s="821">
        <f t="shared" si="37"/>
        <v>104.55580883555079</v>
      </c>
      <c r="BF142" s="821">
        <f t="shared" si="37"/>
        <v>102.57910326515051</v>
      </c>
      <c r="BG142" s="821">
        <f t="shared" si="37"/>
        <v>101.59894757478817</v>
      </c>
      <c r="BH142" s="821">
        <f t="shared" si="37"/>
        <v>100.62078041099561</v>
      </c>
      <c r="BI142" s="821">
        <f t="shared" si="37"/>
        <v>100.63730916933436</v>
      </c>
      <c r="BJ142" s="821">
        <f t="shared" si="37"/>
        <v>100.6637539405675</v>
      </c>
      <c r="BK142" s="1543"/>
      <c r="BL142" s="1543"/>
      <c r="BM142" s="1543"/>
      <c r="BN142" s="1543"/>
      <c r="BO142" s="1543"/>
      <c r="BP142" s="1543"/>
      <c r="BQ142" s="1543"/>
      <c r="BR142" s="1543"/>
      <c r="BS142" s="1543"/>
      <c r="BT142" s="1543"/>
      <c r="BU142" s="1543"/>
      <c r="BV142" s="1543"/>
      <c r="BW142" s="1543"/>
      <c r="BX142" s="1543"/>
      <c r="BY142" s="1543"/>
      <c r="BZ142" s="1543"/>
      <c r="CA142" s="1543"/>
      <c r="CB142" s="1543"/>
      <c r="CC142" s="1543"/>
      <c r="CD142" s="1543"/>
      <c r="CE142" s="1543"/>
      <c r="CF142" s="1543"/>
      <c r="CG142" s="1543"/>
      <c r="CH142" s="1543"/>
      <c r="CI142" s="1542"/>
      <c r="CK142" s="1370"/>
    </row>
    <row r="143" spans="2:89" x14ac:dyDescent="0.25">
      <c r="B143" s="809" t="s">
        <v>630</v>
      </c>
      <c r="C143" s="816" t="s">
        <v>420</v>
      </c>
      <c r="D143" s="817" t="s">
        <v>631</v>
      </c>
      <c r="E143" s="818" t="s">
        <v>146</v>
      </c>
      <c r="F143" s="819">
        <v>2</v>
      </c>
      <c r="G143" s="639">
        <f t="shared" ref="G143:BJ146" si="38">G53+G111</f>
        <v>2.4500000000000002</v>
      </c>
      <c r="H143" s="639">
        <f t="shared" si="38"/>
        <v>2.4500000000000002</v>
      </c>
      <c r="I143" s="639">
        <f t="shared" si="38"/>
        <v>2.4500000000000002</v>
      </c>
      <c r="J143" s="639">
        <f t="shared" si="38"/>
        <v>2.4500000000000002</v>
      </c>
      <c r="K143" s="639">
        <f t="shared" si="38"/>
        <v>2.4500000000000002</v>
      </c>
      <c r="L143" s="639">
        <f t="shared" si="38"/>
        <v>2.4500000000000002</v>
      </c>
      <c r="M143" s="791">
        <f t="shared" si="38"/>
        <v>2.4500000000000002</v>
      </c>
      <c r="N143" s="791">
        <f t="shared" si="38"/>
        <v>2.4500000000000002</v>
      </c>
      <c r="O143" s="791">
        <f t="shared" si="38"/>
        <v>2.4500000000000002</v>
      </c>
      <c r="P143" s="791">
        <f t="shared" si="38"/>
        <v>2.4500000000000002</v>
      </c>
      <c r="Q143" s="791">
        <f t="shared" si="38"/>
        <v>2.4500000000000002</v>
      </c>
      <c r="R143" s="791">
        <f t="shared" si="38"/>
        <v>2.4500000000000002</v>
      </c>
      <c r="S143" s="791">
        <f t="shared" si="38"/>
        <v>2.4500000000000002</v>
      </c>
      <c r="T143" s="791">
        <f t="shared" si="38"/>
        <v>2.4500000000000002</v>
      </c>
      <c r="U143" s="791">
        <f t="shared" si="38"/>
        <v>2.4500000000000002</v>
      </c>
      <c r="V143" s="791">
        <f t="shared" si="38"/>
        <v>2.4500000000000002</v>
      </c>
      <c r="W143" s="791">
        <f t="shared" si="38"/>
        <v>2.4500000000000002</v>
      </c>
      <c r="X143" s="791">
        <f t="shared" si="38"/>
        <v>2.4500000000000002</v>
      </c>
      <c r="Y143" s="791">
        <f t="shared" si="38"/>
        <v>2.4500000000000002</v>
      </c>
      <c r="Z143" s="791">
        <f t="shared" si="38"/>
        <v>2.4500000000000002</v>
      </c>
      <c r="AA143" s="791">
        <f t="shared" si="38"/>
        <v>2.4500000000000002</v>
      </c>
      <c r="AB143" s="791">
        <f t="shared" si="38"/>
        <v>2.4500000000000002</v>
      </c>
      <c r="AC143" s="791">
        <f t="shared" si="38"/>
        <v>2.4500000000000002</v>
      </c>
      <c r="AD143" s="791">
        <f t="shared" si="38"/>
        <v>2.4500000000000002</v>
      </c>
      <c r="AE143" s="791">
        <f t="shared" si="38"/>
        <v>2.4500000000000002</v>
      </c>
      <c r="AF143" s="791">
        <f t="shared" si="38"/>
        <v>2.4500000000000002</v>
      </c>
      <c r="AG143" s="791">
        <f t="shared" si="38"/>
        <v>2.4500000000000002</v>
      </c>
      <c r="AH143" s="791">
        <f t="shared" si="38"/>
        <v>2.4500000000000002</v>
      </c>
      <c r="AI143" s="791">
        <f t="shared" si="38"/>
        <v>2.4500000000000002</v>
      </c>
      <c r="AJ143" s="791">
        <f t="shared" si="38"/>
        <v>2.4500000000000002</v>
      </c>
      <c r="AK143" s="791">
        <f t="shared" si="38"/>
        <v>2.4500000000000002</v>
      </c>
      <c r="AL143" s="791">
        <f t="shared" si="38"/>
        <v>2.4500000000000002</v>
      </c>
      <c r="AM143" s="791">
        <f t="shared" si="38"/>
        <v>2.4500000000000002</v>
      </c>
      <c r="AN143" s="791">
        <f t="shared" si="38"/>
        <v>2.4500000000000002</v>
      </c>
      <c r="AO143" s="791">
        <f t="shared" si="38"/>
        <v>2.4500000000000002</v>
      </c>
      <c r="AP143" s="791">
        <f t="shared" si="38"/>
        <v>2.4500000000000002</v>
      </c>
      <c r="AQ143" s="791">
        <f t="shared" si="38"/>
        <v>2.4500000000000002</v>
      </c>
      <c r="AR143" s="791">
        <f t="shared" si="38"/>
        <v>2.4500000000000002</v>
      </c>
      <c r="AS143" s="791">
        <f t="shared" si="38"/>
        <v>2.4500000000000002</v>
      </c>
      <c r="AT143" s="791">
        <f t="shared" si="38"/>
        <v>2.4500000000000002</v>
      </c>
      <c r="AU143" s="791">
        <f t="shared" si="38"/>
        <v>2.4500000000000002</v>
      </c>
      <c r="AV143" s="791">
        <f t="shared" si="38"/>
        <v>2.4500000000000002</v>
      </c>
      <c r="AW143" s="791">
        <f t="shared" si="38"/>
        <v>2.4500000000000002</v>
      </c>
      <c r="AX143" s="791">
        <f t="shared" si="38"/>
        <v>2.4500000000000002</v>
      </c>
      <c r="AY143" s="791">
        <f t="shared" si="38"/>
        <v>2.4500000000000002</v>
      </c>
      <c r="AZ143" s="791">
        <f t="shared" si="38"/>
        <v>2.4500000000000002</v>
      </c>
      <c r="BA143" s="791">
        <f t="shared" si="38"/>
        <v>2.4500000000000002</v>
      </c>
      <c r="BB143" s="791">
        <f t="shared" si="38"/>
        <v>2.4500000000000002</v>
      </c>
      <c r="BC143" s="791">
        <f t="shared" si="38"/>
        <v>2.4500000000000002</v>
      </c>
      <c r="BD143" s="791">
        <f t="shared" si="38"/>
        <v>2.4500000000000002</v>
      </c>
      <c r="BE143" s="791">
        <f t="shared" si="38"/>
        <v>2.4500000000000002</v>
      </c>
      <c r="BF143" s="791">
        <f t="shared" si="38"/>
        <v>2.4500000000000002</v>
      </c>
      <c r="BG143" s="791">
        <f t="shared" si="38"/>
        <v>2.4500000000000002</v>
      </c>
      <c r="BH143" s="791">
        <f t="shared" si="38"/>
        <v>2.4500000000000002</v>
      </c>
      <c r="BI143" s="791">
        <f t="shared" si="38"/>
        <v>2.4500000000000002</v>
      </c>
      <c r="BJ143" s="791">
        <f t="shared" si="38"/>
        <v>2.4500000000000002</v>
      </c>
      <c r="BK143" s="1539"/>
      <c r="BL143" s="1539"/>
      <c r="BM143" s="1539"/>
      <c r="BN143" s="1539"/>
      <c r="BO143" s="1539"/>
      <c r="BP143" s="1539"/>
      <c r="BQ143" s="1539"/>
      <c r="BR143" s="1539"/>
      <c r="BS143" s="1539"/>
      <c r="BT143" s="1539"/>
      <c r="BU143" s="1539"/>
      <c r="BV143" s="1539"/>
      <c r="BW143" s="1539"/>
      <c r="BX143" s="1539"/>
      <c r="BY143" s="1539"/>
      <c r="BZ143" s="1539"/>
      <c r="CA143" s="1539"/>
      <c r="CB143" s="1539"/>
      <c r="CC143" s="1539"/>
      <c r="CD143" s="1539"/>
      <c r="CE143" s="1539"/>
      <c r="CF143" s="1539"/>
      <c r="CG143" s="1539"/>
      <c r="CH143" s="1539"/>
      <c r="CI143" s="1538"/>
      <c r="CK143" s="1370"/>
    </row>
    <row r="144" spans="2:89" ht="14.4" thickBot="1" x14ac:dyDescent="0.3">
      <c r="B144" s="822" t="s">
        <v>632</v>
      </c>
      <c r="C144" s="823" t="s">
        <v>422</v>
      </c>
      <c r="D144" s="824" t="s">
        <v>633</v>
      </c>
      <c r="E144" s="825" t="s">
        <v>146</v>
      </c>
      <c r="F144" s="826">
        <v>2</v>
      </c>
      <c r="G144" s="801">
        <f t="shared" si="38"/>
        <v>0.48</v>
      </c>
      <c r="H144" s="801">
        <f t="shared" si="38"/>
        <v>0.48</v>
      </c>
      <c r="I144" s="801">
        <f t="shared" si="38"/>
        <v>0.48</v>
      </c>
      <c r="J144" s="801">
        <f t="shared" si="38"/>
        <v>0.48</v>
      </c>
      <c r="K144" s="801">
        <f t="shared" si="38"/>
        <v>0.48</v>
      </c>
      <c r="L144" s="801">
        <f t="shared" si="38"/>
        <v>0.48</v>
      </c>
      <c r="M144" s="827">
        <f t="shared" si="38"/>
        <v>0.48</v>
      </c>
      <c r="N144" s="827">
        <f t="shared" si="38"/>
        <v>0.48</v>
      </c>
      <c r="O144" s="827">
        <f t="shared" si="38"/>
        <v>0.48</v>
      </c>
      <c r="P144" s="827">
        <f t="shared" si="38"/>
        <v>0.48</v>
      </c>
      <c r="Q144" s="827">
        <f t="shared" si="38"/>
        <v>0.48</v>
      </c>
      <c r="R144" s="827">
        <f t="shared" si="38"/>
        <v>0.48</v>
      </c>
      <c r="S144" s="827">
        <f t="shared" si="38"/>
        <v>0.48</v>
      </c>
      <c r="T144" s="827">
        <f t="shared" si="38"/>
        <v>0.48</v>
      </c>
      <c r="U144" s="827">
        <f t="shared" si="38"/>
        <v>0.48</v>
      </c>
      <c r="V144" s="827">
        <f t="shared" si="38"/>
        <v>0.48</v>
      </c>
      <c r="W144" s="827">
        <f t="shared" si="38"/>
        <v>0.48</v>
      </c>
      <c r="X144" s="827">
        <f t="shared" si="38"/>
        <v>0.48</v>
      </c>
      <c r="Y144" s="827">
        <f t="shared" si="38"/>
        <v>0.48</v>
      </c>
      <c r="Z144" s="827">
        <f t="shared" si="38"/>
        <v>0.48</v>
      </c>
      <c r="AA144" s="827">
        <f t="shared" si="38"/>
        <v>0.48</v>
      </c>
      <c r="AB144" s="827">
        <f t="shared" si="38"/>
        <v>0.48</v>
      </c>
      <c r="AC144" s="827">
        <f t="shared" si="38"/>
        <v>0.48</v>
      </c>
      <c r="AD144" s="827">
        <f t="shared" si="38"/>
        <v>0.48</v>
      </c>
      <c r="AE144" s="827">
        <f t="shared" si="38"/>
        <v>0.48</v>
      </c>
      <c r="AF144" s="827">
        <f t="shared" si="38"/>
        <v>0.48</v>
      </c>
      <c r="AG144" s="827">
        <f t="shared" si="38"/>
        <v>0.48</v>
      </c>
      <c r="AH144" s="827">
        <f t="shared" si="38"/>
        <v>0.48</v>
      </c>
      <c r="AI144" s="827">
        <f t="shared" si="38"/>
        <v>0.48</v>
      </c>
      <c r="AJ144" s="827">
        <f t="shared" si="38"/>
        <v>0.48</v>
      </c>
      <c r="AK144" s="827">
        <f t="shared" si="38"/>
        <v>0.48</v>
      </c>
      <c r="AL144" s="827">
        <f t="shared" si="38"/>
        <v>0.48</v>
      </c>
      <c r="AM144" s="827">
        <f t="shared" si="38"/>
        <v>0.48</v>
      </c>
      <c r="AN144" s="827">
        <f t="shared" si="38"/>
        <v>0.48</v>
      </c>
      <c r="AO144" s="827">
        <f t="shared" si="38"/>
        <v>0.48</v>
      </c>
      <c r="AP144" s="827">
        <f t="shared" si="38"/>
        <v>0.48</v>
      </c>
      <c r="AQ144" s="827">
        <f t="shared" si="38"/>
        <v>0.48</v>
      </c>
      <c r="AR144" s="827">
        <f t="shared" si="38"/>
        <v>0.48</v>
      </c>
      <c r="AS144" s="827">
        <f t="shared" si="38"/>
        <v>0.48</v>
      </c>
      <c r="AT144" s="827">
        <f t="shared" si="38"/>
        <v>0.48</v>
      </c>
      <c r="AU144" s="827">
        <f t="shared" si="38"/>
        <v>0.48</v>
      </c>
      <c r="AV144" s="827">
        <f t="shared" si="38"/>
        <v>0.48</v>
      </c>
      <c r="AW144" s="827">
        <f t="shared" si="38"/>
        <v>0.48</v>
      </c>
      <c r="AX144" s="827">
        <f t="shared" si="38"/>
        <v>0.48</v>
      </c>
      <c r="AY144" s="827">
        <f t="shared" si="38"/>
        <v>0.48</v>
      </c>
      <c r="AZ144" s="827">
        <f t="shared" si="38"/>
        <v>0.48</v>
      </c>
      <c r="BA144" s="827">
        <f t="shared" si="38"/>
        <v>0.48</v>
      </c>
      <c r="BB144" s="827">
        <f t="shared" si="38"/>
        <v>0.48</v>
      </c>
      <c r="BC144" s="827">
        <f t="shared" si="38"/>
        <v>0.48</v>
      </c>
      <c r="BD144" s="827">
        <f t="shared" si="38"/>
        <v>0.48</v>
      </c>
      <c r="BE144" s="827">
        <f t="shared" si="38"/>
        <v>0.48</v>
      </c>
      <c r="BF144" s="827">
        <f t="shared" si="38"/>
        <v>0.48</v>
      </c>
      <c r="BG144" s="827">
        <f t="shared" si="38"/>
        <v>0.48</v>
      </c>
      <c r="BH144" s="827">
        <f t="shared" si="38"/>
        <v>0.48</v>
      </c>
      <c r="BI144" s="827">
        <f t="shared" si="38"/>
        <v>0.48</v>
      </c>
      <c r="BJ144" s="827">
        <f t="shared" si="38"/>
        <v>0.48</v>
      </c>
      <c r="BK144" s="1544"/>
      <c r="BL144" s="1544"/>
      <c r="BM144" s="1544"/>
      <c r="BN144" s="1544"/>
      <c r="BO144" s="1544"/>
      <c r="BP144" s="1544"/>
      <c r="BQ144" s="1544"/>
      <c r="BR144" s="1544"/>
      <c r="BS144" s="1544"/>
      <c r="BT144" s="1544"/>
      <c r="BU144" s="1544"/>
      <c r="BV144" s="1544"/>
      <c r="BW144" s="1544"/>
      <c r="BX144" s="1544"/>
      <c r="BY144" s="1544"/>
      <c r="BZ144" s="1544"/>
      <c r="CA144" s="1544"/>
      <c r="CB144" s="1544"/>
      <c r="CC144" s="1544"/>
      <c r="CD144" s="1544"/>
      <c r="CE144" s="1544"/>
      <c r="CF144" s="1544"/>
      <c r="CG144" s="1544"/>
      <c r="CH144" s="1544"/>
      <c r="CI144" s="1541"/>
      <c r="CK144" s="1370"/>
    </row>
    <row r="145" spans="2:89" x14ac:dyDescent="0.25">
      <c r="B145" s="779" t="s">
        <v>634</v>
      </c>
      <c r="C145" s="780" t="s">
        <v>424</v>
      </c>
      <c r="D145" s="781" t="s">
        <v>635</v>
      </c>
      <c r="E145" s="782" t="s">
        <v>146</v>
      </c>
      <c r="F145" s="783">
        <v>2</v>
      </c>
      <c r="G145" s="807">
        <f t="shared" si="38"/>
        <v>0.36</v>
      </c>
      <c r="H145" s="807">
        <f t="shared" si="38"/>
        <v>0.36</v>
      </c>
      <c r="I145" s="807">
        <f t="shared" si="38"/>
        <v>0.36</v>
      </c>
      <c r="J145" s="807">
        <f t="shared" si="38"/>
        <v>0.36</v>
      </c>
      <c r="K145" s="807">
        <f t="shared" si="38"/>
        <v>0.36</v>
      </c>
      <c r="L145" s="807">
        <f t="shared" si="38"/>
        <v>0.36</v>
      </c>
      <c r="M145" s="808">
        <f t="shared" si="38"/>
        <v>0.36</v>
      </c>
      <c r="N145" s="808">
        <f t="shared" si="38"/>
        <v>0.36</v>
      </c>
      <c r="O145" s="808">
        <f t="shared" si="38"/>
        <v>0.36</v>
      </c>
      <c r="P145" s="808">
        <f t="shared" si="38"/>
        <v>0.36</v>
      </c>
      <c r="Q145" s="808">
        <f t="shared" si="38"/>
        <v>0.36</v>
      </c>
      <c r="R145" s="808">
        <f t="shared" si="38"/>
        <v>0.36</v>
      </c>
      <c r="S145" s="808">
        <f t="shared" si="38"/>
        <v>0.36</v>
      </c>
      <c r="T145" s="808">
        <f t="shared" si="38"/>
        <v>0.36</v>
      </c>
      <c r="U145" s="808">
        <f t="shared" si="38"/>
        <v>0.36</v>
      </c>
      <c r="V145" s="808">
        <f t="shared" si="38"/>
        <v>0.36</v>
      </c>
      <c r="W145" s="808">
        <f t="shared" si="38"/>
        <v>0.36</v>
      </c>
      <c r="X145" s="808">
        <f t="shared" si="38"/>
        <v>0.36</v>
      </c>
      <c r="Y145" s="808">
        <f t="shared" si="38"/>
        <v>0.36</v>
      </c>
      <c r="Z145" s="808">
        <f t="shared" si="38"/>
        <v>0.36</v>
      </c>
      <c r="AA145" s="808">
        <f t="shared" si="38"/>
        <v>0.36</v>
      </c>
      <c r="AB145" s="808">
        <f t="shared" si="38"/>
        <v>0.36</v>
      </c>
      <c r="AC145" s="808">
        <f t="shared" si="38"/>
        <v>0.36</v>
      </c>
      <c r="AD145" s="808">
        <f t="shared" si="38"/>
        <v>0.36</v>
      </c>
      <c r="AE145" s="808">
        <f t="shared" si="38"/>
        <v>0.36</v>
      </c>
      <c r="AF145" s="808">
        <f t="shared" si="38"/>
        <v>0.36</v>
      </c>
      <c r="AG145" s="808">
        <f t="shared" si="38"/>
        <v>0.36</v>
      </c>
      <c r="AH145" s="808">
        <f t="shared" si="38"/>
        <v>0.36</v>
      </c>
      <c r="AI145" s="808">
        <f t="shared" si="38"/>
        <v>0.36</v>
      </c>
      <c r="AJ145" s="808">
        <f t="shared" si="38"/>
        <v>0.36</v>
      </c>
      <c r="AK145" s="808">
        <f t="shared" si="38"/>
        <v>0.36</v>
      </c>
      <c r="AL145" s="808">
        <f t="shared" si="38"/>
        <v>0.36</v>
      </c>
      <c r="AM145" s="808">
        <f t="shared" si="38"/>
        <v>0.36</v>
      </c>
      <c r="AN145" s="808">
        <f t="shared" si="38"/>
        <v>0.36</v>
      </c>
      <c r="AO145" s="808">
        <f t="shared" si="38"/>
        <v>0.36</v>
      </c>
      <c r="AP145" s="808">
        <f t="shared" si="38"/>
        <v>0.36</v>
      </c>
      <c r="AQ145" s="808">
        <f t="shared" si="38"/>
        <v>0.36</v>
      </c>
      <c r="AR145" s="808">
        <f t="shared" si="38"/>
        <v>0.36</v>
      </c>
      <c r="AS145" s="808">
        <f t="shared" si="38"/>
        <v>0.36</v>
      </c>
      <c r="AT145" s="808">
        <f t="shared" si="38"/>
        <v>0.36</v>
      </c>
      <c r="AU145" s="808">
        <f t="shared" si="38"/>
        <v>0.36</v>
      </c>
      <c r="AV145" s="808">
        <f t="shared" si="38"/>
        <v>0.36</v>
      </c>
      <c r="AW145" s="808">
        <f t="shared" si="38"/>
        <v>0.36</v>
      </c>
      <c r="AX145" s="808">
        <f t="shared" si="38"/>
        <v>0.36</v>
      </c>
      <c r="AY145" s="808">
        <f t="shared" si="38"/>
        <v>0.36</v>
      </c>
      <c r="AZ145" s="808">
        <f t="shared" si="38"/>
        <v>0.36</v>
      </c>
      <c r="BA145" s="808">
        <f t="shared" si="38"/>
        <v>0.36</v>
      </c>
      <c r="BB145" s="808">
        <f t="shared" si="38"/>
        <v>0.36</v>
      </c>
      <c r="BC145" s="808">
        <f t="shared" si="38"/>
        <v>0.36</v>
      </c>
      <c r="BD145" s="808">
        <f t="shared" si="38"/>
        <v>0.36</v>
      </c>
      <c r="BE145" s="808">
        <f t="shared" si="38"/>
        <v>0.36</v>
      </c>
      <c r="BF145" s="808">
        <f t="shared" si="38"/>
        <v>0.36</v>
      </c>
      <c r="BG145" s="808">
        <f t="shared" si="38"/>
        <v>0.36</v>
      </c>
      <c r="BH145" s="808">
        <f t="shared" si="38"/>
        <v>0.36</v>
      </c>
      <c r="BI145" s="808">
        <f t="shared" si="38"/>
        <v>0.36</v>
      </c>
      <c r="BJ145" s="808">
        <f t="shared" si="38"/>
        <v>0.36</v>
      </c>
      <c r="BK145" s="1561"/>
      <c r="BL145" s="1561"/>
      <c r="BM145" s="1561"/>
      <c r="BN145" s="1561"/>
      <c r="BO145" s="1561"/>
      <c r="BP145" s="1561"/>
      <c r="BQ145" s="1561"/>
      <c r="BR145" s="1561"/>
      <c r="BS145" s="1561"/>
      <c r="BT145" s="1561"/>
      <c r="BU145" s="1561"/>
      <c r="BV145" s="1561"/>
      <c r="BW145" s="1561"/>
      <c r="BX145" s="1561"/>
      <c r="BY145" s="1561"/>
      <c r="BZ145" s="1561"/>
      <c r="CA145" s="1561"/>
      <c r="CB145" s="1561"/>
      <c r="CC145" s="1561"/>
      <c r="CD145" s="1561"/>
      <c r="CE145" s="1561"/>
      <c r="CF145" s="1561"/>
      <c r="CG145" s="1561"/>
      <c r="CH145" s="1561"/>
      <c r="CI145" s="1562"/>
      <c r="CK145" s="1370"/>
    </row>
    <row r="146" spans="2:89" x14ac:dyDescent="0.25">
      <c r="B146" s="792" t="s">
        <v>636</v>
      </c>
      <c r="C146" s="793" t="s">
        <v>426</v>
      </c>
      <c r="D146" s="788" t="s">
        <v>637</v>
      </c>
      <c r="E146" s="789" t="s">
        <v>146</v>
      </c>
      <c r="F146" s="790">
        <v>2</v>
      </c>
      <c r="G146" s="639">
        <f t="shared" si="38"/>
        <v>0.06</v>
      </c>
      <c r="H146" s="639">
        <f t="shared" si="38"/>
        <v>0.06</v>
      </c>
      <c r="I146" s="639">
        <f t="shared" si="38"/>
        <v>0.06</v>
      </c>
      <c r="J146" s="639">
        <f t="shared" si="38"/>
        <v>0.06</v>
      </c>
      <c r="K146" s="639">
        <f t="shared" si="38"/>
        <v>0.06</v>
      </c>
      <c r="L146" s="639">
        <f t="shared" si="38"/>
        <v>0.06</v>
      </c>
      <c r="M146" s="791">
        <f t="shared" si="38"/>
        <v>0.06</v>
      </c>
      <c r="N146" s="791">
        <f t="shared" si="38"/>
        <v>0.06</v>
      </c>
      <c r="O146" s="791">
        <f t="shared" si="38"/>
        <v>0.06</v>
      </c>
      <c r="P146" s="791">
        <f t="shared" si="38"/>
        <v>0.06</v>
      </c>
      <c r="Q146" s="791">
        <f t="shared" si="38"/>
        <v>0.06</v>
      </c>
      <c r="R146" s="791">
        <f t="shared" si="38"/>
        <v>0.06</v>
      </c>
      <c r="S146" s="791">
        <f t="shared" si="38"/>
        <v>0.06</v>
      </c>
      <c r="T146" s="791">
        <f t="shared" si="38"/>
        <v>0.06</v>
      </c>
      <c r="U146" s="791">
        <f t="shared" si="38"/>
        <v>0.06</v>
      </c>
      <c r="V146" s="791">
        <f t="shared" si="38"/>
        <v>0.06</v>
      </c>
      <c r="W146" s="791">
        <f t="shared" si="38"/>
        <v>0.06</v>
      </c>
      <c r="X146" s="791">
        <f t="shared" si="38"/>
        <v>0.06</v>
      </c>
      <c r="Y146" s="791">
        <f t="shared" si="38"/>
        <v>0.06</v>
      </c>
      <c r="Z146" s="791">
        <f t="shared" si="38"/>
        <v>0.06</v>
      </c>
      <c r="AA146" s="791">
        <f t="shared" si="38"/>
        <v>0.06</v>
      </c>
      <c r="AB146" s="791">
        <f t="shared" si="38"/>
        <v>0.06</v>
      </c>
      <c r="AC146" s="791">
        <f t="shared" si="38"/>
        <v>0.06</v>
      </c>
      <c r="AD146" s="791">
        <f t="shared" si="38"/>
        <v>0.06</v>
      </c>
      <c r="AE146" s="791">
        <f t="shared" si="38"/>
        <v>0.06</v>
      </c>
      <c r="AF146" s="791">
        <f t="shared" si="38"/>
        <v>0.06</v>
      </c>
      <c r="AG146" s="791">
        <f t="shared" si="38"/>
        <v>0.06</v>
      </c>
      <c r="AH146" s="791">
        <f t="shared" si="38"/>
        <v>0.06</v>
      </c>
      <c r="AI146" s="791">
        <f t="shared" si="38"/>
        <v>0.06</v>
      </c>
      <c r="AJ146" s="791">
        <f t="shared" si="38"/>
        <v>0.06</v>
      </c>
      <c r="AK146" s="791">
        <f t="shared" si="38"/>
        <v>0.06</v>
      </c>
      <c r="AL146" s="791">
        <f t="shared" si="38"/>
        <v>0.06</v>
      </c>
      <c r="AM146" s="791">
        <f t="shared" si="38"/>
        <v>0.06</v>
      </c>
      <c r="AN146" s="791">
        <f t="shared" si="38"/>
        <v>0.06</v>
      </c>
      <c r="AO146" s="791">
        <f t="shared" si="38"/>
        <v>0.06</v>
      </c>
      <c r="AP146" s="791">
        <f t="shared" si="38"/>
        <v>0.06</v>
      </c>
      <c r="AQ146" s="791">
        <f t="shared" si="38"/>
        <v>0.06</v>
      </c>
      <c r="AR146" s="791">
        <f t="shared" si="38"/>
        <v>0.06</v>
      </c>
      <c r="AS146" s="791">
        <f t="shared" si="38"/>
        <v>0.06</v>
      </c>
      <c r="AT146" s="791">
        <f t="shared" si="38"/>
        <v>0.06</v>
      </c>
      <c r="AU146" s="791">
        <f t="shared" si="38"/>
        <v>0.06</v>
      </c>
      <c r="AV146" s="791">
        <f t="shared" si="38"/>
        <v>0.06</v>
      </c>
      <c r="AW146" s="791">
        <f t="shared" si="38"/>
        <v>0.06</v>
      </c>
      <c r="AX146" s="791">
        <f t="shared" si="38"/>
        <v>0.06</v>
      </c>
      <c r="AY146" s="791">
        <f t="shared" si="38"/>
        <v>0.06</v>
      </c>
      <c r="AZ146" s="791">
        <f t="shared" si="38"/>
        <v>0.06</v>
      </c>
      <c r="BA146" s="791">
        <f t="shared" si="38"/>
        <v>0.06</v>
      </c>
      <c r="BB146" s="791">
        <f t="shared" si="38"/>
        <v>0.06</v>
      </c>
      <c r="BC146" s="791">
        <f t="shared" si="38"/>
        <v>0.06</v>
      </c>
      <c r="BD146" s="791">
        <f t="shared" si="38"/>
        <v>0.06</v>
      </c>
      <c r="BE146" s="791">
        <f t="shared" si="38"/>
        <v>0.06</v>
      </c>
      <c r="BF146" s="791">
        <f t="shared" si="38"/>
        <v>0.06</v>
      </c>
      <c r="BG146" s="791">
        <f t="shared" si="38"/>
        <v>0.06</v>
      </c>
      <c r="BH146" s="791">
        <f t="shared" si="38"/>
        <v>0.06</v>
      </c>
      <c r="BI146" s="791">
        <f t="shared" si="38"/>
        <v>0.06</v>
      </c>
      <c r="BJ146" s="791">
        <f t="shared" si="38"/>
        <v>0.06</v>
      </c>
      <c r="BK146" s="1539"/>
      <c r="BL146" s="1539"/>
      <c r="BM146" s="1539"/>
      <c r="BN146" s="1539"/>
      <c r="BO146" s="1539"/>
      <c r="BP146" s="1539"/>
      <c r="BQ146" s="1539"/>
      <c r="BR146" s="1539"/>
      <c r="BS146" s="1539"/>
      <c r="BT146" s="1539"/>
      <c r="BU146" s="1539"/>
      <c r="BV146" s="1539"/>
      <c r="BW146" s="1539"/>
      <c r="BX146" s="1539"/>
      <c r="BY146" s="1539"/>
      <c r="BZ146" s="1539"/>
      <c r="CA146" s="1539"/>
      <c r="CB146" s="1539"/>
      <c r="CC146" s="1539"/>
      <c r="CD146" s="1539"/>
      <c r="CE146" s="1539"/>
      <c r="CF146" s="1539"/>
      <c r="CG146" s="1539"/>
      <c r="CH146" s="1539"/>
      <c r="CI146" s="1538"/>
      <c r="CK146" s="1370"/>
    </row>
    <row r="147" spans="2:89" x14ac:dyDescent="0.25">
      <c r="B147" s="792" t="s">
        <v>638</v>
      </c>
      <c r="C147" s="793" t="s">
        <v>428</v>
      </c>
      <c r="D147" s="788" t="s">
        <v>639</v>
      </c>
      <c r="E147" s="789" t="s">
        <v>146</v>
      </c>
      <c r="F147" s="790">
        <v>2</v>
      </c>
      <c r="G147" s="639">
        <f t="shared" ref="G147:BJ150" si="39">G57+G115</f>
        <v>2.94</v>
      </c>
      <c r="H147" s="639">
        <f t="shared" si="39"/>
        <v>3.03</v>
      </c>
      <c r="I147" s="639">
        <f t="shared" si="39"/>
        <v>3.29</v>
      </c>
      <c r="J147" s="639">
        <f t="shared" si="39"/>
        <v>3.63</v>
      </c>
      <c r="K147" s="639">
        <f t="shared" si="39"/>
        <v>4</v>
      </c>
      <c r="L147" s="639">
        <f t="shared" si="39"/>
        <v>4.37</v>
      </c>
      <c r="M147" s="791">
        <f t="shared" si="39"/>
        <v>4.9374376800000004</v>
      </c>
      <c r="N147" s="791">
        <f t="shared" si="39"/>
        <v>5.50027914</v>
      </c>
      <c r="O147" s="791">
        <f t="shared" si="39"/>
        <v>6.0594206000000002</v>
      </c>
      <c r="P147" s="791">
        <f t="shared" si="39"/>
        <v>6.61566206</v>
      </c>
      <c r="Q147" s="791">
        <f t="shared" si="39"/>
        <v>7.1695997399999998</v>
      </c>
      <c r="R147" s="791">
        <f t="shared" si="39"/>
        <v>7.7216411999999996</v>
      </c>
      <c r="S147" s="791">
        <f t="shared" si="39"/>
        <v>8.2721826600000004</v>
      </c>
      <c r="T147" s="791">
        <f t="shared" si="39"/>
        <v>8.8214241199999996</v>
      </c>
      <c r="U147" s="791">
        <f t="shared" si="39"/>
        <v>9.3697655799999993</v>
      </c>
      <c r="V147" s="791">
        <f t="shared" si="39"/>
        <v>9.9173032599999988</v>
      </c>
      <c r="W147" s="791">
        <f t="shared" si="39"/>
        <v>9.9198032599999983</v>
      </c>
      <c r="X147" s="791">
        <f t="shared" si="39"/>
        <v>9.921803259999999</v>
      </c>
      <c r="Y147" s="791">
        <f t="shared" si="39"/>
        <v>9.9234032599999988</v>
      </c>
      <c r="Z147" s="791">
        <f t="shared" si="39"/>
        <v>9.9246032599999978</v>
      </c>
      <c r="AA147" s="791">
        <f t="shared" si="39"/>
        <v>9.9257032599999988</v>
      </c>
      <c r="AB147" s="791">
        <f t="shared" si="39"/>
        <v>9.9265032599999987</v>
      </c>
      <c r="AC147" s="791">
        <f t="shared" si="39"/>
        <v>9.9272032599999989</v>
      </c>
      <c r="AD147" s="791">
        <f t="shared" si="39"/>
        <v>9.9277032599999977</v>
      </c>
      <c r="AE147" s="791">
        <f t="shared" si="39"/>
        <v>9.9281032599999985</v>
      </c>
      <c r="AF147" s="791">
        <f t="shared" si="39"/>
        <v>9.9285032599999994</v>
      </c>
      <c r="AG147" s="791">
        <f t="shared" si="39"/>
        <v>9.9287032599999989</v>
      </c>
      <c r="AH147" s="791">
        <f t="shared" si="39"/>
        <v>9.9289032599999985</v>
      </c>
      <c r="AI147" s="791">
        <f t="shared" si="39"/>
        <v>9.929103259999998</v>
      </c>
      <c r="AJ147" s="791">
        <f t="shared" si="39"/>
        <v>9.9293032599999975</v>
      </c>
      <c r="AK147" s="791">
        <f t="shared" si="39"/>
        <v>9.9294032599999991</v>
      </c>
      <c r="AL147" s="791">
        <f t="shared" si="39"/>
        <v>9.9295032599999988</v>
      </c>
      <c r="AM147" s="791">
        <f t="shared" si="39"/>
        <v>9.9296032599999986</v>
      </c>
      <c r="AN147" s="791">
        <f t="shared" si="39"/>
        <v>9.9296032599999986</v>
      </c>
      <c r="AO147" s="791">
        <f t="shared" si="39"/>
        <v>9.9297032599999984</v>
      </c>
      <c r="AP147" s="791">
        <f t="shared" si="39"/>
        <v>9.9298032599999999</v>
      </c>
      <c r="AQ147" s="791">
        <f t="shared" si="39"/>
        <v>9.9299032599999997</v>
      </c>
      <c r="AR147" s="791">
        <f t="shared" si="39"/>
        <v>9.9299032599999997</v>
      </c>
      <c r="AS147" s="791">
        <f t="shared" si="39"/>
        <v>9.9300032599999994</v>
      </c>
      <c r="AT147" s="791">
        <f t="shared" si="39"/>
        <v>9.9301032599999992</v>
      </c>
      <c r="AU147" s="791">
        <f t="shared" si="39"/>
        <v>9.930203259999999</v>
      </c>
      <c r="AV147" s="791">
        <f t="shared" si="39"/>
        <v>9.930203259999999</v>
      </c>
      <c r="AW147" s="791">
        <f t="shared" si="39"/>
        <v>9.9303032599999987</v>
      </c>
      <c r="AX147" s="791">
        <f t="shared" si="39"/>
        <v>9.9304032599999985</v>
      </c>
      <c r="AY147" s="791">
        <f t="shared" si="39"/>
        <v>9.9305032599999983</v>
      </c>
      <c r="AZ147" s="791">
        <f t="shared" si="39"/>
        <v>9.9305032599999983</v>
      </c>
      <c r="BA147" s="791">
        <f t="shared" si="39"/>
        <v>9.930603259999998</v>
      </c>
      <c r="BB147" s="791">
        <f t="shared" si="39"/>
        <v>9.9307032599999978</v>
      </c>
      <c r="BC147" s="791">
        <f t="shared" si="39"/>
        <v>9.9308032599999976</v>
      </c>
      <c r="BD147" s="791">
        <f t="shared" si="39"/>
        <v>9.9308032599999976</v>
      </c>
      <c r="BE147" s="791">
        <f t="shared" si="39"/>
        <v>9.9309032599999973</v>
      </c>
      <c r="BF147" s="791">
        <f t="shared" si="39"/>
        <v>9.9310032599999989</v>
      </c>
      <c r="BG147" s="791">
        <f t="shared" si="39"/>
        <v>9.9311032599999987</v>
      </c>
      <c r="BH147" s="791">
        <f t="shared" si="39"/>
        <v>9.9311032599999987</v>
      </c>
      <c r="BI147" s="791">
        <f t="shared" si="39"/>
        <v>9.9312032599999984</v>
      </c>
      <c r="BJ147" s="791">
        <f t="shared" si="39"/>
        <v>9.9313032599999982</v>
      </c>
      <c r="BK147" s="1539"/>
      <c r="BL147" s="1539"/>
      <c r="BM147" s="1539"/>
      <c r="BN147" s="1539"/>
      <c r="BO147" s="1539"/>
      <c r="BP147" s="1539"/>
      <c r="BQ147" s="1539"/>
      <c r="BR147" s="1539"/>
      <c r="BS147" s="1539"/>
      <c r="BT147" s="1539"/>
      <c r="BU147" s="1539"/>
      <c r="BV147" s="1539"/>
      <c r="BW147" s="1539"/>
      <c r="BX147" s="1539"/>
      <c r="BY147" s="1539"/>
      <c r="BZ147" s="1539"/>
      <c r="CA147" s="1539"/>
      <c r="CB147" s="1539"/>
      <c r="CC147" s="1539"/>
      <c r="CD147" s="1539"/>
      <c r="CE147" s="1539"/>
      <c r="CF147" s="1539"/>
      <c r="CG147" s="1539"/>
      <c r="CH147" s="1539"/>
      <c r="CI147" s="1538"/>
      <c r="CK147" s="1370"/>
    </row>
    <row r="148" spans="2:89" x14ac:dyDescent="0.25">
      <c r="B148" s="792" t="s">
        <v>640</v>
      </c>
      <c r="C148" s="793" t="s">
        <v>430</v>
      </c>
      <c r="D148" s="788" t="s">
        <v>641</v>
      </c>
      <c r="E148" s="789" t="s">
        <v>146</v>
      </c>
      <c r="F148" s="790">
        <v>2</v>
      </c>
      <c r="G148" s="639">
        <f t="shared" si="39"/>
        <v>7.65</v>
      </c>
      <c r="H148" s="639">
        <f t="shared" si="39"/>
        <v>7.56</v>
      </c>
      <c r="I148" s="639">
        <f t="shared" si="39"/>
        <v>7.3</v>
      </c>
      <c r="J148" s="639">
        <f t="shared" si="39"/>
        <v>6.96</v>
      </c>
      <c r="K148" s="639">
        <f t="shared" si="39"/>
        <v>6.59</v>
      </c>
      <c r="L148" s="639">
        <f t="shared" si="39"/>
        <v>6.22</v>
      </c>
      <c r="M148" s="791">
        <f>M58+M116</f>
        <v>5.6525623199999995</v>
      </c>
      <c r="N148" s="791">
        <f t="shared" si="39"/>
        <v>5.0897208599999999</v>
      </c>
      <c r="O148" s="791">
        <f t="shared" si="39"/>
        <v>4.5305793999999997</v>
      </c>
      <c r="P148" s="791">
        <f t="shared" si="39"/>
        <v>3.9743379400000003</v>
      </c>
      <c r="Q148" s="791">
        <f t="shared" si="39"/>
        <v>3.4204002600000001</v>
      </c>
      <c r="R148" s="791">
        <f t="shared" si="39"/>
        <v>2.8683588000000002</v>
      </c>
      <c r="S148" s="791">
        <f t="shared" si="39"/>
        <v>2.3178173399999999</v>
      </c>
      <c r="T148" s="791">
        <f t="shared" si="39"/>
        <v>1.7685758800000002</v>
      </c>
      <c r="U148" s="791">
        <f t="shared" si="39"/>
        <v>1.2202344200000006</v>
      </c>
      <c r="V148" s="791">
        <f t="shared" si="39"/>
        <v>0.67269674000000101</v>
      </c>
      <c r="W148" s="791">
        <f t="shared" si="39"/>
        <v>0.67019674000000151</v>
      </c>
      <c r="X148" s="791">
        <f t="shared" si="39"/>
        <v>0.66819674000000084</v>
      </c>
      <c r="Y148" s="791">
        <f t="shared" si="39"/>
        <v>0.66659674000000102</v>
      </c>
      <c r="Z148" s="791">
        <f t="shared" si="39"/>
        <v>0.66539674000000115</v>
      </c>
      <c r="AA148" s="791">
        <f t="shared" si="39"/>
        <v>0.66429674000000105</v>
      </c>
      <c r="AB148" s="791">
        <f t="shared" si="39"/>
        <v>0.66349674000000114</v>
      </c>
      <c r="AC148" s="791">
        <f t="shared" si="39"/>
        <v>0.66279674000000099</v>
      </c>
      <c r="AD148" s="791">
        <f t="shared" si="39"/>
        <v>0.66229674000000127</v>
      </c>
      <c r="AE148" s="791">
        <f t="shared" si="39"/>
        <v>0.66189674000000132</v>
      </c>
      <c r="AF148" s="791">
        <f t="shared" si="39"/>
        <v>0.66149674000000136</v>
      </c>
      <c r="AG148" s="791">
        <f t="shared" si="39"/>
        <v>0.66129674000000094</v>
      </c>
      <c r="AH148" s="791">
        <f t="shared" si="39"/>
        <v>0.6610967400000014</v>
      </c>
      <c r="AI148" s="791">
        <f t="shared" si="39"/>
        <v>0.66089674000000098</v>
      </c>
      <c r="AJ148" s="791">
        <f t="shared" si="39"/>
        <v>0.66069674000000145</v>
      </c>
      <c r="AK148" s="791">
        <f t="shared" si="39"/>
        <v>0.66059674000000079</v>
      </c>
      <c r="AL148" s="791">
        <f t="shared" si="39"/>
        <v>0.66049674000000103</v>
      </c>
      <c r="AM148" s="791">
        <f t="shared" si="39"/>
        <v>0.66039674000000126</v>
      </c>
      <c r="AN148" s="791">
        <f t="shared" si="39"/>
        <v>0.66039674000000126</v>
      </c>
      <c r="AO148" s="791">
        <f t="shared" si="39"/>
        <v>0.66029674000000149</v>
      </c>
      <c r="AP148" s="791">
        <f t="shared" si="39"/>
        <v>0.66019674000000084</v>
      </c>
      <c r="AQ148" s="791">
        <f t="shared" si="39"/>
        <v>0.66009674000000107</v>
      </c>
      <c r="AR148" s="791">
        <f t="shared" si="39"/>
        <v>0.66009674000000107</v>
      </c>
      <c r="AS148" s="791">
        <f t="shared" si="39"/>
        <v>0.6599967400000013</v>
      </c>
      <c r="AT148" s="791">
        <f t="shared" si="39"/>
        <v>0.65989674000000154</v>
      </c>
      <c r="AU148" s="791">
        <f t="shared" si="39"/>
        <v>0.65979674000000088</v>
      </c>
      <c r="AV148" s="791">
        <f t="shared" si="39"/>
        <v>0.65979674000000088</v>
      </c>
      <c r="AW148" s="791">
        <f t="shared" si="39"/>
        <v>0.65969674000000111</v>
      </c>
      <c r="AX148" s="791">
        <f t="shared" si="39"/>
        <v>0.65959674000000135</v>
      </c>
      <c r="AY148" s="791">
        <f t="shared" si="39"/>
        <v>0.65949674000000158</v>
      </c>
      <c r="AZ148" s="791">
        <f t="shared" si="39"/>
        <v>0.65949674000000158</v>
      </c>
      <c r="BA148" s="791">
        <f t="shared" si="39"/>
        <v>0.65939674000000092</v>
      </c>
      <c r="BB148" s="791">
        <f t="shared" si="39"/>
        <v>0.65929674000000116</v>
      </c>
      <c r="BC148" s="791">
        <f t="shared" si="39"/>
        <v>0.65919674000000139</v>
      </c>
      <c r="BD148" s="791">
        <f t="shared" si="39"/>
        <v>0.65919674000000139</v>
      </c>
      <c r="BE148" s="791">
        <f t="shared" si="39"/>
        <v>0.65909674000000162</v>
      </c>
      <c r="BF148" s="791">
        <f t="shared" si="39"/>
        <v>0.65899674000000097</v>
      </c>
      <c r="BG148" s="791">
        <f t="shared" si="39"/>
        <v>0.6588967400000012</v>
      </c>
      <c r="BH148" s="791">
        <f t="shared" si="39"/>
        <v>0.6588967400000012</v>
      </c>
      <c r="BI148" s="791">
        <f t="shared" si="39"/>
        <v>0.65879674000000144</v>
      </c>
      <c r="BJ148" s="791">
        <f t="shared" si="39"/>
        <v>0.65869674000000167</v>
      </c>
      <c r="BK148" s="1539"/>
      <c r="BL148" s="1539"/>
      <c r="BM148" s="1539"/>
      <c r="BN148" s="1539"/>
      <c r="BO148" s="1539"/>
      <c r="BP148" s="1539"/>
      <c r="BQ148" s="1539"/>
      <c r="BR148" s="1539"/>
      <c r="BS148" s="1539"/>
      <c r="BT148" s="1539"/>
      <c r="BU148" s="1539"/>
      <c r="BV148" s="1539"/>
      <c r="BW148" s="1539"/>
      <c r="BX148" s="1539"/>
      <c r="BY148" s="1539"/>
      <c r="BZ148" s="1539"/>
      <c r="CA148" s="1539"/>
      <c r="CB148" s="1539"/>
      <c r="CC148" s="1539"/>
      <c r="CD148" s="1539"/>
      <c r="CE148" s="1539"/>
      <c r="CF148" s="1539"/>
      <c r="CG148" s="1539"/>
      <c r="CH148" s="1539"/>
      <c r="CI148" s="1538"/>
      <c r="CK148" s="1370"/>
    </row>
    <row r="149" spans="2:89" x14ac:dyDescent="0.25">
      <c r="B149" s="792" t="s">
        <v>642</v>
      </c>
      <c r="C149" s="793" t="s">
        <v>432</v>
      </c>
      <c r="D149" s="788" t="s">
        <v>643</v>
      </c>
      <c r="E149" s="789" t="s">
        <v>146</v>
      </c>
      <c r="F149" s="790">
        <v>2</v>
      </c>
      <c r="G149" s="639">
        <f t="shared" si="39"/>
        <v>0.37</v>
      </c>
      <c r="H149" s="639">
        <f t="shared" si="39"/>
        <v>0.37</v>
      </c>
      <c r="I149" s="639">
        <f t="shared" si="39"/>
        <v>0.37</v>
      </c>
      <c r="J149" s="639">
        <f t="shared" si="39"/>
        <v>0.37</v>
      </c>
      <c r="K149" s="639">
        <f t="shared" si="39"/>
        <v>0.37</v>
      </c>
      <c r="L149" s="639">
        <f t="shared" si="39"/>
        <v>0.37</v>
      </c>
      <c r="M149" s="791">
        <f t="shared" si="39"/>
        <v>0.37</v>
      </c>
      <c r="N149" s="791">
        <f t="shared" si="39"/>
        <v>0.37</v>
      </c>
      <c r="O149" s="791">
        <f t="shared" si="39"/>
        <v>0.37</v>
      </c>
      <c r="P149" s="791">
        <f t="shared" si="39"/>
        <v>0.37</v>
      </c>
      <c r="Q149" s="791">
        <f t="shared" si="39"/>
        <v>0.37</v>
      </c>
      <c r="R149" s="791">
        <f t="shared" si="39"/>
        <v>0.37</v>
      </c>
      <c r="S149" s="791">
        <f t="shared" si="39"/>
        <v>0.37</v>
      </c>
      <c r="T149" s="791">
        <f t="shared" si="39"/>
        <v>0.37</v>
      </c>
      <c r="U149" s="791">
        <f t="shared" si="39"/>
        <v>0.37</v>
      </c>
      <c r="V149" s="791">
        <f t="shared" si="39"/>
        <v>0.37</v>
      </c>
      <c r="W149" s="791">
        <f t="shared" si="39"/>
        <v>0.37</v>
      </c>
      <c r="X149" s="791">
        <f t="shared" si="39"/>
        <v>0.37</v>
      </c>
      <c r="Y149" s="791">
        <f t="shared" si="39"/>
        <v>0.37</v>
      </c>
      <c r="Z149" s="791">
        <f t="shared" si="39"/>
        <v>0.37</v>
      </c>
      <c r="AA149" s="791">
        <f t="shared" si="39"/>
        <v>0.37</v>
      </c>
      <c r="AB149" s="791">
        <f t="shared" si="39"/>
        <v>0.37</v>
      </c>
      <c r="AC149" s="791">
        <f t="shared" si="39"/>
        <v>0.37</v>
      </c>
      <c r="AD149" s="791">
        <f t="shared" si="39"/>
        <v>0.37</v>
      </c>
      <c r="AE149" s="791">
        <f t="shared" si="39"/>
        <v>0.37</v>
      </c>
      <c r="AF149" s="791">
        <f t="shared" si="39"/>
        <v>0.37</v>
      </c>
      <c r="AG149" s="791">
        <f t="shared" si="39"/>
        <v>0.37</v>
      </c>
      <c r="AH149" s="791">
        <f t="shared" si="39"/>
        <v>0.37</v>
      </c>
      <c r="AI149" s="791">
        <f t="shared" si="39"/>
        <v>0.37</v>
      </c>
      <c r="AJ149" s="791">
        <f t="shared" si="39"/>
        <v>0.37</v>
      </c>
      <c r="AK149" s="791">
        <f t="shared" si="39"/>
        <v>0.37</v>
      </c>
      <c r="AL149" s="791">
        <f t="shared" si="39"/>
        <v>0.37</v>
      </c>
      <c r="AM149" s="791">
        <f t="shared" si="39"/>
        <v>0.37</v>
      </c>
      <c r="AN149" s="791">
        <f t="shared" si="39"/>
        <v>0.37</v>
      </c>
      <c r="AO149" s="791">
        <f t="shared" si="39"/>
        <v>0.37</v>
      </c>
      <c r="AP149" s="791">
        <f t="shared" si="39"/>
        <v>0.37</v>
      </c>
      <c r="AQ149" s="791">
        <f t="shared" si="39"/>
        <v>0.37</v>
      </c>
      <c r="AR149" s="791">
        <f t="shared" si="39"/>
        <v>0.37</v>
      </c>
      <c r="AS149" s="791">
        <f t="shared" si="39"/>
        <v>0.37</v>
      </c>
      <c r="AT149" s="791">
        <f t="shared" si="39"/>
        <v>0.37</v>
      </c>
      <c r="AU149" s="791">
        <f t="shared" si="39"/>
        <v>0.37</v>
      </c>
      <c r="AV149" s="791">
        <f t="shared" si="39"/>
        <v>0.37</v>
      </c>
      <c r="AW149" s="791">
        <f t="shared" si="39"/>
        <v>0.37</v>
      </c>
      <c r="AX149" s="791">
        <f t="shared" si="39"/>
        <v>0.37</v>
      </c>
      <c r="AY149" s="791">
        <f t="shared" si="39"/>
        <v>0.37</v>
      </c>
      <c r="AZ149" s="791">
        <f t="shared" si="39"/>
        <v>0.37</v>
      </c>
      <c r="BA149" s="791">
        <f t="shared" si="39"/>
        <v>0.37</v>
      </c>
      <c r="BB149" s="791">
        <f t="shared" si="39"/>
        <v>0.37</v>
      </c>
      <c r="BC149" s="791">
        <f t="shared" si="39"/>
        <v>0.37</v>
      </c>
      <c r="BD149" s="791">
        <f t="shared" si="39"/>
        <v>0.37</v>
      </c>
      <c r="BE149" s="791">
        <f t="shared" si="39"/>
        <v>0.37</v>
      </c>
      <c r="BF149" s="791">
        <f t="shared" si="39"/>
        <v>0.37</v>
      </c>
      <c r="BG149" s="791">
        <f t="shared" si="39"/>
        <v>0.37</v>
      </c>
      <c r="BH149" s="791">
        <f t="shared" si="39"/>
        <v>0.37</v>
      </c>
      <c r="BI149" s="791">
        <f t="shared" si="39"/>
        <v>0.37</v>
      </c>
      <c r="BJ149" s="791">
        <f t="shared" si="39"/>
        <v>0.37</v>
      </c>
      <c r="BK149" s="1539"/>
      <c r="BL149" s="1539"/>
      <c r="BM149" s="1539"/>
      <c r="BN149" s="1539"/>
      <c r="BO149" s="1539"/>
      <c r="BP149" s="1539"/>
      <c r="BQ149" s="1539"/>
      <c r="BR149" s="1539"/>
      <c r="BS149" s="1539"/>
      <c r="BT149" s="1539"/>
      <c r="BU149" s="1539"/>
      <c r="BV149" s="1539"/>
      <c r="BW149" s="1539"/>
      <c r="BX149" s="1539"/>
      <c r="BY149" s="1539"/>
      <c r="BZ149" s="1539"/>
      <c r="CA149" s="1539"/>
      <c r="CB149" s="1539"/>
      <c r="CC149" s="1539"/>
      <c r="CD149" s="1539"/>
      <c r="CE149" s="1539"/>
      <c r="CF149" s="1539"/>
      <c r="CG149" s="1539"/>
      <c r="CH149" s="1539"/>
      <c r="CI149" s="1538"/>
      <c r="CK149" s="1370"/>
    </row>
    <row r="150" spans="2:89" x14ac:dyDescent="0.25">
      <c r="B150" s="792" t="s">
        <v>644</v>
      </c>
      <c r="C150" s="787" t="s">
        <v>434</v>
      </c>
      <c r="D150" s="788" t="s">
        <v>645</v>
      </c>
      <c r="E150" s="789" t="s">
        <v>146</v>
      </c>
      <c r="F150" s="790">
        <v>2</v>
      </c>
      <c r="G150" s="639">
        <f t="shared" si="39"/>
        <v>16.98</v>
      </c>
      <c r="H150" s="639">
        <f t="shared" si="39"/>
        <v>15.26</v>
      </c>
      <c r="I150" s="639">
        <f t="shared" si="39"/>
        <v>13.96</v>
      </c>
      <c r="J150" s="639">
        <f t="shared" si="39"/>
        <v>13.32</v>
      </c>
      <c r="K150" s="639">
        <f t="shared" si="39"/>
        <v>12.89</v>
      </c>
      <c r="L150" s="639">
        <f t="shared" si="39"/>
        <v>12.67</v>
      </c>
      <c r="M150" s="791">
        <f t="shared" si="39"/>
        <v>12.355600000000001</v>
      </c>
      <c r="N150" s="791">
        <f t="shared" si="39"/>
        <v>12.041200000000003</v>
      </c>
      <c r="O150" s="791">
        <f t="shared" si="39"/>
        <v>11.726800000000004</v>
      </c>
      <c r="P150" s="791">
        <f t="shared" si="39"/>
        <v>11.412400000000005</v>
      </c>
      <c r="Q150" s="791">
        <f t="shared" si="39"/>
        <v>11.098000000000006</v>
      </c>
      <c r="R150" s="791">
        <f t="shared" si="39"/>
        <v>10.783600000000007</v>
      </c>
      <c r="S150" s="791">
        <f t="shared" si="39"/>
        <v>10.46920000000001</v>
      </c>
      <c r="T150" s="791">
        <f t="shared" si="39"/>
        <v>10.15480000000001</v>
      </c>
      <c r="U150" s="791">
        <f t="shared" si="39"/>
        <v>9.8404000000000114</v>
      </c>
      <c r="V150" s="791">
        <f t="shared" si="39"/>
        <v>9.526000000000014</v>
      </c>
      <c r="W150" s="791">
        <f t="shared" si="39"/>
        <v>9.2116000000000149</v>
      </c>
      <c r="X150" s="791">
        <f t="shared" si="39"/>
        <v>8.8972000000000158</v>
      </c>
      <c r="Y150" s="791">
        <f t="shared" si="39"/>
        <v>8.5828000000000166</v>
      </c>
      <c r="Z150" s="791">
        <f t="shared" si="39"/>
        <v>8.2684000000000175</v>
      </c>
      <c r="AA150" s="791">
        <f t="shared" si="39"/>
        <v>7.9540000000000193</v>
      </c>
      <c r="AB150" s="791">
        <f t="shared" si="39"/>
        <v>7.639600000000021</v>
      </c>
      <c r="AC150" s="791">
        <f t="shared" si="39"/>
        <v>7.3252000000000219</v>
      </c>
      <c r="AD150" s="791">
        <f t="shared" si="39"/>
        <v>7.0108000000000237</v>
      </c>
      <c r="AE150" s="791">
        <f t="shared" si="39"/>
        <v>6.6964000000000246</v>
      </c>
      <c r="AF150" s="791">
        <f t="shared" si="39"/>
        <v>6.3820000000000263</v>
      </c>
      <c r="AG150" s="791">
        <f t="shared" si="39"/>
        <v>6.0676000000000272</v>
      </c>
      <c r="AH150" s="791">
        <f t="shared" si="39"/>
        <v>5.753200000000029</v>
      </c>
      <c r="AI150" s="791">
        <f t="shared" si="39"/>
        <v>5.4388000000000298</v>
      </c>
      <c r="AJ150" s="791">
        <f t="shared" si="39"/>
        <v>5.1244000000000316</v>
      </c>
      <c r="AK150" s="791">
        <f t="shared" si="39"/>
        <v>4.8100000000000005</v>
      </c>
      <c r="AL150" s="791">
        <f t="shared" si="39"/>
        <v>4.7290499999999991</v>
      </c>
      <c r="AM150" s="791">
        <f t="shared" si="39"/>
        <v>4.648504749999999</v>
      </c>
      <c r="AN150" s="791">
        <f t="shared" si="39"/>
        <v>4.5683622262499988</v>
      </c>
      <c r="AO150" s="791">
        <f t="shared" si="39"/>
        <v>4.4886204151187492</v>
      </c>
      <c r="AP150" s="791">
        <f t="shared" si="39"/>
        <v>4.4092773130431553</v>
      </c>
      <c r="AQ150" s="791">
        <f t="shared" si="39"/>
        <v>4.3303309264779397</v>
      </c>
      <c r="AR150" s="791">
        <f t="shared" si="39"/>
        <v>4.2517792718455496</v>
      </c>
      <c r="AS150" s="791">
        <f t="shared" si="39"/>
        <v>4.1736203754863226</v>
      </c>
      <c r="AT150" s="791">
        <f t="shared" si="39"/>
        <v>4.0958522736088909</v>
      </c>
      <c r="AU150" s="791">
        <f t="shared" si="39"/>
        <v>4.0184730122408467</v>
      </c>
      <c r="AV150" s="791">
        <f t="shared" si="39"/>
        <v>3.9414806471796417</v>
      </c>
      <c r="AW150" s="791">
        <f t="shared" si="39"/>
        <v>3.8648732439437428</v>
      </c>
      <c r="AX150" s="791">
        <f t="shared" si="39"/>
        <v>3.7886488777240235</v>
      </c>
      <c r="AY150" s="791">
        <f t="shared" si="39"/>
        <v>3.7128056333354031</v>
      </c>
      <c r="AZ150" s="791">
        <f t="shared" si="39"/>
        <v>3.6373416051687268</v>
      </c>
      <c r="BA150" s="791">
        <f t="shared" si="39"/>
        <v>3.5622548971428838</v>
      </c>
      <c r="BB150" s="791">
        <f t="shared" si="39"/>
        <v>3.487543622657169</v>
      </c>
      <c r="BC150" s="791">
        <f t="shared" si="39"/>
        <v>3.413205904543883</v>
      </c>
      <c r="BD150" s="791">
        <f t="shared" si="39"/>
        <v>3.339239875021164</v>
      </c>
      <c r="BE150" s="791">
        <f t="shared" si="39"/>
        <v>3.265643675646059</v>
      </c>
      <c r="BF150" s="791">
        <f t="shared" si="39"/>
        <v>3.1924154572678294</v>
      </c>
      <c r="BG150" s="791">
        <f t="shared" si="39"/>
        <v>3.1195533799814896</v>
      </c>
      <c r="BH150" s="791">
        <f t="shared" si="39"/>
        <v>3.0470556130815822</v>
      </c>
      <c r="BI150" s="791">
        <f t="shared" si="39"/>
        <v>2.9749203350161739</v>
      </c>
      <c r="BJ150" s="791">
        <f t="shared" si="39"/>
        <v>2.903145733341093</v>
      </c>
      <c r="BK150" s="1539"/>
      <c r="BL150" s="1539"/>
      <c r="BM150" s="1539"/>
      <c r="BN150" s="1539"/>
      <c r="BO150" s="1539"/>
      <c r="BP150" s="1539"/>
      <c r="BQ150" s="1539"/>
      <c r="BR150" s="1539"/>
      <c r="BS150" s="1539"/>
      <c r="BT150" s="1539"/>
      <c r="BU150" s="1539"/>
      <c r="BV150" s="1539"/>
      <c r="BW150" s="1539"/>
      <c r="BX150" s="1539"/>
      <c r="BY150" s="1539"/>
      <c r="BZ150" s="1539"/>
      <c r="CA150" s="1539"/>
      <c r="CB150" s="1539"/>
      <c r="CC150" s="1539"/>
      <c r="CD150" s="1539"/>
      <c r="CE150" s="1539"/>
      <c r="CF150" s="1539"/>
      <c r="CG150" s="1539"/>
      <c r="CH150" s="1539"/>
      <c r="CI150" s="1538"/>
      <c r="CK150" s="1370"/>
    </row>
    <row r="151" spans="2:89" x14ac:dyDescent="0.25">
      <c r="B151" s="792" t="s">
        <v>646</v>
      </c>
      <c r="C151" s="787" t="s">
        <v>153</v>
      </c>
      <c r="D151" s="788" t="s">
        <v>647</v>
      </c>
      <c r="E151" s="789" t="s">
        <v>146</v>
      </c>
      <c r="F151" s="790">
        <v>2</v>
      </c>
      <c r="G151" s="639">
        <f t="shared" ref="G151:I151" si="40">SUM(G145:G150)</f>
        <v>28.36</v>
      </c>
      <c r="H151" s="639">
        <f t="shared" si="40"/>
        <v>26.64</v>
      </c>
      <c r="I151" s="639">
        <f t="shared" si="40"/>
        <v>25.34</v>
      </c>
      <c r="J151" s="639">
        <f t="shared" ref="J151:BJ151" si="41">SUM(J145:J150)</f>
        <v>24.7</v>
      </c>
      <c r="K151" s="639">
        <f t="shared" si="41"/>
        <v>24.27</v>
      </c>
      <c r="L151" s="639">
        <f t="shared" si="41"/>
        <v>24.049999999999997</v>
      </c>
      <c r="M151" s="791">
        <f t="shared" si="41"/>
        <v>23.735599999999998</v>
      </c>
      <c r="N151" s="791">
        <f t="shared" si="41"/>
        <v>23.421200000000002</v>
      </c>
      <c r="O151" s="791">
        <f t="shared" si="41"/>
        <v>23.106800000000003</v>
      </c>
      <c r="P151" s="791">
        <f t="shared" si="41"/>
        <v>22.792400000000004</v>
      </c>
      <c r="Q151" s="791">
        <f t="shared" si="41"/>
        <v>22.478000000000005</v>
      </c>
      <c r="R151" s="791">
        <f t="shared" si="41"/>
        <v>22.16360000000001</v>
      </c>
      <c r="S151" s="791">
        <f t="shared" si="41"/>
        <v>21.84920000000001</v>
      </c>
      <c r="T151" s="791">
        <f t="shared" si="41"/>
        <v>21.534800000000011</v>
      </c>
      <c r="U151" s="791">
        <f t="shared" si="41"/>
        <v>21.220400000000012</v>
      </c>
      <c r="V151" s="791">
        <f t="shared" si="41"/>
        <v>20.906000000000013</v>
      </c>
      <c r="W151" s="791">
        <f t="shared" si="41"/>
        <v>20.591600000000014</v>
      </c>
      <c r="X151" s="791">
        <f t="shared" si="41"/>
        <v>20.277200000000015</v>
      </c>
      <c r="Y151" s="791">
        <f t="shared" si="41"/>
        <v>19.962800000000016</v>
      </c>
      <c r="Z151" s="791">
        <f t="shared" si="41"/>
        <v>19.648400000000017</v>
      </c>
      <c r="AA151" s="791">
        <f t="shared" si="41"/>
        <v>19.334000000000017</v>
      </c>
      <c r="AB151" s="791">
        <f t="shared" si="41"/>
        <v>19.019600000000018</v>
      </c>
      <c r="AC151" s="791">
        <f t="shared" si="41"/>
        <v>18.705200000000019</v>
      </c>
      <c r="AD151" s="791">
        <f t="shared" si="41"/>
        <v>18.39080000000002</v>
      </c>
      <c r="AE151" s="791">
        <f t="shared" si="41"/>
        <v>18.076400000000024</v>
      </c>
      <c r="AF151" s="791">
        <f t="shared" si="41"/>
        <v>17.762000000000029</v>
      </c>
      <c r="AG151" s="791">
        <f t="shared" si="41"/>
        <v>17.447600000000026</v>
      </c>
      <c r="AH151" s="791">
        <f t="shared" si="41"/>
        <v>17.133200000000027</v>
      </c>
      <c r="AI151" s="791">
        <f t="shared" si="41"/>
        <v>16.818800000000028</v>
      </c>
      <c r="AJ151" s="791">
        <f t="shared" si="41"/>
        <v>16.504400000000029</v>
      </c>
      <c r="AK151" s="791">
        <f t="shared" si="41"/>
        <v>16.189999999999998</v>
      </c>
      <c r="AL151" s="791">
        <f t="shared" si="41"/>
        <v>16.109049999999996</v>
      </c>
      <c r="AM151" s="791">
        <f t="shared" si="41"/>
        <v>16.028504749999996</v>
      </c>
      <c r="AN151" s="791">
        <f t="shared" si="41"/>
        <v>15.948362226249998</v>
      </c>
      <c r="AO151" s="791">
        <f t="shared" si="41"/>
        <v>15.868620415118748</v>
      </c>
      <c r="AP151" s="791">
        <f t="shared" si="41"/>
        <v>15.789277313043156</v>
      </c>
      <c r="AQ151" s="791">
        <f t="shared" si="41"/>
        <v>15.71033092647794</v>
      </c>
      <c r="AR151" s="791">
        <f t="shared" si="41"/>
        <v>15.63177927184555</v>
      </c>
      <c r="AS151" s="791">
        <f t="shared" si="41"/>
        <v>15.553620375486323</v>
      </c>
      <c r="AT151" s="791">
        <f t="shared" si="41"/>
        <v>15.475852273608892</v>
      </c>
      <c r="AU151" s="791">
        <f t="shared" si="41"/>
        <v>15.398473012240846</v>
      </c>
      <c r="AV151" s="791">
        <f t="shared" si="41"/>
        <v>15.321480647179641</v>
      </c>
      <c r="AW151" s="791">
        <f t="shared" si="41"/>
        <v>15.244873243943742</v>
      </c>
      <c r="AX151" s="791">
        <f t="shared" si="41"/>
        <v>15.168648877724022</v>
      </c>
      <c r="AY151" s="791">
        <f t="shared" si="41"/>
        <v>15.092805633335402</v>
      </c>
      <c r="AZ151" s="791">
        <f t="shared" si="41"/>
        <v>15.017341605168726</v>
      </c>
      <c r="BA151" s="791">
        <f t="shared" si="41"/>
        <v>14.942254897142881</v>
      </c>
      <c r="BB151" s="791">
        <f t="shared" si="41"/>
        <v>14.867543622657166</v>
      </c>
      <c r="BC151" s="791">
        <f t="shared" si="41"/>
        <v>14.79320590454388</v>
      </c>
      <c r="BD151" s="791">
        <f t="shared" si="41"/>
        <v>14.719239875021161</v>
      </c>
      <c r="BE151" s="791">
        <f t="shared" si="41"/>
        <v>14.645643675646056</v>
      </c>
      <c r="BF151" s="791">
        <f t="shared" si="41"/>
        <v>14.572415457267828</v>
      </c>
      <c r="BG151" s="791">
        <f t="shared" si="41"/>
        <v>14.499553379981489</v>
      </c>
      <c r="BH151" s="791">
        <f t="shared" si="41"/>
        <v>14.427055613081581</v>
      </c>
      <c r="BI151" s="791">
        <f t="shared" si="41"/>
        <v>14.354920335016173</v>
      </c>
      <c r="BJ151" s="791">
        <f t="shared" si="41"/>
        <v>14.283145733341092</v>
      </c>
      <c r="BK151" s="1539"/>
      <c r="BL151" s="1539"/>
      <c r="BM151" s="1539"/>
      <c r="BN151" s="1539"/>
      <c r="BO151" s="1539"/>
      <c r="BP151" s="1539"/>
      <c r="BQ151" s="1539"/>
      <c r="BR151" s="1539"/>
      <c r="BS151" s="1539"/>
      <c r="BT151" s="1539"/>
      <c r="BU151" s="1539"/>
      <c r="BV151" s="1539"/>
      <c r="BW151" s="1539"/>
      <c r="BX151" s="1539"/>
      <c r="BY151" s="1539"/>
      <c r="BZ151" s="1539"/>
      <c r="CA151" s="1539"/>
      <c r="CB151" s="1539"/>
      <c r="CC151" s="1539"/>
      <c r="CD151" s="1539"/>
      <c r="CE151" s="1539"/>
      <c r="CF151" s="1539"/>
      <c r="CG151" s="1539"/>
      <c r="CH151" s="1539"/>
      <c r="CI151" s="1538"/>
      <c r="CK151" s="1370"/>
    </row>
    <row r="152" spans="2:89" ht="14.4" thickBot="1" x14ac:dyDescent="0.3">
      <c r="B152" s="828" t="s">
        <v>648</v>
      </c>
      <c r="C152" s="829" t="s">
        <v>438</v>
      </c>
      <c r="D152" s="830" t="s">
        <v>649</v>
      </c>
      <c r="E152" s="831" t="s">
        <v>440</v>
      </c>
      <c r="F152" s="800">
        <v>2</v>
      </c>
      <c r="G152" s="801">
        <f>(G151*1000000)/(G166*1000)</f>
        <v>88.493089987737036</v>
      </c>
      <c r="H152" s="801">
        <f t="shared" ref="H152:BJ152" si="42">(H151*1000000)/(H166*1000)</f>
        <v>82.11418884173591</v>
      </c>
      <c r="I152" s="801">
        <f t="shared" si="42"/>
        <v>76.982078912281509</v>
      </c>
      <c r="J152" s="801">
        <f t="shared" si="42"/>
        <v>74.136754037181475</v>
      </c>
      <c r="K152" s="801">
        <f t="shared" si="42"/>
        <v>72.071132515145337</v>
      </c>
      <c r="L152" s="801">
        <f t="shared" si="42"/>
        <v>70.562035266113043</v>
      </c>
      <c r="M152" s="827">
        <f t="shared" si="42"/>
        <v>68.791604500500497</v>
      </c>
      <c r="N152" s="827">
        <f t="shared" si="42"/>
        <v>67.129550212351532</v>
      </c>
      <c r="O152" s="827">
        <f t="shared" si="42"/>
        <v>65.576040855189135</v>
      </c>
      <c r="P152" s="827">
        <f t="shared" si="42"/>
        <v>64.039425475960343</v>
      </c>
      <c r="Q152" s="827">
        <f t="shared" si="42"/>
        <v>62.5584868137909</v>
      </c>
      <c r="R152" s="827">
        <f t="shared" si="42"/>
        <v>61.142620163044988</v>
      </c>
      <c r="S152" s="827">
        <f t="shared" si="42"/>
        <v>59.780714123055553</v>
      </c>
      <c r="T152" s="827">
        <f t="shared" si="42"/>
        <v>58.46264167209651</v>
      </c>
      <c r="U152" s="827">
        <f t="shared" si="42"/>
        <v>57.180561573128877</v>
      </c>
      <c r="V152" s="827">
        <f t="shared" si="42"/>
        <v>55.92328457411061</v>
      </c>
      <c r="W152" s="827">
        <f t="shared" si="42"/>
        <v>54.688398220011074</v>
      </c>
      <c r="X152" s="827">
        <f t="shared" si="42"/>
        <v>53.473023736097517</v>
      </c>
      <c r="Y152" s="827">
        <f t="shared" si="42"/>
        <v>52.275268300010019</v>
      </c>
      <c r="Z152" s="827">
        <f t="shared" si="42"/>
        <v>51.096155087404448</v>
      </c>
      <c r="AA152" s="827">
        <f t="shared" si="42"/>
        <v>49.93419760594788</v>
      </c>
      <c r="AB152" s="827">
        <f t="shared" si="42"/>
        <v>48.789742672047275</v>
      </c>
      <c r="AC152" s="827">
        <f t="shared" si="42"/>
        <v>47.662870223533325</v>
      </c>
      <c r="AD152" s="827">
        <f t="shared" si="42"/>
        <v>46.553178212268186</v>
      </c>
      <c r="AE152" s="827">
        <f t="shared" si="42"/>
        <v>45.459871272142358</v>
      </c>
      <c r="AF152" s="827">
        <f t="shared" si="42"/>
        <v>44.382368320834061</v>
      </c>
      <c r="AG152" s="827">
        <f t="shared" si="42"/>
        <v>43.320369946762803</v>
      </c>
      <c r="AH152" s="827">
        <f t="shared" si="42"/>
        <v>42.27370931418875</v>
      </c>
      <c r="AI152" s="827">
        <f t="shared" si="42"/>
        <v>41.242054085187014</v>
      </c>
      <c r="AJ152" s="827">
        <f t="shared" si="42"/>
        <v>40.224698141112754</v>
      </c>
      <c r="AK152" s="827">
        <f t="shared" si="42"/>
        <v>39.221046279914034</v>
      </c>
      <c r="AL152" s="827">
        <f t="shared" si="42"/>
        <v>38.867895529192502</v>
      </c>
      <c r="AM152" s="827">
        <f t="shared" si="42"/>
        <v>38.528540581573218</v>
      </c>
      <c r="AN152" s="827">
        <f t="shared" si="42"/>
        <v>38.192896824357177</v>
      </c>
      <c r="AO152" s="827">
        <f t="shared" si="42"/>
        <v>37.857821608787027</v>
      </c>
      <c r="AP152" s="827">
        <f t="shared" si="42"/>
        <v>37.524423333947254</v>
      </c>
      <c r="AQ152" s="827">
        <f t="shared" si="42"/>
        <v>37.195434586181314</v>
      </c>
      <c r="AR152" s="827">
        <f t="shared" si="42"/>
        <v>36.87164331239866</v>
      </c>
      <c r="AS152" s="827">
        <f t="shared" si="42"/>
        <v>36.553674674005542</v>
      </c>
      <c r="AT152" s="827">
        <f t="shared" si="42"/>
        <v>36.241555301213829</v>
      </c>
      <c r="AU152" s="827">
        <f t="shared" si="42"/>
        <v>35.929757666714266</v>
      </c>
      <c r="AV152" s="827">
        <f t="shared" si="42"/>
        <v>35.620965588217445</v>
      </c>
      <c r="AW152" s="827">
        <f t="shared" si="42"/>
        <v>35.315528731821999</v>
      </c>
      <c r="AX152" s="827">
        <f t="shared" si="42"/>
        <v>35.008121194472757</v>
      </c>
      <c r="AY152" s="827">
        <f t="shared" si="42"/>
        <v>34.701720998836137</v>
      </c>
      <c r="AZ152" s="827">
        <f t="shared" si="42"/>
        <v>34.394646249751275</v>
      </c>
      <c r="BA152" s="827">
        <f t="shared" si="42"/>
        <v>34.087131301204835</v>
      </c>
      <c r="BB152" s="827">
        <f t="shared" si="42"/>
        <v>33.782987050473523</v>
      </c>
      <c r="BC152" s="827">
        <f t="shared" si="42"/>
        <v>33.483758576302719</v>
      </c>
      <c r="BD152" s="827">
        <f t="shared" si="42"/>
        <v>33.187700217386521</v>
      </c>
      <c r="BE152" s="827">
        <f t="shared" si="42"/>
        <v>32.897319826683685</v>
      </c>
      <c r="BF152" s="827">
        <f t="shared" si="42"/>
        <v>32.610188462735564</v>
      </c>
      <c r="BG152" s="827">
        <f t="shared" si="42"/>
        <v>32.32638314748656</v>
      </c>
      <c r="BH152" s="827">
        <f t="shared" si="42"/>
        <v>32.047287577707941</v>
      </c>
      <c r="BI152" s="827">
        <f t="shared" si="42"/>
        <v>31.772446522539383</v>
      </c>
      <c r="BJ152" s="827">
        <f t="shared" si="42"/>
        <v>31.502303646336451</v>
      </c>
      <c r="BK152" s="1544"/>
      <c r="BL152" s="1544"/>
      <c r="BM152" s="1544"/>
      <c r="BN152" s="1544"/>
      <c r="BO152" s="1544"/>
      <c r="BP152" s="1544"/>
      <c r="BQ152" s="1544"/>
      <c r="BR152" s="1544"/>
      <c r="BS152" s="1544"/>
      <c r="BT152" s="1544"/>
      <c r="BU152" s="1544"/>
      <c r="BV152" s="1544"/>
      <c r="BW152" s="1544"/>
      <c r="BX152" s="1544"/>
      <c r="BY152" s="1544"/>
      <c r="BZ152" s="1544"/>
      <c r="CA152" s="1544"/>
      <c r="CB152" s="1544"/>
      <c r="CC152" s="1544"/>
      <c r="CD152" s="1544"/>
      <c r="CE152" s="1544"/>
      <c r="CF152" s="1544"/>
      <c r="CG152" s="1544"/>
      <c r="CH152" s="1544"/>
      <c r="CI152" s="1541"/>
      <c r="CK152" s="1370"/>
    </row>
    <row r="153" spans="2:89" x14ac:dyDescent="0.25">
      <c r="B153" s="802" t="s">
        <v>650</v>
      </c>
      <c r="C153" s="803" t="s">
        <v>442</v>
      </c>
      <c r="D153" s="754" t="s">
        <v>79</v>
      </c>
      <c r="E153" s="832" t="s">
        <v>254</v>
      </c>
      <c r="F153" s="833">
        <v>2</v>
      </c>
      <c r="G153" s="661">
        <v>11.872999999999999</v>
      </c>
      <c r="H153" s="661">
        <v>12.039099999999999</v>
      </c>
      <c r="I153" s="661">
        <v>12.2052</v>
      </c>
      <c r="J153" s="661">
        <v>12.3712</v>
      </c>
      <c r="K153" s="661">
        <v>12.5373</v>
      </c>
      <c r="L153" s="661">
        <v>12.7034</v>
      </c>
      <c r="M153" s="662">
        <v>12.8695</v>
      </c>
      <c r="N153" s="662">
        <v>13.035600000000001</v>
      </c>
      <c r="O153" s="662">
        <v>13.201599999999999</v>
      </c>
      <c r="P153" s="662">
        <v>13.367699999999999</v>
      </c>
      <c r="Q153" s="662">
        <v>13.533799999999999</v>
      </c>
      <c r="R153" s="662">
        <v>13.6999</v>
      </c>
      <c r="S153" s="662">
        <v>13.866</v>
      </c>
      <c r="T153" s="662">
        <v>14.0321</v>
      </c>
      <c r="U153" s="662">
        <v>14.1981</v>
      </c>
      <c r="V153" s="662">
        <v>14.3642</v>
      </c>
      <c r="W153" s="662">
        <v>14.5303</v>
      </c>
      <c r="X153" s="662">
        <v>14.696400000000001</v>
      </c>
      <c r="Y153" s="662">
        <v>14.862500000000001</v>
      </c>
      <c r="Z153" s="662">
        <v>15.028499999999999</v>
      </c>
      <c r="AA153" s="662">
        <v>15.194599999999999</v>
      </c>
      <c r="AB153" s="662">
        <v>15.3607</v>
      </c>
      <c r="AC153" s="662">
        <v>15.5268</v>
      </c>
      <c r="AD153" s="662">
        <v>15.6929</v>
      </c>
      <c r="AE153" s="662">
        <v>15.8589</v>
      </c>
      <c r="AF153" s="662">
        <v>16.024999999999999</v>
      </c>
      <c r="AG153" s="662">
        <v>16.191099999999999</v>
      </c>
      <c r="AH153" s="662">
        <v>16.357199999999999</v>
      </c>
      <c r="AI153" s="662">
        <v>16.523299999999999</v>
      </c>
      <c r="AJ153" s="662">
        <v>16.689399999999999</v>
      </c>
      <c r="AK153" s="662">
        <v>16.855399999999999</v>
      </c>
      <c r="AL153" s="662">
        <v>17.0215</v>
      </c>
      <c r="AM153" s="662">
        <v>17.1876</v>
      </c>
      <c r="AN153" s="662">
        <v>17.3537</v>
      </c>
      <c r="AO153" s="662">
        <v>17.5198</v>
      </c>
      <c r="AP153" s="662">
        <v>17.6858</v>
      </c>
      <c r="AQ153" s="662">
        <v>17.851900000000001</v>
      </c>
      <c r="AR153" s="662">
        <v>18.018000000000001</v>
      </c>
      <c r="AS153" s="662">
        <v>18.184100000000001</v>
      </c>
      <c r="AT153" s="662">
        <v>18.350200000000001</v>
      </c>
      <c r="AU153" s="662">
        <v>18.516200000000001</v>
      </c>
      <c r="AV153" s="662">
        <v>18.682300000000001</v>
      </c>
      <c r="AW153" s="662">
        <v>18.848400000000002</v>
      </c>
      <c r="AX153" s="662">
        <v>19.014500000000002</v>
      </c>
      <c r="AY153" s="662">
        <v>19.180599999999998</v>
      </c>
      <c r="AZ153" s="662">
        <v>19.346699999999998</v>
      </c>
      <c r="BA153" s="662">
        <v>19.512699999999999</v>
      </c>
      <c r="BB153" s="662">
        <v>19.678799999999999</v>
      </c>
      <c r="BC153" s="662">
        <v>19.844899999999999</v>
      </c>
      <c r="BD153" s="662">
        <v>20.010999999999999</v>
      </c>
      <c r="BE153" s="662">
        <v>20.177099999999999</v>
      </c>
      <c r="BF153" s="662">
        <v>20.3431</v>
      </c>
      <c r="BG153" s="662">
        <v>20.5092</v>
      </c>
      <c r="BH153" s="662">
        <v>20.6753</v>
      </c>
      <c r="BI153" s="662">
        <v>20.8414</v>
      </c>
      <c r="BJ153" s="662">
        <v>21.0075</v>
      </c>
      <c r="BK153" s="662"/>
      <c r="BL153" s="662"/>
      <c r="BM153" s="662"/>
      <c r="BN153" s="662"/>
      <c r="BO153" s="662"/>
      <c r="BP153" s="662"/>
      <c r="BQ153" s="662"/>
      <c r="BR153" s="662"/>
      <c r="BS153" s="662"/>
      <c r="BT153" s="662"/>
      <c r="BU153" s="662"/>
      <c r="BV153" s="662"/>
      <c r="BW153" s="662"/>
      <c r="BX153" s="662"/>
      <c r="BY153" s="662"/>
      <c r="BZ153" s="662"/>
      <c r="CA153" s="662"/>
      <c r="CB153" s="662"/>
      <c r="CC153" s="662"/>
      <c r="CD153" s="662"/>
      <c r="CE153" s="662"/>
      <c r="CF153" s="662"/>
      <c r="CG153" s="662"/>
      <c r="CH153" s="662"/>
      <c r="CI153" s="663"/>
      <c r="CK153" s="1370"/>
    </row>
    <row r="154" spans="2:89" x14ac:dyDescent="0.25">
      <c r="B154" s="809" t="s">
        <v>651</v>
      </c>
      <c r="C154" s="810" t="s">
        <v>444</v>
      </c>
      <c r="D154" s="759" t="s">
        <v>79</v>
      </c>
      <c r="E154" s="818" t="s">
        <v>254</v>
      </c>
      <c r="F154" s="819">
        <v>2</v>
      </c>
      <c r="G154" s="665">
        <v>1.4450000000000001</v>
      </c>
      <c r="H154" s="665">
        <v>1.4450000000000001</v>
      </c>
      <c r="I154" s="665">
        <v>1.4450000000000001</v>
      </c>
      <c r="J154" s="665">
        <v>1.4450000000000001</v>
      </c>
      <c r="K154" s="665">
        <v>1.4450000000000001</v>
      </c>
      <c r="L154" s="665">
        <v>1.4450000000000001</v>
      </c>
      <c r="M154" s="666">
        <v>1.4450000000000001</v>
      </c>
      <c r="N154" s="666">
        <v>1.4450000000000001</v>
      </c>
      <c r="O154" s="666">
        <v>1.4450000000000001</v>
      </c>
      <c r="P154" s="666">
        <v>1.4450000000000001</v>
      </c>
      <c r="Q154" s="666">
        <v>1.4450000000000001</v>
      </c>
      <c r="R154" s="666">
        <v>1.4450000000000001</v>
      </c>
      <c r="S154" s="666">
        <v>1.4450000000000001</v>
      </c>
      <c r="T154" s="666">
        <v>1.4450000000000001</v>
      </c>
      <c r="U154" s="666">
        <v>1.4450000000000001</v>
      </c>
      <c r="V154" s="666">
        <v>1.4450000000000001</v>
      </c>
      <c r="W154" s="666">
        <v>1.4450000000000001</v>
      </c>
      <c r="X154" s="666">
        <v>1.4450000000000001</v>
      </c>
      <c r="Y154" s="666">
        <v>1.4450000000000001</v>
      </c>
      <c r="Z154" s="666">
        <v>1.4450000000000001</v>
      </c>
      <c r="AA154" s="666">
        <v>1.4450000000000001</v>
      </c>
      <c r="AB154" s="666">
        <v>1.4450000000000001</v>
      </c>
      <c r="AC154" s="666">
        <v>1.4450000000000001</v>
      </c>
      <c r="AD154" s="666">
        <v>1.4450000000000001</v>
      </c>
      <c r="AE154" s="666">
        <v>1.4450000000000001</v>
      </c>
      <c r="AF154" s="666">
        <v>1.4450000000000001</v>
      </c>
      <c r="AG154" s="666">
        <v>1.4450000000000001</v>
      </c>
      <c r="AH154" s="666">
        <v>1.4450000000000001</v>
      </c>
      <c r="AI154" s="666">
        <v>1.4450000000000001</v>
      </c>
      <c r="AJ154" s="666">
        <v>1.4450000000000001</v>
      </c>
      <c r="AK154" s="666">
        <v>1.4450000000000001</v>
      </c>
      <c r="AL154" s="666">
        <v>1.4450000000000001</v>
      </c>
      <c r="AM154" s="666">
        <v>1.4450000000000001</v>
      </c>
      <c r="AN154" s="666">
        <v>1.4450000000000001</v>
      </c>
      <c r="AO154" s="666">
        <v>1.4450000000000001</v>
      </c>
      <c r="AP154" s="666">
        <v>1.4450000000000001</v>
      </c>
      <c r="AQ154" s="666">
        <v>1.4450000000000001</v>
      </c>
      <c r="AR154" s="666">
        <v>1.4450000000000001</v>
      </c>
      <c r="AS154" s="666">
        <v>1.4450000000000001</v>
      </c>
      <c r="AT154" s="666">
        <v>1.4450000000000001</v>
      </c>
      <c r="AU154" s="666">
        <v>1.4450000000000001</v>
      </c>
      <c r="AV154" s="666">
        <v>1.4450000000000001</v>
      </c>
      <c r="AW154" s="666">
        <v>1.4450000000000001</v>
      </c>
      <c r="AX154" s="666">
        <v>1.4450000000000001</v>
      </c>
      <c r="AY154" s="666">
        <v>1.4450000000000001</v>
      </c>
      <c r="AZ154" s="666">
        <v>1.4450000000000001</v>
      </c>
      <c r="BA154" s="666">
        <v>1.4450000000000001</v>
      </c>
      <c r="BB154" s="666">
        <v>1.4450000000000001</v>
      </c>
      <c r="BC154" s="666">
        <v>1.4450000000000001</v>
      </c>
      <c r="BD154" s="666">
        <v>1.4450000000000001</v>
      </c>
      <c r="BE154" s="666">
        <v>1.4450000000000001</v>
      </c>
      <c r="BF154" s="666">
        <v>1.4450000000000001</v>
      </c>
      <c r="BG154" s="666">
        <v>1.4450000000000001</v>
      </c>
      <c r="BH154" s="666">
        <v>1.4450000000000001</v>
      </c>
      <c r="BI154" s="666">
        <v>1.4450000000000001</v>
      </c>
      <c r="BJ154" s="666">
        <v>1.4450000000000001</v>
      </c>
      <c r="BK154" s="666"/>
      <c r="BL154" s="666"/>
      <c r="BM154" s="666"/>
      <c r="BN154" s="666"/>
      <c r="BO154" s="666"/>
      <c r="BP154" s="666"/>
      <c r="BQ154" s="666"/>
      <c r="BR154" s="666"/>
      <c r="BS154" s="666"/>
      <c r="BT154" s="666"/>
      <c r="BU154" s="666"/>
      <c r="BV154" s="666"/>
      <c r="BW154" s="666"/>
      <c r="BX154" s="666"/>
      <c r="BY154" s="666"/>
      <c r="BZ154" s="666"/>
      <c r="CA154" s="666"/>
      <c r="CB154" s="666"/>
      <c r="CC154" s="666"/>
      <c r="CD154" s="666"/>
      <c r="CE154" s="666"/>
      <c r="CF154" s="666"/>
      <c r="CG154" s="666"/>
      <c r="CH154" s="666"/>
      <c r="CI154" s="667"/>
      <c r="CK154" s="1370"/>
    </row>
    <row r="155" spans="2:89" x14ac:dyDescent="0.25">
      <c r="B155" s="834" t="s">
        <v>652</v>
      </c>
      <c r="C155" s="835" t="s">
        <v>446</v>
      </c>
      <c r="D155" s="759" t="s">
        <v>79</v>
      </c>
      <c r="E155" s="818" t="s">
        <v>254</v>
      </c>
      <c r="F155" s="819">
        <v>2</v>
      </c>
      <c r="G155" s="665">
        <v>2.7559999999999998</v>
      </c>
      <c r="H155" s="665">
        <v>2.7559999999999998</v>
      </c>
      <c r="I155" s="665">
        <v>2.7559999999999998</v>
      </c>
      <c r="J155" s="665">
        <v>2.7559999999999998</v>
      </c>
      <c r="K155" s="665">
        <v>2.7559999999999998</v>
      </c>
      <c r="L155" s="665">
        <v>2.7559999999999998</v>
      </c>
      <c r="M155" s="666">
        <v>2.7559999999999998</v>
      </c>
      <c r="N155" s="666">
        <v>2.7559999999999998</v>
      </c>
      <c r="O155" s="666">
        <v>2.7559999999999998</v>
      </c>
      <c r="P155" s="666">
        <v>2.7559999999999998</v>
      </c>
      <c r="Q155" s="666">
        <v>2.7559999999999998</v>
      </c>
      <c r="R155" s="666">
        <v>2.7559999999999998</v>
      </c>
      <c r="S155" s="666">
        <v>2.7559999999999998</v>
      </c>
      <c r="T155" s="666">
        <v>2.7559999999999998</v>
      </c>
      <c r="U155" s="666">
        <v>2.7559999999999998</v>
      </c>
      <c r="V155" s="666">
        <v>2.7559999999999998</v>
      </c>
      <c r="W155" s="666">
        <v>2.7559999999999998</v>
      </c>
      <c r="X155" s="666">
        <v>2.7559999999999998</v>
      </c>
      <c r="Y155" s="666">
        <v>2.7559999999999998</v>
      </c>
      <c r="Z155" s="666">
        <v>2.7559999999999998</v>
      </c>
      <c r="AA155" s="666">
        <v>2.7559999999999998</v>
      </c>
      <c r="AB155" s="666">
        <v>2.7559999999999998</v>
      </c>
      <c r="AC155" s="666">
        <v>2.7559999999999998</v>
      </c>
      <c r="AD155" s="666">
        <v>2.7559999999999998</v>
      </c>
      <c r="AE155" s="666">
        <v>2.7559999999999998</v>
      </c>
      <c r="AF155" s="666">
        <v>2.7559999999999998</v>
      </c>
      <c r="AG155" s="666">
        <v>2.7559999999999998</v>
      </c>
      <c r="AH155" s="666">
        <v>2.7559999999999998</v>
      </c>
      <c r="AI155" s="666">
        <v>2.7559999999999998</v>
      </c>
      <c r="AJ155" s="666">
        <v>2.7559999999999998</v>
      </c>
      <c r="AK155" s="666">
        <v>2.7559999999999998</v>
      </c>
      <c r="AL155" s="666">
        <v>2.7559999999999998</v>
      </c>
      <c r="AM155" s="666">
        <v>2.7559999999999998</v>
      </c>
      <c r="AN155" s="666">
        <v>2.7559999999999998</v>
      </c>
      <c r="AO155" s="666">
        <v>2.7559999999999998</v>
      </c>
      <c r="AP155" s="666">
        <v>2.7559999999999998</v>
      </c>
      <c r="AQ155" s="666">
        <v>2.7559999999999998</v>
      </c>
      <c r="AR155" s="666">
        <v>2.7559999999999998</v>
      </c>
      <c r="AS155" s="666">
        <v>2.7559999999999998</v>
      </c>
      <c r="AT155" s="666">
        <v>2.7559999999999998</v>
      </c>
      <c r="AU155" s="666">
        <v>2.7559999999999998</v>
      </c>
      <c r="AV155" s="666">
        <v>2.7559999999999998</v>
      </c>
      <c r="AW155" s="666">
        <v>2.7559999999999998</v>
      </c>
      <c r="AX155" s="666">
        <v>2.7559999999999998</v>
      </c>
      <c r="AY155" s="666">
        <v>2.7559999999999998</v>
      </c>
      <c r="AZ155" s="666">
        <v>2.7559999999999998</v>
      </c>
      <c r="BA155" s="666">
        <v>2.7559999999999998</v>
      </c>
      <c r="BB155" s="666">
        <v>2.7559999999999998</v>
      </c>
      <c r="BC155" s="666">
        <v>2.7559999999999998</v>
      </c>
      <c r="BD155" s="666">
        <v>2.7559999999999998</v>
      </c>
      <c r="BE155" s="666">
        <v>2.7559999999999998</v>
      </c>
      <c r="BF155" s="666">
        <v>2.7559999999999998</v>
      </c>
      <c r="BG155" s="666">
        <v>2.7559999999999998</v>
      </c>
      <c r="BH155" s="666">
        <v>2.7559999999999998</v>
      </c>
      <c r="BI155" s="666">
        <v>2.7559999999999998</v>
      </c>
      <c r="BJ155" s="666">
        <v>2.7559999999999998</v>
      </c>
      <c r="BK155" s="666"/>
      <c r="BL155" s="666"/>
      <c r="BM155" s="666"/>
      <c r="BN155" s="666"/>
      <c r="BO155" s="666"/>
      <c r="BP155" s="666"/>
      <c r="BQ155" s="666"/>
      <c r="BR155" s="666"/>
      <c r="BS155" s="666"/>
      <c r="BT155" s="666"/>
      <c r="BU155" s="666"/>
      <c r="BV155" s="666"/>
      <c r="BW155" s="666"/>
      <c r="BX155" s="666"/>
      <c r="BY155" s="666"/>
      <c r="BZ155" s="666"/>
      <c r="CA155" s="666"/>
      <c r="CB155" s="666"/>
      <c r="CC155" s="666"/>
      <c r="CD155" s="666"/>
      <c r="CE155" s="666"/>
      <c r="CF155" s="666"/>
      <c r="CG155" s="666"/>
      <c r="CH155" s="666"/>
      <c r="CI155" s="667"/>
      <c r="CK155" s="1370"/>
    </row>
    <row r="156" spans="2:89" ht="27.6" x14ac:dyDescent="0.25">
      <c r="B156" s="834" t="s">
        <v>653</v>
      </c>
      <c r="C156" s="835" t="s">
        <v>448</v>
      </c>
      <c r="D156" s="670" t="s">
        <v>449</v>
      </c>
      <c r="E156" s="671" t="s">
        <v>254</v>
      </c>
      <c r="F156" s="672">
        <v>2</v>
      </c>
      <c r="G156" s="665">
        <v>96.361999999999995</v>
      </c>
      <c r="H156" s="623">
        <f>G156+SUM(H157:H162)</f>
        <v>102.64516999999999</v>
      </c>
      <c r="I156" s="623">
        <f t="shared" ref="I156" si="43">H156+SUM(I157:I162)</f>
        <v>114.07032</v>
      </c>
      <c r="J156" s="623">
        <f t="shared" ref="J156:L156" si="44">I156+SUM(J157:J162)</f>
        <v>126.77987999999999</v>
      </c>
      <c r="K156" s="623">
        <f t="shared" si="44"/>
        <v>140.07133999999999</v>
      </c>
      <c r="L156" s="623">
        <f t="shared" si="44"/>
        <v>153.86444</v>
      </c>
      <c r="M156" s="623">
        <f>L156+SUM(M157:M162)</f>
        <v>172.91239000000002</v>
      </c>
      <c r="N156" s="623">
        <f t="shared" ref="N156:BJ156" si="45">M156+SUM(N157:N162)</f>
        <v>191.49623000000003</v>
      </c>
      <c r="O156" s="623">
        <f t="shared" si="45"/>
        <v>209.59490000000002</v>
      </c>
      <c r="P156" s="623">
        <f t="shared" si="45"/>
        <v>227.69000000000003</v>
      </c>
      <c r="Q156" s="623">
        <f t="shared" si="45"/>
        <v>245.57726000000002</v>
      </c>
      <c r="R156" s="623">
        <f t="shared" si="45"/>
        <v>263.19329000000005</v>
      </c>
      <c r="S156" s="623">
        <f t="shared" si="45"/>
        <v>280.58981000000006</v>
      </c>
      <c r="T156" s="623">
        <f t="shared" si="45"/>
        <v>297.81777000000005</v>
      </c>
      <c r="U156" s="623">
        <f t="shared" si="45"/>
        <v>314.91813000000008</v>
      </c>
      <c r="V156" s="623">
        <f t="shared" si="45"/>
        <v>331.95905000000005</v>
      </c>
      <c r="W156" s="623">
        <f t="shared" si="45"/>
        <v>334.55133000000006</v>
      </c>
      <c r="X156" s="623">
        <f t="shared" si="45"/>
        <v>337.11659000000009</v>
      </c>
      <c r="Y156" s="623">
        <f t="shared" si="45"/>
        <v>339.6666800000001</v>
      </c>
      <c r="Z156" s="623">
        <f t="shared" si="45"/>
        <v>342.19394000000011</v>
      </c>
      <c r="AA156" s="623">
        <f t="shared" si="45"/>
        <v>344.70666000000011</v>
      </c>
      <c r="AB156" s="623">
        <f t="shared" si="45"/>
        <v>347.20084000000008</v>
      </c>
      <c r="AC156" s="623">
        <f t="shared" si="45"/>
        <v>349.6729400000001</v>
      </c>
      <c r="AD156" s="623">
        <f t="shared" si="45"/>
        <v>352.12209000000007</v>
      </c>
      <c r="AE156" s="623">
        <f t="shared" si="45"/>
        <v>354.55201000000005</v>
      </c>
      <c r="AF156" s="623">
        <f t="shared" si="45"/>
        <v>356.96467000000007</v>
      </c>
      <c r="AG156" s="623">
        <f>AF156+SUM(AG157:AG162)</f>
        <v>359.35901000000007</v>
      </c>
      <c r="AH156" s="623">
        <f t="shared" si="45"/>
        <v>361.73359000000005</v>
      </c>
      <c r="AI156" s="623">
        <f t="shared" si="45"/>
        <v>364.08744000000007</v>
      </c>
      <c r="AJ156" s="623">
        <f t="shared" si="45"/>
        <v>366.42343000000005</v>
      </c>
      <c r="AK156" s="623">
        <f t="shared" si="45"/>
        <v>368.74388000000005</v>
      </c>
      <c r="AL156" s="623">
        <f t="shared" si="45"/>
        <v>370.24765000000002</v>
      </c>
      <c r="AM156" s="623">
        <f t="shared" si="45"/>
        <v>371.64350000000002</v>
      </c>
      <c r="AN156" s="623">
        <f t="shared" si="45"/>
        <v>373.03703999999999</v>
      </c>
      <c r="AO156" s="623">
        <f t="shared" si="45"/>
        <v>374.46249</v>
      </c>
      <c r="AP156" s="623">
        <f t="shared" si="45"/>
        <v>375.90825000000001</v>
      </c>
      <c r="AQ156" s="623">
        <f t="shared" si="45"/>
        <v>377.34336000000002</v>
      </c>
      <c r="AR156" s="623">
        <f t="shared" si="45"/>
        <v>378.75794999999999</v>
      </c>
      <c r="AS156" s="623">
        <f t="shared" si="45"/>
        <v>380.14346999999998</v>
      </c>
      <c r="AT156" s="623">
        <f t="shared" si="45"/>
        <v>381.49804</v>
      </c>
      <c r="AU156" s="623">
        <f t="shared" si="45"/>
        <v>382.88607999999999</v>
      </c>
      <c r="AV156" s="623">
        <f t="shared" si="45"/>
        <v>384.27575999999999</v>
      </c>
      <c r="AW156" s="623">
        <f t="shared" si="45"/>
        <v>385.66249999999997</v>
      </c>
      <c r="AX156" s="623">
        <f t="shared" si="45"/>
        <v>387.11162999999999</v>
      </c>
      <c r="AY156" s="623">
        <f t="shared" si="45"/>
        <v>388.58769999999998</v>
      </c>
      <c r="AZ156" s="623">
        <f t="shared" si="45"/>
        <v>390.11257999999998</v>
      </c>
      <c r="BA156" s="623">
        <f t="shared" si="45"/>
        <v>391.68471999999997</v>
      </c>
      <c r="BB156" s="623">
        <f t="shared" si="45"/>
        <v>393.25556999999998</v>
      </c>
      <c r="BC156" s="623">
        <f t="shared" si="45"/>
        <v>394.80422999999996</v>
      </c>
      <c r="BD156" s="623">
        <f t="shared" si="45"/>
        <v>396.35260999999997</v>
      </c>
      <c r="BE156" s="623">
        <f t="shared" si="45"/>
        <v>397.86620999999997</v>
      </c>
      <c r="BF156" s="623">
        <f t="shared" si="45"/>
        <v>399.37654999999995</v>
      </c>
      <c r="BG156" s="623">
        <f t="shared" si="45"/>
        <v>400.88170999999994</v>
      </c>
      <c r="BH156" s="623">
        <f t="shared" si="45"/>
        <v>402.36163999999997</v>
      </c>
      <c r="BI156" s="623">
        <f t="shared" si="45"/>
        <v>403.82135999999997</v>
      </c>
      <c r="BJ156" s="623">
        <f t="shared" si="45"/>
        <v>405.25323999999995</v>
      </c>
      <c r="BK156" s="1539"/>
      <c r="BL156" s="1539"/>
      <c r="BM156" s="1539"/>
      <c r="BN156" s="1539"/>
      <c r="BO156" s="1539"/>
      <c r="BP156" s="1539"/>
      <c r="BQ156" s="1539"/>
      <c r="BR156" s="1539"/>
      <c r="BS156" s="1539"/>
      <c r="BT156" s="1539"/>
      <c r="BU156" s="1539"/>
      <c r="BV156" s="1539"/>
      <c r="BW156" s="1539"/>
      <c r="BX156" s="1539"/>
      <c r="BY156" s="1539"/>
      <c r="BZ156" s="1539"/>
      <c r="CA156" s="1539"/>
      <c r="CB156" s="1539"/>
      <c r="CC156" s="1539"/>
      <c r="CD156" s="1539"/>
      <c r="CE156" s="1539"/>
      <c r="CF156" s="1539"/>
      <c r="CG156" s="1539"/>
      <c r="CH156" s="1539"/>
      <c r="CI156" s="1538"/>
      <c r="CK156" s="1370"/>
    </row>
    <row r="157" spans="2:89" x14ac:dyDescent="0.25">
      <c r="B157" s="834" t="s">
        <v>654</v>
      </c>
      <c r="C157" s="835" t="s">
        <v>451</v>
      </c>
      <c r="D157" s="670" t="s">
        <v>452</v>
      </c>
      <c r="E157" s="671" t="s">
        <v>254</v>
      </c>
      <c r="F157" s="672">
        <v>2</v>
      </c>
      <c r="G157" s="665">
        <v>0</v>
      </c>
      <c r="H157" s="665">
        <v>3.7831700000000001</v>
      </c>
      <c r="I157" s="665">
        <v>4.5751499999999998</v>
      </c>
      <c r="J157" s="665">
        <v>3.8345600000000002</v>
      </c>
      <c r="K157" s="665">
        <v>3.4164599999999998</v>
      </c>
      <c r="L157" s="665">
        <v>3.9180999999999999</v>
      </c>
      <c r="M157" s="666">
        <v>4.0353500000000002</v>
      </c>
      <c r="N157" s="666">
        <v>3.6932399999999999</v>
      </c>
      <c r="O157" s="666">
        <v>3.3050700000000002</v>
      </c>
      <c r="P157" s="666">
        <v>3.3795000000000002</v>
      </c>
      <c r="Q157" s="666">
        <v>3.23366</v>
      </c>
      <c r="R157" s="666">
        <v>3.0124300000000002</v>
      </c>
      <c r="S157" s="666">
        <v>2.8329200000000001</v>
      </c>
      <c r="T157" s="666">
        <v>2.6963599999999999</v>
      </c>
      <c r="U157" s="666">
        <v>2.59476</v>
      </c>
      <c r="V157" s="666">
        <v>2.55532</v>
      </c>
      <c r="W157" s="666">
        <v>2.5262799999999999</v>
      </c>
      <c r="X157" s="666">
        <v>2.5122599999999999</v>
      </c>
      <c r="Y157" s="666">
        <v>2.5080900000000002</v>
      </c>
      <c r="Z157" s="666">
        <v>2.4932599999999998</v>
      </c>
      <c r="AA157" s="666">
        <v>2.4857200000000002</v>
      </c>
      <c r="AB157" s="666">
        <v>2.4721799999999998</v>
      </c>
      <c r="AC157" s="666">
        <v>2.4540999999999999</v>
      </c>
      <c r="AD157" s="666">
        <v>2.4351500000000001</v>
      </c>
      <c r="AE157" s="666">
        <v>2.41892</v>
      </c>
      <c r="AF157" s="666">
        <v>2.4036599999999999</v>
      </c>
      <c r="AG157" s="666">
        <v>2.38734</v>
      </c>
      <c r="AH157" s="666">
        <v>2.3685800000000001</v>
      </c>
      <c r="AI157" s="666">
        <v>2.3488500000000001</v>
      </c>
      <c r="AJ157" s="666">
        <v>2.3319899999999998</v>
      </c>
      <c r="AK157" s="666">
        <v>2.31745</v>
      </c>
      <c r="AL157" s="666">
        <v>1.50177</v>
      </c>
      <c r="AM157" s="666">
        <v>1.39385</v>
      </c>
      <c r="AN157" s="666">
        <v>1.39154</v>
      </c>
      <c r="AO157" s="666">
        <v>1.4234500000000001</v>
      </c>
      <c r="AP157" s="666">
        <v>1.4437599999999999</v>
      </c>
      <c r="AQ157" s="666">
        <v>1.4331100000000001</v>
      </c>
      <c r="AR157" s="666">
        <v>1.41259</v>
      </c>
      <c r="AS157" s="666">
        <v>1.3835200000000001</v>
      </c>
      <c r="AT157" s="666">
        <v>1.3525700000000001</v>
      </c>
      <c r="AU157" s="666">
        <v>1.3860399999999999</v>
      </c>
      <c r="AV157" s="666">
        <v>1.38768</v>
      </c>
      <c r="AW157" s="666">
        <v>1.3847400000000001</v>
      </c>
      <c r="AX157" s="666">
        <v>1.44713</v>
      </c>
      <c r="AY157" s="666">
        <v>1.47407</v>
      </c>
      <c r="AZ157" s="666">
        <v>1.52288</v>
      </c>
      <c r="BA157" s="666">
        <v>1.5701400000000001</v>
      </c>
      <c r="BB157" s="666">
        <v>1.5688500000000001</v>
      </c>
      <c r="BC157" s="666">
        <v>1.5466599999999999</v>
      </c>
      <c r="BD157" s="666">
        <v>1.5463800000000001</v>
      </c>
      <c r="BE157" s="666">
        <v>1.5116000000000001</v>
      </c>
      <c r="BF157" s="666">
        <v>1.50834</v>
      </c>
      <c r="BG157" s="666">
        <v>1.5031600000000001</v>
      </c>
      <c r="BH157" s="666">
        <v>1.47793</v>
      </c>
      <c r="BI157" s="666">
        <v>1.4577199999999999</v>
      </c>
      <c r="BJ157" s="666">
        <v>1.42988</v>
      </c>
      <c r="BK157" s="666"/>
      <c r="BL157" s="666"/>
      <c r="BM157" s="666"/>
      <c r="BN157" s="666"/>
      <c r="BO157" s="666"/>
      <c r="BP157" s="666"/>
      <c r="BQ157" s="666"/>
      <c r="BR157" s="666"/>
      <c r="BS157" s="666"/>
      <c r="BT157" s="666"/>
      <c r="BU157" s="666"/>
      <c r="BV157" s="666"/>
      <c r="BW157" s="666"/>
      <c r="BX157" s="666"/>
      <c r="BY157" s="666"/>
      <c r="BZ157" s="666"/>
      <c r="CA157" s="666"/>
      <c r="CB157" s="666"/>
      <c r="CC157" s="666"/>
      <c r="CD157" s="666"/>
      <c r="CE157" s="666"/>
      <c r="CF157" s="666"/>
      <c r="CG157" s="666"/>
      <c r="CH157" s="666"/>
      <c r="CI157" s="667"/>
      <c r="CK157" s="1370"/>
    </row>
    <row r="158" spans="2:89" x14ac:dyDescent="0.25">
      <c r="B158" s="834" t="s">
        <v>655</v>
      </c>
      <c r="C158" s="835" t="s">
        <v>454</v>
      </c>
      <c r="D158" s="670" t="s">
        <v>455</v>
      </c>
      <c r="E158" s="671" t="s">
        <v>254</v>
      </c>
      <c r="F158" s="672">
        <v>2</v>
      </c>
      <c r="G158" s="665">
        <v>0</v>
      </c>
      <c r="H158" s="665">
        <v>2.5</v>
      </c>
      <c r="I158" s="665">
        <v>2.5</v>
      </c>
      <c r="J158" s="665">
        <v>2.5</v>
      </c>
      <c r="K158" s="665">
        <v>2.5</v>
      </c>
      <c r="L158" s="665">
        <v>2.5</v>
      </c>
      <c r="M158" s="666">
        <v>0.60899999999999999</v>
      </c>
      <c r="N158" s="666">
        <v>0.48699999999999999</v>
      </c>
      <c r="O158" s="666">
        <v>0.39</v>
      </c>
      <c r="P158" s="666">
        <v>0.312</v>
      </c>
      <c r="Q158" s="666">
        <v>0.25</v>
      </c>
      <c r="R158" s="666">
        <v>0.2</v>
      </c>
      <c r="S158" s="666">
        <v>0.16</v>
      </c>
      <c r="T158" s="666">
        <v>0.128</v>
      </c>
      <c r="U158" s="666">
        <v>0.10199999999999999</v>
      </c>
      <c r="V158" s="666">
        <v>8.2000000000000003E-2</v>
      </c>
      <c r="W158" s="666">
        <v>6.6000000000000003E-2</v>
      </c>
      <c r="X158" s="666">
        <v>5.2999999999999999E-2</v>
      </c>
      <c r="Y158" s="666">
        <v>4.2000000000000003E-2</v>
      </c>
      <c r="Z158" s="666">
        <v>3.4000000000000002E-2</v>
      </c>
      <c r="AA158" s="666">
        <v>2.7E-2</v>
      </c>
      <c r="AB158" s="666">
        <v>2.1999999999999999E-2</v>
      </c>
      <c r="AC158" s="666">
        <v>1.7999999999999999E-2</v>
      </c>
      <c r="AD158" s="666">
        <v>1.4E-2</v>
      </c>
      <c r="AE158" s="666">
        <v>1.0999999999999999E-2</v>
      </c>
      <c r="AF158" s="666">
        <v>8.9999999999999993E-3</v>
      </c>
      <c r="AG158" s="666">
        <v>7.0000000000000001E-3</v>
      </c>
      <c r="AH158" s="666">
        <v>6.0000000000000001E-3</v>
      </c>
      <c r="AI158" s="666">
        <v>5.0000000000000001E-3</v>
      </c>
      <c r="AJ158" s="666">
        <v>4.0000000000000001E-3</v>
      </c>
      <c r="AK158" s="666">
        <v>3.0000000000000001E-3</v>
      </c>
      <c r="AL158" s="666">
        <v>2E-3</v>
      </c>
      <c r="AM158" s="666">
        <v>2E-3</v>
      </c>
      <c r="AN158" s="666">
        <v>2E-3</v>
      </c>
      <c r="AO158" s="666">
        <v>2E-3</v>
      </c>
      <c r="AP158" s="666">
        <v>2E-3</v>
      </c>
      <c r="AQ158" s="666">
        <v>2E-3</v>
      </c>
      <c r="AR158" s="666">
        <v>2E-3</v>
      </c>
      <c r="AS158" s="666">
        <v>2E-3</v>
      </c>
      <c r="AT158" s="666">
        <v>2E-3</v>
      </c>
      <c r="AU158" s="666">
        <v>2E-3</v>
      </c>
      <c r="AV158" s="666">
        <v>2E-3</v>
      </c>
      <c r="AW158" s="666">
        <v>2E-3</v>
      </c>
      <c r="AX158" s="666">
        <v>2E-3</v>
      </c>
      <c r="AY158" s="666">
        <v>2E-3</v>
      </c>
      <c r="AZ158" s="666">
        <v>2E-3</v>
      </c>
      <c r="BA158" s="666">
        <v>2E-3</v>
      </c>
      <c r="BB158" s="666">
        <v>2E-3</v>
      </c>
      <c r="BC158" s="666">
        <v>2E-3</v>
      </c>
      <c r="BD158" s="666">
        <v>2E-3</v>
      </c>
      <c r="BE158" s="666">
        <v>2E-3</v>
      </c>
      <c r="BF158" s="666">
        <v>2E-3</v>
      </c>
      <c r="BG158" s="666">
        <v>2E-3</v>
      </c>
      <c r="BH158" s="666">
        <v>2E-3</v>
      </c>
      <c r="BI158" s="666">
        <v>2E-3</v>
      </c>
      <c r="BJ158" s="666">
        <v>2E-3</v>
      </c>
      <c r="BK158" s="666"/>
      <c r="BL158" s="666"/>
      <c r="BM158" s="666"/>
      <c r="BN158" s="666"/>
      <c r="BO158" s="666"/>
      <c r="BP158" s="666"/>
      <c r="BQ158" s="666"/>
      <c r="BR158" s="666"/>
      <c r="BS158" s="666"/>
      <c r="BT158" s="666"/>
      <c r="BU158" s="666"/>
      <c r="BV158" s="666"/>
      <c r="BW158" s="666"/>
      <c r="BX158" s="666"/>
      <c r="BY158" s="666"/>
      <c r="BZ158" s="666"/>
      <c r="CA158" s="666"/>
      <c r="CB158" s="666"/>
      <c r="CC158" s="666"/>
      <c r="CD158" s="666"/>
      <c r="CE158" s="666"/>
      <c r="CF158" s="666"/>
      <c r="CG158" s="666"/>
      <c r="CH158" s="666"/>
      <c r="CI158" s="667"/>
      <c r="CK158" s="1370"/>
    </row>
    <row r="159" spans="2:89" x14ac:dyDescent="0.25">
      <c r="B159" s="834" t="s">
        <v>656</v>
      </c>
      <c r="C159" s="835" t="s">
        <v>457</v>
      </c>
      <c r="D159" s="670" t="s">
        <v>458</v>
      </c>
      <c r="E159" s="671" t="s">
        <v>254</v>
      </c>
      <c r="F159" s="672">
        <v>2</v>
      </c>
      <c r="G159" s="665">
        <v>0</v>
      </c>
      <c r="H159" s="665">
        <v>0</v>
      </c>
      <c r="I159" s="665">
        <v>0</v>
      </c>
      <c r="J159" s="665">
        <v>0</v>
      </c>
      <c r="K159" s="665">
        <v>0</v>
      </c>
      <c r="L159" s="665">
        <v>0</v>
      </c>
      <c r="M159" s="666">
        <v>14.403600000000001</v>
      </c>
      <c r="N159" s="666">
        <v>14.403600000000001</v>
      </c>
      <c r="O159" s="666">
        <v>14.403600000000001</v>
      </c>
      <c r="P159" s="666">
        <v>14.403600000000001</v>
      </c>
      <c r="Q159" s="666">
        <v>14.403600000000001</v>
      </c>
      <c r="R159" s="666">
        <v>14.403600000000001</v>
      </c>
      <c r="S159" s="666">
        <v>14.403600000000001</v>
      </c>
      <c r="T159" s="666">
        <v>14.403600000000001</v>
      </c>
      <c r="U159" s="666">
        <v>14.403600000000001</v>
      </c>
      <c r="V159" s="666">
        <v>14.403600000000001</v>
      </c>
      <c r="W159" s="666">
        <v>0</v>
      </c>
      <c r="X159" s="666">
        <v>0</v>
      </c>
      <c r="Y159" s="666">
        <v>0</v>
      </c>
      <c r="Z159" s="666">
        <v>0</v>
      </c>
      <c r="AA159" s="666">
        <v>0</v>
      </c>
      <c r="AB159" s="666">
        <v>0</v>
      </c>
      <c r="AC159" s="666">
        <v>0</v>
      </c>
      <c r="AD159" s="666">
        <v>0</v>
      </c>
      <c r="AE159" s="666">
        <v>0</v>
      </c>
      <c r="AF159" s="666">
        <v>0</v>
      </c>
      <c r="AG159" s="666">
        <v>0</v>
      </c>
      <c r="AH159" s="666">
        <v>0</v>
      </c>
      <c r="AI159" s="666">
        <v>0</v>
      </c>
      <c r="AJ159" s="666">
        <v>0</v>
      </c>
      <c r="AK159" s="666">
        <v>0</v>
      </c>
      <c r="AL159" s="666">
        <v>0</v>
      </c>
      <c r="AM159" s="666">
        <v>0</v>
      </c>
      <c r="AN159" s="666">
        <v>0</v>
      </c>
      <c r="AO159" s="666">
        <v>0</v>
      </c>
      <c r="AP159" s="666">
        <v>0</v>
      </c>
      <c r="AQ159" s="666">
        <v>0</v>
      </c>
      <c r="AR159" s="666">
        <v>0</v>
      </c>
      <c r="AS159" s="666">
        <v>0</v>
      </c>
      <c r="AT159" s="666">
        <v>0</v>
      </c>
      <c r="AU159" s="666">
        <v>0</v>
      </c>
      <c r="AV159" s="666">
        <v>0</v>
      </c>
      <c r="AW159" s="666">
        <v>0</v>
      </c>
      <c r="AX159" s="666">
        <v>0</v>
      </c>
      <c r="AY159" s="666">
        <v>0</v>
      </c>
      <c r="AZ159" s="666">
        <v>0</v>
      </c>
      <c r="BA159" s="666">
        <v>0</v>
      </c>
      <c r="BB159" s="666">
        <v>0</v>
      </c>
      <c r="BC159" s="666">
        <v>0</v>
      </c>
      <c r="BD159" s="666">
        <v>0</v>
      </c>
      <c r="BE159" s="666">
        <v>0</v>
      </c>
      <c r="BF159" s="666">
        <v>0</v>
      </c>
      <c r="BG159" s="666">
        <v>0</v>
      </c>
      <c r="BH159" s="666">
        <v>0</v>
      </c>
      <c r="BI159" s="666">
        <v>0</v>
      </c>
      <c r="BJ159" s="666">
        <v>0</v>
      </c>
      <c r="BK159" s="666"/>
      <c r="BL159" s="666"/>
      <c r="BM159" s="666"/>
      <c r="BN159" s="666"/>
      <c r="BO159" s="666"/>
      <c r="BP159" s="666"/>
      <c r="BQ159" s="666"/>
      <c r="BR159" s="666"/>
      <c r="BS159" s="666"/>
      <c r="BT159" s="666"/>
      <c r="BU159" s="666"/>
      <c r="BV159" s="666"/>
      <c r="BW159" s="666"/>
      <c r="BX159" s="666"/>
      <c r="BY159" s="666"/>
      <c r="BZ159" s="666"/>
      <c r="CA159" s="666"/>
      <c r="CB159" s="666"/>
      <c r="CC159" s="666"/>
      <c r="CD159" s="666"/>
      <c r="CE159" s="666"/>
      <c r="CF159" s="666"/>
      <c r="CG159" s="666"/>
      <c r="CH159" s="666"/>
      <c r="CI159" s="667"/>
      <c r="CK159" s="1370"/>
    </row>
    <row r="160" spans="2:89" ht="27.6" x14ac:dyDescent="0.25">
      <c r="B160" s="834" t="s">
        <v>657</v>
      </c>
      <c r="C160" s="835" t="s">
        <v>460</v>
      </c>
      <c r="D160" s="670" t="s">
        <v>461</v>
      </c>
      <c r="E160" s="671" t="s">
        <v>254</v>
      </c>
      <c r="F160" s="672">
        <v>2</v>
      </c>
      <c r="G160" s="665">
        <v>0</v>
      </c>
      <c r="H160" s="665">
        <v>0</v>
      </c>
      <c r="I160" s="665">
        <v>4.2</v>
      </c>
      <c r="J160" s="665">
        <v>6</v>
      </c>
      <c r="K160" s="665">
        <v>7</v>
      </c>
      <c r="L160" s="665">
        <v>7</v>
      </c>
      <c r="M160" s="666">
        <v>0</v>
      </c>
      <c r="N160" s="666">
        <v>0</v>
      </c>
      <c r="O160" s="666">
        <v>0</v>
      </c>
      <c r="P160" s="666">
        <v>0</v>
      </c>
      <c r="Q160" s="666">
        <v>0</v>
      </c>
      <c r="R160" s="666">
        <v>0</v>
      </c>
      <c r="S160" s="666">
        <v>0</v>
      </c>
      <c r="T160" s="666">
        <v>0</v>
      </c>
      <c r="U160" s="666">
        <v>0</v>
      </c>
      <c r="V160" s="666">
        <v>0</v>
      </c>
      <c r="W160" s="666">
        <v>0</v>
      </c>
      <c r="X160" s="666">
        <v>0</v>
      </c>
      <c r="Y160" s="666">
        <v>0</v>
      </c>
      <c r="Z160" s="666">
        <v>0</v>
      </c>
      <c r="AA160" s="666">
        <v>0</v>
      </c>
      <c r="AB160" s="666">
        <v>0</v>
      </c>
      <c r="AC160" s="666">
        <v>0</v>
      </c>
      <c r="AD160" s="666">
        <v>0</v>
      </c>
      <c r="AE160" s="666">
        <v>0</v>
      </c>
      <c r="AF160" s="666">
        <v>0</v>
      </c>
      <c r="AG160" s="666">
        <v>0</v>
      </c>
      <c r="AH160" s="666">
        <v>0</v>
      </c>
      <c r="AI160" s="666">
        <v>0</v>
      </c>
      <c r="AJ160" s="666">
        <v>0</v>
      </c>
      <c r="AK160" s="666">
        <v>0</v>
      </c>
      <c r="AL160" s="666">
        <v>0</v>
      </c>
      <c r="AM160" s="666">
        <v>0</v>
      </c>
      <c r="AN160" s="666">
        <v>0</v>
      </c>
      <c r="AO160" s="666">
        <v>0</v>
      </c>
      <c r="AP160" s="666">
        <v>0</v>
      </c>
      <c r="AQ160" s="666">
        <v>0</v>
      </c>
      <c r="AR160" s="666">
        <v>0</v>
      </c>
      <c r="AS160" s="666">
        <v>0</v>
      </c>
      <c r="AT160" s="666">
        <v>0</v>
      </c>
      <c r="AU160" s="666">
        <v>0</v>
      </c>
      <c r="AV160" s="666">
        <v>0</v>
      </c>
      <c r="AW160" s="666">
        <v>0</v>
      </c>
      <c r="AX160" s="666">
        <v>0</v>
      </c>
      <c r="AY160" s="666">
        <v>0</v>
      </c>
      <c r="AZ160" s="666">
        <v>0</v>
      </c>
      <c r="BA160" s="666">
        <v>0</v>
      </c>
      <c r="BB160" s="666">
        <v>0</v>
      </c>
      <c r="BC160" s="666">
        <v>0</v>
      </c>
      <c r="BD160" s="666">
        <v>0</v>
      </c>
      <c r="BE160" s="666">
        <v>0</v>
      </c>
      <c r="BF160" s="666">
        <v>0</v>
      </c>
      <c r="BG160" s="666">
        <v>0</v>
      </c>
      <c r="BH160" s="666">
        <v>0</v>
      </c>
      <c r="BI160" s="666">
        <v>0</v>
      </c>
      <c r="BJ160" s="666">
        <v>0</v>
      </c>
      <c r="BK160" s="666"/>
      <c r="BL160" s="666"/>
      <c r="BM160" s="666"/>
      <c r="BN160" s="666"/>
      <c r="BO160" s="666"/>
      <c r="BP160" s="666"/>
      <c r="BQ160" s="666"/>
      <c r="BR160" s="666"/>
      <c r="BS160" s="666"/>
      <c r="BT160" s="666"/>
      <c r="BU160" s="666"/>
      <c r="BV160" s="666"/>
      <c r="BW160" s="666"/>
      <c r="BX160" s="666"/>
      <c r="BY160" s="666"/>
      <c r="BZ160" s="666"/>
      <c r="CA160" s="666"/>
      <c r="CB160" s="666"/>
      <c r="CC160" s="666"/>
      <c r="CD160" s="666"/>
      <c r="CE160" s="666"/>
      <c r="CF160" s="666"/>
      <c r="CG160" s="666"/>
      <c r="CH160" s="666"/>
      <c r="CI160" s="667"/>
      <c r="CK160" s="1370"/>
    </row>
    <row r="161" spans="2:89" x14ac:dyDescent="0.25">
      <c r="B161" s="834" t="s">
        <v>658</v>
      </c>
      <c r="C161" s="835" t="s">
        <v>463</v>
      </c>
      <c r="D161" s="670" t="s">
        <v>464</v>
      </c>
      <c r="E161" s="671" t="s">
        <v>254</v>
      </c>
      <c r="F161" s="672">
        <v>2</v>
      </c>
      <c r="G161" s="665">
        <v>0</v>
      </c>
      <c r="H161" s="665">
        <v>0</v>
      </c>
      <c r="I161" s="665">
        <v>0</v>
      </c>
      <c r="J161" s="665">
        <v>0</v>
      </c>
      <c r="K161" s="665">
        <v>0</v>
      </c>
      <c r="L161" s="665">
        <v>0</v>
      </c>
      <c r="M161" s="666">
        <v>0</v>
      </c>
      <c r="N161" s="666">
        <v>0</v>
      </c>
      <c r="O161" s="666">
        <v>0</v>
      </c>
      <c r="P161" s="666">
        <v>0</v>
      </c>
      <c r="Q161" s="666">
        <v>0</v>
      </c>
      <c r="R161" s="666">
        <v>0</v>
      </c>
      <c r="S161" s="666">
        <v>0</v>
      </c>
      <c r="T161" s="666">
        <v>0</v>
      </c>
      <c r="U161" s="666">
        <v>0</v>
      </c>
      <c r="V161" s="666">
        <v>0</v>
      </c>
      <c r="W161" s="666">
        <v>0</v>
      </c>
      <c r="X161" s="666">
        <v>0</v>
      </c>
      <c r="Y161" s="666">
        <v>0</v>
      </c>
      <c r="Z161" s="666">
        <v>0</v>
      </c>
      <c r="AA161" s="666">
        <v>0</v>
      </c>
      <c r="AB161" s="666">
        <v>0</v>
      </c>
      <c r="AC161" s="666">
        <v>0</v>
      </c>
      <c r="AD161" s="666">
        <v>0</v>
      </c>
      <c r="AE161" s="666">
        <v>0</v>
      </c>
      <c r="AF161" s="666">
        <v>0</v>
      </c>
      <c r="AG161" s="666">
        <v>0</v>
      </c>
      <c r="AH161" s="666">
        <v>0</v>
      </c>
      <c r="AI161" s="666">
        <v>0</v>
      </c>
      <c r="AJ161" s="666">
        <v>0</v>
      </c>
      <c r="AK161" s="666">
        <v>0</v>
      </c>
      <c r="AL161" s="666">
        <v>0</v>
      </c>
      <c r="AM161" s="666">
        <v>0</v>
      </c>
      <c r="AN161" s="666">
        <v>0</v>
      </c>
      <c r="AO161" s="666">
        <v>0</v>
      </c>
      <c r="AP161" s="666">
        <v>0</v>
      </c>
      <c r="AQ161" s="666">
        <v>0</v>
      </c>
      <c r="AR161" s="666">
        <v>0</v>
      </c>
      <c r="AS161" s="666">
        <v>0</v>
      </c>
      <c r="AT161" s="666">
        <v>0</v>
      </c>
      <c r="AU161" s="666">
        <v>0</v>
      </c>
      <c r="AV161" s="666">
        <v>0</v>
      </c>
      <c r="AW161" s="666">
        <v>0</v>
      </c>
      <c r="AX161" s="666">
        <v>0</v>
      </c>
      <c r="AY161" s="666">
        <v>0</v>
      </c>
      <c r="AZ161" s="666">
        <v>0</v>
      </c>
      <c r="BA161" s="666">
        <v>0</v>
      </c>
      <c r="BB161" s="666">
        <v>0</v>
      </c>
      <c r="BC161" s="666">
        <v>0</v>
      </c>
      <c r="BD161" s="666">
        <v>0</v>
      </c>
      <c r="BE161" s="666">
        <v>0</v>
      </c>
      <c r="BF161" s="666">
        <v>0</v>
      </c>
      <c r="BG161" s="666">
        <v>0</v>
      </c>
      <c r="BH161" s="666">
        <v>0</v>
      </c>
      <c r="BI161" s="666">
        <v>0</v>
      </c>
      <c r="BJ161" s="666">
        <v>0</v>
      </c>
      <c r="BK161" s="666"/>
      <c r="BL161" s="666"/>
      <c r="BM161" s="666"/>
      <c r="BN161" s="666"/>
      <c r="BO161" s="666"/>
      <c r="BP161" s="666"/>
      <c r="BQ161" s="666"/>
      <c r="BR161" s="666"/>
      <c r="BS161" s="666"/>
      <c r="BT161" s="666"/>
      <c r="BU161" s="666"/>
      <c r="BV161" s="666"/>
      <c r="BW161" s="666"/>
      <c r="BX161" s="666"/>
      <c r="BY161" s="666"/>
      <c r="BZ161" s="666"/>
      <c r="CA161" s="666"/>
      <c r="CB161" s="666"/>
      <c r="CC161" s="666"/>
      <c r="CD161" s="666"/>
      <c r="CE161" s="666"/>
      <c r="CF161" s="666"/>
      <c r="CG161" s="666"/>
      <c r="CH161" s="666"/>
      <c r="CI161" s="667"/>
      <c r="CK161" s="1370"/>
    </row>
    <row r="162" spans="2:89" ht="27.6" x14ac:dyDescent="0.25">
      <c r="B162" s="834" t="s">
        <v>659</v>
      </c>
      <c r="C162" s="835" t="s">
        <v>466</v>
      </c>
      <c r="D162" s="670" t="s">
        <v>467</v>
      </c>
      <c r="E162" s="671" t="s">
        <v>254</v>
      </c>
      <c r="F162" s="672">
        <v>2</v>
      </c>
      <c r="G162" s="665">
        <v>0</v>
      </c>
      <c r="H162" s="665">
        <v>0</v>
      </c>
      <c r="I162" s="665">
        <v>0.15</v>
      </c>
      <c r="J162" s="665">
        <v>0.375</v>
      </c>
      <c r="K162" s="665">
        <v>0.375</v>
      </c>
      <c r="L162" s="665">
        <v>0.375</v>
      </c>
      <c r="M162" s="666">
        <v>0</v>
      </c>
      <c r="N162" s="666">
        <v>0</v>
      </c>
      <c r="O162" s="666">
        <v>0</v>
      </c>
      <c r="P162" s="666">
        <v>0</v>
      </c>
      <c r="Q162" s="666">
        <v>0</v>
      </c>
      <c r="R162" s="666">
        <v>0</v>
      </c>
      <c r="S162" s="666">
        <v>0</v>
      </c>
      <c r="T162" s="666">
        <v>0</v>
      </c>
      <c r="U162" s="666">
        <v>0</v>
      </c>
      <c r="V162" s="666">
        <v>0</v>
      </c>
      <c r="W162" s="666">
        <v>0</v>
      </c>
      <c r="X162" s="666">
        <v>0</v>
      </c>
      <c r="Y162" s="666">
        <v>0</v>
      </c>
      <c r="Z162" s="666">
        <v>0</v>
      </c>
      <c r="AA162" s="666">
        <v>0</v>
      </c>
      <c r="AB162" s="666">
        <v>0</v>
      </c>
      <c r="AC162" s="666">
        <v>0</v>
      </c>
      <c r="AD162" s="666">
        <v>0</v>
      </c>
      <c r="AE162" s="666">
        <v>0</v>
      </c>
      <c r="AF162" s="666">
        <v>0</v>
      </c>
      <c r="AG162" s="666">
        <v>0</v>
      </c>
      <c r="AH162" s="666">
        <v>0</v>
      </c>
      <c r="AI162" s="666">
        <v>0</v>
      </c>
      <c r="AJ162" s="666">
        <v>0</v>
      </c>
      <c r="AK162" s="666">
        <v>0</v>
      </c>
      <c r="AL162" s="666">
        <v>0</v>
      </c>
      <c r="AM162" s="666">
        <v>0</v>
      </c>
      <c r="AN162" s="666">
        <v>0</v>
      </c>
      <c r="AO162" s="666">
        <v>0</v>
      </c>
      <c r="AP162" s="666">
        <v>0</v>
      </c>
      <c r="AQ162" s="666">
        <v>0</v>
      </c>
      <c r="AR162" s="666">
        <v>0</v>
      </c>
      <c r="AS162" s="666">
        <v>0</v>
      </c>
      <c r="AT162" s="666">
        <v>0</v>
      </c>
      <c r="AU162" s="666">
        <v>0</v>
      </c>
      <c r="AV162" s="666">
        <v>0</v>
      </c>
      <c r="AW162" s="666">
        <v>0</v>
      </c>
      <c r="AX162" s="666">
        <v>0</v>
      </c>
      <c r="AY162" s="666">
        <v>0</v>
      </c>
      <c r="AZ162" s="666">
        <v>0</v>
      </c>
      <c r="BA162" s="666">
        <v>0</v>
      </c>
      <c r="BB162" s="666">
        <v>0</v>
      </c>
      <c r="BC162" s="666">
        <v>0</v>
      </c>
      <c r="BD162" s="666">
        <v>0</v>
      </c>
      <c r="BE162" s="666">
        <v>0</v>
      </c>
      <c r="BF162" s="666">
        <v>0</v>
      </c>
      <c r="BG162" s="666">
        <v>0</v>
      </c>
      <c r="BH162" s="666">
        <v>0</v>
      </c>
      <c r="BI162" s="666">
        <v>0</v>
      </c>
      <c r="BJ162" s="666">
        <v>0</v>
      </c>
      <c r="BK162" s="666"/>
      <c r="BL162" s="666"/>
      <c r="BM162" s="666"/>
      <c r="BN162" s="666"/>
      <c r="BO162" s="666"/>
      <c r="BP162" s="666"/>
      <c r="BQ162" s="666"/>
      <c r="BR162" s="666"/>
      <c r="BS162" s="666"/>
      <c r="BT162" s="666"/>
      <c r="BU162" s="666"/>
      <c r="BV162" s="666"/>
      <c r="BW162" s="666"/>
      <c r="BX162" s="666"/>
      <c r="BY162" s="666"/>
      <c r="BZ162" s="666"/>
      <c r="CA162" s="666"/>
      <c r="CB162" s="666"/>
      <c r="CC162" s="666"/>
      <c r="CD162" s="666"/>
      <c r="CE162" s="666"/>
      <c r="CF162" s="666"/>
      <c r="CG162" s="666"/>
      <c r="CH162" s="666"/>
      <c r="CI162" s="667"/>
      <c r="CK162" s="1370"/>
    </row>
    <row r="163" spans="2:89" x14ac:dyDescent="0.25">
      <c r="B163" s="834" t="s">
        <v>660</v>
      </c>
      <c r="C163" s="835" t="s">
        <v>469</v>
      </c>
      <c r="D163" s="759" t="s">
        <v>79</v>
      </c>
      <c r="E163" s="818" t="s">
        <v>254</v>
      </c>
      <c r="F163" s="819">
        <v>2</v>
      </c>
      <c r="G163" s="665">
        <v>2.0019999999999998</v>
      </c>
      <c r="H163" s="665">
        <v>2.0019999999999998</v>
      </c>
      <c r="I163" s="665">
        <v>2.0019999999999998</v>
      </c>
      <c r="J163" s="665">
        <v>2.0019999999999998</v>
      </c>
      <c r="K163" s="665">
        <v>2.0019999999999998</v>
      </c>
      <c r="L163" s="665">
        <v>2.0019999999999998</v>
      </c>
      <c r="M163" s="666">
        <v>2.0019999999999998</v>
      </c>
      <c r="N163" s="666">
        <v>2.0019999999999998</v>
      </c>
      <c r="O163" s="666">
        <v>2.0019999999999998</v>
      </c>
      <c r="P163" s="666">
        <v>2.0019999999999998</v>
      </c>
      <c r="Q163" s="666">
        <v>2.0019999999999998</v>
      </c>
      <c r="R163" s="666">
        <v>2.0019999999999998</v>
      </c>
      <c r="S163" s="666">
        <v>2.0019999999999998</v>
      </c>
      <c r="T163" s="666">
        <v>2.0019999999999998</v>
      </c>
      <c r="U163" s="666">
        <v>2.0019999999999998</v>
      </c>
      <c r="V163" s="666">
        <v>2.0019999999999998</v>
      </c>
      <c r="W163" s="666">
        <v>2.0019999999999998</v>
      </c>
      <c r="X163" s="666">
        <v>2.0019999999999998</v>
      </c>
      <c r="Y163" s="666">
        <v>2.0019999999999998</v>
      </c>
      <c r="Z163" s="666">
        <v>2.0019999999999998</v>
      </c>
      <c r="AA163" s="666">
        <v>2.0019999999999998</v>
      </c>
      <c r="AB163" s="666">
        <v>2.0019999999999998</v>
      </c>
      <c r="AC163" s="666">
        <v>2.0019999999999998</v>
      </c>
      <c r="AD163" s="666">
        <v>2.0019999999999998</v>
      </c>
      <c r="AE163" s="666">
        <v>2.0019999999999998</v>
      </c>
      <c r="AF163" s="666">
        <v>2.0019999999999998</v>
      </c>
      <c r="AG163" s="666">
        <v>2.0019999999999998</v>
      </c>
      <c r="AH163" s="666">
        <v>2.0019999999999998</v>
      </c>
      <c r="AI163" s="666">
        <v>2.0019999999999998</v>
      </c>
      <c r="AJ163" s="666">
        <v>2.0019999999999998</v>
      </c>
      <c r="AK163" s="666">
        <v>2.0019999999999998</v>
      </c>
      <c r="AL163" s="666">
        <v>2.0019999999999998</v>
      </c>
      <c r="AM163" s="666">
        <v>2.0019999999999998</v>
      </c>
      <c r="AN163" s="666">
        <v>2.0019999999999998</v>
      </c>
      <c r="AO163" s="666">
        <v>2.0019999999999998</v>
      </c>
      <c r="AP163" s="666">
        <v>2.0019999999999998</v>
      </c>
      <c r="AQ163" s="666">
        <v>2.0019999999999998</v>
      </c>
      <c r="AR163" s="666">
        <v>2.0019999999999998</v>
      </c>
      <c r="AS163" s="666">
        <v>2.0019999999999998</v>
      </c>
      <c r="AT163" s="666">
        <v>2.0019999999999998</v>
      </c>
      <c r="AU163" s="666">
        <v>2.0019999999999998</v>
      </c>
      <c r="AV163" s="666">
        <v>2.0019999999999998</v>
      </c>
      <c r="AW163" s="666">
        <v>2.0019999999999998</v>
      </c>
      <c r="AX163" s="666">
        <v>2.0019999999999998</v>
      </c>
      <c r="AY163" s="666">
        <v>2.0019999999999998</v>
      </c>
      <c r="AZ163" s="666">
        <v>2.0019999999999998</v>
      </c>
      <c r="BA163" s="666">
        <v>2.0019999999999998</v>
      </c>
      <c r="BB163" s="666">
        <v>2.0019999999999998</v>
      </c>
      <c r="BC163" s="666">
        <v>2.0019999999999998</v>
      </c>
      <c r="BD163" s="666">
        <v>2.0019999999999998</v>
      </c>
      <c r="BE163" s="666">
        <v>2.0019999999999998</v>
      </c>
      <c r="BF163" s="666">
        <v>2.0019999999999998</v>
      </c>
      <c r="BG163" s="666">
        <v>2.0019999999999998</v>
      </c>
      <c r="BH163" s="666">
        <v>2.0019999999999998</v>
      </c>
      <c r="BI163" s="666">
        <v>2.0019999999999998</v>
      </c>
      <c r="BJ163" s="666">
        <v>2.0019999999999998</v>
      </c>
      <c r="BK163" s="666"/>
      <c r="BL163" s="666"/>
      <c r="BM163" s="666"/>
      <c r="BN163" s="666"/>
      <c r="BO163" s="666"/>
      <c r="BP163" s="666"/>
      <c r="BQ163" s="666"/>
      <c r="BR163" s="666"/>
      <c r="BS163" s="666"/>
      <c r="BT163" s="666"/>
      <c r="BU163" s="666"/>
      <c r="BV163" s="666"/>
      <c r="BW163" s="666"/>
      <c r="BX163" s="666"/>
      <c r="BY163" s="666"/>
      <c r="BZ163" s="666"/>
      <c r="CA163" s="666"/>
      <c r="CB163" s="666"/>
      <c r="CC163" s="666"/>
      <c r="CD163" s="666"/>
      <c r="CE163" s="666"/>
      <c r="CF163" s="666"/>
      <c r="CG163" s="666"/>
      <c r="CH163" s="666"/>
      <c r="CI163" s="667"/>
      <c r="CK163" s="1370"/>
    </row>
    <row r="164" spans="2:89" ht="27.6" x14ac:dyDescent="0.25">
      <c r="B164" s="834" t="s">
        <v>661</v>
      </c>
      <c r="C164" s="835" t="s">
        <v>471</v>
      </c>
      <c r="D164" s="759" t="s">
        <v>79</v>
      </c>
      <c r="E164" s="818" t="s">
        <v>254</v>
      </c>
      <c r="F164" s="819">
        <v>2</v>
      </c>
      <c r="G164" s="665">
        <v>200.25</v>
      </c>
      <c r="H164" s="665">
        <v>197.75</v>
      </c>
      <c r="I164" s="665">
        <v>190.9</v>
      </c>
      <c r="J164" s="665">
        <v>182.02500000000001</v>
      </c>
      <c r="K164" s="665">
        <v>172.15</v>
      </c>
      <c r="L164" s="665">
        <v>162.27500000000001</v>
      </c>
      <c r="M164" s="666">
        <v>147.26240000000001</v>
      </c>
      <c r="N164" s="666">
        <v>132.3717</v>
      </c>
      <c r="O164" s="666">
        <v>117.578</v>
      </c>
      <c r="P164" s="666">
        <v>102.8623</v>
      </c>
      <c r="Q164" s="666">
        <v>88.208700000000007</v>
      </c>
      <c r="R164" s="666">
        <v>73.605000000000004</v>
      </c>
      <c r="S164" s="666">
        <v>59.041300000000007</v>
      </c>
      <c r="T164" s="666">
        <v>44.509600000000006</v>
      </c>
      <c r="U164" s="666">
        <v>30.003899999999987</v>
      </c>
      <c r="V164" s="666">
        <v>15.518300000000011</v>
      </c>
      <c r="W164" s="666">
        <v>15.452300000000008</v>
      </c>
      <c r="X164" s="666">
        <v>15.399300000000011</v>
      </c>
      <c r="Y164" s="666">
        <v>15.357300000000009</v>
      </c>
      <c r="Z164" s="666">
        <v>15.323300000000017</v>
      </c>
      <c r="AA164" s="666">
        <v>15.296300000000002</v>
      </c>
      <c r="AB164" s="666">
        <v>15.274300000000011</v>
      </c>
      <c r="AC164" s="666">
        <v>15.25630000000001</v>
      </c>
      <c r="AD164" s="666">
        <v>15.2423</v>
      </c>
      <c r="AE164" s="666">
        <v>15.231300000000005</v>
      </c>
      <c r="AF164" s="666">
        <v>15.222300000000018</v>
      </c>
      <c r="AG164" s="666">
        <v>15.215300000000013</v>
      </c>
      <c r="AH164" s="666">
        <v>15.209300000000013</v>
      </c>
      <c r="AI164" s="666">
        <v>15.204300000000018</v>
      </c>
      <c r="AJ164" s="666">
        <v>15.200299999999999</v>
      </c>
      <c r="AK164" s="666">
        <v>15.197300000000013</v>
      </c>
      <c r="AL164" s="666">
        <v>15.195300000000003</v>
      </c>
      <c r="AM164" s="666">
        <v>15.193300000000022</v>
      </c>
      <c r="AN164" s="666">
        <v>15.191300000000012</v>
      </c>
      <c r="AO164" s="666">
        <v>15.189300000000003</v>
      </c>
      <c r="AP164" s="666">
        <v>15.187300000000022</v>
      </c>
      <c r="AQ164" s="666">
        <v>15.185300000000012</v>
      </c>
      <c r="AR164" s="666">
        <v>15.183300000000003</v>
      </c>
      <c r="AS164" s="666">
        <v>15.181300000000022</v>
      </c>
      <c r="AT164" s="666">
        <v>15.179300000000012</v>
      </c>
      <c r="AU164" s="666">
        <v>15.177300000000002</v>
      </c>
      <c r="AV164" s="666">
        <v>15.175300000000021</v>
      </c>
      <c r="AW164" s="666">
        <v>15.173300000000012</v>
      </c>
      <c r="AX164" s="666">
        <v>15.171300000000002</v>
      </c>
      <c r="AY164" s="666">
        <v>15.169300000000021</v>
      </c>
      <c r="AZ164" s="666">
        <v>15.167300000000012</v>
      </c>
      <c r="BA164" s="666">
        <v>15.165300000000002</v>
      </c>
      <c r="BB164" s="666">
        <v>15.163300000000021</v>
      </c>
      <c r="BC164" s="666">
        <v>15.161300000000011</v>
      </c>
      <c r="BD164" s="666">
        <v>15.159300000000002</v>
      </c>
      <c r="BE164" s="666">
        <v>15.157300000000021</v>
      </c>
      <c r="BF164" s="666">
        <v>15.155300000000011</v>
      </c>
      <c r="BG164" s="666">
        <v>15.153300000000002</v>
      </c>
      <c r="BH164" s="666">
        <v>15.15130000000002</v>
      </c>
      <c r="BI164" s="666">
        <v>15.149300000000011</v>
      </c>
      <c r="BJ164" s="666">
        <v>15.147300000000001</v>
      </c>
      <c r="BK164" s="666"/>
      <c r="BL164" s="666"/>
      <c r="BM164" s="666"/>
      <c r="BN164" s="666"/>
      <c r="BO164" s="666"/>
      <c r="BP164" s="666"/>
      <c r="BQ164" s="666"/>
      <c r="BR164" s="666"/>
      <c r="BS164" s="666"/>
      <c r="BT164" s="666"/>
      <c r="BU164" s="666"/>
      <c r="BV164" s="666"/>
      <c r="BW164" s="666"/>
      <c r="BX164" s="666"/>
      <c r="BY164" s="666"/>
      <c r="BZ164" s="666"/>
      <c r="CA164" s="666"/>
      <c r="CB164" s="666"/>
      <c r="CC164" s="666"/>
      <c r="CD164" s="666"/>
      <c r="CE164" s="666"/>
      <c r="CF164" s="666"/>
      <c r="CG164" s="666"/>
      <c r="CH164" s="666"/>
      <c r="CI164" s="667"/>
      <c r="CK164" s="1370"/>
    </row>
    <row r="165" spans="2:89" x14ac:dyDescent="0.25">
      <c r="B165" s="834" t="s">
        <v>662</v>
      </c>
      <c r="C165" s="835" t="s">
        <v>473</v>
      </c>
      <c r="D165" s="759" t="s">
        <v>79</v>
      </c>
      <c r="E165" s="818" t="s">
        <v>254</v>
      </c>
      <c r="F165" s="819">
        <v>2</v>
      </c>
      <c r="G165" s="665">
        <v>5.7889999999999997</v>
      </c>
      <c r="H165" s="665">
        <v>5.7889999999999997</v>
      </c>
      <c r="I165" s="665">
        <v>5.7889999999999997</v>
      </c>
      <c r="J165" s="665">
        <v>5.7889999999999997</v>
      </c>
      <c r="K165" s="665">
        <v>5.7889999999999997</v>
      </c>
      <c r="L165" s="665">
        <v>5.7889999999999997</v>
      </c>
      <c r="M165" s="666">
        <v>5.7889999999999997</v>
      </c>
      <c r="N165" s="666">
        <v>5.7889999999999997</v>
      </c>
      <c r="O165" s="666">
        <v>5.7889999999999997</v>
      </c>
      <c r="P165" s="666">
        <v>5.7889999999999997</v>
      </c>
      <c r="Q165" s="666">
        <v>5.7889999999999997</v>
      </c>
      <c r="R165" s="666">
        <v>5.7889999999999997</v>
      </c>
      <c r="S165" s="666">
        <v>5.7889999999999997</v>
      </c>
      <c r="T165" s="666">
        <v>5.7889999999999997</v>
      </c>
      <c r="U165" s="666">
        <v>5.7889999999999997</v>
      </c>
      <c r="V165" s="666">
        <v>5.7889999999999997</v>
      </c>
      <c r="W165" s="666">
        <v>5.7889999999999997</v>
      </c>
      <c r="X165" s="666">
        <v>5.7889999999999997</v>
      </c>
      <c r="Y165" s="666">
        <v>5.7889999999999997</v>
      </c>
      <c r="Z165" s="666">
        <v>5.7889999999999997</v>
      </c>
      <c r="AA165" s="666">
        <v>5.7889999999999997</v>
      </c>
      <c r="AB165" s="666">
        <v>5.7889999999999997</v>
      </c>
      <c r="AC165" s="666">
        <v>5.7889999999999997</v>
      </c>
      <c r="AD165" s="666">
        <v>5.7889999999999997</v>
      </c>
      <c r="AE165" s="666">
        <v>5.7889999999999997</v>
      </c>
      <c r="AF165" s="666">
        <v>5.7889999999999997</v>
      </c>
      <c r="AG165" s="666">
        <v>5.7889999999999997</v>
      </c>
      <c r="AH165" s="666">
        <v>5.7889999999999997</v>
      </c>
      <c r="AI165" s="666">
        <v>5.7889999999999997</v>
      </c>
      <c r="AJ165" s="666">
        <v>5.7889999999999997</v>
      </c>
      <c r="AK165" s="666">
        <v>5.7889999999999997</v>
      </c>
      <c r="AL165" s="666">
        <v>5.7889999999999997</v>
      </c>
      <c r="AM165" s="666">
        <v>5.7889999999999997</v>
      </c>
      <c r="AN165" s="666">
        <v>5.7889999999999997</v>
      </c>
      <c r="AO165" s="666">
        <v>5.7889999999999997</v>
      </c>
      <c r="AP165" s="666">
        <v>5.7889999999999997</v>
      </c>
      <c r="AQ165" s="666">
        <v>5.7889999999999997</v>
      </c>
      <c r="AR165" s="666">
        <v>5.7889999999999997</v>
      </c>
      <c r="AS165" s="666">
        <v>5.7889999999999997</v>
      </c>
      <c r="AT165" s="666">
        <v>5.7889999999999997</v>
      </c>
      <c r="AU165" s="666">
        <v>5.7889999999999997</v>
      </c>
      <c r="AV165" s="666">
        <v>5.7889999999999997</v>
      </c>
      <c r="AW165" s="666">
        <v>5.7889999999999997</v>
      </c>
      <c r="AX165" s="666">
        <v>5.7889999999999997</v>
      </c>
      <c r="AY165" s="666">
        <v>5.7889999999999997</v>
      </c>
      <c r="AZ165" s="666">
        <v>5.7889999999999997</v>
      </c>
      <c r="BA165" s="666">
        <v>5.7889999999999997</v>
      </c>
      <c r="BB165" s="666">
        <v>5.7889999999999997</v>
      </c>
      <c r="BC165" s="666">
        <v>5.7889999999999997</v>
      </c>
      <c r="BD165" s="666">
        <v>5.7889999999999997</v>
      </c>
      <c r="BE165" s="666">
        <v>5.7889999999999997</v>
      </c>
      <c r="BF165" s="666">
        <v>5.7889999999999997</v>
      </c>
      <c r="BG165" s="666">
        <v>5.7889999999999997</v>
      </c>
      <c r="BH165" s="666">
        <v>5.7889999999999997</v>
      </c>
      <c r="BI165" s="666">
        <v>5.7889999999999997</v>
      </c>
      <c r="BJ165" s="666">
        <v>5.7889999999999997</v>
      </c>
      <c r="BK165" s="666"/>
      <c r="BL165" s="666"/>
      <c r="BM165" s="666"/>
      <c r="BN165" s="666"/>
      <c r="BO165" s="666"/>
      <c r="BP165" s="666"/>
      <c r="BQ165" s="666"/>
      <c r="BR165" s="666"/>
      <c r="BS165" s="666"/>
      <c r="BT165" s="666"/>
      <c r="BU165" s="666"/>
      <c r="BV165" s="666"/>
      <c r="BW165" s="666"/>
      <c r="BX165" s="666"/>
      <c r="BY165" s="666"/>
      <c r="BZ165" s="666"/>
      <c r="CA165" s="666"/>
      <c r="CB165" s="666"/>
      <c r="CC165" s="666"/>
      <c r="CD165" s="666"/>
      <c r="CE165" s="666"/>
      <c r="CF165" s="666"/>
      <c r="CG165" s="666"/>
      <c r="CH165" s="666"/>
      <c r="CI165" s="667"/>
      <c r="CK165" s="1370"/>
    </row>
    <row r="166" spans="2:89" ht="28.2" thickBot="1" x14ac:dyDescent="0.3">
      <c r="B166" s="836" t="s">
        <v>663</v>
      </c>
      <c r="C166" s="837" t="s">
        <v>475</v>
      </c>
      <c r="D166" s="838" t="s">
        <v>664</v>
      </c>
      <c r="E166" s="839" t="s">
        <v>254</v>
      </c>
      <c r="F166" s="840">
        <v>2</v>
      </c>
      <c r="G166" s="801">
        <f>SUM(G153:G156)+G163+G164+G165</f>
        <v>320.47699999999998</v>
      </c>
      <c r="H166" s="801">
        <f t="shared" ref="H166:BJ166" si="46">SUM(H153:H156)+H163+H164+H165</f>
        <v>324.42626999999999</v>
      </c>
      <c r="I166" s="801">
        <f t="shared" si="46"/>
        <v>329.16751999999997</v>
      </c>
      <c r="J166" s="801">
        <f t="shared" si="46"/>
        <v>333.16808000000003</v>
      </c>
      <c r="K166" s="801">
        <f t="shared" si="46"/>
        <v>336.75063999999998</v>
      </c>
      <c r="L166" s="801">
        <f t="shared" si="46"/>
        <v>340.83483999999999</v>
      </c>
      <c r="M166" s="801">
        <f t="shared" si="46"/>
        <v>345.03629000000001</v>
      </c>
      <c r="N166" s="801">
        <f t="shared" si="46"/>
        <v>348.89553000000001</v>
      </c>
      <c r="O166" s="801">
        <f t="shared" si="46"/>
        <v>352.36650000000003</v>
      </c>
      <c r="P166" s="801">
        <f t="shared" si="46"/>
        <v>355.91200000000003</v>
      </c>
      <c r="Q166" s="801">
        <f t="shared" si="46"/>
        <v>359.31176000000005</v>
      </c>
      <c r="R166" s="801">
        <f t="shared" si="46"/>
        <v>362.49019000000004</v>
      </c>
      <c r="S166" s="801">
        <f t="shared" si="46"/>
        <v>365.4891100000001</v>
      </c>
      <c r="T166" s="801">
        <f t="shared" si="46"/>
        <v>368.35147000000006</v>
      </c>
      <c r="U166" s="801">
        <f t="shared" si="46"/>
        <v>371.11213000000004</v>
      </c>
      <c r="V166" s="801">
        <f t="shared" si="46"/>
        <v>373.83355000000006</v>
      </c>
      <c r="W166" s="801">
        <f t="shared" si="46"/>
        <v>376.52593000000002</v>
      </c>
      <c r="X166" s="801">
        <f t="shared" si="46"/>
        <v>379.20429000000013</v>
      </c>
      <c r="Y166" s="801">
        <f t="shared" si="46"/>
        <v>381.87848000000008</v>
      </c>
      <c r="Z166" s="801">
        <f t="shared" si="46"/>
        <v>384.5377400000001</v>
      </c>
      <c r="AA166" s="801">
        <f t="shared" si="46"/>
        <v>387.18956000000014</v>
      </c>
      <c r="AB166" s="801">
        <f t="shared" si="46"/>
        <v>389.82784000000004</v>
      </c>
      <c r="AC166" s="801">
        <f t="shared" si="46"/>
        <v>392.44804000000011</v>
      </c>
      <c r="AD166" s="801">
        <f t="shared" si="46"/>
        <v>395.04929000000004</v>
      </c>
      <c r="AE166" s="801">
        <f t="shared" si="46"/>
        <v>397.63421000000005</v>
      </c>
      <c r="AF166" s="801">
        <f t="shared" si="46"/>
        <v>400.20397000000008</v>
      </c>
      <c r="AG166" s="801">
        <f t="shared" si="46"/>
        <v>402.75741000000005</v>
      </c>
      <c r="AH166" s="801">
        <f t="shared" si="46"/>
        <v>405.29209000000003</v>
      </c>
      <c r="AI166" s="801">
        <f t="shared" si="46"/>
        <v>407.80704000000014</v>
      </c>
      <c r="AJ166" s="801">
        <f t="shared" si="46"/>
        <v>410.30513000000008</v>
      </c>
      <c r="AK166" s="801">
        <f t="shared" si="46"/>
        <v>412.78858000000002</v>
      </c>
      <c r="AL166" s="801">
        <f t="shared" si="46"/>
        <v>414.45645000000002</v>
      </c>
      <c r="AM166" s="801">
        <f t="shared" si="46"/>
        <v>416.01640000000003</v>
      </c>
      <c r="AN166" s="801">
        <f t="shared" si="46"/>
        <v>417.57404000000002</v>
      </c>
      <c r="AO166" s="801">
        <f t="shared" si="46"/>
        <v>419.16359</v>
      </c>
      <c r="AP166" s="801">
        <f t="shared" si="46"/>
        <v>420.77335000000005</v>
      </c>
      <c r="AQ166" s="801">
        <f t="shared" si="46"/>
        <v>422.37256000000002</v>
      </c>
      <c r="AR166" s="801">
        <f t="shared" si="46"/>
        <v>423.95124999999996</v>
      </c>
      <c r="AS166" s="801">
        <f t="shared" si="46"/>
        <v>425.50087000000002</v>
      </c>
      <c r="AT166" s="801">
        <f t="shared" si="46"/>
        <v>427.01954000000001</v>
      </c>
      <c r="AU166" s="801">
        <f t="shared" si="46"/>
        <v>428.57157999999998</v>
      </c>
      <c r="AV166" s="801">
        <f t="shared" si="46"/>
        <v>430.12536</v>
      </c>
      <c r="AW166" s="801">
        <f t="shared" si="46"/>
        <v>431.67619999999999</v>
      </c>
      <c r="AX166" s="801">
        <f t="shared" si="46"/>
        <v>433.28943000000004</v>
      </c>
      <c r="AY166" s="801">
        <f t="shared" si="46"/>
        <v>434.92959999999999</v>
      </c>
      <c r="AZ166" s="801">
        <f t="shared" si="46"/>
        <v>436.61858000000001</v>
      </c>
      <c r="BA166" s="801">
        <f t="shared" si="46"/>
        <v>438.35471999999999</v>
      </c>
      <c r="BB166" s="801">
        <f t="shared" si="46"/>
        <v>440.08966999999996</v>
      </c>
      <c r="BC166" s="801">
        <f t="shared" si="46"/>
        <v>441.80242999999996</v>
      </c>
      <c r="BD166" s="801">
        <f t="shared" si="46"/>
        <v>443.51490999999999</v>
      </c>
      <c r="BE166" s="801">
        <f t="shared" si="46"/>
        <v>445.19261</v>
      </c>
      <c r="BF166" s="801">
        <f t="shared" si="46"/>
        <v>446.86694999999997</v>
      </c>
      <c r="BG166" s="801">
        <f t="shared" si="46"/>
        <v>448.53620999999993</v>
      </c>
      <c r="BH166" s="801">
        <f t="shared" si="46"/>
        <v>450.18024000000003</v>
      </c>
      <c r="BI166" s="801">
        <f t="shared" si="46"/>
        <v>451.80405999999994</v>
      </c>
      <c r="BJ166" s="801">
        <f t="shared" si="46"/>
        <v>453.40003999999999</v>
      </c>
      <c r="BK166" s="1540"/>
      <c r="BL166" s="1540"/>
      <c r="BM166" s="1540"/>
      <c r="BN166" s="1540"/>
      <c r="BO166" s="1540"/>
      <c r="BP166" s="1540"/>
      <c r="BQ166" s="1540"/>
      <c r="BR166" s="1540"/>
      <c r="BS166" s="1540"/>
      <c r="BT166" s="1540"/>
      <c r="BU166" s="1540"/>
      <c r="BV166" s="1540"/>
      <c r="BW166" s="1540"/>
      <c r="BX166" s="1540"/>
      <c r="BY166" s="1540"/>
      <c r="BZ166" s="1540"/>
      <c r="CA166" s="1540"/>
      <c r="CB166" s="1540"/>
      <c r="CC166" s="1540"/>
      <c r="CD166" s="1540"/>
      <c r="CE166" s="1540"/>
      <c r="CF166" s="1540"/>
      <c r="CG166" s="1540"/>
      <c r="CH166" s="1540"/>
      <c r="CI166" s="1541"/>
      <c r="CK166" s="1370"/>
    </row>
    <row r="167" spans="2:89" x14ac:dyDescent="0.25">
      <c r="B167" s="779" t="s">
        <v>665</v>
      </c>
      <c r="C167" s="780" t="s">
        <v>478</v>
      </c>
      <c r="D167" s="781" t="s">
        <v>79</v>
      </c>
      <c r="E167" s="841" t="s">
        <v>254</v>
      </c>
      <c r="F167" s="842">
        <v>2</v>
      </c>
      <c r="G167" s="661">
        <v>12.606</v>
      </c>
      <c r="H167" s="661">
        <v>12.6791</v>
      </c>
      <c r="I167" s="661">
        <v>12.8245</v>
      </c>
      <c r="J167" s="661">
        <v>12.958</v>
      </c>
      <c r="K167" s="661">
        <v>13.0952</v>
      </c>
      <c r="L167" s="661">
        <v>13.2324</v>
      </c>
      <c r="M167" s="662">
        <v>13.325100000000001</v>
      </c>
      <c r="N167" s="662">
        <v>13.502000000000001</v>
      </c>
      <c r="O167" s="662">
        <v>13.684100000000001</v>
      </c>
      <c r="P167" s="662">
        <v>13.8743</v>
      </c>
      <c r="Q167" s="662">
        <v>14.0723</v>
      </c>
      <c r="R167" s="662">
        <v>14.2576</v>
      </c>
      <c r="S167" s="662">
        <v>14.5785</v>
      </c>
      <c r="T167" s="662">
        <v>14.818099999999999</v>
      </c>
      <c r="U167" s="662">
        <v>15.0266</v>
      </c>
      <c r="V167" s="662">
        <v>15.193199999999999</v>
      </c>
      <c r="W167" s="662">
        <v>15.336499999999999</v>
      </c>
      <c r="X167" s="662">
        <v>15.479799999999999</v>
      </c>
      <c r="Y167" s="662">
        <v>15.6393</v>
      </c>
      <c r="Z167" s="662">
        <v>15.8079</v>
      </c>
      <c r="AA167" s="662">
        <v>15.9773</v>
      </c>
      <c r="AB167" s="662">
        <v>16.1631</v>
      </c>
      <c r="AC167" s="662">
        <v>16.374099999999999</v>
      </c>
      <c r="AD167" s="662">
        <v>16.600200000000001</v>
      </c>
      <c r="AE167" s="662">
        <v>16.847100000000001</v>
      </c>
      <c r="AF167" s="662">
        <v>17.097200000000001</v>
      </c>
      <c r="AG167" s="662">
        <v>17.364899999999999</v>
      </c>
      <c r="AH167" s="662">
        <v>17.6388</v>
      </c>
      <c r="AI167" s="662">
        <v>17.9056</v>
      </c>
      <c r="AJ167" s="662">
        <v>18.1693</v>
      </c>
      <c r="AK167" s="662">
        <v>18.420400000000001</v>
      </c>
      <c r="AL167" s="662">
        <v>18.625599999999999</v>
      </c>
      <c r="AM167" s="662">
        <v>18.8032</v>
      </c>
      <c r="AN167" s="662">
        <v>18.955200000000001</v>
      </c>
      <c r="AO167" s="662">
        <v>19.100200000000001</v>
      </c>
      <c r="AP167" s="662">
        <v>19.224900000000002</v>
      </c>
      <c r="AQ167" s="662">
        <v>19.3553</v>
      </c>
      <c r="AR167" s="662">
        <v>19.4541</v>
      </c>
      <c r="AS167" s="662">
        <v>19.526800000000001</v>
      </c>
      <c r="AT167" s="662">
        <v>19.584399999999999</v>
      </c>
      <c r="AU167" s="662">
        <v>19.645800000000001</v>
      </c>
      <c r="AV167" s="662">
        <v>19.6983</v>
      </c>
      <c r="AW167" s="662">
        <v>19.742699999999999</v>
      </c>
      <c r="AX167" s="662">
        <v>19.807300000000001</v>
      </c>
      <c r="AY167" s="662">
        <v>19.9114</v>
      </c>
      <c r="AZ167" s="662">
        <v>20.052099999999999</v>
      </c>
      <c r="BA167" s="662">
        <v>20.203499999999998</v>
      </c>
      <c r="BB167" s="662">
        <v>20.352900000000002</v>
      </c>
      <c r="BC167" s="662">
        <v>20.5029</v>
      </c>
      <c r="BD167" s="662">
        <v>20.647200000000002</v>
      </c>
      <c r="BE167" s="662">
        <v>20.799800000000001</v>
      </c>
      <c r="BF167" s="662">
        <v>20.956</v>
      </c>
      <c r="BG167" s="662">
        <v>21.107700000000001</v>
      </c>
      <c r="BH167" s="662">
        <v>21.259</v>
      </c>
      <c r="BI167" s="662">
        <v>21.398199999999999</v>
      </c>
      <c r="BJ167" s="662">
        <v>21.529</v>
      </c>
      <c r="BK167" s="662"/>
      <c r="BL167" s="662"/>
      <c r="BM167" s="662"/>
      <c r="BN167" s="662"/>
      <c r="BO167" s="662"/>
      <c r="BP167" s="662"/>
      <c r="BQ167" s="662"/>
      <c r="BR167" s="662"/>
      <c r="BS167" s="662"/>
      <c r="BT167" s="662"/>
      <c r="BU167" s="662"/>
      <c r="BV167" s="662"/>
      <c r="BW167" s="662"/>
      <c r="BX167" s="662"/>
      <c r="BY167" s="662"/>
      <c r="BZ167" s="662"/>
      <c r="CA167" s="662"/>
      <c r="CB167" s="662"/>
      <c r="CC167" s="662"/>
      <c r="CD167" s="662"/>
      <c r="CE167" s="662"/>
      <c r="CF167" s="662"/>
      <c r="CG167" s="662"/>
      <c r="CH167" s="662"/>
      <c r="CI167" s="663"/>
      <c r="CK167" s="1370"/>
    </row>
    <row r="168" spans="2:89" x14ac:dyDescent="0.25">
      <c r="B168" s="792" t="s">
        <v>666</v>
      </c>
      <c r="C168" s="793" t="s">
        <v>480</v>
      </c>
      <c r="D168" s="788" t="s">
        <v>79</v>
      </c>
      <c r="E168" s="843" t="s">
        <v>254</v>
      </c>
      <c r="F168" s="844">
        <v>2</v>
      </c>
      <c r="G168" s="665">
        <v>1.534</v>
      </c>
      <c r="H168" s="665">
        <v>1.534</v>
      </c>
      <c r="I168" s="665">
        <v>1.534</v>
      </c>
      <c r="J168" s="665">
        <v>1.534</v>
      </c>
      <c r="K168" s="665">
        <v>1.534</v>
      </c>
      <c r="L168" s="665">
        <v>1.534</v>
      </c>
      <c r="M168" s="666">
        <v>1.534</v>
      </c>
      <c r="N168" s="666">
        <v>1.534</v>
      </c>
      <c r="O168" s="666">
        <v>1.534</v>
      </c>
      <c r="P168" s="666">
        <v>1.534</v>
      </c>
      <c r="Q168" s="666">
        <v>1.534</v>
      </c>
      <c r="R168" s="666">
        <v>1.534</v>
      </c>
      <c r="S168" s="666">
        <v>1.534</v>
      </c>
      <c r="T168" s="666">
        <v>1.534</v>
      </c>
      <c r="U168" s="666">
        <v>1.534</v>
      </c>
      <c r="V168" s="666">
        <v>1.534</v>
      </c>
      <c r="W168" s="666">
        <v>1.534</v>
      </c>
      <c r="X168" s="666">
        <v>1.534</v>
      </c>
      <c r="Y168" s="666">
        <v>1.534</v>
      </c>
      <c r="Z168" s="666">
        <v>1.534</v>
      </c>
      <c r="AA168" s="666">
        <v>1.534</v>
      </c>
      <c r="AB168" s="666">
        <v>1.534</v>
      </c>
      <c r="AC168" s="666">
        <v>1.534</v>
      </c>
      <c r="AD168" s="666">
        <v>1.534</v>
      </c>
      <c r="AE168" s="666">
        <v>1.534</v>
      </c>
      <c r="AF168" s="666">
        <v>1.534</v>
      </c>
      <c r="AG168" s="666">
        <v>1.534</v>
      </c>
      <c r="AH168" s="666">
        <v>1.534</v>
      </c>
      <c r="AI168" s="666">
        <v>1.534</v>
      </c>
      <c r="AJ168" s="666">
        <v>1.534</v>
      </c>
      <c r="AK168" s="666">
        <v>1.534</v>
      </c>
      <c r="AL168" s="666">
        <v>1.534</v>
      </c>
      <c r="AM168" s="666">
        <v>1.534</v>
      </c>
      <c r="AN168" s="666">
        <v>1.534</v>
      </c>
      <c r="AO168" s="666">
        <v>1.534</v>
      </c>
      <c r="AP168" s="666">
        <v>1.534</v>
      </c>
      <c r="AQ168" s="666">
        <v>1.534</v>
      </c>
      <c r="AR168" s="666">
        <v>1.534</v>
      </c>
      <c r="AS168" s="666">
        <v>1.534</v>
      </c>
      <c r="AT168" s="666">
        <v>1.534</v>
      </c>
      <c r="AU168" s="666">
        <v>1.534</v>
      </c>
      <c r="AV168" s="666">
        <v>1.534</v>
      </c>
      <c r="AW168" s="666">
        <v>1.534</v>
      </c>
      <c r="AX168" s="666">
        <v>1.534</v>
      </c>
      <c r="AY168" s="666">
        <v>1.534</v>
      </c>
      <c r="AZ168" s="666">
        <v>1.534</v>
      </c>
      <c r="BA168" s="666">
        <v>1.534</v>
      </c>
      <c r="BB168" s="666">
        <v>1.534</v>
      </c>
      <c r="BC168" s="666">
        <v>1.534</v>
      </c>
      <c r="BD168" s="666">
        <v>1.534</v>
      </c>
      <c r="BE168" s="666">
        <v>1.534</v>
      </c>
      <c r="BF168" s="666">
        <v>1.534</v>
      </c>
      <c r="BG168" s="666">
        <v>1.534</v>
      </c>
      <c r="BH168" s="666">
        <v>1.534</v>
      </c>
      <c r="BI168" s="666">
        <v>1.534</v>
      </c>
      <c r="BJ168" s="666">
        <v>1.534</v>
      </c>
      <c r="BK168" s="666"/>
      <c r="BL168" s="666"/>
      <c r="BM168" s="666"/>
      <c r="BN168" s="666"/>
      <c r="BO168" s="666"/>
      <c r="BP168" s="666"/>
      <c r="BQ168" s="666"/>
      <c r="BR168" s="666"/>
      <c r="BS168" s="666"/>
      <c r="BT168" s="666"/>
      <c r="BU168" s="666"/>
      <c r="BV168" s="666"/>
      <c r="BW168" s="666"/>
      <c r="BX168" s="666"/>
      <c r="BY168" s="666"/>
      <c r="BZ168" s="666"/>
      <c r="CA168" s="666"/>
      <c r="CB168" s="666"/>
      <c r="CC168" s="666"/>
      <c r="CD168" s="666"/>
      <c r="CE168" s="666"/>
      <c r="CF168" s="666"/>
      <c r="CG168" s="666"/>
      <c r="CH168" s="666"/>
      <c r="CI168" s="667"/>
      <c r="CK168" s="1370"/>
    </row>
    <row r="169" spans="2:89" x14ac:dyDescent="0.25">
      <c r="B169" s="786" t="s">
        <v>667</v>
      </c>
      <c r="C169" s="845" t="s">
        <v>482</v>
      </c>
      <c r="D169" s="788" t="s">
        <v>79</v>
      </c>
      <c r="E169" s="843" t="s">
        <v>254</v>
      </c>
      <c r="F169" s="844">
        <v>2</v>
      </c>
      <c r="G169" s="665">
        <v>209.86500000000001</v>
      </c>
      <c r="H169" s="665">
        <v>223.434</v>
      </c>
      <c r="I169" s="665">
        <v>248.72499999999999</v>
      </c>
      <c r="J169" s="665">
        <v>277.07</v>
      </c>
      <c r="K169" s="665">
        <v>306.858</v>
      </c>
      <c r="L169" s="665">
        <v>338.14</v>
      </c>
      <c r="M169" s="666">
        <v>384.36</v>
      </c>
      <c r="N169" s="666">
        <v>429.71199999999999</v>
      </c>
      <c r="O169" s="666">
        <v>474.72790000000003</v>
      </c>
      <c r="P169" s="666">
        <v>520.30930000000001</v>
      </c>
      <c r="Q169" s="666">
        <v>565.97760000000005</v>
      </c>
      <c r="R169" s="666">
        <v>611.54610000000002</v>
      </c>
      <c r="S169" s="666">
        <v>657.18079999999998</v>
      </c>
      <c r="T169" s="666">
        <v>702.83979999999997</v>
      </c>
      <c r="U169" s="666">
        <v>748.48489999999993</v>
      </c>
      <c r="V169" s="666">
        <v>794.02440000000001</v>
      </c>
      <c r="W169" s="666">
        <v>799.69119999999998</v>
      </c>
      <c r="X169" s="666">
        <v>803.34979999999996</v>
      </c>
      <c r="Y169" s="666">
        <v>806.88649999999996</v>
      </c>
      <c r="Z169" s="666">
        <v>810.40620000000001</v>
      </c>
      <c r="AA169" s="666">
        <v>814.16720000000009</v>
      </c>
      <c r="AB169" s="666">
        <v>817.89630000000011</v>
      </c>
      <c r="AC169" s="666">
        <v>821.8764000000001</v>
      </c>
      <c r="AD169" s="666">
        <v>825.82429999999999</v>
      </c>
      <c r="AE169" s="666">
        <v>829.87079999999992</v>
      </c>
      <c r="AF169" s="666">
        <v>833.97620000000006</v>
      </c>
      <c r="AG169" s="666">
        <v>838.03269999999998</v>
      </c>
      <c r="AH169" s="666">
        <v>842.11850000000004</v>
      </c>
      <c r="AI169" s="666">
        <v>846.19299999999998</v>
      </c>
      <c r="AJ169" s="666">
        <v>850.3519</v>
      </c>
      <c r="AK169" s="666">
        <v>854.57190000000003</v>
      </c>
      <c r="AL169" s="666">
        <v>856.96449999999993</v>
      </c>
      <c r="AM169" s="666">
        <v>859.23199999999997</v>
      </c>
      <c r="AN169" s="666">
        <v>861.39529999999991</v>
      </c>
      <c r="AO169" s="666">
        <v>863.6558</v>
      </c>
      <c r="AP169" s="666">
        <v>865.93700000000001</v>
      </c>
      <c r="AQ169" s="666">
        <v>868.11310000000003</v>
      </c>
      <c r="AR169" s="666">
        <v>870.279</v>
      </c>
      <c r="AS169" s="666">
        <v>872.4248</v>
      </c>
      <c r="AT169" s="666">
        <v>874.60210000000006</v>
      </c>
      <c r="AU169" s="666">
        <v>876.86529999999993</v>
      </c>
      <c r="AV169" s="666">
        <v>879.16399999999999</v>
      </c>
      <c r="AW169" s="666">
        <v>881.42789999999991</v>
      </c>
      <c r="AX169" s="666">
        <v>883.7011</v>
      </c>
      <c r="AY169" s="666">
        <v>885.9212</v>
      </c>
      <c r="AZ169" s="666">
        <v>888.03330000000005</v>
      </c>
      <c r="BA169" s="666">
        <v>890.08809999999994</v>
      </c>
      <c r="BB169" s="666">
        <v>892.06130000000007</v>
      </c>
      <c r="BC169" s="666">
        <v>893.95360000000005</v>
      </c>
      <c r="BD169" s="666">
        <v>895.86390000000006</v>
      </c>
      <c r="BE169" s="666">
        <v>897.73450000000003</v>
      </c>
      <c r="BF169" s="666">
        <v>899.59860000000003</v>
      </c>
      <c r="BG169" s="666">
        <v>901.48590000000002</v>
      </c>
      <c r="BH169" s="666">
        <v>903.33889999999997</v>
      </c>
      <c r="BI169" s="666">
        <v>905.20850000000007</v>
      </c>
      <c r="BJ169" s="666">
        <v>907.07529999999997</v>
      </c>
      <c r="BK169" s="666"/>
      <c r="BL169" s="666"/>
      <c r="BM169" s="666"/>
      <c r="BN169" s="666"/>
      <c r="BO169" s="666"/>
      <c r="BP169" s="666"/>
      <c r="BQ169" s="666"/>
      <c r="BR169" s="666"/>
      <c r="BS169" s="666"/>
      <c r="BT169" s="666"/>
      <c r="BU169" s="666"/>
      <c r="BV169" s="666"/>
      <c r="BW169" s="666"/>
      <c r="BX169" s="666"/>
      <c r="BY169" s="666"/>
      <c r="BZ169" s="666"/>
      <c r="CA169" s="666"/>
      <c r="CB169" s="666"/>
      <c r="CC169" s="666"/>
      <c r="CD169" s="666"/>
      <c r="CE169" s="666"/>
      <c r="CF169" s="666"/>
      <c r="CG169" s="666"/>
      <c r="CH169" s="666"/>
      <c r="CI169" s="667"/>
      <c r="CK169" s="1370"/>
    </row>
    <row r="170" spans="2:89" x14ac:dyDescent="0.25">
      <c r="B170" s="786" t="s">
        <v>668</v>
      </c>
      <c r="C170" s="845" t="s">
        <v>484</v>
      </c>
      <c r="D170" s="788" t="s">
        <v>79</v>
      </c>
      <c r="E170" s="843" t="s">
        <v>254</v>
      </c>
      <c r="F170" s="844">
        <v>2</v>
      </c>
      <c r="G170" s="665">
        <v>521.18700000000001</v>
      </c>
      <c r="H170" s="665">
        <v>514.40200000000004</v>
      </c>
      <c r="I170" s="665">
        <v>498.13</v>
      </c>
      <c r="J170" s="665">
        <v>476.78100000000001</v>
      </c>
      <c r="K170" s="665">
        <v>452.423</v>
      </c>
      <c r="L170" s="665">
        <v>427.78399999999999</v>
      </c>
      <c r="M170" s="666">
        <v>388.26799999999997</v>
      </c>
      <c r="N170" s="666">
        <v>348.65300000000002</v>
      </c>
      <c r="O170" s="666">
        <v>308.43609999999995</v>
      </c>
      <c r="P170" s="666">
        <v>267.81270000000001</v>
      </c>
      <c r="Q170" s="666">
        <v>226.79240000000001</v>
      </c>
      <c r="R170" s="666">
        <v>185.35789999999997</v>
      </c>
      <c r="S170" s="666">
        <v>143.69820000000004</v>
      </c>
      <c r="T170" s="666">
        <v>101.89219999999995</v>
      </c>
      <c r="U170" s="666">
        <v>59.898099999999999</v>
      </c>
      <c r="V170" s="666">
        <v>17.977599999999995</v>
      </c>
      <c r="W170" s="666">
        <v>15.689799999999991</v>
      </c>
      <c r="X170" s="666">
        <v>15.333199999999977</v>
      </c>
      <c r="Y170" s="666">
        <v>15.180500000000052</v>
      </c>
      <c r="Z170" s="666">
        <v>15.206799999999987</v>
      </c>
      <c r="AA170" s="666">
        <v>15.502799999999979</v>
      </c>
      <c r="AB170" s="666">
        <v>15.690699999999936</v>
      </c>
      <c r="AC170" s="666">
        <v>15.7346</v>
      </c>
      <c r="AD170" s="666">
        <v>15.948699999999974</v>
      </c>
      <c r="AE170" s="666">
        <v>16.204200000000014</v>
      </c>
      <c r="AF170" s="666">
        <v>16.420799999999986</v>
      </c>
      <c r="AG170" s="666">
        <v>16.504300000000001</v>
      </c>
      <c r="AH170" s="666">
        <v>16.633500000000026</v>
      </c>
      <c r="AI170" s="666">
        <v>16.940999999999974</v>
      </c>
      <c r="AJ170" s="666">
        <v>17.276099999999985</v>
      </c>
      <c r="AK170" s="666">
        <v>17.531099999999981</v>
      </c>
      <c r="AL170" s="666">
        <v>17.550500000000056</v>
      </c>
      <c r="AM170" s="666">
        <v>17.657000000000039</v>
      </c>
      <c r="AN170" s="666">
        <v>17.863700000000051</v>
      </c>
      <c r="AO170" s="666">
        <v>17.934200000000033</v>
      </c>
      <c r="AP170" s="666">
        <v>17.992999999999995</v>
      </c>
      <c r="AQ170" s="666">
        <v>18.076900000000023</v>
      </c>
      <c r="AR170" s="666">
        <v>18.225999999999999</v>
      </c>
      <c r="AS170" s="666">
        <v>18.4572</v>
      </c>
      <c r="AT170" s="666">
        <v>18.690899999999999</v>
      </c>
      <c r="AU170" s="666">
        <v>18.839699999999993</v>
      </c>
      <c r="AV170" s="666">
        <v>18.937999999999931</v>
      </c>
      <c r="AW170" s="666">
        <v>19.074099999999987</v>
      </c>
      <c r="AX170" s="666">
        <v>19.13390000000004</v>
      </c>
      <c r="AY170" s="666">
        <v>19.105800000000045</v>
      </c>
      <c r="AZ170" s="666">
        <v>19.080699999999979</v>
      </c>
      <c r="BA170" s="666">
        <v>19.093899999999962</v>
      </c>
      <c r="BB170" s="666">
        <v>19.218699999999956</v>
      </c>
      <c r="BC170" s="666">
        <v>19.417399999999986</v>
      </c>
      <c r="BD170" s="666">
        <v>19.613099999999974</v>
      </c>
      <c r="BE170" s="666">
        <v>19.803499999999985</v>
      </c>
      <c r="BF170" s="666">
        <v>19.990400000000022</v>
      </c>
      <c r="BG170" s="666">
        <v>20.181100000000015</v>
      </c>
      <c r="BH170" s="666">
        <v>20.390100000000018</v>
      </c>
      <c r="BI170" s="666">
        <v>20.618499999999983</v>
      </c>
      <c r="BJ170" s="666">
        <v>20.858699999999999</v>
      </c>
      <c r="BK170" s="666"/>
      <c r="BL170" s="666"/>
      <c r="BM170" s="666"/>
      <c r="BN170" s="666"/>
      <c r="BO170" s="666"/>
      <c r="BP170" s="666"/>
      <c r="BQ170" s="666"/>
      <c r="BR170" s="666"/>
      <c r="BS170" s="666"/>
      <c r="BT170" s="666"/>
      <c r="BU170" s="666"/>
      <c r="BV170" s="666"/>
      <c r="BW170" s="666"/>
      <c r="BX170" s="666"/>
      <c r="BY170" s="666"/>
      <c r="BZ170" s="666"/>
      <c r="CA170" s="666"/>
      <c r="CB170" s="666"/>
      <c r="CC170" s="666"/>
      <c r="CD170" s="666"/>
      <c r="CE170" s="666"/>
      <c r="CF170" s="666"/>
      <c r="CG170" s="666"/>
      <c r="CH170" s="666"/>
      <c r="CI170" s="667"/>
      <c r="CK170" s="1370"/>
    </row>
    <row r="171" spans="2:89" x14ac:dyDescent="0.25">
      <c r="B171" s="846" t="s">
        <v>669</v>
      </c>
      <c r="C171" s="845" t="s">
        <v>486</v>
      </c>
      <c r="D171" s="847" t="s">
        <v>670</v>
      </c>
      <c r="E171" s="843" t="s">
        <v>254</v>
      </c>
      <c r="F171" s="844">
        <v>2</v>
      </c>
      <c r="G171" s="639">
        <f>SUM(G167:G170)</f>
        <v>745.19200000000001</v>
      </c>
      <c r="H171" s="639">
        <f t="shared" ref="H171:BJ171" si="47">SUM(H167:H170)</f>
        <v>752.04910000000007</v>
      </c>
      <c r="I171" s="639">
        <f t="shared" si="47"/>
        <v>761.21350000000007</v>
      </c>
      <c r="J171" s="639">
        <f t="shared" si="47"/>
        <v>768.34300000000007</v>
      </c>
      <c r="K171" s="639">
        <f t="shared" si="47"/>
        <v>773.91020000000003</v>
      </c>
      <c r="L171" s="639">
        <f t="shared" si="47"/>
        <v>780.69039999999995</v>
      </c>
      <c r="M171" s="791">
        <f t="shared" si="47"/>
        <v>787.48710000000005</v>
      </c>
      <c r="N171" s="791">
        <f t="shared" si="47"/>
        <v>793.40100000000007</v>
      </c>
      <c r="O171" s="791">
        <f t="shared" si="47"/>
        <v>798.38210000000004</v>
      </c>
      <c r="P171" s="791">
        <f t="shared" si="47"/>
        <v>803.53030000000012</v>
      </c>
      <c r="Q171" s="791">
        <f t="shared" si="47"/>
        <v>808.37630000000013</v>
      </c>
      <c r="R171" s="791">
        <f t="shared" si="47"/>
        <v>812.69560000000001</v>
      </c>
      <c r="S171" s="791">
        <f t="shared" si="47"/>
        <v>816.99149999999997</v>
      </c>
      <c r="T171" s="791">
        <f t="shared" si="47"/>
        <v>821.08409999999981</v>
      </c>
      <c r="U171" s="791">
        <f t="shared" si="47"/>
        <v>824.94359999999995</v>
      </c>
      <c r="V171" s="791">
        <f t="shared" si="47"/>
        <v>828.72919999999999</v>
      </c>
      <c r="W171" s="791">
        <f t="shared" si="47"/>
        <v>832.25149999999996</v>
      </c>
      <c r="X171" s="791">
        <f t="shared" si="47"/>
        <v>835.69679999999994</v>
      </c>
      <c r="Y171" s="791">
        <f t="shared" si="47"/>
        <v>839.24030000000005</v>
      </c>
      <c r="Z171" s="791">
        <f t="shared" si="47"/>
        <v>842.95489999999995</v>
      </c>
      <c r="AA171" s="791">
        <f t="shared" si="47"/>
        <v>847.18130000000008</v>
      </c>
      <c r="AB171" s="791">
        <f t="shared" si="47"/>
        <v>851.28410000000008</v>
      </c>
      <c r="AC171" s="791">
        <f t="shared" si="47"/>
        <v>855.51910000000009</v>
      </c>
      <c r="AD171" s="791">
        <f t="shared" si="47"/>
        <v>859.90719999999988</v>
      </c>
      <c r="AE171" s="791">
        <f t="shared" si="47"/>
        <v>864.45609999999988</v>
      </c>
      <c r="AF171" s="791">
        <f t="shared" si="47"/>
        <v>869.02820000000008</v>
      </c>
      <c r="AG171" s="791">
        <f t="shared" si="47"/>
        <v>873.43589999999995</v>
      </c>
      <c r="AH171" s="791">
        <f t="shared" si="47"/>
        <v>877.92480000000012</v>
      </c>
      <c r="AI171" s="791">
        <f t="shared" si="47"/>
        <v>882.57359999999994</v>
      </c>
      <c r="AJ171" s="791">
        <f t="shared" si="47"/>
        <v>887.33130000000006</v>
      </c>
      <c r="AK171" s="791">
        <f t="shared" si="47"/>
        <v>892.05739999999992</v>
      </c>
      <c r="AL171" s="791">
        <f t="shared" si="47"/>
        <v>894.67459999999994</v>
      </c>
      <c r="AM171" s="791">
        <f t="shared" si="47"/>
        <v>897.22620000000006</v>
      </c>
      <c r="AN171" s="791">
        <f t="shared" si="47"/>
        <v>899.7482</v>
      </c>
      <c r="AO171" s="791">
        <f t="shared" si="47"/>
        <v>902.2242</v>
      </c>
      <c r="AP171" s="791">
        <f t="shared" si="47"/>
        <v>904.6889000000001</v>
      </c>
      <c r="AQ171" s="791">
        <f t="shared" si="47"/>
        <v>907.0793000000001</v>
      </c>
      <c r="AR171" s="791">
        <f t="shared" si="47"/>
        <v>909.49310000000003</v>
      </c>
      <c r="AS171" s="791">
        <f t="shared" si="47"/>
        <v>911.94280000000003</v>
      </c>
      <c r="AT171" s="791">
        <f t="shared" si="47"/>
        <v>914.41139999999996</v>
      </c>
      <c r="AU171" s="791">
        <f t="shared" si="47"/>
        <v>916.88479999999993</v>
      </c>
      <c r="AV171" s="791">
        <f t="shared" si="47"/>
        <v>919.33429999999998</v>
      </c>
      <c r="AW171" s="791">
        <f t="shared" si="47"/>
        <v>921.77869999999984</v>
      </c>
      <c r="AX171" s="791">
        <f t="shared" si="47"/>
        <v>924.17630000000008</v>
      </c>
      <c r="AY171" s="791">
        <f t="shared" si="47"/>
        <v>926.47239999999999</v>
      </c>
      <c r="AZ171" s="791">
        <f t="shared" si="47"/>
        <v>928.70010000000002</v>
      </c>
      <c r="BA171" s="791">
        <f t="shared" si="47"/>
        <v>930.91949999999986</v>
      </c>
      <c r="BB171" s="791">
        <f t="shared" si="47"/>
        <v>933.16689999999994</v>
      </c>
      <c r="BC171" s="791">
        <f t="shared" si="47"/>
        <v>935.40789999999993</v>
      </c>
      <c r="BD171" s="791">
        <f t="shared" si="47"/>
        <v>937.65820000000008</v>
      </c>
      <c r="BE171" s="791">
        <f t="shared" si="47"/>
        <v>939.87180000000001</v>
      </c>
      <c r="BF171" s="791">
        <f t="shared" si="47"/>
        <v>942.07900000000006</v>
      </c>
      <c r="BG171" s="791">
        <f t="shared" si="47"/>
        <v>944.30870000000004</v>
      </c>
      <c r="BH171" s="791">
        <f t="shared" si="47"/>
        <v>946.52199999999993</v>
      </c>
      <c r="BI171" s="791">
        <f t="shared" si="47"/>
        <v>948.75919999999996</v>
      </c>
      <c r="BJ171" s="791">
        <f t="shared" si="47"/>
        <v>950.99699999999996</v>
      </c>
      <c r="BK171" s="1539"/>
      <c r="BL171" s="1539"/>
      <c r="BM171" s="1539"/>
      <c r="BN171" s="1539"/>
      <c r="BO171" s="1539"/>
      <c r="BP171" s="1539"/>
      <c r="BQ171" s="1539"/>
      <c r="BR171" s="1539"/>
      <c r="BS171" s="1539"/>
      <c r="BT171" s="1539"/>
      <c r="BU171" s="1539"/>
      <c r="BV171" s="1539"/>
      <c r="BW171" s="1539"/>
      <c r="BX171" s="1539"/>
      <c r="BY171" s="1539"/>
      <c r="BZ171" s="1539"/>
      <c r="CA171" s="1539"/>
      <c r="CB171" s="1539"/>
      <c r="CC171" s="1539"/>
      <c r="CD171" s="1539"/>
      <c r="CE171" s="1539"/>
      <c r="CF171" s="1539"/>
      <c r="CG171" s="1539"/>
      <c r="CH171" s="1539"/>
      <c r="CI171" s="1538"/>
      <c r="CK171" s="1370"/>
    </row>
    <row r="172" spans="2:89" ht="27.6" x14ac:dyDescent="0.25">
      <c r="B172" s="846" t="s">
        <v>671</v>
      </c>
      <c r="C172" s="845" t="s">
        <v>489</v>
      </c>
      <c r="D172" s="847" t="s">
        <v>672</v>
      </c>
      <c r="E172" s="843" t="s">
        <v>491</v>
      </c>
      <c r="F172" s="844">
        <v>1</v>
      </c>
      <c r="G172" s="820">
        <f>(G170+G169)/(G156+G164)</f>
        <v>2.4646743894380543</v>
      </c>
      <c r="H172" s="820">
        <f t="shared" ref="H172:BJ172" si="48">(H170+H169)/(H156+H164)</f>
        <v>2.4562179212135802</v>
      </c>
      <c r="I172" s="820">
        <f t="shared" si="48"/>
        <v>2.4489432283115287</v>
      </c>
      <c r="J172" s="820">
        <f t="shared" si="48"/>
        <v>2.4411887532347283</v>
      </c>
      <c r="K172" s="820">
        <f t="shared" si="48"/>
        <v>2.4318677256333596</v>
      </c>
      <c r="L172" s="820">
        <f t="shared" si="48"/>
        <v>2.4227410537577971</v>
      </c>
      <c r="M172" s="820">
        <f t="shared" si="48"/>
        <v>2.4131443952848377</v>
      </c>
      <c r="N172" s="820">
        <f t="shared" si="48"/>
        <v>2.4033407691832904</v>
      </c>
      <c r="O172" s="820">
        <f t="shared" si="48"/>
        <v>2.3937312656396661</v>
      </c>
      <c r="P172" s="820">
        <f t="shared" si="48"/>
        <v>2.3842581037856942</v>
      </c>
      <c r="Q172" s="820">
        <f t="shared" si="48"/>
        <v>2.3750849196892525</v>
      </c>
      <c r="R172" s="820">
        <f t="shared" si="48"/>
        <v>2.3661165263042157</v>
      </c>
      <c r="S172" s="820">
        <f t="shared" si="48"/>
        <v>2.3580849233746575</v>
      </c>
      <c r="T172" s="820">
        <f t="shared" si="48"/>
        <v>2.3507673371252777</v>
      </c>
      <c r="U172" s="820">
        <f t="shared" si="48"/>
        <v>2.3436687995834879</v>
      </c>
      <c r="V172" s="820">
        <f t="shared" si="48"/>
        <v>2.3368487183409217</v>
      </c>
      <c r="W172" s="820">
        <f t="shared" si="48"/>
        <v>2.3296358383483047</v>
      </c>
      <c r="X172" s="820">
        <f t="shared" si="48"/>
        <v>2.3224002753464523</v>
      </c>
      <c r="Y172" s="820">
        <f t="shared" si="48"/>
        <v>2.3155252780389644</v>
      </c>
      <c r="Z172" s="820">
        <f t="shared" si="48"/>
        <v>2.3092956300512943</v>
      </c>
      <c r="AA172" s="820">
        <f t="shared" si="48"/>
        <v>2.3046199397916056</v>
      </c>
      <c r="AB172" s="820">
        <f t="shared" si="48"/>
        <v>2.299708057220144</v>
      </c>
      <c r="AC172" s="820">
        <f t="shared" si="48"/>
        <v>2.2952696254210814</v>
      </c>
      <c r="AD172" s="820">
        <f t="shared" si="48"/>
        <v>2.2913843119089461</v>
      </c>
      <c r="AE172" s="820">
        <f t="shared" si="48"/>
        <v>2.288029170380891</v>
      </c>
      <c r="AF172" s="820">
        <f t="shared" si="48"/>
        <v>2.2848650504879306</v>
      </c>
      <c r="AG172" s="820">
        <f t="shared" si="48"/>
        <v>2.2813550667689939</v>
      </c>
      <c r="AH172" s="820">
        <f t="shared" si="48"/>
        <v>2.2782018782739208</v>
      </c>
      <c r="AI172" s="820">
        <f t="shared" si="48"/>
        <v>2.2756467093114123</v>
      </c>
      <c r="AJ172" s="820">
        <f t="shared" si="48"/>
        <v>2.273516901058537</v>
      </c>
      <c r="AK172" s="820">
        <f t="shared" si="48"/>
        <v>2.2714494965088141</v>
      </c>
      <c r="AL172" s="820">
        <f t="shared" si="48"/>
        <v>2.2688571680971203</v>
      </c>
      <c r="AM172" s="820">
        <f t="shared" si="48"/>
        <v>2.2668189789596025</v>
      </c>
      <c r="AN172" s="820">
        <f t="shared" si="48"/>
        <v>2.2647985976500324</v>
      </c>
      <c r="AO172" s="820">
        <f t="shared" si="48"/>
        <v>2.2625072503837336</v>
      </c>
      <c r="AP172" s="820">
        <f t="shared" si="48"/>
        <v>2.2601382194197814</v>
      </c>
      <c r="AQ172" s="820">
        <f t="shared" si="48"/>
        <v>2.2576440660409354</v>
      </c>
      <c r="AR172" s="820">
        <f t="shared" si="48"/>
        <v>2.2554251427084626</v>
      </c>
      <c r="AS172" s="820">
        <f t="shared" si="48"/>
        <v>2.253544598280548</v>
      </c>
      <c r="AT172" s="820">
        <f t="shared" si="48"/>
        <v>2.2519385654849859</v>
      </c>
      <c r="AU172" s="820">
        <f t="shared" si="48"/>
        <v>2.2501567463955112</v>
      </c>
      <c r="AV172" s="820">
        <f t="shared" si="48"/>
        <v>2.2483405100990344</v>
      </c>
      <c r="AW172" s="820">
        <f t="shared" si="48"/>
        <v>2.246560811185029</v>
      </c>
      <c r="AX172" s="820">
        <f t="shared" si="48"/>
        <v>2.2442786722270323</v>
      </c>
      <c r="AY172" s="820">
        <f t="shared" si="48"/>
        <v>2.2415140790128718</v>
      </c>
      <c r="AZ172" s="820">
        <f t="shared" si="48"/>
        <v>2.2382408917018037</v>
      </c>
      <c r="BA172" s="820">
        <f t="shared" si="48"/>
        <v>2.2346858923590562</v>
      </c>
      <c r="BB172" s="820">
        <f t="shared" si="48"/>
        <v>2.2312387280244912</v>
      </c>
      <c r="BC172" s="820">
        <f t="shared" si="48"/>
        <v>2.2279214547623072</v>
      </c>
      <c r="BD172" s="820">
        <f t="shared" si="48"/>
        <v>2.2246670819320884</v>
      </c>
      <c r="BE172" s="820">
        <f t="shared" si="48"/>
        <v>2.2215151868715659</v>
      </c>
      <c r="BF172" s="820">
        <f t="shared" si="48"/>
        <v>2.2183796009884404</v>
      </c>
      <c r="BG172" s="820">
        <f t="shared" si="48"/>
        <v>2.2153592314262212</v>
      </c>
      <c r="BH172" s="820">
        <f t="shared" si="48"/>
        <v>2.2124559780111248</v>
      </c>
      <c r="BI172" s="820">
        <f t="shared" si="48"/>
        <v>2.2097657148593655</v>
      </c>
      <c r="BJ172" s="820">
        <f t="shared" si="48"/>
        <v>2.2072616747828153</v>
      </c>
      <c r="BK172" s="1546"/>
      <c r="BL172" s="1546"/>
      <c r="BM172" s="1546"/>
      <c r="BN172" s="1546"/>
      <c r="BO172" s="1546"/>
      <c r="BP172" s="1546"/>
      <c r="BQ172" s="1546"/>
      <c r="BR172" s="1546"/>
      <c r="BS172" s="1546"/>
      <c r="BT172" s="1546"/>
      <c r="BU172" s="1546"/>
      <c r="BV172" s="1546"/>
      <c r="BW172" s="1546"/>
      <c r="BX172" s="1546"/>
      <c r="BY172" s="1546"/>
      <c r="BZ172" s="1546"/>
      <c r="CA172" s="1546"/>
      <c r="CB172" s="1546"/>
      <c r="CC172" s="1546"/>
      <c r="CD172" s="1546"/>
      <c r="CE172" s="1546"/>
      <c r="CF172" s="1546"/>
      <c r="CG172" s="1546"/>
      <c r="CH172" s="1546"/>
      <c r="CI172" s="1542"/>
      <c r="CK172" s="1370"/>
    </row>
    <row r="173" spans="2:89" ht="27.6" x14ac:dyDescent="0.25">
      <c r="B173" s="846" t="s">
        <v>673</v>
      </c>
      <c r="C173" s="845" t="s">
        <v>493</v>
      </c>
      <c r="D173" s="847" t="s">
        <v>674</v>
      </c>
      <c r="E173" s="843" t="s">
        <v>285</v>
      </c>
      <c r="F173" s="844">
        <v>1</v>
      </c>
      <c r="G173" s="814">
        <f>G156/(G156+G164)</f>
        <v>0.32487559505347052</v>
      </c>
      <c r="H173" s="814">
        <f t="shared" ref="H173:BJ173" si="49">H156/(H156+H164)</f>
        <v>0.34170046742096416</v>
      </c>
      <c r="I173" s="814">
        <f t="shared" si="49"/>
        <v>0.37403744731618471</v>
      </c>
      <c r="J173" s="814">
        <f t="shared" si="49"/>
        <v>0.41055011824942655</v>
      </c>
      <c r="K173" s="814">
        <f t="shared" si="49"/>
        <v>0.44862833527010038</v>
      </c>
      <c r="L173" s="814">
        <f t="shared" si="49"/>
        <v>0.48669802160717429</v>
      </c>
      <c r="M173" s="815">
        <f t="shared" si="49"/>
        <v>0.5400562299111682</v>
      </c>
      <c r="N173" s="815">
        <f t="shared" si="49"/>
        <v>0.59127876600810714</v>
      </c>
      <c r="O173" s="815">
        <f t="shared" si="49"/>
        <v>0.6406242693083688</v>
      </c>
      <c r="P173" s="815">
        <f t="shared" si="49"/>
        <v>0.68881686801150677</v>
      </c>
      <c r="Q173" s="815">
        <f t="shared" si="49"/>
        <v>0.73573274322263282</v>
      </c>
      <c r="R173" s="815">
        <f t="shared" si="49"/>
        <v>0.78145672889253681</v>
      </c>
      <c r="S173" s="815">
        <f t="shared" si="49"/>
        <v>0.82616050690998255</v>
      </c>
      <c r="T173" s="815">
        <f t="shared" si="49"/>
        <v>0.86997942933981576</v>
      </c>
      <c r="U173" s="815">
        <f t="shared" si="49"/>
        <v>0.91301251474137513</v>
      </c>
      <c r="V173" s="815">
        <f t="shared" si="49"/>
        <v>0.95534011065757229</v>
      </c>
      <c r="W173" s="815">
        <f t="shared" si="49"/>
        <v>0.95585102931646748</v>
      </c>
      <c r="X173" s="815">
        <f t="shared" si="49"/>
        <v>0.95631601174063374</v>
      </c>
      <c r="Y173" s="815">
        <f t="shared" si="49"/>
        <v>0.9567429219851572</v>
      </c>
      <c r="Z173" s="815">
        <f t="shared" si="49"/>
        <v>0.95713968926365622</v>
      </c>
      <c r="AA173" s="815">
        <f t="shared" si="49"/>
        <v>0.95751062713484347</v>
      </c>
      <c r="AB173" s="815">
        <f t="shared" si="49"/>
        <v>0.95786111014399489</v>
      </c>
      <c r="AC173" s="815">
        <f t="shared" si="49"/>
        <v>0.9581938131348422</v>
      </c>
      <c r="AD173" s="815">
        <f t="shared" si="49"/>
        <v>0.95850904329622155</v>
      </c>
      <c r="AE173" s="815">
        <f t="shared" si="49"/>
        <v>0.95881020157453845</v>
      </c>
      <c r="AF173" s="815">
        <f t="shared" si="49"/>
        <v>0.95910039515891699</v>
      </c>
      <c r="AG173" s="815">
        <f t="shared" si="49"/>
        <v>0.95937975564848532</v>
      </c>
      <c r="AH173" s="815">
        <f t="shared" si="49"/>
        <v>0.95965091688027337</v>
      </c>
      <c r="AI173" s="815">
        <f t="shared" si="49"/>
        <v>0.95991397018031543</v>
      </c>
      <c r="AJ173" s="815">
        <f t="shared" si="49"/>
        <v>0.96016940560797948</v>
      </c>
      <c r="AK173" s="815">
        <f t="shared" si="49"/>
        <v>0.96041763480541475</v>
      </c>
      <c r="AL173" s="815">
        <f t="shared" si="49"/>
        <v>0.96057704518917786</v>
      </c>
      <c r="AM173" s="815">
        <f t="shared" si="49"/>
        <v>0.9607242640824244</v>
      </c>
      <c r="AN173" s="815">
        <f t="shared" si="49"/>
        <v>0.96087019304154864</v>
      </c>
      <c r="AO173" s="815">
        <f t="shared" si="49"/>
        <v>0.96101827223737379</v>
      </c>
      <c r="AP173" s="815">
        <f t="shared" si="49"/>
        <v>0.96116729019289537</v>
      </c>
      <c r="AQ173" s="815">
        <f t="shared" si="49"/>
        <v>0.96131416238498346</v>
      </c>
      <c r="AR173" s="815">
        <f t="shared" si="49"/>
        <v>0.96145795851538784</v>
      </c>
      <c r="AS173" s="815">
        <f t="shared" si="49"/>
        <v>0.96159790341495677</v>
      </c>
      <c r="AT173" s="815">
        <f t="shared" si="49"/>
        <v>0.96173388679071004</v>
      </c>
      <c r="AU173" s="815">
        <f t="shared" si="49"/>
        <v>0.9618721521180873</v>
      </c>
      <c r="AV173" s="815">
        <f t="shared" si="49"/>
        <v>0.96200961389362694</v>
      </c>
      <c r="AW173" s="815">
        <f t="shared" si="49"/>
        <v>0.96214584625425181</v>
      </c>
      <c r="AX173" s="815">
        <f t="shared" si="49"/>
        <v>0.9622869904025011</v>
      </c>
      <c r="AY173" s="815">
        <f t="shared" si="49"/>
        <v>0.96242962970301438</v>
      </c>
      <c r="AZ173" s="815">
        <f t="shared" si="49"/>
        <v>0.96257573901768823</v>
      </c>
      <c r="BA173" s="815">
        <f t="shared" si="49"/>
        <v>0.96272508478677232</v>
      </c>
      <c r="BB173" s="815">
        <f t="shared" si="49"/>
        <v>0.96287316499357634</v>
      </c>
      <c r="BC173" s="815">
        <f t="shared" si="49"/>
        <v>0.96301811032747076</v>
      </c>
      <c r="BD173" s="815">
        <f t="shared" si="49"/>
        <v>0.96316194104807329</v>
      </c>
      <c r="BE173" s="815">
        <f t="shared" si="49"/>
        <v>0.96330160479242444</v>
      </c>
      <c r="BF173" s="815">
        <f t="shared" si="49"/>
        <v>0.96343996245403096</v>
      </c>
      <c r="BG173" s="815">
        <f t="shared" si="49"/>
        <v>0.96357686339906823</v>
      </c>
      <c r="BH173" s="815">
        <f t="shared" si="49"/>
        <v>0.96371058583238167</v>
      </c>
      <c r="BI173" s="815">
        <f t="shared" si="49"/>
        <v>0.96384162079511726</v>
      </c>
      <c r="BJ173" s="815">
        <f t="shared" si="49"/>
        <v>0.96396936121918386</v>
      </c>
      <c r="BK173" s="1548"/>
      <c r="BL173" s="1548"/>
      <c r="BM173" s="1548"/>
      <c r="BN173" s="1548"/>
      <c r="BO173" s="1548"/>
      <c r="BP173" s="1548"/>
      <c r="BQ173" s="1548"/>
      <c r="BR173" s="1548"/>
      <c r="BS173" s="1548"/>
      <c r="BT173" s="1548"/>
      <c r="BU173" s="1548"/>
      <c r="BV173" s="1548"/>
      <c r="BW173" s="1548"/>
      <c r="BX173" s="1548"/>
      <c r="BY173" s="1548"/>
      <c r="BZ173" s="1548"/>
      <c r="CA173" s="1548"/>
      <c r="CB173" s="1548"/>
      <c r="CC173" s="1548"/>
      <c r="CD173" s="1548"/>
      <c r="CE173" s="1548"/>
      <c r="CF173" s="1548"/>
      <c r="CG173" s="1548"/>
      <c r="CH173" s="1548"/>
      <c r="CI173" s="1549"/>
      <c r="CK173" s="1370"/>
    </row>
    <row r="174" spans="2:89" ht="28.2" thickBot="1" x14ac:dyDescent="0.3">
      <c r="B174" s="848" t="s">
        <v>675</v>
      </c>
      <c r="C174" s="849" t="s">
        <v>496</v>
      </c>
      <c r="D174" s="850" t="s">
        <v>676</v>
      </c>
      <c r="E174" s="851" t="s">
        <v>285</v>
      </c>
      <c r="F174" s="852">
        <v>1</v>
      </c>
      <c r="G174" s="853">
        <f>(G156)/(G156+G165+G164+G163)</f>
        <v>0.3165606120833237</v>
      </c>
      <c r="H174" s="853">
        <f t="shared" ref="H174:BJ174" si="50">(H156)/(H156+H165+H164+H163)</f>
        <v>0.33306222015089121</v>
      </c>
      <c r="I174" s="853">
        <f t="shared" si="50"/>
        <v>0.36472003635232131</v>
      </c>
      <c r="J174" s="853">
        <f t="shared" si="50"/>
        <v>0.40044703045409175</v>
      </c>
      <c r="K174" s="853">
        <f t="shared" si="50"/>
        <v>0.43770605846012062</v>
      </c>
      <c r="L174" s="853">
        <f t="shared" si="50"/>
        <v>0.47499222363912447</v>
      </c>
      <c r="M174" s="853">
        <f t="shared" si="50"/>
        <v>0.52722690985544562</v>
      </c>
      <c r="N174" s="853">
        <f t="shared" si="50"/>
        <v>0.57738903638144168</v>
      </c>
      <c r="O174" s="853">
        <f t="shared" si="50"/>
        <v>0.6257238466592967</v>
      </c>
      <c r="P174" s="853">
        <f t="shared" si="50"/>
        <v>0.67295554544747893</v>
      </c>
      <c r="Q174" s="853">
        <f t="shared" si="50"/>
        <v>0.71895147728933473</v>
      </c>
      <c r="R174" s="853">
        <f t="shared" si="50"/>
        <v>0.76378836382291515</v>
      </c>
      <c r="S174" s="853">
        <f t="shared" si="50"/>
        <v>0.80763371680633689</v>
      </c>
      <c r="T174" s="853">
        <f t="shared" si="50"/>
        <v>0.85062023452239877</v>
      </c>
      <c r="U174" s="853">
        <f t="shared" si="50"/>
        <v>0.89284518351930464</v>
      </c>
      <c r="V174" s="853">
        <f t="shared" si="50"/>
        <v>0.93438959592094262</v>
      </c>
      <c r="W174" s="853">
        <f t="shared" si="50"/>
        <v>0.93503731456226724</v>
      </c>
      <c r="X174" s="853">
        <f t="shared" si="50"/>
        <v>0.93563736735647762</v>
      </c>
      <c r="Y174" s="853">
        <f t="shared" si="50"/>
        <v>0.936198058856335</v>
      </c>
      <c r="Z174" s="853">
        <f t="shared" si="50"/>
        <v>0.93672658465081426</v>
      </c>
      <c r="AA174" s="853">
        <f t="shared" si="50"/>
        <v>0.93722762603279286</v>
      </c>
      <c r="AB174" s="853">
        <f t="shared" si="50"/>
        <v>0.93770615914271815</v>
      </c>
      <c r="AC174" s="853">
        <f t="shared" si="50"/>
        <v>0.93816461375963911</v>
      </c>
      <c r="AD174" s="853">
        <f t="shared" si="50"/>
        <v>0.93860330781866153</v>
      </c>
      <c r="AE174" s="853">
        <f t="shared" si="50"/>
        <v>0.93902577746881144</v>
      </c>
      <c r="AF174" s="853">
        <f t="shared" si="50"/>
        <v>0.93943517304437407</v>
      </c>
      <c r="AG174" s="853">
        <f t="shared" si="50"/>
        <v>0.93983162332377901</v>
      </c>
      <c r="AH174" s="853">
        <f t="shared" si="50"/>
        <v>0.94021763978213624</v>
      </c>
      <c r="AI174" s="853">
        <f t="shared" si="50"/>
        <v>0.94059332121086037</v>
      </c>
      <c r="AJ174" s="853">
        <f t="shared" si="50"/>
        <v>0.94095934686394644</v>
      </c>
      <c r="AK174" s="853">
        <f t="shared" si="50"/>
        <v>0.94131628399790901</v>
      </c>
      <c r="AL174" s="853">
        <f t="shared" si="50"/>
        <v>0.94154548456459575</v>
      </c>
      <c r="AM174" s="853">
        <f t="shared" si="50"/>
        <v>0.94175701762521546</v>
      </c>
      <c r="AN174" s="853">
        <f t="shared" si="50"/>
        <v>0.94196672314033958</v>
      </c>
      <c r="AO174" s="853">
        <f t="shared" si="50"/>
        <v>0.9421796027549022</v>
      </c>
      <c r="AP174" s="853">
        <f t="shared" si="50"/>
        <v>0.94239389620933578</v>
      </c>
      <c r="AQ174" s="853">
        <f t="shared" si="50"/>
        <v>0.94260511712065298</v>
      </c>
      <c r="AR174" s="853">
        <f t="shared" si="50"/>
        <v>0.94281191017151356</v>
      </c>
      <c r="AS174" s="853">
        <f t="shared" si="50"/>
        <v>0.94301314483429899</v>
      </c>
      <c r="AT174" s="853">
        <f t="shared" si="50"/>
        <v>0.94320865756761085</v>
      </c>
      <c r="AU174" s="853">
        <f t="shared" si="50"/>
        <v>0.94340753449550063</v>
      </c>
      <c r="AV174" s="853">
        <f t="shared" si="50"/>
        <v>0.9436052847782963</v>
      </c>
      <c r="AW174" s="853">
        <f t="shared" si="50"/>
        <v>0.94380128762969051</v>
      </c>
      <c r="AX174" s="853">
        <f t="shared" si="50"/>
        <v>0.94400448719088292</v>
      </c>
      <c r="AY174" s="853">
        <f t="shared" si="50"/>
        <v>0.94420990990115361</v>
      </c>
      <c r="AZ174" s="853">
        <f t="shared" si="50"/>
        <v>0.94442043457529612</v>
      </c>
      <c r="BA174" s="853">
        <f t="shared" si="50"/>
        <v>0.94463572369178528</v>
      </c>
      <c r="BB174" s="853">
        <f t="shared" si="50"/>
        <v>0.94484921753537465</v>
      </c>
      <c r="BC174" s="853">
        <f t="shared" si="50"/>
        <v>0.94505818975468803</v>
      </c>
      <c r="BD174" s="853">
        <f t="shared" si="50"/>
        <v>0.94526558377570058</v>
      </c>
      <c r="BE174" s="853">
        <f t="shared" si="50"/>
        <v>0.94546694694534172</v>
      </c>
      <c r="BF174" s="853">
        <f t="shared" si="50"/>
        <v>0.94566644925795507</v>
      </c>
      <c r="BG174" s="853">
        <f t="shared" si="50"/>
        <v>0.94586386994040317</v>
      </c>
      <c r="BH174" s="853">
        <f t="shared" si="50"/>
        <v>0.9460566953600289</v>
      </c>
      <c r="BI174" s="853">
        <f t="shared" si="50"/>
        <v>0.94624563977935605</v>
      </c>
      <c r="BJ174" s="853">
        <f t="shared" si="50"/>
        <v>0.94642981503090873</v>
      </c>
      <c r="BK174" s="1550"/>
      <c r="BL174" s="1550"/>
      <c r="BM174" s="1550"/>
      <c r="BN174" s="1550"/>
      <c r="BO174" s="1550"/>
      <c r="BP174" s="1550"/>
      <c r="BQ174" s="1550"/>
      <c r="BR174" s="1550"/>
      <c r="BS174" s="1550"/>
      <c r="BT174" s="1550"/>
      <c r="BU174" s="1550"/>
      <c r="BV174" s="1550"/>
      <c r="BW174" s="1550"/>
      <c r="BX174" s="1550"/>
      <c r="BY174" s="1550"/>
      <c r="BZ174" s="1550"/>
      <c r="CA174" s="1550"/>
      <c r="CB174" s="1550"/>
      <c r="CC174" s="1550"/>
      <c r="CD174" s="1550"/>
      <c r="CE174" s="1550"/>
      <c r="CF174" s="1550"/>
      <c r="CG174" s="1550"/>
      <c r="CH174" s="1550"/>
      <c r="CI174" s="1563"/>
      <c r="CK174" s="1370"/>
    </row>
    <row r="175" spans="2:89" ht="28.2" thickBot="1" x14ac:dyDescent="0.3">
      <c r="B175" s="854" t="s">
        <v>677</v>
      </c>
      <c r="C175" s="855" t="s">
        <v>155</v>
      </c>
      <c r="D175" s="855" t="s">
        <v>678</v>
      </c>
      <c r="E175" s="855" t="s">
        <v>146</v>
      </c>
      <c r="F175" s="856">
        <v>2</v>
      </c>
      <c r="G175" s="1575">
        <f>SUM(G135:G137)+G133+G144+G149+G150+G143</f>
        <v>177.98</v>
      </c>
      <c r="H175" s="1575">
        <f t="shared" ref="H175:BJ175" si="51">SUM(H135:H137)+H133+H144+H149+H150+H143</f>
        <v>175.04999999999995</v>
      </c>
      <c r="I175" s="1575">
        <f t="shared" si="51"/>
        <v>174.48</v>
      </c>
      <c r="J175" s="1575">
        <f t="shared" si="51"/>
        <v>173.67999999999998</v>
      </c>
      <c r="K175" s="1575">
        <f>SUM(K135:K137)+K133+K144+K149+K150+K143</f>
        <v>174.11</v>
      </c>
      <c r="L175" s="1575">
        <f t="shared" si="51"/>
        <v>173.42999999999998</v>
      </c>
      <c r="M175" s="1575">
        <f t="shared" si="51"/>
        <v>171.45536256405279</v>
      </c>
      <c r="N175" s="1575">
        <f>SUM(N135:N137)+N133+N144+N149+N150+N143</f>
        <v>170.18053200862664</v>
      </c>
      <c r="O175" s="1575">
        <f t="shared" si="51"/>
        <v>169.23757444537912</v>
      </c>
      <c r="P175" s="1575">
        <f t="shared" si="51"/>
        <v>168.00243247427636</v>
      </c>
      <c r="Q175" s="1575">
        <f t="shared" si="51"/>
        <v>166.94178274711547</v>
      </c>
      <c r="R175" s="1575">
        <f t="shared" si="51"/>
        <v>164.58396679595015</v>
      </c>
      <c r="S175" s="1575">
        <f t="shared" si="51"/>
        <v>163.27579214141016</v>
      </c>
      <c r="T175" s="1575">
        <f t="shared" si="51"/>
        <v>160.81585045587974</v>
      </c>
      <c r="U175" s="1575">
        <f t="shared" si="51"/>
        <v>159.47542227450123</v>
      </c>
      <c r="V175" s="1575">
        <f t="shared" si="51"/>
        <v>156.81820326073867</v>
      </c>
      <c r="W175" s="1575">
        <f t="shared" si="51"/>
        <v>156.08382799202388</v>
      </c>
      <c r="X175" s="1575">
        <f t="shared" si="51"/>
        <v>155.88262390580945</v>
      </c>
      <c r="Y175" s="1575">
        <f t="shared" si="51"/>
        <v>155.19890263729749</v>
      </c>
      <c r="Z175" s="1575">
        <f t="shared" si="51"/>
        <v>154.22531324405824</v>
      </c>
      <c r="AA175" s="1575">
        <f t="shared" si="51"/>
        <v>153.82144303906662</v>
      </c>
      <c r="AB175" s="1575">
        <f t="shared" si="51"/>
        <v>153.058587097631</v>
      </c>
      <c r="AC175" s="1575">
        <f t="shared" si="51"/>
        <v>153.63124776628234</v>
      </c>
      <c r="AD175" s="1575">
        <f t="shared" si="51"/>
        <v>153.0827693360018</v>
      </c>
      <c r="AE175" s="1575">
        <f t="shared" si="51"/>
        <v>153.7538948249769</v>
      </c>
      <c r="AF175" s="1575">
        <f t="shared" si="51"/>
        <v>154.20505232969299</v>
      </c>
      <c r="AG175" s="1575">
        <f t="shared" si="51"/>
        <v>153.88388752436776</v>
      </c>
      <c r="AH175" s="1575">
        <f t="shared" si="51"/>
        <v>153.16513135736432</v>
      </c>
      <c r="AI175" s="1575">
        <f t="shared" si="51"/>
        <v>152.76874580443427</v>
      </c>
      <c r="AJ175" s="1575">
        <f t="shared" si="51"/>
        <v>152.58406126364815</v>
      </c>
      <c r="AK175" s="1575">
        <f t="shared" si="51"/>
        <v>151.79240253148743</v>
      </c>
      <c r="AL175" s="1575">
        <f t="shared" si="51"/>
        <v>151.0352730946388</v>
      </c>
      <c r="AM175" s="1575">
        <f t="shared" si="51"/>
        <v>150.36481585124471</v>
      </c>
      <c r="AN175" s="1575">
        <f t="shared" si="51"/>
        <v>151.21909220137098</v>
      </c>
      <c r="AO175" s="1575">
        <f t="shared" si="51"/>
        <v>151.00438765811512</v>
      </c>
      <c r="AP175" s="1575">
        <f t="shared" si="51"/>
        <v>151.65976323053903</v>
      </c>
      <c r="AQ175" s="1575">
        <f t="shared" si="51"/>
        <v>151.44636616052441</v>
      </c>
      <c r="AR175" s="1575">
        <f t="shared" si="51"/>
        <v>152.76305459812698</v>
      </c>
      <c r="AS175" s="1575">
        <f t="shared" si="51"/>
        <v>152.71927756648637</v>
      </c>
      <c r="AT175" s="1575">
        <f t="shared" si="51"/>
        <v>153.24538547738581</v>
      </c>
      <c r="AU175" s="1575">
        <f t="shared" si="51"/>
        <v>153.25179662519014</v>
      </c>
      <c r="AV175" s="1575">
        <f t="shared" si="51"/>
        <v>153.80876208578405</v>
      </c>
      <c r="AW175" s="1575">
        <f t="shared" si="51"/>
        <v>153.68619390398632</v>
      </c>
      <c r="AX175" s="1575">
        <f t="shared" si="51"/>
        <v>154.71481455702045</v>
      </c>
      <c r="AY175" s="1575">
        <f t="shared" si="51"/>
        <v>155.0258359672724</v>
      </c>
      <c r="AZ175" s="1575">
        <f t="shared" si="51"/>
        <v>154.81797406741748</v>
      </c>
      <c r="BA175" s="1575">
        <f t="shared" si="51"/>
        <v>153.34291363217443</v>
      </c>
      <c r="BB175" s="1575">
        <f t="shared" si="51"/>
        <v>152.5402745223912</v>
      </c>
      <c r="BC175" s="1575">
        <f t="shared" si="51"/>
        <v>151.05087759483158</v>
      </c>
      <c r="BD175" s="1575">
        <f t="shared" si="51"/>
        <v>150.28838900618689</v>
      </c>
      <c r="BE175" s="1575">
        <f t="shared" si="51"/>
        <v>149.17567140299965</v>
      </c>
      <c r="BF175" s="1575">
        <f t="shared" si="51"/>
        <v>147.7151304497643</v>
      </c>
      <c r="BG175" s="1575">
        <f t="shared" si="51"/>
        <v>147.03805059439375</v>
      </c>
      <c r="BH175" s="1575">
        <f t="shared" si="51"/>
        <v>146.39748848135014</v>
      </c>
      <c r="BI175" s="1575">
        <f t="shared" si="51"/>
        <v>146.36775837133348</v>
      </c>
      <c r="BJ175" s="1575">
        <f t="shared" si="51"/>
        <v>146.72856558242765</v>
      </c>
      <c r="BK175" s="1519"/>
      <c r="BL175" s="1519"/>
      <c r="BM175" s="1519"/>
      <c r="BN175" s="1519"/>
      <c r="BO175" s="1519"/>
      <c r="BP175" s="1519"/>
      <c r="BQ175" s="1519"/>
      <c r="BR175" s="1519"/>
      <c r="BS175" s="1519"/>
      <c r="BT175" s="1519"/>
      <c r="BU175" s="1519"/>
      <c r="BV175" s="1519"/>
      <c r="BW175" s="1519"/>
      <c r="BX175" s="1519"/>
      <c r="BY175" s="1519"/>
      <c r="BZ175" s="1519"/>
      <c r="CA175" s="1519"/>
      <c r="CB175" s="1519"/>
      <c r="CC175" s="1519"/>
      <c r="CD175" s="1519"/>
      <c r="CE175" s="1519"/>
      <c r="CF175" s="1519"/>
      <c r="CG175" s="1519"/>
      <c r="CH175" s="1519"/>
      <c r="CI175" s="1519"/>
      <c r="CK175" s="1370"/>
    </row>
    <row r="176" spans="2:89" ht="27.6" x14ac:dyDescent="0.25">
      <c r="B176" s="857" t="s">
        <v>679</v>
      </c>
      <c r="C176" s="858" t="s">
        <v>501</v>
      </c>
      <c r="D176" s="781" t="s">
        <v>79</v>
      </c>
      <c r="E176" s="858" t="s">
        <v>146</v>
      </c>
      <c r="F176" s="859">
        <v>2</v>
      </c>
      <c r="G176" s="699">
        <v>0.35</v>
      </c>
      <c r="H176" s="699">
        <v>0.28999999999999998</v>
      </c>
      <c r="I176" s="699">
        <v>0.28999999999999998</v>
      </c>
      <c r="J176" s="699">
        <v>0.33</v>
      </c>
      <c r="K176" s="699">
        <v>0.4</v>
      </c>
      <c r="L176" s="699">
        <v>0.52</v>
      </c>
      <c r="M176" s="700">
        <v>0.5078853202748782</v>
      </c>
      <c r="N176" s="700">
        <v>0.56000000000000005</v>
      </c>
      <c r="O176" s="700">
        <v>0.57999999999999996</v>
      </c>
      <c r="P176" s="700">
        <v>0.59</v>
      </c>
      <c r="Q176" s="700">
        <v>0.52</v>
      </c>
      <c r="R176" s="700">
        <v>0.53</v>
      </c>
      <c r="S176" s="700">
        <v>0.55000000000000004</v>
      </c>
      <c r="T176" s="700">
        <v>0.56000000000000005</v>
      </c>
      <c r="U176" s="700">
        <v>0.6</v>
      </c>
      <c r="V176" s="700">
        <v>0.56000000000000005</v>
      </c>
      <c r="W176" s="700">
        <v>0.54</v>
      </c>
      <c r="X176" s="700">
        <v>0.5</v>
      </c>
      <c r="Y176" s="700">
        <v>0.48</v>
      </c>
      <c r="Z176" s="700">
        <v>0.47</v>
      </c>
      <c r="AA176" s="700">
        <v>0</v>
      </c>
      <c r="AB176" s="700">
        <v>0</v>
      </c>
      <c r="AC176" s="700">
        <v>0</v>
      </c>
      <c r="AD176" s="700">
        <v>0</v>
      </c>
      <c r="AE176" s="700">
        <v>0</v>
      </c>
      <c r="AF176" s="700">
        <v>0</v>
      </c>
      <c r="AG176" s="700">
        <v>0</v>
      </c>
      <c r="AH176" s="700">
        <v>0</v>
      </c>
      <c r="AI176" s="700">
        <v>0</v>
      </c>
      <c r="AJ176" s="700">
        <v>0</v>
      </c>
      <c r="AK176" s="700">
        <v>0</v>
      </c>
      <c r="AL176" s="700">
        <v>0</v>
      </c>
      <c r="AM176" s="700">
        <v>0</v>
      </c>
      <c r="AN176" s="700">
        <v>0</v>
      </c>
      <c r="AO176" s="700">
        <v>0</v>
      </c>
      <c r="AP176" s="700">
        <v>0</v>
      </c>
      <c r="AQ176" s="700">
        <v>0</v>
      </c>
      <c r="AR176" s="700">
        <v>0</v>
      </c>
      <c r="AS176" s="700">
        <v>0</v>
      </c>
      <c r="AT176" s="700">
        <v>0</v>
      </c>
      <c r="AU176" s="700">
        <v>0</v>
      </c>
      <c r="AV176" s="700">
        <v>0</v>
      </c>
      <c r="AW176" s="700">
        <v>0</v>
      </c>
      <c r="AX176" s="700">
        <v>0</v>
      </c>
      <c r="AY176" s="700">
        <v>0</v>
      </c>
      <c r="AZ176" s="700">
        <v>0</v>
      </c>
      <c r="BA176" s="700">
        <v>0</v>
      </c>
      <c r="BB176" s="700">
        <v>0</v>
      </c>
      <c r="BC176" s="700">
        <v>0</v>
      </c>
      <c r="BD176" s="700">
        <v>0</v>
      </c>
      <c r="BE176" s="700">
        <v>0</v>
      </c>
      <c r="BF176" s="700">
        <v>0</v>
      </c>
      <c r="BG176" s="700">
        <v>0</v>
      </c>
      <c r="BH176" s="700">
        <v>0</v>
      </c>
      <c r="BI176" s="700">
        <v>0</v>
      </c>
      <c r="BJ176" s="700">
        <v>0</v>
      </c>
      <c r="BK176" s="700"/>
      <c r="BL176" s="700"/>
      <c r="BM176" s="700"/>
      <c r="BN176" s="700"/>
      <c r="BO176" s="700"/>
      <c r="BP176" s="700"/>
      <c r="BQ176" s="700"/>
      <c r="BR176" s="700"/>
      <c r="BS176" s="700"/>
      <c r="BT176" s="700"/>
      <c r="BU176" s="700"/>
      <c r="BV176" s="700"/>
      <c r="BW176" s="700"/>
      <c r="BX176" s="700"/>
      <c r="BY176" s="700"/>
      <c r="BZ176" s="700"/>
      <c r="CA176" s="700"/>
      <c r="CB176" s="700"/>
      <c r="CC176" s="700"/>
      <c r="CD176" s="700"/>
      <c r="CE176" s="700"/>
      <c r="CF176" s="700"/>
      <c r="CG176" s="700"/>
      <c r="CH176" s="700"/>
      <c r="CI176" s="701"/>
    </row>
    <row r="177" spans="2:87" x14ac:dyDescent="0.25">
      <c r="B177" s="860" t="s">
        <v>680</v>
      </c>
      <c r="C177" s="861" t="s">
        <v>503</v>
      </c>
      <c r="D177" s="788" t="s">
        <v>79</v>
      </c>
      <c r="E177" s="861" t="s">
        <v>146</v>
      </c>
      <c r="F177" s="862">
        <v>2</v>
      </c>
      <c r="G177" s="705">
        <v>4.54</v>
      </c>
      <c r="H177" s="705">
        <v>4.96</v>
      </c>
      <c r="I177" s="705">
        <v>4.87</v>
      </c>
      <c r="J177" s="705">
        <v>4.72</v>
      </c>
      <c r="K177" s="705">
        <v>4.6500000000000004</v>
      </c>
      <c r="L177" s="705">
        <v>4.43</v>
      </c>
      <c r="M177" s="706">
        <v>3.5527638266850223</v>
      </c>
      <c r="N177" s="706">
        <v>4.4000000000000004</v>
      </c>
      <c r="O177" s="706">
        <v>4.09</v>
      </c>
      <c r="P177" s="706">
        <v>4.22</v>
      </c>
      <c r="Q177" s="706">
        <v>4.28</v>
      </c>
      <c r="R177" s="706">
        <v>4.4400000000000004</v>
      </c>
      <c r="S177" s="706">
        <v>4.1100000000000003</v>
      </c>
      <c r="T177" s="706">
        <v>3.84</v>
      </c>
      <c r="U177" s="706">
        <v>3.75</v>
      </c>
      <c r="V177" s="706">
        <v>3.75</v>
      </c>
      <c r="W177" s="706">
        <v>3.52</v>
      </c>
      <c r="X177" s="706">
        <v>3.48</v>
      </c>
      <c r="Y177" s="706">
        <v>3.38</v>
      </c>
      <c r="Z177" s="706">
        <v>3.45</v>
      </c>
      <c r="AA177" s="706">
        <v>3.22</v>
      </c>
      <c r="AB177" s="706">
        <v>3.18</v>
      </c>
      <c r="AC177" s="706">
        <v>2.4643240476011501</v>
      </c>
      <c r="AD177" s="706">
        <v>2.5304681205616837</v>
      </c>
      <c r="AE177" s="706">
        <v>2.4095921311149247</v>
      </c>
      <c r="AF177" s="706">
        <v>2.5400273559958366</v>
      </c>
      <c r="AG177" s="706">
        <v>2.5141060542237677</v>
      </c>
      <c r="AH177" s="706">
        <v>2.5575423573627631</v>
      </c>
      <c r="AI177" s="706">
        <v>2.63</v>
      </c>
      <c r="AJ177" s="706">
        <v>2.52</v>
      </c>
      <c r="AK177" s="706">
        <v>2.44</v>
      </c>
      <c r="AL177" s="706">
        <v>2.29</v>
      </c>
      <c r="AM177" s="706">
        <v>2.4</v>
      </c>
      <c r="AN177" s="706">
        <v>2.2999999999999998</v>
      </c>
      <c r="AO177" s="706">
        <v>2.33</v>
      </c>
      <c r="AP177" s="706">
        <v>2.2599999999999998</v>
      </c>
      <c r="AQ177" s="706">
        <v>2.35</v>
      </c>
      <c r="AR177" s="706">
        <v>2.33</v>
      </c>
      <c r="AS177" s="706">
        <v>2.2000000000000002</v>
      </c>
      <c r="AT177" s="706">
        <v>2.3199999999999998</v>
      </c>
      <c r="AU177" s="1465">
        <v>2.41</v>
      </c>
      <c r="AV177" s="1465">
        <v>2.4</v>
      </c>
      <c r="AW177" s="706">
        <v>2.2200000000000002</v>
      </c>
      <c r="AX177" s="706">
        <v>2.19</v>
      </c>
      <c r="AY177" s="706">
        <v>2.19</v>
      </c>
      <c r="AZ177" s="706">
        <v>2.36</v>
      </c>
      <c r="BA177" s="706">
        <v>2.2999999999999998</v>
      </c>
      <c r="BB177" s="706">
        <v>2.1800000000000002</v>
      </c>
      <c r="BC177" s="706">
        <v>2.16</v>
      </c>
      <c r="BD177" s="706">
        <v>2.3199999999999998</v>
      </c>
      <c r="BE177" s="706">
        <v>2.25</v>
      </c>
      <c r="BF177" s="706">
        <v>2.29</v>
      </c>
      <c r="BG177" s="706">
        <v>2.2799999999999998</v>
      </c>
      <c r="BH177" s="706">
        <v>2.33</v>
      </c>
      <c r="BI177" s="706">
        <v>2.4</v>
      </c>
      <c r="BJ177" s="706">
        <v>2.17</v>
      </c>
      <c r="BK177" s="706"/>
      <c r="BL177" s="706"/>
      <c r="BM177" s="706"/>
      <c r="BN177" s="706"/>
      <c r="BO177" s="706"/>
      <c r="BP177" s="706"/>
      <c r="BQ177" s="706"/>
      <c r="BR177" s="706"/>
      <c r="BS177" s="706"/>
      <c r="BT177" s="706"/>
      <c r="BU177" s="706"/>
      <c r="BV177" s="706"/>
      <c r="BW177" s="706"/>
      <c r="BX177" s="706"/>
      <c r="BY177" s="706"/>
      <c r="BZ177" s="706"/>
      <c r="CA177" s="706"/>
      <c r="CB177" s="706"/>
      <c r="CC177" s="706"/>
      <c r="CD177" s="706"/>
      <c r="CE177" s="706"/>
      <c r="CF177" s="706"/>
      <c r="CG177" s="706"/>
      <c r="CH177" s="706"/>
      <c r="CI177" s="707"/>
    </row>
    <row r="178" spans="2:87" x14ac:dyDescent="0.25">
      <c r="B178" s="860" t="s">
        <v>681</v>
      </c>
      <c r="C178" s="861" t="s">
        <v>294</v>
      </c>
      <c r="D178" s="788" t="s">
        <v>682</v>
      </c>
      <c r="E178" s="861" t="s">
        <v>146</v>
      </c>
      <c r="F178" s="862">
        <v>2</v>
      </c>
      <c r="G178" s="863">
        <f t="shared" ref="G178:BJ178" si="52">G176+G177</f>
        <v>4.8899999999999997</v>
      </c>
      <c r="H178" s="863">
        <f t="shared" si="52"/>
        <v>5.25</v>
      </c>
      <c r="I178" s="863">
        <f t="shared" si="52"/>
        <v>5.16</v>
      </c>
      <c r="J178" s="863">
        <f t="shared" si="52"/>
        <v>5.05</v>
      </c>
      <c r="K178" s="863">
        <f t="shared" si="52"/>
        <v>5.0500000000000007</v>
      </c>
      <c r="L178" s="863">
        <f t="shared" si="52"/>
        <v>4.9499999999999993</v>
      </c>
      <c r="M178" s="864">
        <f>M176+M177</f>
        <v>4.0606491469599009</v>
      </c>
      <c r="N178" s="864">
        <f t="shared" si="52"/>
        <v>4.9600000000000009</v>
      </c>
      <c r="O178" s="864">
        <f t="shared" si="52"/>
        <v>4.67</v>
      </c>
      <c r="P178" s="864">
        <f t="shared" si="52"/>
        <v>4.8099999999999996</v>
      </c>
      <c r="Q178" s="864">
        <f t="shared" si="52"/>
        <v>4.8000000000000007</v>
      </c>
      <c r="R178" s="864">
        <f t="shared" si="52"/>
        <v>4.9700000000000006</v>
      </c>
      <c r="S178" s="864">
        <f t="shared" si="52"/>
        <v>4.66</v>
      </c>
      <c r="T178" s="864">
        <f t="shared" si="52"/>
        <v>4.4000000000000004</v>
      </c>
      <c r="U178" s="864">
        <f t="shared" si="52"/>
        <v>4.3499999999999996</v>
      </c>
      <c r="V178" s="864">
        <f t="shared" si="52"/>
        <v>4.3100000000000005</v>
      </c>
      <c r="W178" s="864">
        <f t="shared" si="52"/>
        <v>4.0600000000000005</v>
      </c>
      <c r="X178" s="864">
        <f t="shared" si="52"/>
        <v>3.98</v>
      </c>
      <c r="Y178" s="864">
        <f t="shared" si="52"/>
        <v>3.86</v>
      </c>
      <c r="Z178" s="864">
        <f t="shared" si="52"/>
        <v>3.92</v>
      </c>
      <c r="AA178" s="864">
        <f t="shared" si="52"/>
        <v>3.22</v>
      </c>
      <c r="AB178" s="864">
        <f t="shared" si="52"/>
        <v>3.18</v>
      </c>
      <c r="AC178" s="864">
        <f t="shared" si="52"/>
        <v>2.4643240476011501</v>
      </c>
      <c r="AD178" s="864">
        <f t="shared" si="52"/>
        <v>2.5304681205616837</v>
      </c>
      <c r="AE178" s="864">
        <f t="shared" si="52"/>
        <v>2.4095921311149247</v>
      </c>
      <c r="AF178" s="864">
        <f t="shared" si="52"/>
        <v>2.5400273559958366</v>
      </c>
      <c r="AG178" s="864">
        <f t="shared" si="52"/>
        <v>2.5141060542237677</v>
      </c>
      <c r="AH178" s="864">
        <f t="shared" si="52"/>
        <v>2.5575423573627631</v>
      </c>
      <c r="AI178" s="864">
        <f t="shared" si="52"/>
        <v>2.63</v>
      </c>
      <c r="AJ178" s="864">
        <f t="shared" si="52"/>
        <v>2.52</v>
      </c>
      <c r="AK178" s="864">
        <f t="shared" si="52"/>
        <v>2.44</v>
      </c>
      <c r="AL178" s="864">
        <f t="shared" si="52"/>
        <v>2.29</v>
      </c>
      <c r="AM178" s="864">
        <f t="shared" si="52"/>
        <v>2.4</v>
      </c>
      <c r="AN178" s="864">
        <f t="shared" si="52"/>
        <v>2.2999999999999998</v>
      </c>
      <c r="AO178" s="864">
        <f t="shared" si="52"/>
        <v>2.33</v>
      </c>
      <c r="AP178" s="864">
        <f t="shared" si="52"/>
        <v>2.2599999999999998</v>
      </c>
      <c r="AQ178" s="864">
        <f t="shared" si="52"/>
        <v>2.35</v>
      </c>
      <c r="AR178" s="864">
        <f t="shared" si="52"/>
        <v>2.33</v>
      </c>
      <c r="AS178" s="864">
        <f t="shared" si="52"/>
        <v>2.2000000000000002</v>
      </c>
      <c r="AT178" s="864">
        <f t="shared" si="52"/>
        <v>2.3199999999999998</v>
      </c>
      <c r="AU178" s="864">
        <f t="shared" si="52"/>
        <v>2.41</v>
      </c>
      <c r="AV178" s="864">
        <f t="shared" si="52"/>
        <v>2.4</v>
      </c>
      <c r="AW178" s="864">
        <f t="shared" si="52"/>
        <v>2.2200000000000002</v>
      </c>
      <c r="AX178" s="864">
        <f t="shared" si="52"/>
        <v>2.19</v>
      </c>
      <c r="AY178" s="864">
        <f t="shared" si="52"/>
        <v>2.19</v>
      </c>
      <c r="AZ178" s="864">
        <f t="shared" si="52"/>
        <v>2.36</v>
      </c>
      <c r="BA178" s="864">
        <f t="shared" si="52"/>
        <v>2.2999999999999998</v>
      </c>
      <c r="BB178" s="864">
        <f t="shared" si="52"/>
        <v>2.1800000000000002</v>
      </c>
      <c r="BC178" s="864">
        <f t="shared" si="52"/>
        <v>2.16</v>
      </c>
      <c r="BD178" s="864">
        <f t="shared" si="52"/>
        <v>2.3199999999999998</v>
      </c>
      <c r="BE178" s="864">
        <f t="shared" si="52"/>
        <v>2.25</v>
      </c>
      <c r="BF178" s="864">
        <f t="shared" si="52"/>
        <v>2.29</v>
      </c>
      <c r="BG178" s="864">
        <f t="shared" si="52"/>
        <v>2.2799999999999998</v>
      </c>
      <c r="BH178" s="864">
        <f t="shared" si="52"/>
        <v>2.33</v>
      </c>
      <c r="BI178" s="864">
        <f t="shared" si="52"/>
        <v>2.4</v>
      </c>
      <c r="BJ178" s="864">
        <f t="shared" si="52"/>
        <v>2.17</v>
      </c>
      <c r="BK178" s="1552"/>
      <c r="BL178" s="1552"/>
      <c r="BM178" s="1552"/>
      <c r="BN178" s="1552"/>
      <c r="BO178" s="1552"/>
      <c r="BP178" s="1552"/>
      <c r="BQ178" s="1552"/>
      <c r="BR178" s="1552"/>
      <c r="BS178" s="1552"/>
      <c r="BT178" s="1552"/>
      <c r="BU178" s="1552"/>
      <c r="BV178" s="1552"/>
      <c r="BW178" s="1552"/>
      <c r="BX178" s="1552"/>
      <c r="BY178" s="1552"/>
      <c r="BZ178" s="1552"/>
      <c r="CA178" s="1552"/>
      <c r="CB178" s="1552"/>
      <c r="CC178" s="1552"/>
      <c r="CD178" s="1552"/>
      <c r="CE178" s="1552"/>
      <c r="CF178" s="1552"/>
      <c r="CG178" s="1552"/>
      <c r="CH178" s="1552"/>
      <c r="CI178" s="1553"/>
    </row>
    <row r="179" spans="2:87" x14ac:dyDescent="0.25">
      <c r="B179" s="1122" t="s">
        <v>683</v>
      </c>
      <c r="C179" s="1123" t="s">
        <v>507</v>
      </c>
      <c r="D179" s="1124" t="s">
        <v>684</v>
      </c>
      <c r="E179" s="1123" t="s">
        <v>146</v>
      </c>
      <c r="F179" s="1125">
        <v>2</v>
      </c>
      <c r="G179" s="865">
        <f>G132-G175</f>
        <v>4.7500000000000284</v>
      </c>
      <c r="H179" s="865">
        <f t="shared" ref="H179:BJ179" si="53">H132-H175</f>
        <v>0.1400000000000432</v>
      </c>
      <c r="I179" s="865">
        <f t="shared" si="53"/>
        <v>0.68000000000003524</v>
      </c>
      <c r="J179" s="865">
        <f t="shared" si="53"/>
        <v>1.4400000000000261</v>
      </c>
      <c r="K179" s="865">
        <f>K132-K175</f>
        <v>0.97999999999998977</v>
      </c>
      <c r="L179" s="865">
        <f>L132-L175</f>
        <v>5.8900000000000432</v>
      </c>
      <c r="M179" s="866">
        <f>M132-M175</f>
        <v>4.0676374359472334</v>
      </c>
      <c r="N179" s="866">
        <f t="shared" si="53"/>
        <v>6.1973479913733911</v>
      </c>
      <c r="O179" s="866">
        <f t="shared" si="53"/>
        <v>6.0589255546209131</v>
      </c>
      <c r="P179" s="866">
        <f t="shared" si="53"/>
        <v>6.0315877122908432</v>
      </c>
      <c r="Q179" s="866">
        <f t="shared" si="53"/>
        <v>6.0137273260188806</v>
      </c>
      <c r="R179" s="866">
        <f>R132-R175</f>
        <v>121.54194757718412</v>
      </c>
      <c r="S179" s="866">
        <f t="shared" si="53"/>
        <v>123.63904023172412</v>
      </c>
      <c r="T179" s="866">
        <f t="shared" si="53"/>
        <v>127.64307391725453</v>
      </c>
      <c r="U179" s="866">
        <f t="shared" si="53"/>
        <v>129.4972800986331</v>
      </c>
      <c r="V179" s="866">
        <f t="shared" si="53"/>
        <v>133.9463511123956</v>
      </c>
      <c r="W179" s="866">
        <f t="shared" si="53"/>
        <v>122.50397175424484</v>
      </c>
      <c r="X179" s="866">
        <f t="shared" si="53"/>
        <v>121.57515422045924</v>
      </c>
      <c r="Y179" s="866">
        <f t="shared" si="53"/>
        <v>122.48428710897119</v>
      </c>
      <c r="Z179" s="866">
        <f t="shared" si="53"/>
        <v>122.6361665022105</v>
      </c>
      <c r="AA179" s="866">
        <f t="shared" si="53"/>
        <v>83.139216960933339</v>
      </c>
      <c r="AB179" s="866">
        <f t="shared" si="53"/>
        <v>65.691762702368976</v>
      </c>
      <c r="AC179" s="866">
        <f t="shared" si="53"/>
        <v>2.4663822337176668</v>
      </c>
      <c r="AD179" s="866">
        <f t="shared" si="53"/>
        <v>2.5423907639982133</v>
      </c>
      <c r="AE179" s="866">
        <f t="shared" si="53"/>
        <v>2.4732051750231108</v>
      </c>
      <c r="AF179" s="866">
        <f t="shared" si="53"/>
        <v>2.5963774903069634</v>
      </c>
      <c r="AG179" s="866">
        <f t="shared" si="53"/>
        <v>2.5500724756322199</v>
      </c>
      <c r="AH179" s="866">
        <f t="shared" si="53"/>
        <v>2.5865686426356831</v>
      </c>
      <c r="AI179" s="866">
        <f t="shared" si="53"/>
        <v>2.6405541955657554</v>
      </c>
      <c r="AJ179" s="866">
        <f t="shared" si="53"/>
        <v>2.6304648363518197</v>
      </c>
      <c r="AK179" s="866">
        <f t="shared" si="53"/>
        <v>2.6280374685125878</v>
      </c>
      <c r="AL179" s="866">
        <f t="shared" si="53"/>
        <v>2.4855167653612114</v>
      </c>
      <c r="AM179" s="866">
        <f t="shared" si="53"/>
        <v>2.5907041487552647</v>
      </c>
      <c r="AN179" s="866">
        <f t="shared" si="53"/>
        <v>2.4837275986290024</v>
      </c>
      <c r="AO179" s="866">
        <f t="shared" si="53"/>
        <v>2.5062433418848684</v>
      </c>
      <c r="AP179" s="866">
        <f t="shared" si="53"/>
        <v>2.4418873694609999</v>
      </c>
      <c r="AQ179" s="866">
        <f t="shared" si="53"/>
        <v>2.5230537394756141</v>
      </c>
      <c r="AR179" s="866">
        <f t="shared" si="53"/>
        <v>2.4922361018730612</v>
      </c>
      <c r="AS179" s="866">
        <f t="shared" si="53"/>
        <v>2.3553224335136349</v>
      </c>
      <c r="AT179" s="866">
        <f t="shared" si="53"/>
        <v>2.4793843226141803</v>
      </c>
      <c r="AU179" s="866">
        <f t="shared" si="53"/>
        <v>2.5496170948098893</v>
      </c>
      <c r="AV179" s="866">
        <f t="shared" si="53"/>
        <v>2.5468678142159717</v>
      </c>
      <c r="AW179" s="866">
        <f t="shared" si="53"/>
        <v>2.3671960960137142</v>
      </c>
      <c r="AX179" s="866">
        <f t="shared" si="53"/>
        <v>2.3246529429795544</v>
      </c>
      <c r="AY179" s="866">
        <f t="shared" si="53"/>
        <v>2.3252957327275681</v>
      </c>
      <c r="AZ179" s="866">
        <f t="shared" si="53"/>
        <v>2.4699583325825358</v>
      </c>
      <c r="BA179" s="866">
        <f t="shared" si="53"/>
        <v>2.4297463678256008</v>
      </c>
      <c r="BB179" s="866">
        <f t="shared" si="53"/>
        <v>2.2986865776087768</v>
      </c>
      <c r="BC179" s="866">
        <f t="shared" si="53"/>
        <v>2.2782744051684176</v>
      </c>
      <c r="BD179" s="866">
        <f t="shared" si="53"/>
        <v>2.4366549938131072</v>
      </c>
      <c r="BE179" s="866">
        <f t="shared" si="53"/>
        <v>2.3492685970003606</v>
      </c>
      <c r="BF179" s="866">
        <f t="shared" si="53"/>
        <v>2.3948988502346253</v>
      </c>
      <c r="BG179" s="866">
        <f t="shared" si="53"/>
        <v>2.3832891056062806</v>
      </c>
      <c r="BH179" s="866">
        <f t="shared" si="53"/>
        <v>2.425741118649853</v>
      </c>
      <c r="BI179" s="866">
        <f t="shared" si="53"/>
        <v>2.4848016286665597</v>
      </c>
      <c r="BJ179" s="866">
        <f t="shared" si="53"/>
        <v>2.2561947175723844</v>
      </c>
      <c r="BK179" s="1554"/>
      <c r="BL179" s="1554"/>
      <c r="BM179" s="1554"/>
      <c r="BN179" s="1554"/>
      <c r="BO179" s="1554"/>
      <c r="BP179" s="1554"/>
      <c r="BQ179" s="1554"/>
      <c r="BR179" s="1554"/>
      <c r="BS179" s="1554"/>
      <c r="BT179" s="1554"/>
      <c r="BU179" s="1554"/>
      <c r="BV179" s="1554"/>
      <c r="BW179" s="1554"/>
      <c r="BX179" s="1554"/>
      <c r="BY179" s="1554"/>
      <c r="BZ179" s="1554"/>
      <c r="CA179" s="1554"/>
      <c r="CB179" s="1554"/>
      <c r="CC179" s="1554"/>
      <c r="CD179" s="1554"/>
      <c r="CE179" s="1554"/>
      <c r="CF179" s="1554"/>
      <c r="CG179" s="1554"/>
      <c r="CH179" s="1554"/>
      <c r="CI179" s="1555"/>
    </row>
    <row r="180" spans="2:87" ht="32.4" customHeight="1" thickBot="1" x14ac:dyDescent="0.3">
      <c r="B180" s="1122" t="s">
        <v>685</v>
      </c>
      <c r="C180" s="1123" t="s">
        <v>510</v>
      </c>
      <c r="D180" s="1124" t="s">
        <v>686</v>
      </c>
      <c r="E180" s="1123" t="s">
        <v>146</v>
      </c>
      <c r="F180" s="1125">
        <v>2</v>
      </c>
      <c r="G180" s="865">
        <f t="shared" ref="G180:BJ180" si="54">G123-G134</f>
        <v>0</v>
      </c>
      <c r="H180" s="865">
        <f t="shared" si="54"/>
        <v>0</v>
      </c>
      <c r="I180" s="865">
        <f t="shared" si="54"/>
        <v>0</v>
      </c>
      <c r="J180" s="865">
        <f t="shared" si="54"/>
        <v>0</v>
      </c>
      <c r="K180" s="865">
        <f t="shared" si="54"/>
        <v>0</v>
      </c>
      <c r="L180" s="865">
        <f t="shared" si="54"/>
        <v>0</v>
      </c>
      <c r="M180" s="865">
        <f t="shared" si="54"/>
        <v>0</v>
      </c>
      <c r="N180" s="865">
        <f t="shared" si="54"/>
        <v>0</v>
      </c>
      <c r="O180" s="865">
        <f t="shared" si="54"/>
        <v>0</v>
      </c>
      <c r="P180" s="865">
        <f t="shared" si="54"/>
        <v>0</v>
      </c>
      <c r="Q180" s="865">
        <f t="shared" si="54"/>
        <v>0</v>
      </c>
      <c r="R180" s="865">
        <f t="shared" si="54"/>
        <v>0</v>
      </c>
      <c r="S180" s="865">
        <f t="shared" si="54"/>
        <v>0</v>
      </c>
      <c r="T180" s="865">
        <f t="shared" si="54"/>
        <v>0</v>
      </c>
      <c r="U180" s="865">
        <f t="shared" si="54"/>
        <v>0</v>
      </c>
      <c r="V180" s="865">
        <f t="shared" si="54"/>
        <v>0</v>
      </c>
      <c r="W180" s="865">
        <f t="shared" si="54"/>
        <v>0</v>
      </c>
      <c r="X180" s="865">
        <f t="shared" si="54"/>
        <v>0</v>
      </c>
      <c r="Y180" s="865">
        <f t="shared" si="54"/>
        <v>0</v>
      </c>
      <c r="Z180" s="865">
        <f t="shared" si="54"/>
        <v>0</v>
      </c>
      <c r="AA180" s="865">
        <f t="shared" si="54"/>
        <v>0</v>
      </c>
      <c r="AB180" s="865">
        <f t="shared" si="54"/>
        <v>0</v>
      </c>
      <c r="AC180" s="865">
        <f t="shared" si="54"/>
        <v>0</v>
      </c>
      <c r="AD180" s="865">
        <f t="shared" si="54"/>
        <v>0</v>
      </c>
      <c r="AE180" s="865">
        <f t="shared" si="54"/>
        <v>0</v>
      </c>
      <c r="AF180" s="865">
        <f t="shared" si="54"/>
        <v>0</v>
      </c>
      <c r="AG180" s="865">
        <f t="shared" si="54"/>
        <v>0</v>
      </c>
      <c r="AH180" s="865">
        <f t="shared" si="54"/>
        <v>0</v>
      </c>
      <c r="AI180" s="865">
        <f t="shared" si="54"/>
        <v>0</v>
      </c>
      <c r="AJ180" s="865">
        <f t="shared" si="54"/>
        <v>0</v>
      </c>
      <c r="AK180" s="865">
        <f t="shared" si="54"/>
        <v>0</v>
      </c>
      <c r="AL180" s="865">
        <f t="shared" si="54"/>
        <v>0</v>
      </c>
      <c r="AM180" s="865">
        <f t="shared" si="54"/>
        <v>0</v>
      </c>
      <c r="AN180" s="865">
        <f t="shared" si="54"/>
        <v>0</v>
      </c>
      <c r="AO180" s="865">
        <f t="shared" si="54"/>
        <v>0</v>
      </c>
      <c r="AP180" s="865">
        <f t="shared" si="54"/>
        <v>0</v>
      </c>
      <c r="AQ180" s="865">
        <f t="shared" si="54"/>
        <v>0</v>
      </c>
      <c r="AR180" s="865">
        <f t="shared" si="54"/>
        <v>0</v>
      </c>
      <c r="AS180" s="865">
        <f t="shared" si="54"/>
        <v>0</v>
      </c>
      <c r="AT180" s="865">
        <f t="shared" si="54"/>
        <v>0</v>
      </c>
      <c r="AU180" s="865">
        <f t="shared" si="54"/>
        <v>0</v>
      </c>
      <c r="AV180" s="865">
        <f t="shared" si="54"/>
        <v>0</v>
      </c>
      <c r="AW180" s="865">
        <f t="shared" si="54"/>
        <v>0</v>
      </c>
      <c r="AX180" s="865">
        <f t="shared" si="54"/>
        <v>0</v>
      </c>
      <c r="AY180" s="865">
        <f t="shared" si="54"/>
        <v>0</v>
      </c>
      <c r="AZ180" s="865">
        <f t="shared" si="54"/>
        <v>0</v>
      </c>
      <c r="BA180" s="865">
        <f t="shared" si="54"/>
        <v>0</v>
      </c>
      <c r="BB180" s="865">
        <f t="shared" si="54"/>
        <v>0</v>
      </c>
      <c r="BC180" s="865">
        <f t="shared" si="54"/>
        <v>0</v>
      </c>
      <c r="BD180" s="865">
        <f t="shared" si="54"/>
        <v>0</v>
      </c>
      <c r="BE180" s="865">
        <f t="shared" si="54"/>
        <v>0</v>
      </c>
      <c r="BF180" s="865">
        <f t="shared" si="54"/>
        <v>0</v>
      </c>
      <c r="BG180" s="865">
        <f t="shared" si="54"/>
        <v>0</v>
      </c>
      <c r="BH180" s="865">
        <f t="shared" si="54"/>
        <v>0</v>
      </c>
      <c r="BI180" s="865">
        <f t="shared" si="54"/>
        <v>0</v>
      </c>
      <c r="BJ180" s="865">
        <f t="shared" si="54"/>
        <v>0</v>
      </c>
      <c r="BK180" s="1560"/>
      <c r="BL180" s="1560"/>
      <c r="BM180" s="1560"/>
      <c r="BN180" s="1560"/>
      <c r="BO180" s="1560"/>
      <c r="BP180" s="1560"/>
      <c r="BQ180" s="1560"/>
      <c r="BR180" s="1560"/>
      <c r="BS180" s="1560"/>
      <c r="BT180" s="1560"/>
      <c r="BU180" s="1560"/>
      <c r="BV180" s="1560"/>
      <c r="BW180" s="1560"/>
      <c r="BX180" s="1560"/>
      <c r="BY180" s="1560"/>
      <c r="BZ180" s="1560"/>
      <c r="CA180" s="1560"/>
      <c r="CB180" s="1560"/>
      <c r="CC180" s="1560"/>
      <c r="CD180" s="1560"/>
      <c r="CE180" s="1560"/>
      <c r="CF180" s="1560"/>
      <c r="CG180" s="1560"/>
      <c r="CH180" s="1560"/>
      <c r="CI180" s="1555"/>
    </row>
    <row r="181" spans="2:87" x14ac:dyDescent="0.25">
      <c r="B181" s="867" t="s">
        <v>687</v>
      </c>
      <c r="C181" s="868" t="s">
        <v>303</v>
      </c>
      <c r="D181" s="869" t="s">
        <v>688</v>
      </c>
      <c r="E181" s="868" t="s">
        <v>146</v>
      </c>
      <c r="F181" s="870">
        <v>2</v>
      </c>
      <c r="G181" s="871">
        <f>G179-G178</f>
        <v>-0.13999999999997126</v>
      </c>
      <c r="H181" s="871">
        <f t="shared" ref="H181:BJ181" si="55">H179-H178</f>
        <v>-5.1099999999999568</v>
      </c>
      <c r="I181" s="871">
        <f t="shared" si="55"/>
        <v>-4.4799999999999649</v>
      </c>
      <c r="J181" s="871">
        <f t="shared" si="55"/>
        <v>-3.6099999999999737</v>
      </c>
      <c r="K181" s="871">
        <f>K179-K178</f>
        <v>-4.0700000000000109</v>
      </c>
      <c r="L181" s="871">
        <f>L179-L178</f>
        <v>0.94000000000004391</v>
      </c>
      <c r="M181" s="872">
        <f>M179-M178</f>
        <v>6.9882889873325027E-3</v>
      </c>
      <c r="N181" s="872">
        <f t="shared" si="55"/>
        <v>1.2373479913733902</v>
      </c>
      <c r="O181" s="872">
        <f t="shared" si="55"/>
        <v>1.3889255546209132</v>
      </c>
      <c r="P181" s="872">
        <f t="shared" si="55"/>
        <v>1.2215877122908436</v>
      </c>
      <c r="Q181" s="872">
        <f t="shared" si="55"/>
        <v>1.2137273260188799</v>
      </c>
      <c r="R181" s="872">
        <f>R179-R178</f>
        <v>116.57194757718412</v>
      </c>
      <c r="S181" s="872">
        <f t="shared" si="55"/>
        <v>118.97904023172413</v>
      </c>
      <c r="T181" s="872">
        <f t="shared" si="55"/>
        <v>123.24307391725452</v>
      </c>
      <c r="U181" s="872">
        <f t="shared" si="55"/>
        <v>125.1472800986331</v>
      </c>
      <c r="V181" s="872">
        <f t="shared" si="55"/>
        <v>129.6363511123956</v>
      </c>
      <c r="W181" s="872">
        <f t="shared" si="55"/>
        <v>118.44397175424484</v>
      </c>
      <c r="X181" s="872">
        <f t="shared" si="55"/>
        <v>117.59515422045924</v>
      </c>
      <c r="Y181" s="872">
        <f t="shared" si="55"/>
        <v>118.62428710897119</v>
      </c>
      <c r="Z181" s="872">
        <f t="shared" si="55"/>
        <v>118.7161665022105</v>
      </c>
      <c r="AA181" s="872">
        <f t="shared" si="55"/>
        <v>79.91921696093334</v>
      </c>
      <c r="AB181" s="872">
        <f t="shared" si="55"/>
        <v>62.511762702368976</v>
      </c>
      <c r="AC181" s="872">
        <f t="shared" si="55"/>
        <v>2.0581861165167581E-3</v>
      </c>
      <c r="AD181" s="872">
        <f t="shared" si="55"/>
        <v>1.1922643436529601E-2</v>
      </c>
      <c r="AE181" s="872">
        <f t="shared" si="55"/>
        <v>6.3613043908186118E-2</v>
      </c>
      <c r="AF181" s="872">
        <f t="shared" si="55"/>
        <v>5.6350134311126787E-2</v>
      </c>
      <c r="AG181" s="872">
        <f t="shared" si="55"/>
        <v>3.5966421408452298E-2</v>
      </c>
      <c r="AH181" s="872">
        <f t="shared" si="55"/>
        <v>2.9026285272919949E-2</v>
      </c>
      <c r="AI181" s="872">
        <f t="shared" si="55"/>
        <v>1.0554195565755542E-2</v>
      </c>
      <c r="AJ181" s="872">
        <f t="shared" si="55"/>
        <v>0.1104648363518197</v>
      </c>
      <c r="AK181" s="872">
        <f t="shared" si="55"/>
        <v>0.18803746851258785</v>
      </c>
      <c r="AL181" s="872">
        <f t="shared" si="55"/>
        <v>0.19551676536121132</v>
      </c>
      <c r="AM181" s="872">
        <f t="shared" si="55"/>
        <v>0.19070414875526476</v>
      </c>
      <c r="AN181" s="872">
        <f t="shared" si="55"/>
        <v>0.18372759862900256</v>
      </c>
      <c r="AO181" s="872">
        <f t="shared" si="55"/>
        <v>0.17624334188486834</v>
      </c>
      <c r="AP181" s="872">
        <f t="shared" si="55"/>
        <v>0.18188736946100015</v>
      </c>
      <c r="AQ181" s="872">
        <f t="shared" si="55"/>
        <v>0.17305373947561398</v>
      </c>
      <c r="AR181" s="872">
        <f t="shared" si="55"/>
        <v>0.16223610187306114</v>
      </c>
      <c r="AS181" s="872">
        <f t="shared" si="55"/>
        <v>0.15532243351363473</v>
      </c>
      <c r="AT181" s="872">
        <f t="shared" si="55"/>
        <v>0.15938432261418045</v>
      </c>
      <c r="AU181" s="872">
        <f>AU179-AU178</f>
        <v>0.13961709480988915</v>
      </c>
      <c r="AV181" s="872">
        <f t="shared" si="55"/>
        <v>0.14686781421597184</v>
      </c>
      <c r="AW181" s="872">
        <f t="shared" si="55"/>
        <v>0.14719609601371397</v>
      </c>
      <c r="AX181" s="872">
        <f t="shared" si="55"/>
        <v>0.13465294297955444</v>
      </c>
      <c r="AY181" s="872">
        <f t="shared" si="55"/>
        <v>0.13529573272756812</v>
      </c>
      <c r="AZ181" s="872">
        <f t="shared" si="55"/>
        <v>0.10995833258253596</v>
      </c>
      <c r="BA181" s="872">
        <f t="shared" si="55"/>
        <v>0.12974636782560101</v>
      </c>
      <c r="BB181" s="872">
        <f t="shared" si="55"/>
        <v>0.11868657760877666</v>
      </c>
      <c r="BC181" s="872">
        <f t="shared" si="55"/>
        <v>0.11827440516841747</v>
      </c>
      <c r="BD181" s="872">
        <f t="shared" si="55"/>
        <v>0.1166549938131074</v>
      </c>
      <c r="BE181" s="872">
        <f t="shared" si="55"/>
        <v>9.9268597000360614E-2</v>
      </c>
      <c r="BF181" s="872">
        <f t="shared" si="55"/>
        <v>0.10489885023462531</v>
      </c>
      <c r="BG181" s="872">
        <f t="shared" si="55"/>
        <v>0.1032891056062808</v>
      </c>
      <c r="BH181" s="872">
        <f t="shared" si="55"/>
        <v>9.5741118649852908E-2</v>
      </c>
      <c r="BI181" s="872">
        <f t="shared" si="55"/>
        <v>8.4801628666559825E-2</v>
      </c>
      <c r="BJ181" s="872">
        <f t="shared" si="55"/>
        <v>8.6194717572384505E-2</v>
      </c>
      <c r="BK181" s="1558"/>
      <c r="BL181" s="1558"/>
      <c r="BM181" s="1558"/>
      <c r="BN181" s="1558"/>
      <c r="BO181" s="1558"/>
      <c r="BP181" s="1558"/>
      <c r="BQ181" s="1558"/>
      <c r="BR181" s="1558"/>
      <c r="BS181" s="1558"/>
      <c r="BT181" s="1558"/>
      <c r="BU181" s="1558"/>
      <c r="BV181" s="1558"/>
      <c r="BW181" s="1558"/>
      <c r="BX181" s="1558"/>
      <c r="BY181" s="1558"/>
      <c r="BZ181" s="1558"/>
      <c r="CA181" s="1558"/>
      <c r="CB181" s="1558"/>
      <c r="CC181" s="1558"/>
      <c r="CD181" s="1558"/>
      <c r="CE181" s="1558"/>
      <c r="CF181" s="1558"/>
      <c r="CG181" s="1558"/>
      <c r="CH181" s="1558"/>
      <c r="CI181" s="1559"/>
    </row>
    <row r="182" spans="2:87" x14ac:dyDescent="0.25">
      <c r="B182" s="717"/>
      <c r="C182" s="717"/>
      <c r="D182" s="61"/>
      <c r="E182" s="717"/>
      <c r="F182" s="873"/>
      <c r="G182" s="874"/>
      <c r="H182" s="874"/>
      <c r="I182" s="874"/>
      <c r="J182" s="874"/>
      <c r="K182" s="874"/>
      <c r="L182" s="874"/>
      <c r="M182" s="874"/>
      <c r="N182" s="874"/>
      <c r="O182" s="874"/>
      <c r="P182" s="874"/>
      <c r="Q182" s="874"/>
      <c r="R182" s="874"/>
      <c r="S182" s="874"/>
      <c r="T182" s="874"/>
      <c r="U182" s="874"/>
      <c r="V182" s="874"/>
      <c r="W182" s="874"/>
      <c r="X182" s="874"/>
      <c r="Y182" s="874"/>
      <c r="Z182" s="874"/>
      <c r="AA182" s="874"/>
      <c r="AB182" s="874"/>
      <c r="AC182" s="874"/>
      <c r="AD182" s="874"/>
      <c r="AE182" s="874"/>
      <c r="AF182" s="874"/>
      <c r="AG182" s="874"/>
      <c r="AH182" s="874"/>
      <c r="AI182" s="874"/>
      <c r="AJ182" s="874"/>
      <c r="AK182" s="874"/>
      <c r="AL182" s="874"/>
      <c r="AM182" s="874"/>
      <c r="AN182" s="874"/>
      <c r="AO182" s="874"/>
      <c r="AP182" s="874"/>
      <c r="AQ182" s="874"/>
      <c r="AR182" s="874"/>
      <c r="AS182" s="874"/>
      <c r="AT182" s="874"/>
      <c r="AU182" s="874"/>
      <c r="AV182" s="874"/>
      <c r="AW182" s="874"/>
      <c r="AX182" s="874"/>
      <c r="AY182" s="874"/>
      <c r="AZ182" s="874"/>
      <c r="BA182" s="874"/>
      <c r="BB182" s="874"/>
      <c r="BC182" s="874"/>
      <c r="BD182" s="874"/>
      <c r="BE182" s="874"/>
      <c r="BF182" s="874"/>
      <c r="BG182" s="874"/>
      <c r="BH182" s="874"/>
      <c r="BI182" s="874"/>
      <c r="BJ182" s="874"/>
      <c r="BK182" s="874"/>
      <c r="BL182" s="874"/>
      <c r="BM182" s="874"/>
      <c r="BN182" s="874"/>
      <c r="BO182" s="874"/>
      <c r="BP182" s="874"/>
      <c r="BQ182" s="874"/>
      <c r="BR182" s="874"/>
      <c r="BS182" s="874"/>
      <c r="BT182" s="874"/>
      <c r="BU182" s="874"/>
      <c r="BV182" s="874"/>
      <c r="BW182" s="874"/>
      <c r="BX182" s="874"/>
      <c r="BY182" s="874"/>
      <c r="BZ182" s="874"/>
      <c r="CA182" s="874"/>
      <c r="CB182" s="874"/>
      <c r="CC182" s="874"/>
      <c r="CD182" s="874"/>
      <c r="CE182" s="874"/>
      <c r="CF182" s="874"/>
      <c r="CG182" s="874"/>
      <c r="CH182" s="874"/>
      <c r="CI182" s="874"/>
    </row>
    <row r="183" spans="2:87" ht="35.1" customHeight="1" thickBot="1" x14ac:dyDescent="0.3">
      <c r="H183" s="1366"/>
      <c r="I183" s="1366"/>
      <c r="J183" s="1366"/>
      <c r="K183" s="1366"/>
    </row>
    <row r="184" spans="2:87" ht="82.8" x14ac:dyDescent="0.25">
      <c r="B184" s="1360" t="s">
        <v>57</v>
      </c>
      <c r="C184" s="1371" t="s">
        <v>15</v>
      </c>
      <c r="D184" s="1360" t="s">
        <v>2</v>
      </c>
      <c r="E184" s="1372" t="s">
        <v>1599</v>
      </c>
      <c r="M184" s="1366"/>
      <c r="N184" s="1366"/>
      <c r="O184" s="1366"/>
      <c r="P184" s="1366"/>
      <c r="Q184" s="1366"/>
      <c r="R184" s="1366"/>
      <c r="S184" s="1366"/>
      <c r="T184" s="1366"/>
      <c r="U184" s="1366"/>
      <c r="V184" s="1366"/>
      <c r="W184" s="1366"/>
      <c r="X184" s="1366"/>
      <c r="Y184" s="1366"/>
      <c r="Z184" s="1366"/>
      <c r="AA184" s="1366"/>
      <c r="AB184" s="1366"/>
      <c r="AC184" s="1366"/>
      <c r="AD184" s="1366"/>
      <c r="AE184" s="1366"/>
      <c r="AF184" s="1366"/>
      <c r="AG184" s="1366"/>
      <c r="AH184" s="1366"/>
      <c r="AI184" s="1366"/>
      <c r="AJ184" s="1366"/>
      <c r="AK184" s="1366"/>
      <c r="AL184" s="1366"/>
      <c r="AM184" s="1366"/>
      <c r="AN184" s="1366"/>
      <c r="AO184" s="1366"/>
      <c r="AP184" s="1366"/>
      <c r="AQ184" s="1366"/>
      <c r="AR184" s="1366"/>
      <c r="AS184" s="1366"/>
      <c r="AT184" s="1366"/>
      <c r="AU184" s="1366"/>
      <c r="AV184" s="1366"/>
      <c r="AW184" s="1366"/>
      <c r="AX184" s="1366"/>
      <c r="AY184" s="1366"/>
      <c r="AZ184" s="1366"/>
      <c r="BA184" s="1366"/>
      <c r="BB184" s="1366"/>
      <c r="BC184" s="1366"/>
      <c r="BD184" s="1366"/>
      <c r="BE184" s="1366"/>
      <c r="BF184" s="1366"/>
      <c r="BG184" s="1366"/>
      <c r="BH184" s="1366"/>
      <c r="BI184" s="1366"/>
      <c r="BJ184" s="1366"/>
    </row>
    <row r="185" spans="2:87" ht="28.2" thickBot="1" x14ac:dyDescent="0.3">
      <c r="B185" s="1363" t="s">
        <v>354</v>
      </c>
      <c r="C185" s="1364" t="str">
        <f ca="1">MID(CELL("filename",A182),FIND("]",CELL("filename",A182))+1,255)</f>
        <v>PWSPRT</v>
      </c>
      <c r="D185" s="1365" t="s">
        <v>110</v>
      </c>
      <c r="E185" s="1364" t="s">
        <v>1600</v>
      </c>
    </row>
    <row r="186" spans="2:87" x14ac:dyDescent="0.25">
      <c r="B186" s="1370"/>
    </row>
    <row r="187" spans="2:87" x14ac:dyDescent="0.25">
      <c r="B187" s="1370"/>
    </row>
    <row r="188" spans="2:87" x14ac:dyDescent="0.25">
      <c r="B188" s="1370"/>
    </row>
    <row r="189" spans="2:87" x14ac:dyDescent="0.25">
      <c r="B189" s="1370"/>
    </row>
    <row r="190" spans="2:87" x14ac:dyDescent="0.25">
      <c r="B190" s="1370"/>
      <c r="F190" s="1613"/>
    </row>
    <row r="191" spans="2:87" x14ac:dyDescent="0.25">
      <c r="B191" s="1370"/>
      <c r="C191" s="1357" t="s">
        <v>15</v>
      </c>
      <c r="F191" s="1612"/>
    </row>
    <row r="192" spans="2:87" x14ac:dyDescent="0.25">
      <c r="B192" s="1370"/>
      <c r="C192" s="1357" t="s">
        <v>355</v>
      </c>
    </row>
    <row r="193" spans="1:89" x14ac:dyDescent="0.25">
      <c r="B193" s="1370"/>
    </row>
    <row r="194" spans="1:89" x14ac:dyDescent="0.25">
      <c r="B194" s="1370"/>
    </row>
    <row r="195" spans="1:89" x14ac:dyDescent="0.25">
      <c r="B195" s="1370"/>
    </row>
    <row r="196" spans="1:89" x14ac:dyDescent="0.25">
      <c r="B196" s="1370"/>
    </row>
    <row r="197" spans="1:89" x14ac:dyDescent="0.25">
      <c r="B197" s="1370"/>
    </row>
    <row r="198" spans="1:89" x14ac:dyDescent="0.25">
      <c r="B198" s="1370"/>
    </row>
    <row r="199" spans="1:89" x14ac:dyDescent="0.25">
      <c r="B199" s="1370"/>
    </row>
    <row r="200" spans="1:89" x14ac:dyDescent="0.25">
      <c r="B200" s="1370"/>
    </row>
    <row r="201" spans="1:89" x14ac:dyDescent="0.25">
      <c r="B201" s="1370"/>
    </row>
    <row r="202" spans="1:89" ht="14.4" thickBot="1" x14ac:dyDescent="0.3">
      <c r="CJ202" s="1459"/>
    </row>
    <row r="203" spans="1:89" ht="14.4" thickBot="1" x14ac:dyDescent="0.3">
      <c r="B203" s="875" t="s">
        <v>351</v>
      </c>
      <c r="C203" s="1382" t="s">
        <v>114</v>
      </c>
      <c r="D203" s="595"/>
      <c r="E203" s="595"/>
      <c r="F203" s="595"/>
      <c r="G203" s="595"/>
      <c r="H203" s="595"/>
      <c r="I203" s="595"/>
      <c r="J203" s="595"/>
      <c r="K203" s="595"/>
      <c r="L203" s="595"/>
      <c r="M203" s="595"/>
      <c r="N203" s="595"/>
      <c r="O203" s="595"/>
      <c r="P203" s="595"/>
      <c r="Q203" s="595"/>
      <c r="R203" s="595"/>
      <c r="S203" s="595"/>
      <c r="T203" s="595"/>
      <c r="U203" s="595"/>
      <c r="V203" s="595"/>
      <c r="W203" s="595"/>
      <c r="X203" s="595"/>
      <c r="Y203" s="595"/>
      <c r="Z203" s="595"/>
      <c r="AA203" s="595"/>
      <c r="AB203" s="595"/>
      <c r="AC203" s="595"/>
      <c r="AD203" s="595"/>
      <c r="AE203" s="595"/>
      <c r="AF203" s="595"/>
      <c r="AG203" s="595"/>
      <c r="AH203" s="595"/>
      <c r="AI203" s="595"/>
      <c r="AJ203" s="595"/>
      <c r="AK203" s="595"/>
      <c r="AL203" s="595"/>
      <c r="AM203" s="595"/>
      <c r="AN203" s="595"/>
      <c r="AO203" s="595"/>
      <c r="AP203" s="595"/>
      <c r="AQ203" s="595"/>
      <c r="AR203" s="595"/>
      <c r="AS203" s="595"/>
      <c r="AT203" s="595"/>
      <c r="AU203" s="595"/>
      <c r="AV203" s="595"/>
      <c r="AW203" s="595"/>
      <c r="AX203" s="595"/>
      <c r="AY203" s="595"/>
      <c r="AZ203" s="595"/>
      <c r="BA203" s="595"/>
      <c r="BB203" s="595"/>
      <c r="BC203" s="595"/>
      <c r="BD203" s="595"/>
      <c r="BE203" s="595"/>
      <c r="BF203" s="595"/>
      <c r="BG203" s="595"/>
      <c r="BH203" s="595"/>
      <c r="BI203" s="595"/>
      <c r="BJ203" s="595"/>
      <c r="BK203" s="595"/>
      <c r="BL203" s="595"/>
      <c r="BM203" s="595"/>
      <c r="BN203" s="595"/>
      <c r="BO203" s="595"/>
      <c r="BP203" s="595"/>
      <c r="BQ203" s="595"/>
      <c r="BR203" s="595"/>
      <c r="BS203" s="595"/>
      <c r="BT203" s="595"/>
      <c r="BU203" s="595"/>
      <c r="BV203" s="595"/>
      <c r="BW203" s="595"/>
      <c r="BX203" s="595"/>
      <c r="BY203" s="595"/>
      <c r="BZ203" s="595"/>
      <c r="CA203" s="595"/>
      <c r="CB203" s="595"/>
      <c r="CC203" s="595"/>
      <c r="CD203" s="595"/>
      <c r="CE203" s="595"/>
      <c r="CF203" s="595"/>
      <c r="CG203" s="595"/>
      <c r="CH203" s="595"/>
      <c r="CI203" s="595"/>
    </row>
    <row r="204" spans="1:89" s="1366" customFormat="1" ht="14.4" thickBot="1" x14ac:dyDescent="0.3">
      <c r="A204" s="1357"/>
      <c r="B204" s="876" t="s">
        <v>356</v>
      </c>
      <c r="C204" s="877" t="s">
        <v>115</v>
      </c>
      <c r="D204" s="877" t="s">
        <v>64</v>
      </c>
      <c r="E204" s="877" t="s">
        <v>116</v>
      </c>
      <c r="F204" s="878" t="s">
        <v>117</v>
      </c>
      <c r="G204" s="876" t="s">
        <v>118</v>
      </c>
      <c r="H204" s="876" t="s">
        <v>119</v>
      </c>
      <c r="I204" s="876" t="s">
        <v>120</v>
      </c>
      <c r="J204" s="876" t="s">
        <v>121</v>
      </c>
      <c r="K204" s="876" t="s">
        <v>122</v>
      </c>
      <c r="L204" s="876" t="s">
        <v>123</v>
      </c>
      <c r="M204" s="877" t="s">
        <v>124</v>
      </c>
      <c r="N204" s="877" t="s">
        <v>125</v>
      </c>
      <c r="O204" s="877" t="s">
        <v>126</v>
      </c>
      <c r="P204" s="877" t="s">
        <v>127</v>
      </c>
      <c r="Q204" s="877" t="s">
        <v>128</v>
      </c>
      <c r="R204" s="877" t="s">
        <v>129</v>
      </c>
      <c r="S204" s="877" t="s">
        <v>157</v>
      </c>
      <c r="T204" s="877" t="s">
        <v>158</v>
      </c>
      <c r="U204" s="877" t="s">
        <v>159</v>
      </c>
      <c r="V204" s="877" t="s">
        <v>160</v>
      </c>
      <c r="W204" s="877" t="s">
        <v>130</v>
      </c>
      <c r="X204" s="877" t="s">
        <v>161</v>
      </c>
      <c r="Y204" s="877" t="s">
        <v>162</v>
      </c>
      <c r="Z204" s="877" t="s">
        <v>163</v>
      </c>
      <c r="AA204" s="877" t="s">
        <v>164</v>
      </c>
      <c r="AB204" s="877" t="s">
        <v>131</v>
      </c>
      <c r="AC204" s="877" t="s">
        <v>165</v>
      </c>
      <c r="AD204" s="877" t="s">
        <v>166</v>
      </c>
      <c r="AE204" s="877" t="s">
        <v>167</v>
      </c>
      <c r="AF204" s="877" t="s">
        <v>168</v>
      </c>
      <c r="AG204" s="877" t="s">
        <v>132</v>
      </c>
      <c r="AH204" s="877" t="s">
        <v>169</v>
      </c>
      <c r="AI204" s="877" t="s">
        <v>170</v>
      </c>
      <c r="AJ204" s="877" t="s">
        <v>171</v>
      </c>
      <c r="AK204" s="877" t="s">
        <v>172</v>
      </c>
      <c r="AL204" s="877" t="s">
        <v>133</v>
      </c>
      <c r="AM204" s="877" t="s">
        <v>173</v>
      </c>
      <c r="AN204" s="877" t="s">
        <v>174</v>
      </c>
      <c r="AO204" s="877" t="s">
        <v>175</v>
      </c>
      <c r="AP204" s="877" t="s">
        <v>176</v>
      </c>
      <c r="AQ204" s="877" t="s">
        <v>134</v>
      </c>
      <c r="AR204" s="877" t="s">
        <v>177</v>
      </c>
      <c r="AS204" s="877" t="s">
        <v>178</v>
      </c>
      <c r="AT204" s="877" t="s">
        <v>179</v>
      </c>
      <c r="AU204" s="877" t="s">
        <v>180</v>
      </c>
      <c r="AV204" s="877" t="s">
        <v>135</v>
      </c>
      <c r="AW204" s="877" t="s">
        <v>181</v>
      </c>
      <c r="AX204" s="877" t="s">
        <v>182</v>
      </c>
      <c r="AY204" s="877" t="s">
        <v>183</v>
      </c>
      <c r="AZ204" s="877" t="s">
        <v>184</v>
      </c>
      <c r="BA204" s="877" t="s">
        <v>136</v>
      </c>
      <c r="BB204" s="877" t="s">
        <v>185</v>
      </c>
      <c r="BC204" s="877" t="s">
        <v>186</v>
      </c>
      <c r="BD204" s="877" t="s">
        <v>187</v>
      </c>
      <c r="BE204" s="877" t="s">
        <v>188</v>
      </c>
      <c r="BF204" s="877" t="s">
        <v>137</v>
      </c>
      <c r="BG204" s="877" t="s">
        <v>189</v>
      </c>
      <c r="BH204" s="877" t="s">
        <v>190</v>
      </c>
      <c r="BI204" s="877" t="s">
        <v>191</v>
      </c>
      <c r="BJ204" s="877" t="s">
        <v>192</v>
      </c>
      <c r="BK204" s="877" t="s">
        <v>138</v>
      </c>
      <c r="BL204" s="877" t="s">
        <v>193</v>
      </c>
      <c r="BM204" s="877" t="s">
        <v>194</v>
      </c>
      <c r="BN204" s="877" t="s">
        <v>195</v>
      </c>
      <c r="BO204" s="877" t="s">
        <v>196</v>
      </c>
      <c r="BP204" s="877" t="s">
        <v>139</v>
      </c>
      <c r="BQ204" s="877" t="s">
        <v>197</v>
      </c>
      <c r="BR204" s="877" t="s">
        <v>198</v>
      </c>
      <c r="BS204" s="877" t="s">
        <v>199</v>
      </c>
      <c r="BT204" s="877" t="s">
        <v>200</v>
      </c>
      <c r="BU204" s="877" t="s">
        <v>140</v>
      </c>
      <c r="BV204" s="877" t="s">
        <v>201</v>
      </c>
      <c r="BW204" s="877" t="s">
        <v>202</v>
      </c>
      <c r="BX204" s="877" t="s">
        <v>203</v>
      </c>
      <c r="BY204" s="877" t="s">
        <v>204</v>
      </c>
      <c r="BZ204" s="877" t="s">
        <v>141</v>
      </c>
      <c r="CA204" s="877" t="s">
        <v>205</v>
      </c>
      <c r="CB204" s="877" t="s">
        <v>206</v>
      </c>
      <c r="CC204" s="877" t="s">
        <v>207</v>
      </c>
      <c r="CD204" s="877" t="s">
        <v>208</v>
      </c>
      <c r="CE204" s="877" t="s">
        <v>142</v>
      </c>
      <c r="CF204" s="877" t="s">
        <v>209</v>
      </c>
      <c r="CG204" s="877" t="s">
        <v>210</v>
      </c>
      <c r="CH204" s="877" t="s">
        <v>211</v>
      </c>
      <c r="CI204" s="878" t="s">
        <v>212</v>
      </c>
      <c r="CK204" s="1367"/>
    </row>
    <row r="205" spans="1:89" s="1366" customFormat="1" x14ac:dyDescent="0.25">
      <c r="A205" s="1357"/>
      <c r="B205" s="879" t="s">
        <v>357</v>
      </c>
      <c r="C205" s="880" t="s">
        <v>358</v>
      </c>
      <c r="D205" s="881" t="s">
        <v>79</v>
      </c>
      <c r="E205" s="882" t="s">
        <v>146</v>
      </c>
      <c r="F205" s="883">
        <v>2</v>
      </c>
      <c r="G205" s="604">
        <v>239.19759629999999</v>
      </c>
      <c r="H205" s="604">
        <v>244.00709629999997</v>
      </c>
      <c r="I205" s="604">
        <v>243.61909630000002</v>
      </c>
      <c r="J205" s="604">
        <v>242.81839629999999</v>
      </c>
      <c r="K205" s="604">
        <v>243.14969629999996</v>
      </c>
      <c r="L205" s="604">
        <v>251.4034963</v>
      </c>
      <c r="M205" s="1484">
        <v>252.72299629999998</v>
      </c>
      <c r="N205" s="1484">
        <v>238.64599629999998</v>
      </c>
      <c r="O205" s="1484">
        <v>239.91669629999998</v>
      </c>
      <c r="P205" s="1484">
        <v>240.70449629999999</v>
      </c>
      <c r="Q205" s="1484">
        <v>217.9933963</v>
      </c>
      <c r="R205" s="1484">
        <v>218.3435963</v>
      </c>
      <c r="S205" s="1484">
        <v>219.4377963</v>
      </c>
      <c r="T205" s="1484">
        <v>219.98789629999999</v>
      </c>
      <c r="U205" s="1484">
        <v>221.36799629999999</v>
      </c>
      <c r="V205" s="1484">
        <v>221.72469630000001</v>
      </c>
      <c r="W205" s="1484">
        <v>222.08619629999998</v>
      </c>
      <c r="X205" s="1484">
        <v>223.3016963</v>
      </c>
      <c r="Y205" s="1484">
        <v>224.03589629999996</v>
      </c>
      <c r="Z205" s="1484">
        <v>224.48419629999998</v>
      </c>
      <c r="AA205" s="1484">
        <v>225.87969629999998</v>
      </c>
      <c r="AB205" s="1484">
        <v>226.23059630000003</v>
      </c>
      <c r="AC205" s="1484">
        <v>227.4093963</v>
      </c>
      <c r="AD205" s="1484">
        <v>227.4719963</v>
      </c>
      <c r="AE205" s="1484">
        <v>228.75209630000001</v>
      </c>
      <c r="AF205" s="1484">
        <v>229.81919630000002</v>
      </c>
      <c r="AG205" s="1484">
        <v>230.78579629999996</v>
      </c>
      <c r="AH205" s="1484">
        <v>231.37049629999996</v>
      </c>
      <c r="AI205" s="1484">
        <v>232.2828963</v>
      </c>
      <c r="AJ205" s="1484">
        <v>233.41709629999997</v>
      </c>
      <c r="AK205" s="1484">
        <v>233.9384963</v>
      </c>
      <c r="AL205" s="1484">
        <v>234.36539629999999</v>
      </c>
      <c r="AM205" s="1484">
        <v>234.8844963</v>
      </c>
      <c r="AN205" s="1484">
        <v>236.03939629999999</v>
      </c>
      <c r="AO205" s="1484">
        <v>236.11709629999999</v>
      </c>
      <c r="AP205" s="1484">
        <v>237.07259629999999</v>
      </c>
      <c r="AQ205" s="1484">
        <v>237.15889630000001</v>
      </c>
      <c r="AR205" s="1484">
        <v>238.78299629999998</v>
      </c>
      <c r="AS205" s="1484">
        <v>239.04449629999999</v>
      </c>
      <c r="AT205" s="1484">
        <v>239.8666963</v>
      </c>
      <c r="AU205" s="1484">
        <v>240.16399629999998</v>
      </c>
      <c r="AV205" s="1484">
        <v>241.02899629999999</v>
      </c>
      <c r="AW205" s="1484">
        <v>241.21009629999998</v>
      </c>
      <c r="AX205" s="1484">
        <v>242.52889629999999</v>
      </c>
      <c r="AY205" s="1484">
        <v>243.13259630000002</v>
      </c>
      <c r="AZ205" s="1484">
        <v>243.20359630000002</v>
      </c>
      <c r="BA205" s="1484">
        <v>243.85789629999999</v>
      </c>
      <c r="BB205" s="1484">
        <v>244.2537963</v>
      </c>
      <c r="BC205" s="1484">
        <v>244.89419629999998</v>
      </c>
      <c r="BD205" s="1484">
        <v>245.34629630000001</v>
      </c>
      <c r="BE205" s="1484">
        <v>246.36389629999999</v>
      </c>
      <c r="BF205" s="1484">
        <v>247.05009629999995</v>
      </c>
      <c r="BG205" s="1484">
        <v>247.60399630000001</v>
      </c>
      <c r="BH205" s="1484">
        <v>248.19689629999999</v>
      </c>
      <c r="BI205" s="1484">
        <v>248.47629629999997</v>
      </c>
      <c r="BJ205" s="1484">
        <v>249.13739630000001</v>
      </c>
      <c r="BK205" s="605"/>
      <c r="BL205" s="605"/>
      <c r="BM205" s="605"/>
      <c r="BN205" s="605"/>
      <c r="BO205" s="605"/>
      <c r="BP205" s="605"/>
      <c r="BQ205" s="605"/>
      <c r="BR205" s="605"/>
      <c r="BS205" s="605"/>
      <c r="BT205" s="605"/>
      <c r="BU205" s="605"/>
      <c r="BV205" s="605"/>
      <c r="BW205" s="605"/>
      <c r="BX205" s="605"/>
      <c r="BY205" s="605"/>
      <c r="BZ205" s="605"/>
      <c r="CA205" s="605"/>
      <c r="CB205" s="605"/>
      <c r="CC205" s="605"/>
      <c r="CD205" s="605"/>
      <c r="CE205" s="605"/>
      <c r="CF205" s="605"/>
      <c r="CG205" s="605"/>
      <c r="CH205" s="605"/>
      <c r="CI205" s="606"/>
      <c r="CK205" s="1367"/>
    </row>
    <row r="206" spans="1:89" s="1366" customFormat="1" x14ac:dyDescent="0.25">
      <c r="A206" s="1357"/>
      <c r="B206" s="884" t="s">
        <v>359</v>
      </c>
      <c r="C206" s="885" t="s">
        <v>590</v>
      </c>
      <c r="D206" s="886" t="s">
        <v>79</v>
      </c>
      <c r="E206" s="887" t="s">
        <v>146</v>
      </c>
      <c r="F206" s="888">
        <v>2</v>
      </c>
      <c r="G206" s="1072">
        <v>0</v>
      </c>
      <c r="H206" s="1072">
        <v>0</v>
      </c>
      <c r="I206" s="1072">
        <v>0</v>
      </c>
      <c r="J206" s="1072">
        <v>0</v>
      </c>
      <c r="K206" s="1072">
        <v>0</v>
      </c>
      <c r="L206" s="1072">
        <v>0</v>
      </c>
      <c r="M206" s="1073">
        <v>0</v>
      </c>
      <c r="N206" s="1073">
        <v>0</v>
      </c>
      <c r="O206" s="1073">
        <v>0</v>
      </c>
      <c r="P206" s="1073">
        <v>0</v>
      </c>
      <c r="Q206" s="1073">
        <v>0</v>
      </c>
      <c r="R206" s="1073">
        <v>0</v>
      </c>
      <c r="S206" s="1073">
        <v>0</v>
      </c>
      <c r="T206" s="1073">
        <v>0</v>
      </c>
      <c r="U206" s="1073">
        <v>0</v>
      </c>
      <c r="V206" s="1073">
        <v>0</v>
      </c>
      <c r="W206" s="1073">
        <v>0</v>
      </c>
      <c r="X206" s="1073">
        <v>0</v>
      </c>
      <c r="Y206" s="1073">
        <v>0</v>
      </c>
      <c r="Z206" s="1073">
        <v>0</v>
      </c>
      <c r="AA206" s="1073">
        <v>0</v>
      </c>
      <c r="AB206" s="1073">
        <v>0</v>
      </c>
      <c r="AC206" s="1073">
        <v>0</v>
      </c>
      <c r="AD206" s="1073">
        <v>0</v>
      </c>
      <c r="AE206" s="1073">
        <v>0</v>
      </c>
      <c r="AF206" s="1073">
        <v>0</v>
      </c>
      <c r="AG206" s="1073">
        <v>0</v>
      </c>
      <c r="AH206" s="1073">
        <v>0</v>
      </c>
      <c r="AI206" s="1073">
        <v>0</v>
      </c>
      <c r="AJ206" s="1073">
        <v>0</v>
      </c>
      <c r="AK206" s="1073">
        <v>0</v>
      </c>
      <c r="AL206" s="1073">
        <v>0</v>
      </c>
      <c r="AM206" s="1073">
        <v>0</v>
      </c>
      <c r="AN206" s="1073">
        <v>0</v>
      </c>
      <c r="AO206" s="1073">
        <v>0</v>
      </c>
      <c r="AP206" s="1073">
        <v>0</v>
      </c>
      <c r="AQ206" s="1073">
        <v>0</v>
      </c>
      <c r="AR206" s="1073">
        <v>0</v>
      </c>
      <c r="AS206" s="1073">
        <v>0</v>
      </c>
      <c r="AT206" s="1073">
        <v>0</v>
      </c>
      <c r="AU206" s="1073">
        <v>0</v>
      </c>
      <c r="AV206" s="1073">
        <v>0</v>
      </c>
      <c r="AW206" s="1073">
        <v>0</v>
      </c>
      <c r="AX206" s="1073">
        <v>0</v>
      </c>
      <c r="AY206" s="1073">
        <v>0</v>
      </c>
      <c r="AZ206" s="1073">
        <v>0</v>
      </c>
      <c r="BA206" s="1073">
        <v>0</v>
      </c>
      <c r="BB206" s="1073">
        <v>0</v>
      </c>
      <c r="BC206" s="1073">
        <v>0</v>
      </c>
      <c r="BD206" s="1073">
        <v>0</v>
      </c>
      <c r="BE206" s="1073">
        <v>0</v>
      </c>
      <c r="BF206" s="1073">
        <v>0</v>
      </c>
      <c r="BG206" s="1073">
        <v>0</v>
      </c>
      <c r="BH206" s="1073">
        <v>0</v>
      </c>
      <c r="BI206" s="1073">
        <v>0</v>
      </c>
      <c r="BJ206" s="1073">
        <v>0</v>
      </c>
      <c r="BK206" s="1073"/>
      <c r="BL206" s="1073"/>
      <c r="BM206" s="1073"/>
      <c r="BN206" s="1073"/>
      <c r="BO206" s="1073"/>
      <c r="BP206" s="1073"/>
      <c r="BQ206" s="1073"/>
      <c r="BR206" s="1073"/>
      <c r="BS206" s="1073"/>
      <c r="BT206" s="1073"/>
      <c r="BU206" s="1073"/>
      <c r="BV206" s="1073"/>
      <c r="BW206" s="1073"/>
      <c r="BX206" s="1073"/>
      <c r="BY206" s="1073"/>
      <c r="BZ206" s="1073"/>
      <c r="CA206" s="1073"/>
      <c r="CB206" s="1073"/>
      <c r="CC206" s="1073"/>
      <c r="CD206" s="1073"/>
      <c r="CE206" s="1073"/>
      <c r="CF206" s="1073"/>
      <c r="CG206" s="1073"/>
      <c r="CH206" s="1073"/>
      <c r="CI206" s="1074"/>
      <c r="CK206" s="1367"/>
    </row>
    <row r="207" spans="1:89" s="1366" customFormat="1" x14ac:dyDescent="0.25">
      <c r="A207" s="1357"/>
      <c r="B207" s="884" t="s">
        <v>361</v>
      </c>
      <c r="C207" s="885" t="s">
        <v>362</v>
      </c>
      <c r="D207" s="886" t="s">
        <v>79</v>
      </c>
      <c r="E207" s="887" t="s">
        <v>146</v>
      </c>
      <c r="F207" s="888">
        <v>2</v>
      </c>
      <c r="G207" s="612">
        <v>0</v>
      </c>
      <c r="H207" s="612">
        <v>0</v>
      </c>
      <c r="I207" s="612">
        <v>0</v>
      </c>
      <c r="J207" s="612">
        <v>0</v>
      </c>
      <c r="K207" s="612">
        <v>0</v>
      </c>
      <c r="L207" s="612">
        <v>0</v>
      </c>
      <c r="M207" s="613">
        <v>0</v>
      </c>
      <c r="N207" s="613">
        <v>0</v>
      </c>
      <c r="O207" s="613">
        <v>0</v>
      </c>
      <c r="P207" s="613">
        <v>0</v>
      </c>
      <c r="Q207" s="613">
        <v>0</v>
      </c>
      <c r="R207" s="613">
        <v>0</v>
      </c>
      <c r="S207" s="613">
        <v>0</v>
      </c>
      <c r="T207" s="613">
        <v>0</v>
      </c>
      <c r="U207" s="613">
        <v>0</v>
      </c>
      <c r="V207" s="613">
        <v>0</v>
      </c>
      <c r="W207" s="613">
        <v>0</v>
      </c>
      <c r="X207" s="613">
        <v>0</v>
      </c>
      <c r="Y207" s="613">
        <v>0</v>
      </c>
      <c r="Z207" s="613">
        <v>0</v>
      </c>
      <c r="AA207" s="613">
        <v>0</v>
      </c>
      <c r="AB207" s="613">
        <v>0</v>
      </c>
      <c r="AC207" s="613">
        <v>0</v>
      </c>
      <c r="AD207" s="613">
        <v>0</v>
      </c>
      <c r="AE207" s="613">
        <v>0</v>
      </c>
      <c r="AF207" s="613">
        <v>0</v>
      </c>
      <c r="AG207" s="613">
        <v>0</v>
      </c>
      <c r="AH207" s="613">
        <v>0</v>
      </c>
      <c r="AI207" s="613">
        <v>0</v>
      </c>
      <c r="AJ207" s="613">
        <v>0</v>
      </c>
      <c r="AK207" s="613">
        <v>0</v>
      </c>
      <c r="AL207" s="613">
        <v>0</v>
      </c>
      <c r="AM207" s="613">
        <v>0</v>
      </c>
      <c r="AN207" s="613">
        <v>0</v>
      </c>
      <c r="AO207" s="613">
        <v>0</v>
      </c>
      <c r="AP207" s="613">
        <v>0</v>
      </c>
      <c r="AQ207" s="613">
        <v>0</v>
      </c>
      <c r="AR207" s="613">
        <v>0</v>
      </c>
      <c r="AS207" s="613">
        <v>0</v>
      </c>
      <c r="AT207" s="613">
        <v>0</v>
      </c>
      <c r="AU207" s="613">
        <v>0</v>
      </c>
      <c r="AV207" s="613">
        <v>0</v>
      </c>
      <c r="AW207" s="613">
        <v>0</v>
      </c>
      <c r="AX207" s="613">
        <v>0</v>
      </c>
      <c r="AY207" s="613">
        <v>0</v>
      </c>
      <c r="AZ207" s="613">
        <v>0</v>
      </c>
      <c r="BA207" s="613">
        <v>0</v>
      </c>
      <c r="BB207" s="613">
        <v>0</v>
      </c>
      <c r="BC207" s="613">
        <v>0</v>
      </c>
      <c r="BD207" s="613">
        <v>0</v>
      </c>
      <c r="BE207" s="613">
        <v>0</v>
      </c>
      <c r="BF207" s="613">
        <v>0</v>
      </c>
      <c r="BG207" s="613">
        <v>0</v>
      </c>
      <c r="BH207" s="613">
        <v>0</v>
      </c>
      <c r="BI207" s="613">
        <v>0</v>
      </c>
      <c r="BJ207" s="613">
        <v>0</v>
      </c>
      <c r="BK207" s="613"/>
      <c r="BL207" s="613"/>
      <c r="BM207" s="613"/>
      <c r="BN207" s="613"/>
      <c r="BO207" s="613"/>
      <c r="BP207" s="613"/>
      <c r="BQ207" s="613"/>
      <c r="BR207" s="613"/>
      <c r="BS207" s="613"/>
      <c r="BT207" s="613"/>
      <c r="BU207" s="613"/>
      <c r="BV207" s="613"/>
      <c r="BW207" s="613"/>
      <c r="BX207" s="613"/>
      <c r="BY207" s="613"/>
      <c r="BZ207" s="613"/>
      <c r="CA207" s="613"/>
      <c r="CB207" s="613"/>
      <c r="CC207" s="613"/>
      <c r="CD207" s="613"/>
      <c r="CE207" s="613"/>
      <c r="CF207" s="613"/>
      <c r="CG207" s="613"/>
      <c r="CH207" s="613"/>
      <c r="CI207" s="614"/>
      <c r="CK207" s="1367"/>
    </row>
    <row r="208" spans="1:89" s="1366" customFormat="1" x14ac:dyDescent="0.25">
      <c r="A208" s="1357"/>
      <c r="B208" s="884" t="s">
        <v>363</v>
      </c>
      <c r="C208" s="885" t="s">
        <v>364</v>
      </c>
      <c r="D208" s="886" t="s">
        <v>79</v>
      </c>
      <c r="E208" s="887" t="s">
        <v>146</v>
      </c>
      <c r="F208" s="888">
        <v>2</v>
      </c>
      <c r="G208" s="612">
        <v>0</v>
      </c>
      <c r="H208" s="612">
        <v>0</v>
      </c>
      <c r="I208" s="612">
        <v>0</v>
      </c>
      <c r="J208" s="612">
        <v>0</v>
      </c>
      <c r="K208" s="612">
        <v>0</v>
      </c>
      <c r="L208" s="612">
        <v>0</v>
      </c>
      <c r="M208" s="613">
        <v>0</v>
      </c>
      <c r="N208" s="613">
        <v>0</v>
      </c>
      <c r="O208" s="613">
        <v>0</v>
      </c>
      <c r="P208" s="613">
        <v>0</v>
      </c>
      <c r="Q208" s="613">
        <v>0</v>
      </c>
      <c r="R208" s="613">
        <v>0</v>
      </c>
      <c r="S208" s="613">
        <v>0</v>
      </c>
      <c r="T208" s="613">
        <v>0</v>
      </c>
      <c r="U208" s="613">
        <v>0</v>
      </c>
      <c r="V208" s="613">
        <v>0</v>
      </c>
      <c r="W208" s="613">
        <v>0</v>
      </c>
      <c r="X208" s="613">
        <v>0</v>
      </c>
      <c r="Y208" s="613">
        <v>0</v>
      </c>
      <c r="Z208" s="613">
        <v>0</v>
      </c>
      <c r="AA208" s="613">
        <v>0</v>
      </c>
      <c r="AB208" s="613">
        <v>0</v>
      </c>
      <c r="AC208" s="613">
        <v>0</v>
      </c>
      <c r="AD208" s="613">
        <v>0</v>
      </c>
      <c r="AE208" s="613">
        <v>0</v>
      </c>
      <c r="AF208" s="613">
        <v>0</v>
      </c>
      <c r="AG208" s="613">
        <v>0</v>
      </c>
      <c r="AH208" s="613">
        <v>0</v>
      </c>
      <c r="AI208" s="613">
        <v>0</v>
      </c>
      <c r="AJ208" s="613">
        <v>0</v>
      </c>
      <c r="AK208" s="613">
        <v>0</v>
      </c>
      <c r="AL208" s="613">
        <v>0</v>
      </c>
      <c r="AM208" s="613">
        <v>0</v>
      </c>
      <c r="AN208" s="613">
        <v>0</v>
      </c>
      <c r="AO208" s="613">
        <v>0</v>
      </c>
      <c r="AP208" s="613">
        <v>0</v>
      </c>
      <c r="AQ208" s="613">
        <v>0</v>
      </c>
      <c r="AR208" s="613">
        <v>0</v>
      </c>
      <c r="AS208" s="613">
        <v>0</v>
      </c>
      <c r="AT208" s="613">
        <v>0</v>
      </c>
      <c r="AU208" s="613">
        <v>0</v>
      </c>
      <c r="AV208" s="613">
        <v>0</v>
      </c>
      <c r="AW208" s="613">
        <v>0</v>
      </c>
      <c r="AX208" s="613">
        <v>0</v>
      </c>
      <c r="AY208" s="613">
        <v>0</v>
      </c>
      <c r="AZ208" s="613">
        <v>0</v>
      </c>
      <c r="BA208" s="613">
        <v>0</v>
      </c>
      <c r="BB208" s="613">
        <v>0</v>
      </c>
      <c r="BC208" s="613">
        <v>0</v>
      </c>
      <c r="BD208" s="613">
        <v>0</v>
      </c>
      <c r="BE208" s="613">
        <v>0</v>
      </c>
      <c r="BF208" s="613">
        <v>0</v>
      </c>
      <c r="BG208" s="613">
        <v>0</v>
      </c>
      <c r="BH208" s="613">
        <v>0</v>
      </c>
      <c r="BI208" s="613">
        <v>0</v>
      </c>
      <c r="BJ208" s="613">
        <v>0</v>
      </c>
      <c r="BK208" s="613"/>
      <c r="BL208" s="613"/>
      <c r="BM208" s="613"/>
      <c r="BN208" s="613"/>
      <c r="BO208" s="613"/>
      <c r="BP208" s="613"/>
      <c r="BQ208" s="613"/>
      <c r="BR208" s="613"/>
      <c r="BS208" s="613"/>
      <c r="BT208" s="613"/>
      <c r="BU208" s="613"/>
      <c r="BV208" s="613"/>
      <c r="BW208" s="613"/>
      <c r="BX208" s="613"/>
      <c r="BY208" s="613"/>
      <c r="BZ208" s="613"/>
      <c r="CA208" s="613"/>
      <c r="CB208" s="613"/>
      <c r="CC208" s="613"/>
      <c r="CD208" s="613"/>
      <c r="CE208" s="613"/>
      <c r="CF208" s="613"/>
      <c r="CG208" s="613"/>
      <c r="CH208" s="613"/>
      <c r="CI208" s="614"/>
      <c r="CK208" s="1367"/>
    </row>
    <row r="209" spans="1:89" s="1366" customFormat="1" x14ac:dyDescent="0.25">
      <c r="A209" s="1357"/>
      <c r="B209" s="889" t="s">
        <v>365</v>
      </c>
      <c r="C209" s="885" t="s">
        <v>366</v>
      </c>
      <c r="D209" s="886" t="s">
        <v>79</v>
      </c>
      <c r="E209" s="887" t="s">
        <v>146</v>
      </c>
      <c r="F209" s="888">
        <v>2</v>
      </c>
      <c r="G209" s="612">
        <v>0</v>
      </c>
      <c r="H209" s="612">
        <v>0</v>
      </c>
      <c r="I209" s="612">
        <v>0</v>
      </c>
      <c r="J209" s="612">
        <v>0</v>
      </c>
      <c r="K209" s="612">
        <v>0</v>
      </c>
      <c r="L209" s="612">
        <v>0</v>
      </c>
      <c r="M209" s="613">
        <v>0</v>
      </c>
      <c r="N209" s="613">
        <v>0</v>
      </c>
      <c r="O209" s="613">
        <v>0</v>
      </c>
      <c r="P209" s="613">
        <v>0</v>
      </c>
      <c r="Q209" s="613">
        <v>0</v>
      </c>
      <c r="R209" s="613">
        <v>0</v>
      </c>
      <c r="S209" s="613">
        <v>0</v>
      </c>
      <c r="T209" s="613">
        <v>0</v>
      </c>
      <c r="U209" s="613">
        <v>0</v>
      </c>
      <c r="V209" s="613">
        <v>0</v>
      </c>
      <c r="W209" s="613">
        <v>0</v>
      </c>
      <c r="X209" s="613">
        <v>0</v>
      </c>
      <c r="Y209" s="613">
        <v>0</v>
      </c>
      <c r="Z209" s="613">
        <v>0</v>
      </c>
      <c r="AA209" s="613">
        <v>0</v>
      </c>
      <c r="AB209" s="613">
        <v>0</v>
      </c>
      <c r="AC209" s="613">
        <v>0</v>
      </c>
      <c r="AD209" s="613">
        <v>0</v>
      </c>
      <c r="AE209" s="613">
        <v>0</v>
      </c>
      <c r="AF209" s="613">
        <v>0</v>
      </c>
      <c r="AG209" s="613">
        <v>0</v>
      </c>
      <c r="AH209" s="613">
        <v>0</v>
      </c>
      <c r="AI209" s="613">
        <v>0</v>
      </c>
      <c r="AJ209" s="613">
        <v>0</v>
      </c>
      <c r="AK209" s="613">
        <v>0</v>
      </c>
      <c r="AL209" s="613">
        <v>0</v>
      </c>
      <c r="AM209" s="613">
        <v>0</v>
      </c>
      <c r="AN209" s="613">
        <v>0</v>
      </c>
      <c r="AO209" s="613">
        <v>0</v>
      </c>
      <c r="AP209" s="613">
        <v>0</v>
      </c>
      <c r="AQ209" s="613">
        <v>0</v>
      </c>
      <c r="AR209" s="613">
        <v>0</v>
      </c>
      <c r="AS209" s="613">
        <v>0</v>
      </c>
      <c r="AT209" s="613">
        <v>0</v>
      </c>
      <c r="AU209" s="613">
        <v>0</v>
      </c>
      <c r="AV209" s="613">
        <v>0</v>
      </c>
      <c r="AW209" s="613">
        <v>0</v>
      </c>
      <c r="AX209" s="613">
        <v>0</v>
      </c>
      <c r="AY209" s="613">
        <v>0</v>
      </c>
      <c r="AZ209" s="613">
        <v>0</v>
      </c>
      <c r="BA209" s="613">
        <v>0</v>
      </c>
      <c r="BB209" s="613">
        <v>0</v>
      </c>
      <c r="BC209" s="613">
        <v>0</v>
      </c>
      <c r="BD209" s="613">
        <v>0</v>
      </c>
      <c r="BE209" s="613">
        <v>0</v>
      </c>
      <c r="BF209" s="613">
        <v>0</v>
      </c>
      <c r="BG209" s="613">
        <v>0</v>
      </c>
      <c r="BH209" s="613">
        <v>0</v>
      </c>
      <c r="BI209" s="613">
        <v>0</v>
      </c>
      <c r="BJ209" s="613">
        <v>0</v>
      </c>
      <c r="BK209" s="613"/>
      <c r="BL209" s="613"/>
      <c r="BM209" s="613"/>
      <c r="BN209" s="613"/>
      <c r="BO209" s="613"/>
      <c r="BP209" s="613"/>
      <c r="BQ209" s="613"/>
      <c r="BR209" s="613"/>
      <c r="BS209" s="613"/>
      <c r="BT209" s="613"/>
      <c r="BU209" s="613"/>
      <c r="BV209" s="613"/>
      <c r="BW209" s="613"/>
      <c r="BX209" s="613"/>
      <c r="BY209" s="613"/>
      <c r="BZ209" s="613"/>
      <c r="CA209" s="613"/>
      <c r="CB209" s="613"/>
      <c r="CC209" s="613"/>
      <c r="CD209" s="613"/>
      <c r="CE209" s="613"/>
      <c r="CF209" s="613"/>
      <c r="CG209" s="613"/>
      <c r="CH209" s="613"/>
      <c r="CI209" s="614"/>
      <c r="CK209" s="1367"/>
    </row>
    <row r="210" spans="1:89" s="1366" customFormat="1" x14ac:dyDescent="0.25">
      <c r="A210" s="1357"/>
      <c r="B210" s="889" t="s">
        <v>367</v>
      </c>
      <c r="C210" s="885" t="s">
        <v>368</v>
      </c>
      <c r="D210" s="886" t="s">
        <v>79</v>
      </c>
      <c r="E210" s="887" t="s">
        <v>146</v>
      </c>
      <c r="F210" s="888">
        <v>2</v>
      </c>
      <c r="G210" s="612">
        <v>-22.5</v>
      </c>
      <c r="H210" s="612">
        <v>-30</v>
      </c>
      <c r="I210" s="612">
        <v>-30</v>
      </c>
      <c r="J210" s="612">
        <v>-30</v>
      </c>
      <c r="K210" s="612">
        <v>-30</v>
      </c>
      <c r="L210" s="612">
        <v>-39</v>
      </c>
      <c r="M210" s="613">
        <v>-39</v>
      </c>
      <c r="N210" s="613">
        <v>-24</v>
      </c>
      <c r="O210" s="613">
        <v>-24</v>
      </c>
      <c r="P210" s="613">
        <v>-24</v>
      </c>
      <c r="Q210" s="613">
        <v>0</v>
      </c>
      <c r="R210" s="613">
        <v>0</v>
      </c>
      <c r="S210" s="613">
        <v>0</v>
      </c>
      <c r="T210" s="613">
        <v>0</v>
      </c>
      <c r="U210" s="613">
        <v>0</v>
      </c>
      <c r="V210" s="613">
        <v>0</v>
      </c>
      <c r="W210" s="613">
        <v>0</v>
      </c>
      <c r="X210" s="613">
        <v>0</v>
      </c>
      <c r="Y210" s="613">
        <v>0</v>
      </c>
      <c r="Z210" s="613">
        <v>0</v>
      </c>
      <c r="AA210" s="613">
        <v>0</v>
      </c>
      <c r="AB210" s="613">
        <v>0</v>
      </c>
      <c r="AC210" s="613">
        <v>0</v>
      </c>
      <c r="AD210" s="613">
        <v>0</v>
      </c>
      <c r="AE210" s="613">
        <v>0</v>
      </c>
      <c r="AF210" s="613">
        <v>0</v>
      </c>
      <c r="AG210" s="613">
        <v>0</v>
      </c>
      <c r="AH210" s="613">
        <v>0</v>
      </c>
      <c r="AI210" s="613">
        <v>0</v>
      </c>
      <c r="AJ210" s="613">
        <v>0</v>
      </c>
      <c r="AK210" s="613">
        <v>0</v>
      </c>
      <c r="AL210" s="613">
        <v>0</v>
      </c>
      <c r="AM210" s="613">
        <v>0</v>
      </c>
      <c r="AN210" s="613">
        <v>0</v>
      </c>
      <c r="AO210" s="613">
        <v>0</v>
      </c>
      <c r="AP210" s="613">
        <v>0</v>
      </c>
      <c r="AQ210" s="613">
        <v>0</v>
      </c>
      <c r="AR210" s="613">
        <v>0</v>
      </c>
      <c r="AS210" s="613">
        <v>0</v>
      </c>
      <c r="AT210" s="613">
        <v>0</v>
      </c>
      <c r="AU210" s="613">
        <v>0</v>
      </c>
      <c r="AV210" s="613">
        <v>0</v>
      </c>
      <c r="AW210" s="613">
        <v>0</v>
      </c>
      <c r="AX210" s="613">
        <v>0</v>
      </c>
      <c r="AY210" s="613">
        <v>0</v>
      </c>
      <c r="AZ210" s="613">
        <v>0</v>
      </c>
      <c r="BA210" s="613">
        <v>0</v>
      </c>
      <c r="BB210" s="613">
        <v>0</v>
      </c>
      <c r="BC210" s="613">
        <v>0</v>
      </c>
      <c r="BD210" s="613">
        <v>0</v>
      </c>
      <c r="BE210" s="613">
        <v>0</v>
      </c>
      <c r="BF210" s="613">
        <v>0</v>
      </c>
      <c r="BG210" s="613">
        <v>0</v>
      </c>
      <c r="BH210" s="613">
        <v>0</v>
      </c>
      <c r="BI210" s="613">
        <v>0</v>
      </c>
      <c r="BJ210" s="613">
        <v>0</v>
      </c>
      <c r="BK210" s="613"/>
      <c r="BL210" s="613"/>
      <c r="BM210" s="613"/>
      <c r="BN210" s="613"/>
      <c r="BO210" s="613"/>
      <c r="BP210" s="613"/>
      <c r="BQ210" s="613"/>
      <c r="BR210" s="613"/>
      <c r="BS210" s="613"/>
      <c r="BT210" s="613"/>
      <c r="BU210" s="613"/>
      <c r="BV210" s="613"/>
      <c r="BW210" s="613"/>
      <c r="BX210" s="613"/>
      <c r="BY210" s="613"/>
      <c r="BZ210" s="613"/>
      <c r="CA210" s="613"/>
      <c r="CB210" s="613"/>
      <c r="CC210" s="613"/>
      <c r="CD210" s="613"/>
      <c r="CE210" s="613"/>
      <c r="CF210" s="613"/>
      <c r="CG210" s="613"/>
      <c r="CH210" s="613"/>
      <c r="CI210" s="614"/>
      <c r="CK210" s="1367"/>
    </row>
    <row r="211" spans="1:89" s="1366" customFormat="1" x14ac:dyDescent="0.25">
      <c r="A211" s="1357"/>
      <c r="B211" s="889" t="s">
        <v>369</v>
      </c>
      <c r="C211" s="885" t="s">
        <v>370</v>
      </c>
      <c r="D211" s="886" t="s">
        <v>79</v>
      </c>
      <c r="E211" s="887" t="s">
        <v>146</v>
      </c>
      <c r="F211" s="888">
        <v>2</v>
      </c>
      <c r="G211" s="612">
        <v>238.8</v>
      </c>
      <c r="H211" s="612">
        <v>238.8</v>
      </c>
      <c r="I211" s="612">
        <v>238.8</v>
      </c>
      <c r="J211" s="612">
        <v>238.8</v>
      </c>
      <c r="K211" s="612">
        <v>238.8</v>
      </c>
      <c r="L211" s="612">
        <v>249.3</v>
      </c>
      <c r="M211" s="616">
        <v>249.3</v>
      </c>
      <c r="N211" s="616">
        <v>249.3</v>
      </c>
      <c r="O211" s="616">
        <v>249.3</v>
      </c>
      <c r="P211" s="616">
        <v>249.3</v>
      </c>
      <c r="Q211" s="616">
        <v>249.3</v>
      </c>
      <c r="R211" s="616">
        <v>249.3</v>
      </c>
      <c r="S211" s="616">
        <v>249.3</v>
      </c>
      <c r="T211" s="616">
        <v>249.3</v>
      </c>
      <c r="U211" s="616">
        <v>249.3</v>
      </c>
      <c r="V211" s="616">
        <v>249.3</v>
      </c>
      <c r="W211" s="616">
        <v>249.3</v>
      </c>
      <c r="X211" s="616">
        <v>249.3</v>
      </c>
      <c r="Y211" s="616">
        <v>249.3</v>
      </c>
      <c r="Z211" s="616">
        <v>249.3</v>
      </c>
      <c r="AA211" s="616">
        <v>250.4</v>
      </c>
      <c r="AB211" s="616">
        <v>250.4</v>
      </c>
      <c r="AC211" s="616">
        <v>250.4</v>
      </c>
      <c r="AD211" s="616">
        <v>250.4</v>
      </c>
      <c r="AE211" s="616">
        <v>250.4</v>
      </c>
      <c r="AF211" s="616">
        <v>250.4</v>
      </c>
      <c r="AG211" s="616">
        <v>250.4</v>
      </c>
      <c r="AH211" s="616">
        <v>250.4</v>
      </c>
      <c r="AI211" s="616">
        <v>250.4</v>
      </c>
      <c r="AJ211" s="616">
        <v>250.4</v>
      </c>
      <c r="AK211" s="616">
        <v>250.4</v>
      </c>
      <c r="AL211" s="616">
        <v>250.4</v>
      </c>
      <c r="AM211" s="616">
        <v>250.4</v>
      </c>
      <c r="AN211" s="616">
        <v>250.4</v>
      </c>
      <c r="AO211" s="616">
        <v>250.4</v>
      </c>
      <c r="AP211" s="616">
        <v>250.4</v>
      </c>
      <c r="AQ211" s="616">
        <v>250.4</v>
      </c>
      <c r="AR211" s="616">
        <v>250.4</v>
      </c>
      <c r="AS211" s="616">
        <v>250.4</v>
      </c>
      <c r="AT211" s="616">
        <v>250.4</v>
      </c>
      <c r="AU211" s="616">
        <v>250.4</v>
      </c>
      <c r="AV211" s="616">
        <v>250.4</v>
      </c>
      <c r="AW211" s="616">
        <v>250.4</v>
      </c>
      <c r="AX211" s="616">
        <v>250.4</v>
      </c>
      <c r="AY211" s="616">
        <v>250.4</v>
      </c>
      <c r="AZ211" s="616">
        <v>250.4</v>
      </c>
      <c r="BA211" s="616">
        <v>250.4</v>
      </c>
      <c r="BB211" s="616">
        <v>250.4</v>
      </c>
      <c r="BC211" s="616">
        <v>250.4</v>
      </c>
      <c r="BD211" s="616">
        <v>250.4</v>
      </c>
      <c r="BE211" s="616">
        <v>250.4</v>
      </c>
      <c r="BF211" s="616">
        <v>250.4</v>
      </c>
      <c r="BG211" s="616">
        <v>250.4</v>
      </c>
      <c r="BH211" s="616">
        <v>250.4</v>
      </c>
      <c r="BI211" s="616">
        <v>250.4</v>
      </c>
      <c r="BJ211" s="616">
        <v>250.4</v>
      </c>
      <c r="BK211" s="616"/>
      <c r="BL211" s="616"/>
      <c r="BM211" s="616"/>
      <c r="BN211" s="616"/>
      <c r="BO211" s="616"/>
      <c r="BP211" s="616"/>
      <c r="BQ211" s="616"/>
      <c r="BR211" s="616"/>
      <c r="BS211" s="616"/>
      <c r="BT211" s="616"/>
      <c r="BU211" s="616"/>
      <c r="BV211" s="616"/>
      <c r="BW211" s="616"/>
      <c r="BX211" s="616"/>
      <c r="BY211" s="616"/>
      <c r="BZ211" s="616"/>
      <c r="CA211" s="616"/>
      <c r="CB211" s="616"/>
      <c r="CC211" s="616"/>
      <c r="CD211" s="616"/>
      <c r="CE211" s="616"/>
      <c r="CF211" s="616"/>
      <c r="CG211" s="616"/>
      <c r="CH211" s="616"/>
      <c r="CI211" s="617"/>
      <c r="CK211" s="1367"/>
    </row>
    <row r="212" spans="1:89" s="1366" customFormat="1" x14ac:dyDescent="0.25">
      <c r="A212" s="1357"/>
      <c r="B212" s="889" t="s">
        <v>371</v>
      </c>
      <c r="C212" s="890" t="s">
        <v>372</v>
      </c>
      <c r="D212" s="886" t="s">
        <v>373</v>
      </c>
      <c r="E212" s="887" t="s">
        <v>146</v>
      </c>
      <c r="F212" s="888">
        <v>2</v>
      </c>
      <c r="G212" s="619">
        <f>G211+G213</f>
        <v>238.60000000000002</v>
      </c>
      <c r="H212" s="619">
        <f t="shared" ref="H212:BJ212" si="56">H211+H213</f>
        <v>238.5</v>
      </c>
      <c r="I212" s="619">
        <f t="shared" si="56"/>
        <v>238.4</v>
      </c>
      <c r="J212" s="619">
        <f t="shared" si="56"/>
        <v>238.3</v>
      </c>
      <c r="K212" s="619">
        <f t="shared" si="56"/>
        <v>238.20000000000002</v>
      </c>
      <c r="L212" s="619">
        <f t="shared" si="56"/>
        <v>248.60000000000002</v>
      </c>
      <c r="M212" s="623">
        <f t="shared" si="56"/>
        <v>244.43775000000002</v>
      </c>
      <c r="N212" s="623">
        <f t="shared" si="56"/>
        <v>244.30269000000001</v>
      </c>
      <c r="O212" s="623">
        <f t="shared" si="56"/>
        <v>244.16763</v>
      </c>
      <c r="P212" s="623">
        <f t="shared" si="56"/>
        <v>244.03256000000002</v>
      </c>
      <c r="Q212" s="623">
        <f t="shared" si="56"/>
        <v>255.89750000000001</v>
      </c>
      <c r="R212" s="623">
        <f t="shared" si="56"/>
        <v>255.76244</v>
      </c>
      <c r="S212" s="623">
        <f t="shared" si="56"/>
        <v>255.62737000000001</v>
      </c>
      <c r="T212" s="623">
        <f t="shared" si="56"/>
        <v>255.49231</v>
      </c>
      <c r="U212" s="623">
        <f t="shared" si="56"/>
        <v>255.35725000000002</v>
      </c>
      <c r="V212" s="623">
        <f t="shared" si="56"/>
        <v>255.22219000000001</v>
      </c>
      <c r="W212" s="623">
        <f t="shared" si="56"/>
        <v>255.08712</v>
      </c>
      <c r="X212" s="623">
        <f t="shared" si="56"/>
        <v>254.95206000000002</v>
      </c>
      <c r="Y212" s="623">
        <f t="shared" si="56"/>
        <v>254.81700000000001</v>
      </c>
      <c r="Z212" s="623">
        <f t="shared" si="56"/>
        <v>254.68194</v>
      </c>
      <c r="AA212" s="623">
        <f t="shared" si="56"/>
        <v>255.612495</v>
      </c>
      <c r="AB212" s="623">
        <f t="shared" si="56"/>
        <v>255.47674750000002</v>
      </c>
      <c r="AC212" s="623">
        <f t="shared" si="56"/>
        <v>255.34100000000001</v>
      </c>
      <c r="AD212" s="623">
        <f t="shared" si="56"/>
        <v>255.2052525</v>
      </c>
      <c r="AE212" s="623">
        <f t="shared" si="56"/>
        <v>255.06949500000002</v>
      </c>
      <c r="AF212" s="623">
        <f t="shared" si="56"/>
        <v>254.93374750000001</v>
      </c>
      <c r="AG212" s="623">
        <f t="shared" si="56"/>
        <v>254.798</v>
      </c>
      <c r="AH212" s="623">
        <f t="shared" si="56"/>
        <v>254.66225249999999</v>
      </c>
      <c r="AI212" s="623">
        <f t="shared" si="56"/>
        <v>254.52649500000001</v>
      </c>
      <c r="AJ212" s="623">
        <f t="shared" si="56"/>
        <v>254.3907475</v>
      </c>
      <c r="AK212" s="623">
        <f t="shared" si="56"/>
        <v>254.255</v>
      </c>
      <c r="AL212" s="623">
        <f t="shared" si="56"/>
        <v>254.11925250000002</v>
      </c>
      <c r="AM212" s="623">
        <f t="shared" si="56"/>
        <v>253.983495</v>
      </c>
      <c r="AN212" s="623">
        <f t="shared" si="56"/>
        <v>253.8477475</v>
      </c>
      <c r="AO212" s="623">
        <f t="shared" si="56"/>
        <v>253.71200000000002</v>
      </c>
      <c r="AP212" s="623">
        <f t="shared" si="56"/>
        <v>253.57625250000001</v>
      </c>
      <c r="AQ212" s="623">
        <f t="shared" si="56"/>
        <v>253.440495</v>
      </c>
      <c r="AR212" s="623">
        <f t="shared" si="56"/>
        <v>253.30474750000002</v>
      </c>
      <c r="AS212" s="623">
        <f t="shared" si="56"/>
        <v>253.16900000000001</v>
      </c>
      <c r="AT212" s="623">
        <f t="shared" si="56"/>
        <v>253.0332525</v>
      </c>
      <c r="AU212" s="623">
        <f t="shared" si="56"/>
        <v>252.89749499999999</v>
      </c>
      <c r="AV212" s="623">
        <f t="shared" si="56"/>
        <v>252.76174750000001</v>
      </c>
      <c r="AW212" s="623">
        <f t="shared" si="56"/>
        <v>252.626</v>
      </c>
      <c r="AX212" s="623">
        <f t="shared" si="56"/>
        <v>252.4902525</v>
      </c>
      <c r="AY212" s="623">
        <f t="shared" si="56"/>
        <v>252.35449500000001</v>
      </c>
      <c r="AZ212" s="623">
        <f t="shared" si="56"/>
        <v>252.21874750000001</v>
      </c>
      <c r="BA212" s="623">
        <f t="shared" si="56"/>
        <v>252.083</v>
      </c>
      <c r="BB212" s="623">
        <f t="shared" si="56"/>
        <v>251.94725249999999</v>
      </c>
      <c r="BC212" s="623">
        <f t="shared" si="56"/>
        <v>251.81149500000001</v>
      </c>
      <c r="BD212" s="623">
        <f t="shared" si="56"/>
        <v>251.6757475</v>
      </c>
      <c r="BE212" s="623">
        <f t="shared" si="56"/>
        <v>251.54000000000002</v>
      </c>
      <c r="BF212" s="623">
        <f t="shared" si="56"/>
        <v>251.40425250000001</v>
      </c>
      <c r="BG212" s="623">
        <f t="shared" si="56"/>
        <v>251.268495</v>
      </c>
      <c r="BH212" s="623">
        <f t="shared" si="56"/>
        <v>251.13274749999999</v>
      </c>
      <c r="BI212" s="623">
        <f t="shared" si="56"/>
        <v>250.99700000000001</v>
      </c>
      <c r="BJ212" s="623">
        <f t="shared" si="56"/>
        <v>250.86125250000001</v>
      </c>
      <c r="BK212" s="1539"/>
      <c r="BL212" s="1539"/>
      <c r="BM212" s="1539"/>
      <c r="BN212" s="1539"/>
      <c r="BO212" s="1539"/>
      <c r="BP212" s="1539"/>
      <c r="BQ212" s="1539"/>
      <c r="BR212" s="1539"/>
      <c r="BS212" s="1539"/>
      <c r="BT212" s="1539"/>
      <c r="BU212" s="1539"/>
      <c r="BV212" s="1539"/>
      <c r="BW212" s="1539"/>
      <c r="BX212" s="1539"/>
      <c r="BY212" s="1539"/>
      <c r="BZ212" s="1539"/>
      <c r="CA212" s="1539"/>
      <c r="CB212" s="1539"/>
      <c r="CC212" s="1539"/>
      <c r="CD212" s="1539"/>
      <c r="CE212" s="1539"/>
      <c r="CF212" s="1539"/>
      <c r="CG212" s="1539"/>
      <c r="CH212" s="1539"/>
      <c r="CI212" s="1538"/>
      <c r="CK212" s="1367"/>
    </row>
    <row r="213" spans="1:89" s="1366" customFormat="1" ht="27.6" x14ac:dyDescent="0.25">
      <c r="A213" s="1357"/>
      <c r="B213" s="891" t="s">
        <v>374</v>
      </c>
      <c r="C213" s="892" t="s">
        <v>375</v>
      </c>
      <c r="D213" s="892" t="s">
        <v>376</v>
      </c>
      <c r="E213" s="893" t="s">
        <v>146</v>
      </c>
      <c r="F213" s="888">
        <v>2</v>
      </c>
      <c r="G213" s="619">
        <f>SUM(G214:G219)</f>
        <v>-0.2</v>
      </c>
      <c r="H213" s="619">
        <f t="shared" ref="H213:BJ213" si="57">SUM(H214:H219)</f>
        <v>-0.3</v>
      </c>
      <c r="I213" s="619">
        <f t="shared" si="57"/>
        <v>-0.4</v>
      </c>
      <c r="J213" s="619">
        <f t="shared" si="57"/>
        <v>-0.5</v>
      </c>
      <c r="K213" s="619">
        <f t="shared" si="57"/>
        <v>-0.6</v>
      </c>
      <c r="L213" s="619">
        <f t="shared" si="57"/>
        <v>-0.7</v>
      </c>
      <c r="M213" s="623">
        <f t="shared" si="57"/>
        <v>-4.8622500000000004</v>
      </c>
      <c r="N213" s="623">
        <f t="shared" si="57"/>
        <v>-4.9973099999999997</v>
      </c>
      <c r="O213" s="623">
        <f t="shared" si="57"/>
        <v>-5.1323699999999999</v>
      </c>
      <c r="P213" s="623">
        <f t="shared" si="57"/>
        <v>-5.2674399999999997</v>
      </c>
      <c r="Q213" s="623">
        <f t="shared" si="57"/>
        <v>6.5975000000000001</v>
      </c>
      <c r="R213" s="623">
        <f t="shared" si="57"/>
        <v>6.46244</v>
      </c>
      <c r="S213" s="623">
        <f t="shared" si="57"/>
        <v>6.3273700000000002</v>
      </c>
      <c r="T213" s="623">
        <f t="shared" si="57"/>
        <v>6.19231</v>
      </c>
      <c r="U213" s="623">
        <f t="shared" si="57"/>
        <v>6.0572499999999998</v>
      </c>
      <c r="V213" s="623">
        <f t="shared" si="57"/>
        <v>5.9221899999999996</v>
      </c>
      <c r="W213" s="623">
        <f t="shared" si="57"/>
        <v>5.7871199999999998</v>
      </c>
      <c r="X213" s="623">
        <f t="shared" si="57"/>
        <v>5.6520599999999996</v>
      </c>
      <c r="Y213" s="623">
        <f t="shared" si="57"/>
        <v>5.5170000000000003</v>
      </c>
      <c r="Z213" s="623">
        <f t="shared" si="57"/>
        <v>5.3819400000000002</v>
      </c>
      <c r="AA213" s="623">
        <f t="shared" si="57"/>
        <v>5.2124950000000005</v>
      </c>
      <c r="AB213" s="623">
        <f t="shared" si="57"/>
        <v>5.0767474999999997</v>
      </c>
      <c r="AC213" s="623">
        <f t="shared" si="57"/>
        <v>4.9409999999999998</v>
      </c>
      <c r="AD213" s="623">
        <f t="shared" si="57"/>
        <v>4.8052524999999999</v>
      </c>
      <c r="AE213" s="623">
        <f t="shared" si="57"/>
        <v>4.6694949999999995</v>
      </c>
      <c r="AF213" s="623">
        <f t="shared" si="57"/>
        <v>4.5337475000000005</v>
      </c>
      <c r="AG213" s="623">
        <f t="shared" si="57"/>
        <v>4.3979999999999997</v>
      </c>
      <c r="AH213" s="623">
        <f t="shared" si="57"/>
        <v>4.2622525000000007</v>
      </c>
      <c r="AI213" s="623">
        <f t="shared" si="57"/>
        <v>4.1264950000000002</v>
      </c>
      <c r="AJ213" s="623">
        <f t="shared" si="57"/>
        <v>3.9907475000000012</v>
      </c>
      <c r="AK213" s="623">
        <f t="shared" si="57"/>
        <v>3.8550000000000004</v>
      </c>
      <c r="AL213" s="623">
        <f t="shared" si="57"/>
        <v>3.7192524999999996</v>
      </c>
      <c r="AM213" s="623">
        <f t="shared" si="57"/>
        <v>3.5834949999999992</v>
      </c>
      <c r="AN213" s="623">
        <f t="shared" si="57"/>
        <v>3.4477475000000002</v>
      </c>
      <c r="AO213" s="623">
        <f t="shared" si="57"/>
        <v>3.3120000000000012</v>
      </c>
      <c r="AP213" s="623">
        <f t="shared" si="57"/>
        <v>3.1762525000000004</v>
      </c>
      <c r="AQ213" s="623">
        <f t="shared" si="57"/>
        <v>3.0404949999999999</v>
      </c>
      <c r="AR213" s="623">
        <f t="shared" si="57"/>
        <v>2.9047474999999991</v>
      </c>
      <c r="AS213" s="623">
        <f t="shared" si="57"/>
        <v>2.7690000000000001</v>
      </c>
      <c r="AT213" s="623">
        <f t="shared" si="57"/>
        <v>2.6332524999999993</v>
      </c>
      <c r="AU213" s="623">
        <f t="shared" si="57"/>
        <v>2.4974950000000007</v>
      </c>
      <c r="AV213" s="623">
        <f t="shared" si="57"/>
        <v>2.3617474999999999</v>
      </c>
      <c r="AW213" s="623">
        <f t="shared" si="57"/>
        <v>2.2259999999999991</v>
      </c>
      <c r="AX213" s="623">
        <f t="shared" si="57"/>
        <v>2.0902525000000001</v>
      </c>
      <c r="AY213" s="623">
        <f t="shared" si="57"/>
        <v>1.9544950000000014</v>
      </c>
      <c r="AZ213" s="623">
        <f t="shared" si="57"/>
        <v>1.8187475000000006</v>
      </c>
      <c r="BA213" s="623">
        <f t="shared" si="57"/>
        <v>1.6829999999999998</v>
      </c>
      <c r="BB213" s="623">
        <f t="shared" si="57"/>
        <v>1.547252499999999</v>
      </c>
      <c r="BC213" s="623">
        <f t="shared" si="57"/>
        <v>1.4114950000000004</v>
      </c>
      <c r="BD213" s="623">
        <f t="shared" si="57"/>
        <v>1.2757475000000014</v>
      </c>
      <c r="BE213" s="623">
        <f t="shared" si="57"/>
        <v>1.1400000000000006</v>
      </c>
      <c r="BF213" s="623">
        <f t="shared" si="57"/>
        <v>1.0042524999999998</v>
      </c>
      <c r="BG213" s="623">
        <f t="shared" si="57"/>
        <v>0.86849499999999935</v>
      </c>
      <c r="BH213" s="623">
        <f t="shared" si="57"/>
        <v>0.73274750000000033</v>
      </c>
      <c r="BI213" s="623">
        <f t="shared" si="57"/>
        <v>0.59699999999999953</v>
      </c>
      <c r="BJ213" s="623">
        <f t="shared" si="57"/>
        <v>0.46125250000000051</v>
      </c>
      <c r="BK213" s="1539"/>
      <c r="BL213" s="1539"/>
      <c r="BM213" s="1539"/>
      <c r="BN213" s="1539"/>
      <c r="BO213" s="1539"/>
      <c r="BP213" s="1539"/>
      <c r="BQ213" s="1539"/>
      <c r="BR213" s="1539"/>
      <c r="BS213" s="1539"/>
      <c r="BT213" s="1539"/>
      <c r="BU213" s="1539"/>
      <c r="BV213" s="1539"/>
      <c r="BW213" s="1539"/>
      <c r="BX213" s="1539"/>
      <c r="BY213" s="1539"/>
      <c r="BZ213" s="1539"/>
      <c r="CA213" s="1539"/>
      <c r="CB213" s="1539"/>
      <c r="CC213" s="1539"/>
      <c r="CD213" s="1539"/>
      <c r="CE213" s="1539"/>
      <c r="CF213" s="1539"/>
      <c r="CG213" s="1539"/>
      <c r="CH213" s="1539"/>
      <c r="CI213" s="1538"/>
      <c r="CK213" s="1367"/>
    </row>
    <row r="214" spans="1:89" s="1366" customFormat="1" x14ac:dyDescent="0.25">
      <c r="A214" s="1357"/>
      <c r="B214" s="889" t="s">
        <v>377</v>
      </c>
      <c r="C214" s="890" t="s">
        <v>378</v>
      </c>
      <c r="D214" s="886" t="s">
        <v>79</v>
      </c>
      <c r="E214" s="887" t="s">
        <v>146</v>
      </c>
      <c r="F214" s="888">
        <v>2</v>
      </c>
      <c r="G214" s="612">
        <v>-0.2</v>
      </c>
      <c r="H214" s="612">
        <v>-0.3</v>
      </c>
      <c r="I214" s="612">
        <v>-0.4</v>
      </c>
      <c r="J214" s="612">
        <v>-0.5</v>
      </c>
      <c r="K214" s="612">
        <v>-0.6</v>
      </c>
      <c r="L214" s="612">
        <v>-0.7</v>
      </c>
      <c r="M214" s="616">
        <v>-4.8622500000000004</v>
      </c>
      <c r="N214" s="616">
        <v>-4.9973099999999997</v>
      </c>
      <c r="O214" s="616">
        <v>-5.1323699999999999</v>
      </c>
      <c r="P214" s="616">
        <v>-5.2674399999999997</v>
      </c>
      <c r="Q214" s="616">
        <v>-5.4024999999999999</v>
      </c>
      <c r="R214" s="616">
        <v>-5.53756</v>
      </c>
      <c r="S214" s="616">
        <v>-5.6726299999999998</v>
      </c>
      <c r="T214" s="616">
        <v>-5.80769</v>
      </c>
      <c r="U214" s="616">
        <v>-5.9427500000000002</v>
      </c>
      <c r="V214" s="616">
        <v>-6.0778100000000004</v>
      </c>
      <c r="W214" s="616">
        <v>-6.2128800000000002</v>
      </c>
      <c r="X214" s="616">
        <v>-6.3479400000000004</v>
      </c>
      <c r="Y214" s="616">
        <v>-6.4829999999999997</v>
      </c>
      <c r="Z214" s="616">
        <v>-6.6180599999999998</v>
      </c>
      <c r="AA214" s="616">
        <v>-6.7875049999999995</v>
      </c>
      <c r="AB214" s="616">
        <v>-6.9232525000000003</v>
      </c>
      <c r="AC214" s="616">
        <v>-7.0590000000000002</v>
      </c>
      <c r="AD214" s="616">
        <v>-7.1947475000000001</v>
      </c>
      <c r="AE214" s="616">
        <v>-7.3305050000000005</v>
      </c>
      <c r="AF214" s="616">
        <v>-7.4662524999999995</v>
      </c>
      <c r="AG214" s="616">
        <v>-7.6020000000000003</v>
      </c>
      <c r="AH214" s="616">
        <v>-7.7377474999999993</v>
      </c>
      <c r="AI214" s="616">
        <v>-7.8735049999999998</v>
      </c>
      <c r="AJ214" s="616">
        <v>-8.0092524999999988</v>
      </c>
      <c r="AK214" s="616">
        <v>-8.1449999999999996</v>
      </c>
      <c r="AL214" s="616">
        <v>-8.2807475000000004</v>
      </c>
      <c r="AM214" s="616">
        <v>-8.4165050000000008</v>
      </c>
      <c r="AN214" s="616">
        <v>-8.5522524999999998</v>
      </c>
      <c r="AO214" s="616">
        <v>-8.6879999999999988</v>
      </c>
      <c r="AP214" s="616">
        <v>-8.8237474999999996</v>
      </c>
      <c r="AQ214" s="616">
        <v>-8.9595050000000001</v>
      </c>
      <c r="AR214" s="616">
        <v>-9.0952525000000009</v>
      </c>
      <c r="AS214" s="616">
        <v>-9.2309999999999999</v>
      </c>
      <c r="AT214" s="616">
        <v>-9.3667475000000007</v>
      </c>
      <c r="AU214" s="616">
        <v>-9.5025049999999993</v>
      </c>
      <c r="AV214" s="616">
        <v>-9.6382525000000001</v>
      </c>
      <c r="AW214" s="616">
        <v>-9.7740000000000009</v>
      </c>
      <c r="AX214" s="616">
        <v>-9.9097474999999999</v>
      </c>
      <c r="AY214" s="616">
        <v>-10.045504999999999</v>
      </c>
      <c r="AZ214" s="616">
        <v>-10.181252499999999</v>
      </c>
      <c r="BA214" s="616">
        <v>-10.317</v>
      </c>
      <c r="BB214" s="616">
        <v>-10.452747500000001</v>
      </c>
      <c r="BC214" s="616">
        <v>-10.588505</v>
      </c>
      <c r="BD214" s="616">
        <v>-10.724252499999999</v>
      </c>
      <c r="BE214" s="616">
        <v>-10.86</v>
      </c>
      <c r="BF214" s="616">
        <v>-10.9957475</v>
      </c>
      <c r="BG214" s="616">
        <v>-11.131505000000001</v>
      </c>
      <c r="BH214" s="616">
        <v>-11.2672525</v>
      </c>
      <c r="BI214" s="616">
        <v>-11.403</v>
      </c>
      <c r="BJ214" s="616">
        <v>-11.538747499999999</v>
      </c>
      <c r="BK214" s="616"/>
      <c r="BL214" s="616"/>
      <c r="BM214" s="616"/>
      <c r="BN214" s="616"/>
      <c r="BO214" s="616"/>
      <c r="BP214" s="616"/>
      <c r="BQ214" s="616"/>
      <c r="BR214" s="616"/>
      <c r="BS214" s="616"/>
      <c r="BT214" s="616"/>
      <c r="BU214" s="616"/>
      <c r="BV214" s="616"/>
      <c r="BW214" s="616"/>
      <c r="BX214" s="616"/>
      <c r="BY214" s="616"/>
      <c r="BZ214" s="616"/>
      <c r="CA214" s="616"/>
      <c r="CB214" s="616"/>
      <c r="CC214" s="616"/>
      <c r="CD214" s="616"/>
      <c r="CE214" s="616"/>
      <c r="CF214" s="616"/>
      <c r="CG214" s="616"/>
      <c r="CH214" s="616"/>
      <c r="CI214" s="617"/>
      <c r="CK214" s="1367"/>
    </row>
    <row r="215" spans="1:89" s="1366" customFormat="1" ht="27.6" x14ac:dyDescent="0.25">
      <c r="A215" s="1357"/>
      <c r="B215" s="889" t="s">
        <v>379</v>
      </c>
      <c r="C215" s="890" t="s">
        <v>380</v>
      </c>
      <c r="D215" s="886" t="s">
        <v>79</v>
      </c>
      <c r="E215" s="887" t="s">
        <v>146</v>
      </c>
      <c r="F215" s="888">
        <v>2</v>
      </c>
      <c r="G215" s="612">
        <v>0</v>
      </c>
      <c r="H215" s="612">
        <v>0</v>
      </c>
      <c r="I215" s="612">
        <v>0</v>
      </c>
      <c r="J215" s="612">
        <v>0</v>
      </c>
      <c r="K215" s="612">
        <v>0</v>
      </c>
      <c r="L215" s="612">
        <v>0</v>
      </c>
      <c r="M215" s="616">
        <v>0</v>
      </c>
      <c r="N215" s="616">
        <v>0</v>
      </c>
      <c r="O215" s="616">
        <v>0</v>
      </c>
      <c r="P215" s="616">
        <v>0</v>
      </c>
      <c r="Q215" s="616">
        <v>0</v>
      </c>
      <c r="R215" s="616">
        <v>0</v>
      </c>
      <c r="S215" s="616">
        <v>0</v>
      </c>
      <c r="T215" s="616">
        <v>0</v>
      </c>
      <c r="U215" s="616">
        <v>0</v>
      </c>
      <c r="V215" s="616">
        <v>0</v>
      </c>
      <c r="W215" s="616">
        <v>0</v>
      </c>
      <c r="X215" s="616">
        <v>0</v>
      </c>
      <c r="Y215" s="616">
        <v>0</v>
      </c>
      <c r="Z215" s="616">
        <v>0</v>
      </c>
      <c r="AA215" s="616">
        <v>0</v>
      </c>
      <c r="AB215" s="616">
        <v>0</v>
      </c>
      <c r="AC215" s="616">
        <v>0</v>
      </c>
      <c r="AD215" s="616">
        <v>0</v>
      </c>
      <c r="AE215" s="616">
        <v>0</v>
      </c>
      <c r="AF215" s="616">
        <v>0</v>
      </c>
      <c r="AG215" s="616">
        <v>0</v>
      </c>
      <c r="AH215" s="616">
        <v>0</v>
      </c>
      <c r="AI215" s="616">
        <v>0</v>
      </c>
      <c r="AJ215" s="616">
        <v>0</v>
      </c>
      <c r="AK215" s="616">
        <v>0</v>
      </c>
      <c r="AL215" s="616">
        <v>0</v>
      </c>
      <c r="AM215" s="616">
        <v>0</v>
      </c>
      <c r="AN215" s="616">
        <v>0</v>
      </c>
      <c r="AO215" s="616">
        <v>0</v>
      </c>
      <c r="AP215" s="616">
        <v>0</v>
      </c>
      <c r="AQ215" s="616">
        <v>0</v>
      </c>
      <c r="AR215" s="616">
        <v>0</v>
      </c>
      <c r="AS215" s="616">
        <v>0</v>
      </c>
      <c r="AT215" s="616">
        <v>0</v>
      </c>
      <c r="AU215" s="616">
        <v>0</v>
      </c>
      <c r="AV215" s="616">
        <v>0</v>
      </c>
      <c r="AW215" s="616">
        <v>0</v>
      </c>
      <c r="AX215" s="616">
        <v>0</v>
      </c>
      <c r="AY215" s="616">
        <v>0</v>
      </c>
      <c r="AZ215" s="616">
        <v>0</v>
      </c>
      <c r="BA215" s="616">
        <v>0</v>
      </c>
      <c r="BB215" s="616">
        <v>0</v>
      </c>
      <c r="BC215" s="616">
        <v>0</v>
      </c>
      <c r="BD215" s="616">
        <v>0</v>
      </c>
      <c r="BE215" s="616">
        <v>0</v>
      </c>
      <c r="BF215" s="616">
        <v>0</v>
      </c>
      <c r="BG215" s="616">
        <v>0</v>
      </c>
      <c r="BH215" s="616">
        <v>0</v>
      </c>
      <c r="BI215" s="616">
        <v>0</v>
      </c>
      <c r="BJ215" s="616">
        <v>0</v>
      </c>
      <c r="BK215" s="616"/>
      <c r="BL215" s="616"/>
      <c r="BM215" s="616"/>
      <c r="BN215" s="616"/>
      <c r="BO215" s="616"/>
      <c r="BP215" s="616"/>
      <c r="BQ215" s="616"/>
      <c r="BR215" s="616"/>
      <c r="BS215" s="616"/>
      <c r="BT215" s="616"/>
      <c r="BU215" s="616"/>
      <c r="BV215" s="616"/>
      <c r="BW215" s="616"/>
      <c r="BX215" s="616"/>
      <c r="BY215" s="616"/>
      <c r="BZ215" s="616"/>
      <c r="CA215" s="616"/>
      <c r="CB215" s="616"/>
      <c r="CC215" s="616"/>
      <c r="CD215" s="616"/>
      <c r="CE215" s="616"/>
      <c r="CF215" s="616"/>
      <c r="CG215" s="616"/>
      <c r="CH215" s="616"/>
      <c r="CI215" s="617"/>
      <c r="CK215" s="1367"/>
    </row>
    <row r="216" spans="1:89" s="1366" customFormat="1" ht="55.2" x14ac:dyDescent="0.25">
      <c r="A216" s="1357"/>
      <c r="B216" s="889" t="s">
        <v>381</v>
      </c>
      <c r="C216" s="890" t="s">
        <v>689</v>
      </c>
      <c r="D216" s="886" t="s">
        <v>79</v>
      </c>
      <c r="E216" s="887" t="s">
        <v>146</v>
      </c>
      <c r="F216" s="888">
        <v>2</v>
      </c>
      <c r="G216" s="612">
        <v>0</v>
      </c>
      <c r="H216" s="612">
        <v>0</v>
      </c>
      <c r="I216" s="612">
        <v>0</v>
      </c>
      <c r="J216" s="612">
        <v>0</v>
      </c>
      <c r="K216" s="612">
        <v>0</v>
      </c>
      <c r="L216" s="612">
        <v>0</v>
      </c>
      <c r="M216" s="616">
        <v>0</v>
      </c>
      <c r="N216" s="616">
        <v>0</v>
      </c>
      <c r="O216" s="616">
        <v>0</v>
      </c>
      <c r="P216" s="616">
        <v>0</v>
      </c>
      <c r="Q216" s="616">
        <v>0</v>
      </c>
      <c r="R216" s="616">
        <v>0</v>
      </c>
      <c r="S216" s="616">
        <v>0</v>
      </c>
      <c r="T216" s="616">
        <v>0</v>
      </c>
      <c r="U216" s="616">
        <v>0</v>
      </c>
      <c r="V216" s="616">
        <v>0</v>
      </c>
      <c r="W216" s="616">
        <v>0</v>
      </c>
      <c r="X216" s="616">
        <v>0</v>
      </c>
      <c r="Y216" s="616">
        <v>0</v>
      </c>
      <c r="Z216" s="616">
        <v>0</v>
      </c>
      <c r="AA216" s="616">
        <v>0</v>
      </c>
      <c r="AB216" s="616">
        <v>0</v>
      </c>
      <c r="AC216" s="616">
        <v>0</v>
      </c>
      <c r="AD216" s="616">
        <v>0</v>
      </c>
      <c r="AE216" s="616">
        <v>0</v>
      </c>
      <c r="AF216" s="616">
        <v>0</v>
      </c>
      <c r="AG216" s="616">
        <v>0</v>
      </c>
      <c r="AH216" s="616">
        <v>0</v>
      </c>
      <c r="AI216" s="616">
        <v>0</v>
      </c>
      <c r="AJ216" s="616">
        <v>0</v>
      </c>
      <c r="AK216" s="616">
        <v>0</v>
      </c>
      <c r="AL216" s="616">
        <v>0</v>
      </c>
      <c r="AM216" s="616">
        <v>0</v>
      </c>
      <c r="AN216" s="616">
        <v>0</v>
      </c>
      <c r="AO216" s="616">
        <v>0</v>
      </c>
      <c r="AP216" s="616">
        <v>0</v>
      </c>
      <c r="AQ216" s="616">
        <v>0</v>
      </c>
      <c r="AR216" s="616">
        <v>0</v>
      </c>
      <c r="AS216" s="616">
        <v>0</v>
      </c>
      <c r="AT216" s="616">
        <v>0</v>
      </c>
      <c r="AU216" s="616">
        <v>0</v>
      </c>
      <c r="AV216" s="616">
        <v>0</v>
      </c>
      <c r="AW216" s="616">
        <v>0</v>
      </c>
      <c r="AX216" s="616">
        <v>0</v>
      </c>
      <c r="AY216" s="616">
        <v>0</v>
      </c>
      <c r="AZ216" s="616">
        <v>0</v>
      </c>
      <c r="BA216" s="616">
        <v>0</v>
      </c>
      <c r="BB216" s="616">
        <v>0</v>
      </c>
      <c r="BC216" s="616">
        <v>0</v>
      </c>
      <c r="BD216" s="616">
        <v>0</v>
      </c>
      <c r="BE216" s="616">
        <v>0</v>
      </c>
      <c r="BF216" s="616">
        <v>0</v>
      </c>
      <c r="BG216" s="616">
        <v>0</v>
      </c>
      <c r="BH216" s="616">
        <v>0</v>
      </c>
      <c r="BI216" s="616">
        <v>0</v>
      </c>
      <c r="BJ216" s="616">
        <v>0</v>
      </c>
      <c r="BK216" s="616"/>
      <c r="BL216" s="616"/>
      <c r="BM216" s="616"/>
      <c r="BN216" s="616"/>
      <c r="BO216" s="616"/>
      <c r="BP216" s="616"/>
      <c r="BQ216" s="616"/>
      <c r="BR216" s="616"/>
      <c r="BS216" s="616"/>
      <c r="BT216" s="616"/>
      <c r="BU216" s="616"/>
      <c r="BV216" s="616"/>
      <c r="BW216" s="616"/>
      <c r="BX216" s="616"/>
      <c r="BY216" s="616"/>
      <c r="BZ216" s="616"/>
      <c r="CA216" s="616"/>
      <c r="CB216" s="616"/>
      <c r="CC216" s="616"/>
      <c r="CD216" s="616"/>
      <c r="CE216" s="616"/>
      <c r="CF216" s="616"/>
      <c r="CG216" s="616"/>
      <c r="CH216" s="616"/>
      <c r="CI216" s="617"/>
      <c r="CK216" s="1367"/>
    </row>
    <row r="217" spans="1:89" s="1366" customFormat="1" ht="27.6" x14ac:dyDescent="0.25">
      <c r="A217" s="1357"/>
      <c r="B217" s="889" t="s">
        <v>383</v>
      </c>
      <c r="C217" s="890" t="s">
        <v>384</v>
      </c>
      <c r="D217" s="886" t="s">
        <v>79</v>
      </c>
      <c r="E217" s="887" t="s">
        <v>146</v>
      </c>
      <c r="F217" s="888">
        <v>2</v>
      </c>
      <c r="G217" s="612">
        <v>0</v>
      </c>
      <c r="H217" s="612">
        <v>0</v>
      </c>
      <c r="I217" s="612">
        <v>0</v>
      </c>
      <c r="J217" s="612">
        <v>0</v>
      </c>
      <c r="K217" s="612">
        <v>0</v>
      </c>
      <c r="L217" s="612">
        <v>0</v>
      </c>
      <c r="M217" s="616">
        <v>0</v>
      </c>
      <c r="N217" s="616">
        <v>0</v>
      </c>
      <c r="O217" s="616">
        <v>0</v>
      </c>
      <c r="P217" s="616">
        <v>0</v>
      </c>
      <c r="Q217" s="616">
        <v>0</v>
      </c>
      <c r="R217" s="616">
        <v>0</v>
      </c>
      <c r="S217" s="616">
        <v>0</v>
      </c>
      <c r="T217" s="616">
        <v>0</v>
      </c>
      <c r="U217" s="616">
        <v>0</v>
      </c>
      <c r="V217" s="616">
        <v>0</v>
      </c>
      <c r="W217" s="616">
        <v>0</v>
      </c>
      <c r="X217" s="616">
        <v>0</v>
      </c>
      <c r="Y217" s="616">
        <v>0</v>
      </c>
      <c r="Z217" s="616">
        <v>0</v>
      </c>
      <c r="AA217" s="616">
        <v>0</v>
      </c>
      <c r="AB217" s="616">
        <v>0</v>
      </c>
      <c r="AC217" s="616">
        <v>0</v>
      </c>
      <c r="AD217" s="616">
        <v>0</v>
      </c>
      <c r="AE217" s="616">
        <v>0</v>
      </c>
      <c r="AF217" s="616">
        <v>0</v>
      </c>
      <c r="AG217" s="616">
        <v>0</v>
      </c>
      <c r="AH217" s="616">
        <v>0</v>
      </c>
      <c r="AI217" s="616">
        <v>0</v>
      </c>
      <c r="AJ217" s="616">
        <v>0</v>
      </c>
      <c r="AK217" s="616">
        <v>0</v>
      </c>
      <c r="AL217" s="616">
        <v>0</v>
      </c>
      <c r="AM217" s="616">
        <v>0</v>
      </c>
      <c r="AN217" s="616">
        <v>0</v>
      </c>
      <c r="AO217" s="616">
        <v>0</v>
      </c>
      <c r="AP217" s="616">
        <v>0</v>
      </c>
      <c r="AQ217" s="616">
        <v>0</v>
      </c>
      <c r="AR217" s="616">
        <v>0</v>
      </c>
      <c r="AS217" s="616">
        <v>0</v>
      </c>
      <c r="AT217" s="616">
        <v>0</v>
      </c>
      <c r="AU217" s="616">
        <v>0</v>
      </c>
      <c r="AV217" s="616">
        <v>0</v>
      </c>
      <c r="AW217" s="616">
        <v>0</v>
      </c>
      <c r="AX217" s="616">
        <v>0</v>
      </c>
      <c r="AY217" s="616">
        <v>0</v>
      </c>
      <c r="AZ217" s="616">
        <v>0</v>
      </c>
      <c r="BA217" s="616">
        <v>0</v>
      </c>
      <c r="BB217" s="616">
        <v>0</v>
      </c>
      <c r="BC217" s="616">
        <v>0</v>
      </c>
      <c r="BD217" s="616">
        <v>0</v>
      </c>
      <c r="BE217" s="616">
        <v>0</v>
      </c>
      <c r="BF217" s="616">
        <v>0</v>
      </c>
      <c r="BG217" s="616">
        <v>0</v>
      </c>
      <c r="BH217" s="616">
        <v>0</v>
      </c>
      <c r="BI217" s="616">
        <v>0</v>
      </c>
      <c r="BJ217" s="616">
        <v>0</v>
      </c>
      <c r="BK217" s="616"/>
      <c r="BL217" s="616"/>
      <c r="BM217" s="616"/>
      <c r="BN217" s="616"/>
      <c r="BO217" s="616"/>
      <c r="BP217" s="616"/>
      <c r="BQ217" s="616"/>
      <c r="BR217" s="616"/>
      <c r="BS217" s="616"/>
      <c r="BT217" s="616"/>
      <c r="BU217" s="616"/>
      <c r="BV217" s="616"/>
      <c r="BW217" s="616"/>
      <c r="BX217" s="616"/>
      <c r="BY217" s="616"/>
      <c r="BZ217" s="616"/>
      <c r="CA217" s="616"/>
      <c r="CB217" s="616"/>
      <c r="CC217" s="616"/>
      <c r="CD217" s="616"/>
      <c r="CE217" s="616"/>
      <c r="CF217" s="616"/>
      <c r="CG217" s="616"/>
      <c r="CH217" s="616"/>
      <c r="CI217" s="617"/>
      <c r="CK217" s="1367"/>
    </row>
    <row r="218" spans="1:89" s="1366" customFormat="1" x14ac:dyDescent="0.25">
      <c r="A218" s="1357"/>
      <c r="B218" s="889" t="s">
        <v>385</v>
      </c>
      <c r="C218" s="890" t="s">
        <v>386</v>
      </c>
      <c r="D218" s="886" t="s">
        <v>387</v>
      </c>
      <c r="E218" s="887" t="s">
        <v>146</v>
      </c>
      <c r="F218" s="888">
        <v>2</v>
      </c>
      <c r="G218" s="612">
        <v>0</v>
      </c>
      <c r="H218" s="612">
        <v>0</v>
      </c>
      <c r="I218" s="612">
        <v>0</v>
      </c>
      <c r="J218" s="612">
        <v>0</v>
      </c>
      <c r="K218" s="612">
        <v>0</v>
      </c>
      <c r="L218" s="612">
        <v>0</v>
      </c>
      <c r="M218" s="624">
        <v>0</v>
      </c>
      <c r="N218" s="624">
        <v>0</v>
      </c>
      <c r="O218" s="624">
        <v>0</v>
      </c>
      <c r="P218" s="624">
        <v>0</v>
      </c>
      <c r="Q218" s="624">
        <v>0</v>
      </c>
      <c r="R218" s="624">
        <v>0</v>
      </c>
      <c r="S218" s="624">
        <v>0</v>
      </c>
      <c r="T218" s="624">
        <v>0</v>
      </c>
      <c r="U218" s="624">
        <v>0</v>
      </c>
      <c r="V218" s="624">
        <v>0</v>
      </c>
      <c r="W218" s="624">
        <v>0</v>
      </c>
      <c r="X218" s="624">
        <v>0</v>
      </c>
      <c r="Y218" s="624">
        <v>0</v>
      </c>
      <c r="Z218" s="624">
        <v>0</v>
      </c>
      <c r="AA218" s="624">
        <v>0</v>
      </c>
      <c r="AB218" s="624">
        <v>0</v>
      </c>
      <c r="AC218" s="624">
        <v>0</v>
      </c>
      <c r="AD218" s="624">
        <v>0</v>
      </c>
      <c r="AE218" s="624">
        <v>0</v>
      </c>
      <c r="AF218" s="624">
        <v>0</v>
      </c>
      <c r="AG218" s="624">
        <v>0</v>
      </c>
      <c r="AH218" s="624">
        <v>0</v>
      </c>
      <c r="AI218" s="624">
        <v>0</v>
      </c>
      <c r="AJ218" s="624">
        <v>0</v>
      </c>
      <c r="AK218" s="624">
        <v>0</v>
      </c>
      <c r="AL218" s="624">
        <v>0</v>
      </c>
      <c r="AM218" s="624">
        <v>0</v>
      </c>
      <c r="AN218" s="624">
        <v>0</v>
      </c>
      <c r="AO218" s="624">
        <v>0</v>
      </c>
      <c r="AP218" s="624">
        <v>0</v>
      </c>
      <c r="AQ218" s="624">
        <v>0</v>
      </c>
      <c r="AR218" s="624">
        <v>0</v>
      </c>
      <c r="AS218" s="624">
        <v>0</v>
      </c>
      <c r="AT218" s="624">
        <v>0</v>
      </c>
      <c r="AU218" s="624">
        <v>0</v>
      </c>
      <c r="AV218" s="624">
        <v>0</v>
      </c>
      <c r="AW218" s="624">
        <v>0</v>
      </c>
      <c r="AX218" s="624">
        <v>0</v>
      </c>
      <c r="AY218" s="624">
        <v>0</v>
      </c>
      <c r="AZ218" s="624">
        <v>0</v>
      </c>
      <c r="BA218" s="624">
        <v>0</v>
      </c>
      <c r="BB218" s="624">
        <v>0</v>
      </c>
      <c r="BC218" s="624">
        <v>0</v>
      </c>
      <c r="BD218" s="624">
        <v>0</v>
      </c>
      <c r="BE218" s="624">
        <v>0</v>
      </c>
      <c r="BF218" s="624">
        <v>0</v>
      </c>
      <c r="BG218" s="624">
        <v>0</v>
      </c>
      <c r="BH218" s="624">
        <v>0</v>
      </c>
      <c r="BI218" s="624">
        <v>0</v>
      </c>
      <c r="BJ218" s="624">
        <v>0</v>
      </c>
      <c r="BK218" s="1539"/>
      <c r="BL218" s="1539"/>
      <c r="BM218" s="1539"/>
      <c r="BN218" s="1539"/>
      <c r="BO218" s="1539"/>
      <c r="BP218" s="1539"/>
      <c r="BQ218" s="1539"/>
      <c r="BR218" s="1539"/>
      <c r="BS218" s="1539"/>
      <c r="BT218" s="1539"/>
      <c r="BU218" s="1539"/>
      <c r="BV218" s="1539"/>
      <c r="BW218" s="1539"/>
      <c r="BX218" s="1539"/>
      <c r="BY218" s="1539"/>
      <c r="BZ218" s="1539"/>
      <c r="CA218" s="1539"/>
      <c r="CB218" s="1539"/>
      <c r="CC218" s="1539"/>
      <c r="CD218" s="1539"/>
      <c r="CE218" s="1539"/>
      <c r="CF218" s="1539"/>
      <c r="CG218" s="1539"/>
      <c r="CH218" s="1539"/>
      <c r="CI218" s="1538"/>
      <c r="CK218" s="1367"/>
    </row>
    <row r="219" spans="1:89" s="1366" customFormat="1" ht="27.6" x14ac:dyDescent="0.25">
      <c r="A219" s="1357"/>
      <c r="B219" s="889" t="s">
        <v>388</v>
      </c>
      <c r="C219" s="890" t="s">
        <v>690</v>
      </c>
      <c r="D219" s="886" t="s">
        <v>79</v>
      </c>
      <c r="E219" s="887" t="s">
        <v>146</v>
      </c>
      <c r="F219" s="888">
        <v>2</v>
      </c>
      <c r="G219" s="612">
        <v>0</v>
      </c>
      <c r="H219" s="612">
        <v>0</v>
      </c>
      <c r="I219" s="612">
        <v>0</v>
      </c>
      <c r="J219" s="612">
        <v>0</v>
      </c>
      <c r="K219" s="612">
        <v>0</v>
      </c>
      <c r="L219" s="612">
        <v>0</v>
      </c>
      <c r="M219" s="616">
        <v>0</v>
      </c>
      <c r="N219" s="616">
        <v>0</v>
      </c>
      <c r="O219" s="616">
        <v>0</v>
      </c>
      <c r="P219" s="616">
        <v>0</v>
      </c>
      <c r="Q219" s="616">
        <v>12</v>
      </c>
      <c r="R219" s="616">
        <v>12</v>
      </c>
      <c r="S219" s="616">
        <v>12</v>
      </c>
      <c r="T219" s="616">
        <v>12</v>
      </c>
      <c r="U219" s="616">
        <v>12</v>
      </c>
      <c r="V219" s="616">
        <v>12</v>
      </c>
      <c r="W219" s="616">
        <v>12</v>
      </c>
      <c r="X219" s="616">
        <v>12</v>
      </c>
      <c r="Y219" s="616">
        <v>12</v>
      </c>
      <c r="Z219" s="616">
        <v>12</v>
      </c>
      <c r="AA219" s="616">
        <v>12</v>
      </c>
      <c r="AB219" s="616">
        <v>12</v>
      </c>
      <c r="AC219" s="616">
        <v>12</v>
      </c>
      <c r="AD219" s="616">
        <v>12</v>
      </c>
      <c r="AE219" s="616">
        <v>12</v>
      </c>
      <c r="AF219" s="616">
        <v>12</v>
      </c>
      <c r="AG219" s="616">
        <v>12</v>
      </c>
      <c r="AH219" s="616">
        <v>12</v>
      </c>
      <c r="AI219" s="616">
        <v>12</v>
      </c>
      <c r="AJ219" s="616">
        <v>12</v>
      </c>
      <c r="AK219" s="616">
        <v>12</v>
      </c>
      <c r="AL219" s="616">
        <v>12</v>
      </c>
      <c r="AM219" s="616">
        <v>12</v>
      </c>
      <c r="AN219" s="616">
        <v>12</v>
      </c>
      <c r="AO219" s="616">
        <v>12</v>
      </c>
      <c r="AP219" s="616">
        <v>12</v>
      </c>
      <c r="AQ219" s="616">
        <v>12</v>
      </c>
      <c r="AR219" s="616">
        <v>12</v>
      </c>
      <c r="AS219" s="616">
        <v>12</v>
      </c>
      <c r="AT219" s="616">
        <v>12</v>
      </c>
      <c r="AU219" s="616">
        <v>12</v>
      </c>
      <c r="AV219" s="616">
        <v>12</v>
      </c>
      <c r="AW219" s="616">
        <v>12</v>
      </c>
      <c r="AX219" s="616">
        <v>12</v>
      </c>
      <c r="AY219" s="616">
        <v>12</v>
      </c>
      <c r="AZ219" s="616">
        <v>12</v>
      </c>
      <c r="BA219" s="616">
        <v>12</v>
      </c>
      <c r="BB219" s="616">
        <v>12</v>
      </c>
      <c r="BC219" s="616">
        <v>12</v>
      </c>
      <c r="BD219" s="616">
        <v>12</v>
      </c>
      <c r="BE219" s="616">
        <v>12</v>
      </c>
      <c r="BF219" s="616">
        <v>12</v>
      </c>
      <c r="BG219" s="616">
        <v>12</v>
      </c>
      <c r="BH219" s="616">
        <v>12</v>
      </c>
      <c r="BI219" s="616">
        <v>12</v>
      </c>
      <c r="BJ219" s="616">
        <v>12</v>
      </c>
      <c r="BK219" s="1461"/>
      <c r="BL219" s="1461"/>
      <c r="BM219" s="1461"/>
      <c r="BN219" s="1461"/>
      <c r="BO219" s="1461"/>
      <c r="BP219" s="1461"/>
      <c r="BQ219" s="1461"/>
      <c r="BR219" s="1461"/>
      <c r="BS219" s="1461"/>
      <c r="BT219" s="1461"/>
      <c r="BU219" s="1461"/>
      <c r="BV219" s="1461"/>
      <c r="BW219" s="1461"/>
      <c r="BX219" s="1461"/>
      <c r="BY219" s="1461"/>
      <c r="BZ219" s="1461"/>
      <c r="CA219" s="1461"/>
      <c r="CB219" s="1461"/>
      <c r="CC219" s="1461"/>
      <c r="CD219" s="1461"/>
      <c r="CE219" s="1461"/>
      <c r="CF219" s="1461"/>
      <c r="CG219" s="1461"/>
      <c r="CH219" s="1461"/>
      <c r="CI219" s="1462"/>
      <c r="CK219" s="1367"/>
    </row>
    <row r="220" spans="1:89" s="1366" customFormat="1" ht="27.6" x14ac:dyDescent="0.25">
      <c r="A220" s="1357"/>
      <c r="B220" s="889" t="s">
        <v>390</v>
      </c>
      <c r="C220" s="890" t="s">
        <v>603</v>
      </c>
      <c r="D220" s="886" t="s">
        <v>79</v>
      </c>
      <c r="E220" s="887" t="s">
        <v>146</v>
      </c>
      <c r="F220" s="888">
        <v>2</v>
      </c>
      <c r="G220" s="612">
        <v>2.4</v>
      </c>
      <c r="H220" s="612">
        <v>2.4</v>
      </c>
      <c r="I220" s="612">
        <v>2.4</v>
      </c>
      <c r="J220" s="612">
        <v>2.4</v>
      </c>
      <c r="K220" s="612">
        <v>2.4</v>
      </c>
      <c r="L220" s="612">
        <v>2.4</v>
      </c>
      <c r="M220" s="616">
        <v>2.4</v>
      </c>
      <c r="N220" s="616">
        <v>2.4</v>
      </c>
      <c r="O220" s="616">
        <v>2.4</v>
      </c>
      <c r="P220" s="616">
        <v>2.4</v>
      </c>
      <c r="Q220" s="616">
        <v>2.4</v>
      </c>
      <c r="R220" s="616">
        <v>2.4</v>
      </c>
      <c r="S220" s="616">
        <v>2.4</v>
      </c>
      <c r="T220" s="616">
        <v>2.4</v>
      </c>
      <c r="U220" s="616">
        <v>2.4</v>
      </c>
      <c r="V220" s="616">
        <v>2.4</v>
      </c>
      <c r="W220" s="616">
        <v>2.4</v>
      </c>
      <c r="X220" s="616">
        <v>2.4</v>
      </c>
      <c r="Y220" s="616">
        <v>2.4</v>
      </c>
      <c r="Z220" s="616">
        <v>2.4</v>
      </c>
      <c r="AA220" s="616">
        <v>2.4</v>
      </c>
      <c r="AB220" s="616">
        <v>2.4</v>
      </c>
      <c r="AC220" s="616">
        <v>2.4</v>
      </c>
      <c r="AD220" s="616">
        <v>2.4</v>
      </c>
      <c r="AE220" s="616">
        <v>2.4</v>
      </c>
      <c r="AF220" s="616">
        <v>2.4</v>
      </c>
      <c r="AG220" s="616">
        <v>2.4</v>
      </c>
      <c r="AH220" s="616">
        <v>2.4</v>
      </c>
      <c r="AI220" s="616">
        <v>2.4</v>
      </c>
      <c r="AJ220" s="616">
        <v>2.4</v>
      </c>
      <c r="AK220" s="616">
        <v>2.4</v>
      </c>
      <c r="AL220" s="616">
        <v>2.4</v>
      </c>
      <c r="AM220" s="616">
        <v>2.4</v>
      </c>
      <c r="AN220" s="616">
        <v>2.4</v>
      </c>
      <c r="AO220" s="616">
        <v>2.4</v>
      </c>
      <c r="AP220" s="616">
        <v>2.4</v>
      </c>
      <c r="AQ220" s="616">
        <v>2.4</v>
      </c>
      <c r="AR220" s="616">
        <v>2.4</v>
      </c>
      <c r="AS220" s="616">
        <v>2.4</v>
      </c>
      <c r="AT220" s="616">
        <v>2.4</v>
      </c>
      <c r="AU220" s="616">
        <v>2.4</v>
      </c>
      <c r="AV220" s="616">
        <v>2.4</v>
      </c>
      <c r="AW220" s="616">
        <v>2.4</v>
      </c>
      <c r="AX220" s="616">
        <v>2.4</v>
      </c>
      <c r="AY220" s="616">
        <v>2.4</v>
      </c>
      <c r="AZ220" s="616">
        <v>2.4</v>
      </c>
      <c r="BA220" s="616">
        <v>2.4</v>
      </c>
      <c r="BB220" s="616">
        <v>2.4</v>
      </c>
      <c r="BC220" s="616">
        <v>2.4</v>
      </c>
      <c r="BD220" s="616">
        <v>2.4</v>
      </c>
      <c r="BE220" s="616">
        <v>2.4</v>
      </c>
      <c r="BF220" s="616">
        <v>2.4</v>
      </c>
      <c r="BG220" s="616">
        <v>2.4</v>
      </c>
      <c r="BH220" s="616">
        <v>2.4</v>
      </c>
      <c r="BI220" s="616">
        <v>2.4</v>
      </c>
      <c r="BJ220" s="616">
        <v>2.4</v>
      </c>
      <c r="BK220" s="616"/>
      <c r="BL220" s="616"/>
      <c r="BM220" s="616"/>
      <c r="BN220" s="616"/>
      <c r="BO220" s="616"/>
      <c r="BP220" s="616"/>
      <c r="BQ220" s="616"/>
      <c r="BR220" s="616"/>
      <c r="BS220" s="616"/>
      <c r="BT220" s="616"/>
      <c r="BU220" s="616"/>
      <c r="BV220" s="616"/>
      <c r="BW220" s="616"/>
      <c r="BX220" s="616"/>
      <c r="BY220" s="616"/>
      <c r="BZ220" s="616"/>
      <c r="CA220" s="616"/>
      <c r="CB220" s="616"/>
      <c r="CC220" s="616"/>
      <c r="CD220" s="616"/>
      <c r="CE220" s="616"/>
      <c r="CF220" s="616"/>
      <c r="CG220" s="616"/>
      <c r="CH220" s="616"/>
      <c r="CI220" s="617"/>
      <c r="CK220" s="1367"/>
    </row>
    <row r="221" spans="1:89" s="1366" customFormat="1" x14ac:dyDescent="0.25">
      <c r="A221" s="1357"/>
      <c r="B221" s="889" t="s">
        <v>392</v>
      </c>
      <c r="C221" s="890" t="s">
        <v>393</v>
      </c>
      <c r="D221" s="886" t="s">
        <v>79</v>
      </c>
      <c r="E221" s="887" t="s">
        <v>146</v>
      </c>
      <c r="F221" s="888">
        <v>2</v>
      </c>
      <c r="G221" s="612">
        <v>6.4</v>
      </c>
      <c r="H221" s="612">
        <v>6.4</v>
      </c>
      <c r="I221" s="612">
        <v>6.4</v>
      </c>
      <c r="J221" s="612">
        <v>6.4</v>
      </c>
      <c r="K221" s="612">
        <v>6.4</v>
      </c>
      <c r="L221" s="612">
        <v>6.4</v>
      </c>
      <c r="M221" s="616">
        <v>6.4</v>
      </c>
      <c r="N221" s="616">
        <v>6.4</v>
      </c>
      <c r="O221" s="616">
        <v>6.4</v>
      </c>
      <c r="P221" s="616">
        <v>6.4</v>
      </c>
      <c r="Q221" s="616">
        <v>6.4</v>
      </c>
      <c r="R221" s="616">
        <v>6.4</v>
      </c>
      <c r="S221" s="616">
        <v>6.4</v>
      </c>
      <c r="T221" s="616">
        <v>6.4</v>
      </c>
      <c r="U221" s="616">
        <v>6.4</v>
      </c>
      <c r="V221" s="616">
        <v>6.4</v>
      </c>
      <c r="W221" s="616">
        <v>6.4</v>
      </c>
      <c r="X221" s="616">
        <v>6.4</v>
      </c>
      <c r="Y221" s="616">
        <v>6.4</v>
      </c>
      <c r="Z221" s="616">
        <v>6.4</v>
      </c>
      <c r="AA221" s="616">
        <v>6.4</v>
      </c>
      <c r="AB221" s="616">
        <v>6.4</v>
      </c>
      <c r="AC221" s="616">
        <v>6.4</v>
      </c>
      <c r="AD221" s="616">
        <v>6.4</v>
      </c>
      <c r="AE221" s="616">
        <v>6.4</v>
      </c>
      <c r="AF221" s="616">
        <v>6.4</v>
      </c>
      <c r="AG221" s="616">
        <v>6.4</v>
      </c>
      <c r="AH221" s="616">
        <v>6.4</v>
      </c>
      <c r="AI221" s="616">
        <v>6.4</v>
      </c>
      <c r="AJ221" s="616">
        <v>6.4</v>
      </c>
      <c r="AK221" s="616">
        <v>6.4</v>
      </c>
      <c r="AL221" s="616">
        <v>6.4</v>
      </c>
      <c r="AM221" s="616">
        <v>6.4</v>
      </c>
      <c r="AN221" s="616">
        <v>6.4</v>
      </c>
      <c r="AO221" s="616">
        <v>6.4</v>
      </c>
      <c r="AP221" s="616">
        <v>6.4</v>
      </c>
      <c r="AQ221" s="616">
        <v>6.4</v>
      </c>
      <c r="AR221" s="616">
        <v>6.4</v>
      </c>
      <c r="AS221" s="616">
        <v>6.4</v>
      </c>
      <c r="AT221" s="616">
        <v>6.4</v>
      </c>
      <c r="AU221" s="616">
        <v>6.4</v>
      </c>
      <c r="AV221" s="616">
        <v>6.4</v>
      </c>
      <c r="AW221" s="616">
        <v>6.4</v>
      </c>
      <c r="AX221" s="616">
        <v>6.4</v>
      </c>
      <c r="AY221" s="616">
        <v>6.4</v>
      </c>
      <c r="AZ221" s="616">
        <v>6.4</v>
      </c>
      <c r="BA221" s="616">
        <v>6.4</v>
      </c>
      <c r="BB221" s="616">
        <v>6.4</v>
      </c>
      <c r="BC221" s="616">
        <v>6.4</v>
      </c>
      <c r="BD221" s="616">
        <v>6.4</v>
      </c>
      <c r="BE221" s="616">
        <v>6.4</v>
      </c>
      <c r="BF221" s="616">
        <v>6.4</v>
      </c>
      <c r="BG221" s="616">
        <v>6.4</v>
      </c>
      <c r="BH221" s="616">
        <v>6.4</v>
      </c>
      <c r="BI221" s="616">
        <v>6.4</v>
      </c>
      <c r="BJ221" s="616">
        <v>6.4</v>
      </c>
      <c r="BK221" s="616"/>
      <c r="BL221" s="616"/>
      <c r="BM221" s="616"/>
      <c r="BN221" s="616"/>
      <c r="BO221" s="616"/>
      <c r="BP221" s="616"/>
      <c r="BQ221" s="616"/>
      <c r="BR221" s="616"/>
      <c r="BS221" s="616"/>
      <c r="BT221" s="616"/>
      <c r="BU221" s="616"/>
      <c r="BV221" s="616"/>
      <c r="BW221" s="616"/>
      <c r="BX221" s="616"/>
      <c r="BY221" s="616"/>
      <c r="BZ221" s="616"/>
      <c r="CA221" s="616"/>
      <c r="CB221" s="616"/>
      <c r="CC221" s="616"/>
      <c r="CD221" s="616"/>
      <c r="CE221" s="616"/>
      <c r="CF221" s="616"/>
      <c r="CG221" s="616"/>
      <c r="CH221" s="616"/>
      <c r="CI221" s="617"/>
      <c r="CK221" s="1367"/>
    </row>
    <row r="222" spans="1:89" s="1366" customFormat="1" x14ac:dyDescent="0.25">
      <c r="A222" s="1357"/>
      <c r="B222" s="891" t="s">
        <v>394</v>
      </c>
      <c r="C222" s="892" t="s">
        <v>297</v>
      </c>
      <c r="D222" s="892" t="s">
        <v>395</v>
      </c>
      <c r="E222" s="893" t="s">
        <v>146</v>
      </c>
      <c r="F222" s="888">
        <v>2</v>
      </c>
      <c r="G222" s="619">
        <f>(G211+G213)-(G220+G221)</f>
        <v>229.8</v>
      </c>
      <c r="H222" s="619">
        <f t="shared" ref="H222:BJ222" si="58">(H211+H213)-(H220+H221)</f>
        <v>229.7</v>
      </c>
      <c r="I222" s="619">
        <f t="shared" si="58"/>
        <v>229.6</v>
      </c>
      <c r="J222" s="619">
        <f t="shared" si="58"/>
        <v>229.5</v>
      </c>
      <c r="K222" s="619">
        <f t="shared" si="58"/>
        <v>229.4</v>
      </c>
      <c r="L222" s="619">
        <f t="shared" si="58"/>
        <v>239.8</v>
      </c>
      <c r="M222" s="623">
        <f t="shared" si="58"/>
        <v>235.63775000000001</v>
      </c>
      <c r="N222" s="623">
        <f t="shared" si="58"/>
        <v>235.50269</v>
      </c>
      <c r="O222" s="623">
        <f t="shared" si="58"/>
        <v>235.36762999999999</v>
      </c>
      <c r="P222" s="623">
        <f t="shared" si="58"/>
        <v>235.23256000000001</v>
      </c>
      <c r="Q222" s="623">
        <f t="shared" si="58"/>
        <v>247.0975</v>
      </c>
      <c r="R222" s="623">
        <f t="shared" si="58"/>
        <v>246.96243999999999</v>
      </c>
      <c r="S222" s="623">
        <f t="shared" si="58"/>
        <v>246.82737</v>
      </c>
      <c r="T222" s="623">
        <f t="shared" si="58"/>
        <v>246.69230999999999</v>
      </c>
      <c r="U222" s="623">
        <f t="shared" si="58"/>
        <v>246.55725000000001</v>
      </c>
      <c r="V222" s="623">
        <f t="shared" si="58"/>
        <v>246.42219</v>
      </c>
      <c r="W222" s="623">
        <f t="shared" si="58"/>
        <v>246.28711999999999</v>
      </c>
      <c r="X222" s="623">
        <f t="shared" si="58"/>
        <v>246.15206000000001</v>
      </c>
      <c r="Y222" s="623">
        <f t="shared" si="58"/>
        <v>246.017</v>
      </c>
      <c r="Z222" s="623">
        <f t="shared" si="58"/>
        <v>245.88193999999999</v>
      </c>
      <c r="AA222" s="623">
        <f t="shared" si="58"/>
        <v>246.81249499999998</v>
      </c>
      <c r="AB222" s="623">
        <f t="shared" si="58"/>
        <v>246.6767475</v>
      </c>
      <c r="AC222" s="623">
        <f t="shared" si="58"/>
        <v>246.541</v>
      </c>
      <c r="AD222" s="623">
        <f t="shared" si="58"/>
        <v>246.40525249999999</v>
      </c>
      <c r="AE222" s="623">
        <f t="shared" si="58"/>
        <v>246.26949500000001</v>
      </c>
      <c r="AF222" s="623">
        <f t="shared" si="58"/>
        <v>246.1337475</v>
      </c>
      <c r="AG222" s="623">
        <f t="shared" si="58"/>
        <v>245.99799999999999</v>
      </c>
      <c r="AH222" s="623">
        <f t="shared" si="58"/>
        <v>245.86225249999998</v>
      </c>
      <c r="AI222" s="623">
        <f t="shared" si="58"/>
        <v>245.726495</v>
      </c>
      <c r="AJ222" s="623">
        <f t="shared" si="58"/>
        <v>245.59074749999999</v>
      </c>
      <c r="AK222" s="623">
        <f t="shared" si="58"/>
        <v>245.45499999999998</v>
      </c>
      <c r="AL222" s="623">
        <f t="shared" si="58"/>
        <v>245.3192525</v>
      </c>
      <c r="AM222" s="623">
        <f t="shared" si="58"/>
        <v>245.18349499999999</v>
      </c>
      <c r="AN222" s="623">
        <f t="shared" si="58"/>
        <v>245.04774749999999</v>
      </c>
      <c r="AO222" s="623">
        <f t="shared" si="58"/>
        <v>244.91200000000001</v>
      </c>
      <c r="AP222" s="623">
        <f t="shared" si="58"/>
        <v>244.7762525</v>
      </c>
      <c r="AQ222" s="623">
        <f t="shared" si="58"/>
        <v>244.64049499999999</v>
      </c>
      <c r="AR222" s="623">
        <f t="shared" si="58"/>
        <v>244.50474750000001</v>
      </c>
      <c r="AS222" s="623">
        <f t="shared" si="58"/>
        <v>244.369</v>
      </c>
      <c r="AT222" s="623">
        <f t="shared" si="58"/>
        <v>244.23325249999999</v>
      </c>
      <c r="AU222" s="623">
        <f t="shared" si="58"/>
        <v>244.09749499999998</v>
      </c>
      <c r="AV222" s="623">
        <f t="shared" si="58"/>
        <v>243.9617475</v>
      </c>
      <c r="AW222" s="623">
        <f t="shared" si="58"/>
        <v>243.82599999999999</v>
      </c>
      <c r="AX222" s="623">
        <f t="shared" si="58"/>
        <v>243.69025249999999</v>
      </c>
      <c r="AY222" s="623">
        <f t="shared" si="58"/>
        <v>243.554495</v>
      </c>
      <c r="AZ222" s="623">
        <f t="shared" si="58"/>
        <v>243.41874749999999</v>
      </c>
      <c r="BA222" s="623">
        <f t="shared" si="58"/>
        <v>243.28299999999999</v>
      </c>
      <c r="BB222" s="623">
        <f t="shared" si="58"/>
        <v>243.14725249999998</v>
      </c>
      <c r="BC222" s="623">
        <f t="shared" si="58"/>
        <v>243.011495</v>
      </c>
      <c r="BD222" s="623">
        <f t="shared" si="58"/>
        <v>242.87574749999999</v>
      </c>
      <c r="BE222" s="623">
        <f t="shared" si="58"/>
        <v>242.74</v>
      </c>
      <c r="BF222" s="623">
        <f t="shared" si="58"/>
        <v>242.6042525</v>
      </c>
      <c r="BG222" s="623">
        <f t="shared" si="58"/>
        <v>242.46849499999999</v>
      </c>
      <c r="BH222" s="623">
        <f t="shared" si="58"/>
        <v>242.33274749999998</v>
      </c>
      <c r="BI222" s="623">
        <f t="shared" si="58"/>
        <v>242.197</v>
      </c>
      <c r="BJ222" s="623">
        <f t="shared" si="58"/>
        <v>242.06125249999999</v>
      </c>
      <c r="BK222" s="1539"/>
      <c r="BL222" s="1539"/>
      <c r="BM222" s="1539"/>
      <c r="BN222" s="1539"/>
      <c r="BO222" s="1539"/>
      <c r="BP222" s="1539"/>
      <c r="BQ222" s="1539"/>
      <c r="BR222" s="1539"/>
      <c r="BS222" s="1539"/>
      <c r="BT222" s="1539"/>
      <c r="BU222" s="1539"/>
      <c r="BV222" s="1539"/>
      <c r="BW222" s="1539"/>
      <c r="BX222" s="1539"/>
      <c r="BY222" s="1539"/>
      <c r="BZ222" s="1539"/>
      <c r="CA222" s="1539"/>
      <c r="CB222" s="1539"/>
      <c r="CC222" s="1539"/>
      <c r="CD222" s="1539"/>
      <c r="CE222" s="1539"/>
      <c r="CF222" s="1539"/>
      <c r="CG222" s="1539"/>
      <c r="CH222" s="1539"/>
      <c r="CI222" s="1538"/>
      <c r="CK222" s="1367"/>
    </row>
    <row r="223" spans="1:89" s="1366" customFormat="1" ht="14.4" thickBot="1" x14ac:dyDescent="0.3">
      <c r="A223" s="1357"/>
      <c r="B223" s="894" t="s">
        <v>396</v>
      </c>
      <c r="C223" s="895" t="s">
        <v>300</v>
      </c>
      <c r="D223" s="895" t="s">
        <v>397</v>
      </c>
      <c r="E223" s="896" t="s">
        <v>146</v>
      </c>
      <c r="F223" s="897">
        <v>2</v>
      </c>
      <c r="G223" s="629">
        <f>G222+SUM(G207:G210)</f>
        <v>207.3</v>
      </c>
      <c r="H223" s="629">
        <f t="shared" ref="H223:BJ223" si="59">H222+SUM(H207:H210)</f>
        <v>199.7</v>
      </c>
      <c r="I223" s="629">
        <f t="shared" si="59"/>
        <v>199.6</v>
      </c>
      <c r="J223" s="629">
        <f t="shared" si="59"/>
        <v>199.5</v>
      </c>
      <c r="K223" s="629">
        <f t="shared" si="59"/>
        <v>199.4</v>
      </c>
      <c r="L223" s="629">
        <f t="shared" si="59"/>
        <v>200.8</v>
      </c>
      <c r="M223" s="629">
        <f t="shared" si="59"/>
        <v>196.63775000000001</v>
      </c>
      <c r="N223" s="629">
        <f t="shared" si="59"/>
        <v>211.50269</v>
      </c>
      <c r="O223" s="629">
        <f t="shared" si="59"/>
        <v>211.36762999999999</v>
      </c>
      <c r="P223" s="629">
        <f t="shared" si="59"/>
        <v>211.23256000000001</v>
      </c>
      <c r="Q223" s="629">
        <f t="shared" si="59"/>
        <v>247.0975</v>
      </c>
      <c r="R223" s="629">
        <f t="shared" si="59"/>
        <v>246.96243999999999</v>
      </c>
      <c r="S223" s="629">
        <f t="shared" si="59"/>
        <v>246.82737</v>
      </c>
      <c r="T223" s="629">
        <f t="shared" si="59"/>
        <v>246.69230999999999</v>
      </c>
      <c r="U223" s="629">
        <f t="shared" si="59"/>
        <v>246.55725000000001</v>
      </c>
      <c r="V223" s="629">
        <f t="shared" si="59"/>
        <v>246.42219</v>
      </c>
      <c r="W223" s="629">
        <f t="shared" si="59"/>
        <v>246.28711999999999</v>
      </c>
      <c r="X223" s="629">
        <f t="shared" si="59"/>
        <v>246.15206000000001</v>
      </c>
      <c r="Y223" s="629">
        <f t="shared" si="59"/>
        <v>246.017</v>
      </c>
      <c r="Z223" s="629">
        <f t="shared" si="59"/>
        <v>245.88193999999999</v>
      </c>
      <c r="AA223" s="629">
        <f t="shared" si="59"/>
        <v>246.81249499999998</v>
      </c>
      <c r="AB223" s="629">
        <f t="shared" si="59"/>
        <v>246.6767475</v>
      </c>
      <c r="AC223" s="629">
        <f t="shared" si="59"/>
        <v>246.541</v>
      </c>
      <c r="AD223" s="629">
        <f t="shared" si="59"/>
        <v>246.40525249999999</v>
      </c>
      <c r="AE223" s="629">
        <f t="shared" si="59"/>
        <v>246.26949500000001</v>
      </c>
      <c r="AF223" s="629">
        <f t="shared" si="59"/>
        <v>246.1337475</v>
      </c>
      <c r="AG223" s="629">
        <f t="shared" si="59"/>
        <v>245.99799999999999</v>
      </c>
      <c r="AH223" s="629">
        <f t="shared" si="59"/>
        <v>245.86225249999998</v>
      </c>
      <c r="AI223" s="629">
        <f t="shared" si="59"/>
        <v>245.726495</v>
      </c>
      <c r="AJ223" s="629">
        <f t="shared" si="59"/>
        <v>245.59074749999999</v>
      </c>
      <c r="AK223" s="629">
        <f t="shared" si="59"/>
        <v>245.45499999999998</v>
      </c>
      <c r="AL223" s="629">
        <f t="shared" si="59"/>
        <v>245.3192525</v>
      </c>
      <c r="AM223" s="629">
        <f t="shared" si="59"/>
        <v>245.18349499999999</v>
      </c>
      <c r="AN223" s="629">
        <f t="shared" si="59"/>
        <v>245.04774749999999</v>
      </c>
      <c r="AO223" s="629">
        <f t="shared" si="59"/>
        <v>244.91200000000001</v>
      </c>
      <c r="AP223" s="629">
        <f t="shared" si="59"/>
        <v>244.7762525</v>
      </c>
      <c r="AQ223" s="629">
        <f t="shared" si="59"/>
        <v>244.64049499999999</v>
      </c>
      <c r="AR223" s="629">
        <f t="shared" si="59"/>
        <v>244.50474750000001</v>
      </c>
      <c r="AS223" s="629">
        <f t="shared" si="59"/>
        <v>244.369</v>
      </c>
      <c r="AT223" s="629">
        <f t="shared" si="59"/>
        <v>244.23325249999999</v>
      </c>
      <c r="AU223" s="629">
        <f t="shared" si="59"/>
        <v>244.09749499999998</v>
      </c>
      <c r="AV223" s="629">
        <f t="shared" si="59"/>
        <v>243.9617475</v>
      </c>
      <c r="AW223" s="629">
        <f t="shared" si="59"/>
        <v>243.82599999999999</v>
      </c>
      <c r="AX223" s="629">
        <f t="shared" si="59"/>
        <v>243.69025249999999</v>
      </c>
      <c r="AY223" s="629">
        <f t="shared" si="59"/>
        <v>243.554495</v>
      </c>
      <c r="AZ223" s="629">
        <f t="shared" si="59"/>
        <v>243.41874749999999</v>
      </c>
      <c r="BA223" s="629">
        <f t="shared" si="59"/>
        <v>243.28299999999999</v>
      </c>
      <c r="BB223" s="629">
        <f t="shared" si="59"/>
        <v>243.14725249999998</v>
      </c>
      <c r="BC223" s="629">
        <f t="shared" si="59"/>
        <v>243.011495</v>
      </c>
      <c r="BD223" s="629">
        <f t="shared" si="59"/>
        <v>242.87574749999999</v>
      </c>
      <c r="BE223" s="629">
        <f t="shared" si="59"/>
        <v>242.74</v>
      </c>
      <c r="BF223" s="629">
        <f t="shared" si="59"/>
        <v>242.6042525</v>
      </c>
      <c r="BG223" s="629">
        <f t="shared" si="59"/>
        <v>242.46849499999999</v>
      </c>
      <c r="BH223" s="629">
        <f t="shared" si="59"/>
        <v>242.33274749999998</v>
      </c>
      <c r="BI223" s="629">
        <f t="shared" si="59"/>
        <v>242.197</v>
      </c>
      <c r="BJ223" s="629">
        <f t="shared" si="59"/>
        <v>242.06125249999999</v>
      </c>
      <c r="BK223" s="1540"/>
      <c r="BL223" s="1540"/>
      <c r="BM223" s="1540"/>
      <c r="BN223" s="1540"/>
      <c r="BO223" s="1540"/>
      <c r="BP223" s="1540"/>
      <c r="BQ223" s="1540"/>
      <c r="BR223" s="1540"/>
      <c r="BS223" s="1540"/>
      <c r="BT223" s="1540"/>
      <c r="BU223" s="1540"/>
      <c r="BV223" s="1540"/>
      <c r="BW223" s="1540"/>
      <c r="BX223" s="1540"/>
      <c r="BY223" s="1540"/>
      <c r="BZ223" s="1540"/>
      <c r="CA223" s="1540"/>
      <c r="CB223" s="1540"/>
      <c r="CC223" s="1540"/>
      <c r="CD223" s="1540"/>
      <c r="CE223" s="1540"/>
      <c r="CF223" s="1540"/>
      <c r="CG223" s="1540"/>
      <c r="CH223" s="1540"/>
      <c r="CI223" s="1541"/>
      <c r="CK223" s="1367"/>
    </row>
    <row r="224" spans="1:89" s="1366" customFormat="1" x14ac:dyDescent="0.25">
      <c r="A224" s="1357"/>
      <c r="B224" s="898" t="s">
        <v>398</v>
      </c>
      <c r="C224" s="899" t="s">
        <v>399</v>
      </c>
      <c r="D224" s="904" t="s">
        <v>691</v>
      </c>
      <c r="E224" s="900" t="s">
        <v>146</v>
      </c>
      <c r="F224" s="901">
        <v>2</v>
      </c>
      <c r="G224" s="604">
        <v>32.619999999999997</v>
      </c>
      <c r="H224" s="604">
        <v>30.669999999999998</v>
      </c>
      <c r="I224" s="604">
        <v>30.81</v>
      </c>
      <c r="J224" s="604">
        <v>30.57</v>
      </c>
      <c r="K224" s="604">
        <v>31.77</v>
      </c>
      <c r="L224" s="604">
        <v>31.54</v>
      </c>
      <c r="M224" s="1614">
        <v>31.71</v>
      </c>
      <c r="N224" s="1614">
        <v>31.61</v>
      </c>
      <c r="O224" s="1614">
        <v>31.98</v>
      </c>
      <c r="P224" s="1614">
        <v>31.87</v>
      </c>
      <c r="Q224" s="1614">
        <v>32.28</v>
      </c>
      <c r="R224" s="1614">
        <v>31.83</v>
      </c>
      <c r="S224" s="1614">
        <v>32.15</v>
      </c>
      <c r="T224" s="1614">
        <v>31.97</v>
      </c>
      <c r="U224" s="1614">
        <v>32.630000000000003</v>
      </c>
      <c r="V224" s="1614">
        <v>32.28</v>
      </c>
      <c r="W224" s="1614">
        <v>31.96</v>
      </c>
      <c r="X224" s="1614">
        <v>32.5</v>
      </c>
      <c r="Y224" s="1614">
        <v>32.57</v>
      </c>
      <c r="Z224" s="1614">
        <v>32.32</v>
      </c>
      <c r="AA224" s="1614">
        <v>32.96</v>
      </c>
      <c r="AB224" s="1614">
        <v>32.58</v>
      </c>
      <c r="AC224" s="1614">
        <v>33.01</v>
      </c>
      <c r="AD224" s="1614">
        <v>32.32</v>
      </c>
      <c r="AE224" s="1614">
        <v>32.83</v>
      </c>
      <c r="AF224" s="1614">
        <v>33.130000000000003</v>
      </c>
      <c r="AG224" s="1614">
        <v>33.35</v>
      </c>
      <c r="AH224" s="1614">
        <v>33.17</v>
      </c>
      <c r="AI224" s="1614">
        <v>33.31</v>
      </c>
      <c r="AJ224" s="1614">
        <v>33.67</v>
      </c>
      <c r="AK224" s="1614">
        <v>33.42</v>
      </c>
      <c r="AL224" s="1614">
        <v>33.35</v>
      </c>
      <c r="AM224" s="1614">
        <v>33.39</v>
      </c>
      <c r="AN224" s="1614">
        <v>34.07</v>
      </c>
      <c r="AO224" s="1614">
        <v>33.68</v>
      </c>
      <c r="AP224" s="1614">
        <v>34.159999999999997</v>
      </c>
      <c r="AQ224" s="1614">
        <v>33.78</v>
      </c>
      <c r="AR224" s="1614">
        <v>34.93</v>
      </c>
      <c r="AS224" s="1614">
        <v>34.71</v>
      </c>
      <c r="AT224" s="1614">
        <v>35.06</v>
      </c>
      <c r="AU224" s="1614">
        <v>34.880000000000003</v>
      </c>
      <c r="AV224" s="1614">
        <v>35.269999999999996</v>
      </c>
      <c r="AW224" s="1614">
        <v>34.97</v>
      </c>
      <c r="AX224" s="1614">
        <v>35.81</v>
      </c>
      <c r="AY224" s="1614">
        <v>35.950000000000003</v>
      </c>
      <c r="AZ224" s="1614">
        <v>35.57</v>
      </c>
      <c r="BA224" s="1614">
        <v>35.76</v>
      </c>
      <c r="BB224" s="1614">
        <v>35.69</v>
      </c>
      <c r="BC224" s="1614">
        <v>35.86</v>
      </c>
      <c r="BD224" s="1614">
        <v>35.86</v>
      </c>
      <c r="BE224" s="1614">
        <v>36.42</v>
      </c>
      <c r="BF224" s="1614">
        <v>36.65</v>
      </c>
      <c r="BG224" s="1614">
        <v>36.75</v>
      </c>
      <c r="BH224" s="1614">
        <v>36.89</v>
      </c>
      <c r="BI224" s="1614">
        <v>36.72</v>
      </c>
      <c r="BJ224" s="1614">
        <v>36.93</v>
      </c>
      <c r="BK224" s="605"/>
      <c r="BL224" s="605"/>
      <c r="BM224" s="605"/>
      <c r="BN224" s="605"/>
      <c r="BO224" s="605"/>
      <c r="BP224" s="605"/>
      <c r="BQ224" s="605"/>
      <c r="BR224" s="605"/>
      <c r="BS224" s="605"/>
      <c r="BT224" s="605"/>
      <c r="BU224" s="605"/>
      <c r="BV224" s="605"/>
      <c r="BW224" s="605"/>
      <c r="BX224" s="605"/>
      <c r="BY224" s="605"/>
      <c r="BZ224" s="605"/>
      <c r="CA224" s="605"/>
      <c r="CB224" s="605"/>
      <c r="CC224" s="605"/>
      <c r="CD224" s="605"/>
      <c r="CE224" s="605"/>
      <c r="CF224" s="605"/>
      <c r="CG224" s="605"/>
      <c r="CH224" s="605"/>
      <c r="CI224" s="606"/>
      <c r="CK224" s="1367"/>
    </row>
    <row r="225" spans="1:89" s="1366" customFormat="1" x14ac:dyDescent="0.25">
      <c r="A225" s="1357"/>
      <c r="B225" s="902" t="s">
        <v>400</v>
      </c>
      <c r="C225" s="903" t="s">
        <v>614</v>
      </c>
      <c r="D225" s="904" t="s">
        <v>79</v>
      </c>
      <c r="E225" s="905" t="s">
        <v>146</v>
      </c>
      <c r="F225" s="906">
        <v>2</v>
      </c>
      <c r="G225" s="1072">
        <v>0</v>
      </c>
      <c r="H225" s="1072">
        <v>0</v>
      </c>
      <c r="I225" s="1072">
        <v>0</v>
      </c>
      <c r="J225" s="1072">
        <v>0</v>
      </c>
      <c r="K225" s="1072">
        <v>0</v>
      </c>
      <c r="L225" s="1072">
        <v>0</v>
      </c>
      <c r="M225" s="1615">
        <v>0</v>
      </c>
      <c r="N225" s="1615">
        <v>0</v>
      </c>
      <c r="O225" s="1615">
        <v>0</v>
      </c>
      <c r="P225" s="1615">
        <v>0</v>
      </c>
      <c r="Q225" s="1615">
        <v>0</v>
      </c>
      <c r="R225" s="1615">
        <v>0</v>
      </c>
      <c r="S225" s="1615">
        <v>0</v>
      </c>
      <c r="T225" s="1615">
        <v>0</v>
      </c>
      <c r="U225" s="1615">
        <v>0</v>
      </c>
      <c r="V225" s="1615">
        <v>0</v>
      </c>
      <c r="W225" s="1615">
        <v>0</v>
      </c>
      <c r="X225" s="1615">
        <v>0</v>
      </c>
      <c r="Y225" s="1615">
        <v>0</v>
      </c>
      <c r="Z225" s="1615">
        <v>0</v>
      </c>
      <c r="AA225" s="1615">
        <v>0</v>
      </c>
      <c r="AB225" s="1615">
        <v>0</v>
      </c>
      <c r="AC225" s="1615">
        <v>0</v>
      </c>
      <c r="AD225" s="1615">
        <v>0</v>
      </c>
      <c r="AE225" s="1615">
        <v>0</v>
      </c>
      <c r="AF225" s="1615">
        <v>0</v>
      </c>
      <c r="AG225" s="1615">
        <v>0</v>
      </c>
      <c r="AH225" s="1615">
        <v>0</v>
      </c>
      <c r="AI225" s="1615">
        <v>0</v>
      </c>
      <c r="AJ225" s="1615">
        <v>0</v>
      </c>
      <c r="AK225" s="1615">
        <v>0</v>
      </c>
      <c r="AL225" s="1615">
        <v>0</v>
      </c>
      <c r="AM225" s="1615">
        <v>0</v>
      </c>
      <c r="AN225" s="1615">
        <v>0</v>
      </c>
      <c r="AO225" s="1615">
        <v>0</v>
      </c>
      <c r="AP225" s="1615">
        <v>0</v>
      </c>
      <c r="AQ225" s="1615">
        <v>0</v>
      </c>
      <c r="AR225" s="1615">
        <v>0</v>
      </c>
      <c r="AS225" s="1615">
        <v>0</v>
      </c>
      <c r="AT225" s="1615">
        <v>0</v>
      </c>
      <c r="AU225" s="1615">
        <v>0</v>
      </c>
      <c r="AV225" s="1615">
        <v>0</v>
      </c>
      <c r="AW225" s="1615">
        <v>0</v>
      </c>
      <c r="AX225" s="1615">
        <v>0</v>
      </c>
      <c r="AY225" s="1615">
        <v>0</v>
      </c>
      <c r="AZ225" s="1615">
        <v>0</v>
      </c>
      <c r="BA225" s="1615">
        <v>0</v>
      </c>
      <c r="BB225" s="1615">
        <v>0</v>
      </c>
      <c r="BC225" s="1615">
        <v>0</v>
      </c>
      <c r="BD225" s="1615">
        <v>0</v>
      </c>
      <c r="BE225" s="1615">
        <v>0</v>
      </c>
      <c r="BF225" s="1615">
        <v>0</v>
      </c>
      <c r="BG225" s="1615">
        <v>0</v>
      </c>
      <c r="BH225" s="1615">
        <v>0</v>
      </c>
      <c r="BI225" s="1615">
        <v>0</v>
      </c>
      <c r="BJ225" s="1615">
        <v>0</v>
      </c>
      <c r="BK225" s="1073"/>
      <c r="BL225" s="1073"/>
      <c r="BM225" s="1073"/>
      <c r="BN225" s="1073"/>
      <c r="BO225" s="1073"/>
      <c r="BP225" s="1073"/>
      <c r="BQ225" s="1073"/>
      <c r="BR225" s="1073"/>
      <c r="BS225" s="1073"/>
      <c r="BT225" s="1073"/>
      <c r="BU225" s="1073"/>
      <c r="BV225" s="1073"/>
      <c r="BW225" s="1073"/>
      <c r="BX225" s="1073"/>
      <c r="BY225" s="1073"/>
      <c r="BZ225" s="1073"/>
      <c r="CA225" s="1073"/>
      <c r="CB225" s="1073"/>
      <c r="CC225" s="1073"/>
      <c r="CD225" s="1073"/>
      <c r="CE225" s="1073"/>
      <c r="CF225" s="1073"/>
      <c r="CG225" s="1073"/>
      <c r="CH225" s="1073"/>
      <c r="CI225" s="1074"/>
      <c r="CK225" s="1367"/>
    </row>
    <row r="226" spans="1:89" s="1366" customFormat="1" x14ac:dyDescent="0.25">
      <c r="A226" s="1357"/>
      <c r="B226" s="902" t="s">
        <v>402</v>
      </c>
      <c r="C226" s="903" t="s">
        <v>403</v>
      </c>
      <c r="D226" s="904" t="s">
        <v>691</v>
      </c>
      <c r="E226" s="905" t="s">
        <v>146</v>
      </c>
      <c r="F226" s="906">
        <v>2</v>
      </c>
      <c r="G226" s="612">
        <v>0.59000000000000008</v>
      </c>
      <c r="H226" s="612">
        <v>0.59000000000000008</v>
      </c>
      <c r="I226" s="612">
        <v>0.59000000000000008</v>
      </c>
      <c r="J226" s="612">
        <v>0.59000000000000008</v>
      </c>
      <c r="K226" s="612">
        <v>0.59000000000000008</v>
      </c>
      <c r="L226" s="612">
        <v>0.59000000000000008</v>
      </c>
      <c r="M226" s="1616">
        <v>0.59000000000000008</v>
      </c>
      <c r="N226" s="1616">
        <v>0.59000000000000008</v>
      </c>
      <c r="O226" s="1616">
        <v>0.59000000000000008</v>
      </c>
      <c r="P226" s="1616">
        <v>0.59000000000000008</v>
      </c>
      <c r="Q226" s="1616">
        <v>0.59000000000000008</v>
      </c>
      <c r="R226" s="1616">
        <v>0.59000000000000008</v>
      </c>
      <c r="S226" s="1616">
        <v>0.59000000000000008</v>
      </c>
      <c r="T226" s="1616">
        <v>0.59000000000000008</v>
      </c>
      <c r="U226" s="1616">
        <v>0.59000000000000008</v>
      </c>
      <c r="V226" s="1616">
        <v>0.59000000000000008</v>
      </c>
      <c r="W226" s="1616">
        <v>0.59000000000000008</v>
      </c>
      <c r="X226" s="1616">
        <v>0.59000000000000008</v>
      </c>
      <c r="Y226" s="1616">
        <v>0.59000000000000008</v>
      </c>
      <c r="Z226" s="1616">
        <v>0.59000000000000008</v>
      </c>
      <c r="AA226" s="1616">
        <v>0.59000000000000008</v>
      </c>
      <c r="AB226" s="1616">
        <v>0.59000000000000008</v>
      </c>
      <c r="AC226" s="1616">
        <v>0.59000000000000008</v>
      </c>
      <c r="AD226" s="1616">
        <v>0.59000000000000008</v>
      </c>
      <c r="AE226" s="1616">
        <v>0.59000000000000008</v>
      </c>
      <c r="AF226" s="1616">
        <v>0.59000000000000008</v>
      </c>
      <c r="AG226" s="1616">
        <v>0.59000000000000008</v>
      </c>
      <c r="AH226" s="1616">
        <v>0.59000000000000008</v>
      </c>
      <c r="AI226" s="1616">
        <v>0.59000000000000008</v>
      </c>
      <c r="AJ226" s="1616">
        <v>0.59000000000000008</v>
      </c>
      <c r="AK226" s="1616">
        <v>0.59000000000000008</v>
      </c>
      <c r="AL226" s="1616">
        <v>0.59000000000000008</v>
      </c>
      <c r="AM226" s="1616">
        <v>0.59000000000000008</v>
      </c>
      <c r="AN226" s="1616">
        <v>0.59000000000000008</v>
      </c>
      <c r="AO226" s="1616">
        <v>0.59000000000000008</v>
      </c>
      <c r="AP226" s="1616">
        <v>0.59000000000000008</v>
      </c>
      <c r="AQ226" s="1616">
        <v>0.59000000000000008</v>
      </c>
      <c r="AR226" s="1616">
        <v>0.59000000000000008</v>
      </c>
      <c r="AS226" s="1616">
        <v>0.59000000000000008</v>
      </c>
      <c r="AT226" s="1616">
        <v>0.59000000000000008</v>
      </c>
      <c r="AU226" s="1616">
        <v>0.59000000000000008</v>
      </c>
      <c r="AV226" s="1616">
        <v>0.59000000000000008</v>
      </c>
      <c r="AW226" s="1616">
        <v>0.59000000000000008</v>
      </c>
      <c r="AX226" s="1616">
        <v>0.59000000000000008</v>
      </c>
      <c r="AY226" s="1616">
        <v>0.59000000000000008</v>
      </c>
      <c r="AZ226" s="1616">
        <v>0.59000000000000008</v>
      </c>
      <c r="BA226" s="1616">
        <v>0.59000000000000008</v>
      </c>
      <c r="BB226" s="1616">
        <v>0.59000000000000008</v>
      </c>
      <c r="BC226" s="1616">
        <v>0.59000000000000008</v>
      </c>
      <c r="BD226" s="1616">
        <v>0.59000000000000008</v>
      </c>
      <c r="BE226" s="1616">
        <v>0.59000000000000008</v>
      </c>
      <c r="BF226" s="1616">
        <v>0.59000000000000008</v>
      </c>
      <c r="BG226" s="1616">
        <v>0.59000000000000008</v>
      </c>
      <c r="BH226" s="1616">
        <v>0.59000000000000008</v>
      </c>
      <c r="BI226" s="1616">
        <v>0.59000000000000008</v>
      </c>
      <c r="BJ226" s="1616">
        <v>0.59000000000000008</v>
      </c>
      <c r="BK226" s="616"/>
      <c r="BL226" s="616"/>
      <c r="BM226" s="616"/>
      <c r="BN226" s="616"/>
      <c r="BO226" s="616"/>
      <c r="BP226" s="616"/>
      <c r="BQ226" s="616"/>
      <c r="BR226" s="616"/>
      <c r="BS226" s="616"/>
      <c r="BT226" s="616"/>
      <c r="BU226" s="616"/>
      <c r="BV226" s="616"/>
      <c r="BW226" s="616"/>
      <c r="BX226" s="616"/>
      <c r="BY226" s="616"/>
      <c r="BZ226" s="616"/>
      <c r="CA226" s="616"/>
      <c r="CB226" s="616"/>
      <c r="CC226" s="616"/>
      <c r="CD226" s="616"/>
      <c r="CE226" s="616"/>
      <c r="CF226" s="616"/>
      <c r="CG226" s="616"/>
      <c r="CH226" s="616"/>
      <c r="CI226" s="617"/>
      <c r="CK226" s="1367"/>
    </row>
    <row r="227" spans="1:89" s="1366" customFormat="1" x14ac:dyDescent="0.25">
      <c r="A227" s="1357"/>
      <c r="B227" s="902" t="s">
        <v>404</v>
      </c>
      <c r="C227" s="903" t="s">
        <v>405</v>
      </c>
      <c r="D227" s="904" t="s">
        <v>691</v>
      </c>
      <c r="E227" s="905" t="s">
        <v>146</v>
      </c>
      <c r="F227" s="906">
        <v>2</v>
      </c>
      <c r="G227" s="612">
        <v>39.019999999999996</v>
      </c>
      <c r="H227" s="612">
        <v>41.7</v>
      </c>
      <c r="I227" s="612">
        <v>47</v>
      </c>
      <c r="J227" s="612">
        <v>53.03</v>
      </c>
      <c r="K227" s="612">
        <v>59.3</v>
      </c>
      <c r="L227" s="612">
        <v>65.75</v>
      </c>
      <c r="M227" s="1616">
        <v>66.989999999999995</v>
      </c>
      <c r="N227" s="1616">
        <v>68.180000000000007</v>
      </c>
      <c r="O227" s="1616">
        <v>69.240000000000009</v>
      </c>
      <c r="P227" s="1616">
        <v>70.31</v>
      </c>
      <c r="Q227" s="1616">
        <v>71.34</v>
      </c>
      <c r="R227" s="1616">
        <v>72.290000000000006</v>
      </c>
      <c r="S227" s="1616">
        <v>73.19</v>
      </c>
      <c r="T227" s="1616">
        <v>74.040000000000006</v>
      </c>
      <c r="U227" s="1616">
        <v>74.86</v>
      </c>
      <c r="V227" s="1616">
        <v>75.680000000000007</v>
      </c>
      <c r="W227" s="1616">
        <v>76.47</v>
      </c>
      <c r="X227" s="1616">
        <v>77.25</v>
      </c>
      <c r="Y227" s="1616">
        <v>78.03</v>
      </c>
      <c r="Z227" s="1616">
        <v>78.820000000000007</v>
      </c>
      <c r="AA227" s="1616">
        <v>79.62</v>
      </c>
      <c r="AB227" s="1616">
        <v>80.410000000000011</v>
      </c>
      <c r="AC227" s="1616">
        <v>81.210000000000008</v>
      </c>
      <c r="AD227" s="1616">
        <v>82</v>
      </c>
      <c r="AE227" s="1616">
        <v>82.79</v>
      </c>
      <c r="AF227" s="1616">
        <v>83.58</v>
      </c>
      <c r="AG227" s="1616">
        <v>84.36</v>
      </c>
      <c r="AH227" s="1616">
        <v>85.14</v>
      </c>
      <c r="AI227" s="1616">
        <v>85.93</v>
      </c>
      <c r="AJ227" s="1616">
        <v>86.7</v>
      </c>
      <c r="AK227" s="1616">
        <v>87.48</v>
      </c>
      <c r="AL227" s="1616">
        <v>87.98</v>
      </c>
      <c r="AM227" s="1616">
        <v>88.460000000000008</v>
      </c>
      <c r="AN227" s="1616">
        <v>88.93</v>
      </c>
      <c r="AO227" s="1616">
        <v>89.410000000000011</v>
      </c>
      <c r="AP227" s="1616">
        <v>89.89</v>
      </c>
      <c r="AQ227" s="1616">
        <v>90.37</v>
      </c>
      <c r="AR227" s="1616">
        <v>90.850000000000009</v>
      </c>
      <c r="AS227" s="1616">
        <v>91.320000000000007</v>
      </c>
      <c r="AT227" s="1616">
        <v>91.79</v>
      </c>
      <c r="AU227" s="1616">
        <v>92.26</v>
      </c>
      <c r="AV227" s="1616">
        <v>92.73</v>
      </c>
      <c r="AW227" s="1616">
        <v>93.210000000000008</v>
      </c>
      <c r="AX227" s="1616">
        <v>93.69</v>
      </c>
      <c r="AY227" s="1616">
        <v>94.17</v>
      </c>
      <c r="AZ227" s="1616">
        <v>94.660000000000011</v>
      </c>
      <c r="BA227" s="1616">
        <v>95.160000000000011</v>
      </c>
      <c r="BB227" s="1616">
        <v>95.660000000000011</v>
      </c>
      <c r="BC227" s="1616">
        <v>96.15</v>
      </c>
      <c r="BD227" s="1616">
        <v>96.65</v>
      </c>
      <c r="BE227" s="1616">
        <v>97.13000000000001</v>
      </c>
      <c r="BF227" s="1616">
        <v>97.61</v>
      </c>
      <c r="BG227" s="1616">
        <v>98.100000000000009</v>
      </c>
      <c r="BH227" s="1616">
        <v>98.570000000000007</v>
      </c>
      <c r="BI227" s="1616">
        <v>99.050000000000011</v>
      </c>
      <c r="BJ227" s="1616">
        <v>99.51</v>
      </c>
      <c r="BK227" s="616"/>
      <c r="BL227" s="616"/>
      <c r="BM227" s="616"/>
      <c r="BN227" s="616"/>
      <c r="BO227" s="616"/>
      <c r="BP227" s="616"/>
      <c r="BQ227" s="616"/>
      <c r="BR227" s="616"/>
      <c r="BS227" s="616"/>
      <c r="BT227" s="616"/>
      <c r="BU227" s="616"/>
      <c r="BV227" s="616"/>
      <c r="BW227" s="616"/>
      <c r="BX227" s="616"/>
      <c r="BY227" s="616"/>
      <c r="BZ227" s="616"/>
      <c r="CA227" s="616"/>
      <c r="CB227" s="616"/>
      <c r="CC227" s="616"/>
      <c r="CD227" s="616"/>
      <c r="CE227" s="616"/>
      <c r="CF227" s="616"/>
      <c r="CG227" s="616"/>
      <c r="CH227" s="616"/>
      <c r="CI227" s="617"/>
      <c r="CK227" s="1367"/>
    </row>
    <row r="228" spans="1:89" s="1368" customFormat="1" x14ac:dyDescent="0.25">
      <c r="A228" s="1357"/>
      <c r="B228" s="902" t="s">
        <v>406</v>
      </c>
      <c r="C228" s="903" t="s">
        <v>407</v>
      </c>
      <c r="D228" s="904" t="s">
        <v>691</v>
      </c>
      <c r="E228" s="905" t="s">
        <v>146</v>
      </c>
      <c r="F228" s="906">
        <v>2</v>
      </c>
      <c r="G228" s="612">
        <v>126.31</v>
      </c>
      <c r="H228" s="612">
        <v>124.64</v>
      </c>
      <c r="I228" s="612">
        <v>120.11</v>
      </c>
      <c r="J228" s="612">
        <v>114.16999999999999</v>
      </c>
      <c r="K228" s="612">
        <v>107.45</v>
      </c>
      <c r="L228" s="612">
        <v>100.67</v>
      </c>
      <c r="M228" s="1616">
        <v>100.61</v>
      </c>
      <c r="N228" s="1616">
        <v>100.47</v>
      </c>
      <c r="O228" s="1616">
        <v>100.33</v>
      </c>
      <c r="P228" s="1616">
        <v>100.19</v>
      </c>
      <c r="Q228" s="1616">
        <v>100.06</v>
      </c>
      <c r="R228" s="1616">
        <v>99.929999999999993</v>
      </c>
      <c r="S228" s="1616">
        <v>99.82</v>
      </c>
      <c r="T228" s="1616">
        <v>99.71</v>
      </c>
      <c r="U228" s="1616">
        <v>99.62</v>
      </c>
      <c r="V228" s="1616">
        <v>99.539999999999992</v>
      </c>
      <c r="W228" s="1616">
        <v>99.45</v>
      </c>
      <c r="X228" s="1616">
        <v>99.36</v>
      </c>
      <c r="Y228" s="1616">
        <v>99.27</v>
      </c>
      <c r="Z228" s="1616">
        <v>99.19</v>
      </c>
      <c r="AA228" s="1616">
        <v>99.15</v>
      </c>
      <c r="AB228" s="1616">
        <v>99.11</v>
      </c>
      <c r="AC228" s="1616">
        <v>99.08</v>
      </c>
      <c r="AD228" s="1616">
        <v>99.07</v>
      </c>
      <c r="AE228" s="1616">
        <v>99.06</v>
      </c>
      <c r="AF228" s="1616">
        <v>99.05</v>
      </c>
      <c r="AG228" s="1616">
        <v>99.05</v>
      </c>
      <c r="AH228" s="1616">
        <v>99.039999999999992</v>
      </c>
      <c r="AI228" s="1616">
        <v>99.05</v>
      </c>
      <c r="AJ228" s="1616">
        <v>99.07</v>
      </c>
      <c r="AK228" s="1616">
        <v>99.09</v>
      </c>
      <c r="AL228" s="1616">
        <v>99.09</v>
      </c>
      <c r="AM228" s="1616">
        <v>99.11</v>
      </c>
      <c r="AN228" s="1616">
        <v>99.12</v>
      </c>
      <c r="AO228" s="1616">
        <v>99.12</v>
      </c>
      <c r="AP228" s="1616">
        <v>99.13</v>
      </c>
      <c r="AQ228" s="1616">
        <v>99.13</v>
      </c>
      <c r="AR228" s="1616">
        <v>99.14</v>
      </c>
      <c r="AS228" s="1616">
        <v>99.15</v>
      </c>
      <c r="AT228" s="1616">
        <v>99.17</v>
      </c>
      <c r="AU228" s="1616">
        <v>99.19</v>
      </c>
      <c r="AV228" s="1616">
        <v>99.2</v>
      </c>
      <c r="AW228" s="1616">
        <v>99.22</v>
      </c>
      <c r="AX228" s="1616">
        <v>99.23</v>
      </c>
      <c r="AY228" s="1616">
        <v>99.22</v>
      </c>
      <c r="AZ228" s="1616">
        <v>99.2</v>
      </c>
      <c r="BA228" s="1616">
        <v>99.179999999999993</v>
      </c>
      <c r="BB228" s="1616">
        <v>99.16</v>
      </c>
      <c r="BC228" s="1616">
        <v>99.14</v>
      </c>
      <c r="BD228" s="1616">
        <v>99.11</v>
      </c>
      <c r="BE228" s="1616">
        <v>99.09</v>
      </c>
      <c r="BF228" s="1616">
        <v>99.08</v>
      </c>
      <c r="BG228" s="1616">
        <v>99.06</v>
      </c>
      <c r="BH228" s="1616">
        <v>99.05</v>
      </c>
      <c r="BI228" s="1616">
        <v>99.039999999999992</v>
      </c>
      <c r="BJ228" s="1616">
        <v>99.039999999999992</v>
      </c>
      <c r="BK228" s="616"/>
      <c r="BL228" s="616"/>
      <c r="BM228" s="616"/>
      <c r="BN228" s="616"/>
      <c r="BO228" s="616"/>
      <c r="BP228" s="616"/>
      <c r="BQ228" s="616"/>
      <c r="BR228" s="616"/>
      <c r="BS228" s="616"/>
      <c r="BT228" s="616"/>
      <c r="BU228" s="616"/>
      <c r="BV228" s="616"/>
      <c r="BW228" s="616"/>
      <c r="BX228" s="616"/>
      <c r="BY228" s="616"/>
      <c r="BZ228" s="616"/>
      <c r="CA228" s="616"/>
      <c r="CB228" s="616"/>
      <c r="CC228" s="616"/>
      <c r="CD228" s="616"/>
      <c r="CE228" s="616"/>
      <c r="CF228" s="616"/>
      <c r="CG228" s="616"/>
      <c r="CH228" s="616"/>
      <c r="CI228" s="617"/>
      <c r="CK228" s="1369"/>
    </row>
    <row r="229" spans="1:89" s="1366" customFormat="1" ht="27.6" x14ac:dyDescent="0.25">
      <c r="A229" s="1357"/>
      <c r="B229" s="902" t="s">
        <v>408</v>
      </c>
      <c r="C229" s="903" t="s">
        <v>409</v>
      </c>
      <c r="D229" s="904" t="s">
        <v>79</v>
      </c>
      <c r="E229" s="905" t="s">
        <v>285</v>
      </c>
      <c r="F229" s="906">
        <v>1</v>
      </c>
      <c r="G229" s="1620">
        <v>0</v>
      </c>
      <c r="H229" s="1620">
        <v>5.7761023558230408E-2</v>
      </c>
      <c r="I229" s="1620">
        <v>0.1155220471164609</v>
      </c>
      <c r="J229" s="1620">
        <v>0.17328307067469131</v>
      </c>
      <c r="K229" s="1620">
        <v>0.22279251943888886</v>
      </c>
      <c r="L229" s="1620">
        <v>0.28055354299711932</v>
      </c>
      <c r="M229" s="1617">
        <v>0.33831456655534969</v>
      </c>
      <c r="N229" s="1617">
        <v>0.39607559011358023</v>
      </c>
      <c r="O229" s="1617">
        <v>0.45383661367181066</v>
      </c>
      <c r="P229" s="1617">
        <v>0.5033460624360081</v>
      </c>
      <c r="Q229" s="1617">
        <v>0.56110708599423864</v>
      </c>
      <c r="R229" s="1617">
        <v>0.61886810955246907</v>
      </c>
      <c r="S229" s="1617">
        <v>0.67662913311069972</v>
      </c>
      <c r="T229" s="1617">
        <v>0.72613858187489699</v>
      </c>
      <c r="U229" s="1617">
        <v>0.78389960543312742</v>
      </c>
      <c r="V229" s="1617">
        <v>0.84166062899135807</v>
      </c>
      <c r="W229" s="1617">
        <v>0.89942165254958806</v>
      </c>
      <c r="X229" s="1617">
        <v>0.95718267610781882</v>
      </c>
      <c r="Y229" s="1617">
        <v>1.0066921248720164</v>
      </c>
      <c r="Z229" s="1617">
        <v>1.0644531484302469</v>
      </c>
      <c r="AA229" s="1617">
        <v>1.1222141719884773</v>
      </c>
      <c r="AB229" s="1617">
        <v>1.1775592039609371</v>
      </c>
      <c r="AC229" s="1617">
        <v>1.2351155926327155</v>
      </c>
      <c r="AD229" s="1617">
        <v>1.2921104959635004</v>
      </c>
      <c r="AE229" s="1617">
        <v>1.3441729548221331</v>
      </c>
      <c r="AF229" s="1617">
        <v>1.3991959512924985</v>
      </c>
      <c r="AG229" s="1617">
        <v>1.4569176404263142</v>
      </c>
      <c r="AH229" s="1617">
        <v>1.5143643670421447</v>
      </c>
      <c r="AI229" s="1617">
        <v>1.5712269760675892</v>
      </c>
      <c r="AJ229" s="1617">
        <v>1.6232346575064796</v>
      </c>
      <c r="AK229" s="1617">
        <v>1.6780716951202916</v>
      </c>
      <c r="AL229" s="1617">
        <v>1.7355990834056645</v>
      </c>
      <c r="AM229" s="1617">
        <v>1.7929117481248824</v>
      </c>
      <c r="AN229" s="1617">
        <v>1.8496495940673614</v>
      </c>
      <c r="AO229" s="1617">
        <v>1.9016630217010944</v>
      </c>
      <c r="AP229" s="1617">
        <v>1.9562780451051156</v>
      </c>
      <c r="AQ229" s="1617">
        <v>2.0135785867736677</v>
      </c>
      <c r="AR229" s="1617">
        <v>2.070761149822995</v>
      </c>
      <c r="AS229" s="1617">
        <v>2.1273817256046224</v>
      </c>
      <c r="AT229" s="1617">
        <v>2.1794611271015096</v>
      </c>
      <c r="AU229" s="1617">
        <v>2.2338182546846732</v>
      </c>
      <c r="AV229" s="1617">
        <v>2.2908595604924384</v>
      </c>
      <c r="AW229" s="1617">
        <v>2.3479159612135128</v>
      </c>
      <c r="AX229" s="1617">
        <v>2.4044267217468267</v>
      </c>
      <c r="AY229" s="1617">
        <v>2.456632030994812</v>
      </c>
      <c r="AZ229" s="1617">
        <v>2.5106955536355477</v>
      </c>
      <c r="BA229" s="1617">
        <v>2.567445389736065</v>
      </c>
      <c r="BB229" s="1617">
        <v>2.6243795467495761</v>
      </c>
      <c r="BC229" s="1617">
        <v>2.6807879092256264</v>
      </c>
      <c r="BD229" s="1617">
        <v>2.7331787684762912</v>
      </c>
      <c r="BE229" s="1617">
        <v>2.7869131483014842</v>
      </c>
      <c r="BF229" s="1617">
        <v>2.8433394351303507</v>
      </c>
      <c r="BG229" s="1617">
        <v>2.9001552464979699</v>
      </c>
      <c r="BH229" s="1617">
        <v>2.9564685906714909</v>
      </c>
      <c r="BI229" s="1617">
        <v>3.0091043526634742</v>
      </c>
      <c r="BJ229" s="1617">
        <v>3.0624742218200653</v>
      </c>
      <c r="BK229" s="637"/>
      <c r="BL229" s="637"/>
      <c r="BM229" s="637"/>
      <c r="BN229" s="637"/>
      <c r="BO229" s="637"/>
      <c r="BP229" s="637"/>
      <c r="BQ229" s="637"/>
      <c r="BR229" s="637"/>
      <c r="BS229" s="637"/>
      <c r="BT229" s="637"/>
      <c r="BU229" s="637"/>
      <c r="BV229" s="637"/>
      <c r="BW229" s="637"/>
      <c r="BX229" s="637"/>
      <c r="BY229" s="637"/>
      <c r="BZ229" s="637"/>
      <c r="CA229" s="637"/>
      <c r="CB229" s="637"/>
      <c r="CC229" s="637"/>
      <c r="CD229" s="637"/>
      <c r="CE229" s="637"/>
      <c r="CF229" s="637"/>
      <c r="CG229" s="637"/>
      <c r="CH229" s="637"/>
      <c r="CI229" s="638"/>
      <c r="CK229" s="1367"/>
    </row>
    <row r="230" spans="1:89" s="1366" customFormat="1" ht="27.6" x14ac:dyDescent="0.25">
      <c r="A230" s="1357"/>
      <c r="B230" s="902" t="s">
        <v>410</v>
      </c>
      <c r="C230" s="903" t="s">
        <v>411</v>
      </c>
      <c r="D230" s="904" t="s">
        <v>412</v>
      </c>
      <c r="E230" s="905" t="s">
        <v>146</v>
      </c>
      <c r="F230" s="906">
        <v>2</v>
      </c>
      <c r="G230" s="639">
        <f>G229*(G224+SUM(G226:G228)-SUM(G236:G239))</f>
        <v>0</v>
      </c>
      <c r="H230" s="639">
        <f t="shared" ref="H230:BJ230" si="60">H229*(SUM(H224:H228)-SUM(H236:H239))</f>
        <v>10.777629385730213</v>
      </c>
      <c r="I230" s="639">
        <f t="shared" si="60"/>
        <v>21.660383834336418</v>
      </c>
      <c r="J230" s="639">
        <f t="shared" si="60"/>
        <v>32.46458329090342</v>
      </c>
      <c r="K230" s="639">
        <f t="shared" si="60"/>
        <v>41.907272906454999</v>
      </c>
      <c r="L230" s="639">
        <f t="shared" si="60"/>
        <v>52.615011453679763</v>
      </c>
      <c r="M230" s="639">
        <f t="shared" si="60"/>
        <v>63.904238476639996</v>
      </c>
      <c r="N230" s="639">
        <f t="shared" si="60"/>
        <v>75.190990027162087</v>
      </c>
      <c r="O230" s="639">
        <f t="shared" si="60"/>
        <v>86.741791971093164</v>
      </c>
      <c r="P230" s="639">
        <f t="shared" si="60"/>
        <v>96.617276684591758</v>
      </c>
      <c r="Q230" s="639">
        <f t="shared" si="60"/>
        <v>108.43955543924658</v>
      </c>
      <c r="R230" s="639">
        <f t="shared" si="60"/>
        <v>119.83143205264459</v>
      </c>
      <c r="S230" s="639">
        <f t="shared" si="60"/>
        <v>131.76675738197767</v>
      </c>
      <c r="T230" s="639">
        <f t="shared" si="60"/>
        <v>141.8148650401674</v>
      </c>
      <c r="U230" s="639">
        <f t="shared" si="60"/>
        <v>154.18521339264186</v>
      </c>
      <c r="V230" s="639">
        <f t="shared" si="60"/>
        <v>165.87447676161685</v>
      </c>
      <c r="W230" s="639">
        <f t="shared" si="60"/>
        <v>177.59979951244168</v>
      </c>
      <c r="X230" s="639">
        <f t="shared" si="60"/>
        <v>190.18262591586253</v>
      </c>
      <c r="Y230" s="639">
        <f t="shared" si="60"/>
        <v>200.78474430572368</v>
      </c>
      <c r="Z230" s="639">
        <f t="shared" si="60"/>
        <v>212.79482890269068</v>
      </c>
      <c r="AA230" s="639">
        <f t="shared" si="60"/>
        <v>225.9129349630004</v>
      </c>
      <c r="AB230" s="639">
        <f t="shared" si="60"/>
        <v>237.4901402548418</v>
      </c>
      <c r="AC230" s="639">
        <f t="shared" si="60"/>
        <v>250.58025143332532</v>
      </c>
      <c r="AD230" s="639">
        <f t="shared" si="60"/>
        <v>262.25966736571166</v>
      </c>
      <c r="AE230" s="639">
        <f t="shared" si="60"/>
        <v>274.56076775196891</v>
      </c>
      <c r="AF230" s="639">
        <f t="shared" si="60"/>
        <v>287.31089663840169</v>
      </c>
      <c r="AG230" s="639">
        <f t="shared" si="60"/>
        <v>300.6203859255657</v>
      </c>
      <c r="AH230" s="639">
        <f t="shared" si="60"/>
        <v>313.36741847203103</v>
      </c>
      <c r="AI230" s="639">
        <f t="shared" si="60"/>
        <v>326.6109515151698</v>
      </c>
      <c r="AJ230" s="639">
        <f t="shared" si="60"/>
        <v>339.28850811200437</v>
      </c>
      <c r="AK230" s="639">
        <f t="shared" si="60"/>
        <v>351.67348514635955</v>
      </c>
      <c r="AL230" s="639">
        <f t="shared" si="60"/>
        <v>364.47580751518962</v>
      </c>
      <c r="AM230" s="639">
        <f t="shared" si="60"/>
        <v>377.4796394502128</v>
      </c>
      <c r="AN230" s="639">
        <f t="shared" si="60"/>
        <v>391.57081906406046</v>
      </c>
      <c r="AO230" s="639">
        <f t="shared" si="60"/>
        <v>402.75321136607482</v>
      </c>
      <c r="AP230" s="639">
        <f t="shared" si="60"/>
        <v>416.2177168765644</v>
      </c>
      <c r="AQ230" s="639">
        <f t="shared" si="60"/>
        <v>428.61033798064295</v>
      </c>
      <c r="AR230" s="639">
        <f t="shared" si="60"/>
        <v>444.17826663703244</v>
      </c>
      <c r="AS230" s="639">
        <f t="shared" si="60"/>
        <v>456.87649939084872</v>
      </c>
      <c r="AT230" s="639">
        <f t="shared" si="60"/>
        <v>469.89181900308552</v>
      </c>
      <c r="AU230" s="639">
        <f t="shared" si="60"/>
        <v>482.30369936896784</v>
      </c>
      <c r="AV230" s="639">
        <f t="shared" si="60"/>
        <v>496.61253552355089</v>
      </c>
      <c r="AW230" s="639">
        <f t="shared" si="60"/>
        <v>509.45080526410806</v>
      </c>
      <c r="AX230" s="639">
        <f t="shared" si="60"/>
        <v>524.91039762454977</v>
      </c>
      <c r="AY230" s="639">
        <f t="shared" si="60"/>
        <v>537.80588422538426</v>
      </c>
      <c r="AZ230" s="639">
        <f t="shared" si="60"/>
        <v>549.86743320172138</v>
      </c>
      <c r="BA230" s="639">
        <f t="shared" si="60"/>
        <v>564.01640321721879</v>
      </c>
      <c r="BB230" s="639">
        <f t="shared" si="60"/>
        <v>577.59969444411422</v>
      </c>
      <c r="BC230" s="639">
        <f t="shared" si="60"/>
        <v>591.73031520337258</v>
      </c>
      <c r="BD230" s="639">
        <f t="shared" si="60"/>
        <v>604.57914358695575</v>
      </c>
      <c r="BE230" s="639">
        <f t="shared" si="60"/>
        <v>619.30783981555589</v>
      </c>
      <c r="BF230" s="639">
        <f t="shared" si="60"/>
        <v>633.83722687925786</v>
      </c>
      <c r="BG230" s="639">
        <f t="shared" si="60"/>
        <v>648.15569603983135</v>
      </c>
      <c r="BH230" s="639">
        <f t="shared" si="60"/>
        <v>662.51504648357445</v>
      </c>
      <c r="BI230" s="639">
        <f t="shared" si="60"/>
        <v>675.21292569415698</v>
      </c>
      <c r="BJ230" s="639">
        <f t="shared" si="60"/>
        <v>689.24044836282394</v>
      </c>
      <c r="BK230" s="1537"/>
      <c r="BL230" s="1537"/>
      <c r="BM230" s="1537"/>
      <c r="BN230" s="1537"/>
      <c r="BO230" s="1537"/>
      <c r="BP230" s="1537"/>
      <c r="BQ230" s="1537"/>
      <c r="BR230" s="1537"/>
      <c r="BS230" s="1537"/>
      <c r="BT230" s="1537"/>
      <c r="BU230" s="1537"/>
      <c r="BV230" s="1537"/>
      <c r="BW230" s="1537"/>
      <c r="BX230" s="1537"/>
      <c r="BY230" s="1537"/>
      <c r="BZ230" s="1537"/>
      <c r="CA230" s="1537"/>
      <c r="CB230" s="1537"/>
      <c r="CC230" s="1537"/>
      <c r="CD230" s="1537"/>
      <c r="CE230" s="1537"/>
      <c r="CF230" s="1537"/>
      <c r="CG230" s="1537"/>
      <c r="CH230" s="1537"/>
      <c r="CI230" s="1538"/>
      <c r="CK230" s="1367"/>
    </row>
    <row r="231" spans="1:89" s="1366" customFormat="1" x14ac:dyDescent="0.25">
      <c r="A231" s="1357"/>
      <c r="B231" s="902" t="s">
        <v>413</v>
      </c>
      <c r="C231" s="907" t="s">
        <v>215</v>
      </c>
      <c r="D231" s="908" t="s">
        <v>414</v>
      </c>
      <c r="E231" s="909" t="s">
        <v>149</v>
      </c>
      <c r="F231" s="910">
        <v>1</v>
      </c>
      <c r="G231" s="644">
        <f>(((G227-G238))*1000000)/((G260)*1000)</f>
        <v>171.92004383770518</v>
      </c>
      <c r="H231" s="644">
        <f t="shared" ref="H231:BJ232" si="61">(((H227-H238))*1000000)/((H260)*1000)</f>
        <v>173.07124251456807</v>
      </c>
      <c r="I231" s="644">
        <f t="shared" si="61"/>
        <v>175.73625489998994</v>
      </c>
      <c r="J231" s="644">
        <f t="shared" si="61"/>
        <v>178.29429386075722</v>
      </c>
      <c r="K231" s="644">
        <f t="shared" si="61"/>
        <v>180.21364931010436</v>
      </c>
      <c r="L231" s="644">
        <f t="shared" si="61"/>
        <v>181.5224463240078</v>
      </c>
      <c r="M231" s="645">
        <f t="shared" si="61"/>
        <v>180.8394508395086</v>
      </c>
      <c r="N231" s="645">
        <f t="shared" si="61"/>
        <v>180.51174698369144</v>
      </c>
      <c r="O231" s="645">
        <f t="shared" si="61"/>
        <v>180.31264940349786</v>
      </c>
      <c r="P231" s="645">
        <f t="shared" si="61"/>
        <v>180.08717595778847</v>
      </c>
      <c r="Q231" s="645">
        <f t="shared" si="61"/>
        <v>179.93546289653912</v>
      </c>
      <c r="R231" s="645">
        <f t="shared" si="61"/>
        <v>179.83382845886223</v>
      </c>
      <c r="S231" s="645">
        <f t="shared" si="61"/>
        <v>179.75332891045767</v>
      </c>
      <c r="T231" s="645">
        <f t="shared" si="61"/>
        <v>179.65863055099268</v>
      </c>
      <c r="U231" s="645">
        <f t="shared" si="61"/>
        <v>179.59784757750555</v>
      </c>
      <c r="V231" s="645">
        <f t="shared" si="61"/>
        <v>179.57557610997651</v>
      </c>
      <c r="W231" s="645">
        <f t="shared" si="61"/>
        <v>179.55601599816708</v>
      </c>
      <c r="X231" s="645">
        <f t="shared" si="61"/>
        <v>179.54542095123597</v>
      </c>
      <c r="Y231" s="645">
        <f t="shared" si="61"/>
        <v>179.52892545869324</v>
      </c>
      <c r="Z231" s="645">
        <f t="shared" si="61"/>
        <v>179.51741282735705</v>
      </c>
      <c r="AA231" s="645">
        <f t="shared" si="61"/>
        <v>179.4306861047923</v>
      </c>
      <c r="AB231" s="645">
        <f t="shared" si="61"/>
        <v>179.36331213556508</v>
      </c>
      <c r="AC231" s="645">
        <f t="shared" si="61"/>
        <v>179.31150356569466</v>
      </c>
      <c r="AD231" s="645">
        <f t="shared" si="61"/>
        <v>179.22115100472814</v>
      </c>
      <c r="AE231" s="645">
        <f t="shared" si="61"/>
        <v>179.11388646527584</v>
      </c>
      <c r="AF231" s="645">
        <f t="shared" si="61"/>
        <v>179.01374073404449</v>
      </c>
      <c r="AG231" s="645">
        <f t="shared" si="61"/>
        <v>178.94093987056479</v>
      </c>
      <c r="AH231" s="645">
        <f t="shared" si="61"/>
        <v>178.86484930354098</v>
      </c>
      <c r="AI231" s="645">
        <f t="shared" si="61"/>
        <v>178.78750679550356</v>
      </c>
      <c r="AJ231" s="645">
        <f t="shared" si="61"/>
        <v>178.65396508511722</v>
      </c>
      <c r="AK231" s="645">
        <f t="shared" si="61"/>
        <v>178.55531540976844</v>
      </c>
      <c r="AL231" s="645">
        <f t="shared" si="61"/>
        <v>178.58096375197303</v>
      </c>
      <c r="AM231" s="645">
        <f t="shared" si="61"/>
        <v>178.61239262865445</v>
      </c>
      <c r="AN231" s="645">
        <f t="shared" si="61"/>
        <v>178.62499313468274</v>
      </c>
      <c r="AO231" s="645">
        <f t="shared" si="61"/>
        <v>178.65583751226367</v>
      </c>
      <c r="AP231" s="645">
        <f t="shared" si="61"/>
        <v>178.67887945443604</v>
      </c>
      <c r="AQ231" s="645">
        <f t="shared" si="61"/>
        <v>178.72246686880317</v>
      </c>
      <c r="AR231" s="645">
        <f t="shared" si="61"/>
        <v>178.76300465718143</v>
      </c>
      <c r="AS231" s="645">
        <f t="shared" si="61"/>
        <v>178.78108107552396</v>
      </c>
      <c r="AT231" s="645">
        <f t="shared" si="61"/>
        <v>178.80372088456912</v>
      </c>
      <c r="AU231" s="645">
        <f t="shared" si="61"/>
        <v>178.81520936374014</v>
      </c>
      <c r="AV231" s="645">
        <f t="shared" si="61"/>
        <v>178.82983438608704</v>
      </c>
      <c r="AW231" s="645">
        <f t="shared" si="61"/>
        <v>178.86552067100743</v>
      </c>
      <c r="AX231" s="645">
        <f t="shared" si="61"/>
        <v>178.89474611847271</v>
      </c>
      <c r="AY231" s="645">
        <f t="shared" si="61"/>
        <v>178.9439913277923</v>
      </c>
      <c r="AZ231" s="645">
        <f t="shared" si="61"/>
        <v>179.01930965839807</v>
      </c>
      <c r="BA231" s="645">
        <f t="shared" si="61"/>
        <v>179.10406539991163</v>
      </c>
      <c r="BB231" s="645">
        <f t="shared" si="61"/>
        <v>179.18445458560282</v>
      </c>
      <c r="BC231" s="645">
        <f t="shared" si="61"/>
        <v>179.25466153915264</v>
      </c>
      <c r="BD231" s="645">
        <f t="shared" si="61"/>
        <v>179.34256606795114</v>
      </c>
      <c r="BE231" s="645">
        <f t="shared" si="61"/>
        <v>179.41174763985356</v>
      </c>
      <c r="BF231" s="645">
        <f t="shared" si="61"/>
        <v>179.48510643212714</v>
      </c>
      <c r="BG231" s="645">
        <f t="shared" si="61"/>
        <v>179.57452352305557</v>
      </c>
      <c r="BH231" s="645">
        <f t="shared" si="61"/>
        <v>179.63695029090889</v>
      </c>
      <c r="BI231" s="645">
        <f t="shared" si="61"/>
        <v>179.71812271627201</v>
      </c>
      <c r="BJ231" s="645">
        <f t="shared" si="61"/>
        <v>179.76823237982228</v>
      </c>
      <c r="BK231" s="1543"/>
      <c r="BL231" s="1543"/>
      <c r="BM231" s="1543"/>
      <c r="BN231" s="1543"/>
      <c r="BO231" s="1543"/>
      <c r="BP231" s="1543"/>
      <c r="BQ231" s="1543"/>
      <c r="BR231" s="1543"/>
      <c r="BS231" s="1543"/>
      <c r="BT231" s="1543"/>
      <c r="BU231" s="1543"/>
      <c r="BV231" s="1543"/>
      <c r="BW231" s="1543"/>
      <c r="BX231" s="1543"/>
      <c r="BY231" s="1543"/>
      <c r="BZ231" s="1543"/>
      <c r="CA231" s="1543"/>
      <c r="CB231" s="1543"/>
      <c r="CC231" s="1543"/>
      <c r="CD231" s="1543"/>
      <c r="CE231" s="1543"/>
      <c r="CF231" s="1543"/>
      <c r="CG231" s="1543"/>
      <c r="CH231" s="1543"/>
      <c r="CI231" s="1542"/>
      <c r="CK231" s="1367"/>
    </row>
    <row r="232" spans="1:89" s="1366" customFormat="1" x14ac:dyDescent="0.25">
      <c r="A232" s="1357"/>
      <c r="B232" s="902" t="s">
        <v>415</v>
      </c>
      <c r="C232" s="907" t="s">
        <v>234</v>
      </c>
      <c r="D232" s="908" t="s">
        <v>416</v>
      </c>
      <c r="E232" s="909" t="s">
        <v>149</v>
      </c>
      <c r="F232" s="910">
        <v>1</v>
      </c>
      <c r="G232" s="644">
        <f>(((G228-G239))*1000000)/((G261)*1000)</f>
        <v>227.67260119688328</v>
      </c>
      <c r="H232" s="644">
        <f t="shared" si="61"/>
        <v>227.60409174147844</v>
      </c>
      <c r="I232" s="644">
        <f t="shared" si="61"/>
        <v>226.46698652962078</v>
      </c>
      <c r="J232" s="644">
        <f t="shared" si="61"/>
        <v>224.86214844970752</v>
      </c>
      <c r="K232" s="644">
        <f t="shared" si="61"/>
        <v>222.9329631782646</v>
      </c>
      <c r="L232" s="644">
        <f t="shared" si="61"/>
        <v>220.78899631589775</v>
      </c>
      <c r="M232" s="645">
        <f t="shared" si="61"/>
        <v>221.38879897925199</v>
      </c>
      <c r="N232" s="645">
        <f t="shared" si="61"/>
        <v>221.8325605479323</v>
      </c>
      <c r="O232" s="645">
        <f t="shared" si="61"/>
        <v>222.27208313651394</v>
      </c>
      <c r="P232" s="645">
        <f t="shared" si="61"/>
        <v>222.69566742344171</v>
      </c>
      <c r="Q232" s="645">
        <f t="shared" si="61"/>
        <v>223.11992220285748</v>
      </c>
      <c r="R232" s="645">
        <f t="shared" si="61"/>
        <v>223.53311610554789</v>
      </c>
      <c r="S232" s="645">
        <f t="shared" si="61"/>
        <v>223.91219579877566</v>
      </c>
      <c r="T232" s="645">
        <f t="shared" si="61"/>
        <v>224.22836804248084</v>
      </c>
      <c r="U232" s="645">
        <f t="shared" si="61"/>
        <v>224.57591459382778</v>
      </c>
      <c r="V232" s="645">
        <f t="shared" si="61"/>
        <v>224.92220998363456</v>
      </c>
      <c r="W232" s="645">
        <f t="shared" si="61"/>
        <v>225.28302342721133</v>
      </c>
      <c r="X232" s="645">
        <f t="shared" si="61"/>
        <v>225.64679033551454</v>
      </c>
      <c r="Y232" s="645">
        <f t="shared" si="61"/>
        <v>225.97511723749366</v>
      </c>
      <c r="Z232" s="645">
        <f t="shared" si="61"/>
        <v>226.26493708778506</v>
      </c>
      <c r="AA232" s="645">
        <f t="shared" si="61"/>
        <v>226.49943454354016</v>
      </c>
      <c r="AB232" s="645">
        <f t="shared" si="61"/>
        <v>226.75842135713293</v>
      </c>
      <c r="AC232" s="645">
        <f t="shared" si="61"/>
        <v>226.99549969077179</v>
      </c>
      <c r="AD232" s="645">
        <f t="shared" si="61"/>
        <v>227.2276755232844</v>
      </c>
      <c r="AE232" s="645">
        <f t="shared" si="61"/>
        <v>227.4080043502436</v>
      </c>
      <c r="AF232" s="645">
        <f t="shared" si="61"/>
        <v>227.57080484510328</v>
      </c>
      <c r="AG232" s="645">
        <f t="shared" si="61"/>
        <v>227.79361893216986</v>
      </c>
      <c r="AH232" s="645">
        <f t="shared" si="61"/>
        <v>227.95703149942779</v>
      </c>
      <c r="AI232" s="645">
        <f t="shared" si="61"/>
        <v>228.11156161690624</v>
      </c>
      <c r="AJ232" s="645">
        <f t="shared" si="61"/>
        <v>228.24876534256981</v>
      </c>
      <c r="AK232" s="645">
        <f t="shared" si="61"/>
        <v>228.38102030026189</v>
      </c>
      <c r="AL232" s="645">
        <f t="shared" si="61"/>
        <v>228.5614435770469</v>
      </c>
      <c r="AM232" s="645">
        <f t="shared" si="61"/>
        <v>228.74070717791244</v>
      </c>
      <c r="AN232" s="645">
        <f t="shared" si="61"/>
        <v>228.89384401217154</v>
      </c>
      <c r="AO232" s="645">
        <f t="shared" si="61"/>
        <v>229.04847494150511</v>
      </c>
      <c r="AP232" s="645">
        <f t="shared" si="61"/>
        <v>229.23420822785747</v>
      </c>
      <c r="AQ232" s="645">
        <f t="shared" si="61"/>
        <v>229.40910673412395</v>
      </c>
      <c r="AR232" s="645">
        <f t="shared" si="61"/>
        <v>229.58175205566098</v>
      </c>
      <c r="AS232" s="645">
        <f t="shared" si="61"/>
        <v>229.72167907191749</v>
      </c>
      <c r="AT232" s="645">
        <f t="shared" si="61"/>
        <v>229.85975958078723</v>
      </c>
      <c r="AU232" s="645">
        <f t="shared" si="61"/>
        <v>230.01444857889319</v>
      </c>
      <c r="AV232" s="645">
        <f t="shared" si="61"/>
        <v>230.14794517835352</v>
      </c>
      <c r="AW232" s="645">
        <f t="shared" si="61"/>
        <v>230.30291023634527</v>
      </c>
      <c r="AX232" s="645">
        <f t="shared" si="61"/>
        <v>230.4812078890439</v>
      </c>
      <c r="AY232" s="645">
        <f t="shared" si="61"/>
        <v>230.65819431836783</v>
      </c>
      <c r="AZ232" s="645">
        <f t="shared" si="61"/>
        <v>230.85995208004866</v>
      </c>
      <c r="BA232" s="645">
        <f t="shared" si="61"/>
        <v>231.08857235190294</v>
      </c>
      <c r="BB232" s="645">
        <f t="shared" si="61"/>
        <v>231.3062306342629</v>
      </c>
      <c r="BC232" s="645">
        <f t="shared" si="61"/>
        <v>231.51170265246836</v>
      </c>
      <c r="BD232" s="645">
        <f t="shared" si="61"/>
        <v>231.68575141358488</v>
      </c>
      <c r="BE232" s="645">
        <f t="shared" si="61"/>
        <v>231.87645905896159</v>
      </c>
      <c r="BF232" s="645">
        <f t="shared" si="61"/>
        <v>232.09023676403325</v>
      </c>
      <c r="BG232" s="645">
        <f t="shared" si="61"/>
        <v>232.26781349525032</v>
      </c>
      <c r="BH232" s="645">
        <f t="shared" si="61"/>
        <v>232.45972083798688</v>
      </c>
      <c r="BI232" s="645">
        <f t="shared" si="61"/>
        <v>232.63041288013594</v>
      </c>
      <c r="BJ232" s="645">
        <f t="shared" si="61"/>
        <v>232.80837327594639</v>
      </c>
      <c r="BK232" s="1543"/>
      <c r="BL232" s="1543"/>
      <c r="BM232" s="1543"/>
      <c r="BN232" s="1543"/>
      <c r="BO232" s="1543"/>
      <c r="BP232" s="1543"/>
      <c r="BQ232" s="1543"/>
      <c r="BR232" s="1543"/>
      <c r="BS232" s="1543"/>
      <c r="BT232" s="1543"/>
      <c r="BU232" s="1543"/>
      <c r="BV232" s="1543"/>
      <c r="BW232" s="1543"/>
      <c r="BX232" s="1543"/>
      <c r="BY232" s="1543"/>
      <c r="BZ232" s="1543"/>
      <c r="CA232" s="1543"/>
      <c r="CB232" s="1543"/>
      <c r="CC232" s="1543"/>
      <c r="CD232" s="1543"/>
      <c r="CE232" s="1543"/>
      <c r="CF232" s="1543"/>
      <c r="CG232" s="1543"/>
      <c r="CH232" s="1543"/>
      <c r="CI232" s="1542"/>
      <c r="CK232" s="1367"/>
    </row>
    <row r="233" spans="1:89" s="1366" customFormat="1" ht="27.6" x14ac:dyDescent="0.25">
      <c r="A233" s="1357"/>
      <c r="B233" s="902" t="s">
        <v>417</v>
      </c>
      <c r="C233" s="907" t="s">
        <v>148</v>
      </c>
      <c r="D233" s="908" t="s">
        <v>418</v>
      </c>
      <c r="E233" s="909" t="s">
        <v>149</v>
      </c>
      <c r="F233" s="910">
        <v>1</v>
      </c>
      <c r="G233" s="644">
        <f>(((G227-G238)+(G228-G239))*1000000)/((G260+G261)*1000)</f>
        <v>211.667569475222</v>
      </c>
      <c r="H233" s="644">
        <f t="shared" ref="H233:BJ233" si="62">(((H227-H238)+(H228-H239))*1000000)/((H260+H261)*1000)</f>
        <v>211.09026938235598</v>
      </c>
      <c r="I233" s="644">
        <f t="shared" si="62"/>
        <v>209.57213917025393</v>
      </c>
      <c r="J233" s="644">
        <f t="shared" si="62"/>
        <v>207.74662366966416</v>
      </c>
      <c r="K233" s="644">
        <f t="shared" si="62"/>
        <v>205.66825720648876</v>
      </c>
      <c r="L233" s="644">
        <f t="shared" si="62"/>
        <v>203.4536063630334</v>
      </c>
      <c r="M233" s="645">
        <f t="shared" si="62"/>
        <v>203.21551898196807</v>
      </c>
      <c r="N233" s="645">
        <f t="shared" si="62"/>
        <v>203.06668465308692</v>
      </c>
      <c r="O233" s="645">
        <f t="shared" si="62"/>
        <v>202.99707340991162</v>
      </c>
      <c r="P233" s="645">
        <f t="shared" si="62"/>
        <v>202.90005862036585</v>
      </c>
      <c r="Q233" s="645">
        <f t="shared" si="62"/>
        <v>202.84571817803399</v>
      </c>
      <c r="R233" s="645">
        <f t="shared" si="62"/>
        <v>202.82242277614367</v>
      </c>
      <c r="S233" s="645">
        <f t="shared" si="62"/>
        <v>202.80217111448795</v>
      </c>
      <c r="T233" s="645">
        <f t="shared" si="62"/>
        <v>202.75072943538967</v>
      </c>
      <c r="U233" s="645">
        <f t="shared" si="62"/>
        <v>202.73805856877249</v>
      </c>
      <c r="V233" s="645">
        <f t="shared" si="62"/>
        <v>202.7458060448127</v>
      </c>
      <c r="W233" s="645">
        <f t="shared" si="62"/>
        <v>202.76410659556694</v>
      </c>
      <c r="X233" s="645">
        <f t="shared" si="62"/>
        <v>202.78911373510866</v>
      </c>
      <c r="Y233" s="645">
        <f t="shared" si="62"/>
        <v>202.793689565449</v>
      </c>
      <c r="Z233" s="645">
        <f t="shared" si="62"/>
        <v>202.78265967226778</v>
      </c>
      <c r="AA233" s="645">
        <f t="shared" si="62"/>
        <v>202.70710041341735</v>
      </c>
      <c r="AB233" s="645">
        <f t="shared" si="62"/>
        <v>202.65431202741885</v>
      </c>
      <c r="AC233" s="645">
        <f t="shared" si="62"/>
        <v>202.60001361013641</v>
      </c>
      <c r="AD233" s="645">
        <f t="shared" si="62"/>
        <v>202.5249087343025</v>
      </c>
      <c r="AE233" s="645">
        <f t="shared" si="62"/>
        <v>202.41704340631742</v>
      </c>
      <c r="AF233" s="645">
        <f t="shared" si="62"/>
        <v>202.30551142583997</v>
      </c>
      <c r="AG233" s="645">
        <f t="shared" si="62"/>
        <v>202.23817107977771</v>
      </c>
      <c r="AH233" s="645">
        <f t="shared" si="62"/>
        <v>202.1421784170517</v>
      </c>
      <c r="AI233" s="645">
        <f t="shared" si="62"/>
        <v>202.04278825767494</v>
      </c>
      <c r="AJ233" s="645">
        <f t="shared" si="62"/>
        <v>201.90680798683309</v>
      </c>
      <c r="AK233" s="645">
        <f t="shared" si="62"/>
        <v>201.78809154423274</v>
      </c>
      <c r="AL233" s="645">
        <f t="shared" si="62"/>
        <v>201.80328524953836</v>
      </c>
      <c r="AM233" s="645">
        <f t="shared" si="62"/>
        <v>201.82714117750368</v>
      </c>
      <c r="AN233" s="645">
        <f t="shared" si="62"/>
        <v>201.8290401349318</v>
      </c>
      <c r="AO233" s="645">
        <f t="shared" si="62"/>
        <v>201.8398575301444</v>
      </c>
      <c r="AP233" s="645">
        <f t="shared" si="62"/>
        <v>201.85987578201892</v>
      </c>
      <c r="AQ233" s="645">
        <f t="shared" si="62"/>
        <v>201.88672857964997</v>
      </c>
      <c r="AR233" s="645">
        <f t="shared" si="62"/>
        <v>201.9122008317342</v>
      </c>
      <c r="AS233" s="645">
        <f t="shared" si="62"/>
        <v>201.91226223001473</v>
      </c>
      <c r="AT233" s="645">
        <f t="shared" si="62"/>
        <v>201.91583276707644</v>
      </c>
      <c r="AU233" s="645">
        <f t="shared" si="62"/>
        <v>201.919158651565</v>
      </c>
      <c r="AV233" s="645">
        <f t="shared" si="62"/>
        <v>201.91470456585108</v>
      </c>
      <c r="AW233" s="645">
        <f t="shared" si="62"/>
        <v>201.93181136743726</v>
      </c>
      <c r="AX233" s="645">
        <f t="shared" si="62"/>
        <v>201.95273776492934</v>
      </c>
      <c r="AY233" s="645">
        <f t="shared" si="62"/>
        <v>201.98292426634785</v>
      </c>
      <c r="AZ233" s="645">
        <f t="shared" si="62"/>
        <v>202.03634824288898</v>
      </c>
      <c r="BA233" s="645">
        <f t="shared" si="62"/>
        <v>202.10474910413976</v>
      </c>
      <c r="BB233" s="645">
        <f t="shared" si="62"/>
        <v>202.16618382933899</v>
      </c>
      <c r="BC233" s="645">
        <f t="shared" si="62"/>
        <v>202.21793772738567</v>
      </c>
      <c r="BD233" s="645">
        <f t="shared" si="62"/>
        <v>202.26614103904305</v>
      </c>
      <c r="BE233" s="645">
        <f t="shared" si="62"/>
        <v>202.31314670346077</v>
      </c>
      <c r="BF233" s="645">
        <f t="shared" si="62"/>
        <v>202.37301664112991</v>
      </c>
      <c r="BG233" s="645">
        <f t="shared" si="62"/>
        <v>202.42668989993132</v>
      </c>
      <c r="BH233" s="645">
        <f t="shared" si="62"/>
        <v>202.47280317062689</v>
      </c>
      <c r="BI233" s="645">
        <f t="shared" si="62"/>
        <v>202.52163741174107</v>
      </c>
      <c r="BJ233" s="645">
        <f t="shared" si="62"/>
        <v>202.55750947804475</v>
      </c>
      <c r="BK233" s="1543"/>
      <c r="BL233" s="1543"/>
      <c r="BM233" s="1543"/>
      <c r="BN233" s="1543"/>
      <c r="BO233" s="1543"/>
      <c r="BP233" s="1543"/>
      <c r="BQ233" s="1543"/>
      <c r="BR233" s="1543"/>
      <c r="BS233" s="1543"/>
      <c r="BT233" s="1543"/>
      <c r="BU233" s="1543"/>
      <c r="BV233" s="1543"/>
      <c r="BW233" s="1543"/>
      <c r="BX233" s="1543"/>
      <c r="BY233" s="1543"/>
      <c r="BZ233" s="1543"/>
      <c r="CA233" s="1543"/>
      <c r="CB233" s="1543"/>
      <c r="CC233" s="1543"/>
      <c r="CD233" s="1543"/>
      <c r="CE233" s="1543"/>
      <c r="CF233" s="1543"/>
      <c r="CG233" s="1543"/>
      <c r="CH233" s="1543"/>
      <c r="CI233" s="1542"/>
      <c r="CK233" s="1367"/>
    </row>
    <row r="234" spans="1:89" s="1366" customFormat="1" x14ac:dyDescent="0.25">
      <c r="A234" s="1357"/>
      <c r="B234" s="902" t="s">
        <v>419</v>
      </c>
      <c r="C234" s="907" t="s">
        <v>420</v>
      </c>
      <c r="D234" s="908" t="s">
        <v>79</v>
      </c>
      <c r="E234" s="909" t="s">
        <v>146</v>
      </c>
      <c r="F234" s="910">
        <v>2</v>
      </c>
      <c r="G234" s="612">
        <v>2.4500000000000002</v>
      </c>
      <c r="H234" s="612">
        <v>2.4500000000000002</v>
      </c>
      <c r="I234" s="612">
        <v>2.4500000000000002</v>
      </c>
      <c r="J234" s="612">
        <v>2.4500000000000002</v>
      </c>
      <c r="K234" s="612">
        <v>2.4500000000000002</v>
      </c>
      <c r="L234" s="612">
        <v>2.4500000000000002</v>
      </c>
      <c r="M234" s="1616">
        <v>2.4500000000000002</v>
      </c>
      <c r="N234" s="1616">
        <v>2.4500000000000002</v>
      </c>
      <c r="O234" s="1616">
        <v>2.4500000000000002</v>
      </c>
      <c r="P234" s="1616">
        <v>2.4500000000000002</v>
      </c>
      <c r="Q234" s="1616">
        <v>2.4500000000000002</v>
      </c>
      <c r="R234" s="1616">
        <v>2.4500000000000002</v>
      </c>
      <c r="S234" s="1616">
        <v>2.4500000000000002</v>
      </c>
      <c r="T234" s="1616">
        <v>2.4500000000000002</v>
      </c>
      <c r="U234" s="1616">
        <v>2.4500000000000002</v>
      </c>
      <c r="V234" s="1616">
        <v>2.4500000000000002</v>
      </c>
      <c r="W234" s="1616">
        <v>2.4500000000000002</v>
      </c>
      <c r="X234" s="1616">
        <v>2.4500000000000002</v>
      </c>
      <c r="Y234" s="1616">
        <v>2.4500000000000002</v>
      </c>
      <c r="Z234" s="1616">
        <v>2.4500000000000002</v>
      </c>
      <c r="AA234" s="1616">
        <v>2.4500000000000002</v>
      </c>
      <c r="AB234" s="1616">
        <v>2.4500000000000002</v>
      </c>
      <c r="AC234" s="1616">
        <v>2.4500000000000002</v>
      </c>
      <c r="AD234" s="1616">
        <v>2.4500000000000002</v>
      </c>
      <c r="AE234" s="1616">
        <v>2.4500000000000002</v>
      </c>
      <c r="AF234" s="1616">
        <v>2.4500000000000002</v>
      </c>
      <c r="AG234" s="1616">
        <v>2.4500000000000002</v>
      </c>
      <c r="AH234" s="1616">
        <v>2.4500000000000002</v>
      </c>
      <c r="AI234" s="1616">
        <v>2.4500000000000002</v>
      </c>
      <c r="AJ234" s="1616">
        <v>2.4500000000000002</v>
      </c>
      <c r="AK234" s="1616">
        <v>2.4500000000000002</v>
      </c>
      <c r="AL234" s="1616">
        <v>2.4500000000000002</v>
      </c>
      <c r="AM234" s="1616">
        <v>2.4500000000000002</v>
      </c>
      <c r="AN234" s="1616">
        <v>2.4500000000000002</v>
      </c>
      <c r="AO234" s="1616">
        <v>2.4500000000000002</v>
      </c>
      <c r="AP234" s="1616">
        <v>2.4500000000000002</v>
      </c>
      <c r="AQ234" s="1616">
        <v>2.4500000000000002</v>
      </c>
      <c r="AR234" s="1616">
        <v>2.4500000000000002</v>
      </c>
      <c r="AS234" s="1616">
        <v>2.4500000000000002</v>
      </c>
      <c r="AT234" s="1616">
        <v>2.4500000000000002</v>
      </c>
      <c r="AU234" s="1616">
        <v>2.4500000000000002</v>
      </c>
      <c r="AV234" s="1616">
        <v>2.4500000000000002</v>
      </c>
      <c r="AW234" s="1616">
        <v>2.4500000000000002</v>
      </c>
      <c r="AX234" s="1616">
        <v>2.4500000000000002</v>
      </c>
      <c r="AY234" s="1616">
        <v>2.4500000000000002</v>
      </c>
      <c r="AZ234" s="1616">
        <v>2.4500000000000002</v>
      </c>
      <c r="BA234" s="1616">
        <v>2.4500000000000002</v>
      </c>
      <c r="BB234" s="1616">
        <v>2.4500000000000002</v>
      </c>
      <c r="BC234" s="1616">
        <v>2.4500000000000002</v>
      </c>
      <c r="BD234" s="1616">
        <v>2.4500000000000002</v>
      </c>
      <c r="BE234" s="1616">
        <v>2.4500000000000002</v>
      </c>
      <c r="BF234" s="1616">
        <v>2.4500000000000002</v>
      </c>
      <c r="BG234" s="1616">
        <v>2.4500000000000002</v>
      </c>
      <c r="BH234" s="1616">
        <v>2.4500000000000002</v>
      </c>
      <c r="BI234" s="1616">
        <v>2.4500000000000002</v>
      </c>
      <c r="BJ234" s="1616">
        <v>2.4500000000000002</v>
      </c>
      <c r="BK234" s="1616"/>
      <c r="BL234" s="1616"/>
      <c r="BM234" s="1616"/>
      <c r="BN234" s="1616"/>
      <c r="BO234" s="613"/>
      <c r="BP234" s="613"/>
      <c r="BQ234" s="613"/>
      <c r="BR234" s="613"/>
      <c r="BS234" s="613"/>
      <c r="BT234" s="613"/>
      <c r="BU234" s="613"/>
      <c r="BV234" s="613"/>
      <c r="BW234" s="613"/>
      <c r="BX234" s="613"/>
      <c r="BY234" s="613"/>
      <c r="BZ234" s="613"/>
      <c r="CA234" s="613"/>
      <c r="CB234" s="613"/>
      <c r="CC234" s="613"/>
      <c r="CD234" s="613"/>
      <c r="CE234" s="613"/>
      <c r="CF234" s="613"/>
      <c r="CG234" s="613"/>
      <c r="CH234" s="613"/>
      <c r="CI234" s="614"/>
      <c r="CK234" s="1367"/>
    </row>
    <row r="235" spans="1:89" s="1366" customFormat="1" ht="14.4" thickBot="1" x14ac:dyDescent="0.3">
      <c r="A235" s="1357"/>
      <c r="B235" s="911" t="s">
        <v>421</v>
      </c>
      <c r="C235" s="912" t="s">
        <v>422</v>
      </c>
      <c r="D235" s="913" t="s">
        <v>79</v>
      </c>
      <c r="E235" s="914" t="s">
        <v>146</v>
      </c>
      <c r="F235" s="915">
        <v>2</v>
      </c>
      <c r="G235" s="1619">
        <v>0.48</v>
      </c>
      <c r="H235" s="1619">
        <v>0.48</v>
      </c>
      <c r="I235" s="1619">
        <v>0.48</v>
      </c>
      <c r="J235" s="1619">
        <v>0.48</v>
      </c>
      <c r="K235" s="1619">
        <v>0.48</v>
      </c>
      <c r="L235" s="1619">
        <v>0.48</v>
      </c>
      <c r="M235" s="1618">
        <v>0.48</v>
      </c>
      <c r="N235" s="1618">
        <v>0.48</v>
      </c>
      <c r="O235" s="1618">
        <v>0.48</v>
      </c>
      <c r="P235" s="1618">
        <v>0.48</v>
      </c>
      <c r="Q235" s="1618">
        <v>0.48</v>
      </c>
      <c r="R235" s="1618">
        <v>0.48</v>
      </c>
      <c r="S235" s="1618">
        <v>0.48</v>
      </c>
      <c r="T235" s="1618">
        <v>0.48</v>
      </c>
      <c r="U235" s="1618">
        <v>0.48</v>
      </c>
      <c r="V235" s="1618">
        <v>0.48</v>
      </c>
      <c r="W235" s="1618">
        <v>0.48</v>
      </c>
      <c r="X235" s="1618">
        <v>0.48</v>
      </c>
      <c r="Y235" s="1618">
        <v>0.48</v>
      </c>
      <c r="Z235" s="1618">
        <v>0.48</v>
      </c>
      <c r="AA235" s="1618">
        <v>0.48</v>
      </c>
      <c r="AB235" s="1618">
        <v>0.48</v>
      </c>
      <c r="AC235" s="1618">
        <v>0.48</v>
      </c>
      <c r="AD235" s="1618">
        <v>0.48</v>
      </c>
      <c r="AE235" s="1618">
        <v>0.48</v>
      </c>
      <c r="AF235" s="1618">
        <v>0.48</v>
      </c>
      <c r="AG235" s="1618">
        <v>0.48</v>
      </c>
      <c r="AH235" s="1618">
        <v>0.48</v>
      </c>
      <c r="AI235" s="1618">
        <v>0.48</v>
      </c>
      <c r="AJ235" s="1618">
        <v>0.48</v>
      </c>
      <c r="AK235" s="1618">
        <v>0.48</v>
      </c>
      <c r="AL235" s="1618">
        <v>0.48</v>
      </c>
      <c r="AM235" s="1618">
        <v>0.48</v>
      </c>
      <c r="AN235" s="1618">
        <v>0.48</v>
      </c>
      <c r="AO235" s="1618">
        <v>0.48</v>
      </c>
      <c r="AP235" s="1618">
        <v>0.48</v>
      </c>
      <c r="AQ235" s="1618">
        <v>0.48</v>
      </c>
      <c r="AR235" s="1618">
        <v>0.48</v>
      </c>
      <c r="AS235" s="1618">
        <v>0.48</v>
      </c>
      <c r="AT235" s="1618">
        <v>0.48</v>
      </c>
      <c r="AU235" s="1618">
        <v>0.48</v>
      </c>
      <c r="AV235" s="1618">
        <v>0.48</v>
      </c>
      <c r="AW235" s="1618">
        <v>0.48</v>
      </c>
      <c r="AX235" s="1618">
        <v>0.48</v>
      </c>
      <c r="AY235" s="1618">
        <v>0.48</v>
      </c>
      <c r="AZ235" s="1618">
        <v>0.48</v>
      </c>
      <c r="BA235" s="1618">
        <v>0.48</v>
      </c>
      <c r="BB235" s="1618">
        <v>0.48</v>
      </c>
      <c r="BC235" s="1618">
        <v>0.48</v>
      </c>
      <c r="BD235" s="1618">
        <v>0.48</v>
      </c>
      <c r="BE235" s="1618">
        <v>0.48</v>
      </c>
      <c r="BF235" s="1618">
        <v>0.48</v>
      </c>
      <c r="BG235" s="1618">
        <v>0.48</v>
      </c>
      <c r="BH235" s="1618">
        <v>0.48</v>
      </c>
      <c r="BI235" s="1618">
        <v>0.48</v>
      </c>
      <c r="BJ235" s="1618">
        <v>0.48</v>
      </c>
      <c r="BK235" s="1618"/>
      <c r="BL235" s="1618"/>
      <c r="BM235" s="1618"/>
      <c r="BN235" s="1618"/>
      <c r="BO235" s="651"/>
      <c r="BP235" s="651"/>
      <c r="BQ235" s="651"/>
      <c r="BR235" s="651"/>
      <c r="BS235" s="651"/>
      <c r="BT235" s="651"/>
      <c r="BU235" s="651"/>
      <c r="BV235" s="651"/>
      <c r="BW235" s="651"/>
      <c r="BX235" s="651"/>
      <c r="BY235" s="651"/>
      <c r="BZ235" s="651"/>
      <c r="CA235" s="651"/>
      <c r="CB235" s="651"/>
      <c r="CC235" s="651"/>
      <c r="CD235" s="651"/>
      <c r="CE235" s="651"/>
      <c r="CF235" s="651"/>
      <c r="CG235" s="651"/>
      <c r="CH235" s="651"/>
      <c r="CI235" s="652"/>
      <c r="CK235" s="1367"/>
    </row>
    <row r="236" spans="1:89" s="1366" customFormat="1" x14ac:dyDescent="0.25">
      <c r="A236" s="1357"/>
      <c r="B236" s="879" t="s">
        <v>423</v>
      </c>
      <c r="C236" s="880" t="s">
        <v>424</v>
      </c>
      <c r="D236" s="881" t="s">
        <v>79</v>
      </c>
      <c r="E236" s="882" t="s">
        <v>146</v>
      </c>
      <c r="F236" s="883">
        <v>2</v>
      </c>
      <c r="G236" s="604">
        <v>0.36</v>
      </c>
      <c r="H236" s="604">
        <v>0.36</v>
      </c>
      <c r="I236" s="604">
        <v>0.36</v>
      </c>
      <c r="J236" s="604">
        <v>0.36</v>
      </c>
      <c r="K236" s="604">
        <v>0.36</v>
      </c>
      <c r="L236" s="604">
        <v>0.36</v>
      </c>
      <c r="M236" s="1614">
        <v>0.36</v>
      </c>
      <c r="N236" s="1614">
        <v>0.36</v>
      </c>
      <c r="O236" s="1614">
        <v>0.36</v>
      </c>
      <c r="P236" s="1614">
        <v>0.36</v>
      </c>
      <c r="Q236" s="1614">
        <v>0.36</v>
      </c>
      <c r="R236" s="1614">
        <v>0.36</v>
      </c>
      <c r="S236" s="1614">
        <v>0.36</v>
      </c>
      <c r="T236" s="1614">
        <v>0.36</v>
      </c>
      <c r="U236" s="1614">
        <v>0.36</v>
      </c>
      <c r="V236" s="1614">
        <v>0.36</v>
      </c>
      <c r="W236" s="1614">
        <v>0.36</v>
      </c>
      <c r="X236" s="1614">
        <v>0.36</v>
      </c>
      <c r="Y236" s="1614">
        <v>0.36</v>
      </c>
      <c r="Z236" s="1614">
        <v>0.36</v>
      </c>
      <c r="AA236" s="1614">
        <v>0.36</v>
      </c>
      <c r="AB236" s="1614">
        <v>0.36</v>
      </c>
      <c r="AC236" s="1614">
        <v>0.36</v>
      </c>
      <c r="AD236" s="1614">
        <v>0.36</v>
      </c>
      <c r="AE236" s="1614">
        <v>0.36</v>
      </c>
      <c r="AF236" s="1614">
        <v>0.36</v>
      </c>
      <c r="AG236" s="1614">
        <v>0.36</v>
      </c>
      <c r="AH236" s="1614">
        <v>0.36</v>
      </c>
      <c r="AI236" s="1614">
        <v>0.36</v>
      </c>
      <c r="AJ236" s="1614">
        <v>0.36</v>
      </c>
      <c r="AK236" s="1614">
        <v>0.36</v>
      </c>
      <c r="AL236" s="1614">
        <v>0.36</v>
      </c>
      <c r="AM236" s="1614">
        <v>0.36</v>
      </c>
      <c r="AN236" s="1614">
        <v>0.36</v>
      </c>
      <c r="AO236" s="1614">
        <v>0.36</v>
      </c>
      <c r="AP236" s="1614">
        <v>0.36</v>
      </c>
      <c r="AQ236" s="1614">
        <v>0.36</v>
      </c>
      <c r="AR236" s="1614">
        <v>0.36</v>
      </c>
      <c r="AS236" s="1614">
        <v>0.36</v>
      </c>
      <c r="AT236" s="1614">
        <v>0.36</v>
      </c>
      <c r="AU236" s="1614">
        <v>0.36</v>
      </c>
      <c r="AV236" s="1614">
        <v>0.36</v>
      </c>
      <c r="AW236" s="1614">
        <v>0.36</v>
      </c>
      <c r="AX236" s="1614">
        <v>0.36</v>
      </c>
      <c r="AY236" s="1614">
        <v>0.36</v>
      </c>
      <c r="AZ236" s="1614">
        <v>0.36</v>
      </c>
      <c r="BA236" s="1614">
        <v>0.36</v>
      </c>
      <c r="BB236" s="1614">
        <v>0.36</v>
      </c>
      <c r="BC236" s="1614">
        <v>0.36</v>
      </c>
      <c r="BD236" s="1614">
        <v>0.36</v>
      </c>
      <c r="BE236" s="1614">
        <v>0.36</v>
      </c>
      <c r="BF236" s="1614">
        <v>0.36</v>
      </c>
      <c r="BG236" s="1614">
        <v>0.36</v>
      </c>
      <c r="BH236" s="1614">
        <v>0.36</v>
      </c>
      <c r="BI236" s="1614">
        <v>0.36</v>
      </c>
      <c r="BJ236" s="1614">
        <v>0.36</v>
      </c>
      <c r="BK236" s="1614"/>
      <c r="BL236" s="1614"/>
      <c r="BM236" s="1614"/>
      <c r="BN236" s="1614"/>
      <c r="BO236" s="605"/>
      <c r="BP236" s="605"/>
      <c r="BQ236" s="605"/>
      <c r="BR236" s="605"/>
      <c r="BS236" s="605"/>
      <c r="BT236" s="605"/>
      <c r="BU236" s="605"/>
      <c r="BV236" s="605"/>
      <c r="BW236" s="605"/>
      <c r="BX236" s="605"/>
      <c r="BY236" s="605"/>
      <c r="BZ236" s="605"/>
      <c r="CA236" s="605"/>
      <c r="CB236" s="605"/>
      <c r="CC236" s="605"/>
      <c r="CD236" s="605"/>
      <c r="CE236" s="605"/>
      <c r="CF236" s="605"/>
      <c r="CG236" s="605"/>
      <c r="CH236" s="605"/>
      <c r="CI236" s="606"/>
      <c r="CK236" s="1367"/>
    </row>
    <row r="237" spans="1:89" s="1366" customFormat="1" x14ac:dyDescent="0.25">
      <c r="A237" s="1357"/>
      <c r="B237" s="889" t="s">
        <v>425</v>
      </c>
      <c r="C237" s="890" t="s">
        <v>426</v>
      </c>
      <c r="D237" s="886" t="s">
        <v>79</v>
      </c>
      <c r="E237" s="887" t="s">
        <v>146</v>
      </c>
      <c r="F237" s="888">
        <v>2</v>
      </c>
      <c r="G237" s="612">
        <v>0.06</v>
      </c>
      <c r="H237" s="612">
        <v>0.06</v>
      </c>
      <c r="I237" s="612">
        <v>0.06</v>
      </c>
      <c r="J237" s="612">
        <v>0.06</v>
      </c>
      <c r="K237" s="612">
        <v>0.06</v>
      </c>
      <c r="L237" s="612">
        <v>0.06</v>
      </c>
      <c r="M237" s="1616">
        <v>0.06</v>
      </c>
      <c r="N237" s="1616">
        <v>0.06</v>
      </c>
      <c r="O237" s="1616">
        <v>0.06</v>
      </c>
      <c r="P237" s="1616">
        <v>0.06</v>
      </c>
      <c r="Q237" s="1616">
        <v>0.06</v>
      </c>
      <c r="R237" s="1616">
        <v>0.06</v>
      </c>
      <c r="S237" s="1616">
        <v>0.06</v>
      </c>
      <c r="T237" s="1616">
        <v>0.06</v>
      </c>
      <c r="U237" s="1616">
        <v>0.06</v>
      </c>
      <c r="V237" s="1616">
        <v>0.06</v>
      </c>
      <c r="W237" s="1616">
        <v>0.06</v>
      </c>
      <c r="X237" s="1616">
        <v>0.06</v>
      </c>
      <c r="Y237" s="1616">
        <v>0.06</v>
      </c>
      <c r="Z237" s="1616">
        <v>0.06</v>
      </c>
      <c r="AA237" s="1616">
        <v>0.06</v>
      </c>
      <c r="AB237" s="1616">
        <v>0.06</v>
      </c>
      <c r="AC237" s="1616">
        <v>0.06</v>
      </c>
      <c r="AD237" s="1616">
        <v>0.06</v>
      </c>
      <c r="AE237" s="1616">
        <v>0.06</v>
      </c>
      <c r="AF237" s="1616">
        <v>0.06</v>
      </c>
      <c r="AG237" s="1616">
        <v>0.06</v>
      </c>
      <c r="AH237" s="1616">
        <v>0.06</v>
      </c>
      <c r="AI237" s="1616">
        <v>0.06</v>
      </c>
      <c r="AJ237" s="1616">
        <v>0.06</v>
      </c>
      <c r="AK237" s="1616">
        <v>0.06</v>
      </c>
      <c r="AL237" s="1616">
        <v>0.06</v>
      </c>
      <c r="AM237" s="1616">
        <v>0.06</v>
      </c>
      <c r="AN237" s="1616">
        <v>0.06</v>
      </c>
      <c r="AO237" s="1616">
        <v>0.06</v>
      </c>
      <c r="AP237" s="1616">
        <v>0.06</v>
      </c>
      <c r="AQ237" s="1616">
        <v>0.06</v>
      </c>
      <c r="AR237" s="1616">
        <v>0.06</v>
      </c>
      <c r="AS237" s="1616">
        <v>0.06</v>
      </c>
      <c r="AT237" s="1616">
        <v>0.06</v>
      </c>
      <c r="AU237" s="1616">
        <v>0.06</v>
      </c>
      <c r="AV237" s="1616">
        <v>0.06</v>
      </c>
      <c r="AW237" s="1616">
        <v>0.06</v>
      </c>
      <c r="AX237" s="1616">
        <v>0.06</v>
      </c>
      <c r="AY237" s="1616">
        <v>0.06</v>
      </c>
      <c r="AZ237" s="1616">
        <v>0.06</v>
      </c>
      <c r="BA237" s="1616">
        <v>0.06</v>
      </c>
      <c r="BB237" s="1616">
        <v>0.06</v>
      </c>
      <c r="BC237" s="1616">
        <v>0.06</v>
      </c>
      <c r="BD237" s="1616">
        <v>0.06</v>
      </c>
      <c r="BE237" s="1616">
        <v>0.06</v>
      </c>
      <c r="BF237" s="1616">
        <v>0.06</v>
      </c>
      <c r="BG237" s="1616">
        <v>0.06</v>
      </c>
      <c r="BH237" s="1616">
        <v>0.06</v>
      </c>
      <c r="BI237" s="1616">
        <v>0.06</v>
      </c>
      <c r="BJ237" s="1616">
        <v>0.06</v>
      </c>
      <c r="BK237" s="1616"/>
      <c r="BL237" s="1616"/>
      <c r="BM237" s="1616"/>
      <c r="BN237" s="1616"/>
      <c r="BO237" s="616"/>
      <c r="BP237" s="616"/>
      <c r="BQ237" s="616"/>
      <c r="BR237" s="616"/>
      <c r="BS237" s="616"/>
      <c r="BT237" s="616"/>
      <c r="BU237" s="616"/>
      <c r="BV237" s="616"/>
      <c r="BW237" s="616"/>
      <c r="BX237" s="616"/>
      <c r="BY237" s="616"/>
      <c r="BZ237" s="616"/>
      <c r="CA237" s="616"/>
      <c r="CB237" s="616"/>
      <c r="CC237" s="616"/>
      <c r="CD237" s="616"/>
      <c r="CE237" s="616"/>
      <c r="CF237" s="616"/>
      <c r="CG237" s="616"/>
      <c r="CH237" s="616"/>
      <c r="CI237" s="617"/>
      <c r="CK237" s="1367"/>
    </row>
    <row r="238" spans="1:89" s="1366" customFormat="1" x14ac:dyDescent="0.25">
      <c r="A238" s="1357"/>
      <c r="B238" s="889" t="s">
        <v>427</v>
      </c>
      <c r="C238" s="890" t="s">
        <v>428</v>
      </c>
      <c r="D238" s="886" t="s">
        <v>79</v>
      </c>
      <c r="E238" s="887" t="s">
        <v>146</v>
      </c>
      <c r="F238" s="888">
        <v>2</v>
      </c>
      <c r="G238" s="612">
        <v>2.94</v>
      </c>
      <c r="H238" s="612">
        <v>3.03</v>
      </c>
      <c r="I238" s="612">
        <v>3.29</v>
      </c>
      <c r="J238" s="612">
        <v>3.63</v>
      </c>
      <c r="K238" s="612">
        <v>4</v>
      </c>
      <c r="L238" s="612">
        <v>4.37</v>
      </c>
      <c r="M238" s="1616">
        <v>4.37</v>
      </c>
      <c r="N238" s="1616">
        <v>4.37</v>
      </c>
      <c r="O238" s="1616">
        <v>4.37</v>
      </c>
      <c r="P238" s="1616">
        <v>4.37</v>
      </c>
      <c r="Q238" s="1616">
        <v>4.37</v>
      </c>
      <c r="R238" s="1616">
        <v>4.37</v>
      </c>
      <c r="S238" s="1616">
        <v>4.37</v>
      </c>
      <c r="T238" s="1616">
        <v>4.37</v>
      </c>
      <c r="U238" s="1616">
        <v>4.37</v>
      </c>
      <c r="V238" s="1616">
        <v>4.37</v>
      </c>
      <c r="W238" s="1616">
        <v>4.37</v>
      </c>
      <c r="X238" s="1616">
        <v>4.37</v>
      </c>
      <c r="Y238" s="1616">
        <v>4.37</v>
      </c>
      <c r="Z238" s="1616">
        <v>4.37</v>
      </c>
      <c r="AA238" s="1616">
        <v>4.37</v>
      </c>
      <c r="AB238" s="1616">
        <v>4.37</v>
      </c>
      <c r="AC238" s="1616">
        <v>4.37</v>
      </c>
      <c r="AD238" s="1616">
        <v>4.37</v>
      </c>
      <c r="AE238" s="1616">
        <v>4.37</v>
      </c>
      <c r="AF238" s="1616">
        <v>4.37</v>
      </c>
      <c r="AG238" s="1616">
        <v>4.37</v>
      </c>
      <c r="AH238" s="1616">
        <v>4.37</v>
      </c>
      <c r="AI238" s="1616">
        <v>4.37</v>
      </c>
      <c r="AJ238" s="1616">
        <v>4.37</v>
      </c>
      <c r="AK238" s="1616">
        <v>4.37</v>
      </c>
      <c r="AL238" s="1616">
        <v>4.37</v>
      </c>
      <c r="AM238" s="1616">
        <v>4.37</v>
      </c>
      <c r="AN238" s="1616">
        <v>4.37</v>
      </c>
      <c r="AO238" s="1616">
        <v>4.37</v>
      </c>
      <c r="AP238" s="1616">
        <v>4.37</v>
      </c>
      <c r="AQ238" s="1616">
        <v>4.37</v>
      </c>
      <c r="AR238" s="1616">
        <v>4.37</v>
      </c>
      <c r="AS238" s="1616">
        <v>4.37</v>
      </c>
      <c r="AT238" s="1616">
        <v>4.37</v>
      </c>
      <c r="AU238" s="1616">
        <v>4.37</v>
      </c>
      <c r="AV238" s="1616">
        <v>4.37</v>
      </c>
      <c r="AW238" s="1616">
        <v>4.37</v>
      </c>
      <c r="AX238" s="1616">
        <v>4.37</v>
      </c>
      <c r="AY238" s="1616">
        <v>4.37</v>
      </c>
      <c r="AZ238" s="1616">
        <v>4.37</v>
      </c>
      <c r="BA238" s="1616">
        <v>4.37</v>
      </c>
      <c r="BB238" s="1616">
        <v>4.37</v>
      </c>
      <c r="BC238" s="1616">
        <v>4.37</v>
      </c>
      <c r="BD238" s="1616">
        <v>4.37</v>
      </c>
      <c r="BE238" s="1616">
        <v>4.37</v>
      </c>
      <c r="BF238" s="1616">
        <v>4.37</v>
      </c>
      <c r="BG238" s="1616">
        <v>4.37</v>
      </c>
      <c r="BH238" s="1616">
        <v>4.37</v>
      </c>
      <c r="BI238" s="1616">
        <v>4.37</v>
      </c>
      <c r="BJ238" s="1616">
        <v>4.37</v>
      </c>
      <c r="BK238" s="1616"/>
      <c r="BL238" s="1616"/>
      <c r="BM238" s="1616"/>
      <c r="BN238" s="1616"/>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7"/>
      <c r="CK238" s="1367"/>
    </row>
    <row r="239" spans="1:89" s="1366" customFormat="1" x14ac:dyDescent="0.25">
      <c r="A239" s="1357"/>
      <c r="B239" s="889" t="s">
        <v>429</v>
      </c>
      <c r="C239" s="890" t="s">
        <v>430</v>
      </c>
      <c r="D239" s="886" t="s">
        <v>79</v>
      </c>
      <c r="E239" s="887" t="s">
        <v>146</v>
      </c>
      <c r="F239" s="888">
        <v>2</v>
      </c>
      <c r="G239" s="612">
        <v>7.65</v>
      </c>
      <c r="H239" s="612">
        <v>7.56</v>
      </c>
      <c r="I239" s="612">
        <v>7.3</v>
      </c>
      <c r="J239" s="612">
        <v>6.96</v>
      </c>
      <c r="K239" s="612">
        <v>6.59</v>
      </c>
      <c r="L239" s="612">
        <v>6.22</v>
      </c>
      <c r="M239" s="1616">
        <v>6.22</v>
      </c>
      <c r="N239" s="1616">
        <v>6.22</v>
      </c>
      <c r="O239" s="1616">
        <v>6.22</v>
      </c>
      <c r="P239" s="1616">
        <v>6.22</v>
      </c>
      <c r="Q239" s="1616">
        <v>6.22</v>
      </c>
      <c r="R239" s="1616">
        <v>6.22</v>
      </c>
      <c r="S239" s="1616">
        <v>6.22</v>
      </c>
      <c r="T239" s="1616">
        <v>6.22</v>
      </c>
      <c r="U239" s="1616">
        <v>6.22</v>
      </c>
      <c r="V239" s="1616">
        <v>6.22</v>
      </c>
      <c r="W239" s="1616">
        <v>6.22</v>
      </c>
      <c r="X239" s="1616">
        <v>6.22</v>
      </c>
      <c r="Y239" s="1616">
        <v>6.22</v>
      </c>
      <c r="Z239" s="1616">
        <v>6.22</v>
      </c>
      <c r="AA239" s="1616">
        <v>6.22</v>
      </c>
      <c r="AB239" s="1616">
        <v>6.22</v>
      </c>
      <c r="AC239" s="1616">
        <v>6.22</v>
      </c>
      <c r="AD239" s="1616">
        <v>6.22</v>
      </c>
      <c r="AE239" s="1616">
        <v>6.22</v>
      </c>
      <c r="AF239" s="1616">
        <v>6.22</v>
      </c>
      <c r="AG239" s="1616">
        <v>6.22</v>
      </c>
      <c r="AH239" s="1616">
        <v>6.22</v>
      </c>
      <c r="AI239" s="1616">
        <v>6.22</v>
      </c>
      <c r="AJ239" s="1616">
        <v>6.22</v>
      </c>
      <c r="AK239" s="1616">
        <v>6.22</v>
      </c>
      <c r="AL239" s="1616">
        <v>6.22</v>
      </c>
      <c r="AM239" s="1616">
        <v>6.22</v>
      </c>
      <c r="AN239" s="1616">
        <v>6.22</v>
      </c>
      <c r="AO239" s="1616">
        <v>6.22</v>
      </c>
      <c r="AP239" s="1616">
        <v>6.22</v>
      </c>
      <c r="AQ239" s="1616">
        <v>6.22</v>
      </c>
      <c r="AR239" s="1616">
        <v>6.22</v>
      </c>
      <c r="AS239" s="1616">
        <v>6.22</v>
      </c>
      <c r="AT239" s="1616">
        <v>6.22</v>
      </c>
      <c r="AU239" s="1616">
        <v>6.22</v>
      </c>
      <c r="AV239" s="1616">
        <v>6.22</v>
      </c>
      <c r="AW239" s="1616">
        <v>6.22</v>
      </c>
      <c r="AX239" s="1616">
        <v>6.22</v>
      </c>
      <c r="AY239" s="1616">
        <v>6.22</v>
      </c>
      <c r="AZ239" s="1616">
        <v>6.22</v>
      </c>
      <c r="BA239" s="1616">
        <v>6.22</v>
      </c>
      <c r="BB239" s="1616">
        <v>6.22</v>
      </c>
      <c r="BC239" s="1616">
        <v>6.22</v>
      </c>
      <c r="BD239" s="1616">
        <v>6.22</v>
      </c>
      <c r="BE239" s="1616">
        <v>6.22</v>
      </c>
      <c r="BF239" s="1616">
        <v>6.22</v>
      </c>
      <c r="BG239" s="1616">
        <v>6.22</v>
      </c>
      <c r="BH239" s="1616">
        <v>6.22</v>
      </c>
      <c r="BI239" s="1616">
        <v>6.22</v>
      </c>
      <c r="BJ239" s="1616">
        <v>6.22</v>
      </c>
      <c r="BK239" s="1616"/>
      <c r="BL239" s="1616"/>
      <c r="BM239" s="1616"/>
      <c r="BN239" s="1616"/>
      <c r="BO239" s="616"/>
      <c r="BP239" s="616"/>
      <c r="BQ239" s="616"/>
      <c r="BR239" s="616"/>
      <c r="BS239" s="616"/>
      <c r="BT239" s="616"/>
      <c r="BU239" s="616"/>
      <c r="BV239" s="616"/>
      <c r="BW239" s="616"/>
      <c r="BX239" s="616"/>
      <c r="BY239" s="616"/>
      <c r="BZ239" s="616"/>
      <c r="CA239" s="616"/>
      <c r="CB239" s="616"/>
      <c r="CC239" s="616"/>
      <c r="CD239" s="616"/>
      <c r="CE239" s="616"/>
      <c r="CF239" s="616"/>
      <c r="CG239" s="616"/>
      <c r="CH239" s="616"/>
      <c r="CI239" s="617"/>
      <c r="CK239" s="1367"/>
    </row>
    <row r="240" spans="1:89" s="1366" customFormat="1" x14ac:dyDescent="0.25">
      <c r="A240" s="1357"/>
      <c r="B240" s="889" t="s">
        <v>431</v>
      </c>
      <c r="C240" s="890" t="s">
        <v>432</v>
      </c>
      <c r="D240" s="886" t="s">
        <v>79</v>
      </c>
      <c r="E240" s="887" t="s">
        <v>146</v>
      </c>
      <c r="F240" s="888">
        <v>2</v>
      </c>
      <c r="G240" s="612">
        <v>0.37</v>
      </c>
      <c r="H240" s="612">
        <v>0.37</v>
      </c>
      <c r="I240" s="612">
        <v>0.37</v>
      </c>
      <c r="J240" s="612">
        <v>0.37</v>
      </c>
      <c r="K240" s="612">
        <v>0.37</v>
      </c>
      <c r="L240" s="612">
        <v>0.37</v>
      </c>
      <c r="M240" s="1616">
        <v>0.37</v>
      </c>
      <c r="N240" s="1616">
        <v>0.37</v>
      </c>
      <c r="O240" s="1616">
        <v>0.37</v>
      </c>
      <c r="P240" s="1616">
        <v>0.37</v>
      </c>
      <c r="Q240" s="1616">
        <v>0.37</v>
      </c>
      <c r="R240" s="1616">
        <v>0.37</v>
      </c>
      <c r="S240" s="1616">
        <v>0.37</v>
      </c>
      <c r="T240" s="1616">
        <v>0.37</v>
      </c>
      <c r="U240" s="1616">
        <v>0.37</v>
      </c>
      <c r="V240" s="1616">
        <v>0.37</v>
      </c>
      <c r="W240" s="1616">
        <v>0.37</v>
      </c>
      <c r="X240" s="1616">
        <v>0.37</v>
      </c>
      <c r="Y240" s="1616">
        <v>0.37</v>
      </c>
      <c r="Z240" s="1616">
        <v>0.37</v>
      </c>
      <c r="AA240" s="1616">
        <v>0.37</v>
      </c>
      <c r="AB240" s="1616">
        <v>0.37</v>
      </c>
      <c r="AC240" s="1616">
        <v>0.37</v>
      </c>
      <c r="AD240" s="1616">
        <v>0.37</v>
      </c>
      <c r="AE240" s="1616">
        <v>0.37</v>
      </c>
      <c r="AF240" s="1616">
        <v>0.37</v>
      </c>
      <c r="AG240" s="1616">
        <v>0.37</v>
      </c>
      <c r="AH240" s="1616">
        <v>0.37</v>
      </c>
      <c r="AI240" s="1616">
        <v>0.37</v>
      </c>
      <c r="AJ240" s="1616">
        <v>0.37</v>
      </c>
      <c r="AK240" s="1616">
        <v>0.37</v>
      </c>
      <c r="AL240" s="1616">
        <v>0.37</v>
      </c>
      <c r="AM240" s="1616">
        <v>0.37</v>
      </c>
      <c r="AN240" s="1616">
        <v>0.37</v>
      </c>
      <c r="AO240" s="1616">
        <v>0.37</v>
      </c>
      <c r="AP240" s="1616">
        <v>0.37</v>
      </c>
      <c r="AQ240" s="1616">
        <v>0.37</v>
      </c>
      <c r="AR240" s="1616">
        <v>0.37</v>
      </c>
      <c r="AS240" s="1616">
        <v>0.37</v>
      </c>
      <c r="AT240" s="1616">
        <v>0.37</v>
      </c>
      <c r="AU240" s="1616">
        <v>0.37</v>
      </c>
      <c r="AV240" s="1616">
        <v>0.37</v>
      </c>
      <c r="AW240" s="1616">
        <v>0.37</v>
      </c>
      <c r="AX240" s="1616">
        <v>0.37</v>
      </c>
      <c r="AY240" s="1616">
        <v>0.37</v>
      </c>
      <c r="AZ240" s="1616">
        <v>0.37</v>
      </c>
      <c r="BA240" s="1616">
        <v>0.37</v>
      </c>
      <c r="BB240" s="1616">
        <v>0.37</v>
      </c>
      <c r="BC240" s="1616">
        <v>0.37</v>
      </c>
      <c r="BD240" s="1616">
        <v>0.37</v>
      </c>
      <c r="BE240" s="1616">
        <v>0.37</v>
      </c>
      <c r="BF240" s="1616">
        <v>0.37</v>
      </c>
      <c r="BG240" s="1616">
        <v>0.37</v>
      </c>
      <c r="BH240" s="1616">
        <v>0.37</v>
      </c>
      <c r="BI240" s="1616">
        <v>0.37</v>
      </c>
      <c r="BJ240" s="1616">
        <v>0.37</v>
      </c>
      <c r="BK240" s="1616"/>
      <c r="BL240" s="1616"/>
      <c r="BM240" s="1616"/>
      <c r="BN240" s="1616"/>
      <c r="BO240" s="616"/>
      <c r="BP240" s="616"/>
      <c r="BQ240" s="616"/>
      <c r="BR240" s="616"/>
      <c r="BS240" s="616"/>
      <c r="BT240" s="616"/>
      <c r="BU240" s="616"/>
      <c r="BV240" s="616"/>
      <c r="BW240" s="616"/>
      <c r="BX240" s="616"/>
      <c r="BY240" s="616"/>
      <c r="BZ240" s="616"/>
      <c r="CA240" s="616"/>
      <c r="CB240" s="616"/>
      <c r="CC240" s="616"/>
      <c r="CD240" s="616"/>
      <c r="CE240" s="616"/>
      <c r="CF240" s="616"/>
      <c r="CG240" s="616"/>
      <c r="CH240" s="616"/>
      <c r="CI240" s="617"/>
      <c r="CK240" s="1367"/>
    </row>
    <row r="241" spans="1:89" s="1366" customFormat="1" x14ac:dyDescent="0.25">
      <c r="A241" s="1357"/>
      <c r="B241" s="889" t="s">
        <v>433</v>
      </c>
      <c r="C241" s="885" t="s">
        <v>434</v>
      </c>
      <c r="D241" s="886" t="s">
        <v>79</v>
      </c>
      <c r="E241" s="887" t="s">
        <v>146</v>
      </c>
      <c r="F241" s="888">
        <v>2</v>
      </c>
      <c r="G241" s="612">
        <v>16.98</v>
      </c>
      <c r="H241" s="612">
        <v>15.26</v>
      </c>
      <c r="I241" s="612">
        <v>13.96</v>
      </c>
      <c r="J241" s="612">
        <v>13.32</v>
      </c>
      <c r="K241" s="612">
        <v>12.89</v>
      </c>
      <c r="L241" s="612">
        <v>12.67</v>
      </c>
      <c r="M241" s="1616">
        <v>12.67</v>
      </c>
      <c r="N241" s="1616">
        <v>12.67</v>
      </c>
      <c r="O241" s="1616">
        <v>12.67</v>
      </c>
      <c r="P241" s="1616">
        <v>12.67</v>
      </c>
      <c r="Q241" s="1616">
        <v>12.67</v>
      </c>
      <c r="R241" s="1616">
        <v>12.67</v>
      </c>
      <c r="S241" s="1616">
        <v>12.67</v>
      </c>
      <c r="T241" s="1616">
        <v>12.67</v>
      </c>
      <c r="U241" s="1616">
        <v>12.67</v>
      </c>
      <c r="V241" s="1616">
        <v>12.67</v>
      </c>
      <c r="W241" s="1616">
        <v>12.67</v>
      </c>
      <c r="X241" s="1616">
        <v>12.67</v>
      </c>
      <c r="Y241" s="1616">
        <v>12.67</v>
      </c>
      <c r="Z241" s="1616">
        <v>12.67</v>
      </c>
      <c r="AA241" s="1616">
        <v>12.67</v>
      </c>
      <c r="AB241" s="1616">
        <v>12.67</v>
      </c>
      <c r="AC241" s="1616">
        <v>12.67</v>
      </c>
      <c r="AD241" s="1616">
        <v>12.67</v>
      </c>
      <c r="AE241" s="1616">
        <v>12.67</v>
      </c>
      <c r="AF241" s="1616">
        <v>12.67</v>
      </c>
      <c r="AG241" s="1616">
        <v>12.67</v>
      </c>
      <c r="AH241" s="1616">
        <v>12.67</v>
      </c>
      <c r="AI241" s="1616">
        <v>12.67</v>
      </c>
      <c r="AJ241" s="1616">
        <v>12.67</v>
      </c>
      <c r="AK241" s="1616">
        <v>12.67</v>
      </c>
      <c r="AL241" s="1616">
        <v>12.67</v>
      </c>
      <c r="AM241" s="1616">
        <v>12.67</v>
      </c>
      <c r="AN241" s="1616">
        <v>12.67</v>
      </c>
      <c r="AO241" s="1616">
        <v>12.67</v>
      </c>
      <c r="AP241" s="1616">
        <v>12.67</v>
      </c>
      <c r="AQ241" s="1616">
        <v>12.67</v>
      </c>
      <c r="AR241" s="1616">
        <v>12.67</v>
      </c>
      <c r="AS241" s="1616">
        <v>12.67</v>
      </c>
      <c r="AT241" s="1616">
        <v>12.67</v>
      </c>
      <c r="AU241" s="1616">
        <v>12.67</v>
      </c>
      <c r="AV241" s="1616">
        <v>12.67</v>
      </c>
      <c r="AW241" s="1616">
        <v>12.67</v>
      </c>
      <c r="AX241" s="1616">
        <v>12.67</v>
      </c>
      <c r="AY241" s="1616">
        <v>12.67</v>
      </c>
      <c r="AZ241" s="1616">
        <v>12.67</v>
      </c>
      <c r="BA241" s="1616">
        <v>12.67</v>
      </c>
      <c r="BB241" s="1616">
        <v>12.67</v>
      </c>
      <c r="BC241" s="1616">
        <v>12.67</v>
      </c>
      <c r="BD241" s="1616">
        <v>12.67</v>
      </c>
      <c r="BE241" s="1616">
        <v>12.67</v>
      </c>
      <c r="BF241" s="1616">
        <v>12.67</v>
      </c>
      <c r="BG241" s="1616">
        <v>12.67</v>
      </c>
      <c r="BH241" s="1616">
        <v>12.67</v>
      </c>
      <c r="BI241" s="1616">
        <v>12.67</v>
      </c>
      <c r="BJ241" s="1616">
        <v>12.67</v>
      </c>
      <c r="BK241" s="1616"/>
      <c r="BL241" s="1616"/>
      <c r="BM241" s="1616"/>
      <c r="BN241" s="1616"/>
      <c r="BO241" s="616"/>
      <c r="BP241" s="616"/>
      <c r="BQ241" s="616"/>
      <c r="BR241" s="616"/>
      <c r="BS241" s="616"/>
      <c r="BT241" s="616"/>
      <c r="BU241" s="616"/>
      <c r="BV241" s="616"/>
      <c r="BW241" s="616"/>
      <c r="BX241" s="616"/>
      <c r="BY241" s="616"/>
      <c r="BZ241" s="616"/>
      <c r="CA241" s="616"/>
      <c r="CB241" s="616"/>
      <c r="CC241" s="616"/>
      <c r="CD241" s="616"/>
      <c r="CE241" s="616"/>
      <c r="CF241" s="616"/>
      <c r="CG241" s="616"/>
      <c r="CH241" s="616"/>
      <c r="CI241" s="617"/>
      <c r="CK241" s="1367"/>
    </row>
    <row r="242" spans="1:89" s="1366" customFormat="1" x14ac:dyDescent="0.25">
      <c r="A242" s="1357"/>
      <c r="B242" s="889" t="s">
        <v>435</v>
      </c>
      <c r="C242" s="885" t="s">
        <v>153</v>
      </c>
      <c r="D242" s="886" t="s">
        <v>436</v>
      </c>
      <c r="E242" s="887" t="s">
        <v>146</v>
      </c>
      <c r="F242" s="888">
        <v>2</v>
      </c>
      <c r="G242" s="619">
        <f t="shared" ref="G242:H242" si="63">SUM(G236:G241)</f>
        <v>28.36</v>
      </c>
      <c r="H242" s="619">
        <f t="shared" si="63"/>
        <v>26.64</v>
      </c>
      <c r="I242" s="619">
        <f>SUM(I236:I241)</f>
        <v>25.34</v>
      </c>
      <c r="J242" s="619">
        <f t="shared" ref="J242:BJ242" si="64">SUM(J236:J241)</f>
        <v>24.7</v>
      </c>
      <c r="K242" s="619">
        <f t="shared" si="64"/>
        <v>24.27</v>
      </c>
      <c r="L242" s="619">
        <f t="shared" si="64"/>
        <v>24.049999999999997</v>
      </c>
      <c r="M242" s="623">
        <f t="shared" si="64"/>
        <v>24.049999999999997</v>
      </c>
      <c r="N242" s="623">
        <f t="shared" si="64"/>
        <v>24.049999999999997</v>
      </c>
      <c r="O242" s="623">
        <f t="shared" si="64"/>
        <v>24.049999999999997</v>
      </c>
      <c r="P242" s="623">
        <f t="shared" si="64"/>
        <v>24.049999999999997</v>
      </c>
      <c r="Q242" s="623">
        <f t="shared" si="64"/>
        <v>24.049999999999997</v>
      </c>
      <c r="R242" s="623">
        <f t="shared" si="64"/>
        <v>24.049999999999997</v>
      </c>
      <c r="S242" s="623">
        <f t="shared" si="64"/>
        <v>24.049999999999997</v>
      </c>
      <c r="T242" s="623">
        <f t="shared" si="64"/>
        <v>24.049999999999997</v>
      </c>
      <c r="U242" s="623">
        <f t="shared" si="64"/>
        <v>24.049999999999997</v>
      </c>
      <c r="V242" s="623">
        <f t="shared" si="64"/>
        <v>24.049999999999997</v>
      </c>
      <c r="W242" s="623">
        <f t="shared" si="64"/>
        <v>24.049999999999997</v>
      </c>
      <c r="X242" s="623">
        <f t="shared" si="64"/>
        <v>24.049999999999997</v>
      </c>
      <c r="Y242" s="623">
        <f t="shared" si="64"/>
        <v>24.049999999999997</v>
      </c>
      <c r="Z242" s="623">
        <f t="shared" si="64"/>
        <v>24.049999999999997</v>
      </c>
      <c r="AA242" s="623">
        <f t="shared" si="64"/>
        <v>24.049999999999997</v>
      </c>
      <c r="AB242" s="623">
        <f t="shared" si="64"/>
        <v>24.049999999999997</v>
      </c>
      <c r="AC242" s="623">
        <f t="shared" si="64"/>
        <v>24.049999999999997</v>
      </c>
      <c r="AD242" s="623">
        <f t="shared" si="64"/>
        <v>24.049999999999997</v>
      </c>
      <c r="AE242" s="623">
        <f t="shared" si="64"/>
        <v>24.049999999999997</v>
      </c>
      <c r="AF242" s="623">
        <f t="shared" si="64"/>
        <v>24.049999999999997</v>
      </c>
      <c r="AG242" s="623">
        <f t="shared" si="64"/>
        <v>24.049999999999997</v>
      </c>
      <c r="AH242" s="623">
        <f t="shared" si="64"/>
        <v>24.049999999999997</v>
      </c>
      <c r="AI242" s="623">
        <f t="shared" si="64"/>
        <v>24.049999999999997</v>
      </c>
      <c r="AJ242" s="623">
        <f t="shared" si="64"/>
        <v>24.049999999999997</v>
      </c>
      <c r="AK242" s="623">
        <f t="shared" si="64"/>
        <v>24.049999999999997</v>
      </c>
      <c r="AL242" s="623">
        <f t="shared" si="64"/>
        <v>24.049999999999997</v>
      </c>
      <c r="AM242" s="623">
        <f t="shared" si="64"/>
        <v>24.049999999999997</v>
      </c>
      <c r="AN242" s="623">
        <f t="shared" si="64"/>
        <v>24.049999999999997</v>
      </c>
      <c r="AO242" s="623">
        <f t="shared" si="64"/>
        <v>24.049999999999997</v>
      </c>
      <c r="AP242" s="623">
        <f t="shared" si="64"/>
        <v>24.049999999999997</v>
      </c>
      <c r="AQ242" s="623">
        <f t="shared" si="64"/>
        <v>24.049999999999997</v>
      </c>
      <c r="AR242" s="623">
        <f t="shared" si="64"/>
        <v>24.049999999999997</v>
      </c>
      <c r="AS242" s="623">
        <f t="shared" si="64"/>
        <v>24.049999999999997</v>
      </c>
      <c r="AT242" s="623">
        <f t="shared" si="64"/>
        <v>24.049999999999997</v>
      </c>
      <c r="AU242" s="623">
        <f t="shared" si="64"/>
        <v>24.049999999999997</v>
      </c>
      <c r="AV242" s="623">
        <f t="shared" si="64"/>
        <v>24.049999999999997</v>
      </c>
      <c r="AW242" s="623">
        <f t="shared" si="64"/>
        <v>24.049999999999997</v>
      </c>
      <c r="AX242" s="623">
        <f t="shared" si="64"/>
        <v>24.049999999999997</v>
      </c>
      <c r="AY242" s="623">
        <f t="shared" si="64"/>
        <v>24.049999999999997</v>
      </c>
      <c r="AZ242" s="623">
        <f t="shared" si="64"/>
        <v>24.049999999999997</v>
      </c>
      <c r="BA242" s="623">
        <f t="shared" si="64"/>
        <v>24.049999999999997</v>
      </c>
      <c r="BB242" s="623">
        <f t="shared" si="64"/>
        <v>24.049999999999997</v>
      </c>
      <c r="BC242" s="623">
        <f t="shared" si="64"/>
        <v>24.049999999999997</v>
      </c>
      <c r="BD242" s="623">
        <f t="shared" si="64"/>
        <v>24.049999999999997</v>
      </c>
      <c r="BE242" s="623">
        <f t="shared" si="64"/>
        <v>24.049999999999997</v>
      </c>
      <c r="BF242" s="623">
        <f t="shared" si="64"/>
        <v>24.049999999999997</v>
      </c>
      <c r="BG242" s="623">
        <f t="shared" si="64"/>
        <v>24.049999999999997</v>
      </c>
      <c r="BH242" s="623">
        <f t="shared" si="64"/>
        <v>24.049999999999997</v>
      </c>
      <c r="BI242" s="623">
        <f t="shared" si="64"/>
        <v>24.049999999999997</v>
      </c>
      <c r="BJ242" s="623">
        <f t="shared" si="64"/>
        <v>24.049999999999997</v>
      </c>
      <c r="BK242" s="1539"/>
      <c r="BL242" s="1539"/>
      <c r="BM242" s="1539"/>
      <c r="BN242" s="1539"/>
      <c r="BO242" s="1539"/>
      <c r="BP242" s="1539"/>
      <c r="BQ242" s="1539"/>
      <c r="BR242" s="1539"/>
      <c r="BS242" s="1539"/>
      <c r="BT242" s="1539"/>
      <c r="BU242" s="1539"/>
      <c r="BV242" s="1539"/>
      <c r="BW242" s="1539"/>
      <c r="BX242" s="1539"/>
      <c r="BY242" s="1539"/>
      <c r="BZ242" s="1539"/>
      <c r="CA242" s="1539"/>
      <c r="CB242" s="1539"/>
      <c r="CC242" s="1539"/>
      <c r="CD242" s="1539"/>
      <c r="CE242" s="1539"/>
      <c r="CF242" s="1539"/>
      <c r="CG242" s="1539"/>
      <c r="CH242" s="1539"/>
      <c r="CI242" s="1538"/>
      <c r="CK242" s="1367"/>
    </row>
    <row r="243" spans="1:89" s="1366" customFormat="1" ht="14.4" thickBot="1" x14ac:dyDescent="0.3">
      <c r="A243" s="1357"/>
      <c r="B243" s="916" t="s">
        <v>437</v>
      </c>
      <c r="C243" s="917" t="s">
        <v>438</v>
      </c>
      <c r="D243" s="918" t="s">
        <v>439</v>
      </c>
      <c r="E243" s="919" t="s">
        <v>440</v>
      </c>
      <c r="F243" s="897">
        <v>2</v>
      </c>
      <c r="G243" s="629">
        <f>(G242*1000000)/(G257*1000)</f>
        <v>88.493089987737036</v>
      </c>
      <c r="H243" s="629">
        <f t="shared" ref="H243:BJ243" si="65">(H242*1000000)/(H257*1000)</f>
        <v>82.11418884173591</v>
      </c>
      <c r="I243" s="629">
        <f t="shared" si="65"/>
        <v>76.982078912281509</v>
      </c>
      <c r="J243" s="629">
        <f t="shared" si="65"/>
        <v>74.136754037181475</v>
      </c>
      <c r="K243" s="629">
        <f t="shared" si="65"/>
        <v>72.071132515145337</v>
      </c>
      <c r="L243" s="629">
        <f t="shared" si="65"/>
        <v>70.562035266113043</v>
      </c>
      <c r="M243" s="657">
        <f t="shared" si="65"/>
        <v>69.702812999757199</v>
      </c>
      <c r="N243" s="657">
        <f t="shared" si="65"/>
        <v>68.93178914278748</v>
      </c>
      <c r="O243" s="657">
        <f t="shared" si="65"/>
        <v>68.252760547463751</v>
      </c>
      <c r="P243" s="657">
        <f t="shared" si="65"/>
        <v>67.572826227135153</v>
      </c>
      <c r="Q243" s="657">
        <f t="shared" si="65"/>
        <v>66.933461682304781</v>
      </c>
      <c r="R243" s="657">
        <f t="shared" si="65"/>
        <v>66.346549851128529</v>
      </c>
      <c r="S243" s="657">
        <f t="shared" si="65"/>
        <v>65.802144143030489</v>
      </c>
      <c r="T243" s="657">
        <f t="shared" si="65"/>
        <v>65.290796384013788</v>
      </c>
      <c r="U243" s="657">
        <f t="shared" si="65"/>
        <v>64.80508906145873</v>
      </c>
      <c r="V243" s="657">
        <f t="shared" si="65"/>
        <v>64.333324193810483</v>
      </c>
      <c r="W243" s="657">
        <f t="shared" si="65"/>
        <v>63.873304260046616</v>
      </c>
      <c r="X243" s="657">
        <f t="shared" si="65"/>
        <v>63.422161190442132</v>
      </c>
      <c r="Y243" s="657">
        <f t="shared" si="65"/>
        <v>62.978034047313074</v>
      </c>
      <c r="Z243" s="657">
        <f t="shared" si="65"/>
        <v>62.542512004781607</v>
      </c>
      <c r="AA243" s="657">
        <f t="shared" si="65"/>
        <v>62.114165785058745</v>
      </c>
      <c r="AB243" s="657">
        <f t="shared" si="65"/>
        <v>61.693789787684601</v>
      </c>
      <c r="AC243" s="657">
        <f t="shared" si="65"/>
        <v>61.281888686914868</v>
      </c>
      <c r="AD243" s="657">
        <f t="shared" si="65"/>
        <v>60.878371367633747</v>
      </c>
      <c r="AE243" s="657">
        <f t="shared" si="65"/>
        <v>60.482617082086676</v>
      </c>
      <c r="AF243" s="657">
        <f t="shared" si="65"/>
        <v>60.094251273979381</v>
      </c>
      <c r="AG243" s="657">
        <f t="shared" si="65"/>
        <v>59.713260646694359</v>
      </c>
      <c r="AH243" s="657">
        <f t="shared" si="65"/>
        <v>59.339817024625575</v>
      </c>
      <c r="AI243" s="657">
        <f t="shared" si="65"/>
        <v>58.973868421428186</v>
      </c>
      <c r="AJ243" s="657">
        <f t="shared" si="65"/>
        <v>58.614814222844444</v>
      </c>
      <c r="AK243" s="657">
        <f t="shared" si="65"/>
        <v>58.262171924619743</v>
      </c>
      <c r="AL243" s="657">
        <f t="shared" si="65"/>
        <v>58.027711670555085</v>
      </c>
      <c r="AM243" s="657">
        <f t="shared" si="65"/>
        <v>57.810123670397196</v>
      </c>
      <c r="AN243" s="657">
        <f t="shared" si="65"/>
        <v>57.594479972615197</v>
      </c>
      <c r="AO243" s="657">
        <f t="shared" si="65"/>
        <v>57.376070848019999</v>
      </c>
      <c r="AP243" s="657">
        <f t="shared" si="65"/>
        <v>57.156566570585795</v>
      </c>
      <c r="AQ243" s="657">
        <f t="shared" si="65"/>
        <v>56.940157622667684</v>
      </c>
      <c r="AR243" s="657">
        <f t="shared" si="65"/>
        <v>56.728126854941934</v>
      </c>
      <c r="AS243" s="657">
        <f t="shared" si="65"/>
        <v>56.521530578606331</v>
      </c>
      <c r="AT243" s="657">
        <f t="shared" si="65"/>
        <v>56.320515392900347</v>
      </c>
      <c r="AU243" s="657">
        <f t="shared" si="65"/>
        <v>56.116555181777031</v>
      </c>
      <c r="AV243" s="657">
        <f t="shared" si="65"/>
        <v>55.913840700561131</v>
      </c>
      <c r="AW243" s="657">
        <f t="shared" si="65"/>
        <v>55.712964951332815</v>
      </c>
      <c r="AX243" s="657">
        <f t="shared" si="65"/>
        <v>55.50553390172999</v>
      </c>
      <c r="AY243" s="657">
        <f t="shared" si="65"/>
        <v>55.296216428241486</v>
      </c>
      <c r="AZ243" s="657">
        <f t="shared" si="65"/>
        <v>55.082313360051337</v>
      </c>
      <c r="BA243" s="657">
        <f t="shared" si="65"/>
        <v>54.864155666194335</v>
      </c>
      <c r="BB243" s="657">
        <f t="shared" si="65"/>
        <v>54.647866982410903</v>
      </c>
      <c r="BC243" s="657">
        <f t="shared" si="65"/>
        <v>54.436010899243733</v>
      </c>
      <c r="BD243" s="657">
        <f t="shared" si="65"/>
        <v>54.225825332280863</v>
      </c>
      <c r="BE243" s="657">
        <f t="shared" si="65"/>
        <v>54.021476647975675</v>
      </c>
      <c r="BF243" s="657">
        <f t="shared" si="65"/>
        <v>53.819067010109151</v>
      </c>
      <c r="BG243" s="657">
        <f t="shared" si="65"/>
        <v>53.618775765856149</v>
      </c>
      <c r="BH243" s="657">
        <f t="shared" si="65"/>
        <v>53.422963664343499</v>
      </c>
      <c r="BI243" s="657">
        <f t="shared" si="65"/>
        <v>53.230957549008551</v>
      </c>
      <c r="BJ243" s="657">
        <f t="shared" si="65"/>
        <v>53.043583475404105</v>
      </c>
      <c r="BK243" s="1544"/>
      <c r="BL243" s="1544"/>
      <c r="BM243" s="1544"/>
      <c r="BN243" s="1544"/>
      <c r="BO243" s="1544"/>
      <c r="BP243" s="1544"/>
      <c r="BQ243" s="1544"/>
      <c r="BR243" s="1544"/>
      <c r="BS243" s="1544"/>
      <c r="BT243" s="1544"/>
      <c r="BU243" s="1544"/>
      <c r="BV243" s="1544"/>
      <c r="BW243" s="1544"/>
      <c r="BX243" s="1544"/>
      <c r="BY243" s="1544"/>
      <c r="BZ243" s="1544"/>
      <c r="CA243" s="1544"/>
      <c r="CB243" s="1544"/>
      <c r="CC243" s="1544"/>
      <c r="CD243" s="1544"/>
      <c r="CE243" s="1544"/>
      <c r="CF243" s="1544"/>
      <c r="CG243" s="1544"/>
      <c r="CH243" s="1544"/>
      <c r="CI243" s="1541"/>
      <c r="CK243" s="1367"/>
    </row>
    <row r="244" spans="1:89" s="1366" customFormat="1" x14ac:dyDescent="0.25">
      <c r="A244" s="1357"/>
      <c r="B244" s="898" t="s">
        <v>441</v>
      </c>
      <c r="C244" s="899" t="s">
        <v>442</v>
      </c>
      <c r="D244" s="920" t="s">
        <v>79</v>
      </c>
      <c r="E244" s="921" t="s">
        <v>254</v>
      </c>
      <c r="F244" s="922">
        <v>2</v>
      </c>
      <c r="G244" s="661">
        <v>11.872999999999999</v>
      </c>
      <c r="H244" s="661">
        <v>12.039099999999999</v>
      </c>
      <c r="I244" s="661">
        <v>12.2052</v>
      </c>
      <c r="J244" s="661">
        <v>12.3712</v>
      </c>
      <c r="K244" s="661">
        <v>12.5373</v>
      </c>
      <c r="L244" s="661">
        <v>12.7034</v>
      </c>
      <c r="M244" s="662">
        <v>12.8695</v>
      </c>
      <c r="N244" s="662">
        <v>13.035600000000001</v>
      </c>
      <c r="O244" s="662">
        <v>13.201599999999999</v>
      </c>
      <c r="P244" s="662">
        <v>13.367699999999999</v>
      </c>
      <c r="Q244" s="662">
        <v>13.533799999999999</v>
      </c>
      <c r="R244" s="662">
        <v>13.6999</v>
      </c>
      <c r="S244" s="662">
        <v>13.866</v>
      </c>
      <c r="T244" s="662">
        <v>14.0321</v>
      </c>
      <c r="U244" s="662">
        <v>14.1981</v>
      </c>
      <c r="V244" s="662">
        <v>14.3642</v>
      </c>
      <c r="W244" s="662">
        <v>14.5303</v>
      </c>
      <c r="X244" s="662">
        <v>14.696400000000001</v>
      </c>
      <c r="Y244" s="662">
        <v>14.862500000000001</v>
      </c>
      <c r="Z244" s="662">
        <v>15.028499999999999</v>
      </c>
      <c r="AA244" s="662">
        <v>15.194599999999999</v>
      </c>
      <c r="AB244" s="662">
        <v>15.3607</v>
      </c>
      <c r="AC244" s="662">
        <v>15.5268</v>
      </c>
      <c r="AD244" s="662">
        <v>15.6929</v>
      </c>
      <c r="AE244" s="662">
        <v>15.8589</v>
      </c>
      <c r="AF244" s="662">
        <v>16.024999999999999</v>
      </c>
      <c r="AG244" s="662">
        <v>16.191099999999999</v>
      </c>
      <c r="AH244" s="662">
        <v>16.357199999999999</v>
      </c>
      <c r="AI244" s="662">
        <v>16.523299999999999</v>
      </c>
      <c r="AJ244" s="662">
        <v>16.689399999999999</v>
      </c>
      <c r="AK244" s="662">
        <v>16.855399999999999</v>
      </c>
      <c r="AL244" s="662">
        <v>17.0215</v>
      </c>
      <c r="AM244" s="662">
        <v>17.1876</v>
      </c>
      <c r="AN244" s="662">
        <v>17.3537</v>
      </c>
      <c r="AO244" s="662">
        <v>17.5198</v>
      </c>
      <c r="AP244" s="662">
        <v>17.6858</v>
      </c>
      <c r="AQ244" s="662">
        <v>17.851900000000001</v>
      </c>
      <c r="AR244" s="662">
        <v>18.018000000000001</v>
      </c>
      <c r="AS244" s="662">
        <v>18.184100000000001</v>
      </c>
      <c r="AT244" s="662">
        <v>18.350200000000001</v>
      </c>
      <c r="AU244" s="662">
        <v>18.516200000000001</v>
      </c>
      <c r="AV244" s="662">
        <v>18.682300000000001</v>
      </c>
      <c r="AW244" s="662">
        <v>18.848400000000002</v>
      </c>
      <c r="AX244" s="662">
        <v>19.014500000000002</v>
      </c>
      <c r="AY244" s="662">
        <v>19.180599999999998</v>
      </c>
      <c r="AZ244" s="662">
        <v>19.346699999999998</v>
      </c>
      <c r="BA244" s="662">
        <v>19.512699999999999</v>
      </c>
      <c r="BB244" s="662">
        <v>19.678799999999999</v>
      </c>
      <c r="BC244" s="662">
        <v>19.844899999999999</v>
      </c>
      <c r="BD244" s="662">
        <v>20.010999999999999</v>
      </c>
      <c r="BE244" s="662">
        <v>20.177099999999999</v>
      </c>
      <c r="BF244" s="662">
        <v>20.3431</v>
      </c>
      <c r="BG244" s="662">
        <v>20.5092</v>
      </c>
      <c r="BH244" s="662">
        <v>20.6753</v>
      </c>
      <c r="BI244" s="662">
        <v>20.8414</v>
      </c>
      <c r="BJ244" s="662">
        <v>21.0075</v>
      </c>
      <c r="BK244" s="662"/>
      <c r="BL244" s="662"/>
      <c r="BM244" s="662"/>
      <c r="BN244" s="662"/>
      <c r="BO244" s="662"/>
      <c r="BP244" s="662"/>
      <c r="BQ244" s="662"/>
      <c r="BR244" s="662"/>
      <c r="BS244" s="662"/>
      <c r="BT244" s="662"/>
      <c r="BU244" s="662"/>
      <c r="BV244" s="662"/>
      <c r="BW244" s="662"/>
      <c r="BX244" s="662"/>
      <c r="BY244" s="662"/>
      <c r="BZ244" s="662"/>
      <c r="CA244" s="662"/>
      <c r="CB244" s="662"/>
      <c r="CC244" s="662"/>
      <c r="CD244" s="662"/>
      <c r="CE244" s="662"/>
      <c r="CF244" s="662"/>
      <c r="CG244" s="662"/>
      <c r="CH244" s="662"/>
      <c r="CI244" s="663"/>
      <c r="CK244" s="1367"/>
    </row>
    <row r="245" spans="1:89" s="1366" customFormat="1" x14ac:dyDescent="0.25">
      <c r="A245" s="1357"/>
      <c r="B245" s="902" t="s">
        <v>443</v>
      </c>
      <c r="C245" s="903" t="s">
        <v>444</v>
      </c>
      <c r="D245" s="923" t="s">
        <v>79</v>
      </c>
      <c r="E245" s="909" t="s">
        <v>254</v>
      </c>
      <c r="F245" s="910">
        <v>2</v>
      </c>
      <c r="G245" s="665">
        <v>1.4450000000000001</v>
      </c>
      <c r="H245" s="665">
        <v>1.4450000000000001</v>
      </c>
      <c r="I245" s="665">
        <v>1.4450000000000001</v>
      </c>
      <c r="J245" s="665">
        <v>1.4450000000000001</v>
      </c>
      <c r="K245" s="665">
        <v>1.4450000000000001</v>
      </c>
      <c r="L245" s="665">
        <v>1.4450000000000001</v>
      </c>
      <c r="M245" s="666">
        <v>1.4450000000000001</v>
      </c>
      <c r="N245" s="666">
        <v>1.4450000000000001</v>
      </c>
      <c r="O245" s="666">
        <v>1.4450000000000001</v>
      </c>
      <c r="P245" s="666">
        <v>1.4450000000000001</v>
      </c>
      <c r="Q245" s="666">
        <v>1.4450000000000001</v>
      </c>
      <c r="R245" s="666">
        <v>1.4450000000000001</v>
      </c>
      <c r="S245" s="666">
        <v>1.4450000000000001</v>
      </c>
      <c r="T245" s="666">
        <v>1.4450000000000001</v>
      </c>
      <c r="U245" s="666">
        <v>1.4450000000000001</v>
      </c>
      <c r="V245" s="666">
        <v>1.4450000000000001</v>
      </c>
      <c r="W245" s="666">
        <v>1.4450000000000001</v>
      </c>
      <c r="X245" s="666">
        <v>1.4450000000000001</v>
      </c>
      <c r="Y245" s="666">
        <v>1.4450000000000001</v>
      </c>
      <c r="Z245" s="666">
        <v>1.4450000000000001</v>
      </c>
      <c r="AA245" s="666">
        <v>1.4450000000000001</v>
      </c>
      <c r="AB245" s="666">
        <v>1.4450000000000001</v>
      </c>
      <c r="AC245" s="666">
        <v>1.4450000000000001</v>
      </c>
      <c r="AD245" s="666">
        <v>1.4450000000000001</v>
      </c>
      <c r="AE245" s="666">
        <v>1.4450000000000001</v>
      </c>
      <c r="AF245" s="666">
        <v>1.4450000000000001</v>
      </c>
      <c r="AG245" s="666">
        <v>1.4450000000000001</v>
      </c>
      <c r="AH245" s="666">
        <v>1.4450000000000001</v>
      </c>
      <c r="AI245" s="666">
        <v>1.4450000000000001</v>
      </c>
      <c r="AJ245" s="666">
        <v>1.4450000000000001</v>
      </c>
      <c r="AK245" s="666">
        <v>1.4450000000000001</v>
      </c>
      <c r="AL245" s="666">
        <v>1.4450000000000001</v>
      </c>
      <c r="AM245" s="666">
        <v>1.4450000000000001</v>
      </c>
      <c r="AN245" s="666">
        <v>1.4450000000000001</v>
      </c>
      <c r="AO245" s="666">
        <v>1.4450000000000001</v>
      </c>
      <c r="AP245" s="666">
        <v>1.4450000000000001</v>
      </c>
      <c r="AQ245" s="666">
        <v>1.4450000000000001</v>
      </c>
      <c r="AR245" s="666">
        <v>1.4450000000000001</v>
      </c>
      <c r="AS245" s="666">
        <v>1.4450000000000001</v>
      </c>
      <c r="AT245" s="666">
        <v>1.4450000000000001</v>
      </c>
      <c r="AU245" s="666">
        <v>1.4450000000000001</v>
      </c>
      <c r="AV245" s="666">
        <v>1.4450000000000001</v>
      </c>
      <c r="AW245" s="666">
        <v>1.4450000000000001</v>
      </c>
      <c r="AX245" s="666">
        <v>1.4450000000000001</v>
      </c>
      <c r="AY245" s="666">
        <v>1.4450000000000001</v>
      </c>
      <c r="AZ245" s="666">
        <v>1.4450000000000001</v>
      </c>
      <c r="BA245" s="666">
        <v>1.4450000000000001</v>
      </c>
      <c r="BB245" s="666">
        <v>1.4450000000000001</v>
      </c>
      <c r="BC245" s="666">
        <v>1.4450000000000001</v>
      </c>
      <c r="BD245" s="666">
        <v>1.4450000000000001</v>
      </c>
      <c r="BE245" s="666">
        <v>1.4450000000000001</v>
      </c>
      <c r="BF245" s="666">
        <v>1.4450000000000001</v>
      </c>
      <c r="BG245" s="666">
        <v>1.4450000000000001</v>
      </c>
      <c r="BH245" s="666">
        <v>1.4450000000000001</v>
      </c>
      <c r="BI245" s="666">
        <v>1.4450000000000001</v>
      </c>
      <c r="BJ245" s="666">
        <v>1.4450000000000001</v>
      </c>
      <c r="BK245" s="666"/>
      <c r="BL245" s="666"/>
      <c r="BM245" s="666"/>
      <c r="BN245" s="666"/>
      <c r="BO245" s="666"/>
      <c r="BP245" s="666"/>
      <c r="BQ245" s="666"/>
      <c r="BR245" s="666"/>
      <c r="BS245" s="666"/>
      <c r="BT245" s="666"/>
      <c r="BU245" s="666"/>
      <c r="BV245" s="666"/>
      <c r="BW245" s="666"/>
      <c r="BX245" s="666"/>
      <c r="BY245" s="666"/>
      <c r="BZ245" s="666"/>
      <c r="CA245" s="666"/>
      <c r="CB245" s="666"/>
      <c r="CC245" s="666"/>
      <c r="CD245" s="666"/>
      <c r="CE245" s="666"/>
      <c r="CF245" s="666"/>
      <c r="CG245" s="666"/>
      <c r="CH245" s="666"/>
      <c r="CI245" s="667"/>
      <c r="CK245" s="1367"/>
    </row>
    <row r="246" spans="1:89" s="1366" customFormat="1" x14ac:dyDescent="0.25">
      <c r="A246" s="1357"/>
      <c r="B246" s="924" t="s">
        <v>445</v>
      </c>
      <c r="C246" s="925" t="s">
        <v>446</v>
      </c>
      <c r="D246" s="923" t="s">
        <v>79</v>
      </c>
      <c r="E246" s="909" t="s">
        <v>254</v>
      </c>
      <c r="F246" s="910">
        <v>2</v>
      </c>
      <c r="G246" s="665">
        <v>2.7559999999999998</v>
      </c>
      <c r="H246" s="665">
        <v>2.7559999999999998</v>
      </c>
      <c r="I246" s="665">
        <v>2.7559999999999998</v>
      </c>
      <c r="J246" s="665">
        <v>2.7559999999999998</v>
      </c>
      <c r="K246" s="665">
        <v>2.7559999999999998</v>
      </c>
      <c r="L246" s="665">
        <v>2.7559999999999998</v>
      </c>
      <c r="M246" s="666">
        <v>2.7559999999999998</v>
      </c>
      <c r="N246" s="666">
        <v>2.7559999999999998</v>
      </c>
      <c r="O246" s="666">
        <v>2.7559999999999998</v>
      </c>
      <c r="P246" s="666">
        <v>2.7559999999999998</v>
      </c>
      <c r="Q246" s="666">
        <v>2.7559999999999998</v>
      </c>
      <c r="R246" s="666">
        <v>2.7559999999999998</v>
      </c>
      <c r="S246" s="666">
        <v>2.7559999999999998</v>
      </c>
      <c r="T246" s="666">
        <v>2.7559999999999998</v>
      </c>
      <c r="U246" s="666">
        <v>2.7559999999999998</v>
      </c>
      <c r="V246" s="666">
        <v>2.7559999999999998</v>
      </c>
      <c r="W246" s="666">
        <v>2.7559999999999998</v>
      </c>
      <c r="X246" s="666">
        <v>2.7559999999999998</v>
      </c>
      <c r="Y246" s="666">
        <v>2.7559999999999998</v>
      </c>
      <c r="Z246" s="666">
        <v>2.7559999999999998</v>
      </c>
      <c r="AA246" s="666">
        <v>2.7559999999999998</v>
      </c>
      <c r="AB246" s="666">
        <v>2.7559999999999998</v>
      </c>
      <c r="AC246" s="666">
        <v>2.7559999999999998</v>
      </c>
      <c r="AD246" s="666">
        <v>2.7559999999999998</v>
      </c>
      <c r="AE246" s="666">
        <v>2.7559999999999998</v>
      </c>
      <c r="AF246" s="666">
        <v>2.7559999999999998</v>
      </c>
      <c r="AG246" s="666">
        <v>2.7559999999999998</v>
      </c>
      <c r="AH246" s="666">
        <v>2.7559999999999998</v>
      </c>
      <c r="AI246" s="666">
        <v>2.7559999999999998</v>
      </c>
      <c r="AJ246" s="666">
        <v>2.7559999999999998</v>
      </c>
      <c r="AK246" s="666">
        <v>2.7559999999999998</v>
      </c>
      <c r="AL246" s="666">
        <v>2.7559999999999998</v>
      </c>
      <c r="AM246" s="666">
        <v>2.7559999999999998</v>
      </c>
      <c r="AN246" s="666">
        <v>2.7559999999999998</v>
      </c>
      <c r="AO246" s="666">
        <v>2.7559999999999998</v>
      </c>
      <c r="AP246" s="666">
        <v>2.7559999999999998</v>
      </c>
      <c r="AQ246" s="666">
        <v>2.7559999999999998</v>
      </c>
      <c r="AR246" s="666">
        <v>2.7559999999999998</v>
      </c>
      <c r="AS246" s="666">
        <v>2.7559999999999998</v>
      </c>
      <c r="AT246" s="666">
        <v>2.7559999999999998</v>
      </c>
      <c r="AU246" s="666">
        <v>2.7559999999999998</v>
      </c>
      <c r="AV246" s="666">
        <v>2.7559999999999998</v>
      </c>
      <c r="AW246" s="666">
        <v>2.7559999999999998</v>
      </c>
      <c r="AX246" s="666">
        <v>2.7559999999999998</v>
      </c>
      <c r="AY246" s="666">
        <v>2.7559999999999998</v>
      </c>
      <c r="AZ246" s="666">
        <v>2.7559999999999998</v>
      </c>
      <c r="BA246" s="666">
        <v>2.7559999999999998</v>
      </c>
      <c r="BB246" s="666">
        <v>2.7559999999999998</v>
      </c>
      <c r="BC246" s="666">
        <v>2.7559999999999998</v>
      </c>
      <c r="BD246" s="666">
        <v>2.7559999999999998</v>
      </c>
      <c r="BE246" s="666">
        <v>2.7559999999999998</v>
      </c>
      <c r="BF246" s="666">
        <v>2.7559999999999998</v>
      </c>
      <c r="BG246" s="666">
        <v>2.7559999999999998</v>
      </c>
      <c r="BH246" s="666">
        <v>2.7559999999999998</v>
      </c>
      <c r="BI246" s="666">
        <v>2.7559999999999998</v>
      </c>
      <c r="BJ246" s="666">
        <v>2.7559999999999998</v>
      </c>
      <c r="BK246" s="666"/>
      <c r="BL246" s="666"/>
      <c r="BM246" s="666"/>
      <c r="BN246" s="666"/>
      <c r="BO246" s="666"/>
      <c r="BP246" s="666"/>
      <c r="BQ246" s="666"/>
      <c r="BR246" s="666"/>
      <c r="BS246" s="666"/>
      <c r="BT246" s="666"/>
      <c r="BU246" s="666"/>
      <c r="BV246" s="666"/>
      <c r="BW246" s="666"/>
      <c r="BX246" s="666"/>
      <c r="BY246" s="666"/>
      <c r="BZ246" s="666"/>
      <c r="CA246" s="666"/>
      <c r="CB246" s="666"/>
      <c r="CC246" s="666"/>
      <c r="CD246" s="666"/>
      <c r="CE246" s="666"/>
      <c r="CF246" s="666"/>
      <c r="CG246" s="666"/>
      <c r="CH246" s="666"/>
      <c r="CI246" s="667"/>
      <c r="CK246" s="1367"/>
    </row>
    <row r="247" spans="1:89" s="1366" customFormat="1" ht="27.6" x14ac:dyDescent="0.25">
      <c r="A247" s="1357"/>
      <c r="B247" s="924" t="s">
        <v>447</v>
      </c>
      <c r="C247" s="925" t="s">
        <v>448</v>
      </c>
      <c r="D247" s="670" t="s">
        <v>449</v>
      </c>
      <c r="E247" s="671" t="s">
        <v>254</v>
      </c>
      <c r="F247" s="672">
        <v>2</v>
      </c>
      <c r="G247" s="665">
        <v>96.361999999999995</v>
      </c>
      <c r="H247" s="665">
        <v>102.64516999999999</v>
      </c>
      <c r="I247" s="665">
        <v>114.07032</v>
      </c>
      <c r="J247" s="665">
        <v>126.77987999999999</v>
      </c>
      <c r="K247" s="665">
        <v>140.07133999999999</v>
      </c>
      <c r="L247" s="665">
        <v>153.86444</v>
      </c>
      <c r="M247" s="623">
        <f t="shared" ref="M247:BI247" si="66">L247+SUM(M248:M253)</f>
        <v>157.89979</v>
      </c>
      <c r="N247" s="623">
        <f t="shared" si="66"/>
        <v>161.59303</v>
      </c>
      <c r="O247" s="623">
        <f t="shared" si="66"/>
        <v>164.8981</v>
      </c>
      <c r="P247" s="623">
        <f t="shared" si="66"/>
        <v>168.27760000000001</v>
      </c>
      <c r="Q247" s="623">
        <f t="shared" si="66"/>
        <v>171.51125999999999</v>
      </c>
      <c r="R247" s="623">
        <f t="shared" si="66"/>
        <v>174.52368999999999</v>
      </c>
      <c r="S247" s="623">
        <f t="shared" si="66"/>
        <v>177.35660999999999</v>
      </c>
      <c r="T247" s="623">
        <f t="shared" si="66"/>
        <v>180.05296999999999</v>
      </c>
      <c r="U247" s="623">
        <f t="shared" si="66"/>
        <v>182.64773</v>
      </c>
      <c r="V247" s="623">
        <f t="shared" si="66"/>
        <v>185.20304999999999</v>
      </c>
      <c r="W247" s="623">
        <f t="shared" si="66"/>
        <v>187.72933</v>
      </c>
      <c r="X247" s="623">
        <f t="shared" si="66"/>
        <v>190.24159</v>
      </c>
      <c r="Y247" s="623">
        <f t="shared" si="66"/>
        <v>192.74968000000001</v>
      </c>
      <c r="Z247" s="623">
        <f t="shared" si="66"/>
        <v>195.24294</v>
      </c>
      <c r="AA247" s="623">
        <f t="shared" si="66"/>
        <v>197.72865999999999</v>
      </c>
      <c r="AB247" s="623">
        <f t="shared" si="66"/>
        <v>200.20084</v>
      </c>
      <c r="AC247" s="623">
        <f t="shared" si="66"/>
        <v>202.65494000000001</v>
      </c>
      <c r="AD247" s="623">
        <f t="shared" si="66"/>
        <v>205.09009</v>
      </c>
      <c r="AE247" s="623">
        <f t="shared" si="66"/>
        <v>207.50900999999999</v>
      </c>
      <c r="AF247" s="623">
        <f t="shared" si="66"/>
        <v>209.91266999999999</v>
      </c>
      <c r="AG247" s="623">
        <f t="shared" si="66"/>
        <v>212.30000999999999</v>
      </c>
      <c r="AH247" s="623">
        <f t="shared" si="66"/>
        <v>214.66858999999999</v>
      </c>
      <c r="AI247" s="623">
        <f t="shared" si="66"/>
        <v>217.01743999999999</v>
      </c>
      <c r="AJ247" s="623">
        <f t="shared" si="66"/>
        <v>219.34942999999998</v>
      </c>
      <c r="AK247" s="623">
        <f t="shared" si="66"/>
        <v>221.66687999999999</v>
      </c>
      <c r="AL247" s="623">
        <f t="shared" si="66"/>
        <v>223.16864999999999</v>
      </c>
      <c r="AM247" s="623">
        <f t="shared" si="66"/>
        <v>224.56249999999997</v>
      </c>
      <c r="AN247" s="623">
        <f t="shared" si="66"/>
        <v>225.95403999999996</v>
      </c>
      <c r="AO247" s="623">
        <f t="shared" si="66"/>
        <v>227.37748999999997</v>
      </c>
      <c r="AP247" s="623">
        <f t="shared" si="66"/>
        <v>228.82124999999996</v>
      </c>
      <c r="AQ247" s="623">
        <f t="shared" si="66"/>
        <v>230.25435999999996</v>
      </c>
      <c r="AR247" s="623">
        <f t="shared" si="66"/>
        <v>231.66694999999996</v>
      </c>
      <c r="AS247" s="623">
        <f t="shared" si="66"/>
        <v>233.05046999999996</v>
      </c>
      <c r="AT247" s="623">
        <f t="shared" si="66"/>
        <v>234.40303999999998</v>
      </c>
      <c r="AU247" s="623">
        <f t="shared" si="66"/>
        <v>235.78907999999998</v>
      </c>
      <c r="AV247" s="623">
        <f t="shared" si="66"/>
        <v>237.17675999999997</v>
      </c>
      <c r="AW247" s="623">
        <f t="shared" si="66"/>
        <v>238.56149999999997</v>
      </c>
      <c r="AX247" s="623">
        <f t="shared" si="66"/>
        <v>240.00862999999995</v>
      </c>
      <c r="AY247" s="623">
        <f t="shared" si="66"/>
        <v>241.48269999999997</v>
      </c>
      <c r="AZ247" s="623">
        <f t="shared" si="66"/>
        <v>243.00557999999995</v>
      </c>
      <c r="BA247" s="623">
        <f t="shared" si="66"/>
        <v>244.57571999999996</v>
      </c>
      <c r="BB247" s="623">
        <f t="shared" si="66"/>
        <v>246.14456999999996</v>
      </c>
      <c r="BC247" s="623">
        <f t="shared" si="66"/>
        <v>247.69122999999996</v>
      </c>
      <c r="BD247" s="623">
        <f t="shared" si="66"/>
        <v>249.23760999999996</v>
      </c>
      <c r="BE247" s="623">
        <f t="shared" si="66"/>
        <v>250.74920999999995</v>
      </c>
      <c r="BF247" s="623">
        <f t="shared" si="66"/>
        <v>252.25754999999995</v>
      </c>
      <c r="BG247" s="623">
        <f t="shared" si="66"/>
        <v>253.76070999999996</v>
      </c>
      <c r="BH247" s="623">
        <f t="shared" si="66"/>
        <v>255.23863999999995</v>
      </c>
      <c r="BI247" s="623">
        <f t="shared" si="66"/>
        <v>256.69635999999997</v>
      </c>
      <c r="BJ247" s="623">
        <f>BI247+SUM(BJ248:BJ253)</f>
        <v>258.12624</v>
      </c>
      <c r="BK247" s="1539"/>
      <c r="BL247" s="1539"/>
      <c r="BM247" s="1539"/>
      <c r="BN247" s="1539"/>
      <c r="BO247" s="1539"/>
      <c r="BP247" s="1539"/>
      <c r="BQ247" s="1539"/>
      <c r="BR247" s="1539"/>
      <c r="BS247" s="1539"/>
      <c r="BT247" s="1539"/>
      <c r="BU247" s="1539"/>
      <c r="BV247" s="1539"/>
      <c r="BW247" s="1539"/>
      <c r="BX247" s="1539"/>
      <c r="BY247" s="1539"/>
      <c r="BZ247" s="1539"/>
      <c r="CA247" s="1539"/>
      <c r="CB247" s="1539"/>
      <c r="CC247" s="1539"/>
      <c r="CD247" s="1539"/>
      <c r="CE247" s="1539"/>
      <c r="CF247" s="1539"/>
      <c r="CG247" s="1539"/>
      <c r="CH247" s="1539"/>
      <c r="CI247" s="1538"/>
      <c r="CK247" s="1367"/>
    </row>
    <row r="248" spans="1:89" s="1366" customFormat="1" x14ac:dyDescent="0.25">
      <c r="A248" s="1357"/>
      <c r="B248" s="924" t="s">
        <v>450</v>
      </c>
      <c r="C248" s="925" t="s">
        <v>451</v>
      </c>
      <c r="D248" s="670" t="s">
        <v>452</v>
      </c>
      <c r="E248" s="671" t="s">
        <v>254</v>
      </c>
      <c r="F248" s="672">
        <v>2</v>
      </c>
      <c r="G248" s="665">
        <v>0</v>
      </c>
      <c r="H248" s="665">
        <v>3.7831700000000001</v>
      </c>
      <c r="I248" s="665">
        <v>4.5751499999999998</v>
      </c>
      <c r="J248" s="665">
        <v>3.8345600000000002</v>
      </c>
      <c r="K248" s="665">
        <v>3.4164599999999998</v>
      </c>
      <c r="L248" s="665">
        <v>3.9180999999999999</v>
      </c>
      <c r="M248" s="666">
        <v>4.0353500000000002</v>
      </c>
      <c r="N248" s="666">
        <v>3.6932399999999999</v>
      </c>
      <c r="O248" s="666">
        <v>3.3050700000000002</v>
      </c>
      <c r="P248" s="666">
        <v>3.3795000000000002</v>
      </c>
      <c r="Q248" s="666">
        <v>3.23366</v>
      </c>
      <c r="R248" s="666">
        <v>3.0124300000000002</v>
      </c>
      <c r="S248" s="666">
        <v>2.8329200000000001</v>
      </c>
      <c r="T248" s="666">
        <v>2.6963599999999999</v>
      </c>
      <c r="U248" s="666">
        <v>2.59476</v>
      </c>
      <c r="V248" s="666">
        <v>2.55532</v>
      </c>
      <c r="W248" s="666">
        <v>2.5262799999999999</v>
      </c>
      <c r="X248" s="666">
        <v>2.5122599999999999</v>
      </c>
      <c r="Y248" s="666">
        <v>2.5080900000000002</v>
      </c>
      <c r="Z248" s="666">
        <v>2.4932599999999998</v>
      </c>
      <c r="AA248" s="666">
        <v>2.4857200000000002</v>
      </c>
      <c r="AB248" s="666">
        <v>2.4721799999999998</v>
      </c>
      <c r="AC248" s="666">
        <v>2.4540999999999999</v>
      </c>
      <c r="AD248" s="666">
        <v>2.4351500000000001</v>
      </c>
      <c r="AE248" s="666">
        <v>2.41892</v>
      </c>
      <c r="AF248" s="666">
        <v>2.4036599999999999</v>
      </c>
      <c r="AG248" s="666">
        <v>2.38734</v>
      </c>
      <c r="AH248" s="666">
        <v>2.3685800000000001</v>
      </c>
      <c r="AI248" s="666">
        <v>2.3488500000000001</v>
      </c>
      <c r="AJ248" s="666">
        <v>2.3319899999999998</v>
      </c>
      <c r="AK248" s="666">
        <v>2.31745</v>
      </c>
      <c r="AL248" s="666">
        <v>1.50177</v>
      </c>
      <c r="AM248" s="666">
        <v>1.39385</v>
      </c>
      <c r="AN248" s="666">
        <v>1.39154</v>
      </c>
      <c r="AO248" s="666">
        <v>1.4234500000000001</v>
      </c>
      <c r="AP248" s="666">
        <v>1.4437599999999999</v>
      </c>
      <c r="AQ248" s="666">
        <v>1.4331100000000001</v>
      </c>
      <c r="AR248" s="666">
        <v>1.41259</v>
      </c>
      <c r="AS248" s="666">
        <v>1.3835200000000001</v>
      </c>
      <c r="AT248" s="666">
        <v>1.3525700000000001</v>
      </c>
      <c r="AU248" s="666">
        <v>1.3860399999999999</v>
      </c>
      <c r="AV248" s="666">
        <v>1.38768</v>
      </c>
      <c r="AW248" s="666">
        <v>1.3847400000000001</v>
      </c>
      <c r="AX248" s="666">
        <v>1.44713</v>
      </c>
      <c r="AY248" s="666">
        <v>1.47407</v>
      </c>
      <c r="AZ248" s="666">
        <v>1.52288</v>
      </c>
      <c r="BA248" s="666">
        <v>1.5701400000000001</v>
      </c>
      <c r="BB248" s="666">
        <v>1.5688500000000001</v>
      </c>
      <c r="BC248" s="666">
        <v>1.5466599999999999</v>
      </c>
      <c r="BD248" s="666">
        <v>1.5463800000000001</v>
      </c>
      <c r="BE248" s="666">
        <v>1.5116000000000001</v>
      </c>
      <c r="BF248" s="666">
        <v>1.50834</v>
      </c>
      <c r="BG248" s="666">
        <v>1.5031600000000001</v>
      </c>
      <c r="BH248" s="666">
        <v>1.47793</v>
      </c>
      <c r="BI248" s="666">
        <v>1.4577199999999999</v>
      </c>
      <c r="BJ248" s="666">
        <v>1.42988</v>
      </c>
      <c r="BK248" s="666"/>
      <c r="BL248" s="666"/>
      <c r="BM248" s="666"/>
      <c r="BN248" s="666"/>
      <c r="BO248" s="666"/>
      <c r="BP248" s="666"/>
      <c r="BQ248" s="666"/>
      <c r="BR248" s="666"/>
      <c r="BS248" s="666"/>
      <c r="BT248" s="666"/>
      <c r="BU248" s="666"/>
      <c r="BV248" s="666"/>
      <c r="BW248" s="666"/>
      <c r="BX248" s="666"/>
      <c r="BY248" s="666"/>
      <c r="BZ248" s="666"/>
      <c r="CA248" s="666"/>
      <c r="CB248" s="666"/>
      <c r="CC248" s="666"/>
      <c r="CD248" s="666"/>
      <c r="CE248" s="666"/>
      <c r="CF248" s="666"/>
      <c r="CG248" s="666"/>
      <c r="CH248" s="666"/>
      <c r="CI248" s="667"/>
      <c r="CK248" s="1367"/>
    </row>
    <row r="249" spans="1:89" s="1366" customFormat="1" x14ac:dyDescent="0.25">
      <c r="A249" s="1357"/>
      <c r="B249" s="924" t="s">
        <v>453</v>
      </c>
      <c r="C249" s="925" t="s">
        <v>454</v>
      </c>
      <c r="D249" s="670" t="s">
        <v>455</v>
      </c>
      <c r="E249" s="671" t="s">
        <v>254</v>
      </c>
      <c r="F249" s="672">
        <v>2</v>
      </c>
      <c r="G249" s="665">
        <v>0</v>
      </c>
      <c r="H249" s="665">
        <v>2.5</v>
      </c>
      <c r="I249" s="665">
        <v>2.5</v>
      </c>
      <c r="J249" s="665">
        <v>2.5</v>
      </c>
      <c r="K249" s="665">
        <v>2.5</v>
      </c>
      <c r="L249" s="665">
        <v>2.5</v>
      </c>
      <c r="M249" s="666">
        <v>0</v>
      </c>
      <c r="N249" s="666">
        <v>0</v>
      </c>
      <c r="O249" s="666">
        <v>0</v>
      </c>
      <c r="P249" s="666">
        <v>0</v>
      </c>
      <c r="Q249" s="666">
        <v>0</v>
      </c>
      <c r="R249" s="666">
        <v>0</v>
      </c>
      <c r="S249" s="666">
        <v>0</v>
      </c>
      <c r="T249" s="666">
        <v>0</v>
      </c>
      <c r="U249" s="666">
        <v>0</v>
      </c>
      <c r="V249" s="666">
        <v>0</v>
      </c>
      <c r="W249" s="666">
        <v>0</v>
      </c>
      <c r="X249" s="666">
        <v>0</v>
      </c>
      <c r="Y249" s="666">
        <v>0</v>
      </c>
      <c r="Z249" s="666">
        <v>0</v>
      </c>
      <c r="AA249" s="666">
        <v>0</v>
      </c>
      <c r="AB249" s="666">
        <v>0</v>
      </c>
      <c r="AC249" s="666">
        <v>0</v>
      </c>
      <c r="AD249" s="666">
        <v>0</v>
      </c>
      <c r="AE249" s="666">
        <v>0</v>
      </c>
      <c r="AF249" s="666">
        <v>0</v>
      </c>
      <c r="AG249" s="666">
        <v>0</v>
      </c>
      <c r="AH249" s="666">
        <v>0</v>
      </c>
      <c r="AI249" s="666">
        <v>0</v>
      </c>
      <c r="AJ249" s="666">
        <v>0</v>
      </c>
      <c r="AK249" s="666">
        <v>0</v>
      </c>
      <c r="AL249" s="666">
        <v>0</v>
      </c>
      <c r="AM249" s="666">
        <v>0</v>
      </c>
      <c r="AN249" s="666">
        <v>0</v>
      </c>
      <c r="AO249" s="666">
        <v>0</v>
      </c>
      <c r="AP249" s="666">
        <v>0</v>
      </c>
      <c r="AQ249" s="666">
        <v>0</v>
      </c>
      <c r="AR249" s="666">
        <v>0</v>
      </c>
      <c r="AS249" s="666">
        <v>0</v>
      </c>
      <c r="AT249" s="666">
        <v>0</v>
      </c>
      <c r="AU249" s="666">
        <v>0</v>
      </c>
      <c r="AV249" s="666">
        <v>0</v>
      </c>
      <c r="AW249" s="666">
        <v>0</v>
      </c>
      <c r="AX249" s="666">
        <v>0</v>
      </c>
      <c r="AY249" s="666">
        <v>0</v>
      </c>
      <c r="AZ249" s="666">
        <v>0</v>
      </c>
      <c r="BA249" s="666">
        <v>0</v>
      </c>
      <c r="BB249" s="666">
        <v>0</v>
      </c>
      <c r="BC249" s="666">
        <v>0</v>
      </c>
      <c r="BD249" s="666">
        <v>0</v>
      </c>
      <c r="BE249" s="666">
        <v>0</v>
      </c>
      <c r="BF249" s="666">
        <v>0</v>
      </c>
      <c r="BG249" s="666">
        <v>0</v>
      </c>
      <c r="BH249" s="666">
        <v>0</v>
      </c>
      <c r="BI249" s="666">
        <v>0</v>
      </c>
      <c r="BJ249" s="666">
        <v>0</v>
      </c>
      <c r="BK249" s="666"/>
      <c r="BL249" s="666"/>
      <c r="BM249" s="666"/>
      <c r="BN249" s="666"/>
      <c r="BO249" s="666"/>
      <c r="BP249" s="666"/>
      <c r="BQ249" s="666"/>
      <c r="BR249" s="666"/>
      <c r="BS249" s="666"/>
      <c r="BT249" s="666"/>
      <c r="BU249" s="666"/>
      <c r="BV249" s="666"/>
      <c r="BW249" s="666"/>
      <c r="BX249" s="666"/>
      <c r="BY249" s="666"/>
      <c r="BZ249" s="666"/>
      <c r="CA249" s="666"/>
      <c r="CB249" s="666"/>
      <c r="CC249" s="666"/>
      <c r="CD249" s="666"/>
      <c r="CE249" s="666"/>
      <c r="CF249" s="666"/>
      <c r="CG249" s="666"/>
      <c r="CH249" s="666"/>
      <c r="CI249" s="667"/>
      <c r="CK249" s="1367"/>
    </row>
    <row r="250" spans="1:89" s="1366" customFormat="1" x14ac:dyDescent="0.25">
      <c r="A250" s="1357"/>
      <c r="B250" s="924" t="s">
        <v>456</v>
      </c>
      <c r="C250" s="925" t="s">
        <v>457</v>
      </c>
      <c r="D250" s="670" t="s">
        <v>458</v>
      </c>
      <c r="E250" s="671" t="s">
        <v>254</v>
      </c>
      <c r="F250" s="672">
        <v>2</v>
      </c>
      <c r="G250" s="665">
        <v>0</v>
      </c>
      <c r="H250" s="665">
        <v>0</v>
      </c>
      <c r="I250" s="665">
        <v>0</v>
      </c>
      <c r="J250" s="665">
        <v>0</v>
      </c>
      <c r="K250" s="665">
        <v>0</v>
      </c>
      <c r="L250" s="665">
        <v>0</v>
      </c>
      <c r="M250" s="666">
        <v>0</v>
      </c>
      <c r="N250" s="666">
        <v>0</v>
      </c>
      <c r="O250" s="666">
        <v>0</v>
      </c>
      <c r="P250" s="666">
        <v>0</v>
      </c>
      <c r="Q250" s="666">
        <v>0</v>
      </c>
      <c r="R250" s="666">
        <v>0</v>
      </c>
      <c r="S250" s="666">
        <v>0</v>
      </c>
      <c r="T250" s="666">
        <v>0</v>
      </c>
      <c r="U250" s="666">
        <v>0</v>
      </c>
      <c r="V250" s="666">
        <v>0</v>
      </c>
      <c r="W250" s="666">
        <v>0</v>
      </c>
      <c r="X250" s="666">
        <v>0</v>
      </c>
      <c r="Y250" s="666">
        <v>0</v>
      </c>
      <c r="Z250" s="666">
        <v>0</v>
      </c>
      <c r="AA250" s="666">
        <v>0</v>
      </c>
      <c r="AB250" s="666">
        <v>0</v>
      </c>
      <c r="AC250" s="666">
        <v>0</v>
      </c>
      <c r="AD250" s="666">
        <v>0</v>
      </c>
      <c r="AE250" s="666">
        <v>0</v>
      </c>
      <c r="AF250" s="666">
        <v>0</v>
      </c>
      <c r="AG250" s="666">
        <v>0</v>
      </c>
      <c r="AH250" s="666">
        <v>0</v>
      </c>
      <c r="AI250" s="666">
        <v>0</v>
      </c>
      <c r="AJ250" s="666">
        <v>0</v>
      </c>
      <c r="AK250" s="666">
        <v>0</v>
      </c>
      <c r="AL250" s="666">
        <v>0</v>
      </c>
      <c r="AM250" s="666">
        <v>0</v>
      </c>
      <c r="AN250" s="666">
        <v>0</v>
      </c>
      <c r="AO250" s="666">
        <v>0</v>
      </c>
      <c r="AP250" s="666">
        <v>0</v>
      </c>
      <c r="AQ250" s="666">
        <v>0</v>
      </c>
      <c r="AR250" s="666">
        <v>0</v>
      </c>
      <c r="AS250" s="666">
        <v>0</v>
      </c>
      <c r="AT250" s="666">
        <v>0</v>
      </c>
      <c r="AU250" s="666">
        <v>0</v>
      </c>
      <c r="AV250" s="666">
        <v>0</v>
      </c>
      <c r="AW250" s="666">
        <v>0</v>
      </c>
      <c r="AX250" s="666">
        <v>0</v>
      </c>
      <c r="AY250" s="666">
        <v>0</v>
      </c>
      <c r="AZ250" s="666">
        <v>0</v>
      </c>
      <c r="BA250" s="666">
        <v>0</v>
      </c>
      <c r="BB250" s="666">
        <v>0</v>
      </c>
      <c r="BC250" s="666">
        <v>0</v>
      </c>
      <c r="BD250" s="666">
        <v>0</v>
      </c>
      <c r="BE250" s="666">
        <v>0</v>
      </c>
      <c r="BF250" s="666">
        <v>0</v>
      </c>
      <c r="BG250" s="666">
        <v>0</v>
      </c>
      <c r="BH250" s="666">
        <v>0</v>
      </c>
      <c r="BI250" s="666">
        <v>0</v>
      </c>
      <c r="BJ250" s="666">
        <v>0</v>
      </c>
      <c r="BK250" s="666"/>
      <c r="BL250" s="666"/>
      <c r="BM250" s="666"/>
      <c r="BN250" s="666"/>
      <c r="BO250" s="666"/>
      <c r="BP250" s="666"/>
      <c r="BQ250" s="666"/>
      <c r="BR250" s="666"/>
      <c r="BS250" s="666"/>
      <c r="BT250" s="666"/>
      <c r="BU250" s="666"/>
      <c r="BV250" s="666"/>
      <c r="BW250" s="666"/>
      <c r="BX250" s="666"/>
      <c r="BY250" s="666"/>
      <c r="BZ250" s="666"/>
      <c r="CA250" s="666"/>
      <c r="CB250" s="666"/>
      <c r="CC250" s="666"/>
      <c r="CD250" s="666"/>
      <c r="CE250" s="666"/>
      <c r="CF250" s="666"/>
      <c r="CG250" s="666"/>
      <c r="CH250" s="666"/>
      <c r="CI250" s="667"/>
      <c r="CK250" s="1367"/>
    </row>
    <row r="251" spans="1:89" s="1366" customFormat="1" ht="27.6" x14ac:dyDescent="0.25">
      <c r="A251" s="1357"/>
      <c r="B251" s="924" t="s">
        <v>459</v>
      </c>
      <c r="C251" s="925" t="s">
        <v>460</v>
      </c>
      <c r="D251" s="670" t="s">
        <v>461</v>
      </c>
      <c r="E251" s="671" t="s">
        <v>254</v>
      </c>
      <c r="F251" s="672">
        <v>2</v>
      </c>
      <c r="G251" s="665">
        <v>0</v>
      </c>
      <c r="H251" s="665">
        <v>0</v>
      </c>
      <c r="I251" s="665">
        <v>4.2</v>
      </c>
      <c r="J251" s="665">
        <v>6</v>
      </c>
      <c r="K251" s="665">
        <v>7</v>
      </c>
      <c r="L251" s="665">
        <v>7</v>
      </c>
      <c r="M251" s="666">
        <v>0</v>
      </c>
      <c r="N251" s="666">
        <v>0</v>
      </c>
      <c r="O251" s="666">
        <v>0</v>
      </c>
      <c r="P251" s="666">
        <v>0</v>
      </c>
      <c r="Q251" s="666">
        <v>0</v>
      </c>
      <c r="R251" s="666">
        <v>0</v>
      </c>
      <c r="S251" s="666">
        <v>0</v>
      </c>
      <c r="T251" s="666">
        <v>0</v>
      </c>
      <c r="U251" s="666">
        <v>0</v>
      </c>
      <c r="V251" s="666">
        <v>0</v>
      </c>
      <c r="W251" s="666">
        <v>0</v>
      </c>
      <c r="X251" s="666">
        <v>0</v>
      </c>
      <c r="Y251" s="666">
        <v>0</v>
      </c>
      <c r="Z251" s="666">
        <v>0</v>
      </c>
      <c r="AA251" s="666">
        <v>0</v>
      </c>
      <c r="AB251" s="666">
        <v>0</v>
      </c>
      <c r="AC251" s="666">
        <v>0</v>
      </c>
      <c r="AD251" s="666">
        <v>0</v>
      </c>
      <c r="AE251" s="666">
        <v>0</v>
      </c>
      <c r="AF251" s="666">
        <v>0</v>
      </c>
      <c r="AG251" s="666">
        <v>0</v>
      </c>
      <c r="AH251" s="666">
        <v>0</v>
      </c>
      <c r="AI251" s="666">
        <v>0</v>
      </c>
      <c r="AJ251" s="666">
        <v>0</v>
      </c>
      <c r="AK251" s="666">
        <v>0</v>
      </c>
      <c r="AL251" s="666">
        <v>0</v>
      </c>
      <c r="AM251" s="666">
        <v>0</v>
      </c>
      <c r="AN251" s="666">
        <v>0</v>
      </c>
      <c r="AO251" s="666">
        <v>0</v>
      </c>
      <c r="AP251" s="666">
        <v>0</v>
      </c>
      <c r="AQ251" s="666">
        <v>0</v>
      </c>
      <c r="AR251" s="666">
        <v>0</v>
      </c>
      <c r="AS251" s="666">
        <v>0</v>
      </c>
      <c r="AT251" s="666">
        <v>0</v>
      </c>
      <c r="AU251" s="666">
        <v>0</v>
      </c>
      <c r="AV251" s="666">
        <v>0</v>
      </c>
      <c r="AW251" s="666">
        <v>0</v>
      </c>
      <c r="AX251" s="666">
        <v>0</v>
      </c>
      <c r="AY251" s="666">
        <v>0</v>
      </c>
      <c r="AZ251" s="666">
        <v>0</v>
      </c>
      <c r="BA251" s="666">
        <v>0</v>
      </c>
      <c r="BB251" s="666">
        <v>0</v>
      </c>
      <c r="BC251" s="666">
        <v>0</v>
      </c>
      <c r="BD251" s="666">
        <v>0</v>
      </c>
      <c r="BE251" s="666">
        <v>0</v>
      </c>
      <c r="BF251" s="666">
        <v>0</v>
      </c>
      <c r="BG251" s="666">
        <v>0</v>
      </c>
      <c r="BH251" s="666">
        <v>0</v>
      </c>
      <c r="BI251" s="666">
        <v>0</v>
      </c>
      <c r="BJ251" s="666">
        <v>0</v>
      </c>
      <c r="BK251" s="666"/>
      <c r="BL251" s="666"/>
      <c r="BM251" s="666"/>
      <c r="BN251" s="666"/>
      <c r="BO251" s="666"/>
      <c r="BP251" s="666"/>
      <c r="BQ251" s="666"/>
      <c r="BR251" s="666"/>
      <c r="BS251" s="666"/>
      <c r="BT251" s="666"/>
      <c r="BU251" s="666"/>
      <c r="BV251" s="666"/>
      <c r="BW251" s="666"/>
      <c r="BX251" s="666"/>
      <c r="BY251" s="666"/>
      <c r="BZ251" s="666"/>
      <c r="CA251" s="666"/>
      <c r="CB251" s="666"/>
      <c r="CC251" s="666"/>
      <c r="CD251" s="666"/>
      <c r="CE251" s="666"/>
      <c r="CF251" s="666"/>
      <c r="CG251" s="666"/>
      <c r="CH251" s="666"/>
      <c r="CI251" s="667"/>
      <c r="CK251" s="1367"/>
    </row>
    <row r="252" spans="1:89" s="1366" customFormat="1" x14ac:dyDescent="0.25">
      <c r="A252" s="1357"/>
      <c r="B252" s="924" t="s">
        <v>462</v>
      </c>
      <c r="C252" s="925" t="s">
        <v>463</v>
      </c>
      <c r="D252" s="670" t="s">
        <v>464</v>
      </c>
      <c r="E252" s="671" t="s">
        <v>254</v>
      </c>
      <c r="F252" s="672">
        <v>2</v>
      </c>
      <c r="G252" s="665">
        <v>0</v>
      </c>
      <c r="H252" s="665">
        <v>0</v>
      </c>
      <c r="I252" s="665">
        <v>0</v>
      </c>
      <c r="J252" s="665">
        <v>0</v>
      </c>
      <c r="K252" s="665">
        <v>0</v>
      </c>
      <c r="L252" s="665">
        <v>0</v>
      </c>
      <c r="M252" s="666">
        <v>0</v>
      </c>
      <c r="N252" s="666">
        <v>0</v>
      </c>
      <c r="O252" s="666">
        <v>0</v>
      </c>
      <c r="P252" s="666">
        <v>0</v>
      </c>
      <c r="Q252" s="666">
        <v>0</v>
      </c>
      <c r="R252" s="666">
        <v>0</v>
      </c>
      <c r="S252" s="666">
        <v>0</v>
      </c>
      <c r="T252" s="666">
        <v>0</v>
      </c>
      <c r="U252" s="666">
        <v>0</v>
      </c>
      <c r="V252" s="666">
        <v>0</v>
      </c>
      <c r="W252" s="666">
        <v>0</v>
      </c>
      <c r="X252" s="666">
        <v>0</v>
      </c>
      <c r="Y252" s="666">
        <v>0</v>
      </c>
      <c r="Z252" s="666">
        <v>0</v>
      </c>
      <c r="AA252" s="666">
        <v>0</v>
      </c>
      <c r="AB252" s="666">
        <v>0</v>
      </c>
      <c r="AC252" s="666">
        <v>0</v>
      </c>
      <c r="AD252" s="666">
        <v>0</v>
      </c>
      <c r="AE252" s="666">
        <v>0</v>
      </c>
      <c r="AF252" s="666">
        <v>0</v>
      </c>
      <c r="AG252" s="666">
        <v>0</v>
      </c>
      <c r="AH252" s="666">
        <v>0</v>
      </c>
      <c r="AI252" s="666">
        <v>0</v>
      </c>
      <c r="AJ252" s="666">
        <v>0</v>
      </c>
      <c r="AK252" s="666">
        <v>0</v>
      </c>
      <c r="AL252" s="666">
        <v>0</v>
      </c>
      <c r="AM252" s="666">
        <v>0</v>
      </c>
      <c r="AN252" s="666">
        <v>0</v>
      </c>
      <c r="AO252" s="666">
        <v>0</v>
      </c>
      <c r="AP252" s="666">
        <v>0</v>
      </c>
      <c r="AQ252" s="666">
        <v>0</v>
      </c>
      <c r="AR252" s="666">
        <v>0</v>
      </c>
      <c r="AS252" s="666">
        <v>0</v>
      </c>
      <c r="AT252" s="666">
        <v>0</v>
      </c>
      <c r="AU252" s="666">
        <v>0</v>
      </c>
      <c r="AV252" s="666">
        <v>0</v>
      </c>
      <c r="AW252" s="666">
        <v>0</v>
      </c>
      <c r="AX252" s="666">
        <v>0</v>
      </c>
      <c r="AY252" s="666">
        <v>0</v>
      </c>
      <c r="AZ252" s="666">
        <v>0</v>
      </c>
      <c r="BA252" s="666">
        <v>0</v>
      </c>
      <c r="BB252" s="666">
        <v>0</v>
      </c>
      <c r="BC252" s="666">
        <v>0</v>
      </c>
      <c r="BD252" s="666">
        <v>0</v>
      </c>
      <c r="BE252" s="666">
        <v>0</v>
      </c>
      <c r="BF252" s="666">
        <v>0</v>
      </c>
      <c r="BG252" s="666">
        <v>0</v>
      </c>
      <c r="BH252" s="666">
        <v>0</v>
      </c>
      <c r="BI252" s="666">
        <v>0</v>
      </c>
      <c r="BJ252" s="666">
        <v>0</v>
      </c>
      <c r="BK252" s="666"/>
      <c r="BL252" s="666"/>
      <c r="BM252" s="666"/>
      <c r="BN252" s="666"/>
      <c r="BO252" s="666"/>
      <c r="BP252" s="666"/>
      <c r="BQ252" s="666"/>
      <c r="BR252" s="666"/>
      <c r="BS252" s="666"/>
      <c r="BT252" s="666"/>
      <c r="BU252" s="666"/>
      <c r="BV252" s="666"/>
      <c r="BW252" s="666"/>
      <c r="BX252" s="666"/>
      <c r="BY252" s="666"/>
      <c r="BZ252" s="666"/>
      <c r="CA252" s="666"/>
      <c r="CB252" s="666"/>
      <c r="CC252" s="666"/>
      <c r="CD252" s="666"/>
      <c r="CE252" s="666"/>
      <c r="CF252" s="666"/>
      <c r="CG252" s="666"/>
      <c r="CH252" s="666"/>
      <c r="CI252" s="667"/>
      <c r="CK252" s="1367"/>
    </row>
    <row r="253" spans="1:89" s="1366" customFormat="1" ht="27.6" x14ac:dyDescent="0.25">
      <c r="A253" s="1357"/>
      <c r="B253" s="924" t="s">
        <v>465</v>
      </c>
      <c r="C253" s="925" t="s">
        <v>466</v>
      </c>
      <c r="D253" s="670" t="s">
        <v>467</v>
      </c>
      <c r="E253" s="671" t="s">
        <v>254</v>
      </c>
      <c r="F253" s="672">
        <v>2</v>
      </c>
      <c r="G253" s="665">
        <v>0</v>
      </c>
      <c r="H253" s="665">
        <v>0</v>
      </c>
      <c r="I253" s="665">
        <v>0.15</v>
      </c>
      <c r="J253" s="665">
        <v>0.375</v>
      </c>
      <c r="K253" s="665">
        <v>0.375</v>
      </c>
      <c r="L253" s="665">
        <v>0.375</v>
      </c>
      <c r="M253" s="666">
        <v>0</v>
      </c>
      <c r="N253" s="666">
        <v>0</v>
      </c>
      <c r="O253" s="666">
        <v>0</v>
      </c>
      <c r="P253" s="666">
        <v>0</v>
      </c>
      <c r="Q253" s="666">
        <v>0</v>
      </c>
      <c r="R253" s="666">
        <v>0</v>
      </c>
      <c r="S253" s="666">
        <v>0</v>
      </c>
      <c r="T253" s="666">
        <v>0</v>
      </c>
      <c r="U253" s="666">
        <v>0</v>
      </c>
      <c r="V253" s="666">
        <v>0</v>
      </c>
      <c r="W253" s="666">
        <v>0</v>
      </c>
      <c r="X253" s="666">
        <v>0</v>
      </c>
      <c r="Y253" s="666">
        <v>0</v>
      </c>
      <c r="Z253" s="666">
        <v>0</v>
      </c>
      <c r="AA253" s="666">
        <v>0</v>
      </c>
      <c r="AB253" s="666">
        <v>0</v>
      </c>
      <c r="AC253" s="666">
        <v>0</v>
      </c>
      <c r="AD253" s="666">
        <v>0</v>
      </c>
      <c r="AE253" s="666">
        <v>0</v>
      </c>
      <c r="AF253" s="666">
        <v>0</v>
      </c>
      <c r="AG253" s="666">
        <v>0</v>
      </c>
      <c r="AH253" s="666">
        <v>0</v>
      </c>
      <c r="AI253" s="666">
        <v>0</v>
      </c>
      <c r="AJ253" s="666">
        <v>0</v>
      </c>
      <c r="AK253" s="666">
        <v>0</v>
      </c>
      <c r="AL253" s="666">
        <v>0</v>
      </c>
      <c r="AM253" s="666">
        <v>0</v>
      </c>
      <c r="AN253" s="666">
        <v>0</v>
      </c>
      <c r="AO253" s="666">
        <v>0</v>
      </c>
      <c r="AP253" s="666">
        <v>0</v>
      </c>
      <c r="AQ253" s="666">
        <v>0</v>
      </c>
      <c r="AR253" s="666">
        <v>0</v>
      </c>
      <c r="AS253" s="666">
        <v>0</v>
      </c>
      <c r="AT253" s="666">
        <v>0</v>
      </c>
      <c r="AU253" s="666">
        <v>0</v>
      </c>
      <c r="AV253" s="666">
        <v>0</v>
      </c>
      <c r="AW253" s="666">
        <v>0</v>
      </c>
      <c r="AX253" s="666">
        <v>0</v>
      </c>
      <c r="AY253" s="666">
        <v>0</v>
      </c>
      <c r="AZ253" s="666">
        <v>0</v>
      </c>
      <c r="BA253" s="666">
        <v>0</v>
      </c>
      <c r="BB253" s="666">
        <v>0</v>
      </c>
      <c r="BC253" s="666">
        <v>0</v>
      </c>
      <c r="BD253" s="666">
        <v>0</v>
      </c>
      <c r="BE253" s="666">
        <v>0</v>
      </c>
      <c r="BF253" s="666">
        <v>0</v>
      </c>
      <c r="BG253" s="666">
        <v>0</v>
      </c>
      <c r="BH253" s="666">
        <v>0</v>
      </c>
      <c r="BI253" s="666">
        <v>0</v>
      </c>
      <c r="BJ253" s="666">
        <v>0</v>
      </c>
      <c r="BK253" s="666"/>
      <c r="BL253" s="666"/>
      <c r="BM253" s="666"/>
      <c r="BN253" s="666"/>
      <c r="BO253" s="666"/>
      <c r="BP253" s="666"/>
      <c r="BQ253" s="666"/>
      <c r="BR253" s="666"/>
      <c r="BS253" s="666"/>
      <c r="BT253" s="666"/>
      <c r="BU253" s="666"/>
      <c r="BV253" s="666"/>
      <c r="BW253" s="666"/>
      <c r="BX253" s="666"/>
      <c r="BY253" s="666"/>
      <c r="BZ253" s="666"/>
      <c r="CA253" s="666"/>
      <c r="CB253" s="666"/>
      <c r="CC253" s="666"/>
      <c r="CD253" s="666"/>
      <c r="CE253" s="666"/>
      <c r="CF253" s="666"/>
      <c r="CG253" s="666"/>
      <c r="CH253" s="666"/>
      <c r="CI253" s="667"/>
      <c r="CK253" s="1367"/>
    </row>
    <row r="254" spans="1:89" s="1366" customFormat="1" x14ac:dyDescent="0.25">
      <c r="A254" s="1357"/>
      <c r="B254" s="924" t="s">
        <v>468</v>
      </c>
      <c r="C254" s="925" t="s">
        <v>469</v>
      </c>
      <c r="D254" s="923" t="s">
        <v>79</v>
      </c>
      <c r="E254" s="909" t="s">
        <v>254</v>
      </c>
      <c r="F254" s="910">
        <v>2</v>
      </c>
      <c r="G254" s="665">
        <v>2.0019999999999998</v>
      </c>
      <c r="H254" s="665">
        <v>2.0019999999999998</v>
      </c>
      <c r="I254" s="665">
        <v>2.0019999999999998</v>
      </c>
      <c r="J254" s="665">
        <v>2.0019999999999998</v>
      </c>
      <c r="K254" s="665">
        <v>2.0019999999999998</v>
      </c>
      <c r="L254" s="665">
        <v>2.0019999999999998</v>
      </c>
      <c r="M254" s="666">
        <v>2.0019999999999998</v>
      </c>
      <c r="N254" s="666">
        <v>2.0019999999999998</v>
      </c>
      <c r="O254" s="666">
        <v>2.0019999999999998</v>
      </c>
      <c r="P254" s="666">
        <v>2.0019999999999998</v>
      </c>
      <c r="Q254" s="666">
        <v>2.0019999999999998</v>
      </c>
      <c r="R254" s="666">
        <v>2.0019999999999998</v>
      </c>
      <c r="S254" s="666">
        <v>2.0019999999999998</v>
      </c>
      <c r="T254" s="666">
        <v>2.0019999999999998</v>
      </c>
      <c r="U254" s="666">
        <v>2.0019999999999998</v>
      </c>
      <c r="V254" s="666">
        <v>2.0019999999999998</v>
      </c>
      <c r="W254" s="666">
        <v>2.0019999999999998</v>
      </c>
      <c r="X254" s="666">
        <v>2.0019999999999998</v>
      </c>
      <c r="Y254" s="666">
        <v>2.0019999999999998</v>
      </c>
      <c r="Z254" s="666">
        <v>2.0019999999999998</v>
      </c>
      <c r="AA254" s="666">
        <v>2.0019999999999998</v>
      </c>
      <c r="AB254" s="666">
        <v>2.0019999999999998</v>
      </c>
      <c r="AC254" s="666">
        <v>2.0019999999999998</v>
      </c>
      <c r="AD254" s="666">
        <v>2.0019999999999998</v>
      </c>
      <c r="AE254" s="666">
        <v>2.0019999999999998</v>
      </c>
      <c r="AF254" s="666">
        <v>2.0019999999999998</v>
      </c>
      <c r="AG254" s="666">
        <v>2.0019999999999998</v>
      </c>
      <c r="AH254" s="666">
        <v>2.0019999999999998</v>
      </c>
      <c r="AI254" s="666">
        <v>2.0019999999999998</v>
      </c>
      <c r="AJ254" s="666">
        <v>2.0019999999999998</v>
      </c>
      <c r="AK254" s="666">
        <v>2.0019999999999998</v>
      </c>
      <c r="AL254" s="666">
        <v>2.0019999999999998</v>
      </c>
      <c r="AM254" s="666">
        <v>2.0019999999999998</v>
      </c>
      <c r="AN254" s="666">
        <v>2.0019999999999998</v>
      </c>
      <c r="AO254" s="666">
        <v>2.0019999999999998</v>
      </c>
      <c r="AP254" s="666">
        <v>2.0019999999999998</v>
      </c>
      <c r="AQ254" s="666">
        <v>2.0019999999999998</v>
      </c>
      <c r="AR254" s="666">
        <v>2.0019999999999998</v>
      </c>
      <c r="AS254" s="666">
        <v>2.0019999999999998</v>
      </c>
      <c r="AT254" s="666">
        <v>2.0019999999999998</v>
      </c>
      <c r="AU254" s="666">
        <v>2.0019999999999998</v>
      </c>
      <c r="AV254" s="666">
        <v>2.0019999999999998</v>
      </c>
      <c r="AW254" s="666">
        <v>2.0019999999999998</v>
      </c>
      <c r="AX254" s="666">
        <v>2.0019999999999998</v>
      </c>
      <c r="AY254" s="666">
        <v>2.0019999999999998</v>
      </c>
      <c r="AZ254" s="666">
        <v>2.0019999999999998</v>
      </c>
      <c r="BA254" s="666">
        <v>2.0019999999999998</v>
      </c>
      <c r="BB254" s="666">
        <v>2.0019999999999998</v>
      </c>
      <c r="BC254" s="666">
        <v>2.0019999999999998</v>
      </c>
      <c r="BD254" s="666">
        <v>2.0019999999999998</v>
      </c>
      <c r="BE254" s="666">
        <v>2.0019999999999998</v>
      </c>
      <c r="BF254" s="666">
        <v>2.0019999999999998</v>
      </c>
      <c r="BG254" s="666">
        <v>2.0019999999999998</v>
      </c>
      <c r="BH254" s="666">
        <v>2.0019999999999998</v>
      </c>
      <c r="BI254" s="666">
        <v>2.0019999999999998</v>
      </c>
      <c r="BJ254" s="666">
        <v>2.0019999999999998</v>
      </c>
      <c r="BK254" s="666"/>
      <c r="BL254" s="666"/>
      <c r="BM254" s="666"/>
      <c r="BN254" s="666"/>
      <c r="BO254" s="666"/>
      <c r="BP254" s="666"/>
      <c r="BQ254" s="666"/>
      <c r="BR254" s="666"/>
      <c r="BS254" s="666"/>
      <c r="BT254" s="666"/>
      <c r="BU254" s="666"/>
      <c r="BV254" s="666"/>
      <c r="BW254" s="666"/>
      <c r="BX254" s="666"/>
      <c r="BY254" s="666"/>
      <c r="BZ254" s="666"/>
      <c r="CA254" s="666"/>
      <c r="CB254" s="666"/>
      <c r="CC254" s="666"/>
      <c r="CD254" s="666"/>
      <c r="CE254" s="666"/>
      <c r="CF254" s="666"/>
      <c r="CG254" s="666"/>
      <c r="CH254" s="666"/>
      <c r="CI254" s="667"/>
      <c r="CK254" s="1367"/>
    </row>
    <row r="255" spans="1:89" s="1366" customFormat="1" ht="27.6" x14ac:dyDescent="0.25">
      <c r="A255" s="1357"/>
      <c r="B255" s="924" t="s">
        <v>470</v>
      </c>
      <c r="C255" s="925" t="s">
        <v>471</v>
      </c>
      <c r="D255" s="923" t="s">
        <v>79</v>
      </c>
      <c r="E255" s="909" t="s">
        <v>254</v>
      </c>
      <c r="F255" s="910">
        <v>2</v>
      </c>
      <c r="G255" s="665">
        <v>200.25</v>
      </c>
      <c r="H255" s="665">
        <v>197.75</v>
      </c>
      <c r="I255" s="665">
        <v>190.9</v>
      </c>
      <c r="J255" s="665">
        <v>182.02500000000001</v>
      </c>
      <c r="K255" s="665">
        <v>172.15</v>
      </c>
      <c r="L255" s="665">
        <v>162.27500000000001</v>
      </c>
      <c r="M255" s="666">
        <v>162.27500000000001</v>
      </c>
      <c r="N255" s="666">
        <v>162.27500000000001</v>
      </c>
      <c r="O255" s="666">
        <v>162.27500000000001</v>
      </c>
      <c r="P255" s="666">
        <v>162.27500000000001</v>
      </c>
      <c r="Q255" s="666">
        <v>162.27500000000001</v>
      </c>
      <c r="R255" s="666">
        <v>162.27500000000001</v>
      </c>
      <c r="S255" s="666">
        <v>162.27500000000001</v>
      </c>
      <c r="T255" s="666">
        <v>162.27500000000001</v>
      </c>
      <c r="U255" s="666">
        <v>162.27500000000001</v>
      </c>
      <c r="V255" s="666">
        <v>162.27500000000001</v>
      </c>
      <c r="W255" s="666">
        <v>162.27500000000001</v>
      </c>
      <c r="X255" s="666">
        <v>162.27500000000001</v>
      </c>
      <c r="Y255" s="666">
        <v>162.27500000000001</v>
      </c>
      <c r="Z255" s="666">
        <v>162.27500000000001</v>
      </c>
      <c r="AA255" s="666">
        <v>162.27500000000001</v>
      </c>
      <c r="AB255" s="666">
        <v>162.27500000000001</v>
      </c>
      <c r="AC255" s="666">
        <v>162.27500000000001</v>
      </c>
      <c r="AD255" s="666">
        <v>162.27500000000001</v>
      </c>
      <c r="AE255" s="666">
        <v>162.27500000000001</v>
      </c>
      <c r="AF255" s="666">
        <v>162.27500000000001</v>
      </c>
      <c r="AG255" s="666">
        <v>162.27500000000001</v>
      </c>
      <c r="AH255" s="666">
        <v>162.27500000000001</v>
      </c>
      <c r="AI255" s="666">
        <v>162.27500000000001</v>
      </c>
      <c r="AJ255" s="666">
        <v>162.27500000000001</v>
      </c>
      <c r="AK255" s="666">
        <v>162.27500000000001</v>
      </c>
      <c r="AL255" s="666">
        <v>162.27500000000001</v>
      </c>
      <c r="AM255" s="666">
        <v>162.27500000000001</v>
      </c>
      <c r="AN255" s="666">
        <v>162.27500000000001</v>
      </c>
      <c r="AO255" s="666">
        <v>162.27500000000001</v>
      </c>
      <c r="AP255" s="666">
        <v>162.27500000000001</v>
      </c>
      <c r="AQ255" s="666">
        <v>162.27500000000001</v>
      </c>
      <c r="AR255" s="666">
        <v>162.27500000000001</v>
      </c>
      <c r="AS255" s="666">
        <v>162.27500000000001</v>
      </c>
      <c r="AT255" s="666">
        <v>162.27500000000001</v>
      </c>
      <c r="AU255" s="666">
        <v>162.27500000000001</v>
      </c>
      <c r="AV255" s="666">
        <v>162.27500000000001</v>
      </c>
      <c r="AW255" s="666">
        <v>162.27500000000001</v>
      </c>
      <c r="AX255" s="666">
        <v>162.27500000000001</v>
      </c>
      <c r="AY255" s="666">
        <v>162.27500000000001</v>
      </c>
      <c r="AZ255" s="666">
        <v>162.27500000000001</v>
      </c>
      <c r="BA255" s="666">
        <v>162.27500000000001</v>
      </c>
      <c r="BB255" s="666">
        <v>162.27500000000001</v>
      </c>
      <c r="BC255" s="666">
        <v>162.27500000000001</v>
      </c>
      <c r="BD255" s="666">
        <v>162.27500000000001</v>
      </c>
      <c r="BE255" s="666">
        <v>162.27500000000001</v>
      </c>
      <c r="BF255" s="666">
        <v>162.27500000000001</v>
      </c>
      <c r="BG255" s="666">
        <v>162.27500000000001</v>
      </c>
      <c r="BH255" s="666">
        <v>162.27500000000001</v>
      </c>
      <c r="BI255" s="666">
        <v>162.27500000000001</v>
      </c>
      <c r="BJ255" s="666">
        <v>162.27500000000001</v>
      </c>
      <c r="BK255" s="666"/>
      <c r="BL255" s="666"/>
      <c r="BM255" s="666"/>
      <c r="BN255" s="666"/>
      <c r="BO255" s="666"/>
      <c r="BP255" s="666"/>
      <c r="BQ255" s="666"/>
      <c r="BR255" s="666"/>
      <c r="BS255" s="666"/>
      <c r="BT255" s="666"/>
      <c r="BU255" s="666"/>
      <c r="BV255" s="666"/>
      <c r="BW255" s="666"/>
      <c r="BX255" s="666"/>
      <c r="BY255" s="666"/>
      <c r="BZ255" s="666"/>
      <c r="CA255" s="666"/>
      <c r="CB255" s="666"/>
      <c r="CC255" s="666"/>
      <c r="CD255" s="666"/>
      <c r="CE255" s="666"/>
      <c r="CF255" s="666"/>
      <c r="CG255" s="666"/>
      <c r="CH255" s="666"/>
      <c r="CI255" s="667"/>
      <c r="CK255" s="1367"/>
    </row>
    <row r="256" spans="1:89" s="1366" customFormat="1" x14ac:dyDescent="0.25">
      <c r="A256" s="1357"/>
      <c r="B256" s="924" t="s">
        <v>472</v>
      </c>
      <c r="C256" s="925" t="s">
        <v>473</v>
      </c>
      <c r="D256" s="923" t="s">
        <v>79</v>
      </c>
      <c r="E256" s="909" t="s">
        <v>254</v>
      </c>
      <c r="F256" s="910">
        <v>2</v>
      </c>
      <c r="G256" s="665">
        <v>5.7889999999999997</v>
      </c>
      <c r="H256" s="665">
        <v>5.7889999999999997</v>
      </c>
      <c r="I256" s="665">
        <v>5.7889999999999997</v>
      </c>
      <c r="J256" s="665">
        <v>5.7889999999999997</v>
      </c>
      <c r="K256" s="665">
        <v>5.7889999999999997</v>
      </c>
      <c r="L256" s="665">
        <v>5.7889999999999997</v>
      </c>
      <c r="M256" s="666">
        <v>5.7889999999999997</v>
      </c>
      <c r="N256" s="666">
        <v>5.7889999999999997</v>
      </c>
      <c r="O256" s="666">
        <v>5.7889999999999997</v>
      </c>
      <c r="P256" s="666">
        <v>5.7889999999999997</v>
      </c>
      <c r="Q256" s="666">
        <v>5.7889999999999997</v>
      </c>
      <c r="R256" s="666">
        <v>5.7889999999999997</v>
      </c>
      <c r="S256" s="666">
        <v>5.7889999999999997</v>
      </c>
      <c r="T256" s="666">
        <v>5.7889999999999997</v>
      </c>
      <c r="U256" s="666">
        <v>5.7889999999999997</v>
      </c>
      <c r="V256" s="666">
        <v>5.7889999999999997</v>
      </c>
      <c r="W256" s="666">
        <v>5.7889999999999997</v>
      </c>
      <c r="X256" s="666">
        <v>5.7889999999999997</v>
      </c>
      <c r="Y256" s="666">
        <v>5.7889999999999997</v>
      </c>
      <c r="Z256" s="666">
        <v>5.7889999999999997</v>
      </c>
      <c r="AA256" s="666">
        <v>5.7889999999999997</v>
      </c>
      <c r="AB256" s="666">
        <v>5.7889999999999997</v>
      </c>
      <c r="AC256" s="666">
        <v>5.7889999999999997</v>
      </c>
      <c r="AD256" s="666">
        <v>5.7889999999999997</v>
      </c>
      <c r="AE256" s="666">
        <v>5.7889999999999997</v>
      </c>
      <c r="AF256" s="666">
        <v>5.7889999999999997</v>
      </c>
      <c r="AG256" s="666">
        <v>5.7889999999999997</v>
      </c>
      <c r="AH256" s="666">
        <v>5.7889999999999997</v>
      </c>
      <c r="AI256" s="666">
        <v>5.7889999999999997</v>
      </c>
      <c r="AJ256" s="666">
        <v>5.7889999999999997</v>
      </c>
      <c r="AK256" s="666">
        <v>5.7889999999999997</v>
      </c>
      <c r="AL256" s="666">
        <v>5.7889999999999997</v>
      </c>
      <c r="AM256" s="666">
        <v>5.7889999999999997</v>
      </c>
      <c r="AN256" s="666">
        <v>5.7889999999999997</v>
      </c>
      <c r="AO256" s="666">
        <v>5.7889999999999997</v>
      </c>
      <c r="AP256" s="666">
        <v>5.7889999999999997</v>
      </c>
      <c r="AQ256" s="666">
        <v>5.7889999999999997</v>
      </c>
      <c r="AR256" s="666">
        <v>5.7889999999999997</v>
      </c>
      <c r="AS256" s="666">
        <v>5.7889999999999997</v>
      </c>
      <c r="AT256" s="666">
        <v>5.7889999999999997</v>
      </c>
      <c r="AU256" s="666">
        <v>5.7889999999999997</v>
      </c>
      <c r="AV256" s="666">
        <v>5.7889999999999997</v>
      </c>
      <c r="AW256" s="666">
        <v>5.7889999999999997</v>
      </c>
      <c r="AX256" s="666">
        <v>5.7889999999999997</v>
      </c>
      <c r="AY256" s="666">
        <v>5.7889999999999997</v>
      </c>
      <c r="AZ256" s="666">
        <v>5.7889999999999997</v>
      </c>
      <c r="BA256" s="666">
        <v>5.7889999999999997</v>
      </c>
      <c r="BB256" s="666">
        <v>5.7889999999999997</v>
      </c>
      <c r="BC256" s="666">
        <v>5.7889999999999997</v>
      </c>
      <c r="BD256" s="666">
        <v>5.7889999999999997</v>
      </c>
      <c r="BE256" s="666">
        <v>5.7889999999999997</v>
      </c>
      <c r="BF256" s="666">
        <v>5.7889999999999997</v>
      </c>
      <c r="BG256" s="666">
        <v>5.7889999999999997</v>
      </c>
      <c r="BH256" s="666">
        <v>5.7889999999999997</v>
      </c>
      <c r="BI256" s="666">
        <v>5.7889999999999997</v>
      </c>
      <c r="BJ256" s="666">
        <v>5.7889999999999997</v>
      </c>
      <c r="BK256" s="666"/>
      <c r="BL256" s="666"/>
      <c r="BM256" s="666"/>
      <c r="BN256" s="666"/>
      <c r="BO256" s="666"/>
      <c r="BP256" s="666"/>
      <c r="BQ256" s="666"/>
      <c r="BR256" s="666"/>
      <c r="BS256" s="666"/>
      <c r="BT256" s="666"/>
      <c r="BU256" s="666"/>
      <c r="BV256" s="666"/>
      <c r="BW256" s="666"/>
      <c r="BX256" s="666"/>
      <c r="BY256" s="666"/>
      <c r="BZ256" s="666"/>
      <c r="CA256" s="666"/>
      <c r="CB256" s="666"/>
      <c r="CC256" s="666"/>
      <c r="CD256" s="666"/>
      <c r="CE256" s="666"/>
      <c r="CF256" s="666"/>
      <c r="CG256" s="666"/>
      <c r="CH256" s="666"/>
      <c r="CI256" s="667"/>
      <c r="CK256" s="1367"/>
    </row>
    <row r="257" spans="1:89" s="1366" customFormat="1" ht="28.2" thickBot="1" x14ac:dyDescent="0.3">
      <c r="A257" s="1357"/>
      <c r="B257" s="926" t="s">
        <v>474</v>
      </c>
      <c r="C257" s="927" t="s">
        <v>475</v>
      </c>
      <c r="D257" s="928" t="s">
        <v>476</v>
      </c>
      <c r="E257" s="929" t="s">
        <v>254</v>
      </c>
      <c r="F257" s="930">
        <v>2</v>
      </c>
      <c r="G257" s="629">
        <f>SUM(G244:G247)+G254+G255+G256</f>
        <v>320.47699999999998</v>
      </c>
      <c r="H257" s="629">
        <f t="shared" ref="H257:BI257" si="67">SUM(H244:H247)+H254+H255+H256</f>
        <v>324.42626999999999</v>
      </c>
      <c r="I257" s="629">
        <f t="shared" si="67"/>
        <v>329.16751999999997</v>
      </c>
      <c r="J257" s="629">
        <f t="shared" si="67"/>
        <v>333.16808000000003</v>
      </c>
      <c r="K257" s="629">
        <f t="shared" si="67"/>
        <v>336.75063999999998</v>
      </c>
      <c r="L257" s="629">
        <f t="shared" si="67"/>
        <v>340.83483999999999</v>
      </c>
      <c r="M257" s="629">
        <f t="shared" si="67"/>
        <v>345.03629000000001</v>
      </c>
      <c r="N257" s="629">
        <f t="shared" si="67"/>
        <v>348.89562999999998</v>
      </c>
      <c r="O257" s="629">
        <f t="shared" si="67"/>
        <v>352.36670000000004</v>
      </c>
      <c r="P257" s="629">
        <f t="shared" si="67"/>
        <v>355.91230000000002</v>
      </c>
      <c r="Q257" s="629">
        <f t="shared" si="67"/>
        <v>359.31205999999997</v>
      </c>
      <c r="R257" s="629">
        <f t="shared" si="67"/>
        <v>362.49059</v>
      </c>
      <c r="S257" s="629">
        <f t="shared" si="67"/>
        <v>365.48960999999997</v>
      </c>
      <c r="T257" s="629">
        <f t="shared" si="67"/>
        <v>368.35207000000003</v>
      </c>
      <c r="U257" s="629">
        <f t="shared" si="67"/>
        <v>371.11283000000003</v>
      </c>
      <c r="V257" s="629">
        <f t="shared" si="67"/>
        <v>373.83425</v>
      </c>
      <c r="W257" s="629">
        <f t="shared" si="67"/>
        <v>376.52663000000001</v>
      </c>
      <c r="X257" s="629">
        <f t="shared" si="67"/>
        <v>379.20499000000001</v>
      </c>
      <c r="Y257" s="629">
        <f t="shared" si="67"/>
        <v>381.87918000000002</v>
      </c>
      <c r="Z257" s="629">
        <f t="shared" si="67"/>
        <v>384.53844000000004</v>
      </c>
      <c r="AA257" s="629">
        <f t="shared" si="67"/>
        <v>387.19025999999997</v>
      </c>
      <c r="AB257" s="629">
        <f t="shared" si="67"/>
        <v>389.82853999999998</v>
      </c>
      <c r="AC257" s="629">
        <f t="shared" si="67"/>
        <v>392.44874000000004</v>
      </c>
      <c r="AD257" s="629">
        <f t="shared" si="67"/>
        <v>395.04998999999998</v>
      </c>
      <c r="AE257" s="629">
        <f t="shared" si="67"/>
        <v>397.63490999999999</v>
      </c>
      <c r="AF257" s="629">
        <f t="shared" si="67"/>
        <v>400.20466999999996</v>
      </c>
      <c r="AG257" s="629">
        <f t="shared" si="67"/>
        <v>402.75810999999999</v>
      </c>
      <c r="AH257" s="629">
        <f t="shared" si="67"/>
        <v>405.29278999999997</v>
      </c>
      <c r="AI257" s="629">
        <f t="shared" si="67"/>
        <v>407.80773999999997</v>
      </c>
      <c r="AJ257" s="629">
        <f t="shared" si="67"/>
        <v>410.30583000000001</v>
      </c>
      <c r="AK257" s="629">
        <f t="shared" si="67"/>
        <v>412.78927999999996</v>
      </c>
      <c r="AL257" s="629">
        <f t="shared" si="67"/>
        <v>414.45714999999996</v>
      </c>
      <c r="AM257" s="629">
        <f t="shared" si="67"/>
        <v>416.01709999999997</v>
      </c>
      <c r="AN257" s="629">
        <f t="shared" si="67"/>
        <v>417.57473999999996</v>
      </c>
      <c r="AO257" s="629">
        <f t="shared" si="67"/>
        <v>419.16428999999994</v>
      </c>
      <c r="AP257" s="629">
        <f t="shared" si="67"/>
        <v>420.77404999999999</v>
      </c>
      <c r="AQ257" s="629">
        <f t="shared" si="67"/>
        <v>422.37325999999996</v>
      </c>
      <c r="AR257" s="629">
        <f t="shared" si="67"/>
        <v>423.95194999999995</v>
      </c>
      <c r="AS257" s="629">
        <f t="shared" si="67"/>
        <v>425.5015699999999</v>
      </c>
      <c r="AT257" s="629">
        <f t="shared" si="67"/>
        <v>427.02023999999994</v>
      </c>
      <c r="AU257" s="629">
        <f t="shared" si="67"/>
        <v>428.57227999999998</v>
      </c>
      <c r="AV257" s="629">
        <f t="shared" si="67"/>
        <v>430.12605999999994</v>
      </c>
      <c r="AW257" s="629">
        <f t="shared" si="67"/>
        <v>431.67689999999993</v>
      </c>
      <c r="AX257" s="629">
        <f t="shared" si="67"/>
        <v>433.29012999999998</v>
      </c>
      <c r="AY257" s="629">
        <f t="shared" si="67"/>
        <v>434.93029999999999</v>
      </c>
      <c r="AZ257" s="629">
        <f t="shared" si="67"/>
        <v>436.61928</v>
      </c>
      <c r="BA257" s="629">
        <f t="shared" si="67"/>
        <v>438.35541999999998</v>
      </c>
      <c r="BB257" s="629">
        <f t="shared" si="67"/>
        <v>440.09037000000001</v>
      </c>
      <c r="BC257" s="629">
        <f t="shared" si="67"/>
        <v>441.80313000000001</v>
      </c>
      <c r="BD257" s="629">
        <f t="shared" si="67"/>
        <v>443.51560999999992</v>
      </c>
      <c r="BE257" s="629">
        <f t="shared" si="67"/>
        <v>445.19331</v>
      </c>
      <c r="BF257" s="629">
        <f t="shared" si="67"/>
        <v>446.86764999999991</v>
      </c>
      <c r="BG257" s="629">
        <f t="shared" si="67"/>
        <v>448.53690999999992</v>
      </c>
      <c r="BH257" s="629">
        <f t="shared" si="67"/>
        <v>450.18093999999996</v>
      </c>
      <c r="BI257" s="629">
        <f t="shared" si="67"/>
        <v>451.80475999999999</v>
      </c>
      <c r="BJ257" s="629">
        <f>SUM(BJ244:BJ247)+BJ254+BJ255+BJ256</f>
        <v>453.40074000000004</v>
      </c>
      <c r="BK257" s="1540"/>
      <c r="BL257" s="1540"/>
      <c r="BM257" s="1540"/>
      <c r="BN257" s="1540"/>
      <c r="BO257" s="1540"/>
      <c r="BP257" s="1540"/>
      <c r="BQ257" s="1540"/>
      <c r="BR257" s="1540"/>
      <c r="BS257" s="1540"/>
      <c r="BT257" s="1540"/>
      <c r="BU257" s="1540"/>
      <c r="BV257" s="1540"/>
      <c r="BW257" s="1540"/>
      <c r="BX257" s="1540"/>
      <c r="BY257" s="1540"/>
      <c r="BZ257" s="1540"/>
      <c r="CA257" s="1540"/>
      <c r="CB257" s="1540"/>
      <c r="CC257" s="1540"/>
      <c r="CD257" s="1540"/>
      <c r="CE257" s="1540"/>
      <c r="CF257" s="1540"/>
      <c r="CG257" s="1540"/>
      <c r="CH257" s="1540"/>
      <c r="CI257" s="1541"/>
      <c r="CK257" s="1367"/>
    </row>
    <row r="258" spans="1:89" s="1366" customFormat="1" x14ac:dyDescent="0.25">
      <c r="A258" s="1357"/>
      <c r="B258" s="879" t="s">
        <v>477</v>
      </c>
      <c r="C258" s="880" t="s">
        <v>478</v>
      </c>
      <c r="D258" s="881" t="s">
        <v>79</v>
      </c>
      <c r="E258" s="931" t="s">
        <v>254</v>
      </c>
      <c r="F258" s="932">
        <v>2</v>
      </c>
      <c r="G258" s="661">
        <v>12.606</v>
      </c>
      <c r="H258" s="661">
        <v>12.6791</v>
      </c>
      <c r="I258" s="661">
        <v>12.8245</v>
      </c>
      <c r="J258" s="661">
        <v>12.958</v>
      </c>
      <c r="K258" s="661">
        <v>13.0952</v>
      </c>
      <c r="L258" s="661">
        <v>13.2324</v>
      </c>
      <c r="M258" s="662">
        <v>13.325100000000001</v>
      </c>
      <c r="N258" s="662">
        <v>13.502000000000001</v>
      </c>
      <c r="O258" s="662">
        <v>13.684100000000001</v>
      </c>
      <c r="P258" s="662">
        <v>13.8743</v>
      </c>
      <c r="Q258" s="662">
        <v>14.0723</v>
      </c>
      <c r="R258" s="662">
        <v>14.2576</v>
      </c>
      <c r="S258" s="662">
        <v>14.5785</v>
      </c>
      <c r="T258" s="662">
        <v>14.818099999999999</v>
      </c>
      <c r="U258" s="662">
        <v>15.0266</v>
      </c>
      <c r="V258" s="662">
        <v>15.193199999999999</v>
      </c>
      <c r="W258" s="662">
        <v>15.336499999999999</v>
      </c>
      <c r="X258" s="662">
        <v>15.479799999999999</v>
      </c>
      <c r="Y258" s="662">
        <v>15.6393</v>
      </c>
      <c r="Z258" s="662">
        <v>15.8079</v>
      </c>
      <c r="AA258" s="662">
        <v>15.9773</v>
      </c>
      <c r="AB258" s="662">
        <v>16.1631</v>
      </c>
      <c r="AC258" s="662">
        <v>16.374099999999999</v>
      </c>
      <c r="AD258" s="662">
        <v>16.600200000000001</v>
      </c>
      <c r="AE258" s="662">
        <v>16.847100000000001</v>
      </c>
      <c r="AF258" s="662">
        <v>17.097200000000001</v>
      </c>
      <c r="AG258" s="662">
        <v>17.364899999999999</v>
      </c>
      <c r="AH258" s="662">
        <v>17.6388</v>
      </c>
      <c r="AI258" s="662">
        <v>17.9056</v>
      </c>
      <c r="AJ258" s="662">
        <v>18.1693</v>
      </c>
      <c r="AK258" s="662">
        <v>18.420400000000001</v>
      </c>
      <c r="AL258" s="662">
        <v>18.625599999999999</v>
      </c>
      <c r="AM258" s="662">
        <v>18.8032</v>
      </c>
      <c r="AN258" s="662">
        <v>18.955200000000001</v>
      </c>
      <c r="AO258" s="662">
        <v>19.100200000000001</v>
      </c>
      <c r="AP258" s="662">
        <v>19.224900000000002</v>
      </c>
      <c r="AQ258" s="662">
        <v>19.3553</v>
      </c>
      <c r="AR258" s="662">
        <v>19.4541</v>
      </c>
      <c r="AS258" s="662">
        <v>19.526800000000001</v>
      </c>
      <c r="AT258" s="662">
        <v>19.584399999999999</v>
      </c>
      <c r="AU258" s="662">
        <v>19.645800000000001</v>
      </c>
      <c r="AV258" s="662">
        <v>19.6983</v>
      </c>
      <c r="AW258" s="662">
        <v>19.742699999999999</v>
      </c>
      <c r="AX258" s="662">
        <v>19.807300000000001</v>
      </c>
      <c r="AY258" s="662">
        <v>19.9114</v>
      </c>
      <c r="AZ258" s="662">
        <v>20.052099999999999</v>
      </c>
      <c r="BA258" s="662">
        <v>20.203499999999998</v>
      </c>
      <c r="BB258" s="662">
        <v>20.352900000000002</v>
      </c>
      <c r="BC258" s="662">
        <v>20.5029</v>
      </c>
      <c r="BD258" s="662">
        <v>20.647200000000002</v>
      </c>
      <c r="BE258" s="662">
        <v>20.799800000000001</v>
      </c>
      <c r="BF258" s="662">
        <v>20.956</v>
      </c>
      <c r="BG258" s="662">
        <v>21.107700000000001</v>
      </c>
      <c r="BH258" s="662">
        <v>21.259</v>
      </c>
      <c r="BI258" s="662">
        <v>21.398199999999999</v>
      </c>
      <c r="BJ258" s="662">
        <v>21.529</v>
      </c>
      <c r="BK258" s="662"/>
      <c r="BL258" s="662"/>
      <c r="BM258" s="662"/>
      <c r="BN258" s="662"/>
      <c r="BO258" s="662"/>
      <c r="BP258" s="662"/>
      <c r="BQ258" s="662"/>
      <c r="BR258" s="662"/>
      <c r="BS258" s="662"/>
      <c r="BT258" s="662"/>
      <c r="BU258" s="662"/>
      <c r="BV258" s="662"/>
      <c r="BW258" s="662"/>
      <c r="BX258" s="662"/>
      <c r="BY258" s="662"/>
      <c r="BZ258" s="662"/>
      <c r="CA258" s="662"/>
      <c r="CB258" s="662"/>
      <c r="CC258" s="662"/>
      <c r="CD258" s="662"/>
      <c r="CE258" s="662"/>
      <c r="CF258" s="662"/>
      <c r="CG258" s="662"/>
      <c r="CH258" s="662"/>
      <c r="CI258" s="663"/>
      <c r="CK258" s="1367"/>
    </row>
    <row r="259" spans="1:89" s="1366" customFormat="1" x14ac:dyDescent="0.25">
      <c r="A259" s="1357"/>
      <c r="B259" s="889" t="s">
        <v>479</v>
      </c>
      <c r="C259" s="890" t="s">
        <v>480</v>
      </c>
      <c r="D259" s="886" t="s">
        <v>79</v>
      </c>
      <c r="E259" s="933" t="s">
        <v>254</v>
      </c>
      <c r="F259" s="934">
        <v>2</v>
      </c>
      <c r="G259" s="665">
        <v>1.534</v>
      </c>
      <c r="H259" s="665">
        <v>1.534</v>
      </c>
      <c r="I259" s="665">
        <v>1.534</v>
      </c>
      <c r="J259" s="665">
        <v>1.534</v>
      </c>
      <c r="K259" s="665">
        <v>1.534</v>
      </c>
      <c r="L259" s="665">
        <v>1.534</v>
      </c>
      <c r="M259" s="666">
        <v>1.534</v>
      </c>
      <c r="N259" s="666">
        <v>1.534</v>
      </c>
      <c r="O259" s="666">
        <v>1.534</v>
      </c>
      <c r="P259" s="666">
        <v>1.534</v>
      </c>
      <c r="Q259" s="666">
        <v>1.534</v>
      </c>
      <c r="R259" s="666">
        <v>1.534</v>
      </c>
      <c r="S259" s="666">
        <v>1.534</v>
      </c>
      <c r="T259" s="666">
        <v>1.534</v>
      </c>
      <c r="U259" s="666">
        <v>1.534</v>
      </c>
      <c r="V259" s="666">
        <v>1.534</v>
      </c>
      <c r="W259" s="666">
        <v>1.534</v>
      </c>
      <c r="X259" s="666">
        <v>1.534</v>
      </c>
      <c r="Y259" s="666">
        <v>1.534</v>
      </c>
      <c r="Z259" s="666">
        <v>1.534</v>
      </c>
      <c r="AA259" s="666">
        <v>1.534</v>
      </c>
      <c r="AB259" s="666">
        <v>1.534</v>
      </c>
      <c r="AC259" s="666">
        <v>1.534</v>
      </c>
      <c r="AD259" s="666">
        <v>1.534</v>
      </c>
      <c r="AE259" s="666">
        <v>1.534</v>
      </c>
      <c r="AF259" s="666">
        <v>1.534</v>
      </c>
      <c r="AG259" s="666">
        <v>1.534</v>
      </c>
      <c r="AH259" s="666">
        <v>1.534</v>
      </c>
      <c r="AI259" s="666">
        <v>1.534</v>
      </c>
      <c r="AJ259" s="666">
        <v>1.534</v>
      </c>
      <c r="AK259" s="666">
        <v>1.534</v>
      </c>
      <c r="AL259" s="666">
        <v>1.534</v>
      </c>
      <c r="AM259" s="666">
        <v>1.534</v>
      </c>
      <c r="AN259" s="666">
        <v>1.534</v>
      </c>
      <c r="AO259" s="666">
        <v>1.534</v>
      </c>
      <c r="AP259" s="666">
        <v>1.534</v>
      </c>
      <c r="AQ259" s="666">
        <v>1.534</v>
      </c>
      <c r="AR259" s="666">
        <v>1.534</v>
      </c>
      <c r="AS259" s="666">
        <v>1.534</v>
      </c>
      <c r="AT259" s="666">
        <v>1.534</v>
      </c>
      <c r="AU259" s="666">
        <v>1.534</v>
      </c>
      <c r="AV259" s="666">
        <v>1.534</v>
      </c>
      <c r="AW259" s="666">
        <v>1.534</v>
      </c>
      <c r="AX259" s="666">
        <v>1.534</v>
      </c>
      <c r="AY259" s="666">
        <v>1.534</v>
      </c>
      <c r="AZ259" s="666">
        <v>1.534</v>
      </c>
      <c r="BA259" s="666">
        <v>1.534</v>
      </c>
      <c r="BB259" s="666">
        <v>1.534</v>
      </c>
      <c r="BC259" s="666">
        <v>1.534</v>
      </c>
      <c r="BD259" s="666">
        <v>1.534</v>
      </c>
      <c r="BE259" s="666">
        <v>1.534</v>
      </c>
      <c r="BF259" s="666">
        <v>1.534</v>
      </c>
      <c r="BG259" s="666">
        <v>1.534</v>
      </c>
      <c r="BH259" s="666">
        <v>1.534</v>
      </c>
      <c r="BI259" s="666">
        <v>1.534</v>
      </c>
      <c r="BJ259" s="666">
        <v>1.534</v>
      </c>
      <c r="BK259" s="666"/>
      <c r="BL259" s="666"/>
      <c r="BM259" s="666"/>
      <c r="BN259" s="666"/>
      <c r="BO259" s="666"/>
      <c r="BP259" s="666"/>
      <c r="BQ259" s="666"/>
      <c r="BR259" s="666"/>
      <c r="BS259" s="666"/>
      <c r="BT259" s="666"/>
      <c r="BU259" s="666"/>
      <c r="BV259" s="666"/>
      <c r="BW259" s="666"/>
      <c r="BX259" s="666"/>
      <c r="BY259" s="666"/>
      <c r="BZ259" s="666"/>
      <c r="CA259" s="666"/>
      <c r="CB259" s="666"/>
      <c r="CC259" s="666"/>
      <c r="CD259" s="666"/>
      <c r="CE259" s="666"/>
      <c r="CF259" s="666"/>
      <c r="CG259" s="666"/>
      <c r="CH259" s="666"/>
      <c r="CI259" s="667"/>
      <c r="CK259" s="1367"/>
    </row>
    <row r="260" spans="1:89" s="1366" customFormat="1" x14ac:dyDescent="0.25">
      <c r="A260" s="1357"/>
      <c r="B260" s="884" t="s">
        <v>481</v>
      </c>
      <c r="C260" s="935" t="s">
        <v>482</v>
      </c>
      <c r="D260" s="886" t="s">
        <v>79</v>
      </c>
      <c r="E260" s="933" t="s">
        <v>254</v>
      </c>
      <c r="F260" s="934">
        <v>2</v>
      </c>
      <c r="G260" s="665">
        <v>209.86500000000001</v>
      </c>
      <c r="H260" s="665">
        <v>223.434</v>
      </c>
      <c r="I260" s="665">
        <v>248.72499999999999</v>
      </c>
      <c r="J260" s="665">
        <v>277.07</v>
      </c>
      <c r="K260" s="665">
        <v>306.858</v>
      </c>
      <c r="L260" s="665">
        <v>338.14</v>
      </c>
      <c r="M260" s="666">
        <v>346.274</v>
      </c>
      <c r="N260" s="666">
        <v>353.495</v>
      </c>
      <c r="O260" s="666">
        <v>359.76400000000001</v>
      </c>
      <c r="P260" s="666">
        <v>366.15600000000001</v>
      </c>
      <c r="Q260" s="666">
        <v>372.18900000000002</v>
      </c>
      <c r="R260" s="666">
        <v>377.68200000000002</v>
      </c>
      <c r="S260" s="666">
        <v>382.858</v>
      </c>
      <c r="T260" s="666">
        <v>387.791</v>
      </c>
      <c r="U260" s="666">
        <v>392.488</v>
      </c>
      <c r="V260" s="666">
        <v>397.10300000000001</v>
      </c>
      <c r="W260" s="666">
        <v>401.54599999999999</v>
      </c>
      <c r="X260" s="666">
        <v>405.91399999999999</v>
      </c>
      <c r="Y260" s="666">
        <v>410.29599999999999</v>
      </c>
      <c r="Z260" s="666">
        <v>414.72300000000001</v>
      </c>
      <c r="AA260" s="666">
        <v>419.38200000000001</v>
      </c>
      <c r="AB260" s="666">
        <v>423.94400000000002</v>
      </c>
      <c r="AC260" s="666">
        <v>428.52800000000002</v>
      </c>
      <c r="AD260" s="666">
        <v>433.15199999999999</v>
      </c>
      <c r="AE260" s="666">
        <v>437.822</v>
      </c>
      <c r="AF260" s="666">
        <v>442.48</v>
      </c>
      <c r="AG260" s="666">
        <v>447.01900000000001</v>
      </c>
      <c r="AH260" s="666">
        <v>451.57</v>
      </c>
      <c r="AI260" s="666">
        <v>456.18400000000003</v>
      </c>
      <c r="AJ260" s="666">
        <v>460.83499999999998</v>
      </c>
      <c r="AK260" s="666">
        <v>465.45800000000003</v>
      </c>
      <c r="AL260" s="666">
        <v>468.19099999999997</v>
      </c>
      <c r="AM260" s="666">
        <v>470.79599999999999</v>
      </c>
      <c r="AN260" s="666">
        <v>473.39400000000001</v>
      </c>
      <c r="AO260" s="666">
        <v>475.99900000000002</v>
      </c>
      <c r="AP260" s="666">
        <v>478.62400000000002</v>
      </c>
      <c r="AQ260" s="666">
        <v>481.19299999999998</v>
      </c>
      <c r="AR260" s="666">
        <v>483.76900000000001</v>
      </c>
      <c r="AS260" s="666">
        <v>486.34899999999999</v>
      </c>
      <c r="AT260" s="666">
        <v>488.916</v>
      </c>
      <c r="AU260" s="666">
        <v>491.51299999999998</v>
      </c>
      <c r="AV260" s="666">
        <v>494.101</v>
      </c>
      <c r="AW260" s="666">
        <v>496.68599999999998</v>
      </c>
      <c r="AX260" s="666">
        <v>499.28800000000001</v>
      </c>
      <c r="AY260" s="666">
        <v>501.83300000000003</v>
      </c>
      <c r="AZ260" s="666">
        <v>504.35899999999998</v>
      </c>
      <c r="BA260" s="666">
        <v>506.91199999999998</v>
      </c>
      <c r="BB260" s="666">
        <v>509.47500000000002</v>
      </c>
      <c r="BC260" s="666">
        <v>512.00900000000001</v>
      </c>
      <c r="BD260" s="666">
        <v>514.54600000000005</v>
      </c>
      <c r="BE260" s="666">
        <v>517.02300000000002</v>
      </c>
      <c r="BF260" s="666">
        <v>519.48599999999999</v>
      </c>
      <c r="BG260" s="666">
        <v>521.95600000000002</v>
      </c>
      <c r="BH260" s="666">
        <v>524.39099999999996</v>
      </c>
      <c r="BI260" s="666">
        <v>526.82500000000005</v>
      </c>
      <c r="BJ260" s="666">
        <v>529.23699999999997</v>
      </c>
      <c r="BK260" s="666"/>
      <c r="BL260" s="666"/>
      <c r="BM260" s="666"/>
      <c r="BN260" s="666"/>
      <c r="BO260" s="666"/>
      <c r="BP260" s="666"/>
      <c r="BQ260" s="666"/>
      <c r="BR260" s="666"/>
      <c r="BS260" s="666"/>
      <c r="BT260" s="666"/>
      <c r="BU260" s="666"/>
      <c r="BV260" s="666"/>
      <c r="BW260" s="666"/>
      <c r="BX260" s="666"/>
      <c r="BY260" s="666"/>
      <c r="BZ260" s="666"/>
      <c r="CA260" s="666"/>
      <c r="CB260" s="666"/>
      <c r="CC260" s="666"/>
      <c r="CD260" s="666"/>
      <c r="CE260" s="666"/>
      <c r="CF260" s="666"/>
      <c r="CG260" s="666"/>
      <c r="CH260" s="666"/>
      <c r="CI260" s="667"/>
      <c r="CK260" s="1367"/>
    </row>
    <row r="261" spans="1:89" s="1366" customFormat="1" x14ac:dyDescent="0.25">
      <c r="A261" s="1357"/>
      <c r="B261" s="884" t="s">
        <v>483</v>
      </c>
      <c r="C261" s="935" t="s">
        <v>484</v>
      </c>
      <c r="D261" s="886" t="s">
        <v>79</v>
      </c>
      <c r="E261" s="933" t="s">
        <v>254</v>
      </c>
      <c r="F261" s="934">
        <v>2</v>
      </c>
      <c r="G261" s="665">
        <v>521.18700000000001</v>
      </c>
      <c r="H261" s="665">
        <v>514.40200000000004</v>
      </c>
      <c r="I261" s="665">
        <v>498.13</v>
      </c>
      <c r="J261" s="665">
        <v>476.78100000000001</v>
      </c>
      <c r="K261" s="665">
        <v>452.423</v>
      </c>
      <c r="L261" s="665">
        <v>427.78399999999999</v>
      </c>
      <c r="M261" s="666">
        <v>426.35399999999998</v>
      </c>
      <c r="N261" s="666">
        <v>424.87</v>
      </c>
      <c r="O261" s="666">
        <v>423.4</v>
      </c>
      <c r="P261" s="666">
        <v>421.96600000000001</v>
      </c>
      <c r="Q261" s="666">
        <v>420.58100000000002</v>
      </c>
      <c r="R261" s="666">
        <v>419.22199999999998</v>
      </c>
      <c r="S261" s="666">
        <v>418.02100000000002</v>
      </c>
      <c r="T261" s="666">
        <v>416.94099999999997</v>
      </c>
      <c r="U261" s="666">
        <v>415.89499999999998</v>
      </c>
      <c r="V261" s="666">
        <v>414.899</v>
      </c>
      <c r="W261" s="666">
        <v>413.83499999999998</v>
      </c>
      <c r="X261" s="666">
        <v>412.76900000000001</v>
      </c>
      <c r="Y261" s="666">
        <v>411.77100000000002</v>
      </c>
      <c r="Z261" s="666">
        <v>410.89</v>
      </c>
      <c r="AA261" s="666">
        <v>410.28800000000001</v>
      </c>
      <c r="AB261" s="666">
        <v>409.64299999999997</v>
      </c>
      <c r="AC261" s="666">
        <v>409.08300000000003</v>
      </c>
      <c r="AD261" s="666">
        <v>408.62099999999998</v>
      </c>
      <c r="AE261" s="666">
        <v>408.25299999999999</v>
      </c>
      <c r="AF261" s="666">
        <v>407.91699999999997</v>
      </c>
      <c r="AG261" s="666">
        <v>407.51799999999997</v>
      </c>
      <c r="AH261" s="666">
        <v>407.18200000000002</v>
      </c>
      <c r="AI261" s="666">
        <v>406.95</v>
      </c>
      <c r="AJ261" s="666">
        <v>406.79300000000001</v>
      </c>
      <c r="AK261" s="666">
        <v>406.64499999999998</v>
      </c>
      <c r="AL261" s="666">
        <v>406.32400000000001</v>
      </c>
      <c r="AM261" s="666">
        <v>406.09300000000002</v>
      </c>
      <c r="AN261" s="666">
        <v>405.86500000000001</v>
      </c>
      <c r="AO261" s="666">
        <v>405.59100000000001</v>
      </c>
      <c r="AP261" s="666">
        <v>405.30599999999998</v>
      </c>
      <c r="AQ261" s="666">
        <v>404.99700000000001</v>
      </c>
      <c r="AR261" s="666">
        <v>404.73599999999999</v>
      </c>
      <c r="AS261" s="666">
        <v>404.53300000000002</v>
      </c>
      <c r="AT261" s="666">
        <v>404.37700000000001</v>
      </c>
      <c r="AU261" s="666">
        <v>404.19200000000001</v>
      </c>
      <c r="AV261" s="666">
        <v>404.00099999999998</v>
      </c>
      <c r="AW261" s="666">
        <v>403.81599999999997</v>
      </c>
      <c r="AX261" s="666">
        <v>403.54700000000003</v>
      </c>
      <c r="AY261" s="666">
        <v>403.19400000000002</v>
      </c>
      <c r="AZ261" s="666">
        <v>402.755</v>
      </c>
      <c r="BA261" s="666">
        <v>402.27</v>
      </c>
      <c r="BB261" s="666">
        <v>401.80500000000001</v>
      </c>
      <c r="BC261" s="666">
        <v>401.36200000000002</v>
      </c>
      <c r="BD261" s="666">
        <v>400.93099999999998</v>
      </c>
      <c r="BE261" s="666">
        <v>400.51499999999999</v>
      </c>
      <c r="BF261" s="666">
        <v>400.10300000000001</v>
      </c>
      <c r="BG261" s="666">
        <v>399.71100000000001</v>
      </c>
      <c r="BH261" s="666">
        <v>399.33800000000002</v>
      </c>
      <c r="BI261" s="666">
        <v>399.00200000000001</v>
      </c>
      <c r="BJ261" s="666">
        <v>398.697</v>
      </c>
      <c r="BK261" s="666"/>
      <c r="BL261" s="666"/>
      <c r="BM261" s="666"/>
      <c r="BN261" s="666"/>
      <c r="BO261" s="666"/>
      <c r="BP261" s="666"/>
      <c r="BQ261" s="666"/>
      <c r="BR261" s="666"/>
      <c r="BS261" s="666"/>
      <c r="BT261" s="666"/>
      <c r="BU261" s="666"/>
      <c r="BV261" s="666"/>
      <c r="BW261" s="666"/>
      <c r="BX261" s="666"/>
      <c r="BY261" s="666"/>
      <c r="BZ261" s="666"/>
      <c r="CA261" s="666"/>
      <c r="CB261" s="666"/>
      <c r="CC261" s="666"/>
      <c r="CD261" s="666"/>
      <c r="CE261" s="666"/>
      <c r="CF261" s="666"/>
      <c r="CG261" s="666"/>
      <c r="CH261" s="666"/>
      <c r="CI261" s="667"/>
      <c r="CK261" s="1367"/>
    </row>
    <row r="262" spans="1:89" s="1366" customFormat="1" x14ac:dyDescent="0.25">
      <c r="A262" s="1357"/>
      <c r="B262" s="936" t="s">
        <v>485</v>
      </c>
      <c r="C262" s="935" t="s">
        <v>486</v>
      </c>
      <c r="D262" s="937" t="s">
        <v>487</v>
      </c>
      <c r="E262" s="933" t="s">
        <v>254</v>
      </c>
      <c r="F262" s="934">
        <v>2</v>
      </c>
      <c r="G262" s="619">
        <f>SUM(G258:G261)</f>
        <v>745.19200000000001</v>
      </c>
      <c r="H262" s="619">
        <f t="shared" ref="H262:BJ262" si="68">SUM(H258:H261)</f>
        <v>752.04910000000007</v>
      </c>
      <c r="I262" s="619">
        <f t="shared" si="68"/>
        <v>761.21350000000007</v>
      </c>
      <c r="J262" s="619">
        <f t="shared" si="68"/>
        <v>768.34300000000007</v>
      </c>
      <c r="K262" s="619">
        <f t="shared" si="68"/>
        <v>773.91020000000003</v>
      </c>
      <c r="L262" s="619">
        <f t="shared" si="68"/>
        <v>780.69039999999995</v>
      </c>
      <c r="M262" s="623">
        <f t="shared" si="68"/>
        <v>787.48710000000005</v>
      </c>
      <c r="N262" s="623">
        <f t="shared" si="68"/>
        <v>793.40100000000007</v>
      </c>
      <c r="O262" s="623">
        <f t="shared" si="68"/>
        <v>798.38210000000004</v>
      </c>
      <c r="P262" s="623">
        <f t="shared" si="68"/>
        <v>803.53030000000001</v>
      </c>
      <c r="Q262" s="623">
        <f t="shared" si="68"/>
        <v>808.37630000000001</v>
      </c>
      <c r="R262" s="623">
        <f t="shared" si="68"/>
        <v>812.69560000000001</v>
      </c>
      <c r="S262" s="623">
        <f t="shared" si="68"/>
        <v>816.99150000000009</v>
      </c>
      <c r="T262" s="623">
        <f t="shared" si="68"/>
        <v>821.08410000000003</v>
      </c>
      <c r="U262" s="623">
        <f t="shared" si="68"/>
        <v>824.94360000000006</v>
      </c>
      <c r="V262" s="623">
        <f t="shared" si="68"/>
        <v>828.72919999999999</v>
      </c>
      <c r="W262" s="623">
        <f t="shared" si="68"/>
        <v>832.25149999999996</v>
      </c>
      <c r="X262" s="623">
        <f t="shared" si="68"/>
        <v>835.69679999999994</v>
      </c>
      <c r="Y262" s="623">
        <f t="shared" si="68"/>
        <v>839.24029999999993</v>
      </c>
      <c r="Z262" s="623">
        <f t="shared" si="68"/>
        <v>842.95489999999995</v>
      </c>
      <c r="AA262" s="623">
        <f t="shared" si="68"/>
        <v>847.18129999999996</v>
      </c>
      <c r="AB262" s="623">
        <f t="shared" si="68"/>
        <v>851.28409999999997</v>
      </c>
      <c r="AC262" s="623">
        <f t="shared" si="68"/>
        <v>855.51909999999998</v>
      </c>
      <c r="AD262" s="623">
        <f t="shared" si="68"/>
        <v>859.90719999999999</v>
      </c>
      <c r="AE262" s="623">
        <f t="shared" si="68"/>
        <v>864.45609999999999</v>
      </c>
      <c r="AF262" s="623">
        <f t="shared" si="68"/>
        <v>869.02819999999997</v>
      </c>
      <c r="AG262" s="623">
        <f t="shared" si="68"/>
        <v>873.43589999999995</v>
      </c>
      <c r="AH262" s="623">
        <f t="shared" si="68"/>
        <v>877.9248</v>
      </c>
      <c r="AI262" s="623">
        <f t="shared" si="68"/>
        <v>882.57359999999994</v>
      </c>
      <c r="AJ262" s="623">
        <f t="shared" si="68"/>
        <v>887.33130000000006</v>
      </c>
      <c r="AK262" s="623">
        <f t="shared" si="68"/>
        <v>892.05740000000003</v>
      </c>
      <c r="AL262" s="623">
        <f t="shared" si="68"/>
        <v>894.67460000000005</v>
      </c>
      <c r="AM262" s="623">
        <f t="shared" si="68"/>
        <v>897.22620000000006</v>
      </c>
      <c r="AN262" s="623">
        <f t="shared" si="68"/>
        <v>899.7482</v>
      </c>
      <c r="AO262" s="623">
        <f t="shared" si="68"/>
        <v>902.22420000000011</v>
      </c>
      <c r="AP262" s="623">
        <f t="shared" si="68"/>
        <v>904.68889999999999</v>
      </c>
      <c r="AQ262" s="623">
        <f t="shared" si="68"/>
        <v>907.07929999999999</v>
      </c>
      <c r="AR262" s="623">
        <f t="shared" si="68"/>
        <v>909.49309999999991</v>
      </c>
      <c r="AS262" s="623">
        <f t="shared" si="68"/>
        <v>911.94280000000003</v>
      </c>
      <c r="AT262" s="623">
        <f t="shared" si="68"/>
        <v>914.41139999999996</v>
      </c>
      <c r="AU262" s="623">
        <f t="shared" si="68"/>
        <v>916.88480000000004</v>
      </c>
      <c r="AV262" s="623">
        <f t="shared" si="68"/>
        <v>919.33429999999998</v>
      </c>
      <c r="AW262" s="623">
        <f t="shared" si="68"/>
        <v>921.77869999999984</v>
      </c>
      <c r="AX262" s="623">
        <f t="shared" si="68"/>
        <v>924.17630000000008</v>
      </c>
      <c r="AY262" s="623">
        <f t="shared" si="68"/>
        <v>926.47240000000011</v>
      </c>
      <c r="AZ262" s="623">
        <f t="shared" si="68"/>
        <v>928.70010000000002</v>
      </c>
      <c r="BA262" s="623">
        <f t="shared" si="68"/>
        <v>930.91949999999997</v>
      </c>
      <c r="BB262" s="623">
        <f t="shared" si="68"/>
        <v>933.16689999999994</v>
      </c>
      <c r="BC262" s="623">
        <f t="shared" si="68"/>
        <v>935.40789999999993</v>
      </c>
      <c r="BD262" s="623">
        <f t="shared" si="68"/>
        <v>937.65820000000008</v>
      </c>
      <c r="BE262" s="623">
        <f t="shared" si="68"/>
        <v>939.87180000000001</v>
      </c>
      <c r="BF262" s="623">
        <f t="shared" si="68"/>
        <v>942.07899999999995</v>
      </c>
      <c r="BG262" s="623">
        <f t="shared" si="68"/>
        <v>944.30870000000004</v>
      </c>
      <c r="BH262" s="623">
        <f t="shared" si="68"/>
        <v>946.52199999999993</v>
      </c>
      <c r="BI262" s="623">
        <f t="shared" si="68"/>
        <v>948.75919999999996</v>
      </c>
      <c r="BJ262" s="623">
        <f t="shared" si="68"/>
        <v>950.99699999999996</v>
      </c>
      <c r="BK262" s="1539"/>
      <c r="BL262" s="1539"/>
      <c r="BM262" s="1539"/>
      <c r="BN262" s="1539"/>
      <c r="BO262" s="1539"/>
      <c r="BP262" s="1539"/>
      <c r="BQ262" s="1539"/>
      <c r="BR262" s="1539"/>
      <c r="BS262" s="1539"/>
      <c r="BT262" s="1539"/>
      <c r="BU262" s="1539"/>
      <c r="BV262" s="1539"/>
      <c r="BW262" s="1539"/>
      <c r="BX262" s="1539"/>
      <c r="BY262" s="1539"/>
      <c r="BZ262" s="1539"/>
      <c r="CA262" s="1539"/>
      <c r="CB262" s="1539"/>
      <c r="CC262" s="1539"/>
      <c r="CD262" s="1539"/>
      <c r="CE262" s="1539"/>
      <c r="CF262" s="1539"/>
      <c r="CG262" s="1539"/>
      <c r="CH262" s="1539"/>
      <c r="CI262" s="1538"/>
      <c r="CK262" s="1367"/>
    </row>
    <row r="263" spans="1:89" s="1366" customFormat="1" ht="27.6" x14ac:dyDescent="0.25">
      <c r="A263" s="1357"/>
      <c r="B263" s="936" t="s">
        <v>488</v>
      </c>
      <c r="C263" s="935" t="s">
        <v>489</v>
      </c>
      <c r="D263" s="937" t="s">
        <v>490</v>
      </c>
      <c r="E263" s="933" t="s">
        <v>491</v>
      </c>
      <c r="F263" s="934">
        <v>1</v>
      </c>
      <c r="G263" s="644">
        <f>(G261+G260)/(G247+G255)</f>
        <v>2.4646743894380543</v>
      </c>
      <c r="H263" s="644">
        <f t="shared" ref="H263:BJ263" si="69">(H261+H260)/(H247+H255)</f>
        <v>2.4562179212135802</v>
      </c>
      <c r="I263" s="644">
        <f t="shared" si="69"/>
        <v>2.4489432283115287</v>
      </c>
      <c r="J263" s="644">
        <f t="shared" si="69"/>
        <v>2.4411887532347283</v>
      </c>
      <c r="K263" s="644">
        <f t="shared" si="69"/>
        <v>2.4318677256333596</v>
      </c>
      <c r="L263" s="644">
        <f t="shared" si="69"/>
        <v>2.4227410537577971</v>
      </c>
      <c r="M263" s="644">
        <f t="shared" si="69"/>
        <v>2.4131443952848377</v>
      </c>
      <c r="N263" s="644">
        <f t="shared" si="69"/>
        <v>2.4033400271091905</v>
      </c>
      <c r="O263" s="644">
        <f t="shared" si="69"/>
        <v>2.3937298023584459</v>
      </c>
      <c r="P263" s="644">
        <f t="shared" si="69"/>
        <v>2.3842559399018497</v>
      </c>
      <c r="Q263" s="644">
        <f t="shared" si="69"/>
        <v>2.3750827850133795</v>
      </c>
      <c r="R263" s="644">
        <f t="shared" si="69"/>
        <v>2.366113716178647</v>
      </c>
      <c r="S263" s="644">
        <f t="shared" si="69"/>
        <v>2.3580814518413051</v>
      </c>
      <c r="T263" s="644">
        <f t="shared" si="69"/>
        <v>2.3507632169232329</v>
      </c>
      <c r="U263" s="644">
        <f t="shared" si="69"/>
        <v>2.3436640432481792</v>
      </c>
      <c r="V263" s="644">
        <f t="shared" si="69"/>
        <v>2.336844010722404</v>
      </c>
      <c r="W263" s="644">
        <f t="shared" si="69"/>
        <v>2.3296311791342696</v>
      </c>
      <c r="X263" s="644">
        <f t="shared" si="69"/>
        <v>2.3223956637047918</v>
      </c>
      <c r="Y263" s="644">
        <f t="shared" si="69"/>
        <v>2.3155207125318724</v>
      </c>
      <c r="Z263" s="644">
        <f t="shared" si="69"/>
        <v>2.3092911085804535</v>
      </c>
      <c r="AA263" s="644">
        <f t="shared" si="69"/>
        <v>2.3046154586317265</v>
      </c>
      <c r="AB263" s="644">
        <f t="shared" si="69"/>
        <v>2.2997036161085935</v>
      </c>
      <c r="AC263" s="644">
        <f t="shared" si="69"/>
        <v>2.295265222689046</v>
      </c>
      <c r="AD263" s="644">
        <f t="shared" si="69"/>
        <v>2.2913799457645796</v>
      </c>
      <c r="AE263" s="644">
        <f t="shared" si="69"/>
        <v>2.2880248391486697</v>
      </c>
      <c r="AF263" s="644">
        <f t="shared" si="69"/>
        <v>2.2848607531786311</v>
      </c>
      <c r="AG263" s="644">
        <f t="shared" si="69"/>
        <v>2.2813508034078409</v>
      </c>
      <c r="AH263" s="644">
        <f t="shared" si="69"/>
        <v>2.2781976475578216</v>
      </c>
      <c r="AI263" s="644">
        <f t="shared" si="69"/>
        <v>2.2756425095106034</v>
      </c>
      <c r="AJ263" s="644">
        <f t="shared" si="69"/>
        <v>2.2735127308280552</v>
      </c>
      <c r="AK263" s="644">
        <f t="shared" si="69"/>
        <v>2.2714453552188685</v>
      </c>
      <c r="AL263" s="644">
        <f t="shared" si="69"/>
        <v>2.2688530476504152</v>
      </c>
      <c r="AM263" s="644">
        <f t="shared" si="69"/>
        <v>2.2668148770478562</v>
      </c>
      <c r="AN263" s="644">
        <f t="shared" si="69"/>
        <v>2.2647945140837487</v>
      </c>
      <c r="AO263" s="644">
        <f t="shared" si="69"/>
        <v>2.2625031858515778</v>
      </c>
      <c r="AP263" s="644">
        <f t="shared" si="69"/>
        <v>2.2601341741323271</v>
      </c>
      <c r="AQ263" s="644">
        <f t="shared" si="69"/>
        <v>2.2576400399705134</v>
      </c>
      <c r="AR263" s="644">
        <f t="shared" si="69"/>
        <v>2.2554211350174818</v>
      </c>
      <c r="AS263" s="644">
        <f t="shared" si="69"/>
        <v>2.2535406079451445</v>
      </c>
      <c r="AT263" s="644">
        <f t="shared" si="69"/>
        <v>2.2519345915896931</v>
      </c>
      <c r="AU263" s="644">
        <f t="shared" si="69"/>
        <v>2.2501527894704791</v>
      </c>
      <c r="AV263" s="644">
        <f t="shared" si="69"/>
        <v>2.2483365701029832</v>
      </c>
      <c r="AW263" s="644">
        <f t="shared" si="69"/>
        <v>2.2465568879081621</v>
      </c>
      <c r="AX263" s="644">
        <f t="shared" si="69"/>
        <v>2.2442747670343937</v>
      </c>
      <c r="AY263" s="644">
        <f t="shared" si="69"/>
        <v>2.2415101928706251</v>
      </c>
      <c r="AZ263" s="644">
        <f t="shared" si="69"/>
        <v>2.2382370258155473</v>
      </c>
      <c r="BA263" s="644">
        <f t="shared" si="69"/>
        <v>2.2346820475087279</v>
      </c>
      <c r="BB263" s="644">
        <f t="shared" si="69"/>
        <v>2.231234903851449</v>
      </c>
      <c r="BC263" s="644">
        <f t="shared" si="69"/>
        <v>2.2279176506806428</v>
      </c>
      <c r="BD263" s="644">
        <f t="shared" si="69"/>
        <v>2.224663297681206</v>
      </c>
      <c r="BE263" s="644">
        <f t="shared" si="69"/>
        <v>2.2215114218122958</v>
      </c>
      <c r="BF263" s="644">
        <f t="shared" si="69"/>
        <v>2.2183758549238175</v>
      </c>
      <c r="BG263" s="644">
        <f t="shared" si="69"/>
        <v>2.2153555039782522</v>
      </c>
      <c r="BH263" s="644">
        <f t="shared" si="69"/>
        <v>2.2124522686252841</v>
      </c>
      <c r="BI263" s="644">
        <f t="shared" si="69"/>
        <v>2.2097620228743082</v>
      </c>
      <c r="BJ263" s="644">
        <f t="shared" si="69"/>
        <v>2.2072579995244541</v>
      </c>
      <c r="BK263" s="1546"/>
      <c r="BL263" s="1546"/>
      <c r="BM263" s="1546"/>
      <c r="BN263" s="1546"/>
      <c r="BO263" s="1546"/>
      <c r="BP263" s="1546"/>
      <c r="BQ263" s="1546"/>
      <c r="BR263" s="1546"/>
      <c r="BS263" s="1546"/>
      <c r="BT263" s="1546"/>
      <c r="BU263" s="1546"/>
      <c r="BV263" s="1546"/>
      <c r="BW263" s="1546"/>
      <c r="BX263" s="1546"/>
      <c r="BY263" s="1546"/>
      <c r="BZ263" s="1546"/>
      <c r="CA263" s="1546"/>
      <c r="CB263" s="1546"/>
      <c r="CC263" s="1546"/>
      <c r="CD263" s="1546"/>
      <c r="CE263" s="1546"/>
      <c r="CF263" s="1546"/>
      <c r="CG263" s="1546"/>
      <c r="CH263" s="1546"/>
      <c r="CI263" s="1542"/>
      <c r="CK263" s="1367"/>
    </row>
    <row r="264" spans="1:89" s="1366" customFormat="1" ht="27.6" x14ac:dyDescent="0.25">
      <c r="A264" s="1357"/>
      <c r="B264" s="936" t="s">
        <v>492</v>
      </c>
      <c r="C264" s="935" t="s">
        <v>493</v>
      </c>
      <c r="D264" s="937" t="s">
        <v>494</v>
      </c>
      <c r="E264" s="933" t="s">
        <v>285</v>
      </c>
      <c r="F264" s="934">
        <v>1</v>
      </c>
      <c r="G264" s="685">
        <f>G247/(G247+G255)</f>
        <v>0.32487559505347052</v>
      </c>
      <c r="H264" s="685">
        <f t="shared" ref="H264:BJ264" si="70">H247/(H247+H255)</f>
        <v>0.34170046742096416</v>
      </c>
      <c r="I264" s="685">
        <f t="shared" si="70"/>
        <v>0.37403744731618471</v>
      </c>
      <c r="J264" s="685">
        <f t="shared" si="70"/>
        <v>0.41055011824942655</v>
      </c>
      <c r="K264" s="685">
        <f t="shared" si="70"/>
        <v>0.44862833527010038</v>
      </c>
      <c r="L264" s="685">
        <f t="shared" si="70"/>
        <v>0.48669802160717429</v>
      </c>
      <c r="M264" s="686">
        <f t="shared" si="70"/>
        <v>0.49316746643294429</v>
      </c>
      <c r="N264" s="686">
        <f t="shared" si="70"/>
        <v>0.49894714831840614</v>
      </c>
      <c r="O264" s="686">
        <f t="shared" si="70"/>
        <v>0.50400873421439607</v>
      </c>
      <c r="P264" s="686">
        <f t="shared" si="70"/>
        <v>0.5090796442079113</v>
      </c>
      <c r="Q264" s="686">
        <f t="shared" si="70"/>
        <v>0.51383559047637251</v>
      </c>
      <c r="R264" s="686">
        <f t="shared" si="70"/>
        <v>0.51818399293655215</v>
      </c>
      <c r="S264" s="686">
        <f t="shared" si="70"/>
        <v>0.52220289507210471</v>
      </c>
      <c r="T264" s="686">
        <f t="shared" si="70"/>
        <v>0.52596628315238159</v>
      </c>
      <c r="U264" s="686">
        <f t="shared" si="70"/>
        <v>0.52953231003361245</v>
      </c>
      <c r="V264" s="686">
        <f t="shared" si="70"/>
        <v>0.53299208396041131</v>
      </c>
      <c r="W264" s="686">
        <f t="shared" si="70"/>
        <v>0.53636287871067201</v>
      </c>
      <c r="X264" s="686">
        <f t="shared" si="70"/>
        <v>0.53966705510228608</v>
      </c>
      <c r="Y264" s="686">
        <f t="shared" si="70"/>
        <v>0.54291910072280047</v>
      </c>
      <c r="Z264" s="686">
        <f t="shared" si="70"/>
        <v>0.54610669327530803</v>
      </c>
      <c r="AA264" s="686">
        <f t="shared" si="70"/>
        <v>0.54924069383072383</v>
      </c>
      <c r="AB264" s="686">
        <f t="shared" si="70"/>
        <v>0.55231499015217123</v>
      </c>
      <c r="AC264" s="686">
        <f t="shared" si="70"/>
        <v>0.55532560578614076</v>
      </c>
      <c r="AD264" s="686">
        <f t="shared" si="70"/>
        <v>0.55827321534552998</v>
      </c>
      <c r="AE264" s="686">
        <f t="shared" si="70"/>
        <v>0.56116274470602445</v>
      </c>
      <c r="AF264" s="686">
        <f t="shared" si="70"/>
        <v>0.5639968406261282</v>
      </c>
      <c r="AG264" s="686">
        <f t="shared" si="70"/>
        <v>0.56677569066873945</v>
      </c>
      <c r="AH264" s="686">
        <f t="shared" si="70"/>
        <v>0.56949791877346956</v>
      </c>
      <c r="AI264" s="686">
        <f t="shared" si="70"/>
        <v>0.57216389548919033</v>
      </c>
      <c r="AJ264" s="686">
        <f t="shared" si="70"/>
        <v>0.5747782708774698</v>
      </c>
      <c r="AK264" s="686">
        <f t="shared" si="70"/>
        <v>0.57734488355372959</v>
      </c>
      <c r="AL264" s="686">
        <f t="shared" si="70"/>
        <v>0.57899163729899294</v>
      </c>
      <c r="AM264" s="686">
        <f t="shared" si="70"/>
        <v>0.58050861149707556</v>
      </c>
      <c r="AN264" s="686">
        <f t="shared" si="70"/>
        <v>0.5820122059905668</v>
      </c>
      <c r="AO264" s="686">
        <f t="shared" si="70"/>
        <v>0.58353916845238174</v>
      </c>
      <c r="AP264" s="686">
        <f t="shared" si="70"/>
        <v>0.58507656363363236</v>
      </c>
      <c r="AQ264" s="686">
        <f t="shared" si="70"/>
        <v>0.58659143356817933</v>
      </c>
      <c r="AR264" s="686">
        <f t="shared" si="70"/>
        <v>0.58807382661328644</v>
      </c>
      <c r="AS264" s="686">
        <f t="shared" si="70"/>
        <v>0.58951544407194401</v>
      </c>
      <c r="AT264" s="686">
        <f t="shared" si="70"/>
        <v>0.59091509073706217</v>
      </c>
      <c r="AU264" s="686">
        <f t="shared" si="70"/>
        <v>0.59233950473501651</v>
      </c>
      <c r="AV264" s="686">
        <f t="shared" si="70"/>
        <v>0.59375570156456436</v>
      </c>
      <c r="AW264" s="686">
        <f t="shared" si="70"/>
        <v>0.59515912348301603</v>
      </c>
      <c r="AX264" s="686">
        <f t="shared" si="70"/>
        <v>0.59661545263474924</v>
      </c>
      <c r="AY264" s="686">
        <f t="shared" si="70"/>
        <v>0.5980881603001007</v>
      </c>
      <c r="AZ264" s="686">
        <f t="shared" si="70"/>
        <v>0.59959838194072845</v>
      </c>
      <c r="BA264" s="686">
        <f t="shared" si="70"/>
        <v>0.6011436332225244</v>
      </c>
      <c r="BB264" s="686">
        <f t="shared" si="70"/>
        <v>0.60267574837317417</v>
      </c>
      <c r="BC264" s="686">
        <f t="shared" si="70"/>
        <v>0.60417471458563787</v>
      </c>
      <c r="BD264" s="686">
        <f t="shared" si="70"/>
        <v>0.60566214483682523</v>
      </c>
      <c r="BE264" s="686">
        <f t="shared" si="70"/>
        <v>0.60710535588216485</v>
      </c>
      <c r="BF264" s="686">
        <f t="shared" si="70"/>
        <v>0.60853496305658017</v>
      </c>
      <c r="BG264" s="686">
        <f t="shared" si="70"/>
        <v>0.60994934785766342</v>
      </c>
      <c r="BH264" s="686">
        <f t="shared" si="70"/>
        <v>0.61133006337230078</v>
      </c>
      <c r="BI264" s="686">
        <f t="shared" si="70"/>
        <v>0.61268235614004729</v>
      </c>
      <c r="BJ264" s="686">
        <f t="shared" si="70"/>
        <v>0.61399971132340136</v>
      </c>
      <c r="BK264" s="1548"/>
      <c r="BL264" s="1548"/>
      <c r="BM264" s="1548"/>
      <c r="BN264" s="1548"/>
      <c r="BO264" s="1548"/>
      <c r="BP264" s="1548"/>
      <c r="BQ264" s="1548"/>
      <c r="BR264" s="1548"/>
      <c r="BS264" s="1548"/>
      <c r="BT264" s="1548"/>
      <c r="BU264" s="1548"/>
      <c r="BV264" s="1548"/>
      <c r="BW264" s="1548"/>
      <c r="BX264" s="1548"/>
      <c r="BY264" s="1548"/>
      <c r="BZ264" s="1548"/>
      <c r="CA264" s="1548"/>
      <c r="CB264" s="1548"/>
      <c r="CC264" s="1548"/>
      <c r="CD264" s="1548"/>
      <c r="CE264" s="1548"/>
      <c r="CF264" s="1548"/>
      <c r="CG264" s="1548"/>
      <c r="CH264" s="1548"/>
      <c r="CI264" s="1549"/>
      <c r="CK264" s="1367"/>
    </row>
    <row r="265" spans="1:89" s="1366" customFormat="1" ht="28.2" thickBot="1" x14ac:dyDescent="0.3">
      <c r="A265" s="1357"/>
      <c r="B265" s="938" t="s">
        <v>495</v>
      </c>
      <c r="C265" s="939" t="s">
        <v>496</v>
      </c>
      <c r="D265" s="940" t="s">
        <v>497</v>
      </c>
      <c r="E265" s="941" t="s">
        <v>285</v>
      </c>
      <c r="F265" s="942">
        <v>1</v>
      </c>
      <c r="G265" s="692">
        <f>(G247)/(G247+G256+G255+G254)</f>
        <v>0.3165606120833237</v>
      </c>
      <c r="H265" s="692">
        <f t="shared" ref="H265:BJ265" si="71">(H247)/(H247+H256+H255+H254)</f>
        <v>0.33306222015089121</v>
      </c>
      <c r="I265" s="692">
        <f t="shared" si="71"/>
        <v>0.36472003635232131</v>
      </c>
      <c r="J265" s="692">
        <f t="shared" si="71"/>
        <v>0.40044703045409175</v>
      </c>
      <c r="K265" s="692">
        <f t="shared" si="71"/>
        <v>0.43770605846012062</v>
      </c>
      <c r="L265" s="692">
        <f t="shared" si="71"/>
        <v>0.47499222363912447</v>
      </c>
      <c r="M265" s="692">
        <f t="shared" si="71"/>
        <v>0.48145201363837364</v>
      </c>
      <c r="N265" s="692">
        <f t="shared" si="71"/>
        <v>0.48722638427785309</v>
      </c>
      <c r="O265" s="692">
        <f t="shared" si="71"/>
        <v>0.49228588974161713</v>
      </c>
      <c r="P265" s="692">
        <f t="shared" si="71"/>
        <v>0.4973571245325758</v>
      </c>
      <c r="Q265" s="692">
        <f t="shared" si="71"/>
        <v>0.50211556823191339</v>
      </c>
      <c r="R265" s="692">
        <f t="shared" si="71"/>
        <v>0.50646811284458337</v>
      </c>
      <c r="S265" s="692">
        <f t="shared" si="71"/>
        <v>0.5104924230463872</v>
      </c>
      <c r="T265" s="692">
        <f t="shared" si="71"/>
        <v>0.51426225205677945</v>
      </c>
      <c r="U265" s="692">
        <f t="shared" si="71"/>
        <v>0.51783561133273714</v>
      </c>
      <c r="V265" s="692">
        <f t="shared" si="71"/>
        <v>0.5213036429714325</v>
      </c>
      <c r="W265" s="692">
        <f t="shared" si="71"/>
        <v>0.52468356699904384</v>
      </c>
      <c r="X265" s="692">
        <f t="shared" si="71"/>
        <v>0.52799773104974002</v>
      </c>
      <c r="Y265" s="692">
        <f t="shared" si="71"/>
        <v>0.53126061144876657</v>
      </c>
      <c r="Z265" s="692">
        <f t="shared" si="71"/>
        <v>0.53445979175872349</v>
      </c>
      <c r="AA265" s="692">
        <f t="shared" si="71"/>
        <v>0.53760611967558203</v>
      </c>
      <c r="AB265" s="692">
        <f t="shared" si="71"/>
        <v>0.54069340911003538</v>
      </c>
      <c r="AC265" s="692">
        <f t="shared" si="71"/>
        <v>0.54371761350462366</v>
      </c>
      <c r="AD265" s="692">
        <f t="shared" si="71"/>
        <v>0.54667935685117097</v>
      </c>
      <c r="AE265" s="692">
        <f t="shared" si="71"/>
        <v>0.54958353838089025</v>
      </c>
      <c r="AF265" s="692">
        <f t="shared" si="71"/>
        <v>0.55243277208165387</v>
      </c>
      <c r="AG265" s="692">
        <f t="shared" si="71"/>
        <v>0.55522720233422418</v>
      </c>
      <c r="AH265" s="692">
        <f t="shared" si="71"/>
        <v>0.55796540155123564</v>
      </c>
      <c r="AI265" s="692">
        <f t="shared" si="71"/>
        <v>0.56064769911107537</v>
      </c>
      <c r="AJ265" s="692">
        <f t="shared" si="71"/>
        <v>0.56327873294594411</v>
      </c>
      <c r="AK265" s="692">
        <f t="shared" si="71"/>
        <v>0.56586232945266179</v>
      </c>
      <c r="AL265" s="692">
        <f t="shared" si="71"/>
        <v>0.56752030880289916</v>
      </c>
      <c r="AM265" s="692">
        <f t="shared" si="71"/>
        <v>0.56904785133359603</v>
      </c>
      <c r="AN265" s="692">
        <f t="shared" si="71"/>
        <v>0.57056213619896612</v>
      </c>
      <c r="AO265" s="692">
        <f t="shared" si="71"/>
        <v>0.57210017454305262</v>
      </c>
      <c r="AP265" s="692">
        <f t="shared" si="71"/>
        <v>0.57364894465792027</v>
      </c>
      <c r="AQ265" s="692">
        <f t="shared" si="71"/>
        <v>0.57517524214856308</v>
      </c>
      <c r="AR265" s="692">
        <f t="shared" si="71"/>
        <v>0.57666902851757607</v>
      </c>
      <c r="AS265" s="692">
        <f t="shared" si="71"/>
        <v>0.57812192590394529</v>
      </c>
      <c r="AT265" s="692">
        <f t="shared" si="71"/>
        <v>0.57953271281282737</v>
      </c>
      <c r="AU265" s="692">
        <f t="shared" si="71"/>
        <v>0.58096865511699392</v>
      </c>
      <c r="AV265" s="692">
        <f t="shared" si="71"/>
        <v>0.58239650472853088</v>
      </c>
      <c r="AW265" s="692">
        <f t="shared" si="71"/>
        <v>0.58381166221069303</v>
      </c>
      <c r="AX265" s="692">
        <f t="shared" si="71"/>
        <v>0.58528036713707454</v>
      </c>
      <c r="AY265" s="692">
        <f t="shared" si="71"/>
        <v>0.58676579466779988</v>
      </c>
      <c r="AZ265" s="692">
        <f t="shared" si="71"/>
        <v>0.58828927422215771</v>
      </c>
      <c r="BA265" s="692">
        <f t="shared" si="71"/>
        <v>0.58984831531183113</v>
      </c>
      <c r="BB265" s="692">
        <f t="shared" si="71"/>
        <v>0.59139432715512241</v>
      </c>
      <c r="BC265" s="692">
        <f t="shared" si="71"/>
        <v>0.59290710540186209</v>
      </c>
      <c r="BD265" s="692">
        <f t="shared" si="71"/>
        <v>0.59440845262457909</v>
      </c>
      <c r="BE265" s="692">
        <f t="shared" si="71"/>
        <v>0.59586536807925738</v>
      </c>
      <c r="BF265" s="692">
        <f t="shared" si="71"/>
        <v>0.59730874586558091</v>
      </c>
      <c r="BG265" s="692">
        <f t="shared" si="71"/>
        <v>0.59873694605042704</v>
      </c>
      <c r="BH265" s="692">
        <f t="shared" si="71"/>
        <v>0.60013133174375888</v>
      </c>
      <c r="BI265" s="692">
        <f t="shared" si="71"/>
        <v>0.60149718920853279</v>
      </c>
      <c r="BJ265" s="692">
        <f t="shared" si="71"/>
        <v>0.60282792607357849</v>
      </c>
      <c r="BK265" s="1550"/>
      <c r="BL265" s="1550"/>
      <c r="BM265" s="1550"/>
      <c r="BN265" s="1550"/>
      <c r="BO265" s="1550"/>
      <c r="BP265" s="1550"/>
      <c r="BQ265" s="1550"/>
      <c r="BR265" s="1550"/>
      <c r="BS265" s="1550"/>
      <c r="BT265" s="1550"/>
      <c r="BU265" s="1550"/>
      <c r="BV265" s="1550"/>
      <c r="BW265" s="1550"/>
      <c r="BX265" s="1550"/>
      <c r="BY265" s="1550"/>
      <c r="BZ265" s="1550"/>
      <c r="CA265" s="1550"/>
      <c r="CB265" s="1550"/>
      <c r="CC265" s="1550"/>
      <c r="CD265" s="1550"/>
      <c r="CE265" s="1550"/>
      <c r="CF265" s="1550"/>
      <c r="CG265" s="1550"/>
      <c r="CH265" s="1550"/>
      <c r="CI265" s="1563"/>
      <c r="CK265" s="1367"/>
    </row>
    <row r="266" spans="1:89" s="1366" customFormat="1" ht="28.2" thickBot="1" x14ac:dyDescent="0.3">
      <c r="A266" s="1357"/>
      <c r="B266" s="943" t="s">
        <v>498</v>
      </c>
      <c r="C266" s="944" t="s">
        <v>155</v>
      </c>
      <c r="D266" s="944" t="s">
        <v>499</v>
      </c>
      <c r="E266" s="944" t="s">
        <v>146</v>
      </c>
      <c r="F266" s="945">
        <v>2</v>
      </c>
      <c r="G266" s="1575">
        <f>SUM(G226:G228)+G224+G235+G240+G241+G234</f>
        <v>218.82</v>
      </c>
      <c r="H266" s="1575">
        <f t="shared" ref="H266:BJ266" si="72">SUM(H226:H228)+H224+H235+H240+H241+H234</f>
        <v>216.15999999999997</v>
      </c>
      <c r="I266" s="1575">
        <f t="shared" si="72"/>
        <v>215.76999999999998</v>
      </c>
      <c r="J266" s="1575">
        <f t="shared" si="72"/>
        <v>214.97999999999996</v>
      </c>
      <c r="K266" s="1575">
        <f t="shared" si="72"/>
        <v>215.3</v>
      </c>
      <c r="L266" s="1575">
        <f t="shared" si="72"/>
        <v>214.51999999999995</v>
      </c>
      <c r="M266" s="1575">
        <f t="shared" si="72"/>
        <v>215.86999999999998</v>
      </c>
      <c r="N266" s="1575">
        <f t="shared" si="72"/>
        <v>216.82</v>
      </c>
      <c r="O266" s="1575">
        <f t="shared" si="72"/>
        <v>218.10999999999999</v>
      </c>
      <c r="P266" s="1575">
        <f t="shared" si="72"/>
        <v>218.92999999999998</v>
      </c>
      <c r="Q266" s="1575">
        <f t="shared" si="72"/>
        <v>220.23999999999998</v>
      </c>
      <c r="R266" s="1575">
        <f t="shared" si="72"/>
        <v>220.60999999999996</v>
      </c>
      <c r="S266" s="1575">
        <f t="shared" si="72"/>
        <v>221.71999999999997</v>
      </c>
      <c r="T266" s="1575">
        <f t="shared" si="72"/>
        <v>222.27999999999997</v>
      </c>
      <c r="U266" s="1575">
        <f t="shared" si="72"/>
        <v>223.66999999999996</v>
      </c>
      <c r="V266" s="1575">
        <f t="shared" si="72"/>
        <v>224.05999999999997</v>
      </c>
      <c r="W266" s="1575">
        <f t="shared" si="72"/>
        <v>224.43999999999997</v>
      </c>
      <c r="X266" s="1575">
        <f t="shared" si="72"/>
        <v>225.66999999999996</v>
      </c>
      <c r="Y266" s="1575">
        <f t="shared" si="72"/>
        <v>226.42999999999995</v>
      </c>
      <c r="Z266" s="1575">
        <f t="shared" si="72"/>
        <v>226.89</v>
      </c>
      <c r="AA266" s="1575">
        <f t="shared" si="72"/>
        <v>228.29</v>
      </c>
      <c r="AB266" s="1575">
        <f t="shared" si="72"/>
        <v>228.65999999999997</v>
      </c>
      <c r="AC266" s="1575">
        <f t="shared" si="72"/>
        <v>229.85999999999996</v>
      </c>
      <c r="AD266" s="1575">
        <f t="shared" si="72"/>
        <v>229.94999999999996</v>
      </c>
      <c r="AE266" s="1575">
        <f t="shared" si="72"/>
        <v>231.23999999999995</v>
      </c>
      <c r="AF266" s="1575">
        <f t="shared" si="72"/>
        <v>232.31999999999996</v>
      </c>
      <c r="AG266" s="1575">
        <f t="shared" si="72"/>
        <v>233.31999999999996</v>
      </c>
      <c r="AH266" s="1575">
        <f t="shared" si="72"/>
        <v>233.90999999999997</v>
      </c>
      <c r="AI266" s="1575">
        <f t="shared" si="72"/>
        <v>234.84999999999997</v>
      </c>
      <c r="AJ266" s="1575">
        <f t="shared" si="72"/>
        <v>236</v>
      </c>
      <c r="AK266" s="1575">
        <f t="shared" si="72"/>
        <v>236.55</v>
      </c>
      <c r="AL266" s="1575">
        <f t="shared" si="72"/>
        <v>236.98</v>
      </c>
      <c r="AM266" s="1575">
        <f t="shared" si="72"/>
        <v>237.51999999999998</v>
      </c>
      <c r="AN266" s="1575">
        <f t="shared" si="72"/>
        <v>238.67999999999998</v>
      </c>
      <c r="AO266" s="1575">
        <f t="shared" si="72"/>
        <v>238.76999999999998</v>
      </c>
      <c r="AP266" s="1575">
        <f t="shared" si="72"/>
        <v>239.73999999999998</v>
      </c>
      <c r="AQ266" s="1575">
        <f t="shared" si="72"/>
        <v>239.83999999999997</v>
      </c>
      <c r="AR266" s="1575">
        <f t="shared" si="72"/>
        <v>241.48</v>
      </c>
      <c r="AS266" s="1575">
        <f t="shared" si="72"/>
        <v>241.73999999999998</v>
      </c>
      <c r="AT266" s="1575">
        <f t="shared" si="72"/>
        <v>242.57999999999998</v>
      </c>
      <c r="AU266" s="1575">
        <f t="shared" si="72"/>
        <v>242.89</v>
      </c>
      <c r="AV266" s="1575">
        <f t="shared" si="72"/>
        <v>243.76</v>
      </c>
      <c r="AW266" s="1575">
        <f t="shared" si="72"/>
        <v>243.95999999999998</v>
      </c>
      <c r="AX266" s="1575">
        <f t="shared" si="72"/>
        <v>245.28999999999996</v>
      </c>
      <c r="AY266" s="1575">
        <f t="shared" si="72"/>
        <v>245.89999999999998</v>
      </c>
      <c r="AZ266" s="1575">
        <f t="shared" si="72"/>
        <v>245.98999999999998</v>
      </c>
      <c r="BA266" s="1575">
        <f t="shared" si="72"/>
        <v>246.65999999999997</v>
      </c>
      <c r="BB266" s="1575">
        <f t="shared" si="72"/>
        <v>247.07</v>
      </c>
      <c r="BC266" s="1575">
        <f t="shared" si="72"/>
        <v>247.70999999999998</v>
      </c>
      <c r="BD266" s="1575">
        <f t="shared" si="72"/>
        <v>248.18</v>
      </c>
      <c r="BE266" s="1575">
        <f t="shared" si="72"/>
        <v>249.2</v>
      </c>
      <c r="BF266" s="1575">
        <f t="shared" si="72"/>
        <v>249.89999999999998</v>
      </c>
      <c r="BG266" s="1575">
        <f t="shared" si="72"/>
        <v>250.46999999999997</v>
      </c>
      <c r="BH266" s="1575">
        <f t="shared" si="72"/>
        <v>251.07</v>
      </c>
      <c r="BI266" s="1575">
        <f t="shared" si="72"/>
        <v>251.36999999999998</v>
      </c>
      <c r="BJ266" s="1575">
        <f t="shared" si="72"/>
        <v>252.03999999999996</v>
      </c>
      <c r="BK266" s="1519"/>
      <c r="BL266" s="1519"/>
      <c r="BM266" s="1519"/>
      <c r="BN266" s="1519"/>
      <c r="BO266" s="1519"/>
      <c r="BP266" s="1519"/>
      <c r="BQ266" s="1519"/>
      <c r="BR266" s="1519"/>
      <c r="BS266" s="1519"/>
      <c r="BT266" s="1519"/>
      <c r="BU266" s="1519"/>
      <c r="BV266" s="1519"/>
      <c r="BW266" s="1519"/>
      <c r="BX266" s="1519"/>
      <c r="BY266" s="1519"/>
      <c r="BZ266" s="1519"/>
      <c r="CA266" s="1519"/>
      <c r="CB266" s="1519"/>
      <c r="CC266" s="1519"/>
      <c r="CD266" s="1519"/>
      <c r="CE266" s="1519"/>
      <c r="CF266" s="1519"/>
      <c r="CG266" s="1519"/>
      <c r="CH266" s="1519"/>
      <c r="CI266" s="1519"/>
      <c r="CK266" s="1367"/>
    </row>
    <row r="267" spans="1:89" s="1366" customFormat="1" ht="27.6" x14ac:dyDescent="0.25">
      <c r="A267" s="1357"/>
      <c r="B267" s="946" t="s">
        <v>500</v>
      </c>
      <c r="C267" s="947" t="s">
        <v>501</v>
      </c>
      <c r="D267" s="881" t="s">
        <v>79</v>
      </c>
      <c r="E267" s="947" t="s">
        <v>146</v>
      </c>
      <c r="F267" s="948">
        <v>2</v>
      </c>
      <c r="G267" s="699">
        <v>0.02</v>
      </c>
      <c r="H267" s="699">
        <v>-0.06</v>
      </c>
      <c r="I267" s="699">
        <v>-0.02</v>
      </c>
      <c r="J267" s="699">
        <v>0.03</v>
      </c>
      <c r="K267" s="699">
        <v>0.02</v>
      </c>
      <c r="L267" s="699">
        <v>0.11</v>
      </c>
      <c r="M267" s="700">
        <v>0.11</v>
      </c>
      <c r="N267" s="700">
        <v>0.14000000000000001</v>
      </c>
      <c r="O267" s="700">
        <v>0.16</v>
      </c>
      <c r="P267" s="700">
        <v>0.2</v>
      </c>
      <c r="Q267" s="700">
        <v>0.15</v>
      </c>
      <c r="R267" s="700">
        <v>0.16</v>
      </c>
      <c r="S267" s="700">
        <v>0.17</v>
      </c>
      <c r="T267" s="700">
        <v>0.21</v>
      </c>
      <c r="U267" s="700">
        <v>0.21</v>
      </c>
      <c r="V267" s="700">
        <v>0.22</v>
      </c>
      <c r="W267" s="700">
        <v>0.26</v>
      </c>
      <c r="X267" s="700">
        <v>0.25</v>
      </c>
      <c r="Y267" s="700">
        <v>0.24</v>
      </c>
      <c r="Z267" s="700">
        <v>0.21</v>
      </c>
      <c r="AA267" s="700">
        <v>0</v>
      </c>
      <c r="AB267" s="700">
        <v>0</v>
      </c>
      <c r="AC267" s="700">
        <v>0</v>
      </c>
      <c r="AD267" s="700">
        <v>0</v>
      </c>
      <c r="AE267" s="700">
        <v>0</v>
      </c>
      <c r="AF267" s="700">
        <v>0</v>
      </c>
      <c r="AG267" s="700">
        <v>0</v>
      </c>
      <c r="AH267" s="700">
        <v>0</v>
      </c>
      <c r="AI267" s="700">
        <v>0</v>
      </c>
      <c r="AJ267" s="700">
        <v>0</v>
      </c>
      <c r="AK267" s="700">
        <v>0</v>
      </c>
      <c r="AL267" s="700">
        <v>0</v>
      </c>
      <c r="AM267" s="700">
        <v>0</v>
      </c>
      <c r="AN267" s="700">
        <v>0</v>
      </c>
      <c r="AO267" s="700">
        <v>0</v>
      </c>
      <c r="AP267" s="700">
        <v>0</v>
      </c>
      <c r="AQ267" s="700">
        <v>0</v>
      </c>
      <c r="AR267" s="700">
        <v>0</v>
      </c>
      <c r="AS267" s="700">
        <v>0</v>
      </c>
      <c r="AT267" s="700">
        <v>0</v>
      </c>
      <c r="AU267" s="700">
        <v>0</v>
      </c>
      <c r="AV267" s="700">
        <v>0</v>
      </c>
      <c r="AW267" s="700">
        <v>0</v>
      </c>
      <c r="AX267" s="700">
        <v>0</v>
      </c>
      <c r="AY267" s="700">
        <v>0</v>
      </c>
      <c r="AZ267" s="700">
        <v>0</v>
      </c>
      <c r="BA267" s="700">
        <v>0</v>
      </c>
      <c r="BB267" s="700">
        <v>0</v>
      </c>
      <c r="BC267" s="700">
        <v>0</v>
      </c>
      <c r="BD267" s="700">
        <v>0</v>
      </c>
      <c r="BE267" s="700">
        <v>0</v>
      </c>
      <c r="BF267" s="700">
        <v>0</v>
      </c>
      <c r="BG267" s="700">
        <v>0</v>
      </c>
      <c r="BH267" s="700">
        <v>0</v>
      </c>
      <c r="BI267" s="700">
        <v>0</v>
      </c>
      <c r="BJ267" s="700">
        <v>0</v>
      </c>
      <c r="BK267" s="700"/>
      <c r="BL267" s="700"/>
      <c r="BM267" s="700"/>
      <c r="BN267" s="700"/>
      <c r="BO267" s="700"/>
      <c r="BP267" s="700"/>
      <c r="BQ267" s="700"/>
      <c r="BR267" s="700"/>
      <c r="BS267" s="700"/>
      <c r="BT267" s="700"/>
      <c r="BU267" s="700"/>
      <c r="BV267" s="700"/>
      <c r="BW267" s="700"/>
      <c r="BX267" s="700"/>
      <c r="BY267" s="700"/>
      <c r="BZ267" s="700"/>
      <c r="CA267" s="700"/>
      <c r="CB267" s="700"/>
      <c r="CC267" s="700"/>
      <c r="CD267" s="700"/>
      <c r="CE267" s="700"/>
      <c r="CF267" s="700"/>
      <c r="CG267" s="700"/>
      <c r="CH267" s="700"/>
      <c r="CI267" s="701"/>
    </row>
    <row r="268" spans="1:89" s="1366" customFormat="1" x14ac:dyDescent="0.25">
      <c r="A268" s="1357"/>
      <c r="B268" s="949" t="s">
        <v>502</v>
      </c>
      <c r="C268" s="950" t="s">
        <v>503</v>
      </c>
      <c r="D268" s="886" t="s">
        <v>79</v>
      </c>
      <c r="E268" s="950" t="s">
        <v>146</v>
      </c>
      <c r="F268" s="951">
        <v>2</v>
      </c>
      <c r="G268" s="705">
        <v>5.64</v>
      </c>
      <c r="H268" s="705">
        <v>6.06</v>
      </c>
      <c r="I268" s="705">
        <v>5.91</v>
      </c>
      <c r="J268" s="705">
        <v>5.78</v>
      </c>
      <c r="K268" s="705">
        <v>5.78</v>
      </c>
      <c r="L268" s="705">
        <v>5.63</v>
      </c>
      <c r="M268" s="706">
        <v>5.47</v>
      </c>
      <c r="N268" s="706">
        <v>5.56</v>
      </c>
      <c r="O268" s="706">
        <v>5.26</v>
      </c>
      <c r="P268" s="706">
        <v>5.35</v>
      </c>
      <c r="Q268" s="706">
        <v>5.36</v>
      </c>
      <c r="R268" s="706">
        <v>5.51</v>
      </c>
      <c r="S268" s="706">
        <v>5.14</v>
      </c>
      <c r="T268" s="706">
        <v>4.83</v>
      </c>
      <c r="U268" s="706">
        <v>4.7</v>
      </c>
      <c r="V268" s="706">
        <v>4.7</v>
      </c>
      <c r="W268" s="706">
        <v>4.42</v>
      </c>
      <c r="X268" s="706">
        <v>4.3499999999999996</v>
      </c>
      <c r="Y268" s="706">
        <v>4.2</v>
      </c>
      <c r="Z268" s="706">
        <v>4.2699999999999996</v>
      </c>
      <c r="AA268" s="706">
        <v>4.04</v>
      </c>
      <c r="AB268" s="706">
        <v>3.96</v>
      </c>
      <c r="AC268" s="706">
        <v>3.78</v>
      </c>
      <c r="AD268" s="706">
        <v>3.74</v>
      </c>
      <c r="AE268" s="706">
        <v>3.55</v>
      </c>
      <c r="AF268" s="706">
        <v>3.55</v>
      </c>
      <c r="AG268" s="706">
        <v>3.4</v>
      </c>
      <c r="AH268" s="706">
        <v>3.28</v>
      </c>
      <c r="AI268" s="706">
        <v>3.21</v>
      </c>
      <c r="AJ268" s="706">
        <v>3.11</v>
      </c>
      <c r="AK268" s="706">
        <v>2.96</v>
      </c>
      <c r="AL268" s="706">
        <v>2.76</v>
      </c>
      <c r="AM268" s="706">
        <v>2.88</v>
      </c>
      <c r="AN268" s="706">
        <v>2.77</v>
      </c>
      <c r="AO268" s="706">
        <v>2.78</v>
      </c>
      <c r="AP268" s="706">
        <v>2.71</v>
      </c>
      <c r="AQ268" s="706">
        <v>2.82</v>
      </c>
      <c r="AR268" s="706">
        <v>2.79</v>
      </c>
      <c r="AS268" s="706">
        <v>2.68</v>
      </c>
      <c r="AT268" s="706">
        <v>2.77</v>
      </c>
      <c r="AU268" s="706">
        <v>2.86</v>
      </c>
      <c r="AV268" s="706">
        <v>2.89</v>
      </c>
      <c r="AW268" s="706">
        <v>2.73</v>
      </c>
      <c r="AX268" s="706">
        <v>2.7</v>
      </c>
      <c r="AY268" s="706">
        <v>2.69</v>
      </c>
      <c r="AZ268" s="706">
        <v>2.85</v>
      </c>
      <c r="BA268" s="706">
        <v>2.8</v>
      </c>
      <c r="BB268" s="706">
        <v>2.69</v>
      </c>
      <c r="BC268" s="706">
        <v>2.69</v>
      </c>
      <c r="BD268" s="706">
        <v>2.83</v>
      </c>
      <c r="BE268" s="706">
        <v>2.75</v>
      </c>
      <c r="BF268" s="706">
        <v>2.78</v>
      </c>
      <c r="BG268" s="706">
        <v>2.76</v>
      </c>
      <c r="BH268" s="706">
        <v>2.82</v>
      </c>
      <c r="BI268" s="706">
        <v>2.86</v>
      </c>
      <c r="BJ268" s="706">
        <v>2.62</v>
      </c>
      <c r="BK268" s="706"/>
      <c r="BL268" s="706"/>
      <c r="BM268" s="706"/>
      <c r="BN268" s="706"/>
      <c r="BO268" s="706"/>
      <c r="BP268" s="706"/>
      <c r="BQ268" s="706"/>
      <c r="BR268" s="706"/>
      <c r="BS268" s="706"/>
      <c r="BT268" s="706"/>
      <c r="BU268" s="706"/>
      <c r="BV268" s="706"/>
      <c r="BW268" s="706"/>
      <c r="BX268" s="706"/>
      <c r="BY268" s="706"/>
      <c r="BZ268" s="706"/>
      <c r="CA268" s="706"/>
      <c r="CB268" s="706"/>
      <c r="CC268" s="706"/>
      <c r="CD268" s="706"/>
      <c r="CE268" s="706"/>
      <c r="CF268" s="706"/>
      <c r="CG268" s="706"/>
      <c r="CH268" s="706"/>
      <c r="CI268" s="707"/>
    </row>
    <row r="269" spans="1:89" s="1366" customFormat="1" x14ac:dyDescent="0.25">
      <c r="A269" s="1357"/>
      <c r="B269" s="949" t="s">
        <v>504</v>
      </c>
      <c r="C269" s="950" t="s">
        <v>294</v>
      </c>
      <c r="D269" s="886" t="s">
        <v>505</v>
      </c>
      <c r="E269" s="950" t="s">
        <v>146</v>
      </c>
      <c r="F269" s="951">
        <v>2</v>
      </c>
      <c r="G269" s="708">
        <f>G267+G268</f>
        <v>5.6599999999999993</v>
      </c>
      <c r="H269" s="708">
        <f t="shared" ref="H269:BJ269" si="73">H267+H268</f>
        <v>6</v>
      </c>
      <c r="I269" s="708">
        <f t="shared" si="73"/>
        <v>5.8900000000000006</v>
      </c>
      <c r="J269" s="708">
        <f t="shared" si="73"/>
        <v>5.8100000000000005</v>
      </c>
      <c r="K269" s="708">
        <f t="shared" si="73"/>
        <v>5.8</v>
      </c>
      <c r="L269" s="708">
        <f t="shared" si="73"/>
        <v>5.74</v>
      </c>
      <c r="M269" s="709">
        <f t="shared" si="73"/>
        <v>5.58</v>
      </c>
      <c r="N269" s="709">
        <f t="shared" si="73"/>
        <v>5.6999999999999993</v>
      </c>
      <c r="O269" s="709">
        <f t="shared" si="73"/>
        <v>5.42</v>
      </c>
      <c r="P269" s="709">
        <f t="shared" si="73"/>
        <v>5.55</v>
      </c>
      <c r="Q269" s="709">
        <f t="shared" si="73"/>
        <v>5.5100000000000007</v>
      </c>
      <c r="R269" s="709">
        <f t="shared" si="73"/>
        <v>5.67</v>
      </c>
      <c r="S269" s="709">
        <f t="shared" si="73"/>
        <v>5.31</v>
      </c>
      <c r="T269" s="709">
        <f t="shared" si="73"/>
        <v>5.04</v>
      </c>
      <c r="U269" s="709">
        <f t="shared" si="73"/>
        <v>4.91</v>
      </c>
      <c r="V269" s="709">
        <f t="shared" si="73"/>
        <v>4.92</v>
      </c>
      <c r="W269" s="709">
        <f t="shared" si="73"/>
        <v>4.68</v>
      </c>
      <c r="X269" s="709">
        <f t="shared" si="73"/>
        <v>4.5999999999999996</v>
      </c>
      <c r="Y269" s="709">
        <f t="shared" si="73"/>
        <v>4.4400000000000004</v>
      </c>
      <c r="Z269" s="709">
        <f t="shared" si="73"/>
        <v>4.4799999999999995</v>
      </c>
      <c r="AA269" s="709">
        <f t="shared" si="73"/>
        <v>4.04</v>
      </c>
      <c r="AB269" s="709">
        <f t="shared" si="73"/>
        <v>3.96</v>
      </c>
      <c r="AC269" s="709">
        <f t="shared" si="73"/>
        <v>3.78</v>
      </c>
      <c r="AD269" s="709">
        <f t="shared" si="73"/>
        <v>3.74</v>
      </c>
      <c r="AE269" s="709">
        <f t="shared" si="73"/>
        <v>3.55</v>
      </c>
      <c r="AF269" s="709">
        <f t="shared" si="73"/>
        <v>3.55</v>
      </c>
      <c r="AG269" s="709">
        <f t="shared" si="73"/>
        <v>3.4</v>
      </c>
      <c r="AH269" s="709">
        <f t="shared" si="73"/>
        <v>3.28</v>
      </c>
      <c r="AI269" s="709">
        <f t="shared" si="73"/>
        <v>3.21</v>
      </c>
      <c r="AJ269" s="709">
        <f t="shared" si="73"/>
        <v>3.11</v>
      </c>
      <c r="AK269" s="709">
        <f t="shared" si="73"/>
        <v>2.96</v>
      </c>
      <c r="AL269" s="709">
        <f t="shared" si="73"/>
        <v>2.76</v>
      </c>
      <c r="AM269" s="709">
        <f t="shared" si="73"/>
        <v>2.88</v>
      </c>
      <c r="AN269" s="709">
        <f t="shared" si="73"/>
        <v>2.77</v>
      </c>
      <c r="AO269" s="709">
        <f t="shared" si="73"/>
        <v>2.78</v>
      </c>
      <c r="AP269" s="709">
        <f t="shared" si="73"/>
        <v>2.71</v>
      </c>
      <c r="AQ269" s="709">
        <f t="shared" si="73"/>
        <v>2.82</v>
      </c>
      <c r="AR269" s="709">
        <f t="shared" si="73"/>
        <v>2.79</v>
      </c>
      <c r="AS269" s="709">
        <f t="shared" si="73"/>
        <v>2.68</v>
      </c>
      <c r="AT269" s="709">
        <f t="shared" si="73"/>
        <v>2.77</v>
      </c>
      <c r="AU269" s="709">
        <f t="shared" si="73"/>
        <v>2.86</v>
      </c>
      <c r="AV269" s="709">
        <f t="shared" si="73"/>
        <v>2.89</v>
      </c>
      <c r="AW269" s="709">
        <f t="shared" si="73"/>
        <v>2.73</v>
      </c>
      <c r="AX269" s="709">
        <f t="shared" si="73"/>
        <v>2.7</v>
      </c>
      <c r="AY269" s="709">
        <f t="shared" si="73"/>
        <v>2.69</v>
      </c>
      <c r="AZ269" s="709">
        <f t="shared" si="73"/>
        <v>2.85</v>
      </c>
      <c r="BA269" s="709">
        <f t="shared" si="73"/>
        <v>2.8</v>
      </c>
      <c r="BB269" s="709">
        <f t="shared" si="73"/>
        <v>2.69</v>
      </c>
      <c r="BC269" s="709">
        <f t="shared" si="73"/>
        <v>2.69</v>
      </c>
      <c r="BD269" s="709">
        <f t="shared" si="73"/>
        <v>2.83</v>
      </c>
      <c r="BE269" s="709">
        <f t="shared" si="73"/>
        <v>2.75</v>
      </c>
      <c r="BF269" s="709">
        <f t="shared" si="73"/>
        <v>2.78</v>
      </c>
      <c r="BG269" s="709">
        <f t="shared" si="73"/>
        <v>2.76</v>
      </c>
      <c r="BH269" s="709">
        <f t="shared" si="73"/>
        <v>2.82</v>
      </c>
      <c r="BI269" s="709">
        <f t="shared" si="73"/>
        <v>2.86</v>
      </c>
      <c r="BJ269" s="709">
        <f t="shared" si="73"/>
        <v>2.62</v>
      </c>
      <c r="BK269" s="1552"/>
      <c r="BL269" s="1552"/>
      <c r="BM269" s="1552"/>
      <c r="BN269" s="1552"/>
      <c r="BO269" s="1552"/>
      <c r="BP269" s="1552"/>
      <c r="BQ269" s="1552"/>
      <c r="BR269" s="1552"/>
      <c r="BS269" s="1552"/>
      <c r="BT269" s="1552"/>
      <c r="BU269" s="1552"/>
      <c r="BV269" s="1552"/>
      <c r="BW269" s="1552"/>
      <c r="BX269" s="1552"/>
      <c r="BY269" s="1552"/>
      <c r="BZ269" s="1552"/>
      <c r="CA269" s="1552"/>
      <c r="CB269" s="1552"/>
      <c r="CC269" s="1552"/>
      <c r="CD269" s="1552"/>
      <c r="CE269" s="1552"/>
      <c r="CF269" s="1552"/>
      <c r="CG269" s="1552"/>
      <c r="CH269" s="1552"/>
      <c r="CI269" s="1553"/>
    </row>
    <row r="270" spans="1:89" s="1366" customFormat="1" x14ac:dyDescent="0.25">
      <c r="A270" s="1357"/>
      <c r="B270" s="1126" t="s">
        <v>506</v>
      </c>
      <c r="C270" s="1127" t="s">
        <v>507</v>
      </c>
      <c r="D270" s="1128" t="s">
        <v>508</v>
      </c>
      <c r="E270" s="1127" t="s">
        <v>146</v>
      </c>
      <c r="F270" s="1129">
        <v>2</v>
      </c>
      <c r="G270" s="1135">
        <f>G223-G266</f>
        <v>-11.519999999999982</v>
      </c>
      <c r="H270" s="708">
        <f t="shared" ref="H270:BJ270" si="74">H223-H266</f>
        <v>-16.45999999999998</v>
      </c>
      <c r="I270" s="708">
        <f t="shared" si="74"/>
        <v>-16.169999999999987</v>
      </c>
      <c r="J270" s="708">
        <f t="shared" si="74"/>
        <v>-15.479999999999961</v>
      </c>
      <c r="K270" s="708">
        <f t="shared" si="74"/>
        <v>-15.900000000000006</v>
      </c>
      <c r="L270" s="708">
        <f t="shared" si="74"/>
        <v>-13.719999999999942</v>
      </c>
      <c r="M270" s="709">
        <f t="shared" si="74"/>
        <v>-19.232249999999965</v>
      </c>
      <c r="N270" s="709">
        <f t="shared" si="74"/>
        <v>-5.317309999999992</v>
      </c>
      <c r="O270" s="709">
        <f t="shared" si="74"/>
        <v>-6.742369999999994</v>
      </c>
      <c r="P270" s="709">
        <f t="shared" si="74"/>
        <v>-7.6974399999999719</v>
      </c>
      <c r="Q270" s="709">
        <f t="shared" si="74"/>
        <v>26.857500000000016</v>
      </c>
      <c r="R270" s="709">
        <f t="shared" si="74"/>
        <v>26.35244000000003</v>
      </c>
      <c r="S270" s="709">
        <f t="shared" si="74"/>
        <v>25.107370000000031</v>
      </c>
      <c r="T270" s="709">
        <f t="shared" si="74"/>
        <v>24.412310000000019</v>
      </c>
      <c r="U270" s="709">
        <f t="shared" si="74"/>
        <v>22.887250000000051</v>
      </c>
      <c r="V270" s="709">
        <f t="shared" si="74"/>
        <v>22.362190000000027</v>
      </c>
      <c r="W270" s="709">
        <f t="shared" si="74"/>
        <v>21.847120000000018</v>
      </c>
      <c r="X270" s="709">
        <f t="shared" si="74"/>
        <v>20.482060000000047</v>
      </c>
      <c r="Y270" s="709">
        <f t="shared" si="74"/>
        <v>19.587000000000046</v>
      </c>
      <c r="Z270" s="709">
        <f t="shared" si="74"/>
        <v>18.99194</v>
      </c>
      <c r="AA270" s="709">
        <f t="shared" si="74"/>
        <v>18.522494999999992</v>
      </c>
      <c r="AB270" s="709">
        <f t="shared" si="74"/>
        <v>18.016747500000037</v>
      </c>
      <c r="AC270" s="709">
        <f t="shared" si="74"/>
        <v>16.68100000000004</v>
      </c>
      <c r="AD270" s="709">
        <f t="shared" si="74"/>
        <v>16.455252500000029</v>
      </c>
      <c r="AE270" s="709">
        <f t="shared" si="74"/>
        <v>15.029495000000054</v>
      </c>
      <c r="AF270" s="709">
        <f t="shared" si="74"/>
        <v>13.813747500000034</v>
      </c>
      <c r="AG270" s="709">
        <f t="shared" si="74"/>
        <v>12.678000000000026</v>
      </c>
      <c r="AH270" s="709">
        <f t="shared" si="74"/>
        <v>11.952252500000014</v>
      </c>
      <c r="AI270" s="709">
        <f t="shared" si="74"/>
        <v>10.876495000000034</v>
      </c>
      <c r="AJ270" s="709">
        <f t="shared" si="74"/>
        <v>9.590747499999992</v>
      </c>
      <c r="AK270" s="709">
        <f t="shared" si="74"/>
        <v>8.9049999999999727</v>
      </c>
      <c r="AL270" s="709">
        <f t="shared" si="74"/>
        <v>8.3392525000000148</v>
      </c>
      <c r="AM270" s="709">
        <f t="shared" si="74"/>
        <v>7.6634950000000117</v>
      </c>
      <c r="AN270" s="709">
        <f t="shared" si="74"/>
        <v>6.3677475000000072</v>
      </c>
      <c r="AO270" s="709">
        <f t="shared" si="74"/>
        <v>6.1420000000000243</v>
      </c>
      <c r="AP270" s="709">
        <f t="shared" si="74"/>
        <v>5.0362525000000176</v>
      </c>
      <c r="AQ270" s="709">
        <f t="shared" si="74"/>
        <v>4.8004950000000122</v>
      </c>
      <c r="AR270" s="709">
        <f t="shared" si="74"/>
        <v>3.0247475000000179</v>
      </c>
      <c r="AS270" s="709">
        <f t="shared" si="74"/>
        <v>2.6290000000000191</v>
      </c>
      <c r="AT270" s="709">
        <f t="shared" si="74"/>
        <v>1.6532525000000078</v>
      </c>
      <c r="AU270" s="709">
        <f t="shared" si="74"/>
        <v>1.2074949999999944</v>
      </c>
      <c r="AV270" s="709">
        <f t="shared" si="74"/>
        <v>0.2017475000000104</v>
      </c>
      <c r="AW270" s="709">
        <f t="shared" si="74"/>
        <v>-0.13399999999998613</v>
      </c>
      <c r="AX270" s="709">
        <f t="shared" si="74"/>
        <v>-1.5997474999999781</v>
      </c>
      <c r="AY270" s="709">
        <f t="shared" si="74"/>
        <v>-2.3455049999999744</v>
      </c>
      <c r="AZ270" s="709">
        <f t="shared" si="74"/>
        <v>-2.5712524999999857</v>
      </c>
      <c r="BA270" s="709">
        <f t="shared" si="74"/>
        <v>-3.3769999999999811</v>
      </c>
      <c r="BB270" s="709">
        <f t="shared" si="74"/>
        <v>-3.922747500000014</v>
      </c>
      <c r="BC270" s="709">
        <f t="shared" si="74"/>
        <v>-4.6985049999999831</v>
      </c>
      <c r="BD270" s="709">
        <f t="shared" si="74"/>
        <v>-5.3042525000000182</v>
      </c>
      <c r="BE270" s="709">
        <f t="shared" si="74"/>
        <v>-6.4599999999999795</v>
      </c>
      <c r="BF270" s="709">
        <f t="shared" si="74"/>
        <v>-7.2957474999999761</v>
      </c>
      <c r="BG270" s="709">
        <f t="shared" si="74"/>
        <v>-8.0015049999999803</v>
      </c>
      <c r="BH270" s="709">
        <f t="shared" si="74"/>
        <v>-8.737252500000011</v>
      </c>
      <c r="BI270" s="709">
        <f t="shared" si="74"/>
        <v>-9.1729999999999734</v>
      </c>
      <c r="BJ270" s="709">
        <f t="shared" si="74"/>
        <v>-9.9787474999999688</v>
      </c>
      <c r="BK270" s="1552"/>
      <c r="BL270" s="1552"/>
      <c r="BM270" s="1552"/>
      <c r="BN270" s="1552"/>
      <c r="BO270" s="1552"/>
      <c r="BP270" s="1552"/>
      <c r="BQ270" s="1552"/>
      <c r="BR270" s="1552"/>
      <c r="BS270" s="1552"/>
      <c r="BT270" s="1552"/>
      <c r="BU270" s="1552"/>
      <c r="BV270" s="1552"/>
      <c r="BW270" s="1552"/>
      <c r="BX270" s="1552"/>
      <c r="BY270" s="1552"/>
      <c r="BZ270" s="1552"/>
      <c r="CA270" s="1552"/>
      <c r="CB270" s="1552"/>
      <c r="CC270" s="1552"/>
      <c r="CD270" s="1552"/>
      <c r="CE270" s="1552"/>
      <c r="CF270" s="1552"/>
      <c r="CG270" s="1552"/>
      <c r="CH270" s="1552"/>
      <c r="CI270" s="1553"/>
    </row>
    <row r="271" spans="1:89" s="1366" customFormat="1" ht="14.4" thickBot="1" x14ac:dyDescent="0.3">
      <c r="A271" s="1357"/>
      <c r="B271" s="1126" t="s">
        <v>509</v>
      </c>
      <c r="C271" s="1127" t="s">
        <v>510</v>
      </c>
      <c r="D271" s="1128" t="s">
        <v>511</v>
      </c>
      <c r="E271" s="1127" t="s">
        <v>146</v>
      </c>
      <c r="F271" s="1129">
        <v>2</v>
      </c>
      <c r="G271" s="1136">
        <f>G206-G225</f>
        <v>0</v>
      </c>
      <c r="H271" s="1137">
        <f t="shared" ref="H271:BJ271" si="75">H206-H225</f>
        <v>0</v>
      </c>
      <c r="I271" s="1137">
        <f t="shared" si="75"/>
        <v>0</v>
      </c>
      <c r="J271" s="1137">
        <f t="shared" si="75"/>
        <v>0</v>
      </c>
      <c r="K271" s="1137">
        <f t="shared" si="75"/>
        <v>0</v>
      </c>
      <c r="L271" s="1137">
        <f t="shared" si="75"/>
        <v>0</v>
      </c>
      <c r="M271" s="1137">
        <f t="shared" si="75"/>
        <v>0</v>
      </c>
      <c r="N271" s="1137">
        <f t="shared" si="75"/>
        <v>0</v>
      </c>
      <c r="O271" s="1137">
        <f t="shared" si="75"/>
        <v>0</v>
      </c>
      <c r="P271" s="1137">
        <f t="shared" si="75"/>
        <v>0</v>
      </c>
      <c r="Q271" s="1137">
        <f t="shared" si="75"/>
        <v>0</v>
      </c>
      <c r="R271" s="1137">
        <f t="shared" si="75"/>
        <v>0</v>
      </c>
      <c r="S271" s="1137">
        <f t="shared" si="75"/>
        <v>0</v>
      </c>
      <c r="T271" s="1137">
        <f t="shared" si="75"/>
        <v>0</v>
      </c>
      <c r="U271" s="1137">
        <f t="shared" si="75"/>
        <v>0</v>
      </c>
      <c r="V271" s="1137">
        <f t="shared" si="75"/>
        <v>0</v>
      </c>
      <c r="W271" s="1137">
        <f t="shared" si="75"/>
        <v>0</v>
      </c>
      <c r="X271" s="1137">
        <f t="shared" si="75"/>
        <v>0</v>
      </c>
      <c r="Y271" s="1137">
        <f t="shared" si="75"/>
        <v>0</v>
      </c>
      <c r="Z271" s="1137">
        <f t="shared" si="75"/>
        <v>0</v>
      </c>
      <c r="AA271" s="1137">
        <f t="shared" si="75"/>
        <v>0</v>
      </c>
      <c r="AB271" s="1137">
        <f t="shared" si="75"/>
        <v>0</v>
      </c>
      <c r="AC271" s="1137">
        <f t="shared" si="75"/>
        <v>0</v>
      </c>
      <c r="AD271" s="1137">
        <f t="shared" si="75"/>
        <v>0</v>
      </c>
      <c r="AE271" s="1137">
        <f t="shared" si="75"/>
        <v>0</v>
      </c>
      <c r="AF271" s="1137">
        <f t="shared" si="75"/>
        <v>0</v>
      </c>
      <c r="AG271" s="1137">
        <f t="shared" si="75"/>
        <v>0</v>
      </c>
      <c r="AH271" s="1137">
        <f t="shared" si="75"/>
        <v>0</v>
      </c>
      <c r="AI271" s="1137">
        <f t="shared" si="75"/>
        <v>0</v>
      </c>
      <c r="AJ271" s="1137">
        <f t="shared" si="75"/>
        <v>0</v>
      </c>
      <c r="AK271" s="1137">
        <f t="shared" si="75"/>
        <v>0</v>
      </c>
      <c r="AL271" s="1137">
        <f t="shared" si="75"/>
        <v>0</v>
      </c>
      <c r="AM271" s="1137">
        <f t="shared" si="75"/>
        <v>0</v>
      </c>
      <c r="AN271" s="1137">
        <f t="shared" si="75"/>
        <v>0</v>
      </c>
      <c r="AO271" s="1137">
        <f t="shared" si="75"/>
        <v>0</v>
      </c>
      <c r="AP271" s="1137">
        <f t="shared" si="75"/>
        <v>0</v>
      </c>
      <c r="AQ271" s="1137">
        <f t="shared" si="75"/>
        <v>0</v>
      </c>
      <c r="AR271" s="1137">
        <f t="shared" si="75"/>
        <v>0</v>
      </c>
      <c r="AS271" s="1137">
        <f t="shared" si="75"/>
        <v>0</v>
      </c>
      <c r="AT271" s="1137">
        <f t="shared" si="75"/>
        <v>0</v>
      </c>
      <c r="AU271" s="1137">
        <f t="shared" si="75"/>
        <v>0</v>
      </c>
      <c r="AV271" s="1137">
        <f t="shared" si="75"/>
        <v>0</v>
      </c>
      <c r="AW271" s="1137">
        <f t="shared" si="75"/>
        <v>0</v>
      </c>
      <c r="AX271" s="1137">
        <f t="shared" si="75"/>
        <v>0</v>
      </c>
      <c r="AY271" s="1137">
        <f t="shared" si="75"/>
        <v>0</v>
      </c>
      <c r="AZ271" s="1137">
        <f t="shared" si="75"/>
        <v>0</v>
      </c>
      <c r="BA271" s="1137">
        <f t="shared" si="75"/>
        <v>0</v>
      </c>
      <c r="BB271" s="1137">
        <f t="shared" si="75"/>
        <v>0</v>
      </c>
      <c r="BC271" s="1137">
        <f t="shared" si="75"/>
        <v>0</v>
      </c>
      <c r="BD271" s="1137">
        <f t="shared" si="75"/>
        <v>0</v>
      </c>
      <c r="BE271" s="1137">
        <f t="shared" si="75"/>
        <v>0</v>
      </c>
      <c r="BF271" s="1137">
        <f t="shared" si="75"/>
        <v>0</v>
      </c>
      <c r="BG271" s="1137">
        <f t="shared" si="75"/>
        <v>0</v>
      </c>
      <c r="BH271" s="1137">
        <f t="shared" si="75"/>
        <v>0</v>
      </c>
      <c r="BI271" s="1137">
        <f t="shared" si="75"/>
        <v>0</v>
      </c>
      <c r="BJ271" s="1137">
        <f t="shared" si="75"/>
        <v>0</v>
      </c>
      <c r="BK271" s="1564"/>
      <c r="BL271" s="1564"/>
      <c r="BM271" s="1564"/>
      <c r="BN271" s="1564"/>
      <c r="BO271" s="1564"/>
      <c r="BP271" s="1564"/>
      <c r="BQ271" s="1564"/>
      <c r="BR271" s="1564"/>
      <c r="BS271" s="1564"/>
      <c r="BT271" s="1564"/>
      <c r="BU271" s="1564"/>
      <c r="BV271" s="1564"/>
      <c r="BW271" s="1564"/>
      <c r="BX271" s="1564"/>
      <c r="BY271" s="1564"/>
      <c r="BZ271" s="1564"/>
      <c r="CA271" s="1564"/>
      <c r="CB271" s="1564"/>
      <c r="CC271" s="1564"/>
      <c r="CD271" s="1564"/>
      <c r="CE271" s="1564"/>
      <c r="CF271" s="1564"/>
      <c r="CG271" s="1564"/>
      <c r="CH271" s="1564"/>
      <c r="CI271" s="1565"/>
    </row>
    <row r="272" spans="1:89" s="1366" customFormat="1" ht="14.4" thickBot="1" x14ac:dyDescent="0.3">
      <c r="A272" s="1357"/>
      <c r="B272" s="952" t="s">
        <v>512</v>
      </c>
      <c r="C272" s="953" t="s">
        <v>303</v>
      </c>
      <c r="D272" s="954" t="s">
        <v>692</v>
      </c>
      <c r="E272" s="953" t="s">
        <v>146</v>
      </c>
      <c r="F272" s="955">
        <v>2</v>
      </c>
      <c r="G272" s="714">
        <f>G270-G269</f>
        <v>-17.179999999999982</v>
      </c>
      <c r="H272" s="714">
        <f t="shared" ref="H272:BJ272" si="76">H270-H269</f>
        <v>-22.45999999999998</v>
      </c>
      <c r="I272" s="714">
        <f t="shared" si="76"/>
        <v>-22.059999999999988</v>
      </c>
      <c r="J272" s="714">
        <f t="shared" si="76"/>
        <v>-21.289999999999964</v>
      </c>
      <c r="K272" s="714">
        <f t="shared" si="76"/>
        <v>-21.700000000000006</v>
      </c>
      <c r="L272" s="714">
        <f t="shared" si="76"/>
        <v>-19.459999999999944</v>
      </c>
      <c r="M272" s="715">
        <f t="shared" si="76"/>
        <v>-24.812249999999963</v>
      </c>
      <c r="N272" s="715">
        <f t="shared" si="76"/>
        <v>-11.017309999999991</v>
      </c>
      <c r="O272" s="715">
        <f t="shared" si="76"/>
        <v>-12.162369999999994</v>
      </c>
      <c r="P272" s="715">
        <f t="shared" si="76"/>
        <v>-13.247439999999973</v>
      </c>
      <c r="Q272" s="715">
        <f t="shared" si="76"/>
        <v>21.347500000000014</v>
      </c>
      <c r="R272" s="715">
        <f t="shared" si="76"/>
        <v>20.682440000000028</v>
      </c>
      <c r="S272" s="715">
        <f t="shared" si="76"/>
        <v>19.797370000000033</v>
      </c>
      <c r="T272" s="715">
        <f t="shared" si="76"/>
        <v>19.37231000000002</v>
      </c>
      <c r="U272" s="715">
        <f t="shared" si="76"/>
        <v>17.977250000000051</v>
      </c>
      <c r="V272" s="715">
        <f t="shared" si="76"/>
        <v>17.442190000000025</v>
      </c>
      <c r="W272" s="715">
        <f t="shared" si="76"/>
        <v>17.167120000000018</v>
      </c>
      <c r="X272" s="715">
        <f t="shared" si="76"/>
        <v>15.882060000000047</v>
      </c>
      <c r="Y272" s="715">
        <f t="shared" si="76"/>
        <v>15.147000000000045</v>
      </c>
      <c r="Z272" s="715">
        <f t="shared" si="76"/>
        <v>14.511939999999999</v>
      </c>
      <c r="AA272" s="715">
        <f t="shared" si="76"/>
        <v>14.482494999999993</v>
      </c>
      <c r="AB272" s="715">
        <f t="shared" si="76"/>
        <v>14.056747500000036</v>
      </c>
      <c r="AC272" s="715">
        <f t="shared" si="76"/>
        <v>12.901000000000041</v>
      </c>
      <c r="AD272" s="715">
        <f t="shared" si="76"/>
        <v>12.715252500000028</v>
      </c>
      <c r="AE272" s="715">
        <f t="shared" si="76"/>
        <v>11.479495000000053</v>
      </c>
      <c r="AF272" s="715">
        <f t="shared" si="76"/>
        <v>10.263747500000033</v>
      </c>
      <c r="AG272" s="715">
        <f t="shared" si="76"/>
        <v>9.2780000000000253</v>
      </c>
      <c r="AH272" s="715">
        <f t="shared" si="76"/>
        <v>8.672252500000015</v>
      </c>
      <c r="AI272" s="715">
        <f t="shared" si="76"/>
        <v>7.666495000000034</v>
      </c>
      <c r="AJ272" s="715">
        <f t="shared" si="76"/>
        <v>6.4807474999999926</v>
      </c>
      <c r="AK272" s="715">
        <f t="shared" si="76"/>
        <v>5.9449999999999728</v>
      </c>
      <c r="AL272" s="715">
        <f t="shared" si="76"/>
        <v>5.579252500000015</v>
      </c>
      <c r="AM272" s="715">
        <f t="shared" si="76"/>
        <v>4.7834950000000118</v>
      </c>
      <c r="AN272" s="715">
        <f t="shared" si="76"/>
        <v>3.5977475000000072</v>
      </c>
      <c r="AO272" s="715">
        <f t="shared" si="76"/>
        <v>3.3620000000000245</v>
      </c>
      <c r="AP272" s="715">
        <f t="shared" si="76"/>
        <v>2.3262525000000176</v>
      </c>
      <c r="AQ272" s="715">
        <f t="shared" si="76"/>
        <v>1.9804950000000123</v>
      </c>
      <c r="AR272" s="715">
        <f t="shared" si="76"/>
        <v>0.23474750000001787</v>
      </c>
      <c r="AS272" s="715">
        <f t="shared" si="76"/>
        <v>-5.099999999998106E-2</v>
      </c>
      <c r="AT272" s="715">
        <f t="shared" si="76"/>
        <v>-1.1167474999999922</v>
      </c>
      <c r="AU272" s="715">
        <f t="shared" si="76"/>
        <v>-1.6525050000000054</v>
      </c>
      <c r="AV272" s="715">
        <f t="shared" si="76"/>
        <v>-2.6882524999999897</v>
      </c>
      <c r="AW272" s="715">
        <f t="shared" si="76"/>
        <v>-2.8639999999999861</v>
      </c>
      <c r="AX272" s="715">
        <f t="shared" si="76"/>
        <v>-4.2997474999999783</v>
      </c>
      <c r="AY272" s="715">
        <f t="shared" si="76"/>
        <v>-5.0355049999999739</v>
      </c>
      <c r="AZ272" s="715">
        <f t="shared" si="76"/>
        <v>-5.4212524999999854</v>
      </c>
      <c r="BA272" s="715">
        <f t="shared" si="76"/>
        <v>-6.176999999999981</v>
      </c>
      <c r="BB272" s="715">
        <f t="shared" si="76"/>
        <v>-6.6127475000000135</v>
      </c>
      <c r="BC272" s="715">
        <f t="shared" si="76"/>
        <v>-7.3885049999999826</v>
      </c>
      <c r="BD272" s="715">
        <f t="shared" si="76"/>
        <v>-8.1342525000000183</v>
      </c>
      <c r="BE272" s="715">
        <f t="shared" si="76"/>
        <v>-9.2099999999999795</v>
      </c>
      <c r="BF272" s="715">
        <f t="shared" si="76"/>
        <v>-10.075747499999975</v>
      </c>
      <c r="BG272" s="715">
        <f t="shared" si="76"/>
        <v>-10.76150499999998</v>
      </c>
      <c r="BH272" s="715">
        <f t="shared" si="76"/>
        <v>-11.557252500000011</v>
      </c>
      <c r="BI272" s="715">
        <f t="shared" si="76"/>
        <v>-12.032999999999973</v>
      </c>
      <c r="BJ272" s="715">
        <f t="shared" si="76"/>
        <v>-12.59874749999997</v>
      </c>
      <c r="BK272" s="1558"/>
      <c r="BL272" s="1558"/>
      <c r="BM272" s="1558"/>
      <c r="BN272" s="1558"/>
      <c r="BO272" s="1558"/>
      <c r="BP272" s="1558"/>
      <c r="BQ272" s="1558"/>
      <c r="BR272" s="1558"/>
      <c r="BS272" s="1558"/>
      <c r="BT272" s="1558"/>
      <c r="BU272" s="1558"/>
      <c r="BV272" s="1558"/>
      <c r="BW272" s="1558"/>
      <c r="BX272" s="1558"/>
      <c r="BY272" s="1558"/>
      <c r="BZ272" s="1558"/>
      <c r="CA272" s="1558"/>
      <c r="CB272" s="1558"/>
      <c r="CC272" s="1558"/>
      <c r="CD272" s="1558"/>
      <c r="CE272" s="1558"/>
      <c r="CF272" s="1558"/>
      <c r="CG272" s="1558"/>
      <c r="CH272" s="1558"/>
      <c r="CI272" s="1559"/>
    </row>
    <row r="273" spans="2:87" ht="14.4" thickBot="1" x14ac:dyDescent="0.3">
      <c r="B273" s="716"/>
      <c r="C273" s="717"/>
      <c r="D273" s="61"/>
      <c r="E273" s="717"/>
      <c r="F273" s="718"/>
      <c r="G273" s="719"/>
      <c r="H273" s="719"/>
      <c r="I273" s="719"/>
      <c r="J273" s="719"/>
      <c r="K273" s="719"/>
      <c r="L273" s="719"/>
      <c r="M273" s="719"/>
      <c r="N273" s="719"/>
      <c r="O273" s="719"/>
      <c r="P273" s="719"/>
      <c r="Q273" s="719"/>
      <c r="R273" s="719"/>
      <c r="S273" s="719"/>
      <c r="T273" s="719"/>
      <c r="U273" s="719"/>
      <c r="V273" s="719"/>
      <c r="W273" s="719"/>
      <c r="X273" s="719"/>
      <c r="Y273" s="719"/>
      <c r="Z273" s="719"/>
      <c r="AA273" s="719"/>
      <c r="AB273" s="719"/>
      <c r="AC273" s="719"/>
      <c r="AD273" s="719"/>
      <c r="AE273" s="719"/>
      <c r="AF273" s="719"/>
      <c r="AG273" s="719"/>
      <c r="AH273" s="719"/>
      <c r="AI273" s="719"/>
      <c r="AJ273" s="719"/>
      <c r="AK273" s="719"/>
      <c r="AL273" s="719"/>
      <c r="AM273" s="719"/>
      <c r="AN273" s="719"/>
      <c r="AO273" s="719"/>
      <c r="AP273" s="719"/>
      <c r="AQ273" s="719"/>
      <c r="AR273" s="719"/>
      <c r="AS273" s="719"/>
      <c r="AT273" s="719"/>
      <c r="AU273" s="719"/>
      <c r="AV273" s="719"/>
      <c r="AW273" s="719"/>
      <c r="AX273" s="719"/>
      <c r="AY273" s="719"/>
      <c r="AZ273" s="719"/>
      <c r="BA273" s="719"/>
      <c r="BB273" s="719"/>
      <c r="BC273" s="719"/>
      <c r="BD273" s="719"/>
      <c r="BE273" s="719"/>
      <c r="BF273" s="719"/>
      <c r="BG273" s="719"/>
      <c r="BH273" s="719"/>
      <c r="BI273" s="719"/>
      <c r="BJ273" s="719"/>
      <c r="BK273" s="719"/>
      <c r="BL273" s="719"/>
      <c r="BM273" s="719"/>
      <c r="BN273" s="719"/>
      <c r="BO273" s="719"/>
      <c r="BP273" s="719"/>
      <c r="BQ273" s="719"/>
      <c r="BR273" s="719"/>
      <c r="BS273" s="719"/>
      <c r="BT273" s="719"/>
      <c r="BU273" s="719"/>
      <c r="BV273" s="719"/>
      <c r="BW273" s="719"/>
      <c r="BX273" s="719"/>
      <c r="BY273" s="719"/>
      <c r="BZ273" s="719"/>
      <c r="CA273" s="719"/>
      <c r="CB273" s="719"/>
      <c r="CC273" s="719"/>
      <c r="CD273" s="719"/>
      <c r="CE273" s="719"/>
      <c r="CF273" s="719"/>
      <c r="CG273" s="719"/>
      <c r="CH273" s="719"/>
      <c r="CI273" s="719"/>
    </row>
    <row r="274" spans="2:87" ht="14.4" thickBot="1" x14ac:dyDescent="0.3">
      <c r="B274" s="956" t="s">
        <v>352</v>
      </c>
      <c r="C274" s="1383" t="s">
        <v>114</v>
      </c>
      <c r="D274" s="61"/>
      <c r="E274" s="717"/>
      <c r="F274" s="718"/>
      <c r="G274" s="719"/>
      <c r="H274" s="719"/>
      <c r="I274" s="719"/>
      <c r="J274" s="719"/>
      <c r="K274" s="719"/>
      <c r="L274" s="719"/>
      <c r="M274" s="719"/>
      <c r="N274" s="719"/>
      <c r="O274" s="719"/>
      <c r="P274" s="719"/>
      <c r="Q274" s="719"/>
      <c r="R274" s="719"/>
      <c r="S274" s="719"/>
      <c r="T274" s="719"/>
      <c r="U274" s="719"/>
      <c r="V274" s="719"/>
      <c r="W274" s="719"/>
      <c r="X274" s="719"/>
      <c r="Y274" s="719"/>
      <c r="Z274" s="719"/>
      <c r="AA274" s="719"/>
      <c r="AB274" s="719"/>
      <c r="AC274" s="719"/>
      <c r="AD274" s="719"/>
      <c r="AE274" s="719"/>
      <c r="AF274" s="719"/>
      <c r="AG274" s="719"/>
      <c r="AH274" s="719"/>
      <c r="AI274" s="719"/>
      <c r="AJ274" s="719"/>
      <c r="AK274" s="719"/>
      <c r="AL274" s="719"/>
      <c r="AM274" s="719"/>
      <c r="AN274" s="719"/>
      <c r="AO274" s="719"/>
      <c r="AP274" s="719"/>
      <c r="AQ274" s="719"/>
      <c r="AR274" s="719"/>
      <c r="AS274" s="719"/>
      <c r="AT274" s="719"/>
      <c r="AU274" s="719"/>
      <c r="AV274" s="719"/>
      <c r="AW274" s="719"/>
      <c r="AX274" s="719"/>
      <c r="AY274" s="719"/>
      <c r="AZ274" s="719"/>
      <c r="BA274" s="719"/>
      <c r="BB274" s="719"/>
      <c r="BC274" s="719"/>
      <c r="BD274" s="719"/>
      <c r="BE274" s="719"/>
      <c r="BF274" s="719"/>
      <c r="BG274" s="719"/>
      <c r="BH274" s="719"/>
      <c r="BI274" s="719"/>
      <c r="BJ274" s="719"/>
      <c r="BK274" s="719"/>
      <c r="BL274" s="719"/>
      <c r="BM274" s="719"/>
      <c r="BN274" s="719"/>
      <c r="BO274" s="719"/>
      <c r="BP274" s="719"/>
      <c r="BQ274" s="719"/>
      <c r="BR274" s="719"/>
      <c r="BS274" s="719"/>
      <c r="BT274" s="719"/>
      <c r="BU274" s="719"/>
      <c r="BV274" s="719"/>
      <c r="BW274" s="719"/>
      <c r="BX274" s="719"/>
      <c r="BY274" s="719"/>
      <c r="BZ274" s="719"/>
      <c r="CA274" s="719"/>
      <c r="CB274" s="719"/>
      <c r="CC274" s="719"/>
      <c r="CD274" s="719"/>
      <c r="CE274" s="719"/>
      <c r="CF274" s="719"/>
      <c r="CG274" s="719"/>
      <c r="CH274" s="719"/>
      <c r="CI274" s="719"/>
    </row>
    <row r="275" spans="2:87" ht="14.4" thickBot="1" x14ac:dyDescent="0.3">
      <c r="B275" s="957" t="s">
        <v>356</v>
      </c>
      <c r="C275" s="958" t="s">
        <v>514</v>
      </c>
      <c r="D275" s="958" t="s">
        <v>515</v>
      </c>
      <c r="E275" s="958" t="s">
        <v>116</v>
      </c>
      <c r="F275" s="959" t="s">
        <v>117</v>
      </c>
      <c r="G275" s="960" t="s">
        <v>118</v>
      </c>
      <c r="H275" s="960" t="s">
        <v>119</v>
      </c>
      <c r="I275" s="960" t="s">
        <v>120</v>
      </c>
      <c r="J275" s="960" t="s">
        <v>121</v>
      </c>
      <c r="K275" s="960" t="s">
        <v>122</v>
      </c>
      <c r="L275" s="960" t="s">
        <v>123</v>
      </c>
      <c r="M275" s="958" t="s">
        <v>124</v>
      </c>
      <c r="N275" s="958" t="s">
        <v>125</v>
      </c>
      <c r="O275" s="958" t="s">
        <v>126</v>
      </c>
      <c r="P275" s="958" t="s">
        <v>127</v>
      </c>
      <c r="Q275" s="958" t="s">
        <v>128</v>
      </c>
      <c r="R275" s="958" t="s">
        <v>129</v>
      </c>
      <c r="S275" s="958" t="s">
        <v>157</v>
      </c>
      <c r="T275" s="958" t="s">
        <v>158</v>
      </c>
      <c r="U275" s="958" t="s">
        <v>159</v>
      </c>
      <c r="V275" s="958" t="s">
        <v>160</v>
      </c>
      <c r="W275" s="958" t="s">
        <v>130</v>
      </c>
      <c r="X275" s="958" t="s">
        <v>161</v>
      </c>
      <c r="Y275" s="958" t="s">
        <v>162</v>
      </c>
      <c r="Z275" s="958" t="s">
        <v>163</v>
      </c>
      <c r="AA275" s="958" t="s">
        <v>164</v>
      </c>
      <c r="AB275" s="958" t="s">
        <v>131</v>
      </c>
      <c r="AC275" s="958" t="s">
        <v>165</v>
      </c>
      <c r="AD275" s="958" t="s">
        <v>166</v>
      </c>
      <c r="AE275" s="958" t="s">
        <v>167</v>
      </c>
      <c r="AF275" s="958" t="s">
        <v>168</v>
      </c>
      <c r="AG275" s="958" t="s">
        <v>132</v>
      </c>
      <c r="AH275" s="958" t="s">
        <v>169</v>
      </c>
      <c r="AI275" s="958" t="s">
        <v>170</v>
      </c>
      <c r="AJ275" s="958" t="s">
        <v>171</v>
      </c>
      <c r="AK275" s="958" t="s">
        <v>172</v>
      </c>
      <c r="AL275" s="958" t="s">
        <v>133</v>
      </c>
      <c r="AM275" s="958" t="s">
        <v>173</v>
      </c>
      <c r="AN275" s="958" t="s">
        <v>174</v>
      </c>
      <c r="AO275" s="958" t="s">
        <v>175</v>
      </c>
      <c r="AP275" s="958" t="s">
        <v>176</v>
      </c>
      <c r="AQ275" s="958" t="s">
        <v>134</v>
      </c>
      <c r="AR275" s="958" t="s">
        <v>177</v>
      </c>
      <c r="AS275" s="958" t="s">
        <v>178</v>
      </c>
      <c r="AT275" s="958" t="s">
        <v>179</v>
      </c>
      <c r="AU275" s="958" t="s">
        <v>180</v>
      </c>
      <c r="AV275" s="958" t="s">
        <v>135</v>
      </c>
      <c r="AW275" s="958" t="s">
        <v>181</v>
      </c>
      <c r="AX275" s="958" t="s">
        <v>182</v>
      </c>
      <c r="AY275" s="958" t="s">
        <v>183</v>
      </c>
      <c r="AZ275" s="958" t="s">
        <v>184</v>
      </c>
      <c r="BA275" s="958" t="s">
        <v>136</v>
      </c>
      <c r="BB275" s="958" t="s">
        <v>185</v>
      </c>
      <c r="BC275" s="958" t="s">
        <v>186</v>
      </c>
      <c r="BD275" s="958" t="s">
        <v>187</v>
      </c>
      <c r="BE275" s="958" t="s">
        <v>188</v>
      </c>
      <c r="BF275" s="958" t="s">
        <v>137</v>
      </c>
      <c r="BG275" s="958" t="s">
        <v>189</v>
      </c>
      <c r="BH275" s="958" t="s">
        <v>190</v>
      </c>
      <c r="BI275" s="958" t="s">
        <v>191</v>
      </c>
      <c r="BJ275" s="958" t="s">
        <v>192</v>
      </c>
      <c r="BK275" s="958" t="s">
        <v>138</v>
      </c>
      <c r="BL275" s="958" t="s">
        <v>193</v>
      </c>
      <c r="BM275" s="958" t="s">
        <v>194</v>
      </c>
      <c r="BN275" s="958" t="s">
        <v>195</v>
      </c>
      <c r="BO275" s="958" t="s">
        <v>196</v>
      </c>
      <c r="BP275" s="958" t="s">
        <v>139</v>
      </c>
      <c r="BQ275" s="958" t="s">
        <v>197</v>
      </c>
      <c r="BR275" s="958" t="s">
        <v>198</v>
      </c>
      <c r="BS275" s="958" t="s">
        <v>199</v>
      </c>
      <c r="BT275" s="958" t="s">
        <v>200</v>
      </c>
      <c r="BU275" s="958" t="s">
        <v>140</v>
      </c>
      <c r="BV275" s="958" t="s">
        <v>201</v>
      </c>
      <c r="BW275" s="958" t="s">
        <v>202</v>
      </c>
      <c r="BX275" s="958" t="s">
        <v>203</v>
      </c>
      <c r="BY275" s="958" t="s">
        <v>204</v>
      </c>
      <c r="BZ275" s="958" t="s">
        <v>141</v>
      </c>
      <c r="CA275" s="958" t="s">
        <v>205</v>
      </c>
      <c r="CB275" s="958" t="s">
        <v>206</v>
      </c>
      <c r="CC275" s="958" t="s">
        <v>207</v>
      </c>
      <c r="CD275" s="958" t="s">
        <v>208</v>
      </c>
      <c r="CE275" s="958" t="s">
        <v>142</v>
      </c>
      <c r="CF275" s="958" t="s">
        <v>209</v>
      </c>
      <c r="CG275" s="958" t="s">
        <v>210</v>
      </c>
      <c r="CH275" s="958" t="s">
        <v>211</v>
      </c>
      <c r="CI275" s="961" t="s">
        <v>212</v>
      </c>
    </row>
    <row r="276" spans="2:87" ht="27.6" x14ac:dyDescent="0.25">
      <c r="B276" s="965" t="s">
        <v>516</v>
      </c>
      <c r="C276" s="966" t="s">
        <v>517</v>
      </c>
      <c r="D276" s="966" t="s">
        <v>518</v>
      </c>
      <c r="E276" s="966" t="s">
        <v>146</v>
      </c>
      <c r="F276" s="967">
        <v>2</v>
      </c>
      <c r="G276" s="737">
        <v>0</v>
      </c>
      <c r="H276" s="738">
        <v>0</v>
      </c>
      <c r="I276" s="738">
        <v>0</v>
      </c>
      <c r="J276" s="738">
        <v>0</v>
      </c>
      <c r="K276" s="738">
        <v>0</v>
      </c>
      <c r="L276" s="738">
        <v>0</v>
      </c>
      <c r="M276" s="732">
        <v>0</v>
      </c>
      <c r="N276" s="732">
        <v>0</v>
      </c>
      <c r="O276" s="732">
        <v>0</v>
      </c>
      <c r="P276" s="732">
        <v>0</v>
      </c>
      <c r="Q276" s="732">
        <v>0</v>
      </c>
      <c r="R276" s="732">
        <v>0</v>
      </c>
      <c r="S276" s="732">
        <v>0</v>
      </c>
      <c r="T276" s="732">
        <v>0</v>
      </c>
      <c r="U276" s="732">
        <v>0</v>
      </c>
      <c r="V276" s="732">
        <v>0</v>
      </c>
      <c r="W276" s="732">
        <v>0</v>
      </c>
      <c r="X276" s="732">
        <v>0</v>
      </c>
      <c r="Y276" s="732">
        <v>0</v>
      </c>
      <c r="Z276" s="732">
        <v>0</v>
      </c>
      <c r="AA276" s="732">
        <v>0</v>
      </c>
      <c r="AB276" s="732">
        <v>0</v>
      </c>
      <c r="AC276" s="732">
        <v>0</v>
      </c>
      <c r="AD276" s="732">
        <v>0</v>
      </c>
      <c r="AE276" s="732">
        <v>0</v>
      </c>
      <c r="AF276" s="732">
        <v>0</v>
      </c>
      <c r="AG276" s="732">
        <v>0</v>
      </c>
      <c r="AH276" s="732">
        <v>0</v>
      </c>
      <c r="AI276" s="732">
        <v>0</v>
      </c>
      <c r="AJ276" s="732">
        <v>0</v>
      </c>
      <c r="AK276" s="732">
        <v>0</v>
      </c>
      <c r="AL276" s="732">
        <v>0</v>
      </c>
      <c r="AM276" s="732">
        <v>0</v>
      </c>
      <c r="AN276" s="732">
        <v>0</v>
      </c>
      <c r="AO276" s="732">
        <v>0</v>
      </c>
      <c r="AP276" s="732">
        <v>0</v>
      </c>
      <c r="AQ276" s="732">
        <v>0</v>
      </c>
      <c r="AR276" s="732">
        <v>0</v>
      </c>
      <c r="AS276" s="732">
        <v>0</v>
      </c>
      <c r="AT276" s="732">
        <v>0</v>
      </c>
      <c r="AU276" s="732">
        <v>0</v>
      </c>
      <c r="AV276" s="732">
        <v>0</v>
      </c>
      <c r="AW276" s="732">
        <v>0</v>
      </c>
      <c r="AX276" s="732">
        <v>0</v>
      </c>
      <c r="AY276" s="732">
        <v>0</v>
      </c>
      <c r="AZ276" s="732">
        <v>0</v>
      </c>
      <c r="BA276" s="732">
        <v>0</v>
      </c>
      <c r="BB276" s="732">
        <v>0</v>
      </c>
      <c r="BC276" s="732">
        <v>0</v>
      </c>
      <c r="BD276" s="732">
        <v>0</v>
      </c>
      <c r="BE276" s="732">
        <v>0</v>
      </c>
      <c r="BF276" s="732">
        <v>0</v>
      </c>
      <c r="BG276" s="732">
        <v>0</v>
      </c>
      <c r="BH276" s="732">
        <v>0</v>
      </c>
      <c r="BI276" s="732">
        <v>0</v>
      </c>
      <c r="BJ276" s="732">
        <v>0</v>
      </c>
      <c r="BK276" s="732"/>
      <c r="BL276" s="732"/>
      <c r="BM276" s="732"/>
      <c r="BN276" s="732"/>
      <c r="BO276" s="732"/>
      <c r="BP276" s="732"/>
      <c r="BQ276" s="732"/>
      <c r="BR276" s="732"/>
      <c r="BS276" s="732"/>
      <c r="BT276" s="732"/>
      <c r="BU276" s="732"/>
      <c r="BV276" s="732"/>
      <c r="BW276" s="732"/>
      <c r="BX276" s="732"/>
      <c r="BY276" s="732"/>
      <c r="BZ276" s="732"/>
      <c r="CA276" s="732"/>
      <c r="CB276" s="732"/>
      <c r="CC276" s="732"/>
      <c r="CD276" s="732"/>
      <c r="CE276" s="732"/>
      <c r="CF276" s="732"/>
      <c r="CG276" s="732"/>
      <c r="CH276" s="732"/>
      <c r="CI276" s="733"/>
    </row>
    <row r="277" spans="2:87" x14ac:dyDescent="0.25">
      <c r="B277" s="962" t="s">
        <v>519</v>
      </c>
      <c r="C277" s="963" t="s">
        <v>693</v>
      </c>
      <c r="D277" s="963" t="s">
        <v>521</v>
      </c>
      <c r="E277" s="963" t="s">
        <v>146</v>
      </c>
      <c r="F277" s="964">
        <v>2</v>
      </c>
      <c r="G277" s="737">
        <v>0</v>
      </c>
      <c r="H277" s="738">
        <v>0</v>
      </c>
      <c r="I277" s="738">
        <v>0</v>
      </c>
      <c r="J277" s="738">
        <v>0</v>
      </c>
      <c r="K277" s="738">
        <v>0</v>
      </c>
      <c r="L277" s="738">
        <v>0</v>
      </c>
      <c r="M277" s="732">
        <v>0</v>
      </c>
      <c r="N277" s="732">
        <v>0</v>
      </c>
      <c r="O277" s="732">
        <v>0</v>
      </c>
      <c r="P277" s="732">
        <v>0</v>
      </c>
      <c r="Q277" s="732">
        <v>0</v>
      </c>
      <c r="R277" s="732">
        <v>0</v>
      </c>
      <c r="S277" s="732">
        <v>0</v>
      </c>
      <c r="T277" s="732">
        <v>0</v>
      </c>
      <c r="U277" s="732">
        <v>0</v>
      </c>
      <c r="V277" s="732">
        <v>0</v>
      </c>
      <c r="W277" s="732">
        <v>0</v>
      </c>
      <c r="X277" s="732">
        <v>0</v>
      </c>
      <c r="Y277" s="732">
        <v>0</v>
      </c>
      <c r="Z277" s="732">
        <v>0</v>
      </c>
      <c r="AA277" s="732">
        <v>0</v>
      </c>
      <c r="AB277" s="732">
        <v>0</v>
      </c>
      <c r="AC277" s="732">
        <v>0</v>
      </c>
      <c r="AD277" s="732">
        <v>0</v>
      </c>
      <c r="AE277" s="732">
        <v>0</v>
      </c>
      <c r="AF277" s="732">
        <v>0</v>
      </c>
      <c r="AG277" s="732">
        <v>0</v>
      </c>
      <c r="AH277" s="732">
        <v>0</v>
      </c>
      <c r="AI277" s="732">
        <v>0</v>
      </c>
      <c r="AJ277" s="732">
        <v>0</v>
      </c>
      <c r="AK277" s="732">
        <v>0</v>
      </c>
      <c r="AL277" s="732">
        <v>0</v>
      </c>
      <c r="AM277" s="732">
        <v>0</v>
      </c>
      <c r="AN277" s="732">
        <v>0</v>
      </c>
      <c r="AO277" s="732">
        <v>0</v>
      </c>
      <c r="AP277" s="732">
        <v>0</v>
      </c>
      <c r="AQ277" s="732">
        <v>0</v>
      </c>
      <c r="AR277" s="732">
        <v>0</v>
      </c>
      <c r="AS277" s="732">
        <v>0</v>
      </c>
      <c r="AT277" s="732">
        <v>0</v>
      </c>
      <c r="AU277" s="732">
        <v>0</v>
      </c>
      <c r="AV277" s="732">
        <v>0</v>
      </c>
      <c r="AW277" s="732">
        <v>0</v>
      </c>
      <c r="AX277" s="732">
        <v>0</v>
      </c>
      <c r="AY277" s="732">
        <v>0</v>
      </c>
      <c r="AZ277" s="732">
        <v>0</v>
      </c>
      <c r="BA277" s="732">
        <v>0</v>
      </c>
      <c r="BB277" s="732">
        <v>0</v>
      </c>
      <c r="BC277" s="732">
        <v>0</v>
      </c>
      <c r="BD277" s="732">
        <v>0</v>
      </c>
      <c r="BE277" s="732">
        <v>0</v>
      </c>
      <c r="BF277" s="732">
        <v>0</v>
      </c>
      <c r="BG277" s="732">
        <v>0</v>
      </c>
      <c r="BH277" s="732">
        <v>0</v>
      </c>
      <c r="BI277" s="732">
        <v>0</v>
      </c>
      <c r="BJ277" s="732">
        <v>0</v>
      </c>
      <c r="BK277" s="732"/>
      <c r="BL277" s="732"/>
      <c r="BM277" s="732"/>
      <c r="BN277" s="732"/>
      <c r="BO277" s="732"/>
      <c r="BP277" s="732"/>
      <c r="BQ277" s="732"/>
      <c r="BR277" s="732"/>
      <c r="BS277" s="732"/>
      <c r="BT277" s="732"/>
      <c r="BU277" s="732"/>
      <c r="BV277" s="732"/>
      <c r="BW277" s="732"/>
      <c r="BX277" s="732"/>
      <c r="BY277" s="732"/>
      <c r="BZ277" s="732"/>
      <c r="CA277" s="732"/>
      <c r="CB277" s="732"/>
      <c r="CC277" s="732"/>
      <c r="CD277" s="732"/>
      <c r="CE277" s="732"/>
      <c r="CF277" s="732"/>
      <c r="CG277" s="732"/>
      <c r="CH277" s="732"/>
      <c r="CI277" s="733"/>
    </row>
    <row r="278" spans="2:87" ht="27.6" x14ac:dyDescent="0.25">
      <c r="B278" s="965" t="s">
        <v>522</v>
      </c>
      <c r="C278" s="966" t="s">
        <v>523</v>
      </c>
      <c r="D278" s="966" t="s">
        <v>524</v>
      </c>
      <c r="E278" s="966" t="s">
        <v>146</v>
      </c>
      <c r="F278" s="967">
        <v>2</v>
      </c>
      <c r="G278" s="737">
        <v>0</v>
      </c>
      <c r="H278" s="738">
        <v>0</v>
      </c>
      <c r="I278" s="738">
        <v>0</v>
      </c>
      <c r="J278" s="738">
        <v>0</v>
      </c>
      <c r="K278" s="738">
        <v>0</v>
      </c>
      <c r="L278" s="738">
        <v>0</v>
      </c>
      <c r="M278" s="732">
        <v>0</v>
      </c>
      <c r="N278" s="732">
        <v>0</v>
      </c>
      <c r="O278" s="732">
        <v>0</v>
      </c>
      <c r="P278" s="732">
        <v>0</v>
      </c>
      <c r="Q278" s="732">
        <v>0</v>
      </c>
      <c r="R278" s="732">
        <v>0</v>
      </c>
      <c r="S278" s="732">
        <v>0</v>
      </c>
      <c r="T278" s="732">
        <v>0</v>
      </c>
      <c r="U278" s="732">
        <v>0</v>
      </c>
      <c r="V278" s="732">
        <v>0</v>
      </c>
      <c r="W278" s="732">
        <v>0</v>
      </c>
      <c r="X278" s="732">
        <v>0</v>
      </c>
      <c r="Y278" s="732">
        <v>0</v>
      </c>
      <c r="Z278" s="732">
        <v>0</v>
      </c>
      <c r="AA278" s="732">
        <v>0</v>
      </c>
      <c r="AB278" s="732">
        <v>0</v>
      </c>
      <c r="AC278" s="732">
        <v>0</v>
      </c>
      <c r="AD278" s="732">
        <v>0</v>
      </c>
      <c r="AE278" s="732">
        <v>0</v>
      </c>
      <c r="AF278" s="732">
        <v>0</v>
      </c>
      <c r="AG278" s="732">
        <v>0</v>
      </c>
      <c r="AH278" s="732">
        <v>0</v>
      </c>
      <c r="AI278" s="732">
        <v>0</v>
      </c>
      <c r="AJ278" s="732">
        <v>0</v>
      </c>
      <c r="AK278" s="732">
        <v>0</v>
      </c>
      <c r="AL278" s="732">
        <v>0</v>
      </c>
      <c r="AM278" s="732">
        <v>0</v>
      </c>
      <c r="AN278" s="732">
        <v>0</v>
      </c>
      <c r="AO278" s="732">
        <v>0</v>
      </c>
      <c r="AP278" s="732">
        <v>0</v>
      </c>
      <c r="AQ278" s="732">
        <v>0</v>
      </c>
      <c r="AR278" s="732">
        <v>0</v>
      </c>
      <c r="AS278" s="732">
        <v>0</v>
      </c>
      <c r="AT278" s="732">
        <v>0</v>
      </c>
      <c r="AU278" s="732">
        <v>0</v>
      </c>
      <c r="AV278" s="732">
        <v>0</v>
      </c>
      <c r="AW278" s="732">
        <v>0</v>
      </c>
      <c r="AX278" s="732">
        <v>0</v>
      </c>
      <c r="AY278" s="732">
        <v>0</v>
      </c>
      <c r="AZ278" s="732">
        <v>0</v>
      </c>
      <c r="BA278" s="732">
        <v>0</v>
      </c>
      <c r="BB278" s="732">
        <v>0</v>
      </c>
      <c r="BC278" s="732">
        <v>0</v>
      </c>
      <c r="BD278" s="732">
        <v>0</v>
      </c>
      <c r="BE278" s="732">
        <v>0</v>
      </c>
      <c r="BF278" s="732">
        <v>0</v>
      </c>
      <c r="BG278" s="732">
        <v>0</v>
      </c>
      <c r="BH278" s="732">
        <v>0</v>
      </c>
      <c r="BI278" s="732">
        <v>0</v>
      </c>
      <c r="BJ278" s="732">
        <v>0</v>
      </c>
      <c r="BK278" s="732"/>
      <c r="BL278" s="732"/>
      <c r="BM278" s="732"/>
      <c r="BN278" s="732"/>
      <c r="BO278" s="732"/>
      <c r="BP278" s="732"/>
      <c r="BQ278" s="732"/>
      <c r="BR278" s="732"/>
      <c r="BS278" s="732"/>
      <c r="BT278" s="732"/>
      <c r="BU278" s="732"/>
      <c r="BV278" s="732"/>
      <c r="BW278" s="732"/>
      <c r="BX278" s="732"/>
      <c r="BY278" s="732"/>
      <c r="BZ278" s="732"/>
      <c r="CA278" s="732"/>
      <c r="CB278" s="732"/>
      <c r="CC278" s="732"/>
      <c r="CD278" s="732"/>
      <c r="CE278" s="732"/>
      <c r="CF278" s="732"/>
      <c r="CG278" s="732"/>
      <c r="CH278" s="732"/>
      <c r="CI278" s="733"/>
    </row>
    <row r="279" spans="2:87" ht="27.6" x14ac:dyDescent="0.25">
      <c r="B279" s="965" t="s">
        <v>525</v>
      </c>
      <c r="C279" s="966" t="s">
        <v>526</v>
      </c>
      <c r="D279" s="966" t="s">
        <v>527</v>
      </c>
      <c r="E279" s="966" t="s">
        <v>146</v>
      </c>
      <c r="F279" s="967">
        <v>2</v>
      </c>
      <c r="G279" s="737">
        <v>0</v>
      </c>
      <c r="H279" s="738">
        <v>0</v>
      </c>
      <c r="I279" s="738">
        <v>0</v>
      </c>
      <c r="J279" s="738">
        <v>0</v>
      </c>
      <c r="K279" s="738">
        <v>0</v>
      </c>
      <c r="L279" s="738">
        <v>0</v>
      </c>
      <c r="M279" s="732">
        <v>0</v>
      </c>
      <c r="N279" s="732">
        <v>0</v>
      </c>
      <c r="O279" s="732">
        <v>0</v>
      </c>
      <c r="P279" s="732">
        <v>0</v>
      </c>
      <c r="Q279" s="732">
        <v>0</v>
      </c>
      <c r="R279" s="732">
        <v>-22.5</v>
      </c>
      <c r="S279" s="732">
        <v>-22.5</v>
      </c>
      <c r="T279" s="732">
        <v>-22.5</v>
      </c>
      <c r="U279" s="732">
        <v>-22.5</v>
      </c>
      <c r="V279" s="732">
        <v>-22.5</v>
      </c>
      <c r="W279" s="732">
        <v>-22.5</v>
      </c>
      <c r="X279" s="732">
        <v>-22.5</v>
      </c>
      <c r="Y279" s="732">
        <v>-22.5</v>
      </c>
      <c r="Z279" s="732">
        <v>-22.5</v>
      </c>
      <c r="AA279" s="732">
        <v>-22.5</v>
      </c>
      <c r="AB279" s="732">
        <v>-22.5</v>
      </c>
      <c r="AC279" s="732">
        <v>-22.5</v>
      </c>
      <c r="AD279" s="732">
        <v>-22.5</v>
      </c>
      <c r="AE279" s="732">
        <v>-22.5</v>
      </c>
      <c r="AF279" s="732">
        <v>-24.105988140000001</v>
      </c>
      <c r="AG279" s="732">
        <v>-22.5</v>
      </c>
      <c r="AH279" s="732">
        <v>-22.5</v>
      </c>
      <c r="AI279" s="732">
        <v>-22.934831599999999</v>
      </c>
      <c r="AJ279" s="732">
        <v>-22.695150000000002</v>
      </c>
      <c r="AK279" s="732">
        <v>-59.6186066</v>
      </c>
      <c r="AL279" s="732">
        <v>-59.622753099999997</v>
      </c>
      <c r="AM279" s="732">
        <v>-59.7671967</v>
      </c>
      <c r="AN279" s="732">
        <v>-60.084040000000002</v>
      </c>
      <c r="AO279" s="732">
        <v>-60.0375862</v>
      </c>
      <c r="AP279" s="732">
        <v>-60.287933299999999</v>
      </c>
      <c r="AQ279" s="732">
        <v>-60.220559999999999</v>
      </c>
      <c r="AR279" s="732">
        <v>-60.7627831</v>
      </c>
      <c r="AS279" s="732">
        <v>-60.749310000000001</v>
      </c>
      <c r="AT279" s="732">
        <v>-60.968334200000001</v>
      </c>
      <c r="AU279" s="732">
        <v>-60.974960000000003</v>
      </c>
      <c r="AV279" s="732">
        <v>-63.783042899999998</v>
      </c>
      <c r="AW279" s="732">
        <v>-66.067949999999996</v>
      </c>
      <c r="AX279" s="732">
        <v>-61.546379999999999</v>
      </c>
      <c r="AY279" s="732">
        <v>-61.710819999999998</v>
      </c>
      <c r="AZ279" s="732">
        <v>-66.464749999999995</v>
      </c>
      <c r="BA279" s="732">
        <v>-61.849643700000001</v>
      </c>
      <c r="BB279" s="732">
        <v>-61.881534600000002</v>
      </c>
      <c r="BC279" s="732">
        <v>-62.008224499999997</v>
      </c>
      <c r="BD279" s="732">
        <v>-62.155612900000001</v>
      </c>
      <c r="BE279" s="732">
        <v>-62.460903199999997</v>
      </c>
      <c r="BF279" s="732">
        <v>-62.636604300000002</v>
      </c>
      <c r="BG279" s="732">
        <v>-62.7605</v>
      </c>
      <c r="BH279" s="732">
        <v>-62.933902699999997</v>
      </c>
      <c r="BI279" s="732">
        <v>-62.999004399999997</v>
      </c>
      <c r="BJ279" s="732">
        <v>-63.107902500000002</v>
      </c>
      <c r="BK279" s="732"/>
      <c r="BL279" s="732"/>
      <c r="BM279" s="732"/>
      <c r="BN279" s="732"/>
      <c r="BO279" s="732"/>
      <c r="BP279" s="732"/>
      <c r="BQ279" s="732"/>
      <c r="BR279" s="732"/>
      <c r="BS279" s="732"/>
      <c r="BT279" s="732"/>
      <c r="BU279" s="732"/>
      <c r="BV279" s="732"/>
      <c r="BW279" s="732"/>
      <c r="BX279" s="732"/>
      <c r="BY279" s="732"/>
      <c r="BZ279" s="732"/>
      <c r="CA279" s="732"/>
      <c r="CB279" s="732"/>
      <c r="CC279" s="732"/>
      <c r="CD279" s="732"/>
      <c r="CE279" s="732"/>
      <c r="CF279" s="732"/>
      <c r="CG279" s="732"/>
      <c r="CH279" s="732"/>
      <c r="CI279" s="733"/>
    </row>
    <row r="280" spans="2:87" ht="27.6" x14ac:dyDescent="0.25">
      <c r="B280" s="965" t="s">
        <v>528</v>
      </c>
      <c r="C280" s="966" t="s">
        <v>529</v>
      </c>
      <c r="D280" s="966" t="s">
        <v>530</v>
      </c>
      <c r="E280" s="966" t="s">
        <v>146</v>
      </c>
      <c r="F280" s="967">
        <v>2</v>
      </c>
      <c r="G280" s="737">
        <v>0</v>
      </c>
      <c r="H280" s="738">
        <v>0</v>
      </c>
      <c r="I280" s="738">
        <v>0</v>
      </c>
      <c r="J280" s="738">
        <v>0</v>
      </c>
      <c r="K280" s="738">
        <v>0</v>
      </c>
      <c r="L280" s="738">
        <v>0</v>
      </c>
      <c r="M280" s="732">
        <v>0</v>
      </c>
      <c r="N280" s="732">
        <v>-15</v>
      </c>
      <c r="O280" s="732">
        <v>-15</v>
      </c>
      <c r="P280" s="732">
        <v>-15</v>
      </c>
      <c r="Q280" s="732">
        <v>-60</v>
      </c>
      <c r="R280" s="732">
        <v>-51.120829999999998</v>
      </c>
      <c r="S280" s="732">
        <v>-52.825319999999998</v>
      </c>
      <c r="T280" s="732">
        <v>-55.632490099999998</v>
      </c>
      <c r="U280" s="732">
        <v>-57.157359099999994</v>
      </c>
      <c r="V280" s="732">
        <v>-59.877960000000002</v>
      </c>
      <c r="W280" s="732">
        <v>-60</v>
      </c>
      <c r="X280" s="732">
        <v>-60</v>
      </c>
      <c r="Y280" s="732">
        <v>-60</v>
      </c>
      <c r="Z280" s="732">
        <v>-60</v>
      </c>
      <c r="AA280" s="732">
        <v>-59.379468899999999</v>
      </c>
      <c r="AB280" s="732">
        <v>-59.167903899999999</v>
      </c>
      <c r="AC280" s="732">
        <v>-60</v>
      </c>
      <c r="AD280" s="732">
        <v>-60</v>
      </c>
      <c r="AE280" s="732">
        <v>-60</v>
      </c>
      <c r="AF280" s="732">
        <v>-60</v>
      </c>
      <c r="AG280" s="732">
        <v>-60</v>
      </c>
      <c r="AH280" s="732">
        <v>-60</v>
      </c>
      <c r="AI280" s="732">
        <v>-60</v>
      </c>
      <c r="AJ280" s="732">
        <v>-60</v>
      </c>
      <c r="AK280" s="732">
        <v>-60</v>
      </c>
      <c r="AL280" s="732">
        <v>-60</v>
      </c>
      <c r="AM280" s="732">
        <v>-60</v>
      </c>
      <c r="AN280" s="732">
        <v>-60</v>
      </c>
      <c r="AO280" s="732">
        <v>-60</v>
      </c>
      <c r="AP280" s="732">
        <v>-60</v>
      </c>
      <c r="AQ280" s="732">
        <v>-60</v>
      </c>
      <c r="AR280" s="732">
        <v>-60</v>
      </c>
      <c r="AS280" s="732">
        <v>-60</v>
      </c>
      <c r="AT280" s="732">
        <v>-60</v>
      </c>
      <c r="AU280" s="732">
        <v>-60</v>
      </c>
      <c r="AV280" s="732">
        <v>-60</v>
      </c>
      <c r="AW280" s="732">
        <v>-60</v>
      </c>
      <c r="AX280" s="732">
        <v>-60</v>
      </c>
      <c r="AY280" s="732">
        <v>-60</v>
      </c>
      <c r="AZ280" s="732">
        <v>-60</v>
      </c>
      <c r="BA280" s="732">
        <v>-60</v>
      </c>
      <c r="BB280" s="732">
        <v>-60</v>
      </c>
      <c r="BC280" s="732">
        <v>-60</v>
      </c>
      <c r="BD280" s="732">
        <v>-60</v>
      </c>
      <c r="BE280" s="732">
        <v>-60</v>
      </c>
      <c r="BF280" s="732">
        <v>-60</v>
      </c>
      <c r="BG280" s="732">
        <v>-60</v>
      </c>
      <c r="BH280" s="732">
        <v>-60</v>
      </c>
      <c r="BI280" s="732">
        <v>-60</v>
      </c>
      <c r="BJ280" s="732">
        <v>-60</v>
      </c>
      <c r="BK280" s="732"/>
      <c r="BL280" s="732"/>
      <c r="BM280" s="732"/>
      <c r="BN280" s="732"/>
      <c r="BO280" s="732"/>
      <c r="BP280" s="732"/>
      <c r="BQ280" s="732"/>
      <c r="BR280" s="732"/>
      <c r="BS280" s="732"/>
      <c r="BT280" s="732"/>
      <c r="BU280" s="732"/>
      <c r="BV280" s="732"/>
      <c r="BW280" s="732"/>
      <c r="BX280" s="732"/>
      <c r="BY280" s="732"/>
      <c r="BZ280" s="732"/>
      <c r="CA280" s="732"/>
      <c r="CB280" s="732"/>
      <c r="CC280" s="732"/>
      <c r="CD280" s="732"/>
      <c r="CE280" s="732"/>
      <c r="CF280" s="732"/>
      <c r="CG280" s="732"/>
      <c r="CH280" s="732"/>
      <c r="CI280" s="733"/>
    </row>
    <row r="281" spans="2:87" ht="27.6" x14ac:dyDescent="0.25">
      <c r="B281" s="968" t="s">
        <v>531</v>
      </c>
      <c r="C281" s="969" t="s">
        <v>532</v>
      </c>
      <c r="D281" s="969" t="s">
        <v>533</v>
      </c>
      <c r="E281" s="969" t="s">
        <v>146</v>
      </c>
      <c r="F281" s="967">
        <v>2</v>
      </c>
      <c r="G281" s="737">
        <v>0</v>
      </c>
      <c r="H281" s="738">
        <v>0</v>
      </c>
      <c r="I281" s="738">
        <v>0</v>
      </c>
      <c r="J281" s="738">
        <v>0</v>
      </c>
      <c r="K281" s="738">
        <v>0</v>
      </c>
      <c r="L281" s="738">
        <v>0</v>
      </c>
      <c r="M281" s="732">
        <v>0</v>
      </c>
      <c r="N281" s="732">
        <v>0</v>
      </c>
      <c r="O281" s="732">
        <v>0</v>
      </c>
      <c r="P281" s="732">
        <v>0</v>
      </c>
      <c r="Q281" s="732">
        <v>21.07</v>
      </c>
      <c r="R281" s="732">
        <v>142.97</v>
      </c>
      <c r="S281" s="732">
        <v>142.97</v>
      </c>
      <c r="T281" s="732">
        <v>142.97</v>
      </c>
      <c r="U281" s="732">
        <v>142.97</v>
      </c>
      <c r="V281" s="732">
        <v>142.97</v>
      </c>
      <c r="W281" s="732">
        <v>142.97</v>
      </c>
      <c r="X281" s="732">
        <v>142.97</v>
      </c>
      <c r="Y281" s="732">
        <v>142.97</v>
      </c>
      <c r="Z281" s="732">
        <v>142.97</v>
      </c>
      <c r="AA281" s="732">
        <v>142.97</v>
      </c>
      <c r="AB281" s="732">
        <v>142.97</v>
      </c>
      <c r="AC281" s="732">
        <v>142.97</v>
      </c>
      <c r="AD281" s="732">
        <v>142.97</v>
      </c>
      <c r="AE281" s="732">
        <v>142.97</v>
      </c>
      <c r="AF281" s="732">
        <v>142.97</v>
      </c>
      <c r="AG281" s="732">
        <v>142.97</v>
      </c>
      <c r="AH281" s="732">
        <v>142.97</v>
      </c>
      <c r="AI281" s="732">
        <v>142.97</v>
      </c>
      <c r="AJ281" s="732">
        <v>142.97</v>
      </c>
      <c r="AK281" s="732">
        <v>142.97</v>
      </c>
      <c r="AL281" s="732">
        <v>142.97</v>
      </c>
      <c r="AM281" s="732">
        <v>142.97</v>
      </c>
      <c r="AN281" s="732">
        <v>142.97</v>
      </c>
      <c r="AO281" s="732">
        <v>142.97</v>
      </c>
      <c r="AP281" s="732">
        <v>142.97</v>
      </c>
      <c r="AQ281" s="732">
        <v>142.97</v>
      </c>
      <c r="AR281" s="732">
        <v>142.97</v>
      </c>
      <c r="AS281" s="732">
        <v>142.97</v>
      </c>
      <c r="AT281" s="732">
        <v>142.97</v>
      </c>
      <c r="AU281" s="732">
        <v>142.97</v>
      </c>
      <c r="AV281" s="732">
        <v>142.97</v>
      </c>
      <c r="AW281" s="732">
        <v>142.97</v>
      </c>
      <c r="AX281" s="732">
        <v>142.97</v>
      </c>
      <c r="AY281" s="732">
        <v>142.97</v>
      </c>
      <c r="AZ281" s="732">
        <v>142.97</v>
      </c>
      <c r="BA281" s="732">
        <v>142.97</v>
      </c>
      <c r="BB281" s="732">
        <v>142.97</v>
      </c>
      <c r="BC281" s="732">
        <v>142.97</v>
      </c>
      <c r="BD281" s="732">
        <v>142.97</v>
      </c>
      <c r="BE281" s="732">
        <v>142.97</v>
      </c>
      <c r="BF281" s="732">
        <v>142.97</v>
      </c>
      <c r="BG281" s="732">
        <v>142.97</v>
      </c>
      <c r="BH281" s="732">
        <v>142.97</v>
      </c>
      <c r="BI281" s="732">
        <v>142.97</v>
      </c>
      <c r="BJ281" s="732">
        <v>142.97</v>
      </c>
      <c r="BK281" s="732"/>
      <c r="BL281" s="732"/>
      <c r="BM281" s="732"/>
      <c r="BN281" s="732"/>
      <c r="BO281" s="732"/>
      <c r="BP281" s="732"/>
      <c r="BQ281" s="732"/>
      <c r="BR281" s="732"/>
      <c r="BS281" s="732"/>
      <c r="BT281" s="732"/>
      <c r="BU281" s="732"/>
      <c r="BV281" s="732"/>
      <c r="BW281" s="732"/>
      <c r="BX281" s="732"/>
      <c r="BY281" s="732"/>
      <c r="BZ281" s="732"/>
      <c r="CA281" s="732"/>
      <c r="CB281" s="732"/>
      <c r="CC281" s="732"/>
      <c r="CD281" s="732"/>
      <c r="CE281" s="732"/>
      <c r="CF281" s="732"/>
      <c r="CG281" s="732"/>
      <c r="CH281" s="732"/>
      <c r="CI281" s="733"/>
    </row>
    <row r="282" spans="2:87" x14ac:dyDescent="0.25">
      <c r="B282" s="965" t="s">
        <v>534</v>
      </c>
      <c r="C282" s="966" t="s">
        <v>535</v>
      </c>
      <c r="D282" s="966" t="s">
        <v>536</v>
      </c>
      <c r="E282" s="966" t="s">
        <v>146</v>
      </c>
      <c r="F282" s="967">
        <v>2</v>
      </c>
      <c r="G282" s="737">
        <v>0</v>
      </c>
      <c r="H282" s="738">
        <v>0</v>
      </c>
      <c r="I282" s="738">
        <v>0</v>
      </c>
      <c r="J282" s="738">
        <v>0</v>
      </c>
      <c r="K282" s="738">
        <v>0</v>
      </c>
      <c r="L282" s="738">
        <v>0</v>
      </c>
      <c r="M282" s="732">
        <v>0</v>
      </c>
      <c r="N282" s="732">
        <v>0</v>
      </c>
      <c r="O282" s="732">
        <v>0</v>
      </c>
      <c r="P282" s="732">
        <v>0</v>
      </c>
      <c r="Q282" s="732">
        <v>1.58</v>
      </c>
      <c r="R282" s="732">
        <v>1.58</v>
      </c>
      <c r="S282" s="732">
        <v>1.58</v>
      </c>
      <c r="T282" s="732">
        <v>1.58</v>
      </c>
      <c r="U282" s="732">
        <v>1.58</v>
      </c>
      <c r="V282" s="732">
        <v>1.58</v>
      </c>
      <c r="W282" s="732">
        <v>1.58</v>
      </c>
      <c r="X282" s="732">
        <v>1.58</v>
      </c>
      <c r="Y282" s="732">
        <v>1.58</v>
      </c>
      <c r="Z282" s="732">
        <v>1.58</v>
      </c>
      <c r="AA282" s="732">
        <v>1.58</v>
      </c>
      <c r="AB282" s="732">
        <v>1.58</v>
      </c>
      <c r="AC282" s="732">
        <v>1.58</v>
      </c>
      <c r="AD282" s="732">
        <v>1.58</v>
      </c>
      <c r="AE282" s="732">
        <v>1.58</v>
      </c>
      <c r="AF282" s="732">
        <v>1.58</v>
      </c>
      <c r="AG282" s="732">
        <v>1.58</v>
      </c>
      <c r="AH282" s="732">
        <v>1.58</v>
      </c>
      <c r="AI282" s="732">
        <v>1.58</v>
      </c>
      <c r="AJ282" s="732">
        <v>1.58</v>
      </c>
      <c r="AK282" s="732">
        <v>1.58</v>
      </c>
      <c r="AL282" s="732">
        <v>1.58</v>
      </c>
      <c r="AM282" s="732">
        <v>1.58</v>
      </c>
      <c r="AN282" s="732">
        <v>1.58</v>
      </c>
      <c r="AO282" s="732">
        <v>1.58</v>
      </c>
      <c r="AP282" s="732">
        <v>1.58</v>
      </c>
      <c r="AQ282" s="732">
        <v>1.58</v>
      </c>
      <c r="AR282" s="732">
        <v>1.58</v>
      </c>
      <c r="AS282" s="732">
        <v>1.58</v>
      </c>
      <c r="AT282" s="732">
        <v>1.58</v>
      </c>
      <c r="AU282" s="732">
        <v>1.58</v>
      </c>
      <c r="AV282" s="732">
        <v>1.58</v>
      </c>
      <c r="AW282" s="732">
        <v>1.58</v>
      </c>
      <c r="AX282" s="732">
        <v>1.58</v>
      </c>
      <c r="AY282" s="732">
        <v>1.58</v>
      </c>
      <c r="AZ282" s="732">
        <v>1.58</v>
      </c>
      <c r="BA282" s="732">
        <v>1.58</v>
      </c>
      <c r="BB282" s="732">
        <v>1.58</v>
      </c>
      <c r="BC282" s="732">
        <v>1.58</v>
      </c>
      <c r="BD282" s="732">
        <v>1.58</v>
      </c>
      <c r="BE282" s="732">
        <v>1.58</v>
      </c>
      <c r="BF282" s="732">
        <v>1.58</v>
      </c>
      <c r="BG282" s="732">
        <v>1.58</v>
      </c>
      <c r="BH282" s="732">
        <v>1.58</v>
      </c>
      <c r="BI282" s="732">
        <v>1.58</v>
      </c>
      <c r="BJ282" s="732">
        <v>1.58</v>
      </c>
      <c r="BK282" s="732"/>
      <c r="BL282" s="732"/>
      <c r="BM282" s="732"/>
      <c r="BN282" s="732"/>
      <c r="BO282" s="732"/>
      <c r="BP282" s="732"/>
      <c r="BQ282" s="732"/>
      <c r="BR282" s="732"/>
      <c r="BS282" s="732"/>
      <c r="BT282" s="732"/>
      <c r="BU282" s="732"/>
      <c r="BV282" s="732"/>
      <c r="BW282" s="732"/>
      <c r="BX282" s="732"/>
      <c r="BY282" s="732"/>
      <c r="BZ282" s="732"/>
      <c r="CA282" s="732"/>
      <c r="CB282" s="732"/>
      <c r="CC282" s="732"/>
      <c r="CD282" s="732"/>
      <c r="CE282" s="732"/>
      <c r="CF282" s="732"/>
      <c r="CG282" s="732"/>
      <c r="CH282" s="732"/>
      <c r="CI282" s="733"/>
    </row>
    <row r="283" spans="2:87" ht="30.6" customHeight="1" x14ac:dyDescent="0.25">
      <c r="B283" s="970" t="s">
        <v>537</v>
      </c>
      <c r="C283" s="971" t="s">
        <v>538</v>
      </c>
      <c r="D283" s="972" t="s">
        <v>539</v>
      </c>
      <c r="E283" s="971" t="s">
        <v>146</v>
      </c>
      <c r="F283" s="973">
        <v>2</v>
      </c>
      <c r="G283" s="737">
        <v>4.5</v>
      </c>
      <c r="H283" s="738">
        <v>4.5</v>
      </c>
      <c r="I283" s="738">
        <v>4.5</v>
      </c>
      <c r="J283" s="738">
        <v>4.5</v>
      </c>
      <c r="K283" s="738">
        <v>4.5</v>
      </c>
      <c r="L283" s="738">
        <v>4.5</v>
      </c>
      <c r="M283" s="732">
        <v>4.5</v>
      </c>
      <c r="N283" s="732">
        <v>4.5</v>
      </c>
      <c r="O283" s="732">
        <v>4.5</v>
      </c>
      <c r="P283" s="732">
        <v>4.5</v>
      </c>
      <c r="Q283" s="732">
        <v>4.5</v>
      </c>
      <c r="R283" s="732">
        <v>1</v>
      </c>
      <c r="S283" s="732">
        <v>1</v>
      </c>
      <c r="T283" s="732">
        <v>1</v>
      </c>
      <c r="U283" s="732">
        <v>1</v>
      </c>
      <c r="V283" s="732">
        <v>1</v>
      </c>
      <c r="W283" s="732">
        <v>1</v>
      </c>
      <c r="X283" s="732">
        <v>1</v>
      </c>
      <c r="Y283" s="732">
        <v>1</v>
      </c>
      <c r="Z283" s="732">
        <v>1</v>
      </c>
      <c r="AA283" s="732">
        <v>1</v>
      </c>
      <c r="AB283" s="732">
        <v>1</v>
      </c>
      <c r="AC283" s="732">
        <v>0</v>
      </c>
      <c r="AD283" s="732">
        <v>0</v>
      </c>
      <c r="AE283" s="732">
        <v>0</v>
      </c>
      <c r="AF283" s="732">
        <v>0</v>
      </c>
      <c r="AG283" s="732">
        <v>0</v>
      </c>
      <c r="AH283" s="732">
        <v>0</v>
      </c>
      <c r="AI283" s="732">
        <v>0</v>
      </c>
      <c r="AJ283" s="732">
        <v>0</v>
      </c>
      <c r="AK283" s="732">
        <v>0</v>
      </c>
      <c r="AL283" s="732">
        <v>0</v>
      </c>
      <c r="AM283" s="732">
        <v>0</v>
      </c>
      <c r="AN283" s="732">
        <v>0</v>
      </c>
      <c r="AO283" s="732">
        <v>0</v>
      </c>
      <c r="AP283" s="732">
        <v>0</v>
      </c>
      <c r="AQ283" s="732">
        <v>0</v>
      </c>
      <c r="AR283" s="732">
        <v>0</v>
      </c>
      <c r="AS283" s="732">
        <v>0</v>
      </c>
      <c r="AT283" s="732">
        <v>0</v>
      </c>
      <c r="AU283" s="732">
        <v>0</v>
      </c>
      <c r="AV283" s="732">
        <v>0</v>
      </c>
      <c r="AW283" s="732">
        <v>0</v>
      </c>
      <c r="AX283" s="732">
        <v>0</v>
      </c>
      <c r="AY283" s="732">
        <v>0</v>
      </c>
      <c r="AZ283" s="732">
        <v>0</v>
      </c>
      <c r="BA283" s="732">
        <v>0</v>
      </c>
      <c r="BB283" s="732">
        <v>0</v>
      </c>
      <c r="BC283" s="732">
        <v>0</v>
      </c>
      <c r="BD283" s="732">
        <v>0</v>
      </c>
      <c r="BE283" s="732">
        <v>0</v>
      </c>
      <c r="BF283" s="732">
        <v>0</v>
      </c>
      <c r="BG283" s="732">
        <v>0</v>
      </c>
      <c r="BH283" s="732">
        <v>0</v>
      </c>
      <c r="BI283" s="732">
        <v>0</v>
      </c>
      <c r="BJ283" s="732">
        <v>0</v>
      </c>
      <c r="BK283" s="732"/>
      <c r="BL283" s="732"/>
      <c r="BM283" s="732"/>
      <c r="BN283" s="732"/>
      <c r="BO283" s="732"/>
      <c r="BP283" s="732"/>
      <c r="BQ283" s="732"/>
      <c r="BR283" s="732"/>
      <c r="BS283" s="732"/>
      <c r="BT283" s="732"/>
      <c r="BU283" s="732"/>
      <c r="BV283" s="732"/>
      <c r="BW283" s="732"/>
      <c r="BX283" s="732"/>
      <c r="BY283" s="732"/>
      <c r="BZ283" s="732"/>
      <c r="CA283" s="732"/>
      <c r="CB283" s="732"/>
      <c r="CC283" s="732"/>
      <c r="CD283" s="732"/>
      <c r="CE283" s="732"/>
      <c r="CF283" s="732"/>
      <c r="CG283" s="732"/>
      <c r="CH283" s="732"/>
      <c r="CI283" s="733"/>
    </row>
    <row r="284" spans="2:87" ht="30.6" customHeight="1" x14ac:dyDescent="0.25">
      <c r="B284" s="970" t="s">
        <v>540</v>
      </c>
      <c r="C284" s="971" t="s">
        <v>694</v>
      </c>
      <c r="D284" s="972" t="s">
        <v>542</v>
      </c>
      <c r="E284" s="971" t="s">
        <v>146</v>
      </c>
      <c r="F284" s="973">
        <v>2</v>
      </c>
      <c r="G284" s="737">
        <v>20.8</v>
      </c>
      <c r="H284" s="738">
        <v>20.8</v>
      </c>
      <c r="I284" s="738">
        <v>20.8</v>
      </c>
      <c r="J284" s="738">
        <v>20.8</v>
      </c>
      <c r="K284" s="738">
        <v>20.8</v>
      </c>
      <c r="L284" s="738">
        <v>20.8</v>
      </c>
      <c r="M284" s="732">
        <v>20.8</v>
      </c>
      <c r="N284" s="732">
        <v>20.8</v>
      </c>
      <c r="O284" s="732">
        <v>20.8</v>
      </c>
      <c r="P284" s="732">
        <v>20.8</v>
      </c>
      <c r="Q284" s="732">
        <v>20.8</v>
      </c>
      <c r="R284" s="732">
        <v>20.8</v>
      </c>
      <c r="S284" s="732">
        <v>20.8</v>
      </c>
      <c r="T284" s="732">
        <v>20.8</v>
      </c>
      <c r="U284" s="732">
        <v>20.8</v>
      </c>
      <c r="V284" s="732">
        <v>20.8</v>
      </c>
      <c r="W284" s="732">
        <v>20.8</v>
      </c>
      <c r="X284" s="732">
        <v>20.8</v>
      </c>
      <c r="Y284" s="732">
        <v>20.8</v>
      </c>
      <c r="Z284" s="732">
        <v>20.8</v>
      </c>
      <c r="AA284" s="732">
        <v>20.8</v>
      </c>
      <c r="AB284" s="732">
        <v>20.8</v>
      </c>
      <c r="AC284" s="732">
        <v>20.8</v>
      </c>
      <c r="AD284" s="732">
        <v>20.8</v>
      </c>
      <c r="AE284" s="732">
        <v>20.8</v>
      </c>
      <c r="AF284" s="732">
        <v>20.8</v>
      </c>
      <c r="AG284" s="732">
        <v>20.8</v>
      </c>
      <c r="AH284" s="732">
        <v>20.8</v>
      </c>
      <c r="AI284" s="732">
        <v>20.8</v>
      </c>
      <c r="AJ284" s="732">
        <v>20.8</v>
      </c>
      <c r="AK284" s="732">
        <v>20.8</v>
      </c>
      <c r="AL284" s="732">
        <v>20.8</v>
      </c>
      <c r="AM284" s="732">
        <v>20.8</v>
      </c>
      <c r="AN284" s="732">
        <v>20.8</v>
      </c>
      <c r="AO284" s="732">
        <v>20.8</v>
      </c>
      <c r="AP284" s="732">
        <v>20.8</v>
      </c>
      <c r="AQ284" s="732">
        <v>20.8</v>
      </c>
      <c r="AR284" s="732">
        <v>20.8</v>
      </c>
      <c r="AS284" s="732">
        <v>20.8</v>
      </c>
      <c r="AT284" s="732">
        <v>20.8</v>
      </c>
      <c r="AU284" s="732">
        <v>20.8</v>
      </c>
      <c r="AV284" s="732">
        <v>20.8</v>
      </c>
      <c r="AW284" s="732">
        <v>20.8</v>
      </c>
      <c r="AX284" s="732">
        <v>20.8</v>
      </c>
      <c r="AY284" s="732">
        <v>20.8</v>
      </c>
      <c r="AZ284" s="732">
        <v>20.8</v>
      </c>
      <c r="BA284" s="732">
        <v>20.8</v>
      </c>
      <c r="BB284" s="732">
        <v>20.8</v>
      </c>
      <c r="BC284" s="732">
        <v>20.8</v>
      </c>
      <c r="BD284" s="732">
        <v>20.8</v>
      </c>
      <c r="BE284" s="732">
        <v>20.8</v>
      </c>
      <c r="BF284" s="732">
        <v>20.8</v>
      </c>
      <c r="BG284" s="732">
        <v>20.8</v>
      </c>
      <c r="BH284" s="732">
        <v>20.8</v>
      </c>
      <c r="BI284" s="732">
        <v>20.8</v>
      </c>
      <c r="BJ284" s="732">
        <v>20.8</v>
      </c>
      <c r="BK284" s="732"/>
      <c r="BL284" s="732"/>
      <c r="BM284" s="732"/>
      <c r="BN284" s="732"/>
      <c r="BO284" s="732"/>
      <c r="BP284" s="732"/>
      <c r="BQ284" s="732"/>
      <c r="BR284" s="732"/>
      <c r="BS284" s="732"/>
      <c r="BT284" s="732"/>
      <c r="BU284" s="732"/>
      <c r="BV284" s="732"/>
      <c r="BW284" s="732"/>
      <c r="BX284" s="732"/>
      <c r="BY284" s="732"/>
      <c r="BZ284" s="732"/>
      <c r="CA284" s="732"/>
      <c r="CB284" s="732"/>
      <c r="CC284" s="732"/>
      <c r="CD284" s="732"/>
      <c r="CE284" s="732"/>
      <c r="CF284" s="732"/>
      <c r="CG284" s="732"/>
      <c r="CH284" s="732"/>
      <c r="CI284" s="733"/>
    </row>
    <row r="285" spans="2:87" ht="41.4" x14ac:dyDescent="0.25">
      <c r="B285" s="965" t="s">
        <v>543</v>
      </c>
      <c r="C285" s="966" t="s">
        <v>544</v>
      </c>
      <c r="D285" s="966" t="s">
        <v>545</v>
      </c>
      <c r="E285" s="966" t="s">
        <v>146</v>
      </c>
      <c r="F285" s="967">
        <v>2</v>
      </c>
      <c r="G285" s="737">
        <v>0</v>
      </c>
      <c r="H285" s="738">
        <v>0</v>
      </c>
      <c r="I285" s="738">
        <v>0</v>
      </c>
      <c r="J285" s="738">
        <v>0</v>
      </c>
      <c r="K285" s="738">
        <v>0</v>
      </c>
      <c r="L285" s="738">
        <v>0</v>
      </c>
      <c r="M285" s="732">
        <v>0</v>
      </c>
      <c r="N285" s="732">
        <v>0</v>
      </c>
      <c r="O285" s="732">
        <v>0</v>
      </c>
      <c r="P285" s="732">
        <v>0</v>
      </c>
      <c r="Q285" s="732">
        <v>0</v>
      </c>
      <c r="R285" s="732">
        <v>0</v>
      </c>
      <c r="S285" s="732">
        <v>0</v>
      </c>
      <c r="T285" s="732">
        <v>0</v>
      </c>
      <c r="U285" s="732">
        <v>0</v>
      </c>
      <c r="V285" s="732">
        <v>0</v>
      </c>
      <c r="W285" s="732">
        <v>0</v>
      </c>
      <c r="X285" s="732">
        <v>0</v>
      </c>
      <c r="Y285" s="732">
        <v>0</v>
      </c>
      <c r="Z285" s="732">
        <v>0</v>
      </c>
      <c r="AA285" s="732">
        <v>0</v>
      </c>
      <c r="AB285" s="732">
        <v>0</v>
      </c>
      <c r="AC285" s="732">
        <v>0</v>
      </c>
      <c r="AD285" s="732">
        <v>0</v>
      </c>
      <c r="AE285" s="732">
        <v>0</v>
      </c>
      <c r="AF285" s="732">
        <v>0</v>
      </c>
      <c r="AG285" s="732">
        <v>0</v>
      </c>
      <c r="AH285" s="732">
        <v>0</v>
      </c>
      <c r="AI285" s="732">
        <v>0</v>
      </c>
      <c r="AJ285" s="732">
        <v>0</v>
      </c>
      <c r="AK285" s="732">
        <v>0</v>
      </c>
      <c r="AL285" s="732">
        <v>0</v>
      </c>
      <c r="AM285" s="732">
        <v>0</v>
      </c>
      <c r="AN285" s="732">
        <v>0</v>
      </c>
      <c r="AO285" s="732">
        <v>0</v>
      </c>
      <c r="AP285" s="732">
        <v>0</v>
      </c>
      <c r="AQ285" s="732">
        <v>0</v>
      </c>
      <c r="AR285" s="732">
        <v>0</v>
      </c>
      <c r="AS285" s="732">
        <v>0</v>
      </c>
      <c r="AT285" s="732">
        <v>0</v>
      </c>
      <c r="AU285" s="732">
        <v>0</v>
      </c>
      <c r="AV285" s="732">
        <v>0</v>
      </c>
      <c r="AW285" s="732">
        <v>0</v>
      </c>
      <c r="AX285" s="732">
        <v>0</v>
      </c>
      <c r="AY285" s="732">
        <v>0</v>
      </c>
      <c r="AZ285" s="732">
        <v>0</v>
      </c>
      <c r="BA285" s="732">
        <v>0</v>
      </c>
      <c r="BB285" s="732">
        <v>0</v>
      </c>
      <c r="BC285" s="732">
        <v>0</v>
      </c>
      <c r="BD285" s="732">
        <v>0</v>
      </c>
      <c r="BE285" s="732">
        <v>0</v>
      </c>
      <c r="BF285" s="732">
        <v>0</v>
      </c>
      <c r="BG285" s="732">
        <v>0</v>
      </c>
      <c r="BH285" s="732">
        <v>0</v>
      </c>
      <c r="BI285" s="732">
        <v>0</v>
      </c>
      <c r="BJ285" s="732">
        <v>0</v>
      </c>
      <c r="BK285" s="732"/>
      <c r="BL285" s="732"/>
      <c r="BM285" s="732"/>
      <c r="BN285" s="732"/>
      <c r="BO285" s="732"/>
      <c r="BP285" s="732"/>
      <c r="BQ285" s="732"/>
      <c r="BR285" s="732"/>
      <c r="BS285" s="732"/>
      <c r="BT285" s="732"/>
      <c r="BU285" s="732"/>
      <c r="BV285" s="732"/>
      <c r="BW285" s="732"/>
      <c r="BX285" s="732"/>
      <c r="BY285" s="732"/>
      <c r="BZ285" s="732"/>
      <c r="CA285" s="732"/>
      <c r="CB285" s="732"/>
      <c r="CC285" s="732"/>
      <c r="CD285" s="732"/>
      <c r="CE285" s="732"/>
      <c r="CF285" s="732"/>
      <c r="CG285" s="732"/>
      <c r="CH285" s="732"/>
      <c r="CI285" s="733"/>
    </row>
    <row r="286" spans="2:87" x14ac:dyDescent="0.25">
      <c r="B286" s="965" t="s">
        <v>546</v>
      </c>
      <c r="C286" s="966" t="s">
        <v>547</v>
      </c>
      <c r="D286" s="966" t="s">
        <v>548</v>
      </c>
      <c r="E286" s="966" t="s">
        <v>146</v>
      </c>
      <c r="F286" s="967">
        <v>2</v>
      </c>
      <c r="G286" s="737">
        <v>0</v>
      </c>
      <c r="H286" s="738">
        <v>0</v>
      </c>
      <c r="I286" s="738">
        <v>0</v>
      </c>
      <c r="J286" s="738">
        <v>0</v>
      </c>
      <c r="K286" s="738">
        <v>0</v>
      </c>
      <c r="L286" s="738">
        <v>0</v>
      </c>
      <c r="M286" s="732">
        <v>0</v>
      </c>
      <c r="N286" s="732">
        <v>0</v>
      </c>
      <c r="O286" s="732">
        <v>0</v>
      </c>
      <c r="P286" s="732">
        <v>0</v>
      </c>
      <c r="Q286" s="732">
        <v>0</v>
      </c>
      <c r="R286" s="732">
        <v>0</v>
      </c>
      <c r="S286" s="732">
        <v>0</v>
      </c>
      <c r="T286" s="732">
        <v>0</v>
      </c>
      <c r="U286" s="732">
        <v>0</v>
      </c>
      <c r="V286" s="732">
        <v>0</v>
      </c>
      <c r="W286" s="732">
        <v>0</v>
      </c>
      <c r="X286" s="732">
        <v>0</v>
      </c>
      <c r="Y286" s="732">
        <v>0</v>
      </c>
      <c r="Z286" s="732">
        <v>0</v>
      </c>
      <c r="AA286" s="732">
        <v>0</v>
      </c>
      <c r="AB286" s="732">
        <v>0</v>
      </c>
      <c r="AC286" s="732">
        <v>0</v>
      </c>
      <c r="AD286" s="732">
        <v>0</v>
      </c>
      <c r="AE286" s="732">
        <v>0</v>
      </c>
      <c r="AF286" s="732">
        <v>0</v>
      </c>
      <c r="AG286" s="732">
        <v>0</v>
      </c>
      <c r="AH286" s="732">
        <v>0</v>
      </c>
      <c r="AI286" s="732">
        <v>0</v>
      </c>
      <c r="AJ286" s="732">
        <v>0</v>
      </c>
      <c r="AK286" s="732">
        <v>0</v>
      </c>
      <c r="AL286" s="732">
        <v>0</v>
      </c>
      <c r="AM286" s="732">
        <v>0</v>
      </c>
      <c r="AN286" s="732">
        <v>0</v>
      </c>
      <c r="AO286" s="732">
        <v>0</v>
      </c>
      <c r="AP286" s="732">
        <v>0</v>
      </c>
      <c r="AQ286" s="732">
        <v>0</v>
      </c>
      <c r="AR286" s="732">
        <v>0</v>
      </c>
      <c r="AS286" s="732">
        <v>0</v>
      </c>
      <c r="AT286" s="732">
        <v>0</v>
      </c>
      <c r="AU286" s="732">
        <v>0</v>
      </c>
      <c r="AV286" s="732">
        <v>0</v>
      </c>
      <c r="AW286" s="732">
        <v>0</v>
      </c>
      <c r="AX286" s="732">
        <v>0</v>
      </c>
      <c r="AY286" s="732">
        <v>0</v>
      </c>
      <c r="AZ286" s="732">
        <v>0</v>
      </c>
      <c r="BA286" s="732">
        <v>0</v>
      </c>
      <c r="BB286" s="732">
        <v>0</v>
      </c>
      <c r="BC286" s="732">
        <v>0</v>
      </c>
      <c r="BD286" s="732">
        <v>0</v>
      </c>
      <c r="BE286" s="732">
        <v>0</v>
      </c>
      <c r="BF286" s="732">
        <v>0</v>
      </c>
      <c r="BG286" s="732">
        <v>0</v>
      </c>
      <c r="BH286" s="732">
        <v>0</v>
      </c>
      <c r="BI286" s="732">
        <v>0</v>
      </c>
      <c r="BJ286" s="732">
        <v>0</v>
      </c>
      <c r="BK286" s="732"/>
      <c r="BL286" s="732"/>
      <c r="BM286" s="732"/>
      <c r="BN286" s="732"/>
      <c r="BO286" s="732"/>
      <c r="BP286" s="732"/>
      <c r="BQ286" s="732"/>
      <c r="BR286" s="732"/>
      <c r="BS286" s="732"/>
      <c r="BT286" s="732"/>
      <c r="BU286" s="732"/>
      <c r="BV286" s="732"/>
      <c r="BW286" s="732"/>
      <c r="BX286" s="732"/>
      <c r="BY286" s="732"/>
      <c r="BZ286" s="732"/>
      <c r="CA286" s="732"/>
      <c r="CB286" s="732"/>
      <c r="CC286" s="732"/>
      <c r="CD286" s="732"/>
      <c r="CE286" s="732"/>
      <c r="CF286" s="732"/>
      <c r="CG286" s="732"/>
      <c r="CH286" s="732"/>
      <c r="CI286" s="733"/>
    </row>
    <row r="287" spans="2:87" ht="14.4" thickBot="1" x14ac:dyDescent="0.3">
      <c r="B287" s="974" t="s">
        <v>549</v>
      </c>
      <c r="C287" s="975" t="s">
        <v>550</v>
      </c>
      <c r="D287" s="975" t="s">
        <v>551</v>
      </c>
      <c r="E287" s="975" t="s">
        <v>146</v>
      </c>
      <c r="F287" s="976">
        <v>2</v>
      </c>
      <c r="G287" s="748">
        <v>0</v>
      </c>
      <c r="H287" s="749">
        <v>0</v>
      </c>
      <c r="I287" s="749">
        <v>0</v>
      </c>
      <c r="J287" s="749">
        <v>0</v>
      </c>
      <c r="K287" s="749">
        <v>0</v>
      </c>
      <c r="L287" s="749">
        <v>0</v>
      </c>
      <c r="M287" s="1463">
        <v>0</v>
      </c>
      <c r="N287" s="1463">
        <v>0</v>
      </c>
      <c r="O287" s="1463">
        <v>0</v>
      </c>
      <c r="P287" s="1463">
        <v>0</v>
      </c>
      <c r="Q287" s="750">
        <v>0</v>
      </c>
      <c r="R287" s="750">
        <v>0</v>
      </c>
      <c r="S287" s="750">
        <v>0</v>
      </c>
      <c r="T287" s="750">
        <v>0</v>
      </c>
      <c r="U287" s="750">
        <v>0</v>
      </c>
      <c r="V287" s="750">
        <v>0</v>
      </c>
      <c r="W287" s="750">
        <v>0</v>
      </c>
      <c r="X287" s="750">
        <v>0</v>
      </c>
      <c r="Y287" s="750">
        <v>0</v>
      </c>
      <c r="Z287" s="750">
        <v>0</v>
      </c>
      <c r="AA287" s="750">
        <v>0</v>
      </c>
      <c r="AB287" s="750">
        <v>0</v>
      </c>
      <c r="AC287" s="750">
        <v>0</v>
      </c>
      <c r="AD287" s="750">
        <v>0</v>
      </c>
      <c r="AE287" s="750">
        <v>0</v>
      </c>
      <c r="AF287" s="750">
        <v>0</v>
      </c>
      <c r="AG287" s="750">
        <v>0</v>
      </c>
      <c r="AH287" s="750">
        <v>0</v>
      </c>
      <c r="AI287" s="750">
        <v>0</v>
      </c>
      <c r="AJ287" s="750">
        <v>0</v>
      </c>
      <c r="AK287" s="750">
        <v>0</v>
      </c>
      <c r="AL287" s="750">
        <v>0</v>
      </c>
      <c r="AM287" s="750">
        <v>0</v>
      </c>
      <c r="AN287" s="750">
        <v>0</v>
      </c>
      <c r="AO287" s="750">
        <v>0</v>
      </c>
      <c r="AP287" s="750">
        <v>0</v>
      </c>
      <c r="AQ287" s="750">
        <v>0</v>
      </c>
      <c r="AR287" s="750">
        <v>0</v>
      </c>
      <c r="AS287" s="750">
        <v>0</v>
      </c>
      <c r="AT287" s="750">
        <v>0</v>
      </c>
      <c r="AU287" s="750">
        <v>0</v>
      </c>
      <c r="AV287" s="750">
        <v>0</v>
      </c>
      <c r="AW287" s="750">
        <v>0</v>
      </c>
      <c r="AX287" s="750">
        <v>0</v>
      </c>
      <c r="AY287" s="750">
        <v>0</v>
      </c>
      <c r="AZ287" s="750">
        <v>0</v>
      </c>
      <c r="BA287" s="750">
        <v>0</v>
      </c>
      <c r="BB287" s="750">
        <v>0</v>
      </c>
      <c r="BC287" s="750">
        <v>0</v>
      </c>
      <c r="BD287" s="750">
        <v>0</v>
      </c>
      <c r="BE287" s="750">
        <v>0</v>
      </c>
      <c r="BF287" s="750">
        <v>0</v>
      </c>
      <c r="BG287" s="750">
        <v>0</v>
      </c>
      <c r="BH287" s="750">
        <v>0</v>
      </c>
      <c r="BI287" s="750">
        <v>0</v>
      </c>
      <c r="BJ287" s="750">
        <v>0</v>
      </c>
      <c r="BK287" s="750"/>
      <c r="BL287" s="750"/>
      <c r="BM287" s="750"/>
      <c r="BN287" s="750"/>
      <c r="BO287" s="750"/>
      <c r="BP287" s="750"/>
      <c r="BQ287" s="750"/>
      <c r="BR287" s="750"/>
      <c r="BS287" s="750"/>
      <c r="BT287" s="750"/>
      <c r="BU287" s="750"/>
      <c r="BV287" s="750"/>
      <c r="BW287" s="750"/>
      <c r="BX287" s="750"/>
      <c r="BY287" s="750"/>
      <c r="BZ287" s="750"/>
      <c r="CA287" s="750"/>
      <c r="CB287" s="750"/>
      <c r="CC287" s="750"/>
      <c r="CD287" s="750"/>
      <c r="CE287" s="750"/>
      <c r="CF287" s="750"/>
      <c r="CG287" s="750"/>
      <c r="CH287" s="750"/>
      <c r="CI287" s="751"/>
    </row>
    <row r="288" spans="2:87" ht="55.2" x14ac:dyDescent="0.25">
      <c r="B288" s="977" t="s">
        <v>552</v>
      </c>
      <c r="C288" s="978" t="s">
        <v>553</v>
      </c>
      <c r="D288" s="979" t="s">
        <v>554</v>
      </c>
      <c r="E288" s="978" t="s">
        <v>146</v>
      </c>
      <c r="F288" s="980">
        <v>2</v>
      </c>
      <c r="G288" s="729">
        <v>0</v>
      </c>
      <c r="H288" s="730">
        <v>0</v>
      </c>
      <c r="I288" s="730">
        <v>0</v>
      </c>
      <c r="J288" s="730">
        <v>0</v>
      </c>
      <c r="K288" s="730">
        <v>0</v>
      </c>
      <c r="L288" s="730">
        <v>0</v>
      </c>
      <c r="M288" s="731">
        <v>-1.8E-3</v>
      </c>
      <c r="N288" s="731">
        <v>-3.5999999999999999E-3</v>
      </c>
      <c r="O288" s="731">
        <v>-5.4000000000000003E-3</v>
      </c>
      <c r="P288" s="731">
        <v>-7.1999999999999998E-3</v>
      </c>
      <c r="Q288" s="731">
        <v>-8.9999999999999993E-3</v>
      </c>
      <c r="R288" s="731">
        <v>-4.07E-2</v>
      </c>
      <c r="S288" s="731">
        <v>-7.2500000000000009E-2</v>
      </c>
      <c r="T288" s="731">
        <v>-0.10420000000000001</v>
      </c>
      <c r="U288" s="731">
        <v>-0.13600000000000001</v>
      </c>
      <c r="V288" s="731">
        <v>-0.16770000000000002</v>
      </c>
      <c r="W288" s="731">
        <v>-0.19950000000000001</v>
      </c>
      <c r="X288" s="731">
        <v>-0.23120000000000002</v>
      </c>
      <c r="Y288" s="731">
        <v>-0.26300000000000001</v>
      </c>
      <c r="Z288" s="731">
        <v>-0.29470000000000002</v>
      </c>
      <c r="AA288" s="731">
        <v>-0.32650000000000001</v>
      </c>
      <c r="AB288" s="731">
        <v>-0.35830000000000001</v>
      </c>
      <c r="AC288" s="731">
        <v>-0.39</v>
      </c>
      <c r="AD288" s="731">
        <v>-0.42179999999999995</v>
      </c>
      <c r="AE288" s="731">
        <v>-0.45350000000000001</v>
      </c>
      <c r="AF288" s="731">
        <v>-0.48529999999999995</v>
      </c>
      <c r="AG288" s="731">
        <v>-0.51700000000000002</v>
      </c>
      <c r="AH288" s="731">
        <v>-0.54879999999999995</v>
      </c>
      <c r="AI288" s="731">
        <v>-0.58050000000000002</v>
      </c>
      <c r="AJ288" s="731">
        <v>-0.61230000000000007</v>
      </c>
      <c r="AK288" s="731">
        <v>-0.64410000000000001</v>
      </c>
      <c r="AL288" s="731">
        <v>-0.65809999999999991</v>
      </c>
      <c r="AM288" s="731">
        <v>-0.67199999999999993</v>
      </c>
      <c r="AN288" s="731">
        <v>-0.68599999999999994</v>
      </c>
      <c r="AO288" s="731">
        <v>-0.7</v>
      </c>
      <c r="AP288" s="731">
        <v>-0.71399999999999997</v>
      </c>
      <c r="AQ288" s="731">
        <v>-0.72799999999999998</v>
      </c>
      <c r="AR288" s="731">
        <v>-0.74199999999999999</v>
      </c>
      <c r="AS288" s="731">
        <v>-0.75600000000000001</v>
      </c>
      <c r="AT288" s="731">
        <v>-0.77</v>
      </c>
      <c r="AU288" s="731">
        <v>-0.78400000000000003</v>
      </c>
      <c r="AV288" s="731">
        <v>-0.79800000000000004</v>
      </c>
      <c r="AW288" s="731">
        <v>-0.81200000000000006</v>
      </c>
      <c r="AX288" s="731">
        <v>-0.82600000000000007</v>
      </c>
      <c r="AY288" s="731">
        <v>-0.84000000000000008</v>
      </c>
      <c r="AZ288" s="731">
        <v>-0.85399999999999998</v>
      </c>
      <c r="BA288" s="731">
        <v>-0.8679</v>
      </c>
      <c r="BB288" s="731">
        <v>-0.88190000000000002</v>
      </c>
      <c r="BC288" s="731">
        <v>-0.89590000000000003</v>
      </c>
      <c r="BD288" s="731">
        <v>-0.90990000000000004</v>
      </c>
      <c r="BE288" s="731">
        <v>-0.92389999999999994</v>
      </c>
      <c r="BF288" s="731">
        <v>-0.93789999999999996</v>
      </c>
      <c r="BG288" s="731">
        <v>-0.95189999999999997</v>
      </c>
      <c r="BH288" s="731">
        <v>-0.96589999999999998</v>
      </c>
      <c r="BI288" s="731">
        <v>-0.97989999999999999</v>
      </c>
      <c r="BJ288" s="731">
        <v>-0.99389999999999989</v>
      </c>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56"/>
    </row>
    <row r="289" spans="2:89" ht="55.2" x14ac:dyDescent="0.25">
      <c r="B289" s="981" t="s">
        <v>555</v>
      </c>
      <c r="C289" s="982" t="s">
        <v>556</v>
      </c>
      <c r="D289" s="983" t="s">
        <v>557</v>
      </c>
      <c r="E289" s="982" t="s">
        <v>146</v>
      </c>
      <c r="F289" s="984">
        <v>2</v>
      </c>
      <c r="G289" s="737">
        <v>0</v>
      </c>
      <c r="H289" s="738">
        <v>0</v>
      </c>
      <c r="I289" s="738">
        <v>0</v>
      </c>
      <c r="J289" s="738">
        <v>0</v>
      </c>
      <c r="K289" s="738">
        <v>0</v>
      </c>
      <c r="L289" s="738">
        <v>0</v>
      </c>
      <c r="M289" s="732">
        <v>0</v>
      </c>
      <c r="N289" s="732">
        <v>0</v>
      </c>
      <c r="O289" s="732">
        <v>0</v>
      </c>
      <c r="P289" s="732">
        <v>0</v>
      </c>
      <c r="Q289" s="732">
        <v>0</v>
      </c>
      <c r="R289" s="732">
        <v>0</v>
      </c>
      <c r="S289" s="732">
        <v>0</v>
      </c>
      <c r="T289" s="732">
        <v>0</v>
      </c>
      <c r="U289" s="732">
        <v>0</v>
      </c>
      <c r="V289" s="732">
        <v>0</v>
      </c>
      <c r="W289" s="732">
        <v>0</v>
      </c>
      <c r="X289" s="732">
        <v>0</v>
      </c>
      <c r="Y289" s="732">
        <v>0</v>
      </c>
      <c r="Z289" s="732">
        <v>0</v>
      </c>
      <c r="AA289" s="732">
        <v>0</v>
      </c>
      <c r="AB289" s="732">
        <v>0</v>
      </c>
      <c r="AC289" s="732">
        <v>0</v>
      </c>
      <c r="AD289" s="732">
        <v>0</v>
      </c>
      <c r="AE289" s="732">
        <v>0</v>
      </c>
      <c r="AF289" s="732">
        <v>0</v>
      </c>
      <c r="AG289" s="732">
        <v>0</v>
      </c>
      <c r="AH289" s="732">
        <v>0</v>
      </c>
      <c r="AI289" s="732">
        <v>0</v>
      </c>
      <c r="AJ289" s="732">
        <v>0</v>
      </c>
      <c r="AK289" s="732">
        <v>0</v>
      </c>
      <c r="AL289" s="732">
        <v>0</v>
      </c>
      <c r="AM289" s="732">
        <v>0</v>
      </c>
      <c r="AN289" s="732">
        <v>0</v>
      </c>
      <c r="AO289" s="732">
        <v>0</v>
      </c>
      <c r="AP289" s="732">
        <v>0</v>
      </c>
      <c r="AQ289" s="732">
        <v>0</v>
      </c>
      <c r="AR289" s="732">
        <v>0</v>
      </c>
      <c r="AS289" s="732">
        <v>0</v>
      </c>
      <c r="AT289" s="732">
        <v>0</v>
      </c>
      <c r="AU289" s="732">
        <v>0</v>
      </c>
      <c r="AV289" s="732">
        <v>0</v>
      </c>
      <c r="AW289" s="732">
        <v>0</v>
      </c>
      <c r="AX289" s="732">
        <v>0</v>
      </c>
      <c r="AY289" s="732">
        <v>0</v>
      </c>
      <c r="AZ289" s="732">
        <v>0</v>
      </c>
      <c r="BA289" s="732">
        <v>0</v>
      </c>
      <c r="BB289" s="732">
        <v>0</v>
      </c>
      <c r="BC289" s="732">
        <v>0</v>
      </c>
      <c r="BD289" s="732">
        <v>0</v>
      </c>
      <c r="BE289" s="732">
        <v>0</v>
      </c>
      <c r="BF289" s="732">
        <v>0</v>
      </c>
      <c r="BG289" s="732">
        <v>0</v>
      </c>
      <c r="BH289" s="732">
        <v>0</v>
      </c>
      <c r="BI289" s="732">
        <v>0</v>
      </c>
      <c r="BJ289" s="732">
        <v>0</v>
      </c>
      <c r="BK289" s="732"/>
      <c r="BL289" s="732"/>
      <c r="BM289" s="732"/>
      <c r="BN289" s="732"/>
      <c r="BO289" s="732"/>
      <c r="BP289" s="732"/>
      <c r="BQ289" s="732"/>
      <c r="BR289" s="732"/>
      <c r="BS289" s="732"/>
      <c r="BT289" s="732"/>
      <c r="BU289" s="732"/>
      <c r="BV289" s="732"/>
      <c r="BW289" s="732"/>
      <c r="BX289" s="732"/>
      <c r="BY289" s="732"/>
      <c r="BZ289" s="732"/>
      <c r="CA289" s="732"/>
      <c r="CB289" s="732"/>
      <c r="CC289" s="732"/>
      <c r="CD289" s="732"/>
      <c r="CE289" s="732"/>
      <c r="CF289" s="732"/>
      <c r="CG289" s="732"/>
      <c r="CH289" s="732"/>
      <c r="CI289" s="733"/>
    </row>
    <row r="290" spans="2:89" ht="55.2" x14ac:dyDescent="0.25">
      <c r="B290" s="981" t="s">
        <v>558</v>
      </c>
      <c r="C290" s="982" t="s">
        <v>559</v>
      </c>
      <c r="D290" s="983" t="s">
        <v>560</v>
      </c>
      <c r="E290" s="982" t="s">
        <v>146</v>
      </c>
      <c r="F290" s="984">
        <v>2</v>
      </c>
      <c r="G290" s="737">
        <v>0</v>
      </c>
      <c r="H290" s="738">
        <v>0</v>
      </c>
      <c r="I290" s="738">
        <v>0</v>
      </c>
      <c r="J290" s="738">
        <v>0</v>
      </c>
      <c r="K290" s="738">
        <v>0</v>
      </c>
      <c r="L290" s="738">
        <v>0</v>
      </c>
      <c r="M290" s="732">
        <v>5.7465483707011318</v>
      </c>
      <c r="N290" s="732">
        <v>13.036684366805796</v>
      </c>
      <c r="O290" s="732">
        <v>20.238283813850259</v>
      </c>
      <c r="P290" s="732">
        <v>27.464522668642132</v>
      </c>
      <c r="Q290" s="732">
        <v>34.412038962778837</v>
      </c>
      <c r="R290" s="732">
        <v>40.848211537656724</v>
      </c>
      <c r="S290" s="732">
        <v>47.488866463880463</v>
      </c>
      <c r="T290" s="732">
        <v>53.549776359882046</v>
      </c>
      <c r="U290" s="732">
        <v>59.823067051883164</v>
      </c>
      <c r="V290" s="732">
        <v>65.73127413070803</v>
      </c>
      <c r="W290" s="732">
        <v>65.167350461923377</v>
      </c>
      <c r="X290" s="732">
        <v>64.282651792624605</v>
      </c>
      <c r="Y290" s="732">
        <v>63.389734019886376</v>
      </c>
      <c r="Z290" s="732">
        <v>62.480252660637376</v>
      </c>
      <c r="AA290" s="732">
        <v>61.233823938058499</v>
      </c>
      <c r="AB290" s="732">
        <v>60.63279428527013</v>
      </c>
      <c r="AC290" s="732">
        <v>60.580520695197769</v>
      </c>
      <c r="AD290" s="732">
        <v>60.526125806451418</v>
      </c>
      <c r="AE290" s="732">
        <v>60.469484621901017</v>
      </c>
      <c r="AF290" s="732">
        <v>60.41154238193262</v>
      </c>
      <c r="AG290" s="732">
        <v>59.68228120655499</v>
      </c>
      <c r="AH290" s="732">
        <v>58.945607922250048</v>
      </c>
      <c r="AI290" s="732">
        <v>58.201912249604717</v>
      </c>
      <c r="AJ290" s="732">
        <v>57.450562708616985</v>
      </c>
      <c r="AK290" s="732">
        <v>56.691076768042635</v>
      </c>
      <c r="AL290" s="732">
        <v>55.77644122714738</v>
      </c>
      <c r="AM290" s="732">
        <v>54.858959807196108</v>
      </c>
      <c r="AN290" s="732">
        <v>54.799556260394333</v>
      </c>
      <c r="AO290" s="732">
        <v>54.739238986126651</v>
      </c>
      <c r="AP290" s="732">
        <v>54.678464137041658</v>
      </c>
      <c r="AQ290" s="732">
        <v>54.618920598065749</v>
      </c>
      <c r="AR290" s="732">
        <v>54.559551310650711</v>
      </c>
      <c r="AS290" s="732">
        <v>54.500309203642075</v>
      </c>
      <c r="AT290" s="732">
        <v>54.440788329350511</v>
      </c>
      <c r="AU290" s="732">
        <v>54.380165266145738</v>
      </c>
      <c r="AV290" s="732">
        <v>54.319002320481133</v>
      </c>
      <c r="AW290" s="732">
        <v>54.25837096359728</v>
      </c>
      <c r="AX290" s="732">
        <v>54.197734898672437</v>
      </c>
      <c r="AY290" s="732">
        <v>54.13796406576774</v>
      </c>
      <c r="AZ290" s="732">
        <v>54.079163483114392</v>
      </c>
      <c r="BA290" s="732">
        <v>52.241035005944248</v>
      </c>
      <c r="BB290" s="732">
        <v>51.287973285309604</v>
      </c>
      <c r="BC290" s="732">
        <v>49.438530355478747</v>
      </c>
      <c r="BD290" s="732">
        <v>48.476647576265343</v>
      </c>
      <c r="BE290" s="732">
        <v>46.614363214499527</v>
      </c>
      <c r="BF290" s="732">
        <v>44.744565986826181</v>
      </c>
      <c r="BG290" s="732">
        <v>43.768525335130377</v>
      </c>
      <c r="BH290" s="732">
        <v>42.789260156949361</v>
      </c>
      <c r="BI290" s="732">
        <v>42.711045062057195</v>
      </c>
      <c r="BJ290" s="732">
        <v>42.633192695104817</v>
      </c>
      <c r="BK290" s="732"/>
      <c r="BL290" s="732"/>
      <c r="BM290" s="732"/>
      <c r="BN290" s="732"/>
      <c r="BO290" s="732"/>
      <c r="BP290" s="732"/>
      <c r="BQ290" s="732"/>
      <c r="BR290" s="732"/>
      <c r="BS290" s="732"/>
      <c r="BT290" s="732"/>
      <c r="BU290" s="732"/>
      <c r="BV290" s="732"/>
      <c r="BW290" s="732"/>
      <c r="BX290" s="732"/>
      <c r="BY290" s="732"/>
      <c r="BZ290" s="732"/>
      <c r="CA290" s="732"/>
      <c r="CB290" s="732"/>
      <c r="CC290" s="732"/>
      <c r="CD290" s="732"/>
      <c r="CE290" s="732"/>
      <c r="CF290" s="732"/>
      <c r="CG290" s="732"/>
      <c r="CH290" s="732"/>
      <c r="CI290" s="733"/>
    </row>
    <row r="291" spans="2:89" ht="55.2" x14ac:dyDescent="0.25">
      <c r="B291" s="981" t="s">
        <v>561</v>
      </c>
      <c r="C291" s="982" t="s">
        <v>562</v>
      </c>
      <c r="D291" s="983" t="s">
        <v>563</v>
      </c>
      <c r="E291" s="982" t="s">
        <v>146</v>
      </c>
      <c r="F291" s="984">
        <v>2</v>
      </c>
      <c r="G291" s="737">
        <v>0</v>
      </c>
      <c r="H291" s="738">
        <v>0</v>
      </c>
      <c r="I291" s="738">
        <v>0</v>
      </c>
      <c r="J291" s="738">
        <v>0</v>
      </c>
      <c r="K291" s="738">
        <v>0</v>
      </c>
      <c r="L291" s="738">
        <v>0</v>
      </c>
      <c r="M291" s="732">
        <v>-9.1867162833336398</v>
      </c>
      <c r="N291" s="732">
        <v>-18.438316008853853</v>
      </c>
      <c r="O291" s="732">
        <v>-27.598406771401571</v>
      </c>
      <c r="P291" s="732">
        <v>-36.62462181454972</v>
      </c>
      <c r="Q291" s="732">
        <v>-45.686820452714294</v>
      </c>
      <c r="R291" s="732">
        <v>-54.631243863699964</v>
      </c>
      <c r="S291" s="732">
        <v>-63.460108567866527</v>
      </c>
      <c r="T291" s="732">
        <v>-72.350495463569686</v>
      </c>
      <c r="U291" s="732">
        <v>-81.133449806119614</v>
      </c>
      <c r="V291" s="732">
        <v>-89.878009517107643</v>
      </c>
      <c r="W291" s="732">
        <v>-89.909260723578157</v>
      </c>
      <c r="X291" s="732">
        <v>-89.946365824533885</v>
      </c>
      <c r="Y291" s="732">
        <v>-89.977569069924201</v>
      </c>
      <c r="Z291" s="732">
        <v>-90.004476901223128</v>
      </c>
      <c r="AA291" s="732">
        <v>-90.035018222675106</v>
      </c>
      <c r="AB291" s="732">
        <v>-90.049544380169181</v>
      </c>
      <c r="AC291" s="732">
        <v>-90.060810014138383</v>
      </c>
      <c r="AD291" s="732">
        <v>-90.070693472211389</v>
      </c>
      <c r="AE291" s="732">
        <v>-90.078926733109313</v>
      </c>
      <c r="AF291" s="732">
        <v>-90.085826934771262</v>
      </c>
      <c r="AG291" s="732">
        <v>-90.1037305229883</v>
      </c>
      <c r="AH291" s="732">
        <v>-90.121513369917736</v>
      </c>
      <c r="AI291" s="732">
        <v>-90.140503220394947</v>
      </c>
      <c r="AJ291" s="732">
        <v>-90.159638196347302</v>
      </c>
      <c r="AK291" s="732">
        <v>-90.177810970049066</v>
      </c>
      <c r="AL291" s="732">
        <v>-90.196854854079433</v>
      </c>
      <c r="AM291" s="732">
        <v>-90.216885415599265</v>
      </c>
      <c r="AN291" s="732">
        <v>-90.220562982998203</v>
      </c>
      <c r="AO291" s="732">
        <v>-90.222608428932062</v>
      </c>
      <c r="AP291" s="732">
        <v>-90.224614893424601</v>
      </c>
      <c r="AQ291" s="732">
        <v>-90.226822025975054</v>
      </c>
      <c r="AR291" s="732">
        <v>-90.229812634402066</v>
      </c>
      <c r="AS291" s="732">
        <v>-90.233788650751777</v>
      </c>
      <c r="AT291" s="732">
        <v>-90.237891751760316</v>
      </c>
      <c r="AU291" s="732">
        <v>-90.240878267460175</v>
      </c>
      <c r="AV291" s="732">
        <v>-90.243257484217409</v>
      </c>
      <c r="AW291" s="732">
        <v>-90.246086893972375</v>
      </c>
      <c r="AX291" s="732">
        <v>-90.24800579787069</v>
      </c>
      <c r="AY291" s="732">
        <v>-90.248970298402341</v>
      </c>
      <c r="AZ291" s="732">
        <v>-90.249767575514269</v>
      </c>
      <c r="BA291" s="732">
        <v>-90.289412813638251</v>
      </c>
      <c r="BB291" s="732">
        <v>-90.311578916378124</v>
      </c>
      <c r="BC291" s="732">
        <v>-90.354695184070621</v>
      </c>
      <c r="BD291" s="732">
        <v>-90.378734952056163</v>
      </c>
      <c r="BE291" s="732">
        <v>-90.423071982179465</v>
      </c>
      <c r="BF291" s="732">
        <v>-90.467987477440204</v>
      </c>
      <c r="BG291" s="732">
        <v>-90.493664591905585</v>
      </c>
      <c r="BH291" s="732">
        <v>-90.519963747945297</v>
      </c>
      <c r="BI291" s="732">
        <v>-90.526743473081339</v>
      </c>
      <c r="BJ291" s="732">
        <v>-90.533709281436728</v>
      </c>
      <c r="BK291" s="732"/>
      <c r="BL291" s="732"/>
      <c r="BM291" s="732"/>
      <c r="BN291" s="732"/>
      <c r="BO291" s="732"/>
      <c r="BP291" s="732"/>
      <c r="BQ291" s="732"/>
      <c r="BR291" s="732"/>
      <c r="BS291" s="732"/>
      <c r="BT291" s="732"/>
      <c r="BU291" s="732"/>
      <c r="BV291" s="732"/>
      <c r="BW291" s="732"/>
      <c r="BX291" s="732"/>
      <c r="BY291" s="732"/>
      <c r="BZ291" s="732"/>
      <c r="CA291" s="732"/>
      <c r="CB291" s="732"/>
      <c r="CC291" s="732"/>
      <c r="CD291" s="732"/>
      <c r="CE291" s="732"/>
      <c r="CF291" s="732"/>
      <c r="CG291" s="732"/>
      <c r="CH291" s="732"/>
      <c r="CI291" s="733"/>
    </row>
    <row r="292" spans="2:89" ht="27.6" x14ac:dyDescent="0.25">
      <c r="B292" s="981" t="s">
        <v>564</v>
      </c>
      <c r="C292" s="982" t="s">
        <v>565</v>
      </c>
      <c r="D292" s="983" t="s">
        <v>566</v>
      </c>
      <c r="E292" s="982" t="s">
        <v>146</v>
      </c>
      <c r="F292" s="984">
        <v>2</v>
      </c>
      <c r="G292" s="737">
        <v>0</v>
      </c>
      <c r="H292" s="738">
        <v>0</v>
      </c>
      <c r="I292" s="738">
        <v>0</v>
      </c>
      <c r="J292" s="738">
        <v>0</v>
      </c>
      <c r="K292" s="738">
        <v>0</v>
      </c>
      <c r="L292" s="738">
        <v>0</v>
      </c>
      <c r="M292" s="732">
        <v>0</v>
      </c>
      <c r="N292" s="732">
        <v>0</v>
      </c>
      <c r="O292" s="732">
        <v>0</v>
      </c>
      <c r="P292" s="732">
        <v>0</v>
      </c>
      <c r="Q292" s="732">
        <v>0</v>
      </c>
      <c r="R292" s="732">
        <v>0</v>
      </c>
      <c r="S292" s="732">
        <v>0</v>
      </c>
      <c r="T292" s="732">
        <v>0</v>
      </c>
      <c r="U292" s="732">
        <v>0</v>
      </c>
      <c r="V292" s="732">
        <v>0</v>
      </c>
      <c r="W292" s="732">
        <v>0</v>
      </c>
      <c r="X292" s="732">
        <v>0</v>
      </c>
      <c r="Y292" s="732">
        <v>0</v>
      </c>
      <c r="Z292" s="732">
        <v>0</v>
      </c>
      <c r="AA292" s="732">
        <v>0</v>
      </c>
      <c r="AB292" s="732">
        <v>0</v>
      </c>
      <c r="AC292" s="732">
        <v>0</v>
      </c>
      <c r="AD292" s="732">
        <v>0</v>
      </c>
      <c r="AE292" s="732">
        <v>0</v>
      </c>
      <c r="AF292" s="732">
        <v>0</v>
      </c>
      <c r="AG292" s="732">
        <v>0</v>
      </c>
      <c r="AH292" s="732">
        <v>0</v>
      </c>
      <c r="AI292" s="732">
        <v>0</v>
      </c>
      <c r="AJ292" s="732">
        <v>0</v>
      </c>
      <c r="AK292" s="732">
        <v>0</v>
      </c>
      <c r="AL292" s="732">
        <v>0</v>
      </c>
      <c r="AM292" s="732">
        <v>0</v>
      </c>
      <c r="AN292" s="732">
        <v>0</v>
      </c>
      <c r="AO292" s="732">
        <v>0</v>
      </c>
      <c r="AP292" s="732">
        <v>0</v>
      </c>
      <c r="AQ292" s="732">
        <v>0</v>
      </c>
      <c r="AR292" s="732">
        <v>0</v>
      </c>
      <c r="AS292" s="732">
        <v>0</v>
      </c>
      <c r="AT292" s="732">
        <v>0</v>
      </c>
      <c r="AU292" s="732">
        <v>0</v>
      </c>
      <c r="AV292" s="732">
        <v>0</v>
      </c>
      <c r="AW292" s="732">
        <v>0</v>
      </c>
      <c r="AX292" s="732">
        <v>0</v>
      </c>
      <c r="AY292" s="732">
        <v>0</v>
      </c>
      <c r="AZ292" s="732">
        <v>0</v>
      </c>
      <c r="BA292" s="732">
        <v>0</v>
      </c>
      <c r="BB292" s="732">
        <v>0</v>
      </c>
      <c r="BC292" s="732">
        <v>0</v>
      </c>
      <c r="BD292" s="732">
        <v>0</v>
      </c>
      <c r="BE292" s="732">
        <v>0</v>
      </c>
      <c r="BF292" s="732">
        <v>0</v>
      </c>
      <c r="BG292" s="732">
        <v>0</v>
      </c>
      <c r="BH292" s="732">
        <v>0</v>
      </c>
      <c r="BI292" s="732">
        <v>0</v>
      </c>
      <c r="BJ292" s="732">
        <v>0</v>
      </c>
      <c r="BK292" s="732"/>
      <c r="BL292" s="732"/>
      <c r="BM292" s="732"/>
      <c r="BN292" s="732"/>
      <c r="BO292" s="732"/>
      <c r="BP292" s="732"/>
      <c r="BQ292" s="732"/>
      <c r="BR292" s="732"/>
      <c r="BS292" s="732"/>
      <c r="BT292" s="732"/>
      <c r="BU292" s="732"/>
      <c r="BV292" s="732"/>
      <c r="BW292" s="732"/>
      <c r="BX292" s="732"/>
      <c r="BY292" s="732"/>
      <c r="BZ292" s="732"/>
      <c r="CA292" s="732"/>
      <c r="CB292" s="732"/>
      <c r="CC292" s="732"/>
      <c r="CD292" s="732"/>
      <c r="CE292" s="732"/>
      <c r="CF292" s="732"/>
      <c r="CG292" s="732"/>
      <c r="CH292" s="732"/>
      <c r="CI292" s="733"/>
    </row>
    <row r="293" spans="2:89" ht="28.2" thickBot="1" x14ac:dyDescent="0.3">
      <c r="B293" s="985" t="s">
        <v>567</v>
      </c>
      <c r="C293" s="986" t="s">
        <v>568</v>
      </c>
      <c r="D293" s="986" t="s">
        <v>569</v>
      </c>
      <c r="E293" s="986" t="s">
        <v>146</v>
      </c>
      <c r="F293" s="987">
        <v>2</v>
      </c>
      <c r="G293" s="764">
        <v>0</v>
      </c>
      <c r="H293" s="765">
        <v>0</v>
      </c>
      <c r="I293" s="765">
        <v>0</v>
      </c>
      <c r="J293" s="765">
        <v>0</v>
      </c>
      <c r="K293" s="765">
        <v>0</v>
      </c>
      <c r="L293" s="765">
        <v>0</v>
      </c>
      <c r="M293" s="766">
        <v>0</v>
      </c>
      <c r="N293" s="766">
        <v>0</v>
      </c>
      <c r="O293" s="766">
        <v>0</v>
      </c>
      <c r="P293" s="766">
        <v>0</v>
      </c>
      <c r="Q293" s="766">
        <v>0</v>
      </c>
      <c r="R293" s="766">
        <v>0</v>
      </c>
      <c r="S293" s="766">
        <v>0</v>
      </c>
      <c r="T293" s="766">
        <v>0</v>
      </c>
      <c r="U293" s="766">
        <v>0</v>
      </c>
      <c r="V293" s="766">
        <v>0</v>
      </c>
      <c r="W293" s="766">
        <v>0</v>
      </c>
      <c r="X293" s="766">
        <v>0</v>
      </c>
      <c r="Y293" s="766">
        <v>0</v>
      </c>
      <c r="Z293" s="766">
        <v>0</v>
      </c>
      <c r="AA293" s="766">
        <v>0</v>
      </c>
      <c r="AB293" s="766">
        <v>0</v>
      </c>
      <c r="AC293" s="766">
        <v>0</v>
      </c>
      <c r="AD293" s="766">
        <v>0</v>
      </c>
      <c r="AE293" s="766">
        <v>0</v>
      </c>
      <c r="AF293" s="766">
        <v>0</v>
      </c>
      <c r="AG293" s="766">
        <v>0</v>
      </c>
      <c r="AH293" s="766">
        <v>0</v>
      </c>
      <c r="AI293" s="766">
        <v>0</v>
      </c>
      <c r="AJ293" s="766">
        <v>0</v>
      </c>
      <c r="AK293" s="766">
        <v>0</v>
      </c>
      <c r="AL293" s="766">
        <v>0</v>
      </c>
      <c r="AM293" s="766">
        <v>0</v>
      </c>
      <c r="AN293" s="766">
        <v>0</v>
      </c>
      <c r="AO293" s="766">
        <v>0</v>
      </c>
      <c r="AP293" s="766">
        <v>0</v>
      </c>
      <c r="AQ293" s="766">
        <v>0</v>
      </c>
      <c r="AR293" s="766">
        <v>0</v>
      </c>
      <c r="AS293" s="766">
        <v>0</v>
      </c>
      <c r="AT293" s="766">
        <v>0</v>
      </c>
      <c r="AU293" s="766">
        <v>0</v>
      </c>
      <c r="AV293" s="766">
        <v>0</v>
      </c>
      <c r="AW293" s="766">
        <v>0</v>
      </c>
      <c r="AX293" s="766">
        <v>0</v>
      </c>
      <c r="AY293" s="766">
        <v>0</v>
      </c>
      <c r="AZ293" s="766">
        <v>0</v>
      </c>
      <c r="BA293" s="766">
        <v>0</v>
      </c>
      <c r="BB293" s="766">
        <v>0</v>
      </c>
      <c r="BC293" s="766">
        <v>0</v>
      </c>
      <c r="BD293" s="766">
        <v>0</v>
      </c>
      <c r="BE293" s="766">
        <v>0</v>
      </c>
      <c r="BF293" s="766">
        <v>0</v>
      </c>
      <c r="BG293" s="766">
        <v>0</v>
      </c>
      <c r="BH293" s="766">
        <v>0</v>
      </c>
      <c r="BI293" s="766">
        <v>0</v>
      </c>
      <c r="BJ293" s="766">
        <v>0</v>
      </c>
      <c r="BK293" s="766"/>
      <c r="BL293" s="766"/>
      <c r="BM293" s="766"/>
      <c r="BN293" s="766"/>
      <c r="BO293" s="766"/>
      <c r="BP293" s="766"/>
      <c r="BQ293" s="766"/>
      <c r="BR293" s="766"/>
      <c r="BS293" s="766"/>
      <c r="BT293" s="766"/>
      <c r="BU293" s="766"/>
      <c r="BV293" s="766"/>
      <c r="BW293" s="766"/>
      <c r="BX293" s="766"/>
      <c r="BY293" s="766"/>
      <c r="BZ293" s="766"/>
      <c r="CA293" s="766"/>
      <c r="CB293" s="766"/>
      <c r="CC293" s="766"/>
      <c r="CD293" s="766"/>
      <c r="CE293" s="766"/>
      <c r="CF293" s="766"/>
      <c r="CG293" s="766"/>
      <c r="CH293" s="766"/>
      <c r="CI293" s="767"/>
    </row>
    <row r="294" spans="2:89" ht="27.6" x14ac:dyDescent="0.25">
      <c r="B294" s="988" t="s">
        <v>570</v>
      </c>
      <c r="C294" s="989" t="s">
        <v>571</v>
      </c>
      <c r="D294" s="990" t="s">
        <v>572</v>
      </c>
      <c r="E294" s="989" t="s">
        <v>146</v>
      </c>
      <c r="F294" s="991">
        <v>2</v>
      </c>
      <c r="G294" s="729">
        <v>0</v>
      </c>
      <c r="H294" s="730">
        <v>0</v>
      </c>
      <c r="I294" s="730">
        <v>0</v>
      </c>
      <c r="J294" s="730">
        <v>0</v>
      </c>
      <c r="K294" s="730">
        <v>0</v>
      </c>
      <c r="L294" s="730">
        <v>0</v>
      </c>
      <c r="M294" s="731">
        <v>0</v>
      </c>
      <c r="N294" s="731">
        <v>0</v>
      </c>
      <c r="O294" s="731">
        <v>0</v>
      </c>
      <c r="P294" s="731">
        <v>0</v>
      </c>
      <c r="Q294" s="731">
        <v>0</v>
      </c>
      <c r="R294" s="731">
        <v>0</v>
      </c>
      <c r="S294" s="731">
        <v>0</v>
      </c>
      <c r="T294" s="731">
        <v>0</v>
      </c>
      <c r="U294" s="731">
        <v>0</v>
      </c>
      <c r="V294" s="731">
        <v>0</v>
      </c>
      <c r="W294" s="731">
        <v>0</v>
      </c>
      <c r="X294" s="731">
        <v>0</v>
      </c>
      <c r="Y294" s="731">
        <v>0</v>
      </c>
      <c r="Z294" s="731">
        <v>0</v>
      </c>
      <c r="AA294" s="731">
        <v>0</v>
      </c>
      <c r="AB294" s="731">
        <v>0</v>
      </c>
      <c r="AC294" s="731">
        <v>0</v>
      </c>
      <c r="AD294" s="731">
        <v>0</v>
      </c>
      <c r="AE294" s="731">
        <v>0</v>
      </c>
      <c r="AF294" s="731">
        <v>0</v>
      </c>
      <c r="AG294" s="731">
        <v>0</v>
      </c>
      <c r="AH294" s="731">
        <v>0</v>
      </c>
      <c r="AI294" s="731">
        <v>0</v>
      </c>
      <c r="AJ294" s="731">
        <v>0</v>
      </c>
      <c r="AK294" s="731">
        <v>0</v>
      </c>
      <c r="AL294" s="731">
        <v>0</v>
      </c>
      <c r="AM294" s="731">
        <v>0</v>
      </c>
      <c r="AN294" s="731">
        <v>0</v>
      </c>
      <c r="AO294" s="731">
        <v>0</v>
      </c>
      <c r="AP294" s="731">
        <v>0</v>
      </c>
      <c r="AQ294" s="731">
        <v>0</v>
      </c>
      <c r="AR294" s="731">
        <v>0</v>
      </c>
      <c r="AS294" s="731">
        <v>0</v>
      </c>
      <c r="AT294" s="731">
        <v>0</v>
      </c>
      <c r="AU294" s="731">
        <v>0</v>
      </c>
      <c r="AV294" s="731">
        <v>0</v>
      </c>
      <c r="AW294" s="731">
        <v>0</v>
      </c>
      <c r="AX294" s="731">
        <v>0</v>
      </c>
      <c r="AY294" s="731">
        <v>0</v>
      </c>
      <c r="AZ294" s="731">
        <v>0</v>
      </c>
      <c r="BA294" s="731">
        <v>0</v>
      </c>
      <c r="BB294" s="731">
        <v>0</v>
      </c>
      <c r="BC294" s="731">
        <v>0</v>
      </c>
      <c r="BD294" s="731">
        <v>0</v>
      </c>
      <c r="BE294" s="731">
        <v>0</v>
      </c>
      <c r="BF294" s="731">
        <v>0</v>
      </c>
      <c r="BG294" s="731">
        <v>0</v>
      </c>
      <c r="BH294" s="731">
        <v>0</v>
      </c>
      <c r="BI294" s="731">
        <v>0</v>
      </c>
      <c r="BJ294" s="731">
        <v>0</v>
      </c>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56"/>
    </row>
    <row r="295" spans="2:89" ht="27.6" x14ac:dyDescent="0.25">
      <c r="B295" s="970" t="s">
        <v>573</v>
      </c>
      <c r="C295" s="971" t="s">
        <v>574</v>
      </c>
      <c r="D295" s="972" t="s">
        <v>575</v>
      </c>
      <c r="E295" s="971" t="s">
        <v>146</v>
      </c>
      <c r="F295" s="973">
        <v>2</v>
      </c>
      <c r="G295" s="737">
        <v>0</v>
      </c>
      <c r="H295" s="738">
        <v>0</v>
      </c>
      <c r="I295" s="738">
        <v>0</v>
      </c>
      <c r="J295" s="738">
        <v>0</v>
      </c>
      <c r="K295" s="738">
        <v>0</v>
      </c>
      <c r="L295" s="738">
        <v>0</v>
      </c>
      <c r="M295" s="732">
        <v>0</v>
      </c>
      <c r="N295" s="732">
        <v>0</v>
      </c>
      <c r="O295" s="732">
        <v>0</v>
      </c>
      <c r="P295" s="732">
        <v>0</v>
      </c>
      <c r="Q295" s="732">
        <v>0</v>
      </c>
      <c r="R295" s="732">
        <v>0</v>
      </c>
      <c r="S295" s="732">
        <v>0</v>
      </c>
      <c r="T295" s="732">
        <v>0</v>
      </c>
      <c r="U295" s="732">
        <v>0</v>
      </c>
      <c r="V295" s="732">
        <v>0</v>
      </c>
      <c r="W295" s="732">
        <v>0</v>
      </c>
      <c r="X295" s="732">
        <v>0</v>
      </c>
      <c r="Y295" s="732">
        <v>0</v>
      </c>
      <c r="Z295" s="732">
        <v>0</v>
      </c>
      <c r="AA295" s="732">
        <v>0</v>
      </c>
      <c r="AB295" s="732">
        <v>0</v>
      </c>
      <c r="AC295" s="732">
        <v>0</v>
      </c>
      <c r="AD295" s="732">
        <v>0</v>
      </c>
      <c r="AE295" s="732">
        <v>0</v>
      </c>
      <c r="AF295" s="732">
        <v>0</v>
      </c>
      <c r="AG295" s="732">
        <v>0</v>
      </c>
      <c r="AH295" s="732">
        <v>0</v>
      </c>
      <c r="AI295" s="732">
        <v>0</v>
      </c>
      <c r="AJ295" s="732">
        <v>0</v>
      </c>
      <c r="AK295" s="732">
        <v>0</v>
      </c>
      <c r="AL295" s="732">
        <v>0</v>
      </c>
      <c r="AM295" s="732">
        <v>0</v>
      </c>
      <c r="AN295" s="732">
        <v>0</v>
      </c>
      <c r="AO295" s="732">
        <v>0</v>
      </c>
      <c r="AP295" s="732">
        <v>0</v>
      </c>
      <c r="AQ295" s="732">
        <v>0</v>
      </c>
      <c r="AR295" s="732">
        <v>0</v>
      </c>
      <c r="AS295" s="732">
        <v>0</v>
      </c>
      <c r="AT295" s="732">
        <v>0</v>
      </c>
      <c r="AU295" s="732">
        <v>0</v>
      </c>
      <c r="AV295" s="732">
        <v>0</v>
      </c>
      <c r="AW295" s="732">
        <v>0</v>
      </c>
      <c r="AX295" s="732">
        <v>0</v>
      </c>
      <c r="AY295" s="732">
        <v>0</v>
      </c>
      <c r="AZ295" s="732">
        <v>0</v>
      </c>
      <c r="BA295" s="732">
        <v>0</v>
      </c>
      <c r="BB295" s="732">
        <v>0</v>
      </c>
      <c r="BC295" s="732">
        <v>0</v>
      </c>
      <c r="BD295" s="732">
        <v>0</v>
      </c>
      <c r="BE295" s="732">
        <v>0</v>
      </c>
      <c r="BF295" s="732">
        <v>0</v>
      </c>
      <c r="BG295" s="732">
        <v>0</v>
      </c>
      <c r="BH295" s="732">
        <v>0</v>
      </c>
      <c r="BI295" s="732">
        <v>0</v>
      </c>
      <c r="BJ295" s="732">
        <v>0</v>
      </c>
      <c r="BK295" s="732"/>
      <c r="BL295" s="732"/>
      <c r="BM295" s="732"/>
      <c r="BN295" s="732"/>
      <c r="BO295" s="732"/>
      <c r="BP295" s="732"/>
      <c r="BQ295" s="732"/>
      <c r="BR295" s="732"/>
      <c r="BS295" s="732"/>
      <c r="BT295" s="732"/>
      <c r="BU295" s="732"/>
      <c r="BV295" s="732"/>
      <c r="BW295" s="732"/>
      <c r="BX295" s="732"/>
      <c r="BY295" s="732"/>
      <c r="BZ295" s="732"/>
      <c r="CA295" s="732"/>
      <c r="CB295" s="732"/>
      <c r="CC295" s="732"/>
      <c r="CD295" s="732"/>
      <c r="CE295" s="732"/>
      <c r="CF295" s="732"/>
      <c r="CG295" s="732"/>
      <c r="CH295" s="732"/>
      <c r="CI295" s="733"/>
    </row>
    <row r="296" spans="2:89" ht="27.6" x14ac:dyDescent="0.25">
      <c r="B296" s="970" t="s">
        <v>576</v>
      </c>
      <c r="C296" s="971" t="s">
        <v>577</v>
      </c>
      <c r="D296" s="972" t="s">
        <v>578</v>
      </c>
      <c r="E296" s="971" t="s">
        <v>146</v>
      </c>
      <c r="F296" s="973">
        <v>2</v>
      </c>
      <c r="G296" s="737">
        <v>0</v>
      </c>
      <c r="H296" s="738">
        <v>0</v>
      </c>
      <c r="I296" s="738">
        <v>0</v>
      </c>
      <c r="J296" s="738">
        <v>0</v>
      </c>
      <c r="K296" s="738">
        <v>0</v>
      </c>
      <c r="L296" s="738">
        <v>0</v>
      </c>
      <c r="M296" s="732">
        <v>0.56743767999999994</v>
      </c>
      <c r="N296" s="732">
        <v>1.1302791400000003</v>
      </c>
      <c r="O296" s="732">
        <v>1.6894206000000001</v>
      </c>
      <c r="P296" s="732">
        <v>2.2456620599999995</v>
      </c>
      <c r="Q296" s="732">
        <v>2.7995997399999997</v>
      </c>
      <c r="R296" s="732">
        <v>3.3516411999999995</v>
      </c>
      <c r="S296" s="732">
        <v>3.9021826599999998</v>
      </c>
      <c r="T296" s="732">
        <v>4.4514241199999995</v>
      </c>
      <c r="U296" s="732">
        <v>4.9997655799999992</v>
      </c>
      <c r="V296" s="732">
        <v>5.5473032599999987</v>
      </c>
      <c r="W296" s="732">
        <v>5.5498032599999982</v>
      </c>
      <c r="X296" s="732">
        <v>5.5518032599999989</v>
      </c>
      <c r="Y296" s="732">
        <v>5.5534032599999987</v>
      </c>
      <c r="Z296" s="732">
        <v>5.5546032599999986</v>
      </c>
      <c r="AA296" s="732">
        <v>5.5557032599999987</v>
      </c>
      <c r="AB296" s="732">
        <v>5.5565032599999986</v>
      </c>
      <c r="AC296" s="732">
        <v>5.5572032599999988</v>
      </c>
      <c r="AD296" s="732">
        <v>5.5577032599999985</v>
      </c>
      <c r="AE296" s="732">
        <v>5.5581032599999984</v>
      </c>
      <c r="AF296" s="732">
        <v>5.5585032599999984</v>
      </c>
      <c r="AG296" s="732">
        <v>5.5587032599999988</v>
      </c>
      <c r="AH296" s="732">
        <v>5.5589032599999983</v>
      </c>
      <c r="AI296" s="732">
        <v>5.5591032599999988</v>
      </c>
      <c r="AJ296" s="732">
        <v>5.5593032599999983</v>
      </c>
      <c r="AK296" s="732">
        <v>5.559403259999999</v>
      </c>
      <c r="AL296" s="732">
        <v>5.5595032599999987</v>
      </c>
      <c r="AM296" s="732">
        <v>5.5596032599999985</v>
      </c>
      <c r="AN296" s="732">
        <v>5.5596032599999985</v>
      </c>
      <c r="AO296" s="732">
        <v>5.5597032599999983</v>
      </c>
      <c r="AP296" s="732">
        <v>5.5598032599999989</v>
      </c>
      <c r="AQ296" s="732">
        <v>5.5599032599999987</v>
      </c>
      <c r="AR296" s="732">
        <v>5.5599032599999987</v>
      </c>
      <c r="AS296" s="732">
        <v>5.5600032599999984</v>
      </c>
      <c r="AT296" s="732">
        <v>5.5601032599999982</v>
      </c>
      <c r="AU296" s="732">
        <v>5.5602032599999989</v>
      </c>
      <c r="AV296" s="732">
        <v>5.5602032599999989</v>
      </c>
      <c r="AW296" s="732">
        <v>5.5603032599999986</v>
      </c>
      <c r="AX296" s="732">
        <v>5.5604032599999984</v>
      </c>
      <c r="AY296" s="732">
        <v>5.5605032599999982</v>
      </c>
      <c r="AZ296" s="732">
        <v>5.5605032599999982</v>
      </c>
      <c r="BA296" s="732">
        <v>5.5606032599999988</v>
      </c>
      <c r="BB296" s="732">
        <v>5.5607032599999986</v>
      </c>
      <c r="BC296" s="732">
        <v>5.5608032599999984</v>
      </c>
      <c r="BD296" s="732">
        <v>5.5608032599999984</v>
      </c>
      <c r="BE296" s="732">
        <v>5.5609032599999981</v>
      </c>
      <c r="BF296" s="732">
        <v>5.5610032599999988</v>
      </c>
      <c r="BG296" s="732">
        <v>5.5611032599999985</v>
      </c>
      <c r="BH296" s="732">
        <v>5.5611032599999985</v>
      </c>
      <c r="BI296" s="732">
        <v>5.5612032599999983</v>
      </c>
      <c r="BJ296" s="732">
        <v>5.5613032599999981</v>
      </c>
      <c r="BK296" s="732"/>
      <c r="BL296" s="732"/>
      <c r="BM296" s="732"/>
      <c r="BN296" s="732"/>
      <c r="BO296" s="732"/>
      <c r="BP296" s="732"/>
      <c r="BQ296" s="732"/>
      <c r="BR296" s="732"/>
      <c r="BS296" s="732"/>
      <c r="BT296" s="732"/>
      <c r="BU296" s="732"/>
      <c r="BV296" s="732"/>
      <c r="BW296" s="732"/>
      <c r="BX296" s="732"/>
      <c r="BY296" s="732"/>
      <c r="BZ296" s="732"/>
      <c r="CA296" s="732"/>
      <c r="CB296" s="732"/>
      <c r="CC296" s="732"/>
      <c r="CD296" s="732"/>
      <c r="CE296" s="732"/>
      <c r="CF296" s="732"/>
      <c r="CG296" s="732"/>
      <c r="CH296" s="732"/>
      <c r="CI296" s="733"/>
    </row>
    <row r="297" spans="2:89" ht="27.6" x14ac:dyDescent="0.25">
      <c r="B297" s="970" t="s">
        <v>579</v>
      </c>
      <c r="C297" s="971" t="s">
        <v>580</v>
      </c>
      <c r="D297" s="972" t="s">
        <v>581</v>
      </c>
      <c r="E297" s="971" t="s">
        <v>146</v>
      </c>
      <c r="F297" s="973">
        <v>2</v>
      </c>
      <c r="G297" s="737">
        <v>0</v>
      </c>
      <c r="H297" s="738">
        <v>0</v>
      </c>
      <c r="I297" s="738">
        <v>0</v>
      </c>
      <c r="J297" s="738">
        <v>0</v>
      </c>
      <c r="K297" s="738">
        <v>0</v>
      </c>
      <c r="L297" s="738">
        <v>0</v>
      </c>
      <c r="M297" s="732">
        <v>-0.56743767999999994</v>
      </c>
      <c r="N297" s="732">
        <v>-1.1302791400000003</v>
      </c>
      <c r="O297" s="732">
        <v>-1.6894206000000001</v>
      </c>
      <c r="P297" s="732">
        <v>-2.2456620599999995</v>
      </c>
      <c r="Q297" s="732">
        <v>-2.7995997399999997</v>
      </c>
      <c r="R297" s="732">
        <v>-3.3516411999999995</v>
      </c>
      <c r="S297" s="732">
        <v>-3.9021826599999998</v>
      </c>
      <c r="T297" s="732">
        <v>-4.4514241199999995</v>
      </c>
      <c r="U297" s="732">
        <v>-4.9997655799999992</v>
      </c>
      <c r="V297" s="732">
        <v>-5.5473032599999987</v>
      </c>
      <c r="W297" s="732">
        <v>-5.5498032599999982</v>
      </c>
      <c r="X297" s="732">
        <v>-5.5518032599999989</v>
      </c>
      <c r="Y297" s="732">
        <v>-5.5534032599999987</v>
      </c>
      <c r="Z297" s="732">
        <v>-5.5546032599999986</v>
      </c>
      <c r="AA297" s="732">
        <v>-5.5557032599999987</v>
      </c>
      <c r="AB297" s="732">
        <v>-5.5565032599999986</v>
      </c>
      <c r="AC297" s="732">
        <v>-5.5572032599999988</v>
      </c>
      <c r="AD297" s="732">
        <v>-5.5577032599999985</v>
      </c>
      <c r="AE297" s="732">
        <v>-5.5581032599999984</v>
      </c>
      <c r="AF297" s="732">
        <v>-5.5585032599999984</v>
      </c>
      <c r="AG297" s="732">
        <v>-5.5587032599999988</v>
      </c>
      <c r="AH297" s="732">
        <v>-5.5589032599999983</v>
      </c>
      <c r="AI297" s="732">
        <v>-5.5591032599999988</v>
      </c>
      <c r="AJ297" s="732">
        <v>-5.5593032599999983</v>
      </c>
      <c r="AK297" s="732">
        <v>-5.559403259999999</v>
      </c>
      <c r="AL297" s="732">
        <v>-5.5595032599999987</v>
      </c>
      <c r="AM297" s="732">
        <v>-5.5596032599999985</v>
      </c>
      <c r="AN297" s="732">
        <v>-5.5596032599999985</v>
      </c>
      <c r="AO297" s="732">
        <v>-5.5597032599999983</v>
      </c>
      <c r="AP297" s="732">
        <v>-5.5598032599999989</v>
      </c>
      <c r="AQ297" s="732">
        <v>-5.5599032599999987</v>
      </c>
      <c r="AR297" s="732">
        <v>-5.5599032599999987</v>
      </c>
      <c r="AS297" s="732">
        <v>-5.5600032599999984</v>
      </c>
      <c r="AT297" s="732">
        <v>-5.5601032599999982</v>
      </c>
      <c r="AU297" s="732">
        <v>-5.5602032599999989</v>
      </c>
      <c r="AV297" s="732">
        <v>-5.5602032599999989</v>
      </c>
      <c r="AW297" s="732">
        <v>-5.5603032599999986</v>
      </c>
      <c r="AX297" s="732">
        <v>-5.5604032599999984</v>
      </c>
      <c r="AY297" s="732">
        <v>-5.5605032599999982</v>
      </c>
      <c r="AZ297" s="732">
        <v>-5.5605032599999982</v>
      </c>
      <c r="BA297" s="732">
        <v>-5.5606032599999988</v>
      </c>
      <c r="BB297" s="732">
        <v>-5.5607032599999986</v>
      </c>
      <c r="BC297" s="732">
        <v>-5.5608032599999984</v>
      </c>
      <c r="BD297" s="732">
        <v>-5.5608032599999984</v>
      </c>
      <c r="BE297" s="732">
        <v>-5.5609032599999981</v>
      </c>
      <c r="BF297" s="732">
        <v>-5.5610032599999988</v>
      </c>
      <c r="BG297" s="732">
        <v>-5.5611032599999985</v>
      </c>
      <c r="BH297" s="732">
        <v>-5.5611032599999985</v>
      </c>
      <c r="BI297" s="732">
        <v>-5.5612032599999983</v>
      </c>
      <c r="BJ297" s="732">
        <v>-5.5613032599999981</v>
      </c>
      <c r="BK297" s="732"/>
      <c r="BL297" s="732"/>
      <c r="BM297" s="732"/>
      <c r="BN297" s="732"/>
      <c r="BO297" s="732"/>
      <c r="BP297" s="732"/>
      <c r="BQ297" s="732"/>
      <c r="BR297" s="732"/>
      <c r="BS297" s="732"/>
      <c r="BT297" s="732"/>
      <c r="BU297" s="732"/>
      <c r="BV297" s="732"/>
      <c r="BW297" s="732"/>
      <c r="BX297" s="732"/>
      <c r="BY297" s="732"/>
      <c r="BZ297" s="732"/>
      <c r="CA297" s="732"/>
      <c r="CB297" s="732"/>
      <c r="CC297" s="732"/>
      <c r="CD297" s="732"/>
      <c r="CE297" s="732"/>
      <c r="CF297" s="732"/>
      <c r="CG297" s="732"/>
      <c r="CH297" s="732"/>
      <c r="CI297" s="733"/>
    </row>
    <row r="298" spans="2:89" ht="41.4" x14ac:dyDescent="0.25">
      <c r="B298" s="970" t="s">
        <v>582</v>
      </c>
      <c r="C298" s="971" t="s">
        <v>583</v>
      </c>
      <c r="D298" s="972" t="s">
        <v>584</v>
      </c>
      <c r="E298" s="971" t="s">
        <v>146</v>
      </c>
      <c r="F298" s="973">
        <v>2</v>
      </c>
      <c r="G298" s="737">
        <v>0</v>
      </c>
      <c r="H298" s="738">
        <v>0</v>
      </c>
      <c r="I298" s="738">
        <v>0</v>
      </c>
      <c r="J298" s="738">
        <v>0</v>
      </c>
      <c r="K298" s="738">
        <v>0</v>
      </c>
      <c r="L298" s="738">
        <v>0</v>
      </c>
      <c r="M298" s="732">
        <v>0</v>
      </c>
      <c r="N298" s="732">
        <v>0</v>
      </c>
      <c r="O298" s="732">
        <v>0</v>
      </c>
      <c r="P298" s="732">
        <v>0</v>
      </c>
      <c r="Q298" s="732">
        <v>0</v>
      </c>
      <c r="R298" s="732">
        <v>0</v>
      </c>
      <c r="S298" s="732">
        <v>0</v>
      </c>
      <c r="T298" s="732">
        <v>0</v>
      </c>
      <c r="U298" s="732">
        <v>0</v>
      </c>
      <c r="V298" s="732">
        <v>0</v>
      </c>
      <c r="W298" s="732">
        <v>0</v>
      </c>
      <c r="X298" s="732">
        <v>0</v>
      </c>
      <c r="Y298" s="732">
        <v>0</v>
      </c>
      <c r="Z298" s="732">
        <v>0</v>
      </c>
      <c r="AA298" s="732">
        <v>0</v>
      </c>
      <c r="AB298" s="732">
        <v>0</v>
      </c>
      <c r="AC298" s="732">
        <v>0</v>
      </c>
      <c r="AD298" s="732">
        <v>0</v>
      </c>
      <c r="AE298" s="732">
        <v>0</v>
      </c>
      <c r="AF298" s="732">
        <v>0</v>
      </c>
      <c r="AG298" s="732">
        <v>0</v>
      </c>
      <c r="AH298" s="732">
        <v>0</v>
      </c>
      <c r="AI298" s="732">
        <v>0</v>
      </c>
      <c r="AJ298" s="732">
        <v>0</v>
      </c>
      <c r="AK298" s="732">
        <v>0</v>
      </c>
      <c r="AL298" s="732">
        <v>0</v>
      </c>
      <c r="AM298" s="732">
        <v>0</v>
      </c>
      <c r="AN298" s="732">
        <v>0</v>
      </c>
      <c r="AO298" s="732">
        <v>0</v>
      </c>
      <c r="AP298" s="732">
        <v>0</v>
      </c>
      <c r="AQ298" s="732">
        <v>0</v>
      </c>
      <c r="AR298" s="732">
        <v>0</v>
      </c>
      <c r="AS298" s="732">
        <v>0</v>
      </c>
      <c r="AT298" s="732">
        <v>0</v>
      </c>
      <c r="AU298" s="732">
        <v>0</v>
      </c>
      <c r="AV298" s="732">
        <v>0</v>
      </c>
      <c r="AW298" s="732">
        <v>0</v>
      </c>
      <c r="AX298" s="732">
        <v>0</v>
      </c>
      <c r="AY298" s="732">
        <v>0</v>
      </c>
      <c r="AZ298" s="732">
        <v>0</v>
      </c>
      <c r="BA298" s="732">
        <v>0</v>
      </c>
      <c r="BB298" s="732">
        <v>0</v>
      </c>
      <c r="BC298" s="732">
        <v>0</v>
      </c>
      <c r="BD298" s="732">
        <v>0</v>
      </c>
      <c r="BE298" s="732">
        <v>0</v>
      </c>
      <c r="BF298" s="732">
        <v>0</v>
      </c>
      <c r="BG298" s="732">
        <v>0</v>
      </c>
      <c r="BH298" s="732">
        <v>0</v>
      </c>
      <c r="BI298" s="732">
        <v>0</v>
      </c>
      <c r="BJ298" s="732">
        <v>0</v>
      </c>
      <c r="BK298" s="732"/>
      <c r="BL298" s="732"/>
      <c r="BM298" s="732"/>
      <c r="BN298" s="732"/>
      <c r="BO298" s="732"/>
      <c r="BP298" s="732"/>
      <c r="BQ298" s="732"/>
      <c r="BR298" s="732"/>
      <c r="BS298" s="732"/>
      <c r="BT298" s="732"/>
      <c r="BU298" s="732"/>
      <c r="BV298" s="732"/>
      <c r="BW298" s="732"/>
      <c r="BX298" s="732"/>
      <c r="BY298" s="732"/>
      <c r="BZ298" s="732"/>
      <c r="CA298" s="732"/>
      <c r="CB298" s="732"/>
      <c r="CC298" s="732"/>
      <c r="CD298" s="732"/>
      <c r="CE298" s="732"/>
      <c r="CF298" s="732"/>
      <c r="CG298" s="732"/>
      <c r="CH298" s="732"/>
      <c r="CI298" s="733"/>
    </row>
    <row r="299" spans="2:89" x14ac:dyDescent="0.25">
      <c r="B299" s="992" t="s">
        <v>585</v>
      </c>
      <c r="C299" s="993" t="s">
        <v>586</v>
      </c>
      <c r="D299" s="993" t="s">
        <v>587</v>
      </c>
      <c r="E299" s="993" t="s">
        <v>146</v>
      </c>
      <c r="F299" s="994">
        <v>2</v>
      </c>
      <c r="G299" s="764">
        <v>0</v>
      </c>
      <c r="H299" s="765">
        <v>0</v>
      </c>
      <c r="I299" s="765">
        <v>0</v>
      </c>
      <c r="J299" s="765">
        <v>0</v>
      </c>
      <c r="K299" s="765">
        <v>0</v>
      </c>
      <c r="L299" s="765">
        <v>0</v>
      </c>
      <c r="M299" s="766">
        <v>-0.31439999999999868</v>
      </c>
      <c r="N299" s="766">
        <v>-0.62879999999999736</v>
      </c>
      <c r="O299" s="766">
        <v>-0.94319999999999604</v>
      </c>
      <c r="P299" s="766">
        <v>-1.2575999999999947</v>
      </c>
      <c r="Q299" s="766">
        <v>-1.5719999999999934</v>
      </c>
      <c r="R299" s="766">
        <v>-1.8863999999999921</v>
      </c>
      <c r="S299" s="766">
        <v>-2.2007999999999908</v>
      </c>
      <c r="T299" s="766">
        <v>-2.5151999999999894</v>
      </c>
      <c r="U299" s="766">
        <v>-2.8295999999999881</v>
      </c>
      <c r="V299" s="766">
        <v>-3.1439999999999868</v>
      </c>
      <c r="W299" s="766">
        <v>-3.4583999999999855</v>
      </c>
      <c r="X299" s="766">
        <v>-3.7727999999999842</v>
      </c>
      <c r="Y299" s="766">
        <v>-4.0871999999999833</v>
      </c>
      <c r="Z299" s="766">
        <v>-4.4015999999999815</v>
      </c>
      <c r="AA299" s="766">
        <v>-4.7159999999999807</v>
      </c>
      <c r="AB299" s="766">
        <v>-5.0303999999999789</v>
      </c>
      <c r="AC299" s="766">
        <v>-5.344799999999978</v>
      </c>
      <c r="AD299" s="766">
        <v>-5.6591999999999762</v>
      </c>
      <c r="AE299" s="766">
        <v>-5.9735999999999754</v>
      </c>
      <c r="AF299" s="766">
        <v>-6.2879999999999736</v>
      </c>
      <c r="AG299" s="766">
        <v>-6.6023999999999727</v>
      </c>
      <c r="AH299" s="766">
        <v>-6.916799999999971</v>
      </c>
      <c r="AI299" s="766">
        <v>-7.2311999999999701</v>
      </c>
      <c r="AJ299" s="766">
        <v>-7.5455999999999683</v>
      </c>
      <c r="AK299" s="766">
        <v>-7.8599999999999994</v>
      </c>
      <c r="AL299" s="766">
        <v>-7.9409500000000008</v>
      </c>
      <c r="AM299" s="766">
        <v>-8.021495250000001</v>
      </c>
      <c r="AN299" s="766">
        <v>-8.1016377737500012</v>
      </c>
      <c r="AO299" s="766">
        <v>-8.1813795848812507</v>
      </c>
      <c r="AP299" s="766">
        <v>-8.2607226869568446</v>
      </c>
      <c r="AQ299" s="766">
        <v>-8.3396690735220602</v>
      </c>
      <c r="AR299" s="766">
        <v>-8.4182207281544503</v>
      </c>
      <c r="AS299" s="766">
        <v>-8.4963796245136773</v>
      </c>
      <c r="AT299" s="766">
        <v>-8.574147726391109</v>
      </c>
      <c r="AU299" s="766">
        <v>-8.6515269877591532</v>
      </c>
      <c r="AV299" s="766">
        <v>-8.7285193528203582</v>
      </c>
      <c r="AW299" s="766">
        <v>-8.8051267560562572</v>
      </c>
      <c r="AX299" s="766">
        <v>-8.8813511222759765</v>
      </c>
      <c r="AY299" s="766">
        <v>-8.9571943666645968</v>
      </c>
      <c r="AZ299" s="766">
        <v>-9.0326583948312731</v>
      </c>
      <c r="BA299" s="766">
        <v>-9.1077451028571161</v>
      </c>
      <c r="BB299" s="766">
        <v>-9.1824563773428309</v>
      </c>
      <c r="BC299" s="766">
        <v>-9.256794095456117</v>
      </c>
      <c r="BD299" s="766">
        <v>-9.3307601249788359</v>
      </c>
      <c r="BE299" s="766">
        <v>-9.404356324353941</v>
      </c>
      <c r="BF299" s="766">
        <v>-9.4775845427321705</v>
      </c>
      <c r="BG299" s="766">
        <v>-9.5504466200185103</v>
      </c>
      <c r="BH299" s="766">
        <v>-9.6229443869184177</v>
      </c>
      <c r="BI299" s="766">
        <v>-9.695079664983826</v>
      </c>
      <c r="BJ299" s="766">
        <v>-9.7668542666589069</v>
      </c>
      <c r="BK299" s="766"/>
      <c r="BL299" s="766"/>
      <c r="BM299" s="766"/>
      <c r="BN299" s="766"/>
      <c r="BO299" s="766"/>
      <c r="BP299" s="766"/>
      <c r="BQ299" s="766"/>
      <c r="BR299" s="766"/>
      <c r="BS299" s="766"/>
      <c r="BT299" s="766"/>
      <c r="BU299" s="766"/>
      <c r="BV299" s="766"/>
      <c r="BW299" s="766"/>
      <c r="BX299" s="766"/>
      <c r="BY299" s="766"/>
      <c r="BZ299" s="766"/>
      <c r="CA299" s="766"/>
      <c r="CB299" s="766"/>
      <c r="CC299" s="766"/>
      <c r="CD299" s="766"/>
      <c r="CE299" s="766"/>
      <c r="CF299" s="766"/>
      <c r="CG299" s="766"/>
      <c r="CH299" s="766"/>
      <c r="CI299" s="767"/>
    </row>
    <row r="300" spans="2:89" ht="14.4" thickBot="1" x14ac:dyDescent="0.3">
      <c r="B300" s="775"/>
      <c r="C300" s="775"/>
      <c r="D300" s="775"/>
      <c r="E300" s="775"/>
      <c r="F300" s="718"/>
      <c r="G300" s="719"/>
      <c r="H300" s="719"/>
      <c r="I300" s="719"/>
      <c r="J300" s="719"/>
      <c r="K300" s="719"/>
      <c r="L300" s="719"/>
      <c r="M300" s="719"/>
      <c r="N300" s="719"/>
      <c r="O300" s="719"/>
      <c r="P300" s="719"/>
      <c r="Q300" s="719"/>
      <c r="R300" s="719"/>
      <c r="S300" s="719"/>
      <c r="T300" s="719"/>
      <c r="U300" s="719"/>
      <c r="V300" s="719"/>
      <c r="W300" s="719"/>
      <c r="X300" s="719"/>
      <c r="Y300" s="719"/>
      <c r="Z300" s="719"/>
      <c r="AA300" s="719"/>
      <c r="AB300" s="719"/>
      <c r="AC300" s="719"/>
      <c r="AD300" s="719"/>
      <c r="AE300" s="719"/>
      <c r="AF300" s="719"/>
      <c r="AG300" s="719"/>
      <c r="AH300" s="719"/>
      <c r="AI300" s="719"/>
      <c r="AJ300" s="719"/>
      <c r="AK300" s="719"/>
      <c r="AL300" s="719"/>
      <c r="AM300" s="719"/>
      <c r="AN300" s="719"/>
      <c r="AO300" s="719"/>
      <c r="AP300" s="719"/>
      <c r="AQ300" s="719"/>
      <c r="AR300" s="719"/>
      <c r="AS300" s="719"/>
      <c r="AT300" s="719"/>
      <c r="AU300" s="719"/>
      <c r="AV300" s="719"/>
      <c r="AW300" s="719"/>
      <c r="AX300" s="719"/>
      <c r="AY300" s="719"/>
      <c r="AZ300" s="719"/>
      <c r="BA300" s="719"/>
      <c r="BB300" s="719"/>
      <c r="BC300" s="719"/>
      <c r="BD300" s="719"/>
      <c r="BE300" s="719"/>
      <c r="BF300" s="719"/>
      <c r="BG300" s="719"/>
      <c r="BH300" s="719"/>
      <c r="BI300" s="719"/>
      <c r="BJ300" s="719"/>
      <c r="BK300" s="719"/>
      <c r="BL300" s="719"/>
      <c r="BM300" s="719"/>
      <c r="BN300" s="719"/>
      <c r="BO300" s="719"/>
      <c r="BP300" s="719"/>
      <c r="BQ300" s="719"/>
      <c r="BR300" s="719"/>
      <c r="BS300" s="719"/>
      <c r="BT300" s="719"/>
      <c r="BU300" s="719"/>
      <c r="BV300" s="719"/>
      <c r="BW300" s="719"/>
      <c r="BX300" s="719"/>
      <c r="BY300" s="719"/>
      <c r="BZ300" s="719"/>
      <c r="CA300" s="719"/>
      <c r="CB300" s="719"/>
      <c r="CC300" s="719"/>
      <c r="CD300" s="719"/>
      <c r="CE300" s="719"/>
      <c r="CF300" s="719"/>
      <c r="CG300" s="719"/>
      <c r="CH300" s="719"/>
      <c r="CI300" s="719"/>
      <c r="CJ300" s="1134"/>
    </row>
    <row r="301" spans="2:89" ht="14.4" thickBot="1" x14ac:dyDescent="0.3">
      <c r="B301" s="956" t="s">
        <v>353</v>
      </c>
      <c r="C301" s="1382" t="s">
        <v>114</v>
      </c>
      <c r="D301" s="595"/>
      <c r="E301" s="595"/>
      <c r="F301" s="595"/>
      <c r="G301" s="595"/>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row>
    <row r="302" spans="2:89" ht="14.4" thickBot="1" x14ac:dyDescent="0.3">
      <c r="B302" s="995" t="s">
        <v>356</v>
      </c>
      <c r="C302" s="996" t="s">
        <v>115</v>
      </c>
      <c r="D302" s="996" t="s">
        <v>64</v>
      </c>
      <c r="E302" s="996" t="s">
        <v>116</v>
      </c>
      <c r="F302" s="997" t="s">
        <v>117</v>
      </c>
      <c r="G302" s="995" t="s">
        <v>118</v>
      </c>
      <c r="H302" s="995" t="s">
        <v>119</v>
      </c>
      <c r="I302" s="995" t="s">
        <v>120</v>
      </c>
      <c r="J302" s="995" t="s">
        <v>121</v>
      </c>
      <c r="K302" s="995" t="s">
        <v>122</v>
      </c>
      <c r="L302" s="995" t="s">
        <v>123</v>
      </c>
      <c r="M302" s="996" t="s">
        <v>124</v>
      </c>
      <c r="N302" s="996" t="s">
        <v>125</v>
      </c>
      <c r="O302" s="996" t="s">
        <v>126</v>
      </c>
      <c r="P302" s="996" t="s">
        <v>127</v>
      </c>
      <c r="Q302" s="996" t="s">
        <v>128</v>
      </c>
      <c r="R302" s="996" t="s">
        <v>129</v>
      </c>
      <c r="S302" s="996" t="s">
        <v>157</v>
      </c>
      <c r="T302" s="996" t="s">
        <v>158</v>
      </c>
      <c r="U302" s="996" t="s">
        <v>159</v>
      </c>
      <c r="V302" s="996" t="s">
        <v>160</v>
      </c>
      <c r="W302" s="996" t="s">
        <v>130</v>
      </c>
      <c r="X302" s="996" t="s">
        <v>161</v>
      </c>
      <c r="Y302" s="996" t="s">
        <v>162</v>
      </c>
      <c r="Z302" s="996" t="s">
        <v>163</v>
      </c>
      <c r="AA302" s="996" t="s">
        <v>164</v>
      </c>
      <c r="AB302" s="996" t="s">
        <v>131</v>
      </c>
      <c r="AC302" s="996" t="s">
        <v>165</v>
      </c>
      <c r="AD302" s="996" t="s">
        <v>166</v>
      </c>
      <c r="AE302" s="996" t="s">
        <v>167</v>
      </c>
      <c r="AF302" s="996" t="s">
        <v>168</v>
      </c>
      <c r="AG302" s="996" t="s">
        <v>132</v>
      </c>
      <c r="AH302" s="996" t="s">
        <v>169</v>
      </c>
      <c r="AI302" s="996" t="s">
        <v>170</v>
      </c>
      <c r="AJ302" s="996" t="s">
        <v>171</v>
      </c>
      <c r="AK302" s="996" t="s">
        <v>172</v>
      </c>
      <c r="AL302" s="996" t="s">
        <v>133</v>
      </c>
      <c r="AM302" s="996" t="s">
        <v>173</v>
      </c>
      <c r="AN302" s="996" t="s">
        <v>174</v>
      </c>
      <c r="AO302" s="996" t="s">
        <v>175</v>
      </c>
      <c r="AP302" s="996" t="s">
        <v>176</v>
      </c>
      <c r="AQ302" s="996" t="s">
        <v>134</v>
      </c>
      <c r="AR302" s="996" t="s">
        <v>177</v>
      </c>
      <c r="AS302" s="996" t="s">
        <v>178</v>
      </c>
      <c r="AT302" s="996" t="s">
        <v>179</v>
      </c>
      <c r="AU302" s="996" t="s">
        <v>180</v>
      </c>
      <c r="AV302" s="996" t="s">
        <v>135</v>
      </c>
      <c r="AW302" s="996" t="s">
        <v>181</v>
      </c>
      <c r="AX302" s="996" t="s">
        <v>182</v>
      </c>
      <c r="AY302" s="996" t="s">
        <v>183</v>
      </c>
      <c r="AZ302" s="996" t="s">
        <v>184</v>
      </c>
      <c r="BA302" s="996" t="s">
        <v>136</v>
      </c>
      <c r="BB302" s="996" t="s">
        <v>185</v>
      </c>
      <c r="BC302" s="996" t="s">
        <v>186</v>
      </c>
      <c r="BD302" s="996" t="s">
        <v>187</v>
      </c>
      <c r="BE302" s="996" t="s">
        <v>188</v>
      </c>
      <c r="BF302" s="996" t="s">
        <v>137</v>
      </c>
      <c r="BG302" s="996" t="s">
        <v>189</v>
      </c>
      <c r="BH302" s="996" t="s">
        <v>190</v>
      </c>
      <c r="BI302" s="996" t="s">
        <v>191</v>
      </c>
      <c r="BJ302" s="996" t="s">
        <v>192</v>
      </c>
      <c r="BK302" s="996" t="s">
        <v>138</v>
      </c>
      <c r="BL302" s="996" t="s">
        <v>193</v>
      </c>
      <c r="BM302" s="996" t="s">
        <v>194</v>
      </c>
      <c r="BN302" s="996" t="s">
        <v>195</v>
      </c>
      <c r="BO302" s="996" t="s">
        <v>196</v>
      </c>
      <c r="BP302" s="996" t="s">
        <v>139</v>
      </c>
      <c r="BQ302" s="996" t="s">
        <v>197</v>
      </c>
      <c r="BR302" s="996" t="s">
        <v>198</v>
      </c>
      <c r="BS302" s="996" t="s">
        <v>199</v>
      </c>
      <c r="BT302" s="996" t="s">
        <v>200</v>
      </c>
      <c r="BU302" s="996" t="s">
        <v>140</v>
      </c>
      <c r="BV302" s="996" t="s">
        <v>201</v>
      </c>
      <c r="BW302" s="996" t="s">
        <v>202</v>
      </c>
      <c r="BX302" s="996" t="s">
        <v>203</v>
      </c>
      <c r="BY302" s="996" t="s">
        <v>204</v>
      </c>
      <c r="BZ302" s="996" t="s">
        <v>141</v>
      </c>
      <c r="CA302" s="996" t="s">
        <v>205</v>
      </c>
      <c r="CB302" s="996" t="s">
        <v>206</v>
      </c>
      <c r="CC302" s="996" t="s">
        <v>207</v>
      </c>
      <c r="CD302" s="996" t="s">
        <v>208</v>
      </c>
      <c r="CE302" s="996" t="s">
        <v>142</v>
      </c>
      <c r="CF302" s="996" t="s">
        <v>209</v>
      </c>
      <c r="CG302" s="996" t="s">
        <v>210</v>
      </c>
      <c r="CH302" s="996" t="s">
        <v>211</v>
      </c>
      <c r="CI302" s="997" t="s">
        <v>212</v>
      </c>
      <c r="CK302" s="1370"/>
    </row>
    <row r="303" spans="2:89" x14ac:dyDescent="0.25">
      <c r="B303" s="998" t="s">
        <v>588</v>
      </c>
      <c r="C303" s="999" t="s">
        <v>358</v>
      </c>
      <c r="D303" s="990" t="s">
        <v>79</v>
      </c>
      <c r="E303" s="1000" t="s">
        <v>146</v>
      </c>
      <c r="F303" s="1001">
        <v>2</v>
      </c>
      <c r="G303" s="604">
        <v>239.19759629999999</v>
      </c>
      <c r="H303" s="604">
        <v>244.00709629999997</v>
      </c>
      <c r="I303" s="604">
        <v>243.61909630000002</v>
      </c>
      <c r="J303" s="604">
        <v>242.81839629999999</v>
      </c>
      <c r="K303" s="604">
        <v>243.14969629999996</v>
      </c>
      <c r="L303" s="604">
        <v>251.4034963</v>
      </c>
      <c r="M303" s="784">
        <v>248.96662838736748</v>
      </c>
      <c r="N303" s="784">
        <v>247.61196465795197</v>
      </c>
      <c r="O303" s="784">
        <v>246.60797334244867</v>
      </c>
      <c r="P303" s="784">
        <v>245.27959715409241</v>
      </c>
      <c r="Q303" s="784">
        <v>265.13761481006452</v>
      </c>
      <c r="R303" s="784">
        <v>276.25429397395675</v>
      </c>
      <c r="S303" s="784">
        <v>276.5185741960139</v>
      </c>
      <c r="T303" s="784">
        <v>276.70026729631235</v>
      </c>
      <c r="U303" s="784">
        <v>276.74937264576357</v>
      </c>
      <c r="V303" s="784">
        <v>276.64422091360041</v>
      </c>
      <c r="W303" s="784">
        <v>276.18638603834523</v>
      </c>
      <c r="X303" s="784">
        <v>276.13398226809068</v>
      </c>
      <c r="Y303" s="784">
        <v>275.59786124996219</v>
      </c>
      <c r="Z303" s="784">
        <v>274.76367205941426</v>
      </c>
      <c r="AA303" s="784">
        <v>273.91547091538337</v>
      </c>
      <c r="AB303" s="784">
        <v>273.09305010510099</v>
      </c>
      <c r="AC303" s="784">
        <v>274.69430698105941</v>
      </c>
      <c r="AD303" s="784">
        <v>274.34642863424006</v>
      </c>
      <c r="AE303" s="784">
        <v>275.21555418879177</v>
      </c>
      <c r="AF303" s="784">
        <v>277.47759988716132</v>
      </c>
      <c r="AG303" s="784">
        <v>275.74494698356671</v>
      </c>
      <c r="AH303" s="784">
        <v>275.22899085233234</v>
      </c>
      <c r="AI303" s="784">
        <v>275.46743692920984</v>
      </c>
      <c r="AJ303" s="784">
        <v>275.24527081226972</v>
      </c>
      <c r="AK303" s="784">
        <v>311.56626869799356</v>
      </c>
      <c r="AL303" s="784">
        <v>310.96868577306793</v>
      </c>
      <c r="AM303" s="784">
        <v>310.60027214159686</v>
      </c>
      <c r="AN303" s="784">
        <v>311.9147918036461</v>
      </c>
      <c r="AO303" s="784">
        <v>311.78993347231335</v>
      </c>
      <c r="AP303" s="784">
        <v>312.83965615666017</v>
      </c>
      <c r="AQ303" s="784">
        <v>312.70388579856865</v>
      </c>
      <c r="AR303" s="784">
        <v>314.71529734809417</v>
      </c>
      <c r="AS303" s="784">
        <v>314.80794722837663</v>
      </c>
      <c r="AT303" s="784">
        <v>315.69377935119905</v>
      </c>
      <c r="AU303" s="784">
        <v>315.84271631092645</v>
      </c>
      <c r="AV303" s="784">
        <v>319.36126468344332</v>
      </c>
      <c r="AW303" s="784">
        <v>321.6732036135686</v>
      </c>
      <c r="AX303" s="784">
        <v>318.31765427852577</v>
      </c>
      <c r="AY303" s="784">
        <v>318.93521570070084</v>
      </c>
      <c r="AZ303" s="784">
        <v>323.61108381276887</v>
      </c>
      <c r="BA303" s="784">
        <v>317.68351708944886</v>
      </c>
      <c r="BB303" s="784">
        <v>317.04736889158863</v>
      </c>
      <c r="BC303" s="784">
        <v>315.833561875952</v>
      </c>
      <c r="BD303" s="784">
        <v>315.3591616992303</v>
      </c>
      <c r="BE303" s="784">
        <v>314.68783440796608</v>
      </c>
      <c r="BF303" s="784">
        <v>313.54779456665381</v>
      </c>
      <c r="BG303" s="784">
        <v>313.13701042320633</v>
      </c>
      <c r="BH303" s="784">
        <v>312.81125102208568</v>
      </c>
      <c r="BI303" s="784">
        <v>312.98462262399198</v>
      </c>
      <c r="BJ303" s="784">
        <v>313.58402794700919</v>
      </c>
      <c r="BK303" s="784"/>
      <c r="BL303" s="784"/>
      <c r="BM303" s="784"/>
      <c r="BN303" s="784"/>
      <c r="BO303" s="784"/>
      <c r="BP303" s="784"/>
      <c r="BQ303" s="784"/>
      <c r="BR303" s="784"/>
      <c r="BS303" s="784"/>
      <c r="BT303" s="784"/>
      <c r="BU303" s="784"/>
      <c r="BV303" s="784"/>
      <c r="BW303" s="784"/>
      <c r="BX303" s="784"/>
      <c r="BY303" s="784"/>
      <c r="BZ303" s="784"/>
      <c r="CA303" s="784"/>
      <c r="CB303" s="784"/>
      <c r="CC303" s="784"/>
      <c r="CD303" s="784"/>
      <c r="CE303" s="784"/>
      <c r="CF303" s="784"/>
      <c r="CG303" s="784"/>
      <c r="CH303" s="784"/>
      <c r="CI303" s="785"/>
      <c r="CK303" s="1370"/>
    </row>
    <row r="304" spans="2:89" x14ac:dyDescent="0.25">
      <c r="B304" s="1002" t="s">
        <v>589</v>
      </c>
      <c r="C304" s="969" t="s">
        <v>590</v>
      </c>
      <c r="D304" s="972" t="s">
        <v>591</v>
      </c>
      <c r="E304" s="1003" t="s">
        <v>146</v>
      </c>
      <c r="F304" s="1004">
        <v>2</v>
      </c>
      <c r="G304" s="865">
        <f t="shared" ref="G304:BJ307" si="77">G206+G276</f>
        <v>0</v>
      </c>
      <c r="H304" s="865">
        <f t="shared" si="77"/>
        <v>0</v>
      </c>
      <c r="I304" s="865">
        <f t="shared" si="77"/>
        <v>0</v>
      </c>
      <c r="J304" s="865">
        <f t="shared" si="77"/>
        <v>0</v>
      </c>
      <c r="K304" s="865">
        <f t="shared" si="77"/>
        <v>0</v>
      </c>
      <c r="L304" s="865">
        <f t="shared" si="77"/>
        <v>0</v>
      </c>
      <c r="M304" s="865">
        <f t="shared" si="77"/>
        <v>0</v>
      </c>
      <c r="N304" s="865">
        <f t="shared" si="77"/>
        <v>0</v>
      </c>
      <c r="O304" s="865">
        <f t="shared" si="77"/>
        <v>0</v>
      </c>
      <c r="P304" s="865">
        <f t="shared" si="77"/>
        <v>0</v>
      </c>
      <c r="Q304" s="865">
        <f t="shared" si="77"/>
        <v>0</v>
      </c>
      <c r="R304" s="865">
        <f t="shared" si="77"/>
        <v>0</v>
      </c>
      <c r="S304" s="865">
        <f t="shared" si="77"/>
        <v>0</v>
      </c>
      <c r="T304" s="865">
        <f t="shared" si="77"/>
        <v>0</v>
      </c>
      <c r="U304" s="865">
        <f t="shared" si="77"/>
        <v>0</v>
      </c>
      <c r="V304" s="865">
        <f t="shared" si="77"/>
        <v>0</v>
      </c>
      <c r="W304" s="865">
        <f t="shared" si="77"/>
        <v>0</v>
      </c>
      <c r="X304" s="865">
        <f t="shared" si="77"/>
        <v>0</v>
      </c>
      <c r="Y304" s="865">
        <f t="shared" si="77"/>
        <v>0</v>
      </c>
      <c r="Z304" s="865">
        <f t="shared" si="77"/>
        <v>0</v>
      </c>
      <c r="AA304" s="865">
        <f t="shared" si="77"/>
        <v>0</v>
      </c>
      <c r="AB304" s="865">
        <f t="shared" si="77"/>
        <v>0</v>
      </c>
      <c r="AC304" s="865">
        <f t="shared" si="77"/>
        <v>0</v>
      </c>
      <c r="AD304" s="865">
        <f t="shared" si="77"/>
        <v>0</v>
      </c>
      <c r="AE304" s="865">
        <f t="shared" si="77"/>
        <v>0</v>
      </c>
      <c r="AF304" s="865">
        <f t="shared" si="77"/>
        <v>0</v>
      </c>
      <c r="AG304" s="865">
        <f t="shared" si="77"/>
        <v>0</v>
      </c>
      <c r="AH304" s="865">
        <f t="shared" si="77"/>
        <v>0</v>
      </c>
      <c r="AI304" s="865">
        <f t="shared" si="77"/>
        <v>0</v>
      </c>
      <c r="AJ304" s="865">
        <f t="shared" si="77"/>
        <v>0</v>
      </c>
      <c r="AK304" s="865">
        <f t="shared" si="77"/>
        <v>0</v>
      </c>
      <c r="AL304" s="865">
        <f t="shared" si="77"/>
        <v>0</v>
      </c>
      <c r="AM304" s="865">
        <f t="shared" si="77"/>
        <v>0</v>
      </c>
      <c r="AN304" s="865">
        <f t="shared" si="77"/>
        <v>0</v>
      </c>
      <c r="AO304" s="865">
        <f t="shared" si="77"/>
        <v>0</v>
      </c>
      <c r="AP304" s="865">
        <f t="shared" si="77"/>
        <v>0</v>
      </c>
      <c r="AQ304" s="865">
        <f t="shared" si="77"/>
        <v>0</v>
      </c>
      <c r="AR304" s="865">
        <f t="shared" si="77"/>
        <v>0</v>
      </c>
      <c r="AS304" s="865">
        <f t="shared" si="77"/>
        <v>0</v>
      </c>
      <c r="AT304" s="865">
        <f t="shared" si="77"/>
        <v>0</v>
      </c>
      <c r="AU304" s="865">
        <f t="shared" si="77"/>
        <v>0</v>
      </c>
      <c r="AV304" s="865">
        <f t="shared" si="77"/>
        <v>0</v>
      </c>
      <c r="AW304" s="865">
        <f t="shared" si="77"/>
        <v>0</v>
      </c>
      <c r="AX304" s="865">
        <f t="shared" si="77"/>
        <v>0</v>
      </c>
      <c r="AY304" s="865">
        <f t="shared" si="77"/>
        <v>0</v>
      </c>
      <c r="AZ304" s="865">
        <f t="shared" si="77"/>
        <v>0</v>
      </c>
      <c r="BA304" s="865">
        <f t="shared" si="77"/>
        <v>0</v>
      </c>
      <c r="BB304" s="865">
        <f t="shared" si="77"/>
        <v>0</v>
      </c>
      <c r="BC304" s="865">
        <f t="shared" si="77"/>
        <v>0</v>
      </c>
      <c r="BD304" s="865">
        <f t="shared" si="77"/>
        <v>0</v>
      </c>
      <c r="BE304" s="865">
        <f t="shared" si="77"/>
        <v>0</v>
      </c>
      <c r="BF304" s="865">
        <f t="shared" si="77"/>
        <v>0</v>
      </c>
      <c r="BG304" s="865">
        <f t="shared" si="77"/>
        <v>0</v>
      </c>
      <c r="BH304" s="865">
        <f t="shared" si="77"/>
        <v>0</v>
      </c>
      <c r="BI304" s="865">
        <f t="shared" si="77"/>
        <v>0</v>
      </c>
      <c r="BJ304" s="865">
        <f t="shared" si="77"/>
        <v>0</v>
      </c>
      <c r="BK304" s="1560"/>
      <c r="BL304" s="1560"/>
      <c r="BM304" s="1560"/>
      <c r="BN304" s="1560"/>
      <c r="BO304" s="1560"/>
      <c r="BP304" s="1560"/>
      <c r="BQ304" s="1560"/>
      <c r="BR304" s="1560"/>
      <c r="BS304" s="1560"/>
      <c r="BT304" s="1560"/>
      <c r="BU304" s="1560"/>
      <c r="BV304" s="1560"/>
      <c r="BW304" s="1560"/>
      <c r="BX304" s="1560"/>
      <c r="BY304" s="1560"/>
      <c r="BZ304" s="1560"/>
      <c r="CA304" s="1560"/>
      <c r="CB304" s="1560"/>
      <c r="CC304" s="1560"/>
      <c r="CD304" s="1560"/>
      <c r="CE304" s="1560"/>
      <c r="CF304" s="1560"/>
      <c r="CG304" s="1560"/>
      <c r="CH304" s="1560"/>
      <c r="CI304" s="1538"/>
      <c r="CK304" s="1370"/>
    </row>
    <row r="305" spans="2:89" x14ac:dyDescent="0.25">
      <c r="B305" s="1002" t="s">
        <v>592</v>
      </c>
      <c r="C305" s="969" t="s">
        <v>362</v>
      </c>
      <c r="D305" s="972" t="s">
        <v>593</v>
      </c>
      <c r="E305" s="1003" t="s">
        <v>146</v>
      </c>
      <c r="F305" s="1004">
        <v>2</v>
      </c>
      <c r="G305" s="639">
        <f t="shared" si="77"/>
        <v>0</v>
      </c>
      <c r="H305" s="639">
        <f t="shared" si="77"/>
        <v>0</v>
      </c>
      <c r="I305" s="639">
        <f t="shared" si="77"/>
        <v>0</v>
      </c>
      <c r="J305" s="639">
        <f t="shared" si="77"/>
        <v>0</v>
      </c>
      <c r="K305" s="639">
        <f t="shared" si="77"/>
        <v>0</v>
      </c>
      <c r="L305" s="639">
        <f t="shared" si="77"/>
        <v>0</v>
      </c>
      <c r="M305" s="791">
        <f t="shared" si="77"/>
        <v>0</v>
      </c>
      <c r="N305" s="791">
        <f t="shared" si="77"/>
        <v>0</v>
      </c>
      <c r="O305" s="791">
        <f t="shared" si="77"/>
        <v>0</v>
      </c>
      <c r="P305" s="791">
        <f t="shared" si="77"/>
        <v>0</v>
      </c>
      <c r="Q305" s="791">
        <f t="shared" si="77"/>
        <v>0</v>
      </c>
      <c r="R305" s="791">
        <f t="shared" si="77"/>
        <v>0</v>
      </c>
      <c r="S305" s="791">
        <f t="shared" si="77"/>
        <v>0</v>
      </c>
      <c r="T305" s="791">
        <f t="shared" si="77"/>
        <v>0</v>
      </c>
      <c r="U305" s="791">
        <f t="shared" si="77"/>
        <v>0</v>
      </c>
      <c r="V305" s="791">
        <f t="shared" si="77"/>
        <v>0</v>
      </c>
      <c r="W305" s="791">
        <f t="shared" si="77"/>
        <v>0</v>
      </c>
      <c r="X305" s="791">
        <f t="shared" si="77"/>
        <v>0</v>
      </c>
      <c r="Y305" s="791">
        <f t="shared" si="77"/>
        <v>0</v>
      </c>
      <c r="Z305" s="791">
        <f t="shared" si="77"/>
        <v>0</v>
      </c>
      <c r="AA305" s="791">
        <f t="shared" si="77"/>
        <v>0</v>
      </c>
      <c r="AB305" s="791">
        <f t="shared" si="77"/>
        <v>0</v>
      </c>
      <c r="AC305" s="791">
        <f t="shared" si="77"/>
        <v>0</v>
      </c>
      <c r="AD305" s="791">
        <f t="shared" si="77"/>
        <v>0</v>
      </c>
      <c r="AE305" s="791">
        <f t="shared" si="77"/>
        <v>0</v>
      </c>
      <c r="AF305" s="791">
        <f t="shared" si="77"/>
        <v>0</v>
      </c>
      <c r="AG305" s="791">
        <f t="shared" si="77"/>
        <v>0</v>
      </c>
      <c r="AH305" s="791">
        <f t="shared" si="77"/>
        <v>0</v>
      </c>
      <c r="AI305" s="791">
        <f t="shared" si="77"/>
        <v>0</v>
      </c>
      <c r="AJ305" s="791">
        <f t="shared" si="77"/>
        <v>0</v>
      </c>
      <c r="AK305" s="791">
        <f t="shared" si="77"/>
        <v>0</v>
      </c>
      <c r="AL305" s="791">
        <f t="shared" si="77"/>
        <v>0</v>
      </c>
      <c r="AM305" s="791">
        <f t="shared" si="77"/>
        <v>0</v>
      </c>
      <c r="AN305" s="791">
        <f t="shared" si="77"/>
        <v>0</v>
      </c>
      <c r="AO305" s="791">
        <f t="shared" si="77"/>
        <v>0</v>
      </c>
      <c r="AP305" s="791">
        <f t="shared" si="77"/>
        <v>0</v>
      </c>
      <c r="AQ305" s="791">
        <f t="shared" si="77"/>
        <v>0</v>
      </c>
      <c r="AR305" s="791">
        <f t="shared" si="77"/>
        <v>0</v>
      </c>
      <c r="AS305" s="791">
        <f t="shared" si="77"/>
        <v>0</v>
      </c>
      <c r="AT305" s="791">
        <f t="shared" si="77"/>
        <v>0</v>
      </c>
      <c r="AU305" s="791">
        <f t="shared" si="77"/>
        <v>0</v>
      </c>
      <c r="AV305" s="791">
        <f t="shared" si="77"/>
        <v>0</v>
      </c>
      <c r="AW305" s="791">
        <f t="shared" si="77"/>
        <v>0</v>
      </c>
      <c r="AX305" s="791">
        <f t="shared" si="77"/>
        <v>0</v>
      </c>
      <c r="AY305" s="791">
        <f t="shared" si="77"/>
        <v>0</v>
      </c>
      <c r="AZ305" s="791">
        <f t="shared" si="77"/>
        <v>0</v>
      </c>
      <c r="BA305" s="791">
        <f t="shared" si="77"/>
        <v>0</v>
      </c>
      <c r="BB305" s="791">
        <f t="shared" si="77"/>
        <v>0</v>
      </c>
      <c r="BC305" s="791">
        <f t="shared" si="77"/>
        <v>0</v>
      </c>
      <c r="BD305" s="791">
        <f t="shared" si="77"/>
        <v>0</v>
      </c>
      <c r="BE305" s="791">
        <f t="shared" si="77"/>
        <v>0</v>
      </c>
      <c r="BF305" s="791">
        <f t="shared" si="77"/>
        <v>0</v>
      </c>
      <c r="BG305" s="791">
        <f t="shared" si="77"/>
        <v>0</v>
      </c>
      <c r="BH305" s="791">
        <f t="shared" si="77"/>
        <v>0</v>
      </c>
      <c r="BI305" s="791">
        <f t="shared" si="77"/>
        <v>0</v>
      </c>
      <c r="BJ305" s="791">
        <f t="shared" si="77"/>
        <v>0</v>
      </c>
      <c r="BK305" s="1539"/>
      <c r="BL305" s="1539"/>
      <c r="BM305" s="1539"/>
      <c r="BN305" s="1539"/>
      <c r="BO305" s="1539"/>
      <c r="BP305" s="1539"/>
      <c r="BQ305" s="1539"/>
      <c r="BR305" s="1539"/>
      <c r="BS305" s="1539"/>
      <c r="BT305" s="1539"/>
      <c r="BU305" s="1539"/>
      <c r="BV305" s="1539"/>
      <c r="BW305" s="1539"/>
      <c r="BX305" s="1539"/>
      <c r="BY305" s="1539"/>
      <c r="BZ305" s="1539"/>
      <c r="CA305" s="1539"/>
      <c r="CB305" s="1539"/>
      <c r="CC305" s="1539"/>
      <c r="CD305" s="1539"/>
      <c r="CE305" s="1539"/>
      <c r="CF305" s="1539"/>
      <c r="CG305" s="1539"/>
      <c r="CH305" s="1539"/>
      <c r="CI305" s="1538"/>
      <c r="CK305" s="1370"/>
    </row>
    <row r="306" spans="2:89" x14ac:dyDescent="0.25">
      <c r="B306" s="1002" t="s">
        <v>594</v>
      </c>
      <c r="C306" s="969" t="s">
        <v>364</v>
      </c>
      <c r="D306" s="972" t="s">
        <v>595</v>
      </c>
      <c r="E306" s="1003" t="s">
        <v>146</v>
      </c>
      <c r="F306" s="1004">
        <v>2</v>
      </c>
      <c r="G306" s="639">
        <f t="shared" si="77"/>
        <v>0</v>
      </c>
      <c r="H306" s="639">
        <f t="shared" si="77"/>
        <v>0</v>
      </c>
      <c r="I306" s="639">
        <f t="shared" si="77"/>
        <v>0</v>
      </c>
      <c r="J306" s="639">
        <f t="shared" si="77"/>
        <v>0</v>
      </c>
      <c r="K306" s="639">
        <f t="shared" si="77"/>
        <v>0</v>
      </c>
      <c r="L306" s="639">
        <f t="shared" si="77"/>
        <v>0</v>
      </c>
      <c r="M306" s="791">
        <f t="shared" si="77"/>
        <v>0</v>
      </c>
      <c r="N306" s="791">
        <f t="shared" si="77"/>
        <v>0</v>
      </c>
      <c r="O306" s="791">
        <f t="shared" si="77"/>
        <v>0</v>
      </c>
      <c r="P306" s="791">
        <f t="shared" si="77"/>
        <v>0</v>
      </c>
      <c r="Q306" s="791">
        <f t="shared" si="77"/>
        <v>0</v>
      </c>
      <c r="R306" s="791">
        <f t="shared" si="77"/>
        <v>0</v>
      </c>
      <c r="S306" s="791">
        <f t="shared" si="77"/>
        <v>0</v>
      </c>
      <c r="T306" s="791">
        <f t="shared" si="77"/>
        <v>0</v>
      </c>
      <c r="U306" s="791">
        <f t="shared" si="77"/>
        <v>0</v>
      </c>
      <c r="V306" s="791">
        <f t="shared" si="77"/>
        <v>0</v>
      </c>
      <c r="W306" s="791">
        <f t="shared" si="77"/>
        <v>0</v>
      </c>
      <c r="X306" s="791">
        <f t="shared" si="77"/>
        <v>0</v>
      </c>
      <c r="Y306" s="791">
        <f t="shared" si="77"/>
        <v>0</v>
      </c>
      <c r="Z306" s="791">
        <f t="shared" si="77"/>
        <v>0</v>
      </c>
      <c r="AA306" s="791">
        <f t="shared" si="77"/>
        <v>0</v>
      </c>
      <c r="AB306" s="791">
        <f t="shared" si="77"/>
        <v>0</v>
      </c>
      <c r="AC306" s="791">
        <f t="shared" si="77"/>
        <v>0</v>
      </c>
      <c r="AD306" s="791">
        <f t="shared" si="77"/>
        <v>0</v>
      </c>
      <c r="AE306" s="791">
        <f t="shared" si="77"/>
        <v>0</v>
      </c>
      <c r="AF306" s="791">
        <f t="shared" si="77"/>
        <v>0</v>
      </c>
      <c r="AG306" s="791">
        <f t="shared" si="77"/>
        <v>0</v>
      </c>
      <c r="AH306" s="791">
        <f t="shared" si="77"/>
        <v>0</v>
      </c>
      <c r="AI306" s="791">
        <f t="shared" si="77"/>
        <v>0</v>
      </c>
      <c r="AJ306" s="791">
        <f t="shared" si="77"/>
        <v>0</v>
      </c>
      <c r="AK306" s="791">
        <f t="shared" si="77"/>
        <v>0</v>
      </c>
      <c r="AL306" s="791">
        <f t="shared" si="77"/>
        <v>0</v>
      </c>
      <c r="AM306" s="791">
        <f t="shared" si="77"/>
        <v>0</v>
      </c>
      <c r="AN306" s="791">
        <f t="shared" si="77"/>
        <v>0</v>
      </c>
      <c r="AO306" s="791">
        <f t="shared" si="77"/>
        <v>0</v>
      </c>
      <c r="AP306" s="791">
        <f t="shared" si="77"/>
        <v>0</v>
      </c>
      <c r="AQ306" s="791">
        <f t="shared" si="77"/>
        <v>0</v>
      </c>
      <c r="AR306" s="791">
        <f t="shared" si="77"/>
        <v>0</v>
      </c>
      <c r="AS306" s="791">
        <f t="shared" si="77"/>
        <v>0</v>
      </c>
      <c r="AT306" s="791">
        <f t="shared" si="77"/>
        <v>0</v>
      </c>
      <c r="AU306" s="791">
        <f t="shared" si="77"/>
        <v>0</v>
      </c>
      <c r="AV306" s="791">
        <f t="shared" si="77"/>
        <v>0</v>
      </c>
      <c r="AW306" s="791">
        <f t="shared" si="77"/>
        <v>0</v>
      </c>
      <c r="AX306" s="791">
        <f t="shared" si="77"/>
        <v>0</v>
      </c>
      <c r="AY306" s="791">
        <f t="shared" si="77"/>
        <v>0</v>
      </c>
      <c r="AZ306" s="791">
        <f t="shared" si="77"/>
        <v>0</v>
      </c>
      <c r="BA306" s="791">
        <f t="shared" si="77"/>
        <v>0</v>
      </c>
      <c r="BB306" s="791">
        <f t="shared" si="77"/>
        <v>0</v>
      </c>
      <c r="BC306" s="791">
        <f t="shared" si="77"/>
        <v>0</v>
      </c>
      <c r="BD306" s="791">
        <f t="shared" si="77"/>
        <v>0</v>
      </c>
      <c r="BE306" s="791">
        <f t="shared" si="77"/>
        <v>0</v>
      </c>
      <c r="BF306" s="791">
        <f t="shared" si="77"/>
        <v>0</v>
      </c>
      <c r="BG306" s="791">
        <f t="shared" si="77"/>
        <v>0</v>
      </c>
      <c r="BH306" s="791">
        <f t="shared" si="77"/>
        <v>0</v>
      </c>
      <c r="BI306" s="791">
        <f t="shared" si="77"/>
        <v>0</v>
      </c>
      <c r="BJ306" s="791">
        <f t="shared" si="77"/>
        <v>0</v>
      </c>
      <c r="BK306" s="1539"/>
      <c r="BL306" s="1539"/>
      <c r="BM306" s="1539"/>
      <c r="BN306" s="1539"/>
      <c r="BO306" s="1539"/>
      <c r="BP306" s="1539"/>
      <c r="BQ306" s="1539"/>
      <c r="BR306" s="1539"/>
      <c r="BS306" s="1539"/>
      <c r="BT306" s="1539"/>
      <c r="BU306" s="1539"/>
      <c r="BV306" s="1539"/>
      <c r="BW306" s="1539"/>
      <c r="BX306" s="1539"/>
      <c r="BY306" s="1539"/>
      <c r="BZ306" s="1539"/>
      <c r="CA306" s="1539"/>
      <c r="CB306" s="1539"/>
      <c r="CC306" s="1539"/>
      <c r="CD306" s="1539"/>
      <c r="CE306" s="1539"/>
      <c r="CF306" s="1539"/>
      <c r="CG306" s="1539"/>
      <c r="CH306" s="1539"/>
      <c r="CI306" s="1538"/>
      <c r="CK306" s="1370"/>
    </row>
    <row r="307" spans="2:89" x14ac:dyDescent="0.25">
      <c r="B307" s="1005" t="s">
        <v>596</v>
      </c>
      <c r="C307" s="969" t="s">
        <v>366</v>
      </c>
      <c r="D307" s="972" t="s">
        <v>597</v>
      </c>
      <c r="E307" s="1003" t="s">
        <v>146</v>
      </c>
      <c r="F307" s="1004">
        <v>2</v>
      </c>
      <c r="G307" s="639">
        <f>G209+G279</f>
        <v>0</v>
      </c>
      <c r="H307" s="639">
        <f t="shared" si="77"/>
        <v>0</v>
      </c>
      <c r="I307" s="639">
        <f t="shared" si="77"/>
        <v>0</v>
      </c>
      <c r="J307" s="639">
        <f t="shared" si="77"/>
        <v>0</v>
      </c>
      <c r="K307" s="639">
        <f t="shared" si="77"/>
        <v>0</v>
      </c>
      <c r="L307" s="639">
        <f t="shared" si="77"/>
        <v>0</v>
      </c>
      <c r="M307" s="639">
        <f t="shared" si="77"/>
        <v>0</v>
      </c>
      <c r="N307" s="639">
        <f t="shared" si="77"/>
        <v>0</v>
      </c>
      <c r="O307" s="639">
        <f t="shared" si="77"/>
        <v>0</v>
      </c>
      <c r="P307" s="639">
        <f t="shared" si="77"/>
        <v>0</v>
      </c>
      <c r="Q307" s="639">
        <f t="shared" si="77"/>
        <v>0</v>
      </c>
      <c r="R307" s="639">
        <f t="shared" si="77"/>
        <v>-22.5</v>
      </c>
      <c r="S307" s="639">
        <f t="shared" si="77"/>
        <v>-22.5</v>
      </c>
      <c r="T307" s="639">
        <f t="shared" si="77"/>
        <v>-22.5</v>
      </c>
      <c r="U307" s="639">
        <f t="shared" si="77"/>
        <v>-22.5</v>
      </c>
      <c r="V307" s="639">
        <f t="shared" si="77"/>
        <v>-22.5</v>
      </c>
      <c r="W307" s="639">
        <f t="shared" si="77"/>
        <v>-22.5</v>
      </c>
      <c r="X307" s="639">
        <f t="shared" si="77"/>
        <v>-22.5</v>
      </c>
      <c r="Y307" s="639">
        <f t="shared" si="77"/>
        <v>-22.5</v>
      </c>
      <c r="Z307" s="639">
        <f t="shared" si="77"/>
        <v>-22.5</v>
      </c>
      <c r="AA307" s="639">
        <f t="shared" si="77"/>
        <v>-22.5</v>
      </c>
      <c r="AB307" s="639">
        <f t="shared" si="77"/>
        <v>-22.5</v>
      </c>
      <c r="AC307" s="639">
        <f t="shared" si="77"/>
        <v>-22.5</v>
      </c>
      <c r="AD307" s="639">
        <f t="shared" si="77"/>
        <v>-22.5</v>
      </c>
      <c r="AE307" s="639">
        <f t="shared" si="77"/>
        <v>-22.5</v>
      </c>
      <c r="AF307" s="639">
        <f t="shared" si="77"/>
        <v>-24.105988140000001</v>
      </c>
      <c r="AG307" s="639">
        <f t="shared" si="77"/>
        <v>-22.5</v>
      </c>
      <c r="AH307" s="639">
        <f t="shared" si="77"/>
        <v>-22.5</v>
      </c>
      <c r="AI307" s="639">
        <f t="shared" si="77"/>
        <v>-22.934831599999999</v>
      </c>
      <c r="AJ307" s="639">
        <f t="shared" si="77"/>
        <v>-22.695150000000002</v>
      </c>
      <c r="AK307" s="639">
        <f t="shared" si="77"/>
        <v>-59.6186066</v>
      </c>
      <c r="AL307" s="639">
        <f t="shared" si="77"/>
        <v>-59.622753099999997</v>
      </c>
      <c r="AM307" s="639">
        <f t="shared" si="77"/>
        <v>-59.7671967</v>
      </c>
      <c r="AN307" s="639">
        <f t="shared" si="77"/>
        <v>-60.084040000000002</v>
      </c>
      <c r="AO307" s="639">
        <f t="shared" si="77"/>
        <v>-60.0375862</v>
      </c>
      <c r="AP307" s="639">
        <f t="shared" si="77"/>
        <v>-60.287933299999999</v>
      </c>
      <c r="AQ307" s="639">
        <f t="shared" si="77"/>
        <v>-60.220559999999999</v>
      </c>
      <c r="AR307" s="639">
        <f t="shared" si="77"/>
        <v>-60.7627831</v>
      </c>
      <c r="AS307" s="639">
        <f t="shared" si="77"/>
        <v>-60.749310000000001</v>
      </c>
      <c r="AT307" s="639">
        <f t="shared" si="77"/>
        <v>-60.968334200000001</v>
      </c>
      <c r="AU307" s="639">
        <f t="shared" si="77"/>
        <v>-60.974960000000003</v>
      </c>
      <c r="AV307" s="639">
        <f t="shared" si="77"/>
        <v>-63.783042899999998</v>
      </c>
      <c r="AW307" s="639">
        <f t="shared" si="77"/>
        <v>-66.067949999999996</v>
      </c>
      <c r="AX307" s="639">
        <f t="shared" si="77"/>
        <v>-61.546379999999999</v>
      </c>
      <c r="AY307" s="639">
        <f t="shared" si="77"/>
        <v>-61.710819999999998</v>
      </c>
      <c r="AZ307" s="639">
        <f t="shared" si="77"/>
        <v>-66.464749999999995</v>
      </c>
      <c r="BA307" s="639">
        <f t="shared" si="77"/>
        <v>-61.849643700000001</v>
      </c>
      <c r="BB307" s="639">
        <f t="shared" si="77"/>
        <v>-61.881534600000002</v>
      </c>
      <c r="BC307" s="639">
        <f t="shared" si="77"/>
        <v>-62.008224499999997</v>
      </c>
      <c r="BD307" s="639">
        <f t="shared" si="77"/>
        <v>-62.155612900000001</v>
      </c>
      <c r="BE307" s="639">
        <f t="shared" si="77"/>
        <v>-62.460903199999997</v>
      </c>
      <c r="BF307" s="639">
        <f t="shared" si="77"/>
        <v>-62.636604300000002</v>
      </c>
      <c r="BG307" s="639">
        <f t="shared" si="77"/>
        <v>-62.7605</v>
      </c>
      <c r="BH307" s="639">
        <f t="shared" si="77"/>
        <v>-62.933902699999997</v>
      </c>
      <c r="BI307" s="639">
        <f t="shared" si="77"/>
        <v>-62.999004399999997</v>
      </c>
      <c r="BJ307" s="639">
        <f t="shared" si="77"/>
        <v>-63.107902500000002</v>
      </c>
      <c r="BK307" s="1537"/>
      <c r="BL307" s="1537"/>
      <c r="BM307" s="1537"/>
      <c r="BN307" s="1537"/>
      <c r="BO307" s="1537"/>
      <c r="BP307" s="1537"/>
      <c r="BQ307" s="1537"/>
      <c r="BR307" s="1537"/>
      <c r="BS307" s="1537"/>
      <c r="BT307" s="1537"/>
      <c r="BU307" s="1537"/>
      <c r="BV307" s="1537"/>
      <c r="BW307" s="1537"/>
      <c r="BX307" s="1537"/>
      <c r="BY307" s="1537"/>
      <c r="BZ307" s="1537"/>
      <c r="CA307" s="1537"/>
      <c r="CB307" s="1537"/>
      <c r="CC307" s="1537"/>
      <c r="CD307" s="1537"/>
      <c r="CE307" s="1537"/>
      <c r="CF307" s="1537"/>
      <c r="CG307" s="1537"/>
      <c r="CH307" s="1537"/>
      <c r="CI307" s="1538"/>
      <c r="CK307" s="1370"/>
    </row>
    <row r="308" spans="2:89" x14ac:dyDescent="0.25">
      <c r="B308" s="1005" t="s">
        <v>598</v>
      </c>
      <c r="C308" s="969" t="s">
        <v>368</v>
      </c>
      <c r="D308" s="972" t="s">
        <v>599</v>
      </c>
      <c r="E308" s="1003" t="s">
        <v>146</v>
      </c>
      <c r="F308" s="1004">
        <v>2</v>
      </c>
      <c r="G308" s="639">
        <f>G210+G280</f>
        <v>-22.5</v>
      </c>
      <c r="H308" s="639">
        <f t="shared" ref="H308:BJ308" si="78">H210+H280</f>
        <v>-30</v>
      </c>
      <c r="I308" s="639">
        <f t="shared" si="78"/>
        <v>-30</v>
      </c>
      <c r="J308" s="639">
        <f t="shared" si="78"/>
        <v>-30</v>
      </c>
      <c r="K308" s="639">
        <f t="shared" si="78"/>
        <v>-30</v>
      </c>
      <c r="L308" s="639">
        <f t="shared" si="78"/>
        <v>-39</v>
      </c>
      <c r="M308" s="791">
        <f t="shared" si="78"/>
        <v>-39</v>
      </c>
      <c r="N308" s="791">
        <f t="shared" si="78"/>
        <v>-39</v>
      </c>
      <c r="O308" s="791">
        <f t="shared" si="78"/>
        <v>-39</v>
      </c>
      <c r="P308" s="791">
        <f t="shared" si="78"/>
        <v>-39</v>
      </c>
      <c r="Q308" s="791">
        <f t="shared" si="78"/>
        <v>-60</v>
      </c>
      <c r="R308" s="791">
        <f t="shared" si="78"/>
        <v>-51.120829999999998</v>
      </c>
      <c r="S308" s="791">
        <f t="shared" si="78"/>
        <v>-52.825319999999998</v>
      </c>
      <c r="T308" s="791">
        <f t="shared" si="78"/>
        <v>-55.632490099999998</v>
      </c>
      <c r="U308" s="791">
        <f t="shared" si="78"/>
        <v>-57.157359099999994</v>
      </c>
      <c r="V308" s="791">
        <f t="shared" si="78"/>
        <v>-59.877960000000002</v>
      </c>
      <c r="W308" s="791">
        <f t="shared" si="78"/>
        <v>-60</v>
      </c>
      <c r="X308" s="791">
        <f t="shared" si="78"/>
        <v>-60</v>
      </c>
      <c r="Y308" s="791">
        <f t="shared" si="78"/>
        <v>-60</v>
      </c>
      <c r="Z308" s="791">
        <f t="shared" si="78"/>
        <v>-60</v>
      </c>
      <c r="AA308" s="791">
        <f t="shared" si="78"/>
        <v>-59.379468899999999</v>
      </c>
      <c r="AB308" s="791">
        <f t="shared" si="78"/>
        <v>-59.167903899999999</v>
      </c>
      <c r="AC308" s="791">
        <f t="shared" si="78"/>
        <v>-60</v>
      </c>
      <c r="AD308" s="791">
        <f t="shared" si="78"/>
        <v>-60</v>
      </c>
      <c r="AE308" s="791">
        <f t="shared" si="78"/>
        <v>-60</v>
      </c>
      <c r="AF308" s="791">
        <f t="shared" si="78"/>
        <v>-60</v>
      </c>
      <c r="AG308" s="791">
        <f t="shared" si="78"/>
        <v>-60</v>
      </c>
      <c r="AH308" s="791">
        <f t="shared" si="78"/>
        <v>-60</v>
      </c>
      <c r="AI308" s="791">
        <f t="shared" si="78"/>
        <v>-60</v>
      </c>
      <c r="AJ308" s="791">
        <f t="shared" si="78"/>
        <v>-60</v>
      </c>
      <c r="AK308" s="791">
        <f t="shared" si="78"/>
        <v>-60</v>
      </c>
      <c r="AL308" s="791">
        <f t="shared" si="78"/>
        <v>-60</v>
      </c>
      <c r="AM308" s="791">
        <f t="shared" si="78"/>
        <v>-60</v>
      </c>
      <c r="AN308" s="791">
        <f t="shared" si="78"/>
        <v>-60</v>
      </c>
      <c r="AO308" s="791">
        <f t="shared" si="78"/>
        <v>-60</v>
      </c>
      <c r="AP308" s="791">
        <f t="shared" si="78"/>
        <v>-60</v>
      </c>
      <c r="AQ308" s="791">
        <f t="shared" si="78"/>
        <v>-60</v>
      </c>
      <c r="AR308" s="791">
        <f t="shared" si="78"/>
        <v>-60</v>
      </c>
      <c r="AS308" s="791">
        <f t="shared" si="78"/>
        <v>-60</v>
      </c>
      <c r="AT308" s="791">
        <f t="shared" si="78"/>
        <v>-60</v>
      </c>
      <c r="AU308" s="791">
        <f t="shared" si="78"/>
        <v>-60</v>
      </c>
      <c r="AV308" s="791">
        <f t="shared" si="78"/>
        <v>-60</v>
      </c>
      <c r="AW308" s="791">
        <f t="shared" si="78"/>
        <v>-60</v>
      </c>
      <c r="AX308" s="791">
        <f t="shared" si="78"/>
        <v>-60</v>
      </c>
      <c r="AY308" s="791">
        <f t="shared" si="78"/>
        <v>-60</v>
      </c>
      <c r="AZ308" s="791">
        <f t="shared" si="78"/>
        <v>-60</v>
      </c>
      <c r="BA308" s="791">
        <f t="shared" si="78"/>
        <v>-60</v>
      </c>
      <c r="BB308" s="791">
        <f t="shared" si="78"/>
        <v>-60</v>
      </c>
      <c r="BC308" s="791">
        <f t="shared" si="78"/>
        <v>-60</v>
      </c>
      <c r="BD308" s="791">
        <f t="shared" si="78"/>
        <v>-60</v>
      </c>
      <c r="BE308" s="791">
        <f t="shared" si="78"/>
        <v>-60</v>
      </c>
      <c r="BF308" s="791">
        <f t="shared" si="78"/>
        <v>-60</v>
      </c>
      <c r="BG308" s="791">
        <f t="shared" si="78"/>
        <v>-60</v>
      </c>
      <c r="BH308" s="791">
        <f t="shared" si="78"/>
        <v>-60</v>
      </c>
      <c r="BI308" s="791">
        <f t="shared" si="78"/>
        <v>-60</v>
      </c>
      <c r="BJ308" s="791">
        <f t="shared" si="78"/>
        <v>-60</v>
      </c>
      <c r="BK308" s="1539"/>
      <c r="BL308" s="1539"/>
      <c r="BM308" s="1539"/>
      <c r="BN308" s="1539"/>
      <c r="BO308" s="1539"/>
      <c r="BP308" s="1539"/>
      <c r="BQ308" s="1539"/>
      <c r="BR308" s="1539"/>
      <c r="BS308" s="1539"/>
      <c r="BT308" s="1539"/>
      <c r="BU308" s="1539"/>
      <c r="BV308" s="1539"/>
      <c r="BW308" s="1539"/>
      <c r="BX308" s="1539"/>
      <c r="BY308" s="1539"/>
      <c r="BZ308" s="1539"/>
      <c r="CA308" s="1539"/>
      <c r="CB308" s="1539"/>
      <c r="CC308" s="1539"/>
      <c r="CD308" s="1539"/>
      <c r="CE308" s="1539"/>
      <c r="CF308" s="1539"/>
      <c r="CG308" s="1539"/>
      <c r="CH308" s="1539"/>
      <c r="CI308" s="1538"/>
      <c r="CK308" s="1370"/>
    </row>
    <row r="309" spans="2:89" x14ac:dyDescent="0.25">
      <c r="B309" s="1005" t="s">
        <v>600</v>
      </c>
      <c r="C309" s="966" t="s">
        <v>372</v>
      </c>
      <c r="D309" s="972" t="s">
        <v>601</v>
      </c>
      <c r="E309" s="1003" t="s">
        <v>146</v>
      </c>
      <c r="F309" s="1004">
        <v>2</v>
      </c>
      <c r="G309" s="639">
        <f>G212+G281+G282+G283+G284</f>
        <v>263.90000000000003</v>
      </c>
      <c r="H309" s="639">
        <f t="shared" ref="H309:BJ309" si="79">H212+H281+H282+H283+H284</f>
        <v>263.8</v>
      </c>
      <c r="I309" s="639">
        <f t="shared" si="79"/>
        <v>263.7</v>
      </c>
      <c r="J309" s="639">
        <f t="shared" si="79"/>
        <v>263.60000000000002</v>
      </c>
      <c r="K309" s="639">
        <f t="shared" si="79"/>
        <v>263.5</v>
      </c>
      <c r="L309" s="639">
        <f t="shared" si="79"/>
        <v>273.90000000000003</v>
      </c>
      <c r="M309" s="639">
        <f t="shared" si="79"/>
        <v>269.73775000000001</v>
      </c>
      <c r="N309" s="639">
        <f t="shared" si="79"/>
        <v>269.60269</v>
      </c>
      <c r="O309" s="639">
        <f t="shared" si="79"/>
        <v>269.46762999999999</v>
      </c>
      <c r="P309" s="639">
        <f t="shared" si="79"/>
        <v>269.33256</v>
      </c>
      <c r="Q309" s="639">
        <f t="shared" si="79"/>
        <v>303.84750000000003</v>
      </c>
      <c r="R309" s="639">
        <f t="shared" si="79"/>
        <v>422.11243999999999</v>
      </c>
      <c r="S309" s="639">
        <f t="shared" si="79"/>
        <v>421.97737000000001</v>
      </c>
      <c r="T309" s="639">
        <f t="shared" si="79"/>
        <v>421.84231</v>
      </c>
      <c r="U309" s="639">
        <f t="shared" si="79"/>
        <v>421.70725000000004</v>
      </c>
      <c r="V309" s="639">
        <f t="shared" si="79"/>
        <v>421.57218999999998</v>
      </c>
      <c r="W309" s="639">
        <f t="shared" si="79"/>
        <v>421.43711999999999</v>
      </c>
      <c r="X309" s="639">
        <f t="shared" si="79"/>
        <v>421.30205999999998</v>
      </c>
      <c r="Y309" s="639">
        <f t="shared" si="79"/>
        <v>421.16700000000003</v>
      </c>
      <c r="Z309" s="639">
        <f t="shared" si="79"/>
        <v>421.03193999999996</v>
      </c>
      <c r="AA309" s="639">
        <f t="shared" si="79"/>
        <v>421.96249499999999</v>
      </c>
      <c r="AB309" s="639">
        <f t="shared" si="79"/>
        <v>421.82674750000001</v>
      </c>
      <c r="AC309" s="639">
        <f t="shared" si="79"/>
        <v>420.69100000000003</v>
      </c>
      <c r="AD309" s="639">
        <f t="shared" si="79"/>
        <v>420.55525249999999</v>
      </c>
      <c r="AE309" s="639">
        <f t="shared" si="79"/>
        <v>420.41949499999998</v>
      </c>
      <c r="AF309" s="639">
        <f t="shared" si="79"/>
        <v>420.2837475</v>
      </c>
      <c r="AG309" s="639">
        <f t="shared" si="79"/>
        <v>420.14800000000002</v>
      </c>
      <c r="AH309" s="639">
        <f t="shared" si="79"/>
        <v>420.01225249999999</v>
      </c>
      <c r="AI309" s="639">
        <f t="shared" si="79"/>
        <v>419.87649499999998</v>
      </c>
      <c r="AJ309" s="639">
        <f t="shared" si="79"/>
        <v>419.7407475</v>
      </c>
      <c r="AK309" s="639">
        <f t="shared" si="79"/>
        <v>419.60500000000002</v>
      </c>
      <c r="AL309" s="639">
        <f t="shared" si="79"/>
        <v>419.46925250000004</v>
      </c>
      <c r="AM309" s="639">
        <f t="shared" si="79"/>
        <v>419.33349499999997</v>
      </c>
      <c r="AN309" s="639">
        <f t="shared" si="79"/>
        <v>419.19774749999999</v>
      </c>
      <c r="AO309" s="639">
        <f t="shared" si="79"/>
        <v>419.06200000000001</v>
      </c>
      <c r="AP309" s="639">
        <f t="shared" si="79"/>
        <v>418.92625250000003</v>
      </c>
      <c r="AQ309" s="639">
        <f t="shared" si="79"/>
        <v>418.79049499999996</v>
      </c>
      <c r="AR309" s="639">
        <f t="shared" si="79"/>
        <v>418.65474749999998</v>
      </c>
      <c r="AS309" s="639">
        <f t="shared" si="79"/>
        <v>418.51900000000001</v>
      </c>
      <c r="AT309" s="639">
        <f t="shared" si="79"/>
        <v>418.38325250000003</v>
      </c>
      <c r="AU309" s="639">
        <f t="shared" si="79"/>
        <v>418.24749499999996</v>
      </c>
      <c r="AV309" s="639">
        <f t="shared" si="79"/>
        <v>418.11174749999998</v>
      </c>
      <c r="AW309" s="639">
        <f t="shared" si="79"/>
        <v>417.976</v>
      </c>
      <c r="AX309" s="639">
        <f t="shared" si="79"/>
        <v>417.84025250000002</v>
      </c>
      <c r="AY309" s="639">
        <f t="shared" si="79"/>
        <v>417.70449500000001</v>
      </c>
      <c r="AZ309" s="639">
        <f t="shared" si="79"/>
        <v>417.56874749999997</v>
      </c>
      <c r="BA309" s="639">
        <f t="shared" si="79"/>
        <v>417.43299999999999</v>
      </c>
      <c r="BB309" s="639">
        <f t="shared" si="79"/>
        <v>417.29725250000001</v>
      </c>
      <c r="BC309" s="639">
        <f t="shared" si="79"/>
        <v>417.161495</v>
      </c>
      <c r="BD309" s="639">
        <f t="shared" si="79"/>
        <v>417.02574749999997</v>
      </c>
      <c r="BE309" s="639">
        <f t="shared" si="79"/>
        <v>416.89</v>
      </c>
      <c r="BF309" s="639">
        <f t="shared" si="79"/>
        <v>416.75425250000001</v>
      </c>
      <c r="BG309" s="639">
        <f t="shared" si="79"/>
        <v>416.618495</v>
      </c>
      <c r="BH309" s="639">
        <f t="shared" si="79"/>
        <v>416.48274749999996</v>
      </c>
      <c r="BI309" s="639">
        <f t="shared" si="79"/>
        <v>416.34699999999998</v>
      </c>
      <c r="BJ309" s="639">
        <f t="shared" si="79"/>
        <v>416.2112525</v>
      </c>
      <c r="BK309" s="1537"/>
      <c r="BL309" s="1537"/>
      <c r="BM309" s="1537"/>
      <c r="BN309" s="1537"/>
      <c r="BO309" s="1537"/>
      <c r="BP309" s="1537"/>
      <c r="BQ309" s="1537"/>
      <c r="BR309" s="1537"/>
      <c r="BS309" s="1537"/>
      <c r="BT309" s="1537"/>
      <c r="BU309" s="1537"/>
      <c r="BV309" s="1537"/>
      <c r="BW309" s="1537"/>
      <c r="BX309" s="1537"/>
      <c r="BY309" s="1537"/>
      <c r="BZ309" s="1537"/>
      <c r="CA309" s="1537"/>
      <c r="CB309" s="1537"/>
      <c r="CC309" s="1537"/>
      <c r="CD309" s="1537"/>
      <c r="CE309" s="1537"/>
      <c r="CF309" s="1537"/>
      <c r="CG309" s="1537"/>
      <c r="CH309" s="1537"/>
      <c r="CI309" s="1538"/>
      <c r="CK309" s="1370"/>
    </row>
    <row r="310" spans="2:89" ht="27.6" x14ac:dyDescent="0.25">
      <c r="B310" s="1005" t="s">
        <v>602</v>
      </c>
      <c r="C310" s="966" t="s">
        <v>603</v>
      </c>
      <c r="D310" s="972" t="s">
        <v>604</v>
      </c>
      <c r="E310" s="1003" t="s">
        <v>146</v>
      </c>
      <c r="F310" s="1004">
        <v>2</v>
      </c>
      <c r="G310" s="639">
        <f t="shared" ref="G310:BJ310" si="80">G220+G285+G286</f>
        <v>2.4</v>
      </c>
      <c r="H310" s="639">
        <f t="shared" si="80"/>
        <v>2.4</v>
      </c>
      <c r="I310" s="639">
        <f t="shared" si="80"/>
        <v>2.4</v>
      </c>
      <c r="J310" s="639">
        <f t="shared" si="80"/>
        <v>2.4</v>
      </c>
      <c r="K310" s="639">
        <f t="shared" si="80"/>
        <v>2.4</v>
      </c>
      <c r="L310" s="639">
        <f t="shared" si="80"/>
        <v>2.4</v>
      </c>
      <c r="M310" s="791">
        <f t="shared" si="80"/>
        <v>2.4</v>
      </c>
      <c r="N310" s="791">
        <f t="shared" si="80"/>
        <v>2.4</v>
      </c>
      <c r="O310" s="791">
        <f t="shared" si="80"/>
        <v>2.4</v>
      </c>
      <c r="P310" s="791">
        <f t="shared" si="80"/>
        <v>2.4</v>
      </c>
      <c r="Q310" s="791">
        <f t="shared" si="80"/>
        <v>2.4</v>
      </c>
      <c r="R310" s="791">
        <f t="shared" si="80"/>
        <v>2.4</v>
      </c>
      <c r="S310" s="791">
        <f t="shared" si="80"/>
        <v>2.4</v>
      </c>
      <c r="T310" s="791">
        <f t="shared" si="80"/>
        <v>2.4</v>
      </c>
      <c r="U310" s="791">
        <f t="shared" si="80"/>
        <v>2.4</v>
      </c>
      <c r="V310" s="791">
        <f t="shared" si="80"/>
        <v>2.4</v>
      </c>
      <c r="W310" s="791">
        <f t="shared" si="80"/>
        <v>2.4</v>
      </c>
      <c r="X310" s="791">
        <f t="shared" si="80"/>
        <v>2.4</v>
      </c>
      <c r="Y310" s="791">
        <f t="shared" si="80"/>
        <v>2.4</v>
      </c>
      <c r="Z310" s="791">
        <f t="shared" si="80"/>
        <v>2.4</v>
      </c>
      <c r="AA310" s="791">
        <f t="shared" si="80"/>
        <v>2.4</v>
      </c>
      <c r="AB310" s="791">
        <f t="shared" si="80"/>
        <v>2.4</v>
      </c>
      <c r="AC310" s="791">
        <f t="shared" si="80"/>
        <v>2.4</v>
      </c>
      <c r="AD310" s="791">
        <f t="shared" si="80"/>
        <v>2.4</v>
      </c>
      <c r="AE310" s="791">
        <f t="shared" si="80"/>
        <v>2.4</v>
      </c>
      <c r="AF310" s="791">
        <f t="shared" si="80"/>
        <v>2.4</v>
      </c>
      <c r="AG310" s="791">
        <f t="shared" si="80"/>
        <v>2.4</v>
      </c>
      <c r="AH310" s="791">
        <f t="shared" si="80"/>
        <v>2.4</v>
      </c>
      <c r="AI310" s="791">
        <f t="shared" si="80"/>
        <v>2.4</v>
      </c>
      <c r="AJ310" s="791">
        <f t="shared" si="80"/>
        <v>2.4</v>
      </c>
      <c r="AK310" s="791">
        <f t="shared" si="80"/>
        <v>2.4</v>
      </c>
      <c r="AL310" s="791">
        <f t="shared" si="80"/>
        <v>2.4</v>
      </c>
      <c r="AM310" s="791">
        <f t="shared" si="80"/>
        <v>2.4</v>
      </c>
      <c r="AN310" s="791">
        <f t="shared" si="80"/>
        <v>2.4</v>
      </c>
      <c r="AO310" s="791">
        <f t="shared" si="80"/>
        <v>2.4</v>
      </c>
      <c r="AP310" s="791">
        <f t="shared" si="80"/>
        <v>2.4</v>
      </c>
      <c r="AQ310" s="791">
        <f t="shared" si="80"/>
        <v>2.4</v>
      </c>
      <c r="AR310" s="791">
        <f t="shared" si="80"/>
        <v>2.4</v>
      </c>
      <c r="AS310" s="791">
        <f t="shared" si="80"/>
        <v>2.4</v>
      </c>
      <c r="AT310" s="791">
        <f t="shared" si="80"/>
        <v>2.4</v>
      </c>
      <c r="AU310" s="791">
        <f t="shared" si="80"/>
        <v>2.4</v>
      </c>
      <c r="AV310" s="791">
        <f t="shared" si="80"/>
        <v>2.4</v>
      </c>
      <c r="AW310" s="791">
        <f t="shared" si="80"/>
        <v>2.4</v>
      </c>
      <c r="AX310" s="791">
        <f t="shared" si="80"/>
        <v>2.4</v>
      </c>
      <c r="AY310" s="791">
        <f t="shared" si="80"/>
        <v>2.4</v>
      </c>
      <c r="AZ310" s="791">
        <f t="shared" si="80"/>
        <v>2.4</v>
      </c>
      <c r="BA310" s="791">
        <f t="shared" si="80"/>
        <v>2.4</v>
      </c>
      <c r="BB310" s="791">
        <f t="shared" si="80"/>
        <v>2.4</v>
      </c>
      <c r="BC310" s="791">
        <f t="shared" si="80"/>
        <v>2.4</v>
      </c>
      <c r="BD310" s="791">
        <f t="shared" si="80"/>
        <v>2.4</v>
      </c>
      <c r="BE310" s="791">
        <f t="shared" si="80"/>
        <v>2.4</v>
      </c>
      <c r="BF310" s="791">
        <f t="shared" si="80"/>
        <v>2.4</v>
      </c>
      <c r="BG310" s="791">
        <f t="shared" si="80"/>
        <v>2.4</v>
      </c>
      <c r="BH310" s="791">
        <f t="shared" si="80"/>
        <v>2.4</v>
      </c>
      <c r="BI310" s="791">
        <f t="shared" si="80"/>
        <v>2.4</v>
      </c>
      <c r="BJ310" s="791">
        <f t="shared" si="80"/>
        <v>2.4</v>
      </c>
      <c r="BK310" s="1539"/>
      <c r="BL310" s="1539"/>
      <c r="BM310" s="1539"/>
      <c r="BN310" s="1539"/>
      <c r="BO310" s="1539"/>
      <c r="BP310" s="1539"/>
      <c r="BQ310" s="1539"/>
      <c r="BR310" s="1539"/>
      <c r="BS310" s="1539"/>
      <c r="BT310" s="1539"/>
      <c r="BU310" s="1539"/>
      <c r="BV310" s="1539"/>
      <c r="BW310" s="1539"/>
      <c r="BX310" s="1539"/>
      <c r="BY310" s="1539"/>
      <c r="BZ310" s="1539"/>
      <c r="CA310" s="1539"/>
      <c r="CB310" s="1539"/>
      <c r="CC310" s="1539"/>
      <c r="CD310" s="1539"/>
      <c r="CE310" s="1539"/>
      <c r="CF310" s="1539"/>
      <c r="CG310" s="1539"/>
      <c r="CH310" s="1539"/>
      <c r="CI310" s="1538"/>
      <c r="CK310" s="1370"/>
    </row>
    <row r="311" spans="2:89" x14ac:dyDescent="0.25">
      <c r="B311" s="1005" t="s">
        <v>605</v>
      </c>
      <c r="C311" s="966" t="s">
        <v>393</v>
      </c>
      <c r="D311" s="972" t="s">
        <v>606</v>
      </c>
      <c r="E311" s="1003" t="s">
        <v>146</v>
      </c>
      <c r="F311" s="1004">
        <v>2</v>
      </c>
      <c r="G311" s="639">
        <f t="shared" ref="G311:BJ311" si="81">G221+G287</f>
        <v>6.4</v>
      </c>
      <c r="H311" s="639">
        <f t="shared" si="81"/>
        <v>6.4</v>
      </c>
      <c r="I311" s="639">
        <f t="shared" si="81"/>
        <v>6.4</v>
      </c>
      <c r="J311" s="639">
        <f t="shared" si="81"/>
        <v>6.4</v>
      </c>
      <c r="K311" s="639">
        <f t="shared" si="81"/>
        <v>6.4</v>
      </c>
      <c r="L311" s="639">
        <f t="shared" si="81"/>
        <v>6.4</v>
      </c>
      <c r="M311" s="791">
        <f t="shared" si="81"/>
        <v>6.4</v>
      </c>
      <c r="N311" s="791">
        <f t="shared" si="81"/>
        <v>6.4</v>
      </c>
      <c r="O311" s="791">
        <f t="shared" si="81"/>
        <v>6.4</v>
      </c>
      <c r="P311" s="791">
        <f t="shared" si="81"/>
        <v>6.4</v>
      </c>
      <c r="Q311" s="791">
        <f t="shared" si="81"/>
        <v>6.4</v>
      </c>
      <c r="R311" s="791">
        <f t="shared" si="81"/>
        <v>6.4</v>
      </c>
      <c r="S311" s="791">
        <f t="shared" si="81"/>
        <v>6.4</v>
      </c>
      <c r="T311" s="791">
        <f t="shared" si="81"/>
        <v>6.4</v>
      </c>
      <c r="U311" s="791">
        <f t="shared" si="81"/>
        <v>6.4</v>
      </c>
      <c r="V311" s="791">
        <f t="shared" si="81"/>
        <v>6.4</v>
      </c>
      <c r="W311" s="791">
        <f t="shared" si="81"/>
        <v>6.4</v>
      </c>
      <c r="X311" s="791">
        <f t="shared" si="81"/>
        <v>6.4</v>
      </c>
      <c r="Y311" s="791">
        <f t="shared" si="81"/>
        <v>6.4</v>
      </c>
      <c r="Z311" s="791">
        <f t="shared" si="81"/>
        <v>6.4</v>
      </c>
      <c r="AA311" s="791">
        <f t="shared" si="81"/>
        <v>6.4</v>
      </c>
      <c r="AB311" s="791">
        <f t="shared" si="81"/>
        <v>6.4</v>
      </c>
      <c r="AC311" s="791">
        <f t="shared" si="81"/>
        <v>6.4</v>
      </c>
      <c r="AD311" s="791">
        <f t="shared" si="81"/>
        <v>6.4</v>
      </c>
      <c r="AE311" s="791">
        <f t="shared" si="81"/>
        <v>6.4</v>
      </c>
      <c r="AF311" s="791">
        <f t="shared" si="81"/>
        <v>6.4</v>
      </c>
      <c r="AG311" s="791">
        <f t="shared" si="81"/>
        <v>6.4</v>
      </c>
      <c r="AH311" s="791">
        <f t="shared" si="81"/>
        <v>6.4</v>
      </c>
      <c r="AI311" s="791">
        <f t="shared" si="81"/>
        <v>6.4</v>
      </c>
      <c r="AJ311" s="791">
        <f t="shared" si="81"/>
        <v>6.4</v>
      </c>
      <c r="AK311" s="791">
        <f t="shared" si="81"/>
        <v>6.4</v>
      </c>
      <c r="AL311" s="791">
        <f t="shared" si="81"/>
        <v>6.4</v>
      </c>
      <c r="AM311" s="791">
        <f t="shared" si="81"/>
        <v>6.4</v>
      </c>
      <c r="AN311" s="791">
        <f t="shared" si="81"/>
        <v>6.4</v>
      </c>
      <c r="AO311" s="791">
        <f t="shared" si="81"/>
        <v>6.4</v>
      </c>
      <c r="AP311" s="791">
        <f t="shared" si="81"/>
        <v>6.4</v>
      </c>
      <c r="AQ311" s="791">
        <f t="shared" si="81"/>
        <v>6.4</v>
      </c>
      <c r="AR311" s="791">
        <f t="shared" si="81"/>
        <v>6.4</v>
      </c>
      <c r="AS311" s="791">
        <f t="shared" si="81"/>
        <v>6.4</v>
      </c>
      <c r="AT311" s="791">
        <f t="shared" si="81"/>
        <v>6.4</v>
      </c>
      <c r="AU311" s="791">
        <f t="shared" si="81"/>
        <v>6.4</v>
      </c>
      <c r="AV311" s="791">
        <f t="shared" si="81"/>
        <v>6.4</v>
      </c>
      <c r="AW311" s="791">
        <f t="shared" si="81"/>
        <v>6.4</v>
      </c>
      <c r="AX311" s="791">
        <f t="shared" si="81"/>
        <v>6.4</v>
      </c>
      <c r="AY311" s="791">
        <f t="shared" si="81"/>
        <v>6.4</v>
      </c>
      <c r="AZ311" s="791">
        <f t="shared" si="81"/>
        <v>6.4</v>
      </c>
      <c r="BA311" s="791">
        <f t="shared" si="81"/>
        <v>6.4</v>
      </c>
      <c r="BB311" s="791">
        <f t="shared" si="81"/>
        <v>6.4</v>
      </c>
      <c r="BC311" s="791">
        <f t="shared" si="81"/>
        <v>6.4</v>
      </c>
      <c r="BD311" s="791">
        <f t="shared" si="81"/>
        <v>6.4</v>
      </c>
      <c r="BE311" s="791">
        <f t="shared" si="81"/>
        <v>6.4</v>
      </c>
      <c r="BF311" s="791">
        <f t="shared" si="81"/>
        <v>6.4</v>
      </c>
      <c r="BG311" s="791">
        <f t="shared" si="81"/>
        <v>6.4</v>
      </c>
      <c r="BH311" s="791">
        <f t="shared" si="81"/>
        <v>6.4</v>
      </c>
      <c r="BI311" s="791">
        <f t="shared" si="81"/>
        <v>6.4</v>
      </c>
      <c r="BJ311" s="791">
        <f t="shared" si="81"/>
        <v>6.4</v>
      </c>
      <c r="BK311" s="1539"/>
      <c r="BL311" s="1539"/>
      <c r="BM311" s="1539"/>
      <c r="BN311" s="1539"/>
      <c r="BO311" s="1539"/>
      <c r="BP311" s="1539"/>
      <c r="BQ311" s="1539"/>
      <c r="BR311" s="1539"/>
      <c r="BS311" s="1539"/>
      <c r="BT311" s="1539"/>
      <c r="BU311" s="1539"/>
      <c r="BV311" s="1539"/>
      <c r="BW311" s="1539"/>
      <c r="BX311" s="1539"/>
      <c r="BY311" s="1539"/>
      <c r="BZ311" s="1539"/>
      <c r="CA311" s="1539"/>
      <c r="CB311" s="1539"/>
      <c r="CC311" s="1539"/>
      <c r="CD311" s="1539"/>
      <c r="CE311" s="1539"/>
      <c r="CF311" s="1539"/>
      <c r="CG311" s="1539"/>
      <c r="CH311" s="1539"/>
      <c r="CI311" s="1538"/>
      <c r="CK311" s="1370"/>
    </row>
    <row r="312" spans="2:89" x14ac:dyDescent="0.25">
      <c r="B312" s="1006" t="s">
        <v>607</v>
      </c>
      <c r="C312" s="1007" t="s">
        <v>297</v>
      </c>
      <c r="D312" s="1007" t="s">
        <v>608</v>
      </c>
      <c r="E312" s="1008" t="s">
        <v>146</v>
      </c>
      <c r="F312" s="1004">
        <v>2</v>
      </c>
      <c r="G312" s="639">
        <f>(G309)-(G310+G311)</f>
        <v>255.10000000000002</v>
      </c>
      <c r="H312" s="639">
        <f t="shared" ref="H312:BJ312" si="82">(H309)-(H310+H311)</f>
        <v>255</v>
      </c>
      <c r="I312" s="639">
        <f t="shared" si="82"/>
        <v>254.89999999999998</v>
      </c>
      <c r="J312" s="639">
        <f t="shared" si="82"/>
        <v>254.8</v>
      </c>
      <c r="K312" s="639">
        <f t="shared" si="82"/>
        <v>254.7</v>
      </c>
      <c r="L312" s="639">
        <f t="shared" si="82"/>
        <v>265.10000000000002</v>
      </c>
      <c r="M312" s="639">
        <f t="shared" si="82"/>
        <v>260.93774999999999</v>
      </c>
      <c r="N312" s="639">
        <f t="shared" si="82"/>
        <v>260.80268999999998</v>
      </c>
      <c r="O312" s="639">
        <f t="shared" si="82"/>
        <v>260.66762999999997</v>
      </c>
      <c r="P312" s="639">
        <f t="shared" si="82"/>
        <v>260.53255999999999</v>
      </c>
      <c r="Q312" s="639">
        <f t="shared" si="82"/>
        <v>295.04750000000001</v>
      </c>
      <c r="R312" s="639">
        <f t="shared" si="82"/>
        <v>413.31243999999998</v>
      </c>
      <c r="S312" s="639">
        <f t="shared" si="82"/>
        <v>413.17737</v>
      </c>
      <c r="T312" s="639">
        <f t="shared" si="82"/>
        <v>413.04230999999999</v>
      </c>
      <c r="U312" s="639">
        <f t="shared" si="82"/>
        <v>412.90725000000003</v>
      </c>
      <c r="V312" s="639">
        <f t="shared" si="82"/>
        <v>412.77218999999997</v>
      </c>
      <c r="W312" s="639">
        <f t="shared" si="82"/>
        <v>412.63711999999998</v>
      </c>
      <c r="X312" s="639">
        <f t="shared" si="82"/>
        <v>412.50205999999997</v>
      </c>
      <c r="Y312" s="639">
        <f t="shared" si="82"/>
        <v>412.36700000000002</v>
      </c>
      <c r="Z312" s="639">
        <f t="shared" si="82"/>
        <v>412.23193999999995</v>
      </c>
      <c r="AA312" s="639">
        <f t="shared" si="82"/>
        <v>413.16249499999998</v>
      </c>
      <c r="AB312" s="639">
        <f t="shared" si="82"/>
        <v>413.0267475</v>
      </c>
      <c r="AC312" s="639">
        <f t="shared" si="82"/>
        <v>411.89100000000002</v>
      </c>
      <c r="AD312" s="639">
        <f t="shared" si="82"/>
        <v>411.75525249999998</v>
      </c>
      <c r="AE312" s="639">
        <f t="shared" si="82"/>
        <v>411.61949499999997</v>
      </c>
      <c r="AF312" s="639">
        <f t="shared" si="82"/>
        <v>411.48374749999999</v>
      </c>
      <c r="AG312" s="639">
        <f t="shared" si="82"/>
        <v>411.34800000000001</v>
      </c>
      <c r="AH312" s="639">
        <f t="shared" si="82"/>
        <v>411.21225249999998</v>
      </c>
      <c r="AI312" s="639">
        <f t="shared" si="82"/>
        <v>411.07649499999997</v>
      </c>
      <c r="AJ312" s="639">
        <f t="shared" si="82"/>
        <v>410.94074749999999</v>
      </c>
      <c r="AK312" s="639">
        <f t="shared" si="82"/>
        <v>410.80500000000001</v>
      </c>
      <c r="AL312" s="639">
        <f t="shared" si="82"/>
        <v>410.66925250000003</v>
      </c>
      <c r="AM312" s="639">
        <f t="shared" si="82"/>
        <v>410.53349499999996</v>
      </c>
      <c r="AN312" s="639">
        <f t="shared" si="82"/>
        <v>410.39774749999998</v>
      </c>
      <c r="AO312" s="639">
        <f t="shared" si="82"/>
        <v>410.262</v>
      </c>
      <c r="AP312" s="639">
        <f t="shared" si="82"/>
        <v>410.12625250000002</v>
      </c>
      <c r="AQ312" s="639">
        <f t="shared" si="82"/>
        <v>409.99049499999995</v>
      </c>
      <c r="AR312" s="639">
        <f t="shared" si="82"/>
        <v>409.85474749999997</v>
      </c>
      <c r="AS312" s="639">
        <f t="shared" si="82"/>
        <v>409.71899999999999</v>
      </c>
      <c r="AT312" s="639">
        <f t="shared" si="82"/>
        <v>409.58325250000001</v>
      </c>
      <c r="AU312" s="639">
        <f t="shared" si="82"/>
        <v>409.44749499999995</v>
      </c>
      <c r="AV312" s="639">
        <f t="shared" si="82"/>
        <v>409.31174749999997</v>
      </c>
      <c r="AW312" s="639">
        <f t="shared" si="82"/>
        <v>409.17599999999999</v>
      </c>
      <c r="AX312" s="639">
        <f t="shared" si="82"/>
        <v>409.04025250000001</v>
      </c>
      <c r="AY312" s="639">
        <f t="shared" si="82"/>
        <v>408.904495</v>
      </c>
      <c r="AZ312" s="639">
        <f t="shared" si="82"/>
        <v>408.76874749999996</v>
      </c>
      <c r="BA312" s="639">
        <f t="shared" si="82"/>
        <v>408.63299999999998</v>
      </c>
      <c r="BB312" s="639">
        <f t="shared" si="82"/>
        <v>408.4972525</v>
      </c>
      <c r="BC312" s="639">
        <f t="shared" si="82"/>
        <v>408.36149499999999</v>
      </c>
      <c r="BD312" s="639">
        <f t="shared" si="82"/>
        <v>408.22574749999995</v>
      </c>
      <c r="BE312" s="639">
        <f t="shared" si="82"/>
        <v>408.09</v>
      </c>
      <c r="BF312" s="639">
        <f t="shared" si="82"/>
        <v>407.9542525</v>
      </c>
      <c r="BG312" s="639">
        <f t="shared" si="82"/>
        <v>407.81849499999998</v>
      </c>
      <c r="BH312" s="639">
        <f t="shared" si="82"/>
        <v>407.68274749999995</v>
      </c>
      <c r="BI312" s="639">
        <f t="shared" si="82"/>
        <v>407.54699999999997</v>
      </c>
      <c r="BJ312" s="639">
        <f t="shared" si="82"/>
        <v>407.41125249999999</v>
      </c>
      <c r="BK312" s="1537"/>
      <c r="BL312" s="1537"/>
      <c r="BM312" s="1537"/>
      <c r="BN312" s="1537"/>
      <c r="BO312" s="1537"/>
      <c r="BP312" s="1537"/>
      <c r="BQ312" s="1537"/>
      <c r="BR312" s="1537"/>
      <c r="BS312" s="1537"/>
      <c r="BT312" s="1537"/>
      <c r="BU312" s="1537"/>
      <c r="BV312" s="1537"/>
      <c r="BW312" s="1537"/>
      <c r="BX312" s="1537"/>
      <c r="BY312" s="1537"/>
      <c r="BZ312" s="1537"/>
      <c r="CA312" s="1537"/>
      <c r="CB312" s="1537"/>
      <c r="CC312" s="1537"/>
      <c r="CD312" s="1537"/>
      <c r="CE312" s="1537"/>
      <c r="CF312" s="1537"/>
      <c r="CG312" s="1537"/>
      <c r="CH312" s="1537"/>
      <c r="CI312" s="1538"/>
      <c r="CK312" s="1370"/>
    </row>
    <row r="313" spans="2:89" ht="14.4" thickBot="1" x14ac:dyDescent="0.3">
      <c r="B313" s="1009" t="s">
        <v>609</v>
      </c>
      <c r="C313" s="1010" t="s">
        <v>300</v>
      </c>
      <c r="D313" s="1010" t="s">
        <v>610</v>
      </c>
      <c r="E313" s="1011" t="s">
        <v>146</v>
      </c>
      <c r="F313" s="1012">
        <v>2</v>
      </c>
      <c r="G313" s="801">
        <f>G312+SUM(G305:G308)</f>
        <v>232.60000000000002</v>
      </c>
      <c r="H313" s="801">
        <f t="shared" ref="H313:AL313" si="83">H312+SUM(H305:H308)</f>
        <v>225</v>
      </c>
      <c r="I313" s="801">
        <f t="shared" si="83"/>
        <v>224.89999999999998</v>
      </c>
      <c r="J313" s="801">
        <f t="shared" si="83"/>
        <v>224.8</v>
      </c>
      <c r="K313" s="801">
        <f t="shared" si="83"/>
        <v>224.7</v>
      </c>
      <c r="L313" s="801">
        <f t="shared" si="83"/>
        <v>226.10000000000002</v>
      </c>
      <c r="M313" s="801">
        <f t="shared" si="83"/>
        <v>221.93774999999999</v>
      </c>
      <c r="N313" s="801">
        <f t="shared" si="83"/>
        <v>221.80268999999998</v>
      </c>
      <c r="O313" s="801">
        <f t="shared" si="83"/>
        <v>221.66762999999997</v>
      </c>
      <c r="P313" s="801">
        <f t="shared" si="83"/>
        <v>221.53255999999999</v>
      </c>
      <c r="Q313" s="801">
        <f t="shared" si="83"/>
        <v>235.04750000000001</v>
      </c>
      <c r="R313" s="801">
        <f t="shared" si="83"/>
        <v>339.69160999999997</v>
      </c>
      <c r="S313" s="801">
        <f t="shared" si="83"/>
        <v>337.85204999999996</v>
      </c>
      <c r="T313" s="801">
        <f t="shared" si="83"/>
        <v>334.9098199</v>
      </c>
      <c r="U313" s="801">
        <f t="shared" si="83"/>
        <v>333.24989090000003</v>
      </c>
      <c r="V313" s="801">
        <f t="shared" si="83"/>
        <v>330.39422999999999</v>
      </c>
      <c r="W313" s="801">
        <f t="shared" si="83"/>
        <v>330.13711999999998</v>
      </c>
      <c r="X313" s="801">
        <f t="shared" si="83"/>
        <v>330.00205999999997</v>
      </c>
      <c r="Y313" s="801">
        <f t="shared" si="83"/>
        <v>329.86700000000002</v>
      </c>
      <c r="Z313" s="801">
        <f t="shared" si="83"/>
        <v>329.73193999999995</v>
      </c>
      <c r="AA313" s="801">
        <f t="shared" si="83"/>
        <v>331.28302609999997</v>
      </c>
      <c r="AB313" s="801">
        <f t="shared" si="83"/>
        <v>331.3588436</v>
      </c>
      <c r="AC313" s="801">
        <f t="shared" si="83"/>
        <v>329.39100000000002</v>
      </c>
      <c r="AD313" s="801">
        <f t="shared" si="83"/>
        <v>329.25525249999998</v>
      </c>
      <c r="AE313" s="801">
        <f t="shared" si="83"/>
        <v>329.11949499999997</v>
      </c>
      <c r="AF313" s="801">
        <f t="shared" si="83"/>
        <v>327.37775936000003</v>
      </c>
      <c r="AG313" s="801">
        <f t="shared" si="83"/>
        <v>328.84800000000001</v>
      </c>
      <c r="AH313" s="801">
        <f t="shared" si="83"/>
        <v>328.71225249999998</v>
      </c>
      <c r="AI313" s="801">
        <f t="shared" si="83"/>
        <v>328.14166339999997</v>
      </c>
      <c r="AJ313" s="801">
        <f t="shared" si="83"/>
        <v>328.24559749999997</v>
      </c>
      <c r="AK313" s="801">
        <f t="shared" si="83"/>
        <v>291.18639340000004</v>
      </c>
      <c r="AL313" s="801">
        <f t="shared" si="83"/>
        <v>291.04649940000002</v>
      </c>
      <c r="AM313" s="801">
        <f t="shared" ref="AM313:BJ313" si="84">AM312+SUM(AM305:AM308)</f>
        <v>290.76629829999996</v>
      </c>
      <c r="AN313" s="801">
        <f t="shared" si="84"/>
        <v>290.31370749999996</v>
      </c>
      <c r="AO313" s="801">
        <f t="shared" si="84"/>
        <v>290.22441379999998</v>
      </c>
      <c r="AP313" s="801">
        <f t="shared" si="84"/>
        <v>289.8383192</v>
      </c>
      <c r="AQ313" s="801">
        <f t="shared" si="84"/>
        <v>289.76993499999992</v>
      </c>
      <c r="AR313" s="801">
        <f t="shared" si="84"/>
        <v>289.09196439999994</v>
      </c>
      <c r="AS313" s="801">
        <f t="shared" si="84"/>
        <v>288.96969000000001</v>
      </c>
      <c r="AT313" s="801">
        <f t="shared" si="84"/>
        <v>288.6149183</v>
      </c>
      <c r="AU313" s="801">
        <f t="shared" si="84"/>
        <v>288.47253499999994</v>
      </c>
      <c r="AV313" s="801">
        <f t="shared" si="84"/>
        <v>285.52870459999997</v>
      </c>
      <c r="AW313" s="801">
        <f t="shared" si="84"/>
        <v>283.10804999999999</v>
      </c>
      <c r="AX313" s="801">
        <f t="shared" si="84"/>
        <v>287.49387250000001</v>
      </c>
      <c r="AY313" s="801">
        <f t="shared" si="84"/>
        <v>287.19367499999998</v>
      </c>
      <c r="AZ313" s="801">
        <f t="shared" si="84"/>
        <v>282.30399749999998</v>
      </c>
      <c r="BA313" s="801">
        <f t="shared" si="84"/>
        <v>286.78335629999998</v>
      </c>
      <c r="BB313" s="801">
        <f t="shared" si="84"/>
        <v>286.61571789999999</v>
      </c>
      <c r="BC313" s="801">
        <f t="shared" si="84"/>
        <v>286.35327050000001</v>
      </c>
      <c r="BD313" s="801">
        <f t="shared" si="84"/>
        <v>286.07013459999996</v>
      </c>
      <c r="BE313" s="801">
        <f t="shared" si="84"/>
        <v>285.62909679999996</v>
      </c>
      <c r="BF313" s="801">
        <f t="shared" si="84"/>
        <v>285.31764820000001</v>
      </c>
      <c r="BG313" s="801">
        <f t="shared" si="84"/>
        <v>285.05799500000001</v>
      </c>
      <c r="BH313" s="801">
        <f t="shared" si="84"/>
        <v>284.74884479999992</v>
      </c>
      <c r="BI313" s="801">
        <f t="shared" si="84"/>
        <v>284.54799559999998</v>
      </c>
      <c r="BJ313" s="801">
        <f t="shared" si="84"/>
        <v>284.30335000000002</v>
      </c>
      <c r="BK313" s="1540"/>
      <c r="BL313" s="1540"/>
      <c r="BM313" s="1540"/>
      <c r="BN313" s="1540"/>
      <c r="BO313" s="1540"/>
      <c r="BP313" s="1540"/>
      <c r="BQ313" s="1540"/>
      <c r="BR313" s="1540"/>
      <c r="BS313" s="1540"/>
      <c r="BT313" s="1540"/>
      <c r="BU313" s="1540"/>
      <c r="BV313" s="1540"/>
      <c r="BW313" s="1540"/>
      <c r="BX313" s="1540"/>
      <c r="BY313" s="1540"/>
      <c r="BZ313" s="1540"/>
      <c r="CA313" s="1540"/>
      <c r="CB313" s="1540"/>
      <c r="CC313" s="1540"/>
      <c r="CD313" s="1540"/>
      <c r="CE313" s="1540"/>
      <c r="CF313" s="1540"/>
      <c r="CG313" s="1540"/>
      <c r="CH313" s="1540"/>
      <c r="CI313" s="1541"/>
      <c r="CK313" s="1370"/>
    </row>
    <row r="314" spans="2:89" x14ac:dyDescent="0.25">
      <c r="B314" s="1013" t="s">
        <v>611</v>
      </c>
      <c r="C314" s="1014" t="s">
        <v>399</v>
      </c>
      <c r="D314" s="1015" t="s">
        <v>612</v>
      </c>
      <c r="E314" s="1016" t="s">
        <v>146</v>
      </c>
      <c r="F314" s="1017">
        <v>2</v>
      </c>
      <c r="G314" s="807">
        <f t="shared" ref="G314:BJ314" si="85">G224+G288</f>
        <v>32.619999999999997</v>
      </c>
      <c r="H314" s="807">
        <f t="shared" si="85"/>
        <v>30.669999999999998</v>
      </c>
      <c r="I314" s="807">
        <f t="shared" si="85"/>
        <v>30.81</v>
      </c>
      <c r="J314" s="807">
        <f t="shared" si="85"/>
        <v>30.57</v>
      </c>
      <c r="K314" s="807">
        <f t="shared" si="85"/>
        <v>31.77</v>
      </c>
      <c r="L314" s="807">
        <f t="shared" si="85"/>
        <v>31.54</v>
      </c>
      <c r="M314" s="808">
        <f t="shared" si="85"/>
        <v>31.708200000000001</v>
      </c>
      <c r="N314" s="808">
        <f t="shared" si="85"/>
        <v>31.606400000000001</v>
      </c>
      <c r="O314" s="808">
        <f t="shared" si="85"/>
        <v>31.974599999999999</v>
      </c>
      <c r="P314" s="808">
        <f t="shared" si="85"/>
        <v>31.8628</v>
      </c>
      <c r="Q314" s="808">
        <f t="shared" si="85"/>
        <v>32.271000000000001</v>
      </c>
      <c r="R314" s="808">
        <f t="shared" si="85"/>
        <v>31.789299999999997</v>
      </c>
      <c r="S314" s="808">
        <f t="shared" si="85"/>
        <v>32.077500000000001</v>
      </c>
      <c r="T314" s="808">
        <f t="shared" si="85"/>
        <v>31.8658</v>
      </c>
      <c r="U314" s="808">
        <f t="shared" si="85"/>
        <v>32.494</v>
      </c>
      <c r="V314" s="808">
        <f t="shared" si="85"/>
        <v>32.112299999999998</v>
      </c>
      <c r="W314" s="808">
        <f t="shared" si="85"/>
        <v>31.7605</v>
      </c>
      <c r="X314" s="808">
        <f t="shared" si="85"/>
        <v>32.268799999999999</v>
      </c>
      <c r="Y314" s="808">
        <f t="shared" si="85"/>
        <v>32.307000000000002</v>
      </c>
      <c r="Z314" s="808">
        <f t="shared" si="85"/>
        <v>32.025300000000001</v>
      </c>
      <c r="AA314" s="808">
        <f t="shared" si="85"/>
        <v>32.633499999999998</v>
      </c>
      <c r="AB314" s="808">
        <f t="shared" si="85"/>
        <v>32.221699999999998</v>
      </c>
      <c r="AC314" s="808">
        <f t="shared" si="85"/>
        <v>32.619999999999997</v>
      </c>
      <c r="AD314" s="808">
        <f t="shared" si="85"/>
        <v>31.898199999999999</v>
      </c>
      <c r="AE314" s="808">
        <f t="shared" si="85"/>
        <v>32.3765</v>
      </c>
      <c r="AF314" s="808">
        <f t="shared" si="85"/>
        <v>32.6447</v>
      </c>
      <c r="AG314" s="808">
        <f t="shared" si="85"/>
        <v>32.832999999999998</v>
      </c>
      <c r="AH314" s="808">
        <f t="shared" si="85"/>
        <v>32.621200000000002</v>
      </c>
      <c r="AI314" s="808">
        <f t="shared" si="85"/>
        <v>32.729500000000002</v>
      </c>
      <c r="AJ314" s="808">
        <f t="shared" si="85"/>
        <v>33.057700000000004</v>
      </c>
      <c r="AK314" s="808">
        <f t="shared" si="85"/>
        <v>32.7759</v>
      </c>
      <c r="AL314" s="808">
        <f t="shared" si="85"/>
        <v>32.691900000000004</v>
      </c>
      <c r="AM314" s="808">
        <f t="shared" si="85"/>
        <v>32.718000000000004</v>
      </c>
      <c r="AN314" s="808">
        <f t="shared" si="85"/>
        <v>33.384</v>
      </c>
      <c r="AO314" s="808">
        <f t="shared" si="85"/>
        <v>32.979999999999997</v>
      </c>
      <c r="AP314" s="808">
        <f t="shared" si="85"/>
        <v>33.445999999999998</v>
      </c>
      <c r="AQ314" s="808">
        <f t="shared" si="85"/>
        <v>33.052</v>
      </c>
      <c r="AR314" s="808">
        <f t="shared" si="85"/>
        <v>34.188000000000002</v>
      </c>
      <c r="AS314" s="808">
        <f t="shared" si="85"/>
        <v>33.954000000000001</v>
      </c>
      <c r="AT314" s="808">
        <f t="shared" si="85"/>
        <v>34.29</v>
      </c>
      <c r="AU314" s="808">
        <f t="shared" si="85"/>
        <v>34.096000000000004</v>
      </c>
      <c r="AV314" s="808">
        <f t="shared" si="85"/>
        <v>34.471999999999994</v>
      </c>
      <c r="AW314" s="808">
        <f t="shared" si="85"/>
        <v>34.158000000000001</v>
      </c>
      <c r="AX314" s="808">
        <f t="shared" si="85"/>
        <v>34.984000000000002</v>
      </c>
      <c r="AY314" s="808">
        <f t="shared" si="85"/>
        <v>35.11</v>
      </c>
      <c r="AZ314" s="808">
        <f t="shared" si="85"/>
        <v>34.716000000000001</v>
      </c>
      <c r="BA314" s="808">
        <f t="shared" si="85"/>
        <v>34.892099999999999</v>
      </c>
      <c r="BB314" s="808">
        <f t="shared" si="85"/>
        <v>34.808099999999996</v>
      </c>
      <c r="BC314" s="808">
        <f t="shared" si="85"/>
        <v>34.964100000000002</v>
      </c>
      <c r="BD314" s="808">
        <f t="shared" si="85"/>
        <v>34.950099999999999</v>
      </c>
      <c r="BE314" s="808">
        <f t="shared" si="85"/>
        <v>35.496099999999998</v>
      </c>
      <c r="BF314" s="808">
        <f t="shared" si="85"/>
        <v>35.7121</v>
      </c>
      <c r="BG314" s="808">
        <f t="shared" si="85"/>
        <v>35.798099999999998</v>
      </c>
      <c r="BH314" s="808">
        <f t="shared" si="85"/>
        <v>35.924100000000003</v>
      </c>
      <c r="BI314" s="808">
        <f t="shared" si="85"/>
        <v>35.740099999999998</v>
      </c>
      <c r="BJ314" s="808">
        <f t="shared" si="85"/>
        <v>35.936100000000003</v>
      </c>
      <c r="BK314" s="1561"/>
      <c r="BL314" s="1561"/>
      <c r="BM314" s="1561"/>
      <c r="BN314" s="1561"/>
      <c r="BO314" s="1561"/>
      <c r="BP314" s="1561"/>
      <c r="BQ314" s="1561"/>
      <c r="BR314" s="1561"/>
      <c r="BS314" s="1561"/>
      <c r="BT314" s="1561"/>
      <c r="BU314" s="1561"/>
      <c r="BV314" s="1561"/>
      <c r="BW314" s="1561"/>
      <c r="BX314" s="1561"/>
      <c r="BY314" s="1561"/>
      <c r="BZ314" s="1561"/>
      <c r="CA314" s="1561"/>
      <c r="CB314" s="1561"/>
      <c r="CC314" s="1561"/>
      <c r="CD314" s="1561"/>
      <c r="CE314" s="1561"/>
      <c r="CF314" s="1561"/>
      <c r="CG314" s="1561"/>
      <c r="CH314" s="1561"/>
      <c r="CI314" s="1562"/>
      <c r="CK314" s="1370"/>
    </row>
    <row r="315" spans="2:89" x14ac:dyDescent="0.25">
      <c r="B315" s="1018" t="s">
        <v>613</v>
      </c>
      <c r="C315" s="1019" t="s">
        <v>614</v>
      </c>
      <c r="D315" s="1020" t="s">
        <v>79</v>
      </c>
      <c r="E315" s="1021" t="s">
        <v>146</v>
      </c>
      <c r="F315" s="1022">
        <v>2</v>
      </c>
      <c r="G315" s="612">
        <v>0</v>
      </c>
      <c r="H315" s="612">
        <v>0</v>
      </c>
      <c r="I315" s="612">
        <v>0</v>
      </c>
      <c r="J315" s="612">
        <v>0</v>
      </c>
      <c r="K315" s="612">
        <v>0</v>
      </c>
      <c r="L315" s="612">
        <v>0</v>
      </c>
      <c r="M315" s="613">
        <v>0</v>
      </c>
      <c r="N315" s="613">
        <v>0</v>
      </c>
      <c r="O315" s="613">
        <v>0</v>
      </c>
      <c r="P315" s="613">
        <v>0</v>
      </c>
      <c r="Q315" s="613">
        <v>0</v>
      </c>
      <c r="R315" s="613">
        <v>0</v>
      </c>
      <c r="S315" s="613">
        <v>0</v>
      </c>
      <c r="T315" s="613">
        <v>0</v>
      </c>
      <c r="U315" s="613">
        <v>0</v>
      </c>
      <c r="V315" s="613">
        <v>0</v>
      </c>
      <c r="W315" s="613">
        <v>0</v>
      </c>
      <c r="X315" s="613">
        <v>0</v>
      </c>
      <c r="Y315" s="613">
        <v>0</v>
      </c>
      <c r="Z315" s="613">
        <v>0</v>
      </c>
      <c r="AA315" s="613">
        <v>0</v>
      </c>
      <c r="AB315" s="613">
        <v>0</v>
      </c>
      <c r="AC315" s="613">
        <v>0</v>
      </c>
      <c r="AD315" s="613">
        <v>0</v>
      </c>
      <c r="AE315" s="613">
        <v>0</v>
      </c>
      <c r="AF315" s="613">
        <v>0</v>
      </c>
      <c r="AG315" s="613">
        <v>0</v>
      </c>
      <c r="AH315" s="613">
        <v>0</v>
      </c>
      <c r="AI315" s="613">
        <v>0</v>
      </c>
      <c r="AJ315" s="613">
        <v>0</v>
      </c>
      <c r="AK315" s="613">
        <v>0</v>
      </c>
      <c r="AL315" s="613">
        <v>0</v>
      </c>
      <c r="AM315" s="613">
        <v>0</v>
      </c>
      <c r="AN315" s="613">
        <v>0</v>
      </c>
      <c r="AO315" s="613">
        <v>0</v>
      </c>
      <c r="AP315" s="613">
        <v>0</v>
      </c>
      <c r="AQ315" s="613">
        <v>0</v>
      </c>
      <c r="AR315" s="613">
        <v>0</v>
      </c>
      <c r="AS315" s="613">
        <v>0</v>
      </c>
      <c r="AT315" s="613">
        <v>0</v>
      </c>
      <c r="AU315" s="613">
        <v>0</v>
      </c>
      <c r="AV315" s="613">
        <v>0</v>
      </c>
      <c r="AW315" s="613">
        <v>0</v>
      </c>
      <c r="AX315" s="613">
        <v>0</v>
      </c>
      <c r="AY315" s="613">
        <v>0</v>
      </c>
      <c r="AZ315" s="613">
        <v>0</v>
      </c>
      <c r="BA315" s="613">
        <v>0</v>
      </c>
      <c r="BB315" s="613">
        <v>0</v>
      </c>
      <c r="BC315" s="613">
        <v>0</v>
      </c>
      <c r="BD315" s="613">
        <v>0</v>
      </c>
      <c r="BE315" s="613">
        <v>0</v>
      </c>
      <c r="BF315" s="613">
        <v>0</v>
      </c>
      <c r="BG315" s="613">
        <v>0</v>
      </c>
      <c r="BH315" s="613">
        <v>0</v>
      </c>
      <c r="BI315" s="613">
        <v>0</v>
      </c>
      <c r="BJ315" s="613">
        <v>0</v>
      </c>
      <c r="BK315" s="613"/>
      <c r="BL315" s="613"/>
      <c r="BM315" s="613"/>
      <c r="BN315" s="613"/>
      <c r="BO315" s="613"/>
      <c r="BP315" s="613"/>
      <c r="BQ315" s="613"/>
      <c r="BR315" s="613"/>
      <c r="BS315" s="613"/>
      <c r="BT315" s="613"/>
      <c r="BU315" s="613"/>
      <c r="BV315" s="613"/>
      <c r="BW315" s="613"/>
      <c r="BX315" s="613"/>
      <c r="BY315" s="613"/>
      <c r="BZ315" s="613"/>
      <c r="CA315" s="613"/>
      <c r="CB315" s="613"/>
      <c r="CC315" s="613"/>
      <c r="CD315" s="613"/>
      <c r="CE315" s="613"/>
      <c r="CF315" s="613"/>
      <c r="CG315" s="613"/>
      <c r="CH315" s="613"/>
      <c r="CI315" s="614"/>
      <c r="CK315" s="1370"/>
    </row>
    <row r="316" spans="2:89" x14ac:dyDescent="0.25">
      <c r="B316" s="1018" t="s">
        <v>615</v>
      </c>
      <c r="C316" s="1019" t="s">
        <v>403</v>
      </c>
      <c r="D316" s="1020" t="s">
        <v>616</v>
      </c>
      <c r="E316" s="1021" t="s">
        <v>146</v>
      </c>
      <c r="F316" s="1022">
        <v>2</v>
      </c>
      <c r="G316" s="639">
        <f t="shared" ref="G316:BJ318" si="86">G226+G289</f>
        <v>0.59000000000000008</v>
      </c>
      <c r="H316" s="639">
        <f t="shared" si="86"/>
        <v>0.59000000000000008</v>
      </c>
      <c r="I316" s="639">
        <f t="shared" si="86"/>
        <v>0.59000000000000008</v>
      </c>
      <c r="J316" s="639">
        <f t="shared" si="86"/>
        <v>0.59000000000000008</v>
      </c>
      <c r="K316" s="639">
        <f t="shared" si="86"/>
        <v>0.59000000000000008</v>
      </c>
      <c r="L316" s="639">
        <f t="shared" si="86"/>
        <v>0.59000000000000008</v>
      </c>
      <c r="M316" s="791">
        <f t="shared" si="86"/>
        <v>0.59000000000000008</v>
      </c>
      <c r="N316" s="791">
        <f t="shared" si="86"/>
        <v>0.59000000000000008</v>
      </c>
      <c r="O316" s="791">
        <f t="shared" si="86"/>
        <v>0.59000000000000008</v>
      </c>
      <c r="P316" s="791">
        <f t="shared" si="86"/>
        <v>0.59000000000000008</v>
      </c>
      <c r="Q316" s="791">
        <f t="shared" si="86"/>
        <v>0.59000000000000008</v>
      </c>
      <c r="R316" s="791">
        <f t="shared" si="86"/>
        <v>0.59000000000000008</v>
      </c>
      <c r="S316" s="791">
        <f t="shared" si="86"/>
        <v>0.59000000000000008</v>
      </c>
      <c r="T316" s="791">
        <f t="shared" si="86"/>
        <v>0.59000000000000008</v>
      </c>
      <c r="U316" s="791">
        <f t="shared" si="86"/>
        <v>0.59000000000000008</v>
      </c>
      <c r="V316" s="791">
        <f t="shared" si="86"/>
        <v>0.59000000000000008</v>
      </c>
      <c r="W316" s="791">
        <f t="shared" si="86"/>
        <v>0.59000000000000008</v>
      </c>
      <c r="X316" s="791">
        <f t="shared" si="86"/>
        <v>0.59000000000000008</v>
      </c>
      <c r="Y316" s="791">
        <f t="shared" si="86"/>
        <v>0.59000000000000008</v>
      </c>
      <c r="Z316" s="791">
        <f t="shared" si="86"/>
        <v>0.59000000000000008</v>
      </c>
      <c r="AA316" s="791">
        <f t="shared" si="86"/>
        <v>0.59000000000000008</v>
      </c>
      <c r="AB316" s="791">
        <f t="shared" si="86"/>
        <v>0.59000000000000008</v>
      </c>
      <c r="AC316" s="791">
        <f t="shared" si="86"/>
        <v>0.59000000000000008</v>
      </c>
      <c r="AD316" s="791">
        <f t="shared" si="86"/>
        <v>0.59000000000000008</v>
      </c>
      <c r="AE316" s="791">
        <f t="shared" si="86"/>
        <v>0.59000000000000008</v>
      </c>
      <c r="AF316" s="791">
        <f t="shared" si="86"/>
        <v>0.59000000000000008</v>
      </c>
      <c r="AG316" s="791">
        <f t="shared" si="86"/>
        <v>0.59000000000000008</v>
      </c>
      <c r="AH316" s="791">
        <f t="shared" si="86"/>
        <v>0.59000000000000008</v>
      </c>
      <c r="AI316" s="791">
        <f t="shared" si="86"/>
        <v>0.59000000000000008</v>
      </c>
      <c r="AJ316" s="791">
        <f t="shared" si="86"/>
        <v>0.59000000000000008</v>
      </c>
      <c r="AK316" s="791">
        <f t="shared" si="86"/>
        <v>0.59000000000000008</v>
      </c>
      <c r="AL316" s="791">
        <f t="shared" si="86"/>
        <v>0.59000000000000008</v>
      </c>
      <c r="AM316" s="791">
        <f t="shared" si="86"/>
        <v>0.59000000000000008</v>
      </c>
      <c r="AN316" s="791">
        <f t="shared" si="86"/>
        <v>0.59000000000000008</v>
      </c>
      <c r="AO316" s="791">
        <f t="shared" si="86"/>
        <v>0.59000000000000008</v>
      </c>
      <c r="AP316" s="791">
        <f t="shared" si="86"/>
        <v>0.59000000000000008</v>
      </c>
      <c r="AQ316" s="791">
        <f t="shared" si="86"/>
        <v>0.59000000000000008</v>
      </c>
      <c r="AR316" s="791">
        <f t="shared" si="86"/>
        <v>0.59000000000000008</v>
      </c>
      <c r="AS316" s="791">
        <f t="shared" si="86"/>
        <v>0.59000000000000008</v>
      </c>
      <c r="AT316" s="791">
        <f t="shared" si="86"/>
        <v>0.59000000000000008</v>
      </c>
      <c r="AU316" s="791">
        <f t="shared" si="86"/>
        <v>0.59000000000000008</v>
      </c>
      <c r="AV316" s="791">
        <f t="shared" si="86"/>
        <v>0.59000000000000008</v>
      </c>
      <c r="AW316" s="791">
        <f t="shared" si="86"/>
        <v>0.59000000000000008</v>
      </c>
      <c r="AX316" s="791">
        <f t="shared" si="86"/>
        <v>0.59000000000000008</v>
      </c>
      <c r="AY316" s="791">
        <f t="shared" si="86"/>
        <v>0.59000000000000008</v>
      </c>
      <c r="AZ316" s="791">
        <f t="shared" si="86"/>
        <v>0.59000000000000008</v>
      </c>
      <c r="BA316" s="791">
        <f t="shared" si="86"/>
        <v>0.59000000000000008</v>
      </c>
      <c r="BB316" s="791">
        <f t="shared" si="86"/>
        <v>0.59000000000000008</v>
      </c>
      <c r="BC316" s="791">
        <f t="shared" si="86"/>
        <v>0.59000000000000008</v>
      </c>
      <c r="BD316" s="791">
        <f t="shared" si="86"/>
        <v>0.59000000000000008</v>
      </c>
      <c r="BE316" s="791">
        <f t="shared" si="86"/>
        <v>0.59000000000000008</v>
      </c>
      <c r="BF316" s="791">
        <f t="shared" si="86"/>
        <v>0.59000000000000008</v>
      </c>
      <c r="BG316" s="791">
        <f t="shared" si="86"/>
        <v>0.59000000000000008</v>
      </c>
      <c r="BH316" s="791">
        <f t="shared" si="86"/>
        <v>0.59000000000000008</v>
      </c>
      <c r="BI316" s="791">
        <f t="shared" si="86"/>
        <v>0.59000000000000008</v>
      </c>
      <c r="BJ316" s="791">
        <f t="shared" si="86"/>
        <v>0.59000000000000008</v>
      </c>
      <c r="BK316" s="1539"/>
      <c r="BL316" s="1539"/>
      <c r="BM316" s="1539"/>
      <c r="BN316" s="1539"/>
      <c r="BO316" s="1539"/>
      <c r="BP316" s="1539"/>
      <c r="BQ316" s="1539"/>
      <c r="BR316" s="1539"/>
      <c r="BS316" s="1539"/>
      <c r="BT316" s="1539"/>
      <c r="BU316" s="1539"/>
      <c r="BV316" s="1539"/>
      <c r="BW316" s="1539"/>
      <c r="BX316" s="1539"/>
      <c r="BY316" s="1539"/>
      <c r="BZ316" s="1539"/>
      <c r="CA316" s="1539"/>
      <c r="CB316" s="1539"/>
      <c r="CC316" s="1539"/>
      <c r="CD316" s="1539"/>
      <c r="CE316" s="1539"/>
      <c r="CF316" s="1539"/>
      <c r="CG316" s="1539"/>
      <c r="CH316" s="1539"/>
      <c r="CI316" s="1538"/>
      <c r="CK316" s="1370"/>
    </row>
    <row r="317" spans="2:89" x14ac:dyDescent="0.25">
      <c r="B317" s="1018" t="s">
        <v>617</v>
      </c>
      <c r="C317" s="1019" t="s">
        <v>405</v>
      </c>
      <c r="D317" s="1020" t="s">
        <v>618</v>
      </c>
      <c r="E317" s="1021" t="s">
        <v>146</v>
      </c>
      <c r="F317" s="1022">
        <v>2</v>
      </c>
      <c r="G317" s="639">
        <f t="shared" si="86"/>
        <v>39.019999999999996</v>
      </c>
      <c r="H317" s="639">
        <f t="shared" si="86"/>
        <v>41.7</v>
      </c>
      <c r="I317" s="639">
        <f t="shared" si="86"/>
        <v>47</v>
      </c>
      <c r="J317" s="639">
        <f t="shared" si="86"/>
        <v>53.03</v>
      </c>
      <c r="K317" s="639">
        <f t="shared" si="86"/>
        <v>59.3</v>
      </c>
      <c r="L317" s="639">
        <f t="shared" si="86"/>
        <v>65.75</v>
      </c>
      <c r="M317" s="791">
        <f t="shared" si="86"/>
        <v>72.736548370701129</v>
      </c>
      <c r="N317" s="791">
        <f t="shared" si="86"/>
        <v>81.216684366805808</v>
      </c>
      <c r="O317" s="791">
        <f t="shared" si="86"/>
        <v>89.478283813850268</v>
      </c>
      <c r="P317" s="791">
        <f t="shared" si="86"/>
        <v>97.774522668642135</v>
      </c>
      <c r="Q317" s="791">
        <f t="shared" si="86"/>
        <v>105.75203896277884</v>
      </c>
      <c r="R317" s="791">
        <f t="shared" si="86"/>
        <v>113.13821153765673</v>
      </c>
      <c r="S317" s="791">
        <f t="shared" si="86"/>
        <v>120.67886646388047</v>
      </c>
      <c r="T317" s="791">
        <f t="shared" si="86"/>
        <v>127.58977635988205</v>
      </c>
      <c r="U317" s="791">
        <f t="shared" si="86"/>
        <v>134.68306705188317</v>
      </c>
      <c r="V317" s="791">
        <f t="shared" si="86"/>
        <v>141.41127413070802</v>
      </c>
      <c r="W317" s="791">
        <f t="shared" si="86"/>
        <v>141.63735046192338</v>
      </c>
      <c r="X317" s="791">
        <f t="shared" si="86"/>
        <v>141.53265179262462</v>
      </c>
      <c r="Y317" s="791">
        <f t="shared" si="86"/>
        <v>141.41973401988639</v>
      </c>
      <c r="Z317" s="791">
        <f t="shared" si="86"/>
        <v>141.3002526606374</v>
      </c>
      <c r="AA317" s="791">
        <f t="shared" si="86"/>
        <v>140.8538239380585</v>
      </c>
      <c r="AB317" s="791">
        <f t="shared" si="86"/>
        <v>141.04279428527013</v>
      </c>
      <c r="AC317" s="791">
        <f t="shared" si="86"/>
        <v>141.79052069519778</v>
      </c>
      <c r="AD317" s="791">
        <f t="shared" si="86"/>
        <v>142.52612580645143</v>
      </c>
      <c r="AE317" s="791">
        <f t="shared" si="86"/>
        <v>143.25948462190104</v>
      </c>
      <c r="AF317" s="791">
        <f t="shared" si="86"/>
        <v>143.99154238193262</v>
      </c>
      <c r="AG317" s="791">
        <f t="shared" si="86"/>
        <v>144.042281206555</v>
      </c>
      <c r="AH317" s="791">
        <f t="shared" si="86"/>
        <v>144.08560792225006</v>
      </c>
      <c r="AI317" s="791">
        <f t="shared" si="86"/>
        <v>144.13191224960474</v>
      </c>
      <c r="AJ317" s="791">
        <f t="shared" si="86"/>
        <v>144.15056270861697</v>
      </c>
      <c r="AK317" s="791">
        <f t="shared" si="86"/>
        <v>144.17107676804264</v>
      </c>
      <c r="AL317" s="791">
        <f t="shared" si="86"/>
        <v>143.75644122714738</v>
      </c>
      <c r="AM317" s="791">
        <f t="shared" si="86"/>
        <v>143.31895980719611</v>
      </c>
      <c r="AN317" s="791">
        <f t="shared" si="86"/>
        <v>143.72955626039433</v>
      </c>
      <c r="AO317" s="791">
        <f t="shared" si="86"/>
        <v>144.14923898612665</v>
      </c>
      <c r="AP317" s="791">
        <f t="shared" si="86"/>
        <v>144.56846413704164</v>
      </c>
      <c r="AQ317" s="791">
        <f t="shared" si="86"/>
        <v>144.98892059806576</v>
      </c>
      <c r="AR317" s="791">
        <f t="shared" si="86"/>
        <v>145.40955131065073</v>
      </c>
      <c r="AS317" s="791">
        <f t="shared" si="86"/>
        <v>145.82030920364207</v>
      </c>
      <c r="AT317" s="791">
        <f t="shared" si="86"/>
        <v>146.2307883293505</v>
      </c>
      <c r="AU317" s="791">
        <f t="shared" si="86"/>
        <v>146.64016526614574</v>
      </c>
      <c r="AV317" s="791">
        <f t="shared" si="86"/>
        <v>147.04900232048112</v>
      </c>
      <c r="AW317" s="791">
        <f t="shared" si="86"/>
        <v>147.46837096359729</v>
      </c>
      <c r="AX317" s="791">
        <f t="shared" si="86"/>
        <v>147.88773489867242</v>
      </c>
      <c r="AY317" s="791">
        <f t="shared" si="86"/>
        <v>148.30796406576775</v>
      </c>
      <c r="AZ317" s="791">
        <f t="shared" si="86"/>
        <v>148.7391634831144</v>
      </c>
      <c r="BA317" s="791">
        <f t="shared" si="86"/>
        <v>147.40103500594427</v>
      </c>
      <c r="BB317" s="791">
        <f t="shared" si="86"/>
        <v>146.94797328530962</v>
      </c>
      <c r="BC317" s="791">
        <f t="shared" si="86"/>
        <v>145.58853035547875</v>
      </c>
      <c r="BD317" s="791">
        <f t="shared" si="86"/>
        <v>145.12664757626536</v>
      </c>
      <c r="BE317" s="791">
        <f t="shared" si="86"/>
        <v>143.74436321449954</v>
      </c>
      <c r="BF317" s="791">
        <f t="shared" si="86"/>
        <v>142.35456598682617</v>
      </c>
      <c r="BG317" s="791">
        <f t="shared" si="86"/>
        <v>141.86852533513039</v>
      </c>
      <c r="BH317" s="791">
        <f t="shared" si="86"/>
        <v>141.35926015694938</v>
      </c>
      <c r="BI317" s="791">
        <f t="shared" si="86"/>
        <v>141.76104506205721</v>
      </c>
      <c r="BJ317" s="791">
        <f t="shared" si="86"/>
        <v>142.14319269510483</v>
      </c>
      <c r="BK317" s="1539"/>
      <c r="BL317" s="1539"/>
      <c r="BM317" s="1539"/>
      <c r="BN317" s="1539"/>
      <c r="BO317" s="1539"/>
      <c r="BP317" s="1539"/>
      <c r="BQ317" s="1539"/>
      <c r="BR317" s="1539"/>
      <c r="BS317" s="1539"/>
      <c r="BT317" s="1539"/>
      <c r="BU317" s="1539"/>
      <c r="BV317" s="1539"/>
      <c r="BW317" s="1539"/>
      <c r="BX317" s="1539"/>
      <c r="BY317" s="1539"/>
      <c r="BZ317" s="1539"/>
      <c r="CA317" s="1539"/>
      <c r="CB317" s="1539"/>
      <c r="CC317" s="1539"/>
      <c r="CD317" s="1539"/>
      <c r="CE317" s="1539"/>
      <c r="CF317" s="1539"/>
      <c r="CG317" s="1539"/>
      <c r="CH317" s="1539"/>
      <c r="CI317" s="1538"/>
      <c r="CK317" s="1370"/>
    </row>
    <row r="318" spans="2:89" x14ac:dyDescent="0.25">
      <c r="B318" s="1018" t="s">
        <v>619</v>
      </c>
      <c r="C318" s="1019" t="s">
        <v>407</v>
      </c>
      <c r="D318" s="1020" t="s">
        <v>620</v>
      </c>
      <c r="E318" s="1021" t="s">
        <v>146</v>
      </c>
      <c r="F318" s="1022">
        <v>2</v>
      </c>
      <c r="G318" s="639">
        <f t="shared" si="86"/>
        <v>126.31</v>
      </c>
      <c r="H318" s="639">
        <f t="shared" si="86"/>
        <v>124.64</v>
      </c>
      <c r="I318" s="639">
        <f t="shared" si="86"/>
        <v>120.11</v>
      </c>
      <c r="J318" s="639">
        <f t="shared" si="86"/>
        <v>114.16999999999999</v>
      </c>
      <c r="K318" s="639">
        <f t="shared" si="86"/>
        <v>107.45</v>
      </c>
      <c r="L318" s="639">
        <f t="shared" si="86"/>
        <v>100.67</v>
      </c>
      <c r="M318" s="791">
        <f t="shared" si="86"/>
        <v>91.423283716666361</v>
      </c>
      <c r="N318" s="791">
        <f t="shared" si="86"/>
        <v>82.031683991146139</v>
      </c>
      <c r="O318" s="791">
        <f t="shared" si="86"/>
        <v>72.731593228598427</v>
      </c>
      <c r="P318" s="791">
        <f t="shared" si="86"/>
        <v>63.565378185450278</v>
      </c>
      <c r="Q318" s="791">
        <f t="shared" si="86"/>
        <v>54.373179547285709</v>
      </c>
      <c r="R318" s="791">
        <f t="shared" si="86"/>
        <v>45.298756136300028</v>
      </c>
      <c r="S318" s="791">
        <f t="shared" si="86"/>
        <v>36.359891432133466</v>
      </c>
      <c r="T318" s="791">
        <f t="shared" si="86"/>
        <v>27.359504536430308</v>
      </c>
      <c r="U318" s="791">
        <f t="shared" si="86"/>
        <v>18.48655019388039</v>
      </c>
      <c r="V318" s="791">
        <f t="shared" si="86"/>
        <v>9.6619904828923495</v>
      </c>
      <c r="W318" s="791">
        <f t="shared" si="86"/>
        <v>9.5407392764218457</v>
      </c>
      <c r="X318" s="791">
        <f t="shared" si="86"/>
        <v>9.4136341754661146</v>
      </c>
      <c r="Y318" s="791">
        <f t="shared" si="86"/>
        <v>9.2924309300757955</v>
      </c>
      <c r="Z318" s="791">
        <f t="shared" si="86"/>
        <v>9.1855230987768692</v>
      </c>
      <c r="AA318" s="791">
        <f t="shared" si="86"/>
        <v>9.1149817773248998</v>
      </c>
      <c r="AB318" s="791">
        <f t="shared" si="86"/>
        <v>9.0604556198308188</v>
      </c>
      <c r="AC318" s="791">
        <f t="shared" si="86"/>
        <v>9.0191899858616154</v>
      </c>
      <c r="AD318" s="791">
        <f t="shared" si="86"/>
        <v>8.9993065277886046</v>
      </c>
      <c r="AE318" s="791">
        <f t="shared" si="86"/>
        <v>8.9810732668906894</v>
      </c>
      <c r="AF318" s="791">
        <f t="shared" si="86"/>
        <v>8.964173065228735</v>
      </c>
      <c r="AG318" s="791">
        <f t="shared" si="86"/>
        <v>8.9462694770116968</v>
      </c>
      <c r="AH318" s="791">
        <f t="shared" si="86"/>
        <v>8.9184866300822563</v>
      </c>
      <c r="AI318" s="791">
        <f t="shared" si="86"/>
        <v>8.9094967796050497</v>
      </c>
      <c r="AJ318" s="791">
        <f t="shared" si="86"/>
        <v>8.910361803652691</v>
      </c>
      <c r="AK318" s="791">
        <f t="shared" si="86"/>
        <v>8.9121890299509374</v>
      </c>
      <c r="AL318" s="791">
        <f t="shared" si="86"/>
        <v>8.8931451459205704</v>
      </c>
      <c r="AM318" s="791">
        <f t="shared" si="86"/>
        <v>8.8931145844007347</v>
      </c>
      <c r="AN318" s="791">
        <f t="shared" si="86"/>
        <v>8.8994370170018016</v>
      </c>
      <c r="AO318" s="791">
        <f t="shared" si="86"/>
        <v>8.8973915710679421</v>
      </c>
      <c r="AP318" s="791">
        <f t="shared" si="86"/>
        <v>8.9053851065753946</v>
      </c>
      <c r="AQ318" s="791">
        <f t="shared" si="86"/>
        <v>8.9031779740249419</v>
      </c>
      <c r="AR318" s="791">
        <f t="shared" si="86"/>
        <v>8.9101873655979347</v>
      </c>
      <c r="AS318" s="791">
        <f t="shared" si="86"/>
        <v>8.9162113492482291</v>
      </c>
      <c r="AT318" s="791">
        <f t="shared" si="86"/>
        <v>8.9321082482396861</v>
      </c>
      <c r="AU318" s="791">
        <f t="shared" si="86"/>
        <v>8.9491217325398225</v>
      </c>
      <c r="AV318" s="791">
        <f t="shared" si="86"/>
        <v>8.9567425157825937</v>
      </c>
      <c r="AW318" s="791">
        <f t="shared" si="86"/>
        <v>8.9739131060276236</v>
      </c>
      <c r="AX318" s="791">
        <f t="shared" si="86"/>
        <v>8.9819942021293144</v>
      </c>
      <c r="AY318" s="791">
        <f t="shared" si="86"/>
        <v>8.9710297015976579</v>
      </c>
      <c r="AZ318" s="791">
        <f t="shared" si="86"/>
        <v>8.9502324244857334</v>
      </c>
      <c r="BA318" s="791">
        <f t="shared" si="86"/>
        <v>8.8905871863617421</v>
      </c>
      <c r="BB318" s="791">
        <f t="shared" si="86"/>
        <v>8.8484210836218722</v>
      </c>
      <c r="BC318" s="791">
        <f t="shared" si="86"/>
        <v>8.7853048159293792</v>
      </c>
      <c r="BD318" s="791">
        <f t="shared" si="86"/>
        <v>8.7312650479438361</v>
      </c>
      <c r="BE318" s="791">
        <f t="shared" si="86"/>
        <v>8.6669280178205383</v>
      </c>
      <c r="BF318" s="791">
        <f t="shared" si="86"/>
        <v>8.6120125225597945</v>
      </c>
      <c r="BG318" s="791">
        <f t="shared" si="86"/>
        <v>8.5663354080944174</v>
      </c>
      <c r="BH318" s="791">
        <f t="shared" si="86"/>
        <v>8.5300362520546997</v>
      </c>
      <c r="BI318" s="791">
        <f t="shared" si="86"/>
        <v>8.5132565269186529</v>
      </c>
      <c r="BJ318" s="791">
        <f t="shared" si="86"/>
        <v>8.5062907185632639</v>
      </c>
      <c r="BK318" s="1539"/>
      <c r="BL318" s="1539"/>
      <c r="BM318" s="1539"/>
      <c r="BN318" s="1539"/>
      <c r="BO318" s="1539"/>
      <c r="BP318" s="1539"/>
      <c r="BQ318" s="1539"/>
      <c r="BR318" s="1539"/>
      <c r="BS318" s="1539"/>
      <c r="BT318" s="1539"/>
      <c r="BU318" s="1539"/>
      <c r="BV318" s="1539"/>
      <c r="BW318" s="1539"/>
      <c r="BX318" s="1539"/>
      <c r="BY318" s="1539"/>
      <c r="BZ318" s="1539"/>
      <c r="CA318" s="1539"/>
      <c r="CB318" s="1539"/>
      <c r="CC318" s="1539"/>
      <c r="CD318" s="1539"/>
      <c r="CE318" s="1539"/>
      <c r="CF318" s="1539"/>
      <c r="CG318" s="1539"/>
      <c r="CH318" s="1539"/>
      <c r="CI318" s="1538"/>
      <c r="CK318" s="1370"/>
    </row>
    <row r="319" spans="2:89" ht="27.6" x14ac:dyDescent="0.25">
      <c r="B319" s="1018" t="s">
        <v>621</v>
      </c>
      <c r="C319" s="1019" t="s">
        <v>409</v>
      </c>
      <c r="D319" s="1020" t="s">
        <v>408</v>
      </c>
      <c r="E319" s="1021" t="s">
        <v>285</v>
      </c>
      <c r="F319" s="1022">
        <v>1</v>
      </c>
      <c r="G319" s="814">
        <f t="shared" ref="G319:BJ319" si="87">G229</f>
        <v>0</v>
      </c>
      <c r="H319" s="814">
        <f t="shared" si="87"/>
        <v>5.7761023558230408E-2</v>
      </c>
      <c r="I319" s="814">
        <f t="shared" si="87"/>
        <v>0.1155220471164609</v>
      </c>
      <c r="J319" s="814">
        <f t="shared" si="87"/>
        <v>0.17328307067469131</v>
      </c>
      <c r="K319" s="814">
        <f t="shared" si="87"/>
        <v>0.22279251943888886</v>
      </c>
      <c r="L319" s="814">
        <f t="shared" si="87"/>
        <v>0.28055354299711932</v>
      </c>
      <c r="M319" s="815">
        <f t="shared" si="87"/>
        <v>0.33831456655534969</v>
      </c>
      <c r="N319" s="815">
        <f t="shared" si="87"/>
        <v>0.39607559011358023</v>
      </c>
      <c r="O319" s="815">
        <f t="shared" si="87"/>
        <v>0.45383661367181066</v>
      </c>
      <c r="P319" s="815">
        <f t="shared" si="87"/>
        <v>0.5033460624360081</v>
      </c>
      <c r="Q319" s="815">
        <f t="shared" si="87"/>
        <v>0.56110708599423864</v>
      </c>
      <c r="R319" s="815">
        <f t="shared" si="87"/>
        <v>0.61886810955246907</v>
      </c>
      <c r="S319" s="815">
        <f t="shared" si="87"/>
        <v>0.67662913311069972</v>
      </c>
      <c r="T319" s="815">
        <f t="shared" si="87"/>
        <v>0.72613858187489699</v>
      </c>
      <c r="U319" s="815">
        <f t="shared" si="87"/>
        <v>0.78389960543312742</v>
      </c>
      <c r="V319" s="815">
        <f t="shared" si="87"/>
        <v>0.84166062899135807</v>
      </c>
      <c r="W319" s="815">
        <f t="shared" si="87"/>
        <v>0.89942165254958806</v>
      </c>
      <c r="X319" s="815">
        <f t="shared" si="87"/>
        <v>0.95718267610781882</v>
      </c>
      <c r="Y319" s="815">
        <f t="shared" si="87"/>
        <v>1.0066921248720164</v>
      </c>
      <c r="Z319" s="815">
        <f t="shared" si="87"/>
        <v>1.0644531484302469</v>
      </c>
      <c r="AA319" s="815">
        <f t="shared" si="87"/>
        <v>1.1222141719884773</v>
      </c>
      <c r="AB319" s="815">
        <f t="shared" si="87"/>
        <v>1.1775592039609371</v>
      </c>
      <c r="AC319" s="815">
        <f t="shared" si="87"/>
        <v>1.2351155926327155</v>
      </c>
      <c r="AD319" s="815">
        <f t="shared" si="87"/>
        <v>1.2921104959635004</v>
      </c>
      <c r="AE319" s="815">
        <f t="shared" si="87"/>
        <v>1.3441729548221331</v>
      </c>
      <c r="AF319" s="815">
        <f t="shared" si="87"/>
        <v>1.3991959512924985</v>
      </c>
      <c r="AG319" s="815">
        <f t="shared" si="87"/>
        <v>1.4569176404263142</v>
      </c>
      <c r="AH319" s="815">
        <f t="shared" si="87"/>
        <v>1.5143643670421447</v>
      </c>
      <c r="AI319" s="815">
        <f t="shared" si="87"/>
        <v>1.5712269760675892</v>
      </c>
      <c r="AJ319" s="815">
        <f t="shared" si="87"/>
        <v>1.6232346575064796</v>
      </c>
      <c r="AK319" s="815">
        <f t="shared" si="87"/>
        <v>1.6780716951202916</v>
      </c>
      <c r="AL319" s="815">
        <f t="shared" si="87"/>
        <v>1.7355990834056645</v>
      </c>
      <c r="AM319" s="815">
        <f t="shared" si="87"/>
        <v>1.7929117481248824</v>
      </c>
      <c r="AN319" s="815">
        <f t="shared" si="87"/>
        <v>1.8496495940673614</v>
      </c>
      <c r="AO319" s="815">
        <f t="shared" si="87"/>
        <v>1.9016630217010944</v>
      </c>
      <c r="AP319" s="815">
        <f t="shared" si="87"/>
        <v>1.9562780451051156</v>
      </c>
      <c r="AQ319" s="815">
        <f t="shared" si="87"/>
        <v>2.0135785867736677</v>
      </c>
      <c r="AR319" s="815">
        <f t="shared" si="87"/>
        <v>2.070761149822995</v>
      </c>
      <c r="AS319" s="815">
        <f t="shared" si="87"/>
        <v>2.1273817256046224</v>
      </c>
      <c r="AT319" s="815">
        <f t="shared" si="87"/>
        <v>2.1794611271015096</v>
      </c>
      <c r="AU319" s="815">
        <f t="shared" si="87"/>
        <v>2.2338182546846732</v>
      </c>
      <c r="AV319" s="815">
        <f t="shared" si="87"/>
        <v>2.2908595604924384</v>
      </c>
      <c r="AW319" s="815">
        <f t="shared" si="87"/>
        <v>2.3479159612135128</v>
      </c>
      <c r="AX319" s="815">
        <f t="shared" si="87"/>
        <v>2.4044267217468267</v>
      </c>
      <c r="AY319" s="815">
        <f t="shared" si="87"/>
        <v>2.456632030994812</v>
      </c>
      <c r="AZ319" s="815">
        <f t="shared" si="87"/>
        <v>2.5106955536355477</v>
      </c>
      <c r="BA319" s="815">
        <f t="shared" si="87"/>
        <v>2.567445389736065</v>
      </c>
      <c r="BB319" s="815">
        <f t="shared" si="87"/>
        <v>2.6243795467495761</v>
      </c>
      <c r="BC319" s="815">
        <f t="shared" si="87"/>
        <v>2.6807879092256264</v>
      </c>
      <c r="BD319" s="815">
        <f t="shared" si="87"/>
        <v>2.7331787684762912</v>
      </c>
      <c r="BE319" s="815">
        <f t="shared" si="87"/>
        <v>2.7869131483014842</v>
      </c>
      <c r="BF319" s="815">
        <f t="shared" si="87"/>
        <v>2.8433394351303507</v>
      </c>
      <c r="BG319" s="815">
        <f t="shared" si="87"/>
        <v>2.9001552464979699</v>
      </c>
      <c r="BH319" s="815">
        <f t="shared" si="87"/>
        <v>2.9564685906714909</v>
      </c>
      <c r="BI319" s="815">
        <f t="shared" si="87"/>
        <v>3.0091043526634742</v>
      </c>
      <c r="BJ319" s="815">
        <f t="shared" si="87"/>
        <v>3.0624742218200653</v>
      </c>
      <c r="BK319" s="1548"/>
      <c r="BL319" s="1548"/>
      <c r="BM319" s="1548"/>
      <c r="BN319" s="1548"/>
      <c r="BO319" s="1548"/>
      <c r="BP319" s="1548"/>
      <c r="BQ319" s="1548"/>
      <c r="BR319" s="1548"/>
      <c r="BS319" s="1548"/>
      <c r="BT319" s="1548"/>
      <c r="BU319" s="1548"/>
      <c r="BV319" s="1548"/>
      <c r="BW319" s="1548"/>
      <c r="BX319" s="1548"/>
      <c r="BY319" s="1548"/>
      <c r="BZ319" s="1548"/>
      <c r="CA319" s="1548"/>
      <c r="CB319" s="1548"/>
      <c r="CC319" s="1548"/>
      <c r="CD319" s="1548"/>
      <c r="CE319" s="1548"/>
      <c r="CF319" s="1548"/>
      <c r="CG319" s="1548"/>
      <c r="CH319" s="1548"/>
      <c r="CI319" s="1549"/>
      <c r="CK319" s="1370"/>
    </row>
    <row r="320" spans="2:89" ht="27.6" x14ac:dyDescent="0.25">
      <c r="B320" s="1018" t="s">
        <v>622</v>
      </c>
      <c r="C320" s="1019" t="s">
        <v>411</v>
      </c>
      <c r="D320" s="1020" t="s">
        <v>623</v>
      </c>
      <c r="E320" s="1021" t="s">
        <v>146</v>
      </c>
      <c r="F320" s="1022">
        <v>2</v>
      </c>
      <c r="G320" s="639">
        <f>G319*(G314+SUM(G316:G318)-SUM(G326:G329))</f>
        <v>0</v>
      </c>
      <c r="H320" s="639">
        <f t="shared" ref="H320" si="88">H319*(SUM(H314:H318)-SUM(H326:H329))</f>
        <v>10.777629385730213</v>
      </c>
      <c r="I320" s="639">
        <f t="shared" ref="I320" si="89">I319*(SUM(I314:I318)-SUM(I326:I329))</f>
        <v>21.660383834336418</v>
      </c>
      <c r="J320" s="639">
        <f t="shared" ref="J320:BJ320" si="90">J319*(SUM(J314:J318)-SUM(J326:J329))</f>
        <v>32.46458329090342</v>
      </c>
      <c r="K320" s="639">
        <f t="shared" si="90"/>
        <v>41.907272906454999</v>
      </c>
      <c r="L320" s="639">
        <f t="shared" si="90"/>
        <v>52.615011453679763</v>
      </c>
      <c r="M320" s="639">
        <f t="shared" si="90"/>
        <v>62.739770594180314</v>
      </c>
      <c r="N320" s="639">
        <f t="shared" si="90"/>
        <v>73.050109714837291</v>
      </c>
      <c r="O320" s="639">
        <f t="shared" si="90"/>
        <v>83.399047974116115</v>
      </c>
      <c r="P320" s="639">
        <f t="shared" si="90"/>
        <v>92.002952756326195</v>
      </c>
      <c r="Q320" s="639">
        <f t="shared" si="90"/>
        <v>102.10814568843314</v>
      </c>
      <c r="R320" s="639">
        <f t="shared" si="90"/>
        <v>111.27636496106686</v>
      </c>
      <c r="S320" s="639">
        <f t="shared" si="90"/>
        <v>120.91109407030595</v>
      </c>
      <c r="T320" s="639">
        <f t="shared" si="90"/>
        <v>128.08727389175601</v>
      </c>
      <c r="U320" s="639">
        <f t="shared" si="90"/>
        <v>137.37340241362807</v>
      </c>
      <c r="V320" s="639">
        <f t="shared" si="90"/>
        <v>145.40997378073001</v>
      </c>
      <c r="W320" s="639">
        <f t="shared" si="90"/>
        <v>155.16695507798687</v>
      </c>
      <c r="X320" s="639">
        <f t="shared" si="90"/>
        <v>165.39646280521771</v>
      </c>
      <c r="Y320" s="639">
        <f t="shared" si="90"/>
        <v>173.7542201146131</v>
      </c>
      <c r="Z320" s="639">
        <f t="shared" si="90"/>
        <v>183.18288740885663</v>
      </c>
      <c r="AA320" s="639">
        <f t="shared" si="90"/>
        <v>193.22542363945584</v>
      </c>
      <c r="AB320" s="639">
        <f t="shared" si="90"/>
        <v>202.42825596719547</v>
      </c>
      <c r="AC320" s="639">
        <f t="shared" si="90"/>
        <v>213.68699133905133</v>
      </c>
      <c r="AD320" s="639">
        <f t="shared" si="90"/>
        <v>223.539809178882</v>
      </c>
      <c r="AE320" s="639">
        <f t="shared" si="90"/>
        <v>234.15097402369935</v>
      </c>
      <c r="AF320" s="639">
        <f t="shared" si="90"/>
        <v>245.11172803940602</v>
      </c>
      <c r="AG320" s="639">
        <f t="shared" si="90"/>
        <v>255.54561334901857</v>
      </c>
      <c r="AH320" s="639">
        <f t="shared" si="90"/>
        <v>265.32465498717534</v>
      </c>
      <c r="AI320" s="639">
        <f t="shared" si="90"/>
        <v>275.51607854466823</v>
      </c>
      <c r="AJ320" s="639">
        <f t="shared" si="90"/>
        <v>285.20009658453364</v>
      </c>
      <c r="AK320" s="639">
        <f t="shared" si="90"/>
        <v>294.399498341129</v>
      </c>
      <c r="AL320" s="639">
        <f t="shared" si="90"/>
        <v>303.59357141705323</v>
      </c>
      <c r="AM320" s="639">
        <f t="shared" si="90"/>
        <v>312.8811625428412</v>
      </c>
      <c r="AN320" s="639">
        <f t="shared" si="90"/>
        <v>324.78550873660868</v>
      </c>
      <c r="AO320" s="639">
        <f t="shared" si="90"/>
        <v>333.94463569614237</v>
      </c>
      <c r="AP320" s="639">
        <f t="shared" si="90"/>
        <v>345.28278003965079</v>
      </c>
      <c r="AQ320" s="639">
        <f t="shared" si="90"/>
        <v>355.44514493428602</v>
      </c>
      <c r="AR320" s="639">
        <f t="shared" si="90"/>
        <v>368.7771705106058</v>
      </c>
      <c r="AS320" s="639">
        <f t="shared" si="90"/>
        <v>379.24944763824215</v>
      </c>
      <c r="AT320" s="639">
        <f t="shared" si="90"/>
        <v>390.1952385632427</v>
      </c>
      <c r="AU320" s="639">
        <f t="shared" si="90"/>
        <v>400.44607052895088</v>
      </c>
      <c r="AV320" s="639">
        <f t="shared" si="90"/>
        <v>412.48700619886279</v>
      </c>
      <c r="AW320" s="639">
        <f t="shared" si="90"/>
        <v>423.0481648630572</v>
      </c>
      <c r="AX320" s="639">
        <f t="shared" si="90"/>
        <v>436.24410647614263</v>
      </c>
      <c r="AY320" s="639">
        <f t="shared" si="90"/>
        <v>447.03085873680521</v>
      </c>
      <c r="AZ320" s="639">
        <f t="shared" si="90"/>
        <v>456.90992433181651</v>
      </c>
      <c r="BA320" s="639">
        <f t="shared" si="90"/>
        <v>464.10098517416696</v>
      </c>
      <c r="BB320" s="639">
        <f t="shared" si="90"/>
        <v>472.87250166323798</v>
      </c>
      <c r="BC320" s="639">
        <f t="shared" si="90"/>
        <v>479.64103735112542</v>
      </c>
      <c r="BD320" s="639">
        <f t="shared" si="90"/>
        <v>487.56632865516912</v>
      </c>
      <c r="BE320" s="639">
        <f t="shared" si="90"/>
        <v>494.64194428308247</v>
      </c>
      <c r="BF320" s="639">
        <f t="shared" si="90"/>
        <v>501.16325138969955</v>
      </c>
      <c r="BG320" s="639">
        <f t="shared" si="90"/>
        <v>509.88488050180513</v>
      </c>
      <c r="BH320" s="639">
        <f t="shared" si="90"/>
        <v>518.54506749441441</v>
      </c>
      <c r="BI320" s="639">
        <f t="shared" si="90"/>
        <v>528.3818781247254</v>
      </c>
      <c r="BJ320" s="639">
        <f t="shared" si="90"/>
        <v>539.50255797625107</v>
      </c>
      <c r="BK320" s="1537"/>
      <c r="BL320" s="1537"/>
      <c r="BM320" s="1537"/>
      <c r="BN320" s="1537"/>
      <c r="BO320" s="1537"/>
      <c r="BP320" s="1537"/>
      <c r="BQ320" s="1537"/>
      <c r="BR320" s="1537"/>
      <c r="BS320" s="1537"/>
      <c r="BT320" s="1537"/>
      <c r="BU320" s="1537"/>
      <c r="BV320" s="1537"/>
      <c r="BW320" s="1537"/>
      <c r="BX320" s="1537"/>
      <c r="BY320" s="1537"/>
      <c r="BZ320" s="1537"/>
      <c r="CA320" s="1537"/>
      <c r="CB320" s="1537"/>
      <c r="CC320" s="1537"/>
      <c r="CD320" s="1537"/>
      <c r="CE320" s="1537"/>
      <c r="CF320" s="1537"/>
      <c r="CG320" s="1537"/>
      <c r="CH320" s="1537"/>
      <c r="CI320" s="1538"/>
      <c r="CK320" s="1370"/>
    </row>
    <row r="321" spans="2:89" ht="27.6" x14ac:dyDescent="0.25">
      <c r="B321" s="1018" t="s">
        <v>624</v>
      </c>
      <c r="C321" s="1023" t="s">
        <v>215</v>
      </c>
      <c r="D321" s="1024" t="s">
        <v>625</v>
      </c>
      <c r="E321" s="1025" t="s">
        <v>149</v>
      </c>
      <c r="F321" s="1026">
        <v>1</v>
      </c>
      <c r="G321" s="820">
        <f>(((G317-G328))*1000000)/((G350)*1000)</f>
        <v>171.92004383770518</v>
      </c>
      <c r="H321" s="820">
        <f t="shared" ref="H321:BJ322" si="91">(((H317-H328))*1000000)/((H350)*1000)</f>
        <v>173.07124251456807</v>
      </c>
      <c r="I321" s="820">
        <f t="shared" si="91"/>
        <v>175.73625489998994</v>
      </c>
      <c r="J321" s="820">
        <f t="shared" si="91"/>
        <v>178.29429386075722</v>
      </c>
      <c r="K321" s="820">
        <f t="shared" si="91"/>
        <v>180.21364931010436</v>
      </c>
      <c r="L321" s="820">
        <f t="shared" si="91"/>
        <v>181.5224463240078</v>
      </c>
      <c r="M321" s="821">
        <f t="shared" si="91"/>
        <v>176.39481395228725</v>
      </c>
      <c r="N321" s="821">
        <f t="shared" si="91"/>
        <v>176.20267813513658</v>
      </c>
      <c r="O321" s="821">
        <f t="shared" si="91"/>
        <v>175.71931882210899</v>
      </c>
      <c r="P321" s="821">
        <f t="shared" si="91"/>
        <v>175.20129009541466</v>
      </c>
      <c r="Q321" s="821">
        <f t="shared" si="91"/>
        <v>174.18081426328325</v>
      </c>
      <c r="R321" s="821">
        <f t="shared" si="91"/>
        <v>172.37714431938448</v>
      </c>
      <c r="S321" s="821">
        <f t="shared" si="91"/>
        <v>171.04377334803524</v>
      </c>
      <c r="T321" s="821">
        <f t="shared" si="91"/>
        <v>168.98353257724173</v>
      </c>
      <c r="U321" s="821">
        <f t="shared" si="91"/>
        <v>167.42261797383378</v>
      </c>
      <c r="V321" s="821">
        <f t="shared" si="91"/>
        <v>165.60444599776534</v>
      </c>
      <c r="W321" s="821">
        <f t="shared" si="91"/>
        <v>164.71051226013662</v>
      </c>
      <c r="X321" s="821">
        <f t="shared" si="91"/>
        <v>163.82757365798142</v>
      </c>
      <c r="Y321" s="821">
        <f t="shared" si="91"/>
        <v>162.96756825140389</v>
      </c>
      <c r="Z321" s="821">
        <f t="shared" si="91"/>
        <v>162.11086415755136</v>
      </c>
      <c r="AA321" s="821">
        <f t="shared" si="91"/>
        <v>160.81232537746359</v>
      </c>
      <c r="AB321" s="821">
        <f t="shared" si="91"/>
        <v>160.30918714911672</v>
      </c>
      <c r="AC321" s="821">
        <f t="shared" si="91"/>
        <v>160.44178593666609</v>
      </c>
      <c r="AD321" s="821">
        <f t="shared" si="91"/>
        <v>160.56493196731006</v>
      </c>
      <c r="AE321" s="821">
        <f t="shared" si="91"/>
        <v>160.66522808357766</v>
      </c>
      <c r="AF321" s="821">
        <f t="shared" si="91"/>
        <v>160.75163670370043</v>
      </c>
      <c r="AG321" s="821">
        <f t="shared" si="91"/>
        <v>160.03382439200169</v>
      </c>
      <c r="AH321" s="821">
        <f t="shared" si="91"/>
        <v>159.30858265463834</v>
      </c>
      <c r="AI321" s="821">
        <f t="shared" si="91"/>
        <v>158.59598104640989</v>
      </c>
      <c r="AJ321" s="821">
        <f t="shared" si="91"/>
        <v>157.8420174619672</v>
      </c>
      <c r="AK321" s="821">
        <f t="shared" si="91"/>
        <v>157.08645873804494</v>
      </c>
      <c r="AL321" s="821">
        <f t="shared" si="91"/>
        <v>156.16392273792835</v>
      </c>
      <c r="AM321" s="821">
        <f t="shared" si="91"/>
        <v>155.24253815872328</v>
      </c>
      <c r="AN321" s="821">
        <f t="shared" si="91"/>
        <v>155.3293278943992</v>
      </c>
      <c r="AO321" s="821">
        <f t="shared" si="91"/>
        <v>155.408596487312</v>
      </c>
      <c r="AP321" s="821">
        <f t="shared" si="91"/>
        <v>155.48320591110166</v>
      </c>
      <c r="AQ321" s="821">
        <f t="shared" si="91"/>
        <v>155.57767454271308</v>
      </c>
      <c r="AR321" s="821">
        <f t="shared" si="91"/>
        <v>155.67381041097246</v>
      </c>
      <c r="AS321" s="821">
        <f t="shared" si="91"/>
        <v>155.76162661084604</v>
      </c>
      <c r="AT321" s="821">
        <f t="shared" si="91"/>
        <v>155.84308003531029</v>
      </c>
      <c r="AU321" s="821">
        <f t="shared" si="91"/>
        <v>155.90759721720744</v>
      </c>
      <c r="AV321" s="821">
        <f t="shared" si="91"/>
        <v>155.96498384883949</v>
      </c>
      <c r="AW321" s="821">
        <f t="shared" si="91"/>
        <v>156.0400660151526</v>
      </c>
      <c r="AX321" s="821">
        <f t="shared" si="91"/>
        <v>156.11311521358573</v>
      </c>
      <c r="AY321" s="821">
        <f t="shared" si="91"/>
        <v>156.19612760792694</v>
      </c>
      <c r="AZ321" s="821">
        <f t="shared" si="91"/>
        <v>156.31019717741935</v>
      </c>
      <c r="BA321" s="821">
        <f t="shared" si="91"/>
        <v>154.44587085923771</v>
      </c>
      <c r="BB321" s="821">
        <f t="shared" si="91"/>
        <v>153.59624952378229</v>
      </c>
      <c r="BC321" s="821">
        <f t="shared" si="91"/>
        <v>151.7503001223763</v>
      </c>
      <c r="BD321" s="821">
        <f t="shared" si="91"/>
        <v>150.91114210123362</v>
      </c>
      <c r="BE321" s="821">
        <f t="shared" si="91"/>
        <v>149.05683133988896</v>
      </c>
      <c r="BF321" s="821">
        <f t="shared" si="91"/>
        <v>147.20294443191239</v>
      </c>
      <c r="BG321" s="821">
        <f t="shared" si="91"/>
        <v>146.35550270406935</v>
      </c>
      <c r="BH321" s="821">
        <f t="shared" si="91"/>
        <v>145.49152803776013</v>
      </c>
      <c r="BI321" s="821">
        <f t="shared" si="91"/>
        <v>145.63478116042569</v>
      </c>
      <c r="BJ321" s="821">
        <f t="shared" si="91"/>
        <v>145.75624475179166</v>
      </c>
      <c r="BK321" s="1543"/>
      <c r="BL321" s="1543"/>
      <c r="BM321" s="1543"/>
      <c r="BN321" s="1543"/>
      <c r="BO321" s="1543"/>
      <c r="BP321" s="1543"/>
      <c r="BQ321" s="1543"/>
      <c r="BR321" s="1543"/>
      <c r="BS321" s="1543"/>
      <c r="BT321" s="1543"/>
      <c r="BU321" s="1543"/>
      <c r="BV321" s="1543"/>
      <c r="BW321" s="1543"/>
      <c r="BX321" s="1543"/>
      <c r="BY321" s="1543"/>
      <c r="BZ321" s="1543"/>
      <c r="CA321" s="1543"/>
      <c r="CB321" s="1543"/>
      <c r="CC321" s="1543"/>
      <c r="CD321" s="1543"/>
      <c r="CE321" s="1543"/>
      <c r="CF321" s="1543"/>
      <c r="CG321" s="1543"/>
      <c r="CH321" s="1543"/>
      <c r="CI321" s="1542"/>
      <c r="CK321" s="1370"/>
    </row>
    <row r="322" spans="2:89" ht="27.6" x14ac:dyDescent="0.25">
      <c r="B322" s="1018" t="s">
        <v>626</v>
      </c>
      <c r="C322" s="1023" t="s">
        <v>234</v>
      </c>
      <c r="D322" s="1024" t="s">
        <v>627</v>
      </c>
      <c r="E322" s="1025" t="s">
        <v>149</v>
      </c>
      <c r="F322" s="1026">
        <v>1</v>
      </c>
      <c r="G322" s="820">
        <f>(((G318-G329))*1000000)/((G351)*1000)</f>
        <v>227.67260119688328</v>
      </c>
      <c r="H322" s="820">
        <f t="shared" si="91"/>
        <v>227.60409174147844</v>
      </c>
      <c r="I322" s="820">
        <f t="shared" si="91"/>
        <v>226.46698652962078</v>
      </c>
      <c r="J322" s="820">
        <f t="shared" si="91"/>
        <v>224.86214844970752</v>
      </c>
      <c r="K322" s="820">
        <f t="shared" si="91"/>
        <v>222.9329631782646</v>
      </c>
      <c r="L322" s="820">
        <f t="shared" si="91"/>
        <v>220.78899631589775</v>
      </c>
      <c r="M322" s="821">
        <f t="shared" si="91"/>
        <v>220.90597576072807</v>
      </c>
      <c r="N322" s="821">
        <f t="shared" si="91"/>
        <v>220.68349657437662</v>
      </c>
      <c r="O322" s="821">
        <f t="shared" si="91"/>
        <v>221.11877899052169</v>
      </c>
      <c r="P322" s="821">
        <f t="shared" si="91"/>
        <v>222.51013579807932</v>
      </c>
      <c r="Q322" s="821">
        <f t="shared" si="91"/>
        <v>224.6670491925025</v>
      </c>
      <c r="R322" s="821">
        <f t="shared" si="91"/>
        <v>228.91064980936895</v>
      </c>
      <c r="S322" s="821">
        <f t="shared" si="91"/>
        <v>236.8997947930695</v>
      </c>
      <c r="T322" s="821">
        <f t="shared" si="91"/>
        <v>251.15689578231036</v>
      </c>
      <c r="U322" s="821">
        <f t="shared" si="91"/>
        <v>288.26149366808613</v>
      </c>
      <c r="V322" s="821">
        <f t="shared" si="91"/>
        <v>500.02746433852968</v>
      </c>
      <c r="W322" s="821">
        <f t="shared" si="91"/>
        <v>565.37001978494618</v>
      </c>
      <c r="X322" s="821">
        <f t="shared" si="91"/>
        <v>570.35957500496488</v>
      </c>
      <c r="Y322" s="821">
        <f t="shared" si="91"/>
        <v>568.21805540501077</v>
      </c>
      <c r="Z322" s="821">
        <f t="shared" si="91"/>
        <v>560.28397550943487</v>
      </c>
      <c r="AA322" s="821">
        <f t="shared" si="91"/>
        <v>545.10701533432086</v>
      </c>
      <c r="AB322" s="821">
        <f t="shared" si="91"/>
        <v>535.15514794310332</v>
      </c>
      <c r="AC322" s="821">
        <f t="shared" si="91"/>
        <v>531.08393259832565</v>
      </c>
      <c r="AD322" s="821">
        <f t="shared" si="91"/>
        <v>522.73914411761564</v>
      </c>
      <c r="AE322" s="821">
        <f t="shared" si="91"/>
        <v>513.39631249248214</v>
      </c>
      <c r="AF322" s="821">
        <f t="shared" si="91"/>
        <v>505.61947805397682</v>
      </c>
      <c r="AG322" s="821">
        <f t="shared" si="91"/>
        <v>501.98873851127865</v>
      </c>
      <c r="AH322" s="821">
        <f t="shared" si="91"/>
        <v>496.43129167536853</v>
      </c>
      <c r="AI322" s="821">
        <f t="shared" si="91"/>
        <v>486.90160200726405</v>
      </c>
      <c r="AJ322" s="821">
        <f t="shared" si="91"/>
        <v>477.51894603832443</v>
      </c>
      <c r="AK322" s="821">
        <f t="shared" si="91"/>
        <v>470.68308833735171</v>
      </c>
      <c r="AL322" s="821">
        <f t="shared" si="91"/>
        <v>469.08341106638227</v>
      </c>
      <c r="AM322" s="821">
        <f t="shared" si="91"/>
        <v>466.25801916524409</v>
      </c>
      <c r="AN322" s="821">
        <f t="shared" si="91"/>
        <v>461.21689666764308</v>
      </c>
      <c r="AO322" s="821">
        <f t="shared" si="91"/>
        <v>459.2953592057591</v>
      </c>
      <c r="AP322" s="821">
        <f t="shared" si="91"/>
        <v>458.244226453365</v>
      </c>
      <c r="AQ322" s="821">
        <f t="shared" si="91"/>
        <v>456.00082060668205</v>
      </c>
      <c r="AR322" s="821">
        <f t="shared" si="91"/>
        <v>452.65503267847771</v>
      </c>
      <c r="AS322" s="821">
        <f t="shared" si="91"/>
        <v>447.31674410247643</v>
      </c>
      <c r="AT322" s="821">
        <f t="shared" si="91"/>
        <v>442.57962474999528</v>
      </c>
      <c r="AU322" s="821">
        <f t="shared" si="91"/>
        <v>439.99240924960714</v>
      </c>
      <c r="AV322" s="821">
        <f t="shared" si="91"/>
        <v>438.11098192959253</v>
      </c>
      <c r="AW322" s="821">
        <f t="shared" si="91"/>
        <v>435.89036263979051</v>
      </c>
      <c r="AX322" s="821">
        <f t="shared" si="91"/>
        <v>434.95562651259269</v>
      </c>
      <c r="AY322" s="821">
        <f t="shared" si="91"/>
        <v>435.02669145482713</v>
      </c>
      <c r="AZ322" s="821">
        <f t="shared" si="91"/>
        <v>434.50898994721058</v>
      </c>
      <c r="BA322" s="821">
        <f t="shared" si="91"/>
        <v>431.09005736710452</v>
      </c>
      <c r="BB322" s="821">
        <f t="shared" si="91"/>
        <v>426.10188741287857</v>
      </c>
      <c r="BC322" s="821">
        <f t="shared" si="91"/>
        <v>418.49619804553561</v>
      </c>
      <c r="BD322" s="821">
        <f t="shared" si="91"/>
        <v>411.56514309027358</v>
      </c>
      <c r="BE322" s="821">
        <f t="shared" si="91"/>
        <v>404.36444455881747</v>
      </c>
      <c r="BF322" s="821">
        <f t="shared" si="91"/>
        <v>397.84175316951058</v>
      </c>
      <c r="BG322" s="821">
        <f t="shared" si="91"/>
        <v>391.82396738009379</v>
      </c>
      <c r="BH322" s="821">
        <f t="shared" si="91"/>
        <v>386.02750903893025</v>
      </c>
      <c r="BI322" s="821">
        <f t="shared" si="91"/>
        <v>380.94234725700989</v>
      </c>
      <c r="BJ322" s="821">
        <f t="shared" si="91"/>
        <v>376.22641768486352</v>
      </c>
      <c r="BK322" s="1543"/>
      <c r="BL322" s="1543"/>
      <c r="BM322" s="1543"/>
      <c r="BN322" s="1543"/>
      <c r="BO322" s="1543"/>
      <c r="BP322" s="1543"/>
      <c r="BQ322" s="1543"/>
      <c r="BR322" s="1543"/>
      <c r="BS322" s="1543"/>
      <c r="BT322" s="1543"/>
      <c r="BU322" s="1543"/>
      <c r="BV322" s="1543"/>
      <c r="BW322" s="1543"/>
      <c r="BX322" s="1543"/>
      <c r="BY322" s="1543"/>
      <c r="BZ322" s="1543"/>
      <c r="CA322" s="1543"/>
      <c r="CB322" s="1543"/>
      <c r="CC322" s="1543"/>
      <c r="CD322" s="1543"/>
      <c r="CE322" s="1543"/>
      <c r="CF322" s="1543"/>
      <c r="CG322" s="1543"/>
      <c r="CH322" s="1543"/>
      <c r="CI322" s="1542"/>
      <c r="CK322" s="1370"/>
    </row>
    <row r="323" spans="2:89" ht="27.6" x14ac:dyDescent="0.25">
      <c r="B323" s="1018" t="s">
        <v>628</v>
      </c>
      <c r="C323" s="1023" t="s">
        <v>148</v>
      </c>
      <c r="D323" s="1024" t="s">
        <v>629</v>
      </c>
      <c r="E323" s="1025" t="s">
        <v>149</v>
      </c>
      <c r="F323" s="1026">
        <v>1</v>
      </c>
      <c r="G323" s="820">
        <f>(((G317-G328)+(G318-G329))*1000000)/((G350+G351)*1000)</f>
        <v>211.667569475222</v>
      </c>
      <c r="H323" s="820">
        <f t="shared" ref="H323:BJ323" si="92">(((H317-H328)+(H318-H329))*1000000)/((H350+H351)*1000)</f>
        <v>211.09026938235598</v>
      </c>
      <c r="I323" s="820">
        <f t="shared" si="92"/>
        <v>209.57213917025393</v>
      </c>
      <c r="J323" s="820">
        <f t="shared" si="92"/>
        <v>207.74662366966416</v>
      </c>
      <c r="K323" s="820">
        <f t="shared" si="92"/>
        <v>205.66825720648876</v>
      </c>
      <c r="L323" s="820">
        <f t="shared" si="92"/>
        <v>203.4536063630334</v>
      </c>
      <c r="M323" s="821">
        <f t="shared" si="92"/>
        <v>198.76296495514987</v>
      </c>
      <c r="N323" s="821">
        <f t="shared" si="92"/>
        <v>196.1269691699292</v>
      </c>
      <c r="O323" s="821">
        <f t="shared" si="92"/>
        <v>193.59914020875411</v>
      </c>
      <c r="P323" s="821">
        <f t="shared" si="92"/>
        <v>191.27736677074409</v>
      </c>
      <c r="Q323" s="821">
        <f t="shared" si="92"/>
        <v>188.62370991594605</v>
      </c>
      <c r="R323" s="821">
        <f t="shared" si="92"/>
        <v>185.5266979133707</v>
      </c>
      <c r="S323" s="821">
        <f t="shared" si="92"/>
        <v>182.86002991215145</v>
      </c>
      <c r="T323" s="821">
        <f t="shared" si="92"/>
        <v>179.38802097631554</v>
      </c>
      <c r="U323" s="821">
        <f t="shared" si="92"/>
        <v>176.37631821273283</v>
      </c>
      <c r="V323" s="821">
        <f t="shared" si="92"/>
        <v>173.00852043911269</v>
      </c>
      <c r="W323" s="821">
        <f t="shared" si="92"/>
        <v>172.42011984378493</v>
      </c>
      <c r="X323" s="821">
        <f t="shared" si="92"/>
        <v>171.44155426226115</v>
      </c>
      <c r="Y323" s="821">
        <f t="shared" si="92"/>
        <v>170.45102765341778</v>
      </c>
      <c r="Z323" s="821">
        <f t="shared" si="92"/>
        <v>169.44473471155891</v>
      </c>
      <c r="AA323" s="821">
        <f t="shared" si="92"/>
        <v>167.99306436942803</v>
      </c>
      <c r="AB323" s="821">
        <f t="shared" si="92"/>
        <v>167.36495399412533</v>
      </c>
      <c r="AC323" s="821">
        <f t="shared" si="92"/>
        <v>167.40433289565132</v>
      </c>
      <c r="AD323" s="821">
        <f t="shared" si="92"/>
        <v>167.42688626772306</v>
      </c>
      <c r="AE323" s="821">
        <f t="shared" si="92"/>
        <v>167.42080535270719</v>
      </c>
      <c r="AF323" s="821">
        <f t="shared" si="92"/>
        <v>167.41088626507542</v>
      </c>
      <c r="AG323" s="821">
        <f t="shared" si="92"/>
        <v>166.63825051877998</v>
      </c>
      <c r="AH323" s="821">
        <f t="shared" si="92"/>
        <v>165.83844294084011</v>
      </c>
      <c r="AI323" s="821">
        <f t="shared" si="92"/>
        <v>165.0397377802401</v>
      </c>
      <c r="AJ323" s="821">
        <f t="shared" si="92"/>
        <v>164.20738440007665</v>
      </c>
      <c r="AK323" s="821">
        <f t="shared" si="92"/>
        <v>163.39040892875448</v>
      </c>
      <c r="AL323" s="821">
        <f t="shared" si="92"/>
        <v>162.44385330505244</v>
      </c>
      <c r="AM323" s="821">
        <f t="shared" si="92"/>
        <v>161.50513279513925</v>
      </c>
      <c r="AN323" s="821">
        <f t="shared" si="92"/>
        <v>161.54397427537978</v>
      </c>
      <c r="AO323" s="821">
        <f t="shared" si="92"/>
        <v>161.59056994429903</v>
      </c>
      <c r="AP323" s="821">
        <f t="shared" si="92"/>
        <v>161.6461136556255</v>
      </c>
      <c r="AQ323" s="821">
        <f t="shared" si="92"/>
        <v>161.7058402510643</v>
      </c>
      <c r="AR323" s="821">
        <f t="shared" si="92"/>
        <v>161.76581862369784</v>
      </c>
      <c r="AS323" s="821">
        <f t="shared" si="92"/>
        <v>161.80203500900259</v>
      </c>
      <c r="AT323" s="821">
        <f t="shared" si="92"/>
        <v>161.84263906421538</v>
      </c>
      <c r="AU323" s="821">
        <f t="shared" si="92"/>
        <v>161.8828598686907</v>
      </c>
      <c r="AV323" s="821">
        <f t="shared" si="92"/>
        <v>161.9145095281647</v>
      </c>
      <c r="AW323" s="821">
        <f t="shared" si="92"/>
        <v>161.9677513982478</v>
      </c>
      <c r="AX323" s="821">
        <f t="shared" si="92"/>
        <v>162.02266095222464</v>
      </c>
      <c r="AY323" s="821">
        <f t="shared" si="92"/>
        <v>162.08245032177541</v>
      </c>
      <c r="AZ323" s="821">
        <f t="shared" si="92"/>
        <v>162.16197292468217</v>
      </c>
      <c r="BA323" s="821">
        <f t="shared" si="92"/>
        <v>160.25572678771252</v>
      </c>
      <c r="BB323" s="821">
        <f t="shared" si="92"/>
        <v>159.34333505501215</v>
      </c>
      <c r="BC323" s="821">
        <f t="shared" si="92"/>
        <v>157.42106457442605</v>
      </c>
      <c r="BD323" s="821">
        <f t="shared" si="92"/>
        <v>156.49537085498505</v>
      </c>
      <c r="BE323" s="821">
        <f t="shared" si="92"/>
        <v>154.56721272832306</v>
      </c>
      <c r="BF323" s="821">
        <f t="shared" si="92"/>
        <v>152.65143287858592</v>
      </c>
      <c r="BG323" s="821">
        <f t="shared" si="92"/>
        <v>151.73035461096558</v>
      </c>
      <c r="BH323" s="821">
        <f t="shared" si="92"/>
        <v>150.80104273981232</v>
      </c>
      <c r="BI323" s="821">
        <f t="shared" si="92"/>
        <v>150.87516521874591</v>
      </c>
      <c r="BJ323" s="821">
        <f t="shared" si="92"/>
        <v>150.93690220820457</v>
      </c>
      <c r="BK323" s="1543"/>
      <c r="BL323" s="1543"/>
      <c r="BM323" s="1543"/>
      <c r="BN323" s="1543"/>
      <c r="BO323" s="1543"/>
      <c r="BP323" s="1543"/>
      <c r="BQ323" s="1543"/>
      <c r="BR323" s="1543"/>
      <c r="BS323" s="1543"/>
      <c r="BT323" s="1543"/>
      <c r="BU323" s="1543"/>
      <c r="BV323" s="1543"/>
      <c r="BW323" s="1543"/>
      <c r="BX323" s="1543"/>
      <c r="BY323" s="1543"/>
      <c r="BZ323" s="1543"/>
      <c r="CA323" s="1543"/>
      <c r="CB323" s="1543"/>
      <c r="CC323" s="1543"/>
      <c r="CD323" s="1543"/>
      <c r="CE323" s="1543"/>
      <c r="CF323" s="1543"/>
      <c r="CG323" s="1543"/>
      <c r="CH323" s="1543"/>
      <c r="CI323" s="1542"/>
      <c r="CK323" s="1370"/>
    </row>
    <row r="324" spans="2:89" x14ac:dyDescent="0.25">
      <c r="B324" s="1018" t="s">
        <v>630</v>
      </c>
      <c r="C324" s="1023" t="s">
        <v>420</v>
      </c>
      <c r="D324" s="1024" t="s">
        <v>631</v>
      </c>
      <c r="E324" s="1025" t="s">
        <v>146</v>
      </c>
      <c r="F324" s="1026">
        <v>2</v>
      </c>
      <c r="G324" s="639">
        <f t="shared" ref="G324:BJ327" si="93">G234+G292</f>
        <v>2.4500000000000002</v>
      </c>
      <c r="H324" s="639">
        <f t="shared" si="93"/>
        <v>2.4500000000000002</v>
      </c>
      <c r="I324" s="639">
        <f t="shared" si="93"/>
        <v>2.4500000000000002</v>
      </c>
      <c r="J324" s="639">
        <f t="shared" si="93"/>
        <v>2.4500000000000002</v>
      </c>
      <c r="K324" s="639">
        <f t="shared" si="93"/>
        <v>2.4500000000000002</v>
      </c>
      <c r="L324" s="639">
        <f t="shared" si="93"/>
        <v>2.4500000000000002</v>
      </c>
      <c r="M324" s="791">
        <f t="shared" si="93"/>
        <v>2.4500000000000002</v>
      </c>
      <c r="N324" s="791">
        <f t="shared" si="93"/>
        <v>2.4500000000000002</v>
      </c>
      <c r="O324" s="791">
        <f t="shared" si="93"/>
        <v>2.4500000000000002</v>
      </c>
      <c r="P324" s="791">
        <f t="shared" si="93"/>
        <v>2.4500000000000002</v>
      </c>
      <c r="Q324" s="791">
        <f t="shared" si="93"/>
        <v>2.4500000000000002</v>
      </c>
      <c r="R324" s="791">
        <f t="shared" si="93"/>
        <v>2.4500000000000002</v>
      </c>
      <c r="S324" s="791">
        <f t="shared" si="93"/>
        <v>2.4500000000000002</v>
      </c>
      <c r="T324" s="791">
        <f t="shared" si="93"/>
        <v>2.4500000000000002</v>
      </c>
      <c r="U324" s="791">
        <f t="shared" si="93"/>
        <v>2.4500000000000002</v>
      </c>
      <c r="V324" s="791">
        <f t="shared" si="93"/>
        <v>2.4500000000000002</v>
      </c>
      <c r="W324" s="791">
        <f t="shared" si="93"/>
        <v>2.4500000000000002</v>
      </c>
      <c r="X324" s="791">
        <f t="shared" si="93"/>
        <v>2.4500000000000002</v>
      </c>
      <c r="Y324" s="791">
        <f t="shared" si="93"/>
        <v>2.4500000000000002</v>
      </c>
      <c r="Z324" s="791">
        <f t="shared" si="93"/>
        <v>2.4500000000000002</v>
      </c>
      <c r="AA324" s="791">
        <f t="shared" si="93"/>
        <v>2.4500000000000002</v>
      </c>
      <c r="AB324" s="791">
        <f t="shared" si="93"/>
        <v>2.4500000000000002</v>
      </c>
      <c r="AC324" s="791">
        <f t="shared" si="93"/>
        <v>2.4500000000000002</v>
      </c>
      <c r="AD324" s="791">
        <f t="shared" si="93"/>
        <v>2.4500000000000002</v>
      </c>
      <c r="AE324" s="791">
        <f t="shared" si="93"/>
        <v>2.4500000000000002</v>
      </c>
      <c r="AF324" s="791">
        <f t="shared" si="93"/>
        <v>2.4500000000000002</v>
      </c>
      <c r="AG324" s="791">
        <f t="shared" si="93"/>
        <v>2.4500000000000002</v>
      </c>
      <c r="AH324" s="791">
        <f t="shared" si="93"/>
        <v>2.4500000000000002</v>
      </c>
      <c r="AI324" s="791">
        <f t="shared" si="93"/>
        <v>2.4500000000000002</v>
      </c>
      <c r="AJ324" s="791">
        <f t="shared" si="93"/>
        <v>2.4500000000000002</v>
      </c>
      <c r="AK324" s="791">
        <f t="shared" si="93"/>
        <v>2.4500000000000002</v>
      </c>
      <c r="AL324" s="791">
        <f t="shared" si="93"/>
        <v>2.4500000000000002</v>
      </c>
      <c r="AM324" s="791">
        <f t="shared" si="93"/>
        <v>2.4500000000000002</v>
      </c>
      <c r="AN324" s="791">
        <f t="shared" si="93"/>
        <v>2.4500000000000002</v>
      </c>
      <c r="AO324" s="791">
        <f t="shared" si="93"/>
        <v>2.4500000000000002</v>
      </c>
      <c r="AP324" s="791">
        <f t="shared" si="93"/>
        <v>2.4500000000000002</v>
      </c>
      <c r="AQ324" s="791">
        <f t="shared" si="93"/>
        <v>2.4500000000000002</v>
      </c>
      <c r="AR324" s="791">
        <f t="shared" si="93"/>
        <v>2.4500000000000002</v>
      </c>
      <c r="AS324" s="791">
        <f t="shared" si="93"/>
        <v>2.4500000000000002</v>
      </c>
      <c r="AT324" s="791">
        <f t="shared" si="93"/>
        <v>2.4500000000000002</v>
      </c>
      <c r="AU324" s="791">
        <f t="shared" si="93"/>
        <v>2.4500000000000002</v>
      </c>
      <c r="AV324" s="791">
        <f t="shared" si="93"/>
        <v>2.4500000000000002</v>
      </c>
      <c r="AW324" s="791">
        <f t="shared" si="93"/>
        <v>2.4500000000000002</v>
      </c>
      <c r="AX324" s="791">
        <f t="shared" si="93"/>
        <v>2.4500000000000002</v>
      </c>
      <c r="AY324" s="791">
        <f t="shared" si="93"/>
        <v>2.4500000000000002</v>
      </c>
      <c r="AZ324" s="791">
        <f t="shared" si="93"/>
        <v>2.4500000000000002</v>
      </c>
      <c r="BA324" s="791">
        <f t="shared" si="93"/>
        <v>2.4500000000000002</v>
      </c>
      <c r="BB324" s="791">
        <f t="shared" si="93"/>
        <v>2.4500000000000002</v>
      </c>
      <c r="BC324" s="791">
        <f t="shared" si="93"/>
        <v>2.4500000000000002</v>
      </c>
      <c r="BD324" s="791">
        <f t="shared" si="93"/>
        <v>2.4500000000000002</v>
      </c>
      <c r="BE324" s="791">
        <f t="shared" si="93"/>
        <v>2.4500000000000002</v>
      </c>
      <c r="BF324" s="791">
        <f t="shared" si="93"/>
        <v>2.4500000000000002</v>
      </c>
      <c r="BG324" s="791">
        <f t="shared" si="93"/>
        <v>2.4500000000000002</v>
      </c>
      <c r="BH324" s="791">
        <f t="shared" si="93"/>
        <v>2.4500000000000002</v>
      </c>
      <c r="BI324" s="791">
        <f t="shared" si="93"/>
        <v>2.4500000000000002</v>
      </c>
      <c r="BJ324" s="791">
        <f t="shared" si="93"/>
        <v>2.4500000000000002</v>
      </c>
      <c r="BK324" s="1539"/>
      <c r="BL324" s="1539"/>
      <c r="BM324" s="1539"/>
      <c r="BN324" s="1539"/>
      <c r="BO324" s="1539"/>
      <c r="BP324" s="1539"/>
      <c r="BQ324" s="1539"/>
      <c r="BR324" s="1539"/>
      <c r="BS324" s="1539"/>
      <c r="BT324" s="1539"/>
      <c r="BU324" s="1539"/>
      <c r="BV324" s="1539"/>
      <c r="BW324" s="1539"/>
      <c r="BX324" s="1539"/>
      <c r="BY324" s="1539"/>
      <c r="BZ324" s="1539"/>
      <c r="CA324" s="1539"/>
      <c r="CB324" s="1539"/>
      <c r="CC324" s="1539"/>
      <c r="CD324" s="1539"/>
      <c r="CE324" s="1539"/>
      <c r="CF324" s="1539"/>
      <c r="CG324" s="1539"/>
      <c r="CH324" s="1539"/>
      <c r="CI324" s="1538"/>
      <c r="CK324" s="1370"/>
    </row>
    <row r="325" spans="2:89" ht="14.4" thickBot="1" x14ac:dyDescent="0.3">
      <c r="B325" s="1027" t="s">
        <v>632</v>
      </c>
      <c r="C325" s="1028" t="s">
        <v>422</v>
      </c>
      <c r="D325" s="1029" t="s">
        <v>633</v>
      </c>
      <c r="E325" s="1030" t="s">
        <v>146</v>
      </c>
      <c r="F325" s="1031">
        <v>2</v>
      </c>
      <c r="G325" s="801">
        <f t="shared" si="93"/>
        <v>0.48</v>
      </c>
      <c r="H325" s="801">
        <f t="shared" si="93"/>
        <v>0.48</v>
      </c>
      <c r="I325" s="801">
        <f t="shared" si="93"/>
        <v>0.48</v>
      </c>
      <c r="J325" s="801">
        <f t="shared" si="93"/>
        <v>0.48</v>
      </c>
      <c r="K325" s="801">
        <f t="shared" si="93"/>
        <v>0.48</v>
      </c>
      <c r="L325" s="801">
        <f t="shared" si="93"/>
        <v>0.48</v>
      </c>
      <c r="M325" s="827">
        <f t="shared" si="93"/>
        <v>0.48</v>
      </c>
      <c r="N325" s="827">
        <f t="shared" si="93"/>
        <v>0.48</v>
      </c>
      <c r="O325" s="827">
        <f t="shared" si="93"/>
        <v>0.48</v>
      </c>
      <c r="P325" s="827">
        <f t="shared" si="93"/>
        <v>0.48</v>
      </c>
      <c r="Q325" s="827">
        <f t="shared" si="93"/>
        <v>0.48</v>
      </c>
      <c r="R325" s="827">
        <f t="shared" si="93"/>
        <v>0.48</v>
      </c>
      <c r="S325" s="827">
        <f t="shared" si="93"/>
        <v>0.48</v>
      </c>
      <c r="T325" s="827">
        <f t="shared" si="93"/>
        <v>0.48</v>
      </c>
      <c r="U325" s="827">
        <f t="shared" si="93"/>
        <v>0.48</v>
      </c>
      <c r="V325" s="827">
        <f t="shared" si="93"/>
        <v>0.48</v>
      </c>
      <c r="W325" s="827">
        <f t="shared" si="93"/>
        <v>0.48</v>
      </c>
      <c r="X325" s="827">
        <f t="shared" si="93"/>
        <v>0.48</v>
      </c>
      <c r="Y325" s="827">
        <f t="shared" si="93"/>
        <v>0.48</v>
      </c>
      <c r="Z325" s="827">
        <f t="shared" si="93"/>
        <v>0.48</v>
      </c>
      <c r="AA325" s="827">
        <f t="shared" si="93"/>
        <v>0.48</v>
      </c>
      <c r="AB325" s="827">
        <f t="shared" si="93"/>
        <v>0.48</v>
      </c>
      <c r="AC325" s="827">
        <f t="shared" si="93"/>
        <v>0.48</v>
      </c>
      <c r="AD325" s="827">
        <f t="shared" si="93"/>
        <v>0.48</v>
      </c>
      <c r="AE325" s="827">
        <f t="shared" si="93"/>
        <v>0.48</v>
      </c>
      <c r="AF325" s="827">
        <f t="shared" si="93"/>
        <v>0.48</v>
      </c>
      <c r="AG325" s="827">
        <f t="shared" si="93"/>
        <v>0.48</v>
      </c>
      <c r="AH325" s="827">
        <f t="shared" si="93"/>
        <v>0.48</v>
      </c>
      <c r="AI325" s="827">
        <f t="shared" si="93"/>
        <v>0.48</v>
      </c>
      <c r="AJ325" s="827">
        <f t="shared" si="93"/>
        <v>0.48</v>
      </c>
      <c r="AK325" s="827">
        <f t="shared" si="93"/>
        <v>0.48</v>
      </c>
      <c r="AL325" s="827">
        <f t="shared" si="93"/>
        <v>0.48</v>
      </c>
      <c r="AM325" s="827">
        <f t="shared" si="93"/>
        <v>0.48</v>
      </c>
      <c r="AN325" s="827">
        <f t="shared" si="93"/>
        <v>0.48</v>
      </c>
      <c r="AO325" s="827">
        <f t="shared" si="93"/>
        <v>0.48</v>
      </c>
      <c r="AP325" s="827">
        <f t="shared" si="93"/>
        <v>0.48</v>
      </c>
      <c r="AQ325" s="827">
        <f t="shared" si="93"/>
        <v>0.48</v>
      </c>
      <c r="AR325" s="827">
        <f t="shared" si="93"/>
        <v>0.48</v>
      </c>
      <c r="AS325" s="827">
        <f t="shared" si="93"/>
        <v>0.48</v>
      </c>
      <c r="AT325" s="827">
        <f t="shared" si="93"/>
        <v>0.48</v>
      </c>
      <c r="AU325" s="827">
        <f t="shared" si="93"/>
        <v>0.48</v>
      </c>
      <c r="AV325" s="827">
        <f t="shared" si="93"/>
        <v>0.48</v>
      </c>
      <c r="AW325" s="827">
        <f t="shared" si="93"/>
        <v>0.48</v>
      </c>
      <c r="AX325" s="827">
        <f t="shared" si="93"/>
        <v>0.48</v>
      </c>
      <c r="AY325" s="827">
        <f t="shared" si="93"/>
        <v>0.48</v>
      </c>
      <c r="AZ325" s="827">
        <f t="shared" si="93"/>
        <v>0.48</v>
      </c>
      <c r="BA325" s="827">
        <f t="shared" si="93"/>
        <v>0.48</v>
      </c>
      <c r="BB325" s="827">
        <f t="shared" si="93"/>
        <v>0.48</v>
      </c>
      <c r="BC325" s="827">
        <f t="shared" si="93"/>
        <v>0.48</v>
      </c>
      <c r="BD325" s="827">
        <f t="shared" si="93"/>
        <v>0.48</v>
      </c>
      <c r="BE325" s="827">
        <f t="shared" si="93"/>
        <v>0.48</v>
      </c>
      <c r="BF325" s="827">
        <f t="shared" si="93"/>
        <v>0.48</v>
      </c>
      <c r="BG325" s="827">
        <f t="shared" si="93"/>
        <v>0.48</v>
      </c>
      <c r="BH325" s="827">
        <f t="shared" si="93"/>
        <v>0.48</v>
      </c>
      <c r="BI325" s="827">
        <f t="shared" si="93"/>
        <v>0.48</v>
      </c>
      <c r="BJ325" s="827">
        <f t="shared" si="93"/>
        <v>0.48</v>
      </c>
      <c r="BK325" s="1544"/>
      <c r="BL325" s="1544"/>
      <c r="BM325" s="1544"/>
      <c r="BN325" s="1544"/>
      <c r="BO325" s="1544"/>
      <c r="BP325" s="1544"/>
      <c r="BQ325" s="1544"/>
      <c r="BR325" s="1544"/>
      <c r="BS325" s="1544"/>
      <c r="BT325" s="1544"/>
      <c r="BU325" s="1544"/>
      <c r="BV325" s="1544"/>
      <c r="BW325" s="1544"/>
      <c r="BX325" s="1544"/>
      <c r="BY325" s="1544"/>
      <c r="BZ325" s="1544"/>
      <c r="CA325" s="1544"/>
      <c r="CB325" s="1544"/>
      <c r="CC325" s="1544"/>
      <c r="CD325" s="1544"/>
      <c r="CE325" s="1544"/>
      <c r="CF325" s="1544"/>
      <c r="CG325" s="1544"/>
      <c r="CH325" s="1544"/>
      <c r="CI325" s="1541"/>
      <c r="CK325" s="1370"/>
    </row>
    <row r="326" spans="2:89" x14ac:dyDescent="0.25">
      <c r="B326" s="998" t="s">
        <v>634</v>
      </c>
      <c r="C326" s="999" t="s">
        <v>424</v>
      </c>
      <c r="D326" s="990" t="s">
        <v>635</v>
      </c>
      <c r="E326" s="1000" t="s">
        <v>146</v>
      </c>
      <c r="F326" s="1001">
        <v>2</v>
      </c>
      <c r="G326" s="807">
        <f t="shared" si="93"/>
        <v>0.36</v>
      </c>
      <c r="H326" s="807">
        <f t="shared" si="93"/>
        <v>0.36</v>
      </c>
      <c r="I326" s="807">
        <f t="shared" si="93"/>
        <v>0.36</v>
      </c>
      <c r="J326" s="807">
        <f t="shared" si="93"/>
        <v>0.36</v>
      </c>
      <c r="K326" s="807">
        <f t="shared" si="93"/>
        <v>0.36</v>
      </c>
      <c r="L326" s="807">
        <f t="shared" si="93"/>
        <v>0.36</v>
      </c>
      <c r="M326" s="808">
        <f t="shared" si="93"/>
        <v>0.36</v>
      </c>
      <c r="N326" s="808">
        <f t="shared" si="93"/>
        <v>0.36</v>
      </c>
      <c r="O326" s="808">
        <f t="shared" si="93"/>
        <v>0.36</v>
      </c>
      <c r="P326" s="808">
        <f t="shared" si="93"/>
        <v>0.36</v>
      </c>
      <c r="Q326" s="808">
        <f t="shared" si="93"/>
        <v>0.36</v>
      </c>
      <c r="R326" s="808">
        <f t="shared" si="93"/>
        <v>0.36</v>
      </c>
      <c r="S326" s="808">
        <f t="shared" si="93"/>
        <v>0.36</v>
      </c>
      <c r="T326" s="808">
        <f t="shared" si="93"/>
        <v>0.36</v>
      </c>
      <c r="U326" s="808">
        <f t="shared" si="93"/>
        <v>0.36</v>
      </c>
      <c r="V326" s="808">
        <f t="shared" si="93"/>
        <v>0.36</v>
      </c>
      <c r="W326" s="808">
        <f t="shared" si="93"/>
        <v>0.36</v>
      </c>
      <c r="X326" s="808">
        <f t="shared" si="93"/>
        <v>0.36</v>
      </c>
      <c r="Y326" s="808">
        <f t="shared" si="93"/>
        <v>0.36</v>
      </c>
      <c r="Z326" s="808">
        <f t="shared" si="93"/>
        <v>0.36</v>
      </c>
      <c r="AA326" s="808">
        <f t="shared" si="93"/>
        <v>0.36</v>
      </c>
      <c r="AB326" s="808">
        <f t="shared" si="93"/>
        <v>0.36</v>
      </c>
      <c r="AC326" s="808">
        <f t="shared" si="93"/>
        <v>0.36</v>
      </c>
      <c r="AD326" s="808">
        <f t="shared" si="93"/>
        <v>0.36</v>
      </c>
      <c r="AE326" s="808">
        <f t="shared" si="93"/>
        <v>0.36</v>
      </c>
      <c r="AF326" s="808">
        <f t="shared" si="93"/>
        <v>0.36</v>
      </c>
      <c r="AG326" s="808">
        <f t="shared" si="93"/>
        <v>0.36</v>
      </c>
      <c r="AH326" s="808">
        <f t="shared" si="93"/>
        <v>0.36</v>
      </c>
      <c r="AI326" s="808">
        <f t="shared" si="93"/>
        <v>0.36</v>
      </c>
      <c r="AJ326" s="808">
        <f t="shared" si="93"/>
        <v>0.36</v>
      </c>
      <c r="AK326" s="808">
        <f t="shared" si="93"/>
        <v>0.36</v>
      </c>
      <c r="AL326" s="808">
        <f t="shared" si="93"/>
        <v>0.36</v>
      </c>
      <c r="AM326" s="808">
        <f t="shared" si="93"/>
        <v>0.36</v>
      </c>
      <c r="AN326" s="808">
        <f t="shared" si="93"/>
        <v>0.36</v>
      </c>
      <c r="AO326" s="808">
        <f t="shared" si="93"/>
        <v>0.36</v>
      </c>
      <c r="AP326" s="808">
        <f t="shared" si="93"/>
        <v>0.36</v>
      </c>
      <c r="AQ326" s="808">
        <f t="shared" si="93"/>
        <v>0.36</v>
      </c>
      <c r="AR326" s="808">
        <f t="shared" si="93"/>
        <v>0.36</v>
      </c>
      <c r="AS326" s="808">
        <f t="shared" si="93"/>
        <v>0.36</v>
      </c>
      <c r="AT326" s="808">
        <f t="shared" si="93"/>
        <v>0.36</v>
      </c>
      <c r="AU326" s="808">
        <f t="shared" si="93"/>
        <v>0.36</v>
      </c>
      <c r="AV326" s="808">
        <f t="shared" si="93"/>
        <v>0.36</v>
      </c>
      <c r="AW326" s="808">
        <f t="shared" si="93"/>
        <v>0.36</v>
      </c>
      <c r="AX326" s="808">
        <f t="shared" si="93"/>
        <v>0.36</v>
      </c>
      <c r="AY326" s="808">
        <f t="shared" si="93"/>
        <v>0.36</v>
      </c>
      <c r="AZ326" s="808">
        <f t="shared" si="93"/>
        <v>0.36</v>
      </c>
      <c r="BA326" s="808">
        <f t="shared" si="93"/>
        <v>0.36</v>
      </c>
      <c r="BB326" s="808">
        <f t="shared" si="93"/>
        <v>0.36</v>
      </c>
      <c r="BC326" s="808">
        <f t="shared" si="93"/>
        <v>0.36</v>
      </c>
      <c r="BD326" s="808">
        <f t="shared" si="93"/>
        <v>0.36</v>
      </c>
      <c r="BE326" s="808">
        <f t="shared" si="93"/>
        <v>0.36</v>
      </c>
      <c r="BF326" s="808">
        <f t="shared" si="93"/>
        <v>0.36</v>
      </c>
      <c r="BG326" s="808">
        <f t="shared" si="93"/>
        <v>0.36</v>
      </c>
      <c r="BH326" s="808">
        <f t="shared" si="93"/>
        <v>0.36</v>
      </c>
      <c r="BI326" s="808">
        <f t="shared" si="93"/>
        <v>0.36</v>
      </c>
      <c r="BJ326" s="808">
        <f t="shared" si="93"/>
        <v>0.36</v>
      </c>
      <c r="BK326" s="1561"/>
      <c r="BL326" s="1561"/>
      <c r="BM326" s="1561"/>
      <c r="BN326" s="1561"/>
      <c r="BO326" s="1561"/>
      <c r="BP326" s="1561"/>
      <c r="BQ326" s="1561"/>
      <c r="BR326" s="1561"/>
      <c r="BS326" s="1561"/>
      <c r="BT326" s="1561"/>
      <c r="BU326" s="1561"/>
      <c r="BV326" s="1561"/>
      <c r="BW326" s="1561"/>
      <c r="BX326" s="1561"/>
      <c r="BY326" s="1561"/>
      <c r="BZ326" s="1561"/>
      <c r="CA326" s="1561"/>
      <c r="CB326" s="1561"/>
      <c r="CC326" s="1561"/>
      <c r="CD326" s="1561"/>
      <c r="CE326" s="1561"/>
      <c r="CF326" s="1561"/>
      <c r="CG326" s="1561"/>
      <c r="CH326" s="1561"/>
      <c r="CI326" s="1562"/>
      <c r="CK326" s="1370"/>
    </row>
    <row r="327" spans="2:89" x14ac:dyDescent="0.25">
      <c r="B327" s="1005" t="s">
        <v>636</v>
      </c>
      <c r="C327" s="966" t="s">
        <v>426</v>
      </c>
      <c r="D327" s="972" t="s">
        <v>637</v>
      </c>
      <c r="E327" s="1003" t="s">
        <v>146</v>
      </c>
      <c r="F327" s="1004">
        <v>2</v>
      </c>
      <c r="G327" s="639">
        <f t="shared" si="93"/>
        <v>0.06</v>
      </c>
      <c r="H327" s="639">
        <f t="shared" si="93"/>
        <v>0.06</v>
      </c>
      <c r="I327" s="639">
        <f t="shared" si="93"/>
        <v>0.06</v>
      </c>
      <c r="J327" s="639">
        <f t="shared" si="93"/>
        <v>0.06</v>
      </c>
      <c r="K327" s="639">
        <f t="shared" si="93"/>
        <v>0.06</v>
      </c>
      <c r="L327" s="639">
        <f t="shared" si="93"/>
        <v>0.06</v>
      </c>
      <c r="M327" s="791">
        <f t="shared" si="93"/>
        <v>0.06</v>
      </c>
      <c r="N327" s="791">
        <f t="shared" si="93"/>
        <v>0.06</v>
      </c>
      <c r="O327" s="791">
        <f t="shared" si="93"/>
        <v>0.06</v>
      </c>
      <c r="P327" s="791">
        <f t="shared" si="93"/>
        <v>0.06</v>
      </c>
      <c r="Q327" s="791">
        <f t="shared" si="93"/>
        <v>0.06</v>
      </c>
      <c r="R327" s="791">
        <f t="shared" si="93"/>
        <v>0.06</v>
      </c>
      <c r="S327" s="791">
        <f t="shared" si="93"/>
        <v>0.06</v>
      </c>
      <c r="T327" s="791">
        <f t="shared" si="93"/>
        <v>0.06</v>
      </c>
      <c r="U327" s="791">
        <f t="shared" si="93"/>
        <v>0.06</v>
      </c>
      <c r="V327" s="791">
        <f t="shared" si="93"/>
        <v>0.06</v>
      </c>
      <c r="W327" s="791">
        <f t="shared" si="93"/>
        <v>0.06</v>
      </c>
      <c r="X327" s="791">
        <f t="shared" si="93"/>
        <v>0.06</v>
      </c>
      <c r="Y327" s="791">
        <f t="shared" si="93"/>
        <v>0.06</v>
      </c>
      <c r="Z327" s="791">
        <f t="shared" si="93"/>
        <v>0.06</v>
      </c>
      <c r="AA327" s="791">
        <f t="shared" si="93"/>
        <v>0.06</v>
      </c>
      <c r="AB327" s="791">
        <f t="shared" si="93"/>
        <v>0.06</v>
      </c>
      <c r="AC327" s="791">
        <f t="shared" si="93"/>
        <v>0.06</v>
      </c>
      <c r="AD327" s="791">
        <f t="shared" si="93"/>
        <v>0.06</v>
      </c>
      <c r="AE327" s="791">
        <f t="shared" si="93"/>
        <v>0.06</v>
      </c>
      <c r="AF327" s="791">
        <f t="shared" si="93"/>
        <v>0.06</v>
      </c>
      <c r="AG327" s="791">
        <f t="shared" si="93"/>
        <v>0.06</v>
      </c>
      <c r="AH327" s="791">
        <f t="shared" si="93"/>
        <v>0.06</v>
      </c>
      <c r="AI327" s="791">
        <f t="shared" si="93"/>
        <v>0.06</v>
      </c>
      <c r="AJ327" s="791">
        <f t="shared" si="93"/>
        <v>0.06</v>
      </c>
      <c r="AK327" s="791">
        <f t="shared" si="93"/>
        <v>0.06</v>
      </c>
      <c r="AL327" s="791">
        <f t="shared" si="93"/>
        <v>0.06</v>
      </c>
      <c r="AM327" s="791">
        <f t="shared" si="93"/>
        <v>0.06</v>
      </c>
      <c r="AN327" s="791">
        <f t="shared" si="93"/>
        <v>0.06</v>
      </c>
      <c r="AO327" s="791">
        <f t="shared" si="93"/>
        <v>0.06</v>
      </c>
      <c r="AP327" s="791">
        <f t="shared" si="93"/>
        <v>0.06</v>
      </c>
      <c r="AQ327" s="791">
        <f t="shared" si="93"/>
        <v>0.06</v>
      </c>
      <c r="AR327" s="791">
        <f t="shared" si="93"/>
        <v>0.06</v>
      </c>
      <c r="AS327" s="791">
        <f t="shared" si="93"/>
        <v>0.06</v>
      </c>
      <c r="AT327" s="791">
        <f t="shared" si="93"/>
        <v>0.06</v>
      </c>
      <c r="AU327" s="791">
        <f t="shared" si="93"/>
        <v>0.06</v>
      </c>
      <c r="AV327" s="791">
        <f t="shared" si="93"/>
        <v>0.06</v>
      </c>
      <c r="AW327" s="791">
        <f t="shared" si="93"/>
        <v>0.06</v>
      </c>
      <c r="AX327" s="791">
        <f t="shared" si="93"/>
        <v>0.06</v>
      </c>
      <c r="AY327" s="791">
        <f t="shared" si="93"/>
        <v>0.06</v>
      </c>
      <c r="AZ327" s="791">
        <f t="shared" si="93"/>
        <v>0.06</v>
      </c>
      <c r="BA327" s="791">
        <f t="shared" si="93"/>
        <v>0.06</v>
      </c>
      <c r="BB327" s="791">
        <f t="shared" si="93"/>
        <v>0.06</v>
      </c>
      <c r="BC327" s="791">
        <f t="shared" si="93"/>
        <v>0.06</v>
      </c>
      <c r="BD327" s="791">
        <f t="shared" si="93"/>
        <v>0.06</v>
      </c>
      <c r="BE327" s="791">
        <f t="shared" si="93"/>
        <v>0.06</v>
      </c>
      <c r="BF327" s="791">
        <f t="shared" si="93"/>
        <v>0.06</v>
      </c>
      <c r="BG327" s="791">
        <f t="shared" si="93"/>
        <v>0.06</v>
      </c>
      <c r="BH327" s="791">
        <f t="shared" si="93"/>
        <v>0.06</v>
      </c>
      <c r="BI327" s="791">
        <f t="shared" si="93"/>
        <v>0.06</v>
      </c>
      <c r="BJ327" s="791">
        <f t="shared" si="93"/>
        <v>0.06</v>
      </c>
      <c r="BK327" s="1539"/>
      <c r="BL327" s="1539"/>
      <c r="BM327" s="1539"/>
      <c r="BN327" s="1539"/>
      <c r="BO327" s="1539"/>
      <c r="BP327" s="1539"/>
      <c r="BQ327" s="1539"/>
      <c r="BR327" s="1539"/>
      <c r="BS327" s="1539"/>
      <c r="BT327" s="1539"/>
      <c r="BU327" s="1539"/>
      <c r="BV327" s="1539"/>
      <c r="BW327" s="1539"/>
      <c r="BX327" s="1539"/>
      <c r="BY327" s="1539"/>
      <c r="BZ327" s="1539"/>
      <c r="CA327" s="1539"/>
      <c r="CB327" s="1539"/>
      <c r="CC327" s="1539"/>
      <c r="CD327" s="1539"/>
      <c r="CE327" s="1539"/>
      <c r="CF327" s="1539"/>
      <c r="CG327" s="1539"/>
      <c r="CH327" s="1539"/>
      <c r="CI327" s="1538"/>
      <c r="CK327" s="1370"/>
    </row>
    <row r="328" spans="2:89" x14ac:dyDescent="0.25">
      <c r="B328" s="1005" t="s">
        <v>638</v>
      </c>
      <c r="C328" s="966" t="s">
        <v>428</v>
      </c>
      <c r="D328" s="972" t="s">
        <v>639</v>
      </c>
      <c r="E328" s="1003" t="s">
        <v>146</v>
      </c>
      <c r="F328" s="1004">
        <v>2</v>
      </c>
      <c r="G328" s="639">
        <f t="shared" ref="G328:BJ331" si="94">G238+G296</f>
        <v>2.94</v>
      </c>
      <c r="H328" s="639">
        <f t="shared" si="94"/>
        <v>3.03</v>
      </c>
      <c r="I328" s="639">
        <f t="shared" si="94"/>
        <v>3.29</v>
      </c>
      <c r="J328" s="639">
        <f t="shared" si="94"/>
        <v>3.63</v>
      </c>
      <c r="K328" s="639">
        <f t="shared" si="94"/>
        <v>4</v>
      </c>
      <c r="L328" s="639">
        <f t="shared" si="94"/>
        <v>4.37</v>
      </c>
      <c r="M328" s="791">
        <f t="shared" si="94"/>
        <v>4.9374376800000004</v>
      </c>
      <c r="N328" s="791">
        <f t="shared" si="94"/>
        <v>5.50027914</v>
      </c>
      <c r="O328" s="791">
        <f t="shared" si="94"/>
        <v>6.0594206000000002</v>
      </c>
      <c r="P328" s="791">
        <f t="shared" si="94"/>
        <v>6.61566206</v>
      </c>
      <c r="Q328" s="791">
        <f t="shared" si="94"/>
        <v>7.1695997399999998</v>
      </c>
      <c r="R328" s="791">
        <f t="shared" si="94"/>
        <v>7.7216411999999996</v>
      </c>
      <c r="S328" s="791">
        <f t="shared" si="94"/>
        <v>8.2721826600000004</v>
      </c>
      <c r="T328" s="791">
        <f t="shared" si="94"/>
        <v>8.8214241199999996</v>
      </c>
      <c r="U328" s="791">
        <f t="shared" si="94"/>
        <v>9.3697655799999993</v>
      </c>
      <c r="V328" s="791">
        <f t="shared" si="94"/>
        <v>9.9173032599999988</v>
      </c>
      <c r="W328" s="791">
        <f t="shared" si="94"/>
        <v>9.9198032599999983</v>
      </c>
      <c r="X328" s="791">
        <f t="shared" si="94"/>
        <v>9.921803259999999</v>
      </c>
      <c r="Y328" s="791">
        <f t="shared" si="94"/>
        <v>9.9234032599999988</v>
      </c>
      <c r="Z328" s="791">
        <f t="shared" si="94"/>
        <v>9.9246032599999978</v>
      </c>
      <c r="AA328" s="791">
        <f t="shared" si="94"/>
        <v>9.9257032599999988</v>
      </c>
      <c r="AB328" s="791">
        <f t="shared" si="94"/>
        <v>9.9265032599999987</v>
      </c>
      <c r="AC328" s="791">
        <f t="shared" si="94"/>
        <v>9.9272032599999989</v>
      </c>
      <c r="AD328" s="791">
        <f t="shared" si="94"/>
        <v>9.9277032599999977</v>
      </c>
      <c r="AE328" s="791">
        <f t="shared" si="94"/>
        <v>9.9281032599999985</v>
      </c>
      <c r="AF328" s="791">
        <f t="shared" si="94"/>
        <v>9.9285032599999994</v>
      </c>
      <c r="AG328" s="791">
        <f t="shared" si="94"/>
        <v>9.9287032599999989</v>
      </c>
      <c r="AH328" s="791">
        <f t="shared" si="94"/>
        <v>9.9289032599999985</v>
      </c>
      <c r="AI328" s="791">
        <f t="shared" si="94"/>
        <v>9.929103259999998</v>
      </c>
      <c r="AJ328" s="791">
        <f t="shared" si="94"/>
        <v>9.9293032599999975</v>
      </c>
      <c r="AK328" s="791">
        <f t="shared" si="94"/>
        <v>9.9294032599999991</v>
      </c>
      <c r="AL328" s="791">
        <f t="shared" si="94"/>
        <v>9.9295032599999988</v>
      </c>
      <c r="AM328" s="791">
        <f t="shared" si="94"/>
        <v>9.9296032599999986</v>
      </c>
      <c r="AN328" s="791">
        <f t="shared" si="94"/>
        <v>9.9296032599999986</v>
      </c>
      <c r="AO328" s="791">
        <f t="shared" si="94"/>
        <v>9.9297032599999984</v>
      </c>
      <c r="AP328" s="791">
        <f t="shared" si="94"/>
        <v>9.9298032599999999</v>
      </c>
      <c r="AQ328" s="791">
        <f t="shared" si="94"/>
        <v>9.9299032599999997</v>
      </c>
      <c r="AR328" s="791">
        <f t="shared" si="94"/>
        <v>9.9299032599999997</v>
      </c>
      <c r="AS328" s="791">
        <f t="shared" si="94"/>
        <v>9.9300032599999994</v>
      </c>
      <c r="AT328" s="791">
        <f t="shared" si="94"/>
        <v>9.9301032599999992</v>
      </c>
      <c r="AU328" s="791">
        <f t="shared" si="94"/>
        <v>9.930203259999999</v>
      </c>
      <c r="AV328" s="791">
        <f t="shared" si="94"/>
        <v>9.930203259999999</v>
      </c>
      <c r="AW328" s="791">
        <f t="shared" si="94"/>
        <v>9.9303032599999987</v>
      </c>
      <c r="AX328" s="791">
        <f t="shared" si="94"/>
        <v>9.9304032599999985</v>
      </c>
      <c r="AY328" s="791">
        <f t="shared" si="94"/>
        <v>9.9305032599999983</v>
      </c>
      <c r="AZ328" s="791">
        <f t="shared" si="94"/>
        <v>9.9305032599999983</v>
      </c>
      <c r="BA328" s="791">
        <f t="shared" si="94"/>
        <v>9.930603259999998</v>
      </c>
      <c r="BB328" s="791">
        <f t="shared" si="94"/>
        <v>9.9307032599999978</v>
      </c>
      <c r="BC328" s="791">
        <f t="shared" si="94"/>
        <v>9.9308032599999976</v>
      </c>
      <c r="BD328" s="791">
        <f t="shared" si="94"/>
        <v>9.9308032599999976</v>
      </c>
      <c r="BE328" s="791">
        <f t="shared" si="94"/>
        <v>9.9309032599999973</v>
      </c>
      <c r="BF328" s="791">
        <f t="shared" si="94"/>
        <v>9.9310032599999989</v>
      </c>
      <c r="BG328" s="791">
        <f t="shared" si="94"/>
        <v>9.9311032599999987</v>
      </c>
      <c r="BH328" s="791">
        <f t="shared" si="94"/>
        <v>9.9311032599999987</v>
      </c>
      <c r="BI328" s="791">
        <f t="shared" si="94"/>
        <v>9.9312032599999984</v>
      </c>
      <c r="BJ328" s="791">
        <f t="shared" si="94"/>
        <v>9.9313032599999982</v>
      </c>
      <c r="BK328" s="1539"/>
      <c r="BL328" s="1539"/>
      <c r="BM328" s="1539"/>
      <c r="BN328" s="1539"/>
      <c r="BO328" s="1539"/>
      <c r="BP328" s="1539"/>
      <c r="BQ328" s="1539"/>
      <c r="BR328" s="1539"/>
      <c r="BS328" s="1539"/>
      <c r="BT328" s="1539"/>
      <c r="BU328" s="1539"/>
      <c r="BV328" s="1539"/>
      <c r="BW328" s="1539"/>
      <c r="BX328" s="1539"/>
      <c r="BY328" s="1539"/>
      <c r="BZ328" s="1539"/>
      <c r="CA328" s="1539"/>
      <c r="CB328" s="1539"/>
      <c r="CC328" s="1539"/>
      <c r="CD328" s="1539"/>
      <c r="CE328" s="1539"/>
      <c r="CF328" s="1539"/>
      <c r="CG328" s="1539"/>
      <c r="CH328" s="1539"/>
      <c r="CI328" s="1538"/>
      <c r="CK328" s="1370"/>
    </row>
    <row r="329" spans="2:89" x14ac:dyDescent="0.25">
      <c r="B329" s="1005" t="s">
        <v>640</v>
      </c>
      <c r="C329" s="966" t="s">
        <v>430</v>
      </c>
      <c r="D329" s="972" t="s">
        <v>641</v>
      </c>
      <c r="E329" s="1003" t="s">
        <v>146</v>
      </c>
      <c r="F329" s="1004">
        <v>2</v>
      </c>
      <c r="G329" s="639">
        <f t="shared" si="94"/>
        <v>7.65</v>
      </c>
      <c r="H329" s="639">
        <f t="shared" si="94"/>
        <v>7.56</v>
      </c>
      <c r="I329" s="639">
        <f t="shared" si="94"/>
        <v>7.3</v>
      </c>
      <c r="J329" s="639">
        <f t="shared" si="94"/>
        <v>6.96</v>
      </c>
      <c r="K329" s="639">
        <f t="shared" si="94"/>
        <v>6.59</v>
      </c>
      <c r="L329" s="639">
        <f t="shared" si="94"/>
        <v>6.22</v>
      </c>
      <c r="M329" s="791">
        <f t="shared" si="94"/>
        <v>5.6525623199999995</v>
      </c>
      <c r="N329" s="791">
        <f t="shared" si="94"/>
        <v>5.0897208599999999</v>
      </c>
      <c r="O329" s="791">
        <f t="shared" si="94"/>
        <v>4.5305793999999997</v>
      </c>
      <c r="P329" s="791">
        <f t="shared" si="94"/>
        <v>3.9743379400000003</v>
      </c>
      <c r="Q329" s="791">
        <f t="shared" si="94"/>
        <v>3.4204002600000001</v>
      </c>
      <c r="R329" s="791">
        <f t="shared" si="94"/>
        <v>2.8683588000000002</v>
      </c>
      <c r="S329" s="791">
        <f t="shared" si="94"/>
        <v>2.3178173399999999</v>
      </c>
      <c r="T329" s="791">
        <f t="shared" si="94"/>
        <v>1.7685758800000002</v>
      </c>
      <c r="U329" s="791">
        <f t="shared" si="94"/>
        <v>1.2202344200000006</v>
      </c>
      <c r="V329" s="791">
        <f t="shared" si="94"/>
        <v>0.67269674000000101</v>
      </c>
      <c r="W329" s="791">
        <f t="shared" si="94"/>
        <v>0.67019674000000151</v>
      </c>
      <c r="X329" s="791">
        <f t="shared" si="94"/>
        <v>0.66819674000000084</v>
      </c>
      <c r="Y329" s="791">
        <f t="shared" si="94"/>
        <v>0.66659674000000102</v>
      </c>
      <c r="Z329" s="791">
        <f t="shared" si="94"/>
        <v>0.66539674000000115</v>
      </c>
      <c r="AA329" s="791">
        <f t="shared" si="94"/>
        <v>0.66429674000000105</v>
      </c>
      <c r="AB329" s="791">
        <f t="shared" si="94"/>
        <v>0.66349674000000114</v>
      </c>
      <c r="AC329" s="791">
        <f t="shared" si="94"/>
        <v>0.66279674000000099</v>
      </c>
      <c r="AD329" s="791">
        <f t="shared" si="94"/>
        <v>0.66229674000000127</v>
      </c>
      <c r="AE329" s="791">
        <f t="shared" si="94"/>
        <v>0.66189674000000132</v>
      </c>
      <c r="AF329" s="791">
        <f t="shared" si="94"/>
        <v>0.66149674000000136</v>
      </c>
      <c r="AG329" s="791">
        <f t="shared" si="94"/>
        <v>0.66129674000000094</v>
      </c>
      <c r="AH329" s="791">
        <f t="shared" si="94"/>
        <v>0.6610967400000014</v>
      </c>
      <c r="AI329" s="791">
        <f t="shared" si="94"/>
        <v>0.66089674000000098</v>
      </c>
      <c r="AJ329" s="791">
        <f t="shared" si="94"/>
        <v>0.66069674000000145</v>
      </c>
      <c r="AK329" s="791">
        <f t="shared" si="94"/>
        <v>0.66059674000000079</v>
      </c>
      <c r="AL329" s="791">
        <f t="shared" si="94"/>
        <v>0.66049674000000103</v>
      </c>
      <c r="AM329" s="791">
        <f t="shared" si="94"/>
        <v>0.66039674000000126</v>
      </c>
      <c r="AN329" s="791">
        <f t="shared" si="94"/>
        <v>0.66039674000000126</v>
      </c>
      <c r="AO329" s="791">
        <f t="shared" si="94"/>
        <v>0.66029674000000149</v>
      </c>
      <c r="AP329" s="791">
        <f t="shared" si="94"/>
        <v>0.66019674000000084</v>
      </c>
      <c r="AQ329" s="791">
        <f t="shared" si="94"/>
        <v>0.66009674000000107</v>
      </c>
      <c r="AR329" s="791">
        <f t="shared" si="94"/>
        <v>0.66009674000000107</v>
      </c>
      <c r="AS329" s="791">
        <f t="shared" si="94"/>
        <v>0.6599967400000013</v>
      </c>
      <c r="AT329" s="791">
        <f t="shared" si="94"/>
        <v>0.65989674000000154</v>
      </c>
      <c r="AU329" s="791">
        <f t="shared" si="94"/>
        <v>0.65979674000000088</v>
      </c>
      <c r="AV329" s="791">
        <f t="shared" si="94"/>
        <v>0.65979674000000088</v>
      </c>
      <c r="AW329" s="791">
        <f t="shared" si="94"/>
        <v>0.65969674000000111</v>
      </c>
      <c r="AX329" s="791">
        <f t="shared" si="94"/>
        <v>0.65959674000000135</v>
      </c>
      <c r="AY329" s="791">
        <f t="shared" si="94"/>
        <v>0.65949674000000158</v>
      </c>
      <c r="AZ329" s="791">
        <f t="shared" si="94"/>
        <v>0.65949674000000158</v>
      </c>
      <c r="BA329" s="791">
        <f t="shared" si="94"/>
        <v>0.65939674000000092</v>
      </c>
      <c r="BB329" s="791">
        <f t="shared" si="94"/>
        <v>0.65929674000000116</v>
      </c>
      <c r="BC329" s="791">
        <f t="shared" si="94"/>
        <v>0.65919674000000139</v>
      </c>
      <c r="BD329" s="791">
        <f t="shared" si="94"/>
        <v>0.65919674000000139</v>
      </c>
      <c r="BE329" s="791">
        <f t="shared" si="94"/>
        <v>0.65909674000000162</v>
      </c>
      <c r="BF329" s="791">
        <f t="shared" si="94"/>
        <v>0.65899674000000097</v>
      </c>
      <c r="BG329" s="791">
        <f t="shared" si="94"/>
        <v>0.6588967400000012</v>
      </c>
      <c r="BH329" s="791">
        <f t="shared" si="94"/>
        <v>0.6588967400000012</v>
      </c>
      <c r="BI329" s="791">
        <f t="shared" si="94"/>
        <v>0.65879674000000144</v>
      </c>
      <c r="BJ329" s="791">
        <f t="shared" si="94"/>
        <v>0.65869674000000167</v>
      </c>
      <c r="BK329" s="1539"/>
      <c r="BL329" s="1539"/>
      <c r="BM329" s="1539"/>
      <c r="BN329" s="1539"/>
      <c r="BO329" s="1539"/>
      <c r="BP329" s="1539"/>
      <c r="BQ329" s="1539"/>
      <c r="BR329" s="1539"/>
      <c r="BS329" s="1539"/>
      <c r="BT329" s="1539"/>
      <c r="BU329" s="1539"/>
      <c r="BV329" s="1539"/>
      <c r="BW329" s="1539"/>
      <c r="BX329" s="1539"/>
      <c r="BY329" s="1539"/>
      <c r="BZ329" s="1539"/>
      <c r="CA329" s="1539"/>
      <c r="CB329" s="1539"/>
      <c r="CC329" s="1539"/>
      <c r="CD329" s="1539"/>
      <c r="CE329" s="1539"/>
      <c r="CF329" s="1539"/>
      <c r="CG329" s="1539"/>
      <c r="CH329" s="1539"/>
      <c r="CI329" s="1538"/>
      <c r="CK329" s="1370"/>
    </row>
    <row r="330" spans="2:89" x14ac:dyDescent="0.25">
      <c r="B330" s="1005" t="s">
        <v>642</v>
      </c>
      <c r="C330" s="966" t="s">
        <v>432</v>
      </c>
      <c r="D330" s="972" t="s">
        <v>643</v>
      </c>
      <c r="E330" s="1003" t="s">
        <v>146</v>
      </c>
      <c r="F330" s="1004">
        <v>2</v>
      </c>
      <c r="G330" s="639">
        <f t="shared" si="94"/>
        <v>0.37</v>
      </c>
      <c r="H330" s="639">
        <f t="shared" si="94"/>
        <v>0.37</v>
      </c>
      <c r="I330" s="639">
        <f t="shared" si="94"/>
        <v>0.37</v>
      </c>
      <c r="J330" s="639">
        <f t="shared" si="94"/>
        <v>0.37</v>
      </c>
      <c r="K330" s="639">
        <f t="shared" si="94"/>
        <v>0.37</v>
      </c>
      <c r="L330" s="639">
        <f t="shared" si="94"/>
        <v>0.37</v>
      </c>
      <c r="M330" s="791">
        <f t="shared" si="94"/>
        <v>0.37</v>
      </c>
      <c r="N330" s="791">
        <f t="shared" si="94"/>
        <v>0.37</v>
      </c>
      <c r="O330" s="791">
        <f t="shared" si="94"/>
        <v>0.37</v>
      </c>
      <c r="P330" s="791">
        <f t="shared" si="94"/>
        <v>0.37</v>
      </c>
      <c r="Q330" s="791">
        <f t="shared" si="94"/>
        <v>0.37</v>
      </c>
      <c r="R330" s="791">
        <f t="shared" si="94"/>
        <v>0.37</v>
      </c>
      <c r="S330" s="791">
        <f t="shared" si="94"/>
        <v>0.37</v>
      </c>
      <c r="T330" s="791">
        <f t="shared" si="94"/>
        <v>0.37</v>
      </c>
      <c r="U330" s="791">
        <f t="shared" si="94"/>
        <v>0.37</v>
      </c>
      <c r="V330" s="791">
        <f t="shared" si="94"/>
        <v>0.37</v>
      </c>
      <c r="W330" s="791">
        <f t="shared" si="94"/>
        <v>0.37</v>
      </c>
      <c r="X330" s="791">
        <f t="shared" si="94"/>
        <v>0.37</v>
      </c>
      <c r="Y330" s="791">
        <f t="shared" si="94"/>
        <v>0.37</v>
      </c>
      <c r="Z330" s="791">
        <f t="shared" si="94"/>
        <v>0.37</v>
      </c>
      <c r="AA330" s="791">
        <f t="shared" si="94"/>
        <v>0.37</v>
      </c>
      <c r="AB330" s="791">
        <f t="shared" si="94"/>
        <v>0.37</v>
      </c>
      <c r="AC330" s="791">
        <f t="shared" si="94"/>
        <v>0.37</v>
      </c>
      <c r="AD330" s="791">
        <f t="shared" si="94"/>
        <v>0.37</v>
      </c>
      <c r="AE330" s="791">
        <f t="shared" si="94"/>
        <v>0.37</v>
      </c>
      <c r="AF330" s="791">
        <f t="shared" si="94"/>
        <v>0.37</v>
      </c>
      <c r="AG330" s="791">
        <f t="shared" si="94"/>
        <v>0.37</v>
      </c>
      <c r="AH330" s="791">
        <f t="shared" si="94"/>
        <v>0.37</v>
      </c>
      <c r="AI330" s="791">
        <f t="shared" si="94"/>
        <v>0.37</v>
      </c>
      <c r="AJ330" s="791">
        <f t="shared" si="94"/>
        <v>0.37</v>
      </c>
      <c r="AK330" s="791">
        <f t="shared" si="94"/>
        <v>0.37</v>
      </c>
      <c r="AL330" s="791">
        <f t="shared" si="94"/>
        <v>0.37</v>
      </c>
      <c r="AM330" s="791">
        <f t="shared" si="94"/>
        <v>0.37</v>
      </c>
      <c r="AN330" s="791">
        <f t="shared" si="94"/>
        <v>0.37</v>
      </c>
      <c r="AO330" s="791">
        <f t="shared" si="94"/>
        <v>0.37</v>
      </c>
      <c r="AP330" s="791">
        <f t="shared" si="94"/>
        <v>0.37</v>
      </c>
      <c r="AQ330" s="791">
        <f t="shared" si="94"/>
        <v>0.37</v>
      </c>
      <c r="AR330" s="791">
        <f t="shared" si="94"/>
        <v>0.37</v>
      </c>
      <c r="AS330" s="791">
        <f t="shared" si="94"/>
        <v>0.37</v>
      </c>
      <c r="AT330" s="791">
        <f t="shared" si="94"/>
        <v>0.37</v>
      </c>
      <c r="AU330" s="791">
        <f t="shared" si="94"/>
        <v>0.37</v>
      </c>
      <c r="AV330" s="791">
        <f t="shared" si="94"/>
        <v>0.37</v>
      </c>
      <c r="AW330" s="791">
        <f t="shared" si="94"/>
        <v>0.37</v>
      </c>
      <c r="AX330" s="791">
        <f t="shared" si="94"/>
        <v>0.37</v>
      </c>
      <c r="AY330" s="791">
        <f t="shared" si="94"/>
        <v>0.37</v>
      </c>
      <c r="AZ330" s="791">
        <f t="shared" si="94"/>
        <v>0.37</v>
      </c>
      <c r="BA330" s="791">
        <f t="shared" si="94"/>
        <v>0.37</v>
      </c>
      <c r="BB330" s="791">
        <f t="shared" si="94"/>
        <v>0.37</v>
      </c>
      <c r="BC330" s="791">
        <f t="shared" si="94"/>
        <v>0.37</v>
      </c>
      <c r="BD330" s="791">
        <f t="shared" si="94"/>
        <v>0.37</v>
      </c>
      <c r="BE330" s="791">
        <f t="shared" si="94"/>
        <v>0.37</v>
      </c>
      <c r="BF330" s="791">
        <f t="shared" si="94"/>
        <v>0.37</v>
      </c>
      <c r="BG330" s="791">
        <f t="shared" si="94"/>
        <v>0.37</v>
      </c>
      <c r="BH330" s="791">
        <f t="shared" si="94"/>
        <v>0.37</v>
      </c>
      <c r="BI330" s="791">
        <f t="shared" si="94"/>
        <v>0.37</v>
      </c>
      <c r="BJ330" s="791">
        <f t="shared" si="94"/>
        <v>0.37</v>
      </c>
      <c r="BK330" s="1539"/>
      <c r="BL330" s="1539"/>
      <c r="BM330" s="1539"/>
      <c r="BN330" s="1539"/>
      <c r="BO330" s="1539"/>
      <c r="BP330" s="1539"/>
      <c r="BQ330" s="1539"/>
      <c r="BR330" s="1539"/>
      <c r="BS330" s="1539"/>
      <c r="BT330" s="1539"/>
      <c r="BU330" s="1539"/>
      <c r="BV330" s="1539"/>
      <c r="BW330" s="1539"/>
      <c r="BX330" s="1539"/>
      <c r="BY330" s="1539"/>
      <c r="BZ330" s="1539"/>
      <c r="CA330" s="1539"/>
      <c r="CB330" s="1539"/>
      <c r="CC330" s="1539"/>
      <c r="CD330" s="1539"/>
      <c r="CE330" s="1539"/>
      <c r="CF330" s="1539"/>
      <c r="CG330" s="1539"/>
      <c r="CH330" s="1539"/>
      <c r="CI330" s="1538"/>
      <c r="CK330" s="1370"/>
    </row>
    <row r="331" spans="2:89" x14ac:dyDescent="0.25">
      <c r="B331" s="1005" t="s">
        <v>644</v>
      </c>
      <c r="C331" s="969" t="s">
        <v>434</v>
      </c>
      <c r="D331" s="972" t="s">
        <v>645</v>
      </c>
      <c r="E331" s="1003" t="s">
        <v>146</v>
      </c>
      <c r="F331" s="1004">
        <v>2</v>
      </c>
      <c r="G331" s="639">
        <f t="shared" si="94"/>
        <v>16.98</v>
      </c>
      <c r="H331" s="639">
        <f t="shared" si="94"/>
        <v>15.26</v>
      </c>
      <c r="I331" s="639">
        <f t="shared" si="94"/>
        <v>13.96</v>
      </c>
      <c r="J331" s="639">
        <f t="shared" si="94"/>
        <v>13.32</v>
      </c>
      <c r="K331" s="639">
        <f t="shared" si="94"/>
        <v>12.89</v>
      </c>
      <c r="L331" s="639">
        <f t="shared" si="94"/>
        <v>12.67</v>
      </c>
      <c r="M331" s="791">
        <f t="shared" si="94"/>
        <v>12.355600000000001</v>
      </c>
      <c r="N331" s="791">
        <f t="shared" si="94"/>
        <v>12.041200000000003</v>
      </c>
      <c r="O331" s="791">
        <f t="shared" si="94"/>
        <v>11.726800000000004</v>
      </c>
      <c r="P331" s="791">
        <f t="shared" si="94"/>
        <v>11.412400000000005</v>
      </c>
      <c r="Q331" s="791">
        <f t="shared" si="94"/>
        <v>11.098000000000006</v>
      </c>
      <c r="R331" s="791">
        <f t="shared" si="94"/>
        <v>10.783600000000007</v>
      </c>
      <c r="S331" s="791">
        <f t="shared" si="94"/>
        <v>10.46920000000001</v>
      </c>
      <c r="T331" s="791">
        <f t="shared" si="94"/>
        <v>10.15480000000001</v>
      </c>
      <c r="U331" s="791">
        <f t="shared" si="94"/>
        <v>9.8404000000000114</v>
      </c>
      <c r="V331" s="791">
        <f t="shared" si="94"/>
        <v>9.526000000000014</v>
      </c>
      <c r="W331" s="791">
        <f t="shared" si="94"/>
        <v>9.2116000000000149</v>
      </c>
      <c r="X331" s="791">
        <f t="shared" si="94"/>
        <v>8.8972000000000158</v>
      </c>
      <c r="Y331" s="791">
        <f t="shared" si="94"/>
        <v>8.5828000000000166</v>
      </c>
      <c r="Z331" s="791">
        <f t="shared" si="94"/>
        <v>8.2684000000000175</v>
      </c>
      <c r="AA331" s="791">
        <f t="shared" si="94"/>
        <v>7.9540000000000193</v>
      </c>
      <c r="AB331" s="791">
        <f t="shared" si="94"/>
        <v>7.639600000000021</v>
      </c>
      <c r="AC331" s="791">
        <f t="shared" si="94"/>
        <v>7.3252000000000219</v>
      </c>
      <c r="AD331" s="791">
        <f t="shared" si="94"/>
        <v>7.0108000000000237</v>
      </c>
      <c r="AE331" s="791">
        <f t="shared" si="94"/>
        <v>6.6964000000000246</v>
      </c>
      <c r="AF331" s="791">
        <f t="shared" si="94"/>
        <v>6.3820000000000263</v>
      </c>
      <c r="AG331" s="791">
        <f t="shared" si="94"/>
        <v>6.0676000000000272</v>
      </c>
      <c r="AH331" s="791">
        <f t="shared" si="94"/>
        <v>5.753200000000029</v>
      </c>
      <c r="AI331" s="791">
        <f t="shared" si="94"/>
        <v>5.4388000000000298</v>
      </c>
      <c r="AJ331" s="791">
        <f t="shared" si="94"/>
        <v>5.1244000000000316</v>
      </c>
      <c r="AK331" s="791">
        <f t="shared" si="94"/>
        <v>4.8100000000000005</v>
      </c>
      <c r="AL331" s="791">
        <f t="shared" si="94"/>
        <v>4.7290499999999991</v>
      </c>
      <c r="AM331" s="791">
        <f t="shared" si="94"/>
        <v>4.648504749999999</v>
      </c>
      <c r="AN331" s="791">
        <f t="shared" si="94"/>
        <v>4.5683622262499988</v>
      </c>
      <c r="AO331" s="791">
        <f t="shared" si="94"/>
        <v>4.4886204151187492</v>
      </c>
      <c r="AP331" s="791">
        <f t="shared" si="94"/>
        <v>4.4092773130431553</v>
      </c>
      <c r="AQ331" s="791">
        <f t="shared" si="94"/>
        <v>4.3303309264779397</v>
      </c>
      <c r="AR331" s="791">
        <f t="shared" si="94"/>
        <v>4.2517792718455496</v>
      </c>
      <c r="AS331" s="791">
        <f t="shared" si="94"/>
        <v>4.1736203754863226</v>
      </c>
      <c r="AT331" s="791">
        <f t="shared" si="94"/>
        <v>4.0958522736088909</v>
      </c>
      <c r="AU331" s="791">
        <f t="shared" si="94"/>
        <v>4.0184730122408467</v>
      </c>
      <c r="AV331" s="791">
        <f t="shared" si="94"/>
        <v>3.9414806471796417</v>
      </c>
      <c r="AW331" s="791">
        <f t="shared" si="94"/>
        <v>3.8648732439437428</v>
      </c>
      <c r="AX331" s="791">
        <f t="shared" si="94"/>
        <v>3.7886488777240235</v>
      </c>
      <c r="AY331" s="791">
        <f t="shared" si="94"/>
        <v>3.7128056333354031</v>
      </c>
      <c r="AZ331" s="791">
        <f t="shared" si="94"/>
        <v>3.6373416051687268</v>
      </c>
      <c r="BA331" s="791">
        <f t="shared" si="94"/>
        <v>3.5622548971428838</v>
      </c>
      <c r="BB331" s="791">
        <f t="shared" si="94"/>
        <v>3.487543622657169</v>
      </c>
      <c r="BC331" s="791">
        <f t="shared" si="94"/>
        <v>3.413205904543883</v>
      </c>
      <c r="BD331" s="791">
        <f t="shared" si="94"/>
        <v>3.339239875021164</v>
      </c>
      <c r="BE331" s="791">
        <f t="shared" si="94"/>
        <v>3.265643675646059</v>
      </c>
      <c r="BF331" s="791">
        <f t="shared" si="94"/>
        <v>3.1924154572678294</v>
      </c>
      <c r="BG331" s="791">
        <f t="shared" si="94"/>
        <v>3.1195533799814896</v>
      </c>
      <c r="BH331" s="791">
        <f t="shared" si="94"/>
        <v>3.0470556130815822</v>
      </c>
      <c r="BI331" s="791">
        <f t="shared" si="94"/>
        <v>2.9749203350161739</v>
      </c>
      <c r="BJ331" s="791">
        <f t="shared" si="94"/>
        <v>2.903145733341093</v>
      </c>
      <c r="BK331" s="1539"/>
      <c r="BL331" s="1539"/>
      <c r="BM331" s="1539"/>
      <c r="BN331" s="1539"/>
      <c r="BO331" s="1539"/>
      <c r="BP331" s="1539"/>
      <c r="BQ331" s="1539"/>
      <c r="BR331" s="1539"/>
      <c r="BS331" s="1539"/>
      <c r="BT331" s="1539"/>
      <c r="BU331" s="1539"/>
      <c r="BV331" s="1539"/>
      <c r="BW331" s="1539"/>
      <c r="BX331" s="1539"/>
      <c r="BY331" s="1539"/>
      <c r="BZ331" s="1539"/>
      <c r="CA331" s="1539"/>
      <c r="CB331" s="1539"/>
      <c r="CC331" s="1539"/>
      <c r="CD331" s="1539"/>
      <c r="CE331" s="1539"/>
      <c r="CF331" s="1539"/>
      <c r="CG331" s="1539"/>
      <c r="CH331" s="1539"/>
      <c r="CI331" s="1538"/>
      <c r="CK331" s="1370"/>
    </row>
    <row r="332" spans="2:89" x14ac:dyDescent="0.25">
      <c r="B332" s="1005" t="s">
        <v>646</v>
      </c>
      <c r="C332" s="969" t="s">
        <v>153</v>
      </c>
      <c r="D332" s="972" t="s">
        <v>647</v>
      </c>
      <c r="E332" s="1003" t="s">
        <v>146</v>
      </c>
      <c r="F332" s="1004">
        <v>2</v>
      </c>
      <c r="G332" s="639">
        <f>SUM(G326:G331)</f>
        <v>28.36</v>
      </c>
      <c r="H332" s="639">
        <f t="shared" ref="H332:BJ332" si="95">SUM(H326:H331)</f>
        <v>26.64</v>
      </c>
      <c r="I332" s="639">
        <f t="shared" si="95"/>
        <v>25.34</v>
      </c>
      <c r="J332" s="639">
        <f t="shared" si="95"/>
        <v>24.7</v>
      </c>
      <c r="K332" s="639">
        <f t="shared" si="95"/>
        <v>24.27</v>
      </c>
      <c r="L332" s="639">
        <f t="shared" si="95"/>
        <v>24.049999999999997</v>
      </c>
      <c r="M332" s="791">
        <f t="shared" si="95"/>
        <v>23.735599999999998</v>
      </c>
      <c r="N332" s="791">
        <f t="shared" si="95"/>
        <v>23.421200000000002</v>
      </c>
      <c r="O332" s="791">
        <f t="shared" si="95"/>
        <v>23.106800000000003</v>
      </c>
      <c r="P332" s="791">
        <f t="shared" si="95"/>
        <v>22.792400000000004</v>
      </c>
      <c r="Q332" s="791">
        <f t="shared" si="95"/>
        <v>22.478000000000005</v>
      </c>
      <c r="R332" s="791">
        <f t="shared" si="95"/>
        <v>22.16360000000001</v>
      </c>
      <c r="S332" s="791">
        <f t="shared" si="95"/>
        <v>21.84920000000001</v>
      </c>
      <c r="T332" s="791">
        <f t="shared" si="95"/>
        <v>21.534800000000011</v>
      </c>
      <c r="U332" s="791">
        <f t="shared" si="95"/>
        <v>21.220400000000012</v>
      </c>
      <c r="V332" s="791">
        <f t="shared" si="95"/>
        <v>20.906000000000013</v>
      </c>
      <c r="W332" s="791">
        <f t="shared" si="95"/>
        <v>20.591600000000014</v>
      </c>
      <c r="X332" s="791">
        <f t="shared" si="95"/>
        <v>20.277200000000015</v>
      </c>
      <c r="Y332" s="791">
        <f t="shared" si="95"/>
        <v>19.962800000000016</v>
      </c>
      <c r="Z332" s="791">
        <f t="shared" si="95"/>
        <v>19.648400000000017</v>
      </c>
      <c r="AA332" s="791">
        <f t="shared" si="95"/>
        <v>19.334000000000017</v>
      </c>
      <c r="AB332" s="791">
        <f t="shared" si="95"/>
        <v>19.019600000000018</v>
      </c>
      <c r="AC332" s="791">
        <f t="shared" si="95"/>
        <v>18.705200000000019</v>
      </c>
      <c r="AD332" s="791">
        <f t="shared" si="95"/>
        <v>18.39080000000002</v>
      </c>
      <c r="AE332" s="791">
        <f t="shared" si="95"/>
        <v>18.076400000000024</v>
      </c>
      <c r="AF332" s="791">
        <f t="shared" si="95"/>
        <v>17.762000000000029</v>
      </c>
      <c r="AG332" s="791">
        <f t="shared" si="95"/>
        <v>17.447600000000026</v>
      </c>
      <c r="AH332" s="791">
        <f t="shared" si="95"/>
        <v>17.133200000000027</v>
      </c>
      <c r="AI332" s="791">
        <f t="shared" si="95"/>
        <v>16.818800000000028</v>
      </c>
      <c r="AJ332" s="791">
        <f t="shared" si="95"/>
        <v>16.504400000000029</v>
      </c>
      <c r="AK332" s="791">
        <f t="shared" si="95"/>
        <v>16.189999999999998</v>
      </c>
      <c r="AL332" s="791">
        <f t="shared" si="95"/>
        <v>16.109049999999996</v>
      </c>
      <c r="AM332" s="791">
        <f t="shared" si="95"/>
        <v>16.028504749999996</v>
      </c>
      <c r="AN332" s="791">
        <f t="shared" si="95"/>
        <v>15.948362226249998</v>
      </c>
      <c r="AO332" s="791">
        <f t="shared" si="95"/>
        <v>15.868620415118748</v>
      </c>
      <c r="AP332" s="791">
        <f t="shared" si="95"/>
        <v>15.789277313043156</v>
      </c>
      <c r="AQ332" s="791">
        <f t="shared" si="95"/>
        <v>15.71033092647794</v>
      </c>
      <c r="AR332" s="791">
        <f t="shared" si="95"/>
        <v>15.63177927184555</v>
      </c>
      <c r="AS332" s="791">
        <f t="shared" si="95"/>
        <v>15.553620375486323</v>
      </c>
      <c r="AT332" s="791">
        <f t="shared" si="95"/>
        <v>15.475852273608892</v>
      </c>
      <c r="AU332" s="791">
        <f t="shared" si="95"/>
        <v>15.398473012240846</v>
      </c>
      <c r="AV332" s="791">
        <f t="shared" si="95"/>
        <v>15.321480647179641</v>
      </c>
      <c r="AW332" s="791">
        <f t="shared" si="95"/>
        <v>15.244873243943742</v>
      </c>
      <c r="AX332" s="791">
        <f t="shared" si="95"/>
        <v>15.168648877724022</v>
      </c>
      <c r="AY332" s="791">
        <f t="shared" si="95"/>
        <v>15.092805633335402</v>
      </c>
      <c r="AZ332" s="791">
        <f t="shared" si="95"/>
        <v>15.017341605168726</v>
      </c>
      <c r="BA332" s="791">
        <f t="shared" si="95"/>
        <v>14.942254897142881</v>
      </c>
      <c r="BB332" s="791">
        <f t="shared" si="95"/>
        <v>14.867543622657166</v>
      </c>
      <c r="BC332" s="791">
        <f t="shared" si="95"/>
        <v>14.79320590454388</v>
      </c>
      <c r="BD332" s="791">
        <f t="shared" si="95"/>
        <v>14.719239875021161</v>
      </c>
      <c r="BE332" s="791">
        <f t="shared" si="95"/>
        <v>14.645643675646056</v>
      </c>
      <c r="BF332" s="791">
        <f t="shared" si="95"/>
        <v>14.572415457267828</v>
      </c>
      <c r="BG332" s="791">
        <f t="shared" si="95"/>
        <v>14.499553379981489</v>
      </c>
      <c r="BH332" s="791">
        <f t="shared" si="95"/>
        <v>14.427055613081581</v>
      </c>
      <c r="BI332" s="791">
        <f t="shared" si="95"/>
        <v>14.354920335016173</v>
      </c>
      <c r="BJ332" s="791">
        <f t="shared" si="95"/>
        <v>14.283145733341092</v>
      </c>
      <c r="BK332" s="1539"/>
      <c r="BL332" s="1539"/>
      <c r="BM332" s="1539"/>
      <c r="BN332" s="1539"/>
      <c r="BO332" s="1539"/>
      <c r="BP332" s="1539"/>
      <c r="BQ332" s="1539"/>
      <c r="BR332" s="1539"/>
      <c r="BS332" s="1539"/>
      <c r="BT332" s="1539"/>
      <c r="BU332" s="1539"/>
      <c r="BV332" s="1539"/>
      <c r="BW332" s="1539"/>
      <c r="BX332" s="1539"/>
      <c r="BY332" s="1539"/>
      <c r="BZ332" s="1539"/>
      <c r="CA332" s="1539"/>
      <c r="CB332" s="1539"/>
      <c r="CC332" s="1539"/>
      <c r="CD332" s="1539"/>
      <c r="CE332" s="1539"/>
      <c r="CF332" s="1539"/>
      <c r="CG332" s="1539"/>
      <c r="CH332" s="1539"/>
      <c r="CI332" s="1538"/>
      <c r="CK332" s="1370"/>
    </row>
    <row r="333" spans="2:89" ht="14.4" thickBot="1" x14ac:dyDescent="0.3">
      <c r="B333" s="1032" t="s">
        <v>648</v>
      </c>
      <c r="C333" s="1033" t="s">
        <v>438</v>
      </c>
      <c r="D333" s="1034" t="s">
        <v>649</v>
      </c>
      <c r="E333" s="1035" t="s">
        <v>440</v>
      </c>
      <c r="F333" s="1012">
        <v>2</v>
      </c>
      <c r="G333" s="801">
        <f>(G332*1000000)/(G347*1000)</f>
        <v>88.493089987737036</v>
      </c>
      <c r="H333" s="801">
        <f t="shared" ref="H333:BJ333" si="96">(H332*1000000)/(H347*1000)</f>
        <v>82.11418884173591</v>
      </c>
      <c r="I333" s="801">
        <f t="shared" si="96"/>
        <v>76.982078912281509</v>
      </c>
      <c r="J333" s="801">
        <f t="shared" si="96"/>
        <v>74.136754037181475</v>
      </c>
      <c r="K333" s="801">
        <f t="shared" si="96"/>
        <v>72.071132515145337</v>
      </c>
      <c r="L333" s="801">
        <f t="shared" si="96"/>
        <v>70.562035266113043</v>
      </c>
      <c r="M333" s="827">
        <f t="shared" si="96"/>
        <v>68.791604500500497</v>
      </c>
      <c r="N333" s="827">
        <f t="shared" si="96"/>
        <v>67.129550212351532</v>
      </c>
      <c r="O333" s="827">
        <f t="shared" si="96"/>
        <v>65.576040855189135</v>
      </c>
      <c r="P333" s="827">
        <f t="shared" si="96"/>
        <v>64.039425475960343</v>
      </c>
      <c r="Q333" s="827">
        <f t="shared" si="96"/>
        <v>62.5584868137909</v>
      </c>
      <c r="R333" s="827">
        <f t="shared" si="96"/>
        <v>61.142620163044988</v>
      </c>
      <c r="S333" s="827">
        <f t="shared" si="96"/>
        <v>59.780714123055553</v>
      </c>
      <c r="T333" s="827">
        <f t="shared" si="96"/>
        <v>58.46264167209651</v>
      </c>
      <c r="U333" s="827">
        <f t="shared" si="96"/>
        <v>57.180561573128877</v>
      </c>
      <c r="V333" s="827">
        <f t="shared" si="96"/>
        <v>55.92328457411061</v>
      </c>
      <c r="W333" s="827">
        <f t="shared" si="96"/>
        <v>54.688398220011074</v>
      </c>
      <c r="X333" s="827">
        <f t="shared" si="96"/>
        <v>53.473023736097517</v>
      </c>
      <c r="Y333" s="827">
        <f t="shared" si="96"/>
        <v>52.275268300010019</v>
      </c>
      <c r="Z333" s="827">
        <f t="shared" si="96"/>
        <v>51.096155087404448</v>
      </c>
      <c r="AA333" s="827">
        <f t="shared" si="96"/>
        <v>49.93419760594788</v>
      </c>
      <c r="AB333" s="827">
        <f t="shared" si="96"/>
        <v>48.789742672047275</v>
      </c>
      <c r="AC333" s="827">
        <f t="shared" si="96"/>
        <v>47.662870223533325</v>
      </c>
      <c r="AD333" s="827">
        <f t="shared" si="96"/>
        <v>46.553178212268186</v>
      </c>
      <c r="AE333" s="827">
        <f t="shared" si="96"/>
        <v>45.459871272142358</v>
      </c>
      <c r="AF333" s="827">
        <f t="shared" si="96"/>
        <v>44.382368320834061</v>
      </c>
      <c r="AG333" s="827">
        <f t="shared" si="96"/>
        <v>43.320369946762803</v>
      </c>
      <c r="AH333" s="827">
        <f t="shared" si="96"/>
        <v>42.27370931418875</v>
      </c>
      <c r="AI333" s="827">
        <f t="shared" si="96"/>
        <v>41.242054085187014</v>
      </c>
      <c r="AJ333" s="827">
        <f t="shared" si="96"/>
        <v>40.224698141112754</v>
      </c>
      <c r="AK333" s="827">
        <f t="shared" si="96"/>
        <v>39.221046279914034</v>
      </c>
      <c r="AL333" s="827">
        <f t="shared" si="96"/>
        <v>38.867895529192502</v>
      </c>
      <c r="AM333" s="827">
        <f t="shared" si="96"/>
        <v>38.528540581573218</v>
      </c>
      <c r="AN333" s="827">
        <f t="shared" si="96"/>
        <v>38.192896824357177</v>
      </c>
      <c r="AO333" s="827">
        <f t="shared" si="96"/>
        <v>37.857821608787027</v>
      </c>
      <c r="AP333" s="827">
        <f t="shared" si="96"/>
        <v>37.524423333947254</v>
      </c>
      <c r="AQ333" s="827">
        <f t="shared" si="96"/>
        <v>37.195434586181314</v>
      </c>
      <c r="AR333" s="827">
        <f t="shared" si="96"/>
        <v>36.87164331239866</v>
      </c>
      <c r="AS333" s="827">
        <f t="shared" si="96"/>
        <v>36.553674674005542</v>
      </c>
      <c r="AT333" s="827">
        <f t="shared" si="96"/>
        <v>36.241555301213829</v>
      </c>
      <c r="AU333" s="827">
        <f t="shared" si="96"/>
        <v>35.929757666714266</v>
      </c>
      <c r="AV333" s="827">
        <f t="shared" si="96"/>
        <v>35.620965588217445</v>
      </c>
      <c r="AW333" s="827">
        <f t="shared" si="96"/>
        <v>35.315528731821999</v>
      </c>
      <c r="AX333" s="827">
        <f t="shared" si="96"/>
        <v>35.008121194472757</v>
      </c>
      <c r="AY333" s="827">
        <f t="shared" si="96"/>
        <v>34.701720998836137</v>
      </c>
      <c r="AZ333" s="827">
        <f t="shared" si="96"/>
        <v>34.394646249751275</v>
      </c>
      <c r="BA333" s="827">
        <f t="shared" si="96"/>
        <v>34.087131301204835</v>
      </c>
      <c r="BB333" s="827">
        <f t="shared" si="96"/>
        <v>33.782987050473523</v>
      </c>
      <c r="BC333" s="827">
        <f t="shared" si="96"/>
        <v>33.483758576302719</v>
      </c>
      <c r="BD333" s="827">
        <f t="shared" si="96"/>
        <v>33.187700217386521</v>
      </c>
      <c r="BE333" s="827">
        <f t="shared" si="96"/>
        <v>32.897319826683685</v>
      </c>
      <c r="BF333" s="827">
        <f t="shared" si="96"/>
        <v>32.610188462735564</v>
      </c>
      <c r="BG333" s="827">
        <f t="shared" si="96"/>
        <v>32.32638314748656</v>
      </c>
      <c r="BH333" s="827">
        <f t="shared" si="96"/>
        <v>32.047287577707941</v>
      </c>
      <c r="BI333" s="827">
        <f t="shared" si="96"/>
        <v>31.772446522539383</v>
      </c>
      <c r="BJ333" s="827">
        <f t="shared" si="96"/>
        <v>31.502303646336451</v>
      </c>
      <c r="BK333" s="1544"/>
      <c r="BL333" s="1544"/>
      <c r="BM333" s="1544"/>
      <c r="BN333" s="1544"/>
      <c r="BO333" s="1544"/>
      <c r="BP333" s="1544"/>
      <c r="BQ333" s="1544"/>
      <c r="BR333" s="1544"/>
      <c r="BS333" s="1544"/>
      <c r="BT333" s="1544"/>
      <c r="BU333" s="1544"/>
      <c r="BV333" s="1544"/>
      <c r="BW333" s="1544"/>
      <c r="BX333" s="1544"/>
      <c r="BY333" s="1544"/>
      <c r="BZ333" s="1544"/>
      <c r="CA333" s="1544"/>
      <c r="CB333" s="1544"/>
      <c r="CC333" s="1544"/>
      <c r="CD333" s="1544"/>
      <c r="CE333" s="1544"/>
      <c r="CF333" s="1544"/>
      <c r="CG333" s="1544"/>
      <c r="CH333" s="1544"/>
      <c r="CI333" s="1541"/>
      <c r="CK333" s="1370"/>
    </row>
    <row r="334" spans="2:89" x14ac:dyDescent="0.25">
      <c r="B334" s="1013" t="s">
        <v>650</v>
      </c>
      <c r="C334" s="1014" t="s">
        <v>442</v>
      </c>
      <c r="D334" s="979" t="s">
        <v>79</v>
      </c>
      <c r="E334" s="1036" t="s">
        <v>254</v>
      </c>
      <c r="F334" s="1037">
        <v>2</v>
      </c>
      <c r="G334" s="661">
        <v>11.872999999999999</v>
      </c>
      <c r="H334" s="661">
        <v>12.039099999999999</v>
      </c>
      <c r="I334" s="661">
        <v>12.2052</v>
      </c>
      <c r="J334" s="661">
        <v>12.3712</v>
      </c>
      <c r="K334" s="661">
        <v>12.5373</v>
      </c>
      <c r="L334" s="661">
        <v>12.7034</v>
      </c>
      <c r="M334" s="662">
        <v>12.8695</v>
      </c>
      <c r="N334" s="662">
        <v>13.035600000000001</v>
      </c>
      <c r="O334" s="662">
        <v>13.201599999999999</v>
      </c>
      <c r="P334" s="662">
        <v>13.367699999999999</v>
      </c>
      <c r="Q334" s="662">
        <v>13.533799999999999</v>
      </c>
      <c r="R334" s="662">
        <v>13.6999</v>
      </c>
      <c r="S334" s="662">
        <v>13.866</v>
      </c>
      <c r="T334" s="662">
        <v>14.0321</v>
      </c>
      <c r="U334" s="662">
        <v>14.1981</v>
      </c>
      <c r="V334" s="662">
        <v>14.3642</v>
      </c>
      <c r="W334" s="662">
        <v>14.5303</v>
      </c>
      <c r="X334" s="662">
        <v>14.696400000000001</v>
      </c>
      <c r="Y334" s="662">
        <v>14.862500000000001</v>
      </c>
      <c r="Z334" s="662">
        <v>15.028499999999999</v>
      </c>
      <c r="AA334" s="662">
        <v>15.194599999999999</v>
      </c>
      <c r="AB334" s="662">
        <v>15.3607</v>
      </c>
      <c r="AC334" s="662">
        <v>15.5268</v>
      </c>
      <c r="AD334" s="662">
        <v>15.6929</v>
      </c>
      <c r="AE334" s="662">
        <v>15.8589</v>
      </c>
      <c r="AF334" s="662">
        <v>16.024999999999999</v>
      </c>
      <c r="AG334" s="662">
        <v>16.191099999999999</v>
      </c>
      <c r="AH334" s="662">
        <v>16.357199999999999</v>
      </c>
      <c r="AI334" s="662">
        <v>16.523299999999999</v>
      </c>
      <c r="AJ334" s="662">
        <v>16.689399999999999</v>
      </c>
      <c r="AK334" s="662">
        <v>16.855399999999999</v>
      </c>
      <c r="AL334" s="662">
        <v>17.0215</v>
      </c>
      <c r="AM334" s="662">
        <v>17.1876</v>
      </c>
      <c r="AN334" s="662">
        <v>17.3537</v>
      </c>
      <c r="AO334" s="662">
        <v>17.5198</v>
      </c>
      <c r="AP334" s="662">
        <v>17.6858</v>
      </c>
      <c r="AQ334" s="662">
        <v>17.851900000000001</v>
      </c>
      <c r="AR334" s="662">
        <v>18.018000000000001</v>
      </c>
      <c r="AS334" s="662">
        <v>18.184100000000001</v>
      </c>
      <c r="AT334" s="662">
        <v>18.350200000000001</v>
      </c>
      <c r="AU334" s="662">
        <v>18.516200000000001</v>
      </c>
      <c r="AV334" s="662">
        <v>18.682300000000001</v>
      </c>
      <c r="AW334" s="662">
        <v>18.848400000000002</v>
      </c>
      <c r="AX334" s="662">
        <v>19.014500000000002</v>
      </c>
      <c r="AY334" s="662">
        <v>19.180599999999998</v>
      </c>
      <c r="AZ334" s="662">
        <v>19.346699999999998</v>
      </c>
      <c r="BA334" s="662">
        <v>19.512699999999999</v>
      </c>
      <c r="BB334" s="662">
        <v>19.678799999999999</v>
      </c>
      <c r="BC334" s="662">
        <v>19.844899999999999</v>
      </c>
      <c r="BD334" s="662">
        <v>20.010999999999999</v>
      </c>
      <c r="BE334" s="662">
        <v>20.177099999999999</v>
      </c>
      <c r="BF334" s="662">
        <v>20.3431</v>
      </c>
      <c r="BG334" s="662">
        <v>20.5092</v>
      </c>
      <c r="BH334" s="662">
        <v>20.6753</v>
      </c>
      <c r="BI334" s="662">
        <v>20.8414</v>
      </c>
      <c r="BJ334" s="662">
        <v>21.0075</v>
      </c>
      <c r="BK334" s="662"/>
      <c r="BL334" s="662"/>
      <c r="BM334" s="662"/>
      <c r="BN334" s="662"/>
      <c r="BO334" s="662"/>
      <c r="BP334" s="662"/>
      <c r="BQ334" s="662"/>
      <c r="BR334" s="662"/>
      <c r="BS334" s="662"/>
      <c r="BT334" s="662"/>
      <c r="BU334" s="662"/>
      <c r="BV334" s="662"/>
      <c r="BW334" s="662"/>
      <c r="BX334" s="662"/>
      <c r="BY334" s="662"/>
      <c r="BZ334" s="662"/>
      <c r="CA334" s="662"/>
      <c r="CB334" s="662"/>
      <c r="CC334" s="662"/>
      <c r="CD334" s="662"/>
      <c r="CE334" s="662"/>
      <c r="CF334" s="662"/>
      <c r="CG334" s="662"/>
      <c r="CH334" s="662"/>
      <c r="CI334" s="663"/>
      <c r="CK334" s="1370"/>
    </row>
    <row r="335" spans="2:89" x14ac:dyDescent="0.25">
      <c r="B335" s="1018" t="s">
        <v>651</v>
      </c>
      <c r="C335" s="1019" t="s">
        <v>444</v>
      </c>
      <c r="D335" s="983" t="s">
        <v>79</v>
      </c>
      <c r="E335" s="1025" t="s">
        <v>254</v>
      </c>
      <c r="F335" s="1026">
        <v>2</v>
      </c>
      <c r="G335" s="665">
        <v>1.4450000000000001</v>
      </c>
      <c r="H335" s="665">
        <v>1.4450000000000001</v>
      </c>
      <c r="I335" s="665">
        <v>1.4450000000000001</v>
      </c>
      <c r="J335" s="665">
        <v>1.4450000000000001</v>
      </c>
      <c r="K335" s="665">
        <v>1.4450000000000001</v>
      </c>
      <c r="L335" s="665">
        <v>1.4450000000000001</v>
      </c>
      <c r="M335" s="666">
        <v>1.4450000000000001</v>
      </c>
      <c r="N335" s="666">
        <v>1.4450000000000001</v>
      </c>
      <c r="O335" s="666">
        <v>1.4450000000000001</v>
      </c>
      <c r="P335" s="666">
        <v>1.4450000000000001</v>
      </c>
      <c r="Q335" s="666">
        <v>1.4450000000000001</v>
      </c>
      <c r="R335" s="666">
        <v>1.4450000000000001</v>
      </c>
      <c r="S335" s="666">
        <v>1.4450000000000001</v>
      </c>
      <c r="T335" s="666">
        <v>1.4450000000000001</v>
      </c>
      <c r="U335" s="666">
        <v>1.4450000000000001</v>
      </c>
      <c r="V335" s="666">
        <v>1.4450000000000001</v>
      </c>
      <c r="W335" s="666">
        <v>1.4450000000000001</v>
      </c>
      <c r="X335" s="666">
        <v>1.4450000000000001</v>
      </c>
      <c r="Y335" s="666">
        <v>1.4450000000000001</v>
      </c>
      <c r="Z335" s="666">
        <v>1.4450000000000001</v>
      </c>
      <c r="AA335" s="666">
        <v>1.4450000000000001</v>
      </c>
      <c r="AB335" s="666">
        <v>1.4450000000000001</v>
      </c>
      <c r="AC335" s="666">
        <v>1.4450000000000001</v>
      </c>
      <c r="AD335" s="666">
        <v>1.4450000000000001</v>
      </c>
      <c r="AE335" s="666">
        <v>1.4450000000000001</v>
      </c>
      <c r="AF335" s="666">
        <v>1.4450000000000001</v>
      </c>
      <c r="AG335" s="666">
        <v>1.4450000000000001</v>
      </c>
      <c r="AH335" s="666">
        <v>1.4450000000000001</v>
      </c>
      <c r="AI335" s="666">
        <v>1.4450000000000001</v>
      </c>
      <c r="AJ335" s="666">
        <v>1.4450000000000001</v>
      </c>
      <c r="AK335" s="666">
        <v>1.4450000000000001</v>
      </c>
      <c r="AL335" s="666">
        <v>1.4450000000000001</v>
      </c>
      <c r="AM335" s="666">
        <v>1.4450000000000001</v>
      </c>
      <c r="AN335" s="666">
        <v>1.4450000000000001</v>
      </c>
      <c r="AO335" s="666">
        <v>1.4450000000000001</v>
      </c>
      <c r="AP335" s="666">
        <v>1.4450000000000001</v>
      </c>
      <c r="AQ335" s="666">
        <v>1.4450000000000001</v>
      </c>
      <c r="AR335" s="666">
        <v>1.4450000000000001</v>
      </c>
      <c r="AS335" s="666">
        <v>1.4450000000000001</v>
      </c>
      <c r="AT335" s="666">
        <v>1.4450000000000001</v>
      </c>
      <c r="AU335" s="666">
        <v>1.4450000000000001</v>
      </c>
      <c r="AV335" s="666">
        <v>1.4450000000000001</v>
      </c>
      <c r="AW335" s="666">
        <v>1.4450000000000001</v>
      </c>
      <c r="AX335" s="666">
        <v>1.4450000000000001</v>
      </c>
      <c r="AY335" s="666">
        <v>1.4450000000000001</v>
      </c>
      <c r="AZ335" s="666">
        <v>1.4450000000000001</v>
      </c>
      <c r="BA335" s="666">
        <v>1.4450000000000001</v>
      </c>
      <c r="BB335" s="666">
        <v>1.4450000000000001</v>
      </c>
      <c r="BC335" s="666">
        <v>1.4450000000000001</v>
      </c>
      <c r="BD335" s="666">
        <v>1.4450000000000001</v>
      </c>
      <c r="BE335" s="666">
        <v>1.4450000000000001</v>
      </c>
      <c r="BF335" s="666">
        <v>1.4450000000000001</v>
      </c>
      <c r="BG335" s="666">
        <v>1.4450000000000001</v>
      </c>
      <c r="BH335" s="666">
        <v>1.4450000000000001</v>
      </c>
      <c r="BI335" s="666">
        <v>1.4450000000000001</v>
      </c>
      <c r="BJ335" s="666">
        <v>1.4450000000000001</v>
      </c>
      <c r="BK335" s="666"/>
      <c r="BL335" s="666"/>
      <c r="BM335" s="666"/>
      <c r="BN335" s="666"/>
      <c r="BO335" s="666"/>
      <c r="BP335" s="666"/>
      <c r="BQ335" s="666"/>
      <c r="BR335" s="666"/>
      <c r="BS335" s="666"/>
      <c r="BT335" s="666"/>
      <c r="BU335" s="666"/>
      <c r="BV335" s="666"/>
      <c r="BW335" s="666"/>
      <c r="BX335" s="666"/>
      <c r="BY335" s="666"/>
      <c r="BZ335" s="666"/>
      <c r="CA335" s="666"/>
      <c r="CB335" s="666"/>
      <c r="CC335" s="666"/>
      <c r="CD335" s="666"/>
      <c r="CE335" s="666"/>
      <c r="CF335" s="666"/>
      <c r="CG335" s="666"/>
      <c r="CH335" s="666"/>
      <c r="CI335" s="667"/>
      <c r="CK335" s="1370"/>
    </row>
    <row r="336" spans="2:89" x14ac:dyDescent="0.25">
      <c r="B336" s="1038" t="s">
        <v>652</v>
      </c>
      <c r="C336" s="1039" t="s">
        <v>446</v>
      </c>
      <c r="D336" s="983" t="s">
        <v>79</v>
      </c>
      <c r="E336" s="1025" t="s">
        <v>254</v>
      </c>
      <c r="F336" s="1026">
        <v>2</v>
      </c>
      <c r="G336" s="665">
        <v>2.7559999999999998</v>
      </c>
      <c r="H336" s="665">
        <v>2.7559999999999998</v>
      </c>
      <c r="I336" s="665">
        <v>2.7559999999999998</v>
      </c>
      <c r="J336" s="665">
        <v>2.7559999999999998</v>
      </c>
      <c r="K336" s="665">
        <v>2.7559999999999998</v>
      </c>
      <c r="L336" s="665">
        <v>2.7559999999999998</v>
      </c>
      <c r="M336" s="666">
        <v>2.7559999999999998</v>
      </c>
      <c r="N336" s="666">
        <v>2.7559999999999998</v>
      </c>
      <c r="O336" s="666">
        <v>2.7559999999999998</v>
      </c>
      <c r="P336" s="666">
        <v>2.7559999999999998</v>
      </c>
      <c r="Q336" s="666">
        <v>2.7559999999999998</v>
      </c>
      <c r="R336" s="666">
        <v>2.7559999999999998</v>
      </c>
      <c r="S336" s="666">
        <v>2.7559999999999998</v>
      </c>
      <c r="T336" s="666">
        <v>2.7559999999999998</v>
      </c>
      <c r="U336" s="666">
        <v>2.7559999999999998</v>
      </c>
      <c r="V336" s="666">
        <v>2.7559999999999998</v>
      </c>
      <c r="W336" s="666">
        <v>2.7559999999999998</v>
      </c>
      <c r="X336" s="666">
        <v>2.7559999999999998</v>
      </c>
      <c r="Y336" s="666">
        <v>2.7559999999999998</v>
      </c>
      <c r="Z336" s="666">
        <v>2.7559999999999998</v>
      </c>
      <c r="AA336" s="666">
        <v>2.7559999999999998</v>
      </c>
      <c r="AB336" s="666">
        <v>2.7559999999999998</v>
      </c>
      <c r="AC336" s="666">
        <v>2.7559999999999998</v>
      </c>
      <c r="AD336" s="666">
        <v>2.7559999999999998</v>
      </c>
      <c r="AE336" s="666">
        <v>2.7559999999999998</v>
      </c>
      <c r="AF336" s="666">
        <v>2.7559999999999998</v>
      </c>
      <c r="AG336" s="666">
        <v>2.7559999999999998</v>
      </c>
      <c r="AH336" s="666">
        <v>2.7559999999999998</v>
      </c>
      <c r="AI336" s="666">
        <v>2.7559999999999998</v>
      </c>
      <c r="AJ336" s="666">
        <v>2.7559999999999998</v>
      </c>
      <c r="AK336" s="666">
        <v>2.7559999999999998</v>
      </c>
      <c r="AL336" s="666">
        <v>2.7559999999999998</v>
      </c>
      <c r="AM336" s="666">
        <v>2.7559999999999998</v>
      </c>
      <c r="AN336" s="666">
        <v>2.7559999999999998</v>
      </c>
      <c r="AO336" s="666">
        <v>2.7559999999999998</v>
      </c>
      <c r="AP336" s="666">
        <v>2.7559999999999998</v>
      </c>
      <c r="AQ336" s="666">
        <v>2.7559999999999998</v>
      </c>
      <c r="AR336" s="666">
        <v>2.7559999999999998</v>
      </c>
      <c r="AS336" s="666">
        <v>2.7559999999999998</v>
      </c>
      <c r="AT336" s="666">
        <v>2.7559999999999998</v>
      </c>
      <c r="AU336" s="666">
        <v>2.7559999999999998</v>
      </c>
      <c r="AV336" s="666">
        <v>2.7559999999999998</v>
      </c>
      <c r="AW336" s="666">
        <v>2.7559999999999998</v>
      </c>
      <c r="AX336" s="666">
        <v>2.7559999999999998</v>
      </c>
      <c r="AY336" s="666">
        <v>2.7559999999999998</v>
      </c>
      <c r="AZ336" s="666">
        <v>2.7559999999999998</v>
      </c>
      <c r="BA336" s="666">
        <v>2.7559999999999998</v>
      </c>
      <c r="BB336" s="666">
        <v>2.7559999999999998</v>
      </c>
      <c r="BC336" s="666">
        <v>2.7559999999999998</v>
      </c>
      <c r="BD336" s="666">
        <v>2.7559999999999998</v>
      </c>
      <c r="BE336" s="666">
        <v>2.7559999999999998</v>
      </c>
      <c r="BF336" s="666">
        <v>2.7559999999999998</v>
      </c>
      <c r="BG336" s="666">
        <v>2.7559999999999998</v>
      </c>
      <c r="BH336" s="666">
        <v>2.7559999999999998</v>
      </c>
      <c r="BI336" s="666">
        <v>2.7559999999999998</v>
      </c>
      <c r="BJ336" s="666">
        <v>2.7559999999999998</v>
      </c>
      <c r="BK336" s="666"/>
      <c r="BL336" s="666"/>
      <c r="BM336" s="666"/>
      <c r="BN336" s="666"/>
      <c r="BO336" s="666"/>
      <c r="BP336" s="666"/>
      <c r="BQ336" s="666"/>
      <c r="BR336" s="666"/>
      <c r="BS336" s="666"/>
      <c r="BT336" s="666"/>
      <c r="BU336" s="666"/>
      <c r="BV336" s="666"/>
      <c r="BW336" s="666"/>
      <c r="BX336" s="666"/>
      <c r="BY336" s="666"/>
      <c r="BZ336" s="666"/>
      <c r="CA336" s="666"/>
      <c r="CB336" s="666"/>
      <c r="CC336" s="666"/>
      <c r="CD336" s="666"/>
      <c r="CE336" s="666"/>
      <c r="CF336" s="666"/>
      <c r="CG336" s="666"/>
      <c r="CH336" s="666"/>
      <c r="CI336" s="667"/>
      <c r="CK336" s="1370"/>
    </row>
    <row r="337" spans="2:89" ht="27.6" x14ac:dyDescent="0.25">
      <c r="B337" s="1038" t="s">
        <v>653</v>
      </c>
      <c r="C337" s="1039" t="s">
        <v>448</v>
      </c>
      <c r="D337" s="670" t="s">
        <v>449</v>
      </c>
      <c r="E337" s="671" t="s">
        <v>254</v>
      </c>
      <c r="F337" s="672">
        <v>2</v>
      </c>
      <c r="G337" s="665">
        <v>96.361999999999995</v>
      </c>
      <c r="H337" s="665">
        <v>102.64516999999999</v>
      </c>
      <c r="I337" s="665">
        <v>114.07032</v>
      </c>
      <c r="J337" s="665">
        <v>126.77987999999999</v>
      </c>
      <c r="K337" s="665">
        <v>140.07133999999999</v>
      </c>
      <c r="L337" s="665">
        <v>153.86444</v>
      </c>
      <c r="M337" s="623">
        <f>L337+SUM(M338:M343)</f>
        <v>172.91239000000002</v>
      </c>
      <c r="N337" s="623">
        <f t="shared" ref="N337:BJ337" si="97">M337+SUM(N338:N343)</f>
        <v>191.49623000000003</v>
      </c>
      <c r="O337" s="623">
        <f t="shared" si="97"/>
        <v>209.59490000000002</v>
      </c>
      <c r="P337" s="623">
        <f t="shared" si="97"/>
        <v>227.69000000000003</v>
      </c>
      <c r="Q337" s="623">
        <f t="shared" si="97"/>
        <v>245.57726000000002</v>
      </c>
      <c r="R337" s="623">
        <f t="shared" si="97"/>
        <v>263.19329000000005</v>
      </c>
      <c r="S337" s="623">
        <f t="shared" si="97"/>
        <v>280.58981000000006</v>
      </c>
      <c r="T337" s="623">
        <f t="shared" si="97"/>
        <v>297.81777000000005</v>
      </c>
      <c r="U337" s="623">
        <f t="shared" si="97"/>
        <v>314.91813000000008</v>
      </c>
      <c r="V337" s="623">
        <f t="shared" si="97"/>
        <v>331.95905000000005</v>
      </c>
      <c r="W337" s="623">
        <f t="shared" si="97"/>
        <v>334.55133000000006</v>
      </c>
      <c r="X337" s="623">
        <f t="shared" si="97"/>
        <v>337.11659000000009</v>
      </c>
      <c r="Y337" s="623">
        <f t="shared" si="97"/>
        <v>339.6666800000001</v>
      </c>
      <c r="Z337" s="623">
        <f t="shared" si="97"/>
        <v>342.19394000000011</v>
      </c>
      <c r="AA337" s="623">
        <f t="shared" si="97"/>
        <v>344.70666000000011</v>
      </c>
      <c r="AB337" s="623">
        <f t="shared" si="97"/>
        <v>347.20084000000008</v>
      </c>
      <c r="AC337" s="623">
        <f t="shared" si="97"/>
        <v>349.6729400000001</v>
      </c>
      <c r="AD337" s="623">
        <f t="shared" si="97"/>
        <v>352.12209000000007</v>
      </c>
      <c r="AE337" s="623">
        <f t="shared" si="97"/>
        <v>354.55201000000005</v>
      </c>
      <c r="AF337" s="623">
        <f t="shared" si="97"/>
        <v>356.96467000000007</v>
      </c>
      <c r="AG337" s="623">
        <f t="shared" si="97"/>
        <v>359.35901000000007</v>
      </c>
      <c r="AH337" s="623">
        <f t="shared" si="97"/>
        <v>361.73359000000005</v>
      </c>
      <c r="AI337" s="623">
        <f t="shared" si="97"/>
        <v>364.08744000000007</v>
      </c>
      <c r="AJ337" s="623">
        <f t="shared" si="97"/>
        <v>366.42343000000005</v>
      </c>
      <c r="AK337" s="623">
        <f t="shared" si="97"/>
        <v>368.74388000000005</v>
      </c>
      <c r="AL337" s="623">
        <f t="shared" si="97"/>
        <v>370.24765000000002</v>
      </c>
      <c r="AM337" s="623">
        <f t="shared" si="97"/>
        <v>371.64350000000002</v>
      </c>
      <c r="AN337" s="623">
        <f t="shared" si="97"/>
        <v>373.03703999999999</v>
      </c>
      <c r="AO337" s="623">
        <f t="shared" si="97"/>
        <v>374.46249</v>
      </c>
      <c r="AP337" s="623">
        <f t="shared" si="97"/>
        <v>375.90825000000001</v>
      </c>
      <c r="AQ337" s="623">
        <f t="shared" si="97"/>
        <v>377.34336000000002</v>
      </c>
      <c r="AR337" s="623">
        <f t="shared" si="97"/>
        <v>378.75794999999999</v>
      </c>
      <c r="AS337" s="623">
        <f t="shared" si="97"/>
        <v>380.14346999999998</v>
      </c>
      <c r="AT337" s="623">
        <f t="shared" si="97"/>
        <v>381.49804</v>
      </c>
      <c r="AU337" s="623">
        <f t="shared" si="97"/>
        <v>382.88607999999999</v>
      </c>
      <c r="AV337" s="623">
        <f t="shared" si="97"/>
        <v>384.27575999999999</v>
      </c>
      <c r="AW337" s="623">
        <f t="shared" si="97"/>
        <v>385.66249999999997</v>
      </c>
      <c r="AX337" s="623">
        <f t="shared" si="97"/>
        <v>387.11162999999999</v>
      </c>
      <c r="AY337" s="623">
        <f t="shared" si="97"/>
        <v>388.58769999999998</v>
      </c>
      <c r="AZ337" s="623">
        <f t="shared" si="97"/>
        <v>390.11257999999998</v>
      </c>
      <c r="BA337" s="623">
        <f t="shared" si="97"/>
        <v>391.68471999999997</v>
      </c>
      <c r="BB337" s="623">
        <f t="shared" si="97"/>
        <v>393.25556999999998</v>
      </c>
      <c r="BC337" s="623">
        <f t="shared" si="97"/>
        <v>394.80422999999996</v>
      </c>
      <c r="BD337" s="623">
        <f t="shared" si="97"/>
        <v>396.35260999999997</v>
      </c>
      <c r="BE337" s="623">
        <f t="shared" si="97"/>
        <v>397.86620999999997</v>
      </c>
      <c r="BF337" s="623">
        <f t="shared" si="97"/>
        <v>399.37654999999995</v>
      </c>
      <c r="BG337" s="623">
        <f t="shared" si="97"/>
        <v>400.88170999999994</v>
      </c>
      <c r="BH337" s="623">
        <f t="shared" si="97"/>
        <v>402.36163999999997</v>
      </c>
      <c r="BI337" s="623">
        <f t="shared" si="97"/>
        <v>403.82135999999997</v>
      </c>
      <c r="BJ337" s="623">
        <f t="shared" si="97"/>
        <v>405.25323999999995</v>
      </c>
      <c r="BK337" s="1539"/>
      <c r="BL337" s="1539"/>
      <c r="BM337" s="1539"/>
      <c r="BN337" s="1539"/>
      <c r="BO337" s="1539"/>
      <c r="BP337" s="1539"/>
      <c r="BQ337" s="1539"/>
      <c r="BR337" s="1539"/>
      <c r="BS337" s="1539"/>
      <c r="BT337" s="1539"/>
      <c r="BU337" s="1539"/>
      <c r="BV337" s="1539"/>
      <c r="BW337" s="1539"/>
      <c r="BX337" s="1539"/>
      <c r="BY337" s="1539"/>
      <c r="BZ337" s="1539"/>
      <c r="CA337" s="1539"/>
      <c r="CB337" s="1539"/>
      <c r="CC337" s="1539"/>
      <c r="CD337" s="1539"/>
      <c r="CE337" s="1539"/>
      <c r="CF337" s="1539"/>
      <c r="CG337" s="1539"/>
      <c r="CH337" s="1539"/>
      <c r="CI337" s="1538"/>
      <c r="CK337" s="1370"/>
    </row>
    <row r="338" spans="2:89" x14ac:dyDescent="0.25">
      <c r="B338" s="1038" t="s">
        <v>654</v>
      </c>
      <c r="C338" s="1039" t="s">
        <v>451</v>
      </c>
      <c r="D338" s="670" t="s">
        <v>452</v>
      </c>
      <c r="E338" s="671" t="s">
        <v>254</v>
      </c>
      <c r="F338" s="672">
        <v>2</v>
      </c>
      <c r="G338" s="665">
        <v>0</v>
      </c>
      <c r="H338" s="665">
        <v>3.7831700000000001</v>
      </c>
      <c r="I338" s="665">
        <v>4.5751499999999998</v>
      </c>
      <c r="J338" s="665">
        <v>3.8345600000000002</v>
      </c>
      <c r="K338" s="665">
        <v>3.4164599999999998</v>
      </c>
      <c r="L338" s="665">
        <v>3.9180999999999999</v>
      </c>
      <c r="M338" s="666">
        <v>4.0353500000000002</v>
      </c>
      <c r="N338" s="666">
        <v>3.6932399999999999</v>
      </c>
      <c r="O338" s="666">
        <v>3.3050700000000002</v>
      </c>
      <c r="P338" s="666">
        <v>3.3795000000000002</v>
      </c>
      <c r="Q338" s="666">
        <v>3.23366</v>
      </c>
      <c r="R338" s="666">
        <v>3.0124300000000002</v>
      </c>
      <c r="S338" s="666">
        <v>2.8329200000000001</v>
      </c>
      <c r="T338" s="666">
        <v>2.6963599999999999</v>
      </c>
      <c r="U338" s="666">
        <v>2.59476</v>
      </c>
      <c r="V338" s="666">
        <v>2.55532</v>
      </c>
      <c r="W338" s="666">
        <v>2.5262799999999999</v>
      </c>
      <c r="X338" s="666">
        <v>2.5122599999999999</v>
      </c>
      <c r="Y338" s="666">
        <v>2.5080900000000002</v>
      </c>
      <c r="Z338" s="666">
        <v>2.4932599999999998</v>
      </c>
      <c r="AA338" s="666">
        <v>2.4857200000000002</v>
      </c>
      <c r="AB338" s="666">
        <v>2.4721799999999998</v>
      </c>
      <c r="AC338" s="666">
        <v>2.4540999999999999</v>
      </c>
      <c r="AD338" s="666">
        <v>2.4351500000000001</v>
      </c>
      <c r="AE338" s="666">
        <v>2.41892</v>
      </c>
      <c r="AF338" s="666">
        <v>2.4036599999999999</v>
      </c>
      <c r="AG338" s="666">
        <v>2.38734</v>
      </c>
      <c r="AH338" s="666">
        <v>2.3685800000000001</v>
      </c>
      <c r="AI338" s="666">
        <v>2.3488500000000001</v>
      </c>
      <c r="AJ338" s="666">
        <v>2.3319899999999998</v>
      </c>
      <c r="AK338" s="666">
        <v>2.31745</v>
      </c>
      <c r="AL338" s="666">
        <v>1.50177</v>
      </c>
      <c r="AM338" s="666">
        <v>1.39385</v>
      </c>
      <c r="AN338" s="666">
        <v>1.39154</v>
      </c>
      <c r="AO338" s="666">
        <v>1.4234500000000001</v>
      </c>
      <c r="AP338" s="666">
        <v>1.4437599999999999</v>
      </c>
      <c r="AQ338" s="666">
        <v>1.4331100000000001</v>
      </c>
      <c r="AR338" s="666">
        <v>1.41259</v>
      </c>
      <c r="AS338" s="666">
        <v>1.3835200000000001</v>
      </c>
      <c r="AT338" s="666">
        <v>1.3525700000000001</v>
      </c>
      <c r="AU338" s="666">
        <v>1.3860399999999999</v>
      </c>
      <c r="AV338" s="666">
        <v>1.38768</v>
      </c>
      <c r="AW338" s="666">
        <v>1.3847400000000001</v>
      </c>
      <c r="AX338" s="666">
        <v>1.44713</v>
      </c>
      <c r="AY338" s="666">
        <v>1.47407</v>
      </c>
      <c r="AZ338" s="666">
        <v>1.52288</v>
      </c>
      <c r="BA338" s="666">
        <v>1.5701400000000001</v>
      </c>
      <c r="BB338" s="666">
        <v>1.5688500000000001</v>
      </c>
      <c r="BC338" s="666">
        <v>1.5466599999999999</v>
      </c>
      <c r="BD338" s="666">
        <v>1.5463800000000001</v>
      </c>
      <c r="BE338" s="666">
        <v>1.5116000000000001</v>
      </c>
      <c r="BF338" s="666">
        <v>1.50834</v>
      </c>
      <c r="BG338" s="666">
        <v>1.5031600000000001</v>
      </c>
      <c r="BH338" s="666">
        <v>1.47793</v>
      </c>
      <c r="BI338" s="666">
        <v>1.4577199999999999</v>
      </c>
      <c r="BJ338" s="666">
        <v>1.42988</v>
      </c>
      <c r="BK338" s="666"/>
      <c r="BL338" s="666"/>
      <c r="BM338" s="666"/>
      <c r="BN338" s="666"/>
      <c r="BO338" s="666"/>
      <c r="BP338" s="666"/>
      <c r="BQ338" s="666"/>
      <c r="BR338" s="666"/>
      <c r="BS338" s="666"/>
      <c r="BT338" s="666"/>
      <c r="BU338" s="666"/>
      <c r="BV338" s="666"/>
      <c r="BW338" s="666"/>
      <c r="BX338" s="666"/>
      <c r="BY338" s="666"/>
      <c r="BZ338" s="666"/>
      <c r="CA338" s="666"/>
      <c r="CB338" s="666"/>
      <c r="CC338" s="666"/>
      <c r="CD338" s="666"/>
      <c r="CE338" s="666"/>
      <c r="CF338" s="666"/>
      <c r="CG338" s="666"/>
      <c r="CH338" s="666"/>
      <c r="CI338" s="667"/>
      <c r="CK338" s="1370"/>
    </row>
    <row r="339" spans="2:89" x14ac:dyDescent="0.25">
      <c r="B339" s="1038" t="s">
        <v>655</v>
      </c>
      <c r="C339" s="1039" t="s">
        <v>454</v>
      </c>
      <c r="D339" s="670" t="s">
        <v>455</v>
      </c>
      <c r="E339" s="671" t="s">
        <v>254</v>
      </c>
      <c r="F339" s="672">
        <v>2</v>
      </c>
      <c r="G339" s="665">
        <v>0</v>
      </c>
      <c r="H339" s="665">
        <v>2.5</v>
      </c>
      <c r="I339" s="665">
        <v>2.5</v>
      </c>
      <c r="J339" s="665">
        <v>2.5</v>
      </c>
      <c r="K339" s="665">
        <v>2.5</v>
      </c>
      <c r="L339" s="665">
        <v>2.5</v>
      </c>
      <c r="M339" s="666">
        <v>0.60899999999999999</v>
      </c>
      <c r="N339" s="666">
        <v>0.48699999999999999</v>
      </c>
      <c r="O339" s="666">
        <v>0.39</v>
      </c>
      <c r="P339" s="666">
        <v>0.312</v>
      </c>
      <c r="Q339" s="666">
        <v>0.25</v>
      </c>
      <c r="R339" s="666">
        <v>0.2</v>
      </c>
      <c r="S339" s="666">
        <v>0.16</v>
      </c>
      <c r="T339" s="666">
        <v>0.128</v>
      </c>
      <c r="U339" s="666">
        <v>0.10199999999999999</v>
      </c>
      <c r="V339" s="666">
        <v>8.2000000000000003E-2</v>
      </c>
      <c r="W339" s="666">
        <v>6.6000000000000003E-2</v>
      </c>
      <c r="X339" s="666">
        <v>5.2999999999999999E-2</v>
      </c>
      <c r="Y339" s="666">
        <v>4.2000000000000003E-2</v>
      </c>
      <c r="Z339" s="666">
        <v>3.4000000000000002E-2</v>
      </c>
      <c r="AA339" s="666">
        <v>2.7E-2</v>
      </c>
      <c r="AB339" s="666">
        <v>2.1999999999999999E-2</v>
      </c>
      <c r="AC339" s="666">
        <v>1.7999999999999999E-2</v>
      </c>
      <c r="AD339" s="666">
        <v>1.4E-2</v>
      </c>
      <c r="AE339" s="666">
        <v>1.0999999999999999E-2</v>
      </c>
      <c r="AF339" s="666">
        <v>8.9999999999999993E-3</v>
      </c>
      <c r="AG339" s="666">
        <v>7.0000000000000001E-3</v>
      </c>
      <c r="AH339" s="666">
        <v>6.0000000000000001E-3</v>
      </c>
      <c r="AI339" s="666">
        <v>5.0000000000000001E-3</v>
      </c>
      <c r="AJ339" s="666">
        <v>4.0000000000000001E-3</v>
      </c>
      <c r="AK339" s="666">
        <v>3.0000000000000001E-3</v>
      </c>
      <c r="AL339" s="666">
        <v>2E-3</v>
      </c>
      <c r="AM339" s="666">
        <v>2E-3</v>
      </c>
      <c r="AN339" s="666">
        <v>2E-3</v>
      </c>
      <c r="AO339" s="666">
        <v>2E-3</v>
      </c>
      <c r="AP339" s="666">
        <v>2E-3</v>
      </c>
      <c r="AQ339" s="666">
        <v>2E-3</v>
      </c>
      <c r="AR339" s="666">
        <v>2E-3</v>
      </c>
      <c r="AS339" s="666">
        <v>2E-3</v>
      </c>
      <c r="AT339" s="666">
        <v>2E-3</v>
      </c>
      <c r="AU339" s="666">
        <v>2E-3</v>
      </c>
      <c r="AV339" s="666">
        <v>2E-3</v>
      </c>
      <c r="AW339" s="666">
        <v>2E-3</v>
      </c>
      <c r="AX339" s="666">
        <v>2E-3</v>
      </c>
      <c r="AY339" s="666">
        <v>2E-3</v>
      </c>
      <c r="AZ339" s="666">
        <v>2E-3</v>
      </c>
      <c r="BA339" s="666">
        <v>2E-3</v>
      </c>
      <c r="BB339" s="666">
        <v>2E-3</v>
      </c>
      <c r="BC339" s="666">
        <v>2E-3</v>
      </c>
      <c r="BD339" s="666">
        <v>2E-3</v>
      </c>
      <c r="BE339" s="666">
        <v>2E-3</v>
      </c>
      <c r="BF339" s="666">
        <v>2E-3</v>
      </c>
      <c r="BG339" s="666">
        <v>2E-3</v>
      </c>
      <c r="BH339" s="666">
        <v>2E-3</v>
      </c>
      <c r="BI339" s="666">
        <v>2E-3</v>
      </c>
      <c r="BJ339" s="666">
        <v>2E-3</v>
      </c>
      <c r="BK339" s="666"/>
      <c r="BL339" s="666"/>
      <c r="BM339" s="666"/>
      <c r="BN339" s="666"/>
      <c r="BO339" s="666"/>
      <c r="BP339" s="666"/>
      <c r="BQ339" s="666"/>
      <c r="BR339" s="666"/>
      <c r="BS339" s="666"/>
      <c r="BT339" s="666"/>
      <c r="BU339" s="666"/>
      <c r="BV339" s="666"/>
      <c r="BW339" s="666"/>
      <c r="BX339" s="666"/>
      <c r="BY339" s="666"/>
      <c r="BZ339" s="666"/>
      <c r="CA339" s="666"/>
      <c r="CB339" s="666"/>
      <c r="CC339" s="666"/>
      <c r="CD339" s="666"/>
      <c r="CE339" s="666"/>
      <c r="CF339" s="666"/>
      <c r="CG339" s="666"/>
      <c r="CH339" s="666"/>
      <c r="CI339" s="667"/>
      <c r="CK339" s="1370"/>
    </row>
    <row r="340" spans="2:89" x14ac:dyDescent="0.25">
      <c r="B340" s="1038" t="s">
        <v>656</v>
      </c>
      <c r="C340" s="1039" t="s">
        <v>457</v>
      </c>
      <c r="D340" s="670" t="s">
        <v>458</v>
      </c>
      <c r="E340" s="671" t="s">
        <v>254</v>
      </c>
      <c r="F340" s="672">
        <v>2</v>
      </c>
      <c r="G340" s="665">
        <v>0</v>
      </c>
      <c r="H340" s="665">
        <v>0</v>
      </c>
      <c r="I340" s="665">
        <v>0</v>
      </c>
      <c r="J340" s="665">
        <v>0</v>
      </c>
      <c r="K340" s="665">
        <v>0</v>
      </c>
      <c r="L340" s="665">
        <v>0</v>
      </c>
      <c r="M340" s="666">
        <v>14.403600000000001</v>
      </c>
      <c r="N340" s="666">
        <v>14.403600000000001</v>
      </c>
      <c r="O340" s="666">
        <v>14.403600000000001</v>
      </c>
      <c r="P340" s="666">
        <v>14.403600000000001</v>
      </c>
      <c r="Q340" s="666">
        <v>14.403600000000001</v>
      </c>
      <c r="R340" s="666">
        <v>14.403600000000001</v>
      </c>
      <c r="S340" s="666">
        <v>14.403600000000001</v>
      </c>
      <c r="T340" s="666">
        <v>14.403600000000001</v>
      </c>
      <c r="U340" s="666">
        <v>14.403600000000001</v>
      </c>
      <c r="V340" s="666">
        <v>14.403600000000001</v>
      </c>
      <c r="W340" s="666">
        <v>0</v>
      </c>
      <c r="X340" s="666">
        <v>0</v>
      </c>
      <c r="Y340" s="666">
        <v>0</v>
      </c>
      <c r="Z340" s="666">
        <v>0</v>
      </c>
      <c r="AA340" s="666">
        <v>0</v>
      </c>
      <c r="AB340" s="666">
        <v>0</v>
      </c>
      <c r="AC340" s="666">
        <v>0</v>
      </c>
      <c r="AD340" s="666">
        <v>0</v>
      </c>
      <c r="AE340" s="666">
        <v>0</v>
      </c>
      <c r="AF340" s="666">
        <v>0</v>
      </c>
      <c r="AG340" s="666">
        <v>0</v>
      </c>
      <c r="AH340" s="666">
        <v>0</v>
      </c>
      <c r="AI340" s="666">
        <v>0</v>
      </c>
      <c r="AJ340" s="666">
        <v>0</v>
      </c>
      <c r="AK340" s="666">
        <v>0</v>
      </c>
      <c r="AL340" s="666">
        <v>0</v>
      </c>
      <c r="AM340" s="666">
        <v>0</v>
      </c>
      <c r="AN340" s="666">
        <v>0</v>
      </c>
      <c r="AO340" s="666">
        <v>0</v>
      </c>
      <c r="AP340" s="666">
        <v>0</v>
      </c>
      <c r="AQ340" s="666">
        <v>0</v>
      </c>
      <c r="AR340" s="666">
        <v>0</v>
      </c>
      <c r="AS340" s="666">
        <v>0</v>
      </c>
      <c r="AT340" s="666">
        <v>0</v>
      </c>
      <c r="AU340" s="666">
        <v>0</v>
      </c>
      <c r="AV340" s="666">
        <v>0</v>
      </c>
      <c r="AW340" s="666">
        <v>0</v>
      </c>
      <c r="AX340" s="666">
        <v>0</v>
      </c>
      <c r="AY340" s="666">
        <v>0</v>
      </c>
      <c r="AZ340" s="666">
        <v>0</v>
      </c>
      <c r="BA340" s="666">
        <v>0</v>
      </c>
      <c r="BB340" s="666">
        <v>0</v>
      </c>
      <c r="BC340" s="666">
        <v>0</v>
      </c>
      <c r="BD340" s="666">
        <v>0</v>
      </c>
      <c r="BE340" s="666">
        <v>0</v>
      </c>
      <c r="BF340" s="666">
        <v>0</v>
      </c>
      <c r="BG340" s="666">
        <v>0</v>
      </c>
      <c r="BH340" s="666">
        <v>0</v>
      </c>
      <c r="BI340" s="666">
        <v>0</v>
      </c>
      <c r="BJ340" s="666">
        <v>0</v>
      </c>
      <c r="BK340" s="666"/>
      <c r="BL340" s="666"/>
      <c r="BM340" s="666"/>
      <c r="BN340" s="666"/>
      <c r="BO340" s="666"/>
      <c r="BP340" s="666"/>
      <c r="BQ340" s="666"/>
      <c r="BR340" s="666"/>
      <c r="BS340" s="666"/>
      <c r="BT340" s="666"/>
      <c r="BU340" s="666"/>
      <c r="BV340" s="666"/>
      <c r="BW340" s="666"/>
      <c r="BX340" s="666"/>
      <c r="BY340" s="666"/>
      <c r="BZ340" s="666"/>
      <c r="CA340" s="666"/>
      <c r="CB340" s="666"/>
      <c r="CC340" s="666"/>
      <c r="CD340" s="666"/>
      <c r="CE340" s="666"/>
      <c r="CF340" s="666"/>
      <c r="CG340" s="666"/>
      <c r="CH340" s="666"/>
      <c r="CI340" s="667"/>
      <c r="CK340" s="1370"/>
    </row>
    <row r="341" spans="2:89" ht="27.6" x14ac:dyDescent="0.25">
      <c r="B341" s="1038" t="s">
        <v>657</v>
      </c>
      <c r="C341" s="1039" t="s">
        <v>460</v>
      </c>
      <c r="D341" s="670" t="s">
        <v>461</v>
      </c>
      <c r="E341" s="671" t="s">
        <v>254</v>
      </c>
      <c r="F341" s="672">
        <v>2</v>
      </c>
      <c r="G341" s="665">
        <v>0</v>
      </c>
      <c r="H341" s="665">
        <v>0</v>
      </c>
      <c r="I341" s="665">
        <v>4.2</v>
      </c>
      <c r="J341" s="665">
        <v>6</v>
      </c>
      <c r="K341" s="665">
        <v>7</v>
      </c>
      <c r="L341" s="665">
        <v>7</v>
      </c>
      <c r="M341" s="666">
        <v>0</v>
      </c>
      <c r="N341" s="666">
        <v>0</v>
      </c>
      <c r="O341" s="666">
        <v>0</v>
      </c>
      <c r="P341" s="666">
        <v>0</v>
      </c>
      <c r="Q341" s="666">
        <v>0</v>
      </c>
      <c r="R341" s="666">
        <v>0</v>
      </c>
      <c r="S341" s="666">
        <v>0</v>
      </c>
      <c r="T341" s="666">
        <v>0</v>
      </c>
      <c r="U341" s="666">
        <v>0</v>
      </c>
      <c r="V341" s="666">
        <v>0</v>
      </c>
      <c r="W341" s="666">
        <v>0</v>
      </c>
      <c r="X341" s="666">
        <v>0</v>
      </c>
      <c r="Y341" s="666">
        <v>0</v>
      </c>
      <c r="Z341" s="666">
        <v>0</v>
      </c>
      <c r="AA341" s="666">
        <v>0</v>
      </c>
      <c r="AB341" s="666">
        <v>0</v>
      </c>
      <c r="AC341" s="666">
        <v>0</v>
      </c>
      <c r="AD341" s="666">
        <v>0</v>
      </c>
      <c r="AE341" s="666">
        <v>0</v>
      </c>
      <c r="AF341" s="666">
        <v>0</v>
      </c>
      <c r="AG341" s="666">
        <v>0</v>
      </c>
      <c r="AH341" s="666">
        <v>0</v>
      </c>
      <c r="AI341" s="666">
        <v>0</v>
      </c>
      <c r="AJ341" s="666">
        <v>0</v>
      </c>
      <c r="AK341" s="666">
        <v>0</v>
      </c>
      <c r="AL341" s="666">
        <v>0</v>
      </c>
      <c r="AM341" s="666">
        <v>0</v>
      </c>
      <c r="AN341" s="666">
        <v>0</v>
      </c>
      <c r="AO341" s="666">
        <v>0</v>
      </c>
      <c r="AP341" s="666">
        <v>0</v>
      </c>
      <c r="AQ341" s="666">
        <v>0</v>
      </c>
      <c r="AR341" s="666">
        <v>0</v>
      </c>
      <c r="AS341" s="666">
        <v>0</v>
      </c>
      <c r="AT341" s="666">
        <v>0</v>
      </c>
      <c r="AU341" s="666">
        <v>0</v>
      </c>
      <c r="AV341" s="666">
        <v>0</v>
      </c>
      <c r="AW341" s="666">
        <v>0</v>
      </c>
      <c r="AX341" s="666">
        <v>0</v>
      </c>
      <c r="AY341" s="666">
        <v>0</v>
      </c>
      <c r="AZ341" s="666">
        <v>0</v>
      </c>
      <c r="BA341" s="666">
        <v>0</v>
      </c>
      <c r="BB341" s="666">
        <v>0</v>
      </c>
      <c r="BC341" s="666">
        <v>0</v>
      </c>
      <c r="BD341" s="666">
        <v>0</v>
      </c>
      <c r="BE341" s="666">
        <v>0</v>
      </c>
      <c r="BF341" s="666">
        <v>0</v>
      </c>
      <c r="BG341" s="666">
        <v>0</v>
      </c>
      <c r="BH341" s="666">
        <v>0</v>
      </c>
      <c r="BI341" s="666">
        <v>0</v>
      </c>
      <c r="BJ341" s="666">
        <v>0</v>
      </c>
      <c r="BK341" s="666"/>
      <c r="BL341" s="666"/>
      <c r="BM341" s="666"/>
      <c r="BN341" s="666"/>
      <c r="BO341" s="666"/>
      <c r="BP341" s="666"/>
      <c r="BQ341" s="666"/>
      <c r="BR341" s="666"/>
      <c r="BS341" s="666"/>
      <c r="BT341" s="666"/>
      <c r="BU341" s="666"/>
      <c r="BV341" s="666"/>
      <c r="BW341" s="666"/>
      <c r="BX341" s="666"/>
      <c r="BY341" s="666"/>
      <c r="BZ341" s="666"/>
      <c r="CA341" s="666"/>
      <c r="CB341" s="666"/>
      <c r="CC341" s="666"/>
      <c r="CD341" s="666"/>
      <c r="CE341" s="666"/>
      <c r="CF341" s="666"/>
      <c r="CG341" s="666"/>
      <c r="CH341" s="666"/>
      <c r="CI341" s="667"/>
      <c r="CK341" s="1370"/>
    </row>
    <row r="342" spans="2:89" x14ac:dyDescent="0.25">
      <c r="B342" s="1038" t="s">
        <v>658</v>
      </c>
      <c r="C342" s="1039" t="s">
        <v>463</v>
      </c>
      <c r="D342" s="670" t="s">
        <v>464</v>
      </c>
      <c r="E342" s="671" t="s">
        <v>254</v>
      </c>
      <c r="F342" s="672">
        <v>2</v>
      </c>
      <c r="G342" s="665">
        <v>0</v>
      </c>
      <c r="H342" s="665">
        <v>0</v>
      </c>
      <c r="I342" s="665">
        <v>0</v>
      </c>
      <c r="J342" s="665">
        <v>0</v>
      </c>
      <c r="K342" s="665">
        <v>0</v>
      </c>
      <c r="L342" s="665">
        <v>0</v>
      </c>
      <c r="M342" s="666">
        <v>0</v>
      </c>
      <c r="N342" s="666">
        <v>0</v>
      </c>
      <c r="O342" s="666">
        <v>0</v>
      </c>
      <c r="P342" s="666">
        <v>0</v>
      </c>
      <c r="Q342" s="666">
        <v>0</v>
      </c>
      <c r="R342" s="666">
        <v>0</v>
      </c>
      <c r="S342" s="666">
        <v>0</v>
      </c>
      <c r="T342" s="666">
        <v>0</v>
      </c>
      <c r="U342" s="666">
        <v>0</v>
      </c>
      <c r="V342" s="666">
        <v>0</v>
      </c>
      <c r="W342" s="666">
        <v>0</v>
      </c>
      <c r="X342" s="666">
        <v>0</v>
      </c>
      <c r="Y342" s="666">
        <v>0</v>
      </c>
      <c r="Z342" s="666">
        <v>0</v>
      </c>
      <c r="AA342" s="666">
        <v>0</v>
      </c>
      <c r="AB342" s="666">
        <v>0</v>
      </c>
      <c r="AC342" s="666">
        <v>0</v>
      </c>
      <c r="AD342" s="666">
        <v>0</v>
      </c>
      <c r="AE342" s="666">
        <v>0</v>
      </c>
      <c r="AF342" s="666">
        <v>0</v>
      </c>
      <c r="AG342" s="666">
        <v>0</v>
      </c>
      <c r="AH342" s="666">
        <v>0</v>
      </c>
      <c r="AI342" s="666">
        <v>0</v>
      </c>
      <c r="AJ342" s="666">
        <v>0</v>
      </c>
      <c r="AK342" s="666">
        <v>0</v>
      </c>
      <c r="AL342" s="666">
        <v>0</v>
      </c>
      <c r="AM342" s="666">
        <v>0</v>
      </c>
      <c r="AN342" s="666">
        <v>0</v>
      </c>
      <c r="AO342" s="666">
        <v>0</v>
      </c>
      <c r="AP342" s="666">
        <v>0</v>
      </c>
      <c r="AQ342" s="666">
        <v>0</v>
      </c>
      <c r="AR342" s="666">
        <v>0</v>
      </c>
      <c r="AS342" s="666">
        <v>0</v>
      </c>
      <c r="AT342" s="666">
        <v>0</v>
      </c>
      <c r="AU342" s="666">
        <v>0</v>
      </c>
      <c r="AV342" s="666">
        <v>0</v>
      </c>
      <c r="AW342" s="666">
        <v>0</v>
      </c>
      <c r="AX342" s="666">
        <v>0</v>
      </c>
      <c r="AY342" s="666">
        <v>0</v>
      </c>
      <c r="AZ342" s="666">
        <v>0</v>
      </c>
      <c r="BA342" s="666">
        <v>0</v>
      </c>
      <c r="BB342" s="666">
        <v>0</v>
      </c>
      <c r="BC342" s="666">
        <v>0</v>
      </c>
      <c r="BD342" s="666">
        <v>0</v>
      </c>
      <c r="BE342" s="666">
        <v>0</v>
      </c>
      <c r="BF342" s="666">
        <v>0</v>
      </c>
      <c r="BG342" s="666">
        <v>0</v>
      </c>
      <c r="BH342" s="666">
        <v>0</v>
      </c>
      <c r="BI342" s="666">
        <v>0</v>
      </c>
      <c r="BJ342" s="666">
        <v>0</v>
      </c>
      <c r="BK342" s="666"/>
      <c r="BL342" s="666"/>
      <c r="BM342" s="666"/>
      <c r="BN342" s="666"/>
      <c r="BO342" s="666"/>
      <c r="BP342" s="666"/>
      <c r="BQ342" s="666"/>
      <c r="BR342" s="666"/>
      <c r="BS342" s="666"/>
      <c r="BT342" s="666"/>
      <c r="BU342" s="666"/>
      <c r="BV342" s="666"/>
      <c r="BW342" s="666"/>
      <c r="BX342" s="666"/>
      <c r="BY342" s="666"/>
      <c r="BZ342" s="666"/>
      <c r="CA342" s="666"/>
      <c r="CB342" s="666"/>
      <c r="CC342" s="666"/>
      <c r="CD342" s="666"/>
      <c r="CE342" s="666"/>
      <c r="CF342" s="666"/>
      <c r="CG342" s="666"/>
      <c r="CH342" s="666"/>
      <c r="CI342" s="667"/>
      <c r="CK342" s="1370"/>
    </row>
    <row r="343" spans="2:89" ht="27.6" x14ac:dyDescent="0.25">
      <c r="B343" s="1038" t="s">
        <v>659</v>
      </c>
      <c r="C343" s="1039" t="s">
        <v>466</v>
      </c>
      <c r="D343" s="670" t="s">
        <v>467</v>
      </c>
      <c r="E343" s="671" t="s">
        <v>254</v>
      </c>
      <c r="F343" s="672">
        <v>2</v>
      </c>
      <c r="G343" s="665">
        <v>0</v>
      </c>
      <c r="H343" s="665">
        <v>0</v>
      </c>
      <c r="I343" s="665">
        <v>0.15</v>
      </c>
      <c r="J343" s="665">
        <v>0.375</v>
      </c>
      <c r="K343" s="665">
        <v>0.375</v>
      </c>
      <c r="L343" s="665">
        <v>0.375</v>
      </c>
      <c r="M343" s="666">
        <v>0</v>
      </c>
      <c r="N343" s="666">
        <v>0</v>
      </c>
      <c r="O343" s="666">
        <v>0</v>
      </c>
      <c r="P343" s="666">
        <v>0</v>
      </c>
      <c r="Q343" s="666">
        <v>0</v>
      </c>
      <c r="R343" s="666">
        <v>0</v>
      </c>
      <c r="S343" s="666">
        <v>0</v>
      </c>
      <c r="T343" s="666">
        <v>0</v>
      </c>
      <c r="U343" s="666">
        <v>0</v>
      </c>
      <c r="V343" s="666">
        <v>0</v>
      </c>
      <c r="W343" s="666">
        <v>0</v>
      </c>
      <c r="X343" s="666">
        <v>0</v>
      </c>
      <c r="Y343" s="666">
        <v>0</v>
      </c>
      <c r="Z343" s="666">
        <v>0</v>
      </c>
      <c r="AA343" s="666">
        <v>0</v>
      </c>
      <c r="AB343" s="666">
        <v>0</v>
      </c>
      <c r="AC343" s="666">
        <v>0</v>
      </c>
      <c r="AD343" s="666">
        <v>0</v>
      </c>
      <c r="AE343" s="666">
        <v>0</v>
      </c>
      <c r="AF343" s="666">
        <v>0</v>
      </c>
      <c r="AG343" s="666">
        <v>0</v>
      </c>
      <c r="AH343" s="666">
        <v>0</v>
      </c>
      <c r="AI343" s="666">
        <v>0</v>
      </c>
      <c r="AJ343" s="666">
        <v>0</v>
      </c>
      <c r="AK343" s="666">
        <v>0</v>
      </c>
      <c r="AL343" s="666">
        <v>0</v>
      </c>
      <c r="AM343" s="666">
        <v>0</v>
      </c>
      <c r="AN343" s="666">
        <v>0</v>
      </c>
      <c r="AO343" s="666">
        <v>0</v>
      </c>
      <c r="AP343" s="666">
        <v>0</v>
      </c>
      <c r="AQ343" s="666">
        <v>0</v>
      </c>
      <c r="AR343" s="666">
        <v>0</v>
      </c>
      <c r="AS343" s="666">
        <v>0</v>
      </c>
      <c r="AT343" s="666">
        <v>0</v>
      </c>
      <c r="AU343" s="666">
        <v>0</v>
      </c>
      <c r="AV343" s="666">
        <v>0</v>
      </c>
      <c r="AW343" s="666">
        <v>0</v>
      </c>
      <c r="AX343" s="666">
        <v>0</v>
      </c>
      <c r="AY343" s="666">
        <v>0</v>
      </c>
      <c r="AZ343" s="666">
        <v>0</v>
      </c>
      <c r="BA343" s="666">
        <v>0</v>
      </c>
      <c r="BB343" s="666">
        <v>0</v>
      </c>
      <c r="BC343" s="666">
        <v>0</v>
      </c>
      <c r="BD343" s="666">
        <v>0</v>
      </c>
      <c r="BE343" s="666">
        <v>0</v>
      </c>
      <c r="BF343" s="666">
        <v>0</v>
      </c>
      <c r="BG343" s="666">
        <v>0</v>
      </c>
      <c r="BH343" s="666">
        <v>0</v>
      </c>
      <c r="BI343" s="666">
        <v>0</v>
      </c>
      <c r="BJ343" s="666">
        <v>0</v>
      </c>
      <c r="BK343" s="666"/>
      <c r="BL343" s="666"/>
      <c r="BM343" s="666"/>
      <c r="BN343" s="666"/>
      <c r="BO343" s="666"/>
      <c r="BP343" s="666"/>
      <c r="BQ343" s="666"/>
      <c r="BR343" s="666"/>
      <c r="BS343" s="666"/>
      <c r="BT343" s="666"/>
      <c r="BU343" s="666"/>
      <c r="BV343" s="666"/>
      <c r="BW343" s="666"/>
      <c r="BX343" s="666"/>
      <c r="BY343" s="666"/>
      <c r="BZ343" s="666"/>
      <c r="CA343" s="666"/>
      <c r="CB343" s="666"/>
      <c r="CC343" s="666"/>
      <c r="CD343" s="666"/>
      <c r="CE343" s="666"/>
      <c r="CF343" s="666"/>
      <c r="CG343" s="666"/>
      <c r="CH343" s="666"/>
      <c r="CI343" s="667"/>
      <c r="CK343" s="1370"/>
    </row>
    <row r="344" spans="2:89" x14ac:dyDescent="0.25">
      <c r="B344" s="1038" t="s">
        <v>660</v>
      </c>
      <c r="C344" s="1039" t="s">
        <v>469</v>
      </c>
      <c r="D344" s="983" t="s">
        <v>79</v>
      </c>
      <c r="E344" s="1025" t="s">
        <v>254</v>
      </c>
      <c r="F344" s="1026">
        <v>2</v>
      </c>
      <c r="G344" s="665">
        <v>2.0019999999999998</v>
      </c>
      <c r="H344" s="665">
        <v>2.0019999999999998</v>
      </c>
      <c r="I344" s="665">
        <v>2.0019999999999998</v>
      </c>
      <c r="J344" s="665">
        <v>2.0019999999999998</v>
      </c>
      <c r="K344" s="665">
        <v>2.0019999999999998</v>
      </c>
      <c r="L344" s="665">
        <v>2.0019999999999998</v>
      </c>
      <c r="M344" s="666">
        <v>2.0019999999999998</v>
      </c>
      <c r="N344" s="666">
        <v>2.0019999999999998</v>
      </c>
      <c r="O344" s="666">
        <v>2.0019999999999998</v>
      </c>
      <c r="P344" s="666">
        <v>2.0019999999999998</v>
      </c>
      <c r="Q344" s="666">
        <v>2.0019999999999998</v>
      </c>
      <c r="R344" s="666">
        <v>2.0019999999999998</v>
      </c>
      <c r="S344" s="666">
        <v>2.0019999999999998</v>
      </c>
      <c r="T344" s="666">
        <v>2.0019999999999998</v>
      </c>
      <c r="U344" s="666">
        <v>2.0019999999999998</v>
      </c>
      <c r="V344" s="666">
        <v>2.0019999999999998</v>
      </c>
      <c r="W344" s="666">
        <v>2.0019999999999998</v>
      </c>
      <c r="X344" s="666">
        <v>2.0019999999999998</v>
      </c>
      <c r="Y344" s="666">
        <v>2.0019999999999998</v>
      </c>
      <c r="Z344" s="666">
        <v>2.0019999999999998</v>
      </c>
      <c r="AA344" s="666">
        <v>2.0019999999999998</v>
      </c>
      <c r="AB344" s="666">
        <v>2.0019999999999998</v>
      </c>
      <c r="AC344" s="666">
        <v>2.0019999999999998</v>
      </c>
      <c r="AD344" s="666">
        <v>2.0019999999999998</v>
      </c>
      <c r="AE344" s="666">
        <v>2.0019999999999998</v>
      </c>
      <c r="AF344" s="666">
        <v>2.0019999999999998</v>
      </c>
      <c r="AG344" s="666">
        <v>2.0019999999999998</v>
      </c>
      <c r="AH344" s="666">
        <v>2.0019999999999998</v>
      </c>
      <c r="AI344" s="666">
        <v>2.0019999999999998</v>
      </c>
      <c r="AJ344" s="666">
        <v>2.0019999999999998</v>
      </c>
      <c r="AK344" s="666">
        <v>2.0019999999999998</v>
      </c>
      <c r="AL344" s="666">
        <v>2.0019999999999998</v>
      </c>
      <c r="AM344" s="666">
        <v>2.0019999999999998</v>
      </c>
      <c r="AN344" s="666">
        <v>2.0019999999999998</v>
      </c>
      <c r="AO344" s="666">
        <v>2.0019999999999998</v>
      </c>
      <c r="AP344" s="666">
        <v>2.0019999999999998</v>
      </c>
      <c r="AQ344" s="666">
        <v>2.0019999999999998</v>
      </c>
      <c r="AR344" s="666">
        <v>2.0019999999999998</v>
      </c>
      <c r="AS344" s="666">
        <v>2.0019999999999998</v>
      </c>
      <c r="AT344" s="666">
        <v>2.0019999999999998</v>
      </c>
      <c r="AU344" s="666">
        <v>2.0019999999999998</v>
      </c>
      <c r="AV344" s="666">
        <v>2.0019999999999998</v>
      </c>
      <c r="AW344" s="666">
        <v>2.0019999999999998</v>
      </c>
      <c r="AX344" s="666">
        <v>2.0019999999999998</v>
      </c>
      <c r="AY344" s="666">
        <v>2.0019999999999998</v>
      </c>
      <c r="AZ344" s="666">
        <v>2.0019999999999998</v>
      </c>
      <c r="BA344" s="666">
        <v>2.0019999999999998</v>
      </c>
      <c r="BB344" s="666">
        <v>2.0019999999999998</v>
      </c>
      <c r="BC344" s="666">
        <v>2.0019999999999998</v>
      </c>
      <c r="BD344" s="666">
        <v>2.0019999999999998</v>
      </c>
      <c r="BE344" s="666">
        <v>2.0019999999999998</v>
      </c>
      <c r="BF344" s="666">
        <v>2.0019999999999998</v>
      </c>
      <c r="BG344" s="666">
        <v>2.0019999999999998</v>
      </c>
      <c r="BH344" s="666">
        <v>2.0019999999999998</v>
      </c>
      <c r="BI344" s="666">
        <v>2.0019999999999998</v>
      </c>
      <c r="BJ344" s="666">
        <v>2.0019999999999998</v>
      </c>
      <c r="BK344" s="666"/>
      <c r="BL344" s="666"/>
      <c r="BM344" s="666"/>
      <c r="BN344" s="666"/>
      <c r="BO344" s="666"/>
      <c r="BP344" s="666"/>
      <c r="BQ344" s="666"/>
      <c r="BR344" s="666"/>
      <c r="BS344" s="666"/>
      <c r="BT344" s="666"/>
      <c r="BU344" s="666"/>
      <c r="BV344" s="666"/>
      <c r="BW344" s="666"/>
      <c r="BX344" s="666"/>
      <c r="BY344" s="666"/>
      <c r="BZ344" s="666"/>
      <c r="CA344" s="666"/>
      <c r="CB344" s="666"/>
      <c r="CC344" s="666"/>
      <c r="CD344" s="666"/>
      <c r="CE344" s="666"/>
      <c r="CF344" s="666"/>
      <c r="CG344" s="666"/>
      <c r="CH344" s="666"/>
      <c r="CI344" s="667"/>
      <c r="CK344" s="1370"/>
    </row>
    <row r="345" spans="2:89" ht="27.6" x14ac:dyDescent="0.25">
      <c r="B345" s="1038" t="s">
        <v>661</v>
      </c>
      <c r="C345" s="1039" t="s">
        <v>471</v>
      </c>
      <c r="D345" s="983" t="s">
        <v>79</v>
      </c>
      <c r="E345" s="1025" t="s">
        <v>254</v>
      </c>
      <c r="F345" s="1026">
        <v>2</v>
      </c>
      <c r="G345" s="665">
        <v>200.25</v>
      </c>
      <c r="H345" s="665">
        <v>197.75</v>
      </c>
      <c r="I345" s="665">
        <v>190.9</v>
      </c>
      <c r="J345" s="665">
        <v>182.02500000000001</v>
      </c>
      <c r="K345" s="665">
        <v>172.15</v>
      </c>
      <c r="L345" s="665">
        <v>162.27500000000001</v>
      </c>
      <c r="M345" s="666">
        <v>147.26240000000001</v>
      </c>
      <c r="N345" s="666">
        <v>132.3717</v>
      </c>
      <c r="O345" s="666">
        <v>117.578</v>
      </c>
      <c r="P345" s="666">
        <v>102.8623</v>
      </c>
      <c r="Q345" s="666">
        <v>88.208700000000007</v>
      </c>
      <c r="R345" s="666">
        <v>73.605000000000004</v>
      </c>
      <c r="S345" s="666">
        <v>59.041300000000007</v>
      </c>
      <c r="T345" s="666">
        <v>44.509600000000006</v>
      </c>
      <c r="U345" s="666">
        <v>30.003899999999987</v>
      </c>
      <c r="V345" s="666">
        <v>15.518300000000011</v>
      </c>
      <c r="W345" s="666">
        <v>15.452300000000008</v>
      </c>
      <c r="X345" s="666">
        <v>15.399300000000011</v>
      </c>
      <c r="Y345" s="666">
        <v>15.357300000000009</v>
      </c>
      <c r="Z345" s="666">
        <v>15.323300000000017</v>
      </c>
      <c r="AA345" s="666">
        <v>15.296300000000002</v>
      </c>
      <c r="AB345" s="666">
        <v>15.274300000000011</v>
      </c>
      <c r="AC345" s="666">
        <v>15.25630000000001</v>
      </c>
      <c r="AD345" s="666">
        <v>15.2423</v>
      </c>
      <c r="AE345" s="666">
        <v>15.231300000000005</v>
      </c>
      <c r="AF345" s="666">
        <v>15.222300000000018</v>
      </c>
      <c r="AG345" s="666">
        <v>15.215300000000013</v>
      </c>
      <c r="AH345" s="666">
        <v>15.209300000000013</v>
      </c>
      <c r="AI345" s="666">
        <v>15.204300000000018</v>
      </c>
      <c r="AJ345" s="666">
        <v>15.200299999999999</v>
      </c>
      <c r="AK345" s="666">
        <v>15.197300000000013</v>
      </c>
      <c r="AL345" s="666">
        <v>15.195300000000003</v>
      </c>
      <c r="AM345" s="666">
        <v>15.193300000000022</v>
      </c>
      <c r="AN345" s="666">
        <v>15.191300000000012</v>
      </c>
      <c r="AO345" s="666">
        <v>15.189300000000003</v>
      </c>
      <c r="AP345" s="666">
        <v>15.187300000000022</v>
      </c>
      <c r="AQ345" s="666">
        <v>15.185300000000012</v>
      </c>
      <c r="AR345" s="666">
        <v>15.183300000000003</v>
      </c>
      <c r="AS345" s="666">
        <v>15.181300000000022</v>
      </c>
      <c r="AT345" s="666">
        <v>15.179300000000012</v>
      </c>
      <c r="AU345" s="666">
        <v>15.177300000000002</v>
      </c>
      <c r="AV345" s="666">
        <v>15.175300000000021</v>
      </c>
      <c r="AW345" s="666">
        <v>15.173300000000012</v>
      </c>
      <c r="AX345" s="666">
        <v>15.171300000000002</v>
      </c>
      <c r="AY345" s="666">
        <v>15.169300000000021</v>
      </c>
      <c r="AZ345" s="666">
        <v>15.167300000000012</v>
      </c>
      <c r="BA345" s="666">
        <v>15.165300000000002</v>
      </c>
      <c r="BB345" s="666">
        <v>15.163300000000021</v>
      </c>
      <c r="BC345" s="666">
        <v>15.161300000000011</v>
      </c>
      <c r="BD345" s="666">
        <v>15.159300000000002</v>
      </c>
      <c r="BE345" s="666">
        <v>15.157300000000021</v>
      </c>
      <c r="BF345" s="666">
        <v>15.155300000000011</v>
      </c>
      <c r="BG345" s="666">
        <v>15.153300000000002</v>
      </c>
      <c r="BH345" s="666">
        <v>15.15130000000002</v>
      </c>
      <c r="BI345" s="666">
        <v>15.149300000000011</v>
      </c>
      <c r="BJ345" s="666">
        <v>15.147300000000001</v>
      </c>
      <c r="BK345" s="666"/>
      <c r="BL345" s="666"/>
      <c r="BM345" s="666"/>
      <c r="BN345" s="666"/>
      <c r="BO345" s="666"/>
      <c r="BP345" s="666"/>
      <c r="BQ345" s="666"/>
      <c r="BR345" s="666"/>
      <c r="BS345" s="666"/>
      <c r="BT345" s="666"/>
      <c r="BU345" s="666"/>
      <c r="BV345" s="666"/>
      <c r="BW345" s="666"/>
      <c r="BX345" s="666"/>
      <c r="BY345" s="666"/>
      <c r="BZ345" s="666"/>
      <c r="CA345" s="666"/>
      <c r="CB345" s="666"/>
      <c r="CC345" s="666"/>
      <c r="CD345" s="666"/>
      <c r="CE345" s="666"/>
      <c r="CF345" s="666"/>
      <c r="CG345" s="666"/>
      <c r="CH345" s="666"/>
      <c r="CI345" s="667"/>
      <c r="CK345" s="1370"/>
    </row>
    <row r="346" spans="2:89" x14ac:dyDescent="0.25">
      <c r="B346" s="1038" t="s">
        <v>662</v>
      </c>
      <c r="C346" s="1039" t="s">
        <v>473</v>
      </c>
      <c r="D346" s="983" t="s">
        <v>79</v>
      </c>
      <c r="E346" s="1025" t="s">
        <v>254</v>
      </c>
      <c r="F346" s="1026">
        <v>2</v>
      </c>
      <c r="G346" s="665">
        <v>5.7889999999999997</v>
      </c>
      <c r="H346" s="665">
        <v>5.7889999999999997</v>
      </c>
      <c r="I346" s="665">
        <v>5.7889999999999997</v>
      </c>
      <c r="J346" s="665">
        <v>5.7889999999999997</v>
      </c>
      <c r="K346" s="665">
        <v>5.7889999999999997</v>
      </c>
      <c r="L346" s="665">
        <v>5.7889999999999997</v>
      </c>
      <c r="M346" s="666">
        <v>5.7889999999999997</v>
      </c>
      <c r="N346" s="666">
        <v>5.7889999999999997</v>
      </c>
      <c r="O346" s="666">
        <v>5.7889999999999997</v>
      </c>
      <c r="P346" s="666">
        <v>5.7889999999999997</v>
      </c>
      <c r="Q346" s="666">
        <v>5.7889999999999997</v>
      </c>
      <c r="R346" s="666">
        <v>5.7889999999999997</v>
      </c>
      <c r="S346" s="666">
        <v>5.7889999999999997</v>
      </c>
      <c r="T346" s="666">
        <v>5.7889999999999997</v>
      </c>
      <c r="U346" s="666">
        <v>5.7889999999999997</v>
      </c>
      <c r="V346" s="666">
        <v>5.7889999999999997</v>
      </c>
      <c r="W346" s="666">
        <v>5.7889999999999997</v>
      </c>
      <c r="X346" s="666">
        <v>5.7889999999999997</v>
      </c>
      <c r="Y346" s="666">
        <v>5.7889999999999997</v>
      </c>
      <c r="Z346" s="666">
        <v>5.7889999999999997</v>
      </c>
      <c r="AA346" s="666">
        <v>5.7889999999999997</v>
      </c>
      <c r="AB346" s="666">
        <v>5.7889999999999997</v>
      </c>
      <c r="AC346" s="666">
        <v>5.7889999999999997</v>
      </c>
      <c r="AD346" s="666">
        <v>5.7889999999999997</v>
      </c>
      <c r="AE346" s="666">
        <v>5.7889999999999997</v>
      </c>
      <c r="AF346" s="666">
        <v>5.7889999999999997</v>
      </c>
      <c r="AG346" s="666">
        <v>5.7889999999999997</v>
      </c>
      <c r="AH346" s="666">
        <v>5.7889999999999997</v>
      </c>
      <c r="AI346" s="666">
        <v>5.7889999999999997</v>
      </c>
      <c r="AJ346" s="666">
        <v>5.7889999999999997</v>
      </c>
      <c r="AK346" s="666">
        <v>5.7889999999999997</v>
      </c>
      <c r="AL346" s="666">
        <v>5.7889999999999997</v>
      </c>
      <c r="AM346" s="666">
        <v>5.7889999999999997</v>
      </c>
      <c r="AN346" s="666">
        <v>5.7889999999999997</v>
      </c>
      <c r="AO346" s="666">
        <v>5.7889999999999997</v>
      </c>
      <c r="AP346" s="666">
        <v>5.7889999999999997</v>
      </c>
      <c r="AQ346" s="666">
        <v>5.7889999999999997</v>
      </c>
      <c r="AR346" s="666">
        <v>5.7889999999999997</v>
      </c>
      <c r="AS346" s="666">
        <v>5.7889999999999997</v>
      </c>
      <c r="AT346" s="666">
        <v>5.7889999999999997</v>
      </c>
      <c r="AU346" s="666">
        <v>5.7889999999999997</v>
      </c>
      <c r="AV346" s="666">
        <v>5.7889999999999997</v>
      </c>
      <c r="AW346" s="666">
        <v>5.7889999999999997</v>
      </c>
      <c r="AX346" s="666">
        <v>5.7889999999999997</v>
      </c>
      <c r="AY346" s="666">
        <v>5.7889999999999997</v>
      </c>
      <c r="AZ346" s="666">
        <v>5.7889999999999997</v>
      </c>
      <c r="BA346" s="666">
        <v>5.7889999999999997</v>
      </c>
      <c r="BB346" s="666">
        <v>5.7889999999999997</v>
      </c>
      <c r="BC346" s="666">
        <v>5.7889999999999997</v>
      </c>
      <c r="BD346" s="666">
        <v>5.7889999999999997</v>
      </c>
      <c r="BE346" s="666">
        <v>5.7889999999999997</v>
      </c>
      <c r="BF346" s="666">
        <v>5.7889999999999997</v>
      </c>
      <c r="BG346" s="666">
        <v>5.7889999999999997</v>
      </c>
      <c r="BH346" s="666">
        <v>5.7889999999999997</v>
      </c>
      <c r="BI346" s="666">
        <v>5.7889999999999997</v>
      </c>
      <c r="BJ346" s="666">
        <v>5.7889999999999997</v>
      </c>
      <c r="BK346" s="666"/>
      <c r="BL346" s="666"/>
      <c r="BM346" s="666"/>
      <c r="BN346" s="666"/>
      <c r="BO346" s="666"/>
      <c r="BP346" s="666"/>
      <c r="BQ346" s="666"/>
      <c r="BR346" s="666"/>
      <c r="BS346" s="666"/>
      <c r="BT346" s="666"/>
      <c r="BU346" s="666"/>
      <c r="BV346" s="666"/>
      <c r="BW346" s="666"/>
      <c r="BX346" s="666"/>
      <c r="BY346" s="666"/>
      <c r="BZ346" s="666"/>
      <c r="CA346" s="666"/>
      <c r="CB346" s="666"/>
      <c r="CC346" s="666"/>
      <c r="CD346" s="666"/>
      <c r="CE346" s="666"/>
      <c r="CF346" s="666"/>
      <c r="CG346" s="666"/>
      <c r="CH346" s="666"/>
      <c r="CI346" s="667"/>
      <c r="CK346" s="1370"/>
    </row>
    <row r="347" spans="2:89" ht="28.2" thickBot="1" x14ac:dyDescent="0.3">
      <c r="B347" s="1040" t="s">
        <v>663</v>
      </c>
      <c r="C347" s="1041" t="s">
        <v>475</v>
      </c>
      <c r="D347" s="1042" t="s">
        <v>664</v>
      </c>
      <c r="E347" s="1043" t="s">
        <v>254</v>
      </c>
      <c r="F347" s="1044">
        <v>2</v>
      </c>
      <c r="G347" s="801">
        <f>SUM(G334:G337)+G344+G345+G346</f>
        <v>320.47699999999998</v>
      </c>
      <c r="H347" s="801">
        <f t="shared" ref="H347:BJ347" si="98">SUM(H334:H337)+H344+H345+H346</f>
        <v>324.42626999999999</v>
      </c>
      <c r="I347" s="801">
        <f t="shared" si="98"/>
        <v>329.16751999999997</v>
      </c>
      <c r="J347" s="801">
        <f t="shared" si="98"/>
        <v>333.16808000000003</v>
      </c>
      <c r="K347" s="801">
        <f t="shared" si="98"/>
        <v>336.75063999999998</v>
      </c>
      <c r="L347" s="801">
        <f t="shared" si="98"/>
        <v>340.83483999999999</v>
      </c>
      <c r="M347" s="801">
        <f t="shared" si="98"/>
        <v>345.03629000000001</v>
      </c>
      <c r="N347" s="801">
        <f t="shared" si="98"/>
        <v>348.89553000000001</v>
      </c>
      <c r="O347" s="801">
        <f t="shared" si="98"/>
        <v>352.36650000000003</v>
      </c>
      <c r="P347" s="801">
        <f t="shared" si="98"/>
        <v>355.91200000000003</v>
      </c>
      <c r="Q347" s="801">
        <f t="shared" si="98"/>
        <v>359.31176000000005</v>
      </c>
      <c r="R347" s="801">
        <f t="shared" si="98"/>
        <v>362.49019000000004</v>
      </c>
      <c r="S347" s="801">
        <f t="shared" si="98"/>
        <v>365.4891100000001</v>
      </c>
      <c r="T347" s="801">
        <f t="shared" si="98"/>
        <v>368.35147000000006</v>
      </c>
      <c r="U347" s="801">
        <f t="shared" si="98"/>
        <v>371.11213000000004</v>
      </c>
      <c r="V347" s="801">
        <f t="shared" si="98"/>
        <v>373.83355000000006</v>
      </c>
      <c r="W347" s="801">
        <f t="shared" si="98"/>
        <v>376.52593000000002</v>
      </c>
      <c r="X347" s="801">
        <f t="shared" si="98"/>
        <v>379.20429000000013</v>
      </c>
      <c r="Y347" s="801">
        <f t="shared" si="98"/>
        <v>381.87848000000008</v>
      </c>
      <c r="Z347" s="801">
        <f t="shared" si="98"/>
        <v>384.5377400000001</v>
      </c>
      <c r="AA347" s="801">
        <f t="shared" si="98"/>
        <v>387.18956000000014</v>
      </c>
      <c r="AB347" s="801">
        <f t="shared" si="98"/>
        <v>389.82784000000004</v>
      </c>
      <c r="AC347" s="801">
        <f t="shared" si="98"/>
        <v>392.44804000000011</v>
      </c>
      <c r="AD347" s="801">
        <f t="shared" si="98"/>
        <v>395.04929000000004</v>
      </c>
      <c r="AE347" s="801">
        <f t="shared" si="98"/>
        <v>397.63421000000005</v>
      </c>
      <c r="AF347" s="801">
        <f t="shared" si="98"/>
        <v>400.20397000000008</v>
      </c>
      <c r="AG347" s="801">
        <f t="shared" si="98"/>
        <v>402.75741000000005</v>
      </c>
      <c r="AH347" s="801">
        <f t="shared" si="98"/>
        <v>405.29209000000003</v>
      </c>
      <c r="AI347" s="801">
        <f t="shared" si="98"/>
        <v>407.80704000000014</v>
      </c>
      <c r="AJ347" s="801">
        <f t="shared" si="98"/>
        <v>410.30513000000008</v>
      </c>
      <c r="AK347" s="801">
        <f t="shared" si="98"/>
        <v>412.78858000000002</v>
      </c>
      <c r="AL347" s="801">
        <f t="shared" si="98"/>
        <v>414.45645000000002</v>
      </c>
      <c r="AM347" s="801">
        <f t="shared" si="98"/>
        <v>416.01640000000003</v>
      </c>
      <c r="AN347" s="801">
        <f t="shared" si="98"/>
        <v>417.57404000000002</v>
      </c>
      <c r="AO347" s="801">
        <f t="shared" si="98"/>
        <v>419.16359</v>
      </c>
      <c r="AP347" s="801">
        <f t="shared" si="98"/>
        <v>420.77335000000005</v>
      </c>
      <c r="AQ347" s="801">
        <f t="shared" si="98"/>
        <v>422.37256000000002</v>
      </c>
      <c r="AR347" s="801">
        <f t="shared" si="98"/>
        <v>423.95124999999996</v>
      </c>
      <c r="AS347" s="801">
        <f t="shared" si="98"/>
        <v>425.50087000000002</v>
      </c>
      <c r="AT347" s="801">
        <f t="shared" si="98"/>
        <v>427.01954000000001</v>
      </c>
      <c r="AU347" s="801">
        <f t="shared" si="98"/>
        <v>428.57157999999998</v>
      </c>
      <c r="AV347" s="801">
        <f t="shared" si="98"/>
        <v>430.12536</v>
      </c>
      <c r="AW347" s="801">
        <f t="shared" si="98"/>
        <v>431.67619999999999</v>
      </c>
      <c r="AX347" s="801">
        <f t="shared" si="98"/>
        <v>433.28943000000004</v>
      </c>
      <c r="AY347" s="801">
        <f t="shared" si="98"/>
        <v>434.92959999999999</v>
      </c>
      <c r="AZ347" s="801">
        <f t="shared" si="98"/>
        <v>436.61858000000001</v>
      </c>
      <c r="BA347" s="801">
        <f t="shared" si="98"/>
        <v>438.35471999999999</v>
      </c>
      <c r="BB347" s="801">
        <f t="shared" si="98"/>
        <v>440.08966999999996</v>
      </c>
      <c r="BC347" s="801">
        <f t="shared" si="98"/>
        <v>441.80242999999996</v>
      </c>
      <c r="BD347" s="801">
        <f t="shared" si="98"/>
        <v>443.51490999999999</v>
      </c>
      <c r="BE347" s="801">
        <f t="shared" si="98"/>
        <v>445.19261</v>
      </c>
      <c r="BF347" s="801">
        <f t="shared" si="98"/>
        <v>446.86694999999997</v>
      </c>
      <c r="BG347" s="801">
        <f t="shared" si="98"/>
        <v>448.53620999999993</v>
      </c>
      <c r="BH347" s="801">
        <f t="shared" si="98"/>
        <v>450.18024000000003</v>
      </c>
      <c r="BI347" s="801">
        <f t="shared" si="98"/>
        <v>451.80405999999994</v>
      </c>
      <c r="BJ347" s="801">
        <f t="shared" si="98"/>
        <v>453.40003999999999</v>
      </c>
      <c r="BK347" s="1540"/>
      <c r="BL347" s="1540"/>
      <c r="BM347" s="1540"/>
      <c r="BN347" s="1540"/>
      <c r="BO347" s="1540"/>
      <c r="BP347" s="1540"/>
      <c r="BQ347" s="1540"/>
      <c r="BR347" s="1540"/>
      <c r="BS347" s="1540"/>
      <c r="BT347" s="1540"/>
      <c r="BU347" s="1540"/>
      <c r="BV347" s="1540"/>
      <c r="BW347" s="1540"/>
      <c r="BX347" s="1540"/>
      <c r="BY347" s="1540"/>
      <c r="BZ347" s="1540"/>
      <c r="CA347" s="1540"/>
      <c r="CB347" s="1540"/>
      <c r="CC347" s="1540"/>
      <c r="CD347" s="1540"/>
      <c r="CE347" s="1540"/>
      <c r="CF347" s="1540"/>
      <c r="CG347" s="1540"/>
      <c r="CH347" s="1540"/>
      <c r="CI347" s="1541"/>
      <c r="CK347" s="1370"/>
    </row>
    <row r="348" spans="2:89" x14ac:dyDescent="0.25">
      <c r="B348" s="998" t="s">
        <v>665</v>
      </c>
      <c r="C348" s="999" t="s">
        <v>478</v>
      </c>
      <c r="D348" s="990" t="s">
        <v>79</v>
      </c>
      <c r="E348" s="1045" t="s">
        <v>254</v>
      </c>
      <c r="F348" s="1046">
        <v>2</v>
      </c>
      <c r="G348" s="661">
        <v>12.606</v>
      </c>
      <c r="H348" s="661">
        <v>12.6791</v>
      </c>
      <c r="I348" s="661">
        <v>12.8245</v>
      </c>
      <c r="J348" s="661">
        <v>12.958</v>
      </c>
      <c r="K348" s="661">
        <v>13.0952</v>
      </c>
      <c r="L348" s="661">
        <v>13.2324</v>
      </c>
      <c r="M348" s="662">
        <v>13.325100000000001</v>
      </c>
      <c r="N348" s="662">
        <v>13.502000000000001</v>
      </c>
      <c r="O348" s="662">
        <v>13.684100000000001</v>
      </c>
      <c r="P348" s="662">
        <v>13.8743</v>
      </c>
      <c r="Q348" s="662">
        <v>14.0723</v>
      </c>
      <c r="R348" s="662">
        <v>14.2576</v>
      </c>
      <c r="S348" s="662">
        <v>14.5785</v>
      </c>
      <c r="T348" s="662">
        <v>14.818099999999999</v>
      </c>
      <c r="U348" s="662">
        <v>15.0266</v>
      </c>
      <c r="V348" s="662">
        <v>15.193199999999999</v>
      </c>
      <c r="W348" s="662">
        <v>15.336499999999999</v>
      </c>
      <c r="X348" s="662">
        <v>15.479799999999999</v>
      </c>
      <c r="Y348" s="662">
        <v>15.6393</v>
      </c>
      <c r="Z348" s="662">
        <v>15.8079</v>
      </c>
      <c r="AA348" s="662">
        <v>15.9773</v>
      </c>
      <c r="AB348" s="662">
        <v>16.1631</v>
      </c>
      <c r="AC348" s="662">
        <v>16.374099999999999</v>
      </c>
      <c r="AD348" s="662">
        <v>16.600200000000001</v>
      </c>
      <c r="AE348" s="662">
        <v>16.847100000000001</v>
      </c>
      <c r="AF348" s="662">
        <v>17.097200000000001</v>
      </c>
      <c r="AG348" s="662">
        <v>17.364899999999999</v>
      </c>
      <c r="AH348" s="662">
        <v>17.6388</v>
      </c>
      <c r="AI348" s="662">
        <v>17.9056</v>
      </c>
      <c r="AJ348" s="662">
        <v>18.1693</v>
      </c>
      <c r="AK348" s="662">
        <v>18.420400000000001</v>
      </c>
      <c r="AL348" s="662">
        <v>18.625599999999999</v>
      </c>
      <c r="AM348" s="662">
        <v>18.8032</v>
      </c>
      <c r="AN348" s="662">
        <v>18.955200000000001</v>
      </c>
      <c r="AO348" s="662">
        <v>19.100200000000001</v>
      </c>
      <c r="AP348" s="662">
        <v>19.224900000000002</v>
      </c>
      <c r="AQ348" s="662">
        <v>19.3553</v>
      </c>
      <c r="AR348" s="662">
        <v>19.4541</v>
      </c>
      <c r="AS348" s="662">
        <v>19.526800000000001</v>
      </c>
      <c r="AT348" s="662">
        <v>19.584399999999999</v>
      </c>
      <c r="AU348" s="662">
        <v>19.645800000000001</v>
      </c>
      <c r="AV348" s="662">
        <v>19.6983</v>
      </c>
      <c r="AW348" s="662">
        <v>19.742699999999999</v>
      </c>
      <c r="AX348" s="662">
        <v>19.807300000000001</v>
      </c>
      <c r="AY348" s="662">
        <v>19.9114</v>
      </c>
      <c r="AZ348" s="662">
        <v>20.052099999999999</v>
      </c>
      <c r="BA348" s="662">
        <v>20.203499999999998</v>
      </c>
      <c r="BB348" s="662">
        <v>20.352900000000002</v>
      </c>
      <c r="BC348" s="662">
        <v>20.5029</v>
      </c>
      <c r="BD348" s="662">
        <v>20.647200000000002</v>
      </c>
      <c r="BE348" s="662">
        <v>20.799800000000001</v>
      </c>
      <c r="BF348" s="662">
        <v>20.956</v>
      </c>
      <c r="BG348" s="662">
        <v>21.107700000000001</v>
      </c>
      <c r="BH348" s="662">
        <v>21.259</v>
      </c>
      <c r="BI348" s="662">
        <v>21.398199999999999</v>
      </c>
      <c r="BJ348" s="662">
        <v>21.529</v>
      </c>
      <c r="BK348" s="662"/>
      <c r="BL348" s="662"/>
      <c r="BM348" s="662"/>
      <c r="BN348" s="662"/>
      <c r="BO348" s="662"/>
      <c r="BP348" s="662"/>
      <c r="BQ348" s="662"/>
      <c r="BR348" s="662"/>
      <c r="BS348" s="662"/>
      <c r="BT348" s="662"/>
      <c r="BU348" s="662"/>
      <c r="BV348" s="662"/>
      <c r="BW348" s="662"/>
      <c r="BX348" s="662"/>
      <c r="BY348" s="662"/>
      <c r="BZ348" s="662"/>
      <c r="CA348" s="662"/>
      <c r="CB348" s="662"/>
      <c r="CC348" s="662"/>
      <c r="CD348" s="662"/>
      <c r="CE348" s="662"/>
      <c r="CF348" s="662"/>
      <c r="CG348" s="662"/>
      <c r="CH348" s="662"/>
      <c r="CI348" s="663"/>
      <c r="CK348" s="1370"/>
    </row>
    <row r="349" spans="2:89" x14ac:dyDescent="0.25">
      <c r="B349" s="1005" t="s">
        <v>666</v>
      </c>
      <c r="C349" s="966" t="s">
        <v>480</v>
      </c>
      <c r="D349" s="972" t="s">
        <v>79</v>
      </c>
      <c r="E349" s="1047" t="s">
        <v>254</v>
      </c>
      <c r="F349" s="1048">
        <v>2</v>
      </c>
      <c r="G349" s="665">
        <v>1.534</v>
      </c>
      <c r="H349" s="665">
        <v>1.534</v>
      </c>
      <c r="I349" s="665">
        <v>1.534</v>
      </c>
      <c r="J349" s="665">
        <v>1.534</v>
      </c>
      <c r="K349" s="665">
        <v>1.534</v>
      </c>
      <c r="L349" s="665">
        <v>1.534</v>
      </c>
      <c r="M349" s="666">
        <v>1.534</v>
      </c>
      <c r="N349" s="666">
        <v>1.534</v>
      </c>
      <c r="O349" s="666">
        <v>1.534</v>
      </c>
      <c r="P349" s="666">
        <v>1.534</v>
      </c>
      <c r="Q349" s="666">
        <v>1.534</v>
      </c>
      <c r="R349" s="666">
        <v>1.534</v>
      </c>
      <c r="S349" s="666">
        <v>1.534</v>
      </c>
      <c r="T349" s="666">
        <v>1.534</v>
      </c>
      <c r="U349" s="666">
        <v>1.534</v>
      </c>
      <c r="V349" s="666">
        <v>1.534</v>
      </c>
      <c r="W349" s="666">
        <v>1.534</v>
      </c>
      <c r="X349" s="666">
        <v>1.534</v>
      </c>
      <c r="Y349" s="666">
        <v>1.534</v>
      </c>
      <c r="Z349" s="666">
        <v>1.534</v>
      </c>
      <c r="AA349" s="666">
        <v>1.534</v>
      </c>
      <c r="AB349" s="666">
        <v>1.534</v>
      </c>
      <c r="AC349" s="666">
        <v>1.534</v>
      </c>
      <c r="AD349" s="666">
        <v>1.534</v>
      </c>
      <c r="AE349" s="666">
        <v>1.534</v>
      </c>
      <c r="AF349" s="666">
        <v>1.534</v>
      </c>
      <c r="AG349" s="666">
        <v>1.534</v>
      </c>
      <c r="AH349" s="666">
        <v>1.534</v>
      </c>
      <c r="AI349" s="666">
        <v>1.534</v>
      </c>
      <c r="AJ349" s="666">
        <v>1.534</v>
      </c>
      <c r="AK349" s="666">
        <v>1.534</v>
      </c>
      <c r="AL349" s="666">
        <v>1.534</v>
      </c>
      <c r="AM349" s="666">
        <v>1.534</v>
      </c>
      <c r="AN349" s="666">
        <v>1.534</v>
      </c>
      <c r="AO349" s="666">
        <v>1.534</v>
      </c>
      <c r="AP349" s="666">
        <v>1.534</v>
      </c>
      <c r="AQ349" s="666">
        <v>1.534</v>
      </c>
      <c r="AR349" s="666">
        <v>1.534</v>
      </c>
      <c r="AS349" s="666">
        <v>1.534</v>
      </c>
      <c r="AT349" s="666">
        <v>1.534</v>
      </c>
      <c r="AU349" s="666">
        <v>1.534</v>
      </c>
      <c r="AV349" s="666">
        <v>1.534</v>
      </c>
      <c r="AW349" s="666">
        <v>1.534</v>
      </c>
      <c r="AX349" s="666">
        <v>1.534</v>
      </c>
      <c r="AY349" s="666">
        <v>1.534</v>
      </c>
      <c r="AZ349" s="666">
        <v>1.534</v>
      </c>
      <c r="BA349" s="666">
        <v>1.534</v>
      </c>
      <c r="BB349" s="666">
        <v>1.534</v>
      </c>
      <c r="BC349" s="666">
        <v>1.534</v>
      </c>
      <c r="BD349" s="666">
        <v>1.534</v>
      </c>
      <c r="BE349" s="666">
        <v>1.534</v>
      </c>
      <c r="BF349" s="666">
        <v>1.534</v>
      </c>
      <c r="BG349" s="666">
        <v>1.534</v>
      </c>
      <c r="BH349" s="666">
        <v>1.534</v>
      </c>
      <c r="BI349" s="666">
        <v>1.534</v>
      </c>
      <c r="BJ349" s="666">
        <v>1.534</v>
      </c>
      <c r="BK349" s="666"/>
      <c r="BL349" s="666"/>
      <c r="BM349" s="666"/>
      <c r="BN349" s="666"/>
      <c r="BO349" s="666"/>
      <c r="BP349" s="666"/>
      <c r="BQ349" s="666"/>
      <c r="BR349" s="666"/>
      <c r="BS349" s="666"/>
      <c r="BT349" s="666"/>
      <c r="BU349" s="666"/>
      <c r="BV349" s="666"/>
      <c r="BW349" s="666"/>
      <c r="BX349" s="666"/>
      <c r="BY349" s="666"/>
      <c r="BZ349" s="666"/>
      <c r="CA349" s="666"/>
      <c r="CB349" s="666"/>
      <c r="CC349" s="666"/>
      <c r="CD349" s="666"/>
      <c r="CE349" s="666"/>
      <c r="CF349" s="666"/>
      <c r="CG349" s="666"/>
      <c r="CH349" s="666"/>
      <c r="CI349" s="667"/>
      <c r="CK349" s="1370"/>
    </row>
    <row r="350" spans="2:89" x14ac:dyDescent="0.25">
      <c r="B350" s="1002" t="s">
        <v>667</v>
      </c>
      <c r="C350" s="1049" t="s">
        <v>482</v>
      </c>
      <c r="D350" s="972" t="s">
        <v>79</v>
      </c>
      <c r="E350" s="1047" t="s">
        <v>254</v>
      </c>
      <c r="F350" s="1048">
        <v>2</v>
      </c>
      <c r="G350" s="665">
        <v>209.86500000000001</v>
      </c>
      <c r="H350" s="665">
        <v>223.434</v>
      </c>
      <c r="I350" s="665">
        <v>248.72499999999999</v>
      </c>
      <c r="J350" s="665">
        <v>277.07</v>
      </c>
      <c r="K350" s="665">
        <v>306.858</v>
      </c>
      <c r="L350" s="665">
        <v>338.14</v>
      </c>
      <c r="M350" s="666">
        <v>384.36</v>
      </c>
      <c r="N350" s="666">
        <v>429.71199999999999</v>
      </c>
      <c r="O350" s="666">
        <v>474.72790000000003</v>
      </c>
      <c r="P350" s="666">
        <v>520.30930000000001</v>
      </c>
      <c r="Q350" s="666">
        <v>565.97760000000005</v>
      </c>
      <c r="R350" s="666">
        <v>611.54610000000002</v>
      </c>
      <c r="S350" s="666">
        <v>657.18079999999998</v>
      </c>
      <c r="T350" s="666">
        <v>702.83979999999997</v>
      </c>
      <c r="U350" s="666">
        <v>748.48489999999993</v>
      </c>
      <c r="V350" s="666">
        <v>794.02440000000001</v>
      </c>
      <c r="W350" s="666">
        <v>799.69119999999998</v>
      </c>
      <c r="X350" s="666">
        <v>803.34979999999996</v>
      </c>
      <c r="Y350" s="666">
        <v>806.88649999999996</v>
      </c>
      <c r="Z350" s="666">
        <v>810.40620000000001</v>
      </c>
      <c r="AA350" s="666">
        <v>814.16720000000009</v>
      </c>
      <c r="AB350" s="666">
        <v>817.89630000000011</v>
      </c>
      <c r="AC350" s="666">
        <v>821.8764000000001</v>
      </c>
      <c r="AD350" s="666">
        <v>825.82429999999999</v>
      </c>
      <c r="AE350" s="666">
        <v>829.87079999999992</v>
      </c>
      <c r="AF350" s="666">
        <v>833.97620000000006</v>
      </c>
      <c r="AG350" s="666">
        <v>838.03269999999998</v>
      </c>
      <c r="AH350" s="666">
        <v>842.11850000000004</v>
      </c>
      <c r="AI350" s="666">
        <v>846.19299999999998</v>
      </c>
      <c r="AJ350" s="666">
        <v>850.3519</v>
      </c>
      <c r="AK350" s="666">
        <v>854.57190000000003</v>
      </c>
      <c r="AL350" s="666">
        <v>856.96449999999993</v>
      </c>
      <c r="AM350" s="666">
        <v>859.23199999999997</v>
      </c>
      <c r="AN350" s="666">
        <v>861.39529999999991</v>
      </c>
      <c r="AO350" s="666">
        <v>863.6558</v>
      </c>
      <c r="AP350" s="666">
        <v>865.93700000000001</v>
      </c>
      <c r="AQ350" s="666">
        <v>868.11310000000003</v>
      </c>
      <c r="AR350" s="666">
        <v>870.279</v>
      </c>
      <c r="AS350" s="666">
        <v>872.4248</v>
      </c>
      <c r="AT350" s="666">
        <v>874.60210000000006</v>
      </c>
      <c r="AU350" s="666">
        <v>876.86529999999993</v>
      </c>
      <c r="AV350" s="666">
        <v>879.16399999999999</v>
      </c>
      <c r="AW350" s="666">
        <v>881.42789999999991</v>
      </c>
      <c r="AX350" s="666">
        <v>883.7011</v>
      </c>
      <c r="AY350" s="666">
        <v>885.9212</v>
      </c>
      <c r="AZ350" s="666">
        <v>888.03330000000005</v>
      </c>
      <c r="BA350" s="666">
        <v>890.08809999999994</v>
      </c>
      <c r="BB350" s="666">
        <v>892.06130000000007</v>
      </c>
      <c r="BC350" s="666">
        <v>893.95360000000005</v>
      </c>
      <c r="BD350" s="666">
        <v>895.86390000000006</v>
      </c>
      <c r="BE350" s="666">
        <v>897.73450000000003</v>
      </c>
      <c r="BF350" s="666">
        <v>899.59860000000003</v>
      </c>
      <c r="BG350" s="666">
        <v>901.48590000000002</v>
      </c>
      <c r="BH350" s="666">
        <v>903.33889999999997</v>
      </c>
      <c r="BI350" s="666">
        <v>905.20850000000007</v>
      </c>
      <c r="BJ350" s="666">
        <v>907.07529999999997</v>
      </c>
      <c r="BK350" s="666"/>
      <c r="BL350" s="666"/>
      <c r="BM350" s="666"/>
      <c r="BN350" s="666"/>
      <c r="BO350" s="666"/>
      <c r="BP350" s="666"/>
      <c r="BQ350" s="666"/>
      <c r="BR350" s="666"/>
      <c r="BS350" s="666"/>
      <c r="BT350" s="666"/>
      <c r="BU350" s="666"/>
      <c r="BV350" s="666"/>
      <c r="BW350" s="666"/>
      <c r="BX350" s="666"/>
      <c r="BY350" s="666"/>
      <c r="BZ350" s="666"/>
      <c r="CA350" s="666"/>
      <c r="CB350" s="666"/>
      <c r="CC350" s="666"/>
      <c r="CD350" s="666"/>
      <c r="CE350" s="666"/>
      <c r="CF350" s="666"/>
      <c r="CG350" s="666"/>
      <c r="CH350" s="666"/>
      <c r="CI350" s="667"/>
      <c r="CK350" s="1370"/>
    </row>
    <row r="351" spans="2:89" x14ac:dyDescent="0.25">
      <c r="B351" s="1002" t="s">
        <v>668</v>
      </c>
      <c r="C351" s="1049" t="s">
        <v>484</v>
      </c>
      <c r="D351" s="972" t="s">
        <v>79</v>
      </c>
      <c r="E351" s="1047" t="s">
        <v>254</v>
      </c>
      <c r="F351" s="1048">
        <v>2</v>
      </c>
      <c r="G351" s="665">
        <v>521.18700000000001</v>
      </c>
      <c r="H351" s="665">
        <v>514.40200000000004</v>
      </c>
      <c r="I351" s="665">
        <v>498.13</v>
      </c>
      <c r="J351" s="665">
        <v>476.78100000000001</v>
      </c>
      <c r="K351" s="665">
        <v>452.423</v>
      </c>
      <c r="L351" s="665">
        <v>427.78399999999999</v>
      </c>
      <c r="M351" s="666">
        <v>388.26799999999997</v>
      </c>
      <c r="N351" s="666">
        <v>348.65300000000002</v>
      </c>
      <c r="O351" s="666">
        <v>308.43609999999995</v>
      </c>
      <c r="P351" s="666">
        <v>267.81270000000001</v>
      </c>
      <c r="Q351" s="666">
        <v>226.79240000000001</v>
      </c>
      <c r="R351" s="666">
        <v>185.35789999999997</v>
      </c>
      <c r="S351" s="666">
        <v>143.69820000000004</v>
      </c>
      <c r="T351" s="666">
        <v>101.89219999999995</v>
      </c>
      <c r="U351" s="666">
        <v>59.898099999999999</v>
      </c>
      <c r="V351" s="666">
        <v>17.977599999999995</v>
      </c>
      <c r="W351" s="666">
        <v>15.689799999999991</v>
      </c>
      <c r="X351" s="666">
        <v>15.333199999999977</v>
      </c>
      <c r="Y351" s="666">
        <v>15.180500000000052</v>
      </c>
      <c r="Z351" s="666">
        <v>15.206799999999987</v>
      </c>
      <c r="AA351" s="666">
        <v>15.502799999999979</v>
      </c>
      <c r="AB351" s="666">
        <v>15.690699999999936</v>
      </c>
      <c r="AC351" s="666">
        <v>15.7346</v>
      </c>
      <c r="AD351" s="666">
        <v>15.948699999999974</v>
      </c>
      <c r="AE351" s="666">
        <v>16.204200000000014</v>
      </c>
      <c r="AF351" s="666">
        <v>16.420799999999986</v>
      </c>
      <c r="AG351" s="666">
        <v>16.504300000000001</v>
      </c>
      <c r="AH351" s="666">
        <v>16.633500000000026</v>
      </c>
      <c r="AI351" s="666">
        <v>16.940999999999974</v>
      </c>
      <c r="AJ351" s="666">
        <v>17.276099999999985</v>
      </c>
      <c r="AK351" s="666">
        <v>17.531099999999981</v>
      </c>
      <c r="AL351" s="666">
        <v>17.550500000000056</v>
      </c>
      <c r="AM351" s="666">
        <v>17.657000000000039</v>
      </c>
      <c r="AN351" s="666">
        <v>17.863700000000051</v>
      </c>
      <c r="AO351" s="666">
        <v>17.934200000000033</v>
      </c>
      <c r="AP351" s="666">
        <v>17.992999999999995</v>
      </c>
      <c r="AQ351" s="666">
        <v>18.076900000000023</v>
      </c>
      <c r="AR351" s="666">
        <v>18.225999999999999</v>
      </c>
      <c r="AS351" s="666">
        <v>18.4572</v>
      </c>
      <c r="AT351" s="666">
        <v>18.690899999999999</v>
      </c>
      <c r="AU351" s="666">
        <v>18.839699999999993</v>
      </c>
      <c r="AV351" s="666">
        <v>18.937999999999931</v>
      </c>
      <c r="AW351" s="666">
        <v>19.074099999999987</v>
      </c>
      <c r="AX351" s="666">
        <v>19.13390000000004</v>
      </c>
      <c r="AY351" s="666">
        <v>19.105800000000045</v>
      </c>
      <c r="AZ351" s="666">
        <v>19.080699999999979</v>
      </c>
      <c r="BA351" s="666">
        <v>19.093899999999962</v>
      </c>
      <c r="BB351" s="666">
        <v>19.218699999999956</v>
      </c>
      <c r="BC351" s="666">
        <v>19.417399999999986</v>
      </c>
      <c r="BD351" s="666">
        <v>19.613099999999974</v>
      </c>
      <c r="BE351" s="666">
        <v>19.803499999999985</v>
      </c>
      <c r="BF351" s="666">
        <v>19.990400000000022</v>
      </c>
      <c r="BG351" s="666">
        <v>20.181100000000015</v>
      </c>
      <c r="BH351" s="666">
        <v>20.390100000000018</v>
      </c>
      <c r="BI351" s="666">
        <v>20.618499999999983</v>
      </c>
      <c r="BJ351" s="666">
        <v>20.858699999999999</v>
      </c>
      <c r="BK351" s="666"/>
      <c r="BL351" s="666"/>
      <c r="BM351" s="666"/>
      <c r="BN351" s="666"/>
      <c r="BO351" s="666"/>
      <c r="BP351" s="666"/>
      <c r="BQ351" s="666"/>
      <c r="BR351" s="666"/>
      <c r="BS351" s="666"/>
      <c r="BT351" s="666"/>
      <c r="BU351" s="666"/>
      <c r="BV351" s="666"/>
      <c r="BW351" s="666"/>
      <c r="BX351" s="666"/>
      <c r="BY351" s="666"/>
      <c r="BZ351" s="666"/>
      <c r="CA351" s="666"/>
      <c r="CB351" s="666"/>
      <c r="CC351" s="666"/>
      <c r="CD351" s="666"/>
      <c r="CE351" s="666"/>
      <c r="CF351" s="666"/>
      <c r="CG351" s="666"/>
      <c r="CH351" s="666"/>
      <c r="CI351" s="667"/>
      <c r="CK351" s="1370"/>
    </row>
    <row r="352" spans="2:89" x14ac:dyDescent="0.25">
      <c r="B352" s="1050" t="s">
        <v>669</v>
      </c>
      <c r="C352" s="1049" t="s">
        <v>486</v>
      </c>
      <c r="D352" s="1051" t="s">
        <v>670</v>
      </c>
      <c r="E352" s="1047" t="s">
        <v>254</v>
      </c>
      <c r="F352" s="1048">
        <v>2</v>
      </c>
      <c r="G352" s="639">
        <f>SUM(G348:G351)</f>
        <v>745.19200000000001</v>
      </c>
      <c r="H352" s="639">
        <f t="shared" ref="H352:BJ352" si="99">SUM(H348:H351)</f>
        <v>752.04910000000007</v>
      </c>
      <c r="I352" s="639">
        <f t="shared" si="99"/>
        <v>761.21350000000007</v>
      </c>
      <c r="J352" s="639">
        <f t="shared" si="99"/>
        <v>768.34300000000007</v>
      </c>
      <c r="K352" s="639">
        <f t="shared" si="99"/>
        <v>773.91020000000003</v>
      </c>
      <c r="L352" s="639">
        <f t="shared" si="99"/>
        <v>780.69039999999995</v>
      </c>
      <c r="M352" s="791">
        <f t="shared" si="99"/>
        <v>787.48710000000005</v>
      </c>
      <c r="N352" s="791">
        <f t="shared" si="99"/>
        <v>793.40100000000007</v>
      </c>
      <c r="O352" s="791">
        <f t="shared" si="99"/>
        <v>798.38210000000004</v>
      </c>
      <c r="P352" s="791">
        <f t="shared" si="99"/>
        <v>803.53030000000012</v>
      </c>
      <c r="Q352" s="791">
        <f t="shared" si="99"/>
        <v>808.37630000000013</v>
      </c>
      <c r="R352" s="791">
        <f t="shared" si="99"/>
        <v>812.69560000000001</v>
      </c>
      <c r="S352" s="791">
        <f t="shared" si="99"/>
        <v>816.99149999999997</v>
      </c>
      <c r="T352" s="791">
        <f t="shared" si="99"/>
        <v>821.08409999999981</v>
      </c>
      <c r="U352" s="791">
        <f t="shared" si="99"/>
        <v>824.94359999999995</v>
      </c>
      <c r="V352" s="791">
        <f t="shared" si="99"/>
        <v>828.72919999999999</v>
      </c>
      <c r="W352" s="791">
        <f t="shared" si="99"/>
        <v>832.25149999999996</v>
      </c>
      <c r="X352" s="791">
        <f t="shared" si="99"/>
        <v>835.69679999999994</v>
      </c>
      <c r="Y352" s="791">
        <f t="shared" si="99"/>
        <v>839.24030000000005</v>
      </c>
      <c r="Z352" s="791">
        <f t="shared" si="99"/>
        <v>842.95489999999995</v>
      </c>
      <c r="AA352" s="791">
        <f t="shared" si="99"/>
        <v>847.18130000000008</v>
      </c>
      <c r="AB352" s="791">
        <f t="shared" si="99"/>
        <v>851.28410000000008</v>
      </c>
      <c r="AC352" s="791">
        <f t="shared" si="99"/>
        <v>855.51910000000009</v>
      </c>
      <c r="AD352" s="791">
        <f t="shared" si="99"/>
        <v>859.90719999999988</v>
      </c>
      <c r="AE352" s="791">
        <f t="shared" si="99"/>
        <v>864.45609999999988</v>
      </c>
      <c r="AF352" s="791">
        <f t="shared" si="99"/>
        <v>869.02820000000008</v>
      </c>
      <c r="AG352" s="791">
        <f t="shared" si="99"/>
        <v>873.43589999999995</v>
      </c>
      <c r="AH352" s="791">
        <f t="shared" si="99"/>
        <v>877.92480000000012</v>
      </c>
      <c r="AI352" s="791">
        <f t="shared" si="99"/>
        <v>882.57359999999994</v>
      </c>
      <c r="AJ352" s="791">
        <f t="shared" si="99"/>
        <v>887.33130000000006</v>
      </c>
      <c r="AK352" s="791">
        <f t="shared" si="99"/>
        <v>892.05739999999992</v>
      </c>
      <c r="AL352" s="791">
        <f t="shared" si="99"/>
        <v>894.67459999999994</v>
      </c>
      <c r="AM352" s="791">
        <f t="shared" si="99"/>
        <v>897.22620000000006</v>
      </c>
      <c r="AN352" s="791">
        <f t="shared" si="99"/>
        <v>899.7482</v>
      </c>
      <c r="AO352" s="791">
        <f t="shared" si="99"/>
        <v>902.2242</v>
      </c>
      <c r="AP352" s="791">
        <f t="shared" si="99"/>
        <v>904.6889000000001</v>
      </c>
      <c r="AQ352" s="791">
        <f t="shared" si="99"/>
        <v>907.0793000000001</v>
      </c>
      <c r="AR352" s="791">
        <f t="shared" si="99"/>
        <v>909.49310000000003</v>
      </c>
      <c r="AS352" s="791">
        <f t="shared" si="99"/>
        <v>911.94280000000003</v>
      </c>
      <c r="AT352" s="791">
        <f t="shared" si="99"/>
        <v>914.41139999999996</v>
      </c>
      <c r="AU352" s="791">
        <f t="shared" si="99"/>
        <v>916.88479999999993</v>
      </c>
      <c r="AV352" s="791">
        <f t="shared" si="99"/>
        <v>919.33429999999998</v>
      </c>
      <c r="AW352" s="791">
        <f t="shared" si="99"/>
        <v>921.77869999999984</v>
      </c>
      <c r="AX352" s="791">
        <f t="shared" si="99"/>
        <v>924.17630000000008</v>
      </c>
      <c r="AY352" s="791">
        <f t="shared" si="99"/>
        <v>926.47239999999999</v>
      </c>
      <c r="AZ352" s="791">
        <f t="shared" si="99"/>
        <v>928.70010000000002</v>
      </c>
      <c r="BA352" s="791">
        <f t="shared" si="99"/>
        <v>930.91949999999986</v>
      </c>
      <c r="BB352" s="791">
        <f t="shared" si="99"/>
        <v>933.16689999999994</v>
      </c>
      <c r="BC352" s="791">
        <f t="shared" si="99"/>
        <v>935.40789999999993</v>
      </c>
      <c r="BD352" s="791">
        <f t="shared" si="99"/>
        <v>937.65820000000008</v>
      </c>
      <c r="BE352" s="791">
        <f t="shared" si="99"/>
        <v>939.87180000000001</v>
      </c>
      <c r="BF352" s="791">
        <f t="shared" si="99"/>
        <v>942.07900000000006</v>
      </c>
      <c r="BG352" s="791">
        <f t="shared" si="99"/>
        <v>944.30870000000004</v>
      </c>
      <c r="BH352" s="791">
        <f t="shared" si="99"/>
        <v>946.52199999999993</v>
      </c>
      <c r="BI352" s="791">
        <f t="shared" si="99"/>
        <v>948.75919999999996</v>
      </c>
      <c r="BJ352" s="791">
        <f t="shared" si="99"/>
        <v>950.99699999999996</v>
      </c>
      <c r="BK352" s="1539"/>
      <c r="BL352" s="1539"/>
      <c r="BM352" s="1539"/>
      <c r="BN352" s="1539"/>
      <c r="BO352" s="1539"/>
      <c r="BP352" s="1539"/>
      <c r="BQ352" s="1539"/>
      <c r="BR352" s="1539"/>
      <c r="BS352" s="1539"/>
      <c r="BT352" s="1539"/>
      <c r="BU352" s="1539"/>
      <c r="BV352" s="1539"/>
      <c r="BW352" s="1539"/>
      <c r="BX352" s="1539"/>
      <c r="BY352" s="1539"/>
      <c r="BZ352" s="1539"/>
      <c r="CA352" s="1539"/>
      <c r="CB352" s="1539"/>
      <c r="CC352" s="1539"/>
      <c r="CD352" s="1539"/>
      <c r="CE352" s="1539"/>
      <c r="CF352" s="1539"/>
      <c r="CG352" s="1539"/>
      <c r="CH352" s="1539"/>
      <c r="CI352" s="1538"/>
      <c r="CK352" s="1370"/>
    </row>
    <row r="353" spans="2:89" ht="27.6" x14ac:dyDescent="0.25">
      <c r="B353" s="1050" t="s">
        <v>671</v>
      </c>
      <c r="C353" s="1049" t="s">
        <v>489</v>
      </c>
      <c r="D353" s="1051" t="s">
        <v>672</v>
      </c>
      <c r="E353" s="1047" t="s">
        <v>491</v>
      </c>
      <c r="F353" s="1048">
        <v>1</v>
      </c>
      <c r="G353" s="820">
        <f>(G351+G350)/(G337+G345)</f>
        <v>2.4646743894380543</v>
      </c>
      <c r="H353" s="820">
        <f t="shared" ref="H353:BJ353" si="100">(H351+H350)/(H337+H345)</f>
        <v>2.4562179212135802</v>
      </c>
      <c r="I353" s="820">
        <f t="shared" si="100"/>
        <v>2.4489432283115287</v>
      </c>
      <c r="J353" s="820">
        <f t="shared" si="100"/>
        <v>2.4411887532347283</v>
      </c>
      <c r="K353" s="820">
        <f t="shared" si="100"/>
        <v>2.4318677256333596</v>
      </c>
      <c r="L353" s="820">
        <f t="shared" si="100"/>
        <v>2.4227410537577971</v>
      </c>
      <c r="M353" s="820">
        <f t="shared" si="100"/>
        <v>2.4131443952848377</v>
      </c>
      <c r="N353" s="820">
        <f t="shared" si="100"/>
        <v>2.4033407691832904</v>
      </c>
      <c r="O353" s="820">
        <f t="shared" si="100"/>
        <v>2.3937312656396661</v>
      </c>
      <c r="P353" s="820">
        <f t="shared" si="100"/>
        <v>2.3842581037856942</v>
      </c>
      <c r="Q353" s="820">
        <f t="shared" si="100"/>
        <v>2.3750849196892525</v>
      </c>
      <c r="R353" s="820">
        <f t="shared" si="100"/>
        <v>2.3661165263042157</v>
      </c>
      <c r="S353" s="820">
        <f t="shared" si="100"/>
        <v>2.3580849233746575</v>
      </c>
      <c r="T353" s="820">
        <f t="shared" si="100"/>
        <v>2.3507673371252777</v>
      </c>
      <c r="U353" s="820">
        <f t="shared" si="100"/>
        <v>2.3436687995834879</v>
      </c>
      <c r="V353" s="820">
        <f t="shared" si="100"/>
        <v>2.3368487183409217</v>
      </c>
      <c r="W353" s="820">
        <f t="shared" si="100"/>
        <v>2.3296358383483047</v>
      </c>
      <c r="X353" s="820">
        <f t="shared" si="100"/>
        <v>2.3224002753464523</v>
      </c>
      <c r="Y353" s="820">
        <f t="shared" si="100"/>
        <v>2.3155252780389644</v>
      </c>
      <c r="Z353" s="820">
        <f t="shared" si="100"/>
        <v>2.3092956300512943</v>
      </c>
      <c r="AA353" s="820">
        <f t="shared" si="100"/>
        <v>2.3046199397916056</v>
      </c>
      <c r="AB353" s="820">
        <f t="shared" si="100"/>
        <v>2.299708057220144</v>
      </c>
      <c r="AC353" s="820">
        <f t="shared" si="100"/>
        <v>2.2952696254210814</v>
      </c>
      <c r="AD353" s="820">
        <f t="shared" si="100"/>
        <v>2.2913843119089461</v>
      </c>
      <c r="AE353" s="820">
        <f t="shared" si="100"/>
        <v>2.288029170380891</v>
      </c>
      <c r="AF353" s="820">
        <f t="shared" si="100"/>
        <v>2.2848650504879306</v>
      </c>
      <c r="AG353" s="820">
        <f t="shared" si="100"/>
        <v>2.2813550667689939</v>
      </c>
      <c r="AH353" s="820">
        <f t="shared" si="100"/>
        <v>2.2782018782739208</v>
      </c>
      <c r="AI353" s="820">
        <f t="shared" si="100"/>
        <v>2.2756467093114123</v>
      </c>
      <c r="AJ353" s="820">
        <f t="shared" si="100"/>
        <v>2.273516901058537</v>
      </c>
      <c r="AK353" s="820">
        <f t="shared" si="100"/>
        <v>2.2714494965088141</v>
      </c>
      <c r="AL353" s="820">
        <f t="shared" si="100"/>
        <v>2.2688571680971203</v>
      </c>
      <c r="AM353" s="820">
        <f t="shared" si="100"/>
        <v>2.2668189789596025</v>
      </c>
      <c r="AN353" s="820">
        <f t="shared" si="100"/>
        <v>2.2647985976500324</v>
      </c>
      <c r="AO353" s="820">
        <f t="shared" si="100"/>
        <v>2.2625072503837336</v>
      </c>
      <c r="AP353" s="820">
        <f t="shared" si="100"/>
        <v>2.2601382194197814</v>
      </c>
      <c r="AQ353" s="820">
        <f t="shared" si="100"/>
        <v>2.2576440660409354</v>
      </c>
      <c r="AR353" s="820">
        <f t="shared" si="100"/>
        <v>2.2554251427084626</v>
      </c>
      <c r="AS353" s="820">
        <f t="shared" si="100"/>
        <v>2.253544598280548</v>
      </c>
      <c r="AT353" s="820">
        <f t="shared" si="100"/>
        <v>2.2519385654849859</v>
      </c>
      <c r="AU353" s="820">
        <f t="shared" si="100"/>
        <v>2.2501567463955112</v>
      </c>
      <c r="AV353" s="820">
        <f t="shared" si="100"/>
        <v>2.2483405100990344</v>
      </c>
      <c r="AW353" s="820">
        <f t="shared" si="100"/>
        <v>2.246560811185029</v>
      </c>
      <c r="AX353" s="820">
        <f t="shared" si="100"/>
        <v>2.2442786722270323</v>
      </c>
      <c r="AY353" s="820">
        <f t="shared" si="100"/>
        <v>2.2415140790128718</v>
      </c>
      <c r="AZ353" s="820">
        <f t="shared" si="100"/>
        <v>2.2382408917018037</v>
      </c>
      <c r="BA353" s="820">
        <f t="shared" si="100"/>
        <v>2.2346858923590562</v>
      </c>
      <c r="BB353" s="820">
        <f t="shared" si="100"/>
        <v>2.2312387280244912</v>
      </c>
      <c r="BC353" s="820">
        <f t="shared" si="100"/>
        <v>2.2279214547623072</v>
      </c>
      <c r="BD353" s="820">
        <f t="shared" si="100"/>
        <v>2.2246670819320884</v>
      </c>
      <c r="BE353" s="820">
        <f t="shared" si="100"/>
        <v>2.2215151868715659</v>
      </c>
      <c r="BF353" s="820">
        <f t="shared" si="100"/>
        <v>2.2183796009884404</v>
      </c>
      <c r="BG353" s="820">
        <f t="shared" si="100"/>
        <v>2.2153592314262212</v>
      </c>
      <c r="BH353" s="820">
        <f t="shared" si="100"/>
        <v>2.2124559780111248</v>
      </c>
      <c r="BI353" s="820">
        <f t="shared" si="100"/>
        <v>2.2097657148593655</v>
      </c>
      <c r="BJ353" s="820">
        <f t="shared" si="100"/>
        <v>2.2072616747828153</v>
      </c>
      <c r="BK353" s="1546"/>
      <c r="BL353" s="1546"/>
      <c r="BM353" s="1546"/>
      <c r="BN353" s="1546"/>
      <c r="BO353" s="1546"/>
      <c r="BP353" s="1546"/>
      <c r="BQ353" s="1546"/>
      <c r="BR353" s="1546"/>
      <c r="BS353" s="1546"/>
      <c r="BT353" s="1546"/>
      <c r="BU353" s="1546"/>
      <c r="BV353" s="1546"/>
      <c r="BW353" s="1546"/>
      <c r="BX353" s="1546"/>
      <c r="BY353" s="1546"/>
      <c r="BZ353" s="1546"/>
      <c r="CA353" s="1546"/>
      <c r="CB353" s="1546"/>
      <c r="CC353" s="1546"/>
      <c r="CD353" s="1546"/>
      <c r="CE353" s="1546"/>
      <c r="CF353" s="1546"/>
      <c r="CG353" s="1546"/>
      <c r="CH353" s="1546"/>
      <c r="CI353" s="1542"/>
      <c r="CK353" s="1370"/>
    </row>
    <row r="354" spans="2:89" ht="27.6" x14ac:dyDescent="0.25">
      <c r="B354" s="1050" t="s">
        <v>673</v>
      </c>
      <c r="C354" s="1049" t="s">
        <v>493</v>
      </c>
      <c r="D354" s="1051" t="s">
        <v>674</v>
      </c>
      <c r="E354" s="1047" t="s">
        <v>285</v>
      </c>
      <c r="F354" s="1048">
        <v>1</v>
      </c>
      <c r="G354" s="814">
        <f>G337/(G337+G345)</f>
        <v>0.32487559505347052</v>
      </c>
      <c r="H354" s="814">
        <f t="shared" ref="H354:BJ354" si="101">H337/(H337+H345)</f>
        <v>0.34170046742096416</v>
      </c>
      <c r="I354" s="814">
        <f t="shared" si="101"/>
        <v>0.37403744731618471</v>
      </c>
      <c r="J354" s="814">
        <f t="shared" si="101"/>
        <v>0.41055011824942655</v>
      </c>
      <c r="K354" s="814">
        <f t="shared" si="101"/>
        <v>0.44862833527010038</v>
      </c>
      <c r="L354" s="814">
        <f t="shared" si="101"/>
        <v>0.48669802160717429</v>
      </c>
      <c r="M354" s="815">
        <f t="shared" si="101"/>
        <v>0.5400562299111682</v>
      </c>
      <c r="N354" s="815">
        <f t="shared" si="101"/>
        <v>0.59127876600810714</v>
      </c>
      <c r="O354" s="815">
        <f t="shared" si="101"/>
        <v>0.6406242693083688</v>
      </c>
      <c r="P354" s="815">
        <f t="shared" si="101"/>
        <v>0.68881686801150677</v>
      </c>
      <c r="Q354" s="815">
        <f t="shared" si="101"/>
        <v>0.73573274322263282</v>
      </c>
      <c r="R354" s="815">
        <f t="shared" si="101"/>
        <v>0.78145672889253681</v>
      </c>
      <c r="S354" s="815">
        <f t="shared" si="101"/>
        <v>0.82616050690998255</v>
      </c>
      <c r="T354" s="815">
        <f t="shared" si="101"/>
        <v>0.86997942933981576</v>
      </c>
      <c r="U354" s="815">
        <f t="shared" si="101"/>
        <v>0.91301251474137513</v>
      </c>
      <c r="V354" s="815">
        <f t="shared" si="101"/>
        <v>0.95534011065757229</v>
      </c>
      <c r="W354" s="815">
        <f t="shared" si="101"/>
        <v>0.95585102931646748</v>
      </c>
      <c r="X354" s="815">
        <f t="shared" si="101"/>
        <v>0.95631601174063374</v>
      </c>
      <c r="Y354" s="815">
        <f t="shared" si="101"/>
        <v>0.9567429219851572</v>
      </c>
      <c r="Z354" s="815">
        <f t="shared" si="101"/>
        <v>0.95713968926365622</v>
      </c>
      <c r="AA354" s="815">
        <f t="shared" si="101"/>
        <v>0.95751062713484347</v>
      </c>
      <c r="AB354" s="815">
        <f t="shared" si="101"/>
        <v>0.95786111014399489</v>
      </c>
      <c r="AC354" s="815">
        <f t="shared" si="101"/>
        <v>0.9581938131348422</v>
      </c>
      <c r="AD354" s="815">
        <f t="shared" si="101"/>
        <v>0.95850904329622155</v>
      </c>
      <c r="AE354" s="815">
        <f t="shared" si="101"/>
        <v>0.95881020157453845</v>
      </c>
      <c r="AF354" s="815">
        <f t="shared" si="101"/>
        <v>0.95910039515891699</v>
      </c>
      <c r="AG354" s="815">
        <f t="shared" si="101"/>
        <v>0.95937975564848532</v>
      </c>
      <c r="AH354" s="815">
        <f t="shared" si="101"/>
        <v>0.95965091688027337</v>
      </c>
      <c r="AI354" s="815">
        <f t="shared" si="101"/>
        <v>0.95991397018031543</v>
      </c>
      <c r="AJ354" s="815">
        <f t="shared" si="101"/>
        <v>0.96016940560797948</v>
      </c>
      <c r="AK354" s="815">
        <f t="shared" si="101"/>
        <v>0.96041763480541475</v>
      </c>
      <c r="AL354" s="815">
        <f t="shared" si="101"/>
        <v>0.96057704518917786</v>
      </c>
      <c r="AM354" s="815">
        <f t="shared" si="101"/>
        <v>0.9607242640824244</v>
      </c>
      <c r="AN354" s="815">
        <f t="shared" si="101"/>
        <v>0.96087019304154864</v>
      </c>
      <c r="AO354" s="815">
        <f t="shared" si="101"/>
        <v>0.96101827223737379</v>
      </c>
      <c r="AP354" s="815">
        <f t="shared" si="101"/>
        <v>0.96116729019289537</v>
      </c>
      <c r="AQ354" s="815">
        <f t="shared" si="101"/>
        <v>0.96131416238498346</v>
      </c>
      <c r="AR354" s="815">
        <f t="shared" si="101"/>
        <v>0.96145795851538784</v>
      </c>
      <c r="AS354" s="815">
        <f t="shared" si="101"/>
        <v>0.96159790341495677</v>
      </c>
      <c r="AT354" s="815">
        <f t="shared" si="101"/>
        <v>0.96173388679071004</v>
      </c>
      <c r="AU354" s="815">
        <f t="shared" si="101"/>
        <v>0.9618721521180873</v>
      </c>
      <c r="AV354" s="815">
        <f t="shared" si="101"/>
        <v>0.96200961389362694</v>
      </c>
      <c r="AW354" s="815">
        <f t="shared" si="101"/>
        <v>0.96214584625425181</v>
      </c>
      <c r="AX354" s="815">
        <f t="shared" si="101"/>
        <v>0.9622869904025011</v>
      </c>
      <c r="AY354" s="815">
        <f t="shared" si="101"/>
        <v>0.96242962970301438</v>
      </c>
      <c r="AZ354" s="815">
        <f t="shared" si="101"/>
        <v>0.96257573901768823</v>
      </c>
      <c r="BA354" s="815">
        <f t="shared" si="101"/>
        <v>0.96272508478677232</v>
      </c>
      <c r="BB354" s="815">
        <f t="shared" si="101"/>
        <v>0.96287316499357634</v>
      </c>
      <c r="BC354" s="815">
        <f t="shared" si="101"/>
        <v>0.96301811032747076</v>
      </c>
      <c r="BD354" s="815">
        <f t="shared" si="101"/>
        <v>0.96316194104807329</v>
      </c>
      <c r="BE354" s="815">
        <f t="shared" si="101"/>
        <v>0.96330160479242444</v>
      </c>
      <c r="BF354" s="815">
        <f t="shared" si="101"/>
        <v>0.96343996245403096</v>
      </c>
      <c r="BG354" s="815">
        <f t="shared" si="101"/>
        <v>0.96357686339906823</v>
      </c>
      <c r="BH354" s="815">
        <f t="shared" si="101"/>
        <v>0.96371058583238167</v>
      </c>
      <c r="BI354" s="815">
        <f t="shared" si="101"/>
        <v>0.96384162079511726</v>
      </c>
      <c r="BJ354" s="815">
        <f t="shared" si="101"/>
        <v>0.96396936121918386</v>
      </c>
      <c r="BK354" s="1548"/>
      <c r="BL354" s="1548"/>
      <c r="BM354" s="1548"/>
      <c r="BN354" s="1548"/>
      <c r="BO354" s="1548"/>
      <c r="BP354" s="1548"/>
      <c r="BQ354" s="1548"/>
      <c r="BR354" s="1548"/>
      <c r="BS354" s="1548"/>
      <c r="BT354" s="1548"/>
      <c r="BU354" s="1548"/>
      <c r="BV354" s="1548"/>
      <c r="BW354" s="1548"/>
      <c r="BX354" s="1548"/>
      <c r="BY354" s="1548"/>
      <c r="BZ354" s="1548"/>
      <c r="CA354" s="1548"/>
      <c r="CB354" s="1548"/>
      <c r="CC354" s="1548"/>
      <c r="CD354" s="1548"/>
      <c r="CE354" s="1548"/>
      <c r="CF354" s="1548"/>
      <c r="CG354" s="1548"/>
      <c r="CH354" s="1548"/>
      <c r="CI354" s="1549"/>
      <c r="CK354" s="1370"/>
    </row>
    <row r="355" spans="2:89" ht="28.2" thickBot="1" x14ac:dyDescent="0.3">
      <c r="B355" s="1052" t="s">
        <v>675</v>
      </c>
      <c r="C355" s="1053" t="s">
        <v>496</v>
      </c>
      <c r="D355" s="1054" t="s">
        <v>676</v>
      </c>
      <c r="E355" s="1055" t="s">
        <v>285</v>
      </c>
      <c r="F355" s="1056">
        <v>1</v>
      </c>
      <c r="G355" s="853">
        <f>(G337)/(G337+G346+G345+G344)</f>
        <v>0.3165606120833237</v>
      </c>
      <c r="H355" s="853">
        <f t="shared" ref="H355:BJ355" si="102">(H337)/(H337+H346+H345+H344)</f>
        <v>0.33306222015089121</v>
      </c>
      <c r="I355" s="853">
        <f t="shared" si="102"/>
        <v>0.36472003635232131</v>
      </c>
      <c r="J355" s="853">
        <f t="shared" si="102"/>
        <v>0.40044703045409175</v>
      </c>
      <c r="K355" s="853">
        <f t="shared" si="102"/>
        <v>0.43770605846012062</v>
      </c>
      <c r="L355" s="853">
        <f t="shared" si="102"/>
        <v>0.47499222363912447</v>
      </c>
      <c r="M355" s="853">
        <f t="shared" si="102"/>
        <v>0.52722690985544562</v>
      </c>
      <c r="N355" s="853">
        <f t="shared" si="102"/>
        <v>0.57738903638144168</v>
      </c>
      <c r="O355" s="853">
        <f t="shared" si="102"/>
        <v>0.6257238466592967</v>
      </c>
      <c r="P355" s="853">
        <f t="shared" si="102"/>
        <v>0.67295554544747893</v>
      </c>
      <c r="Q355" s="853">
        <f t="shared" si="102"/>
        <v>0.71895147728933473</v>
      </c>
      <c r="R355" s="853">
        <f t="shared" si="102"/>
        <v>0.76378836382291515</v>
      </c>
      <c r="S355" s="853">
        <f t="shared" si="102"/>
        <v>0.80763371680633689</v>
      </c>
      <c r="T355" s="853">
        <f t="shared" si="102"/>
        <v>0.85062023452239877</v>
      </c>
      <c r="U355" s="853">
        <f t="shared" si="102"/>
        <v>0.89284518351930464</v>
      </c>
      <c r="V355" s="853">
        <f t="shared" si="102"/>
        <v>0.93438959592094262</v>
      </c>
      <c r="W355" s="853">
        <f t="shared" si="102"/>
        <v>0.93503731456226724</v>
      </c>
      <c r="X355" s="853">
        <f t="shared" si="102"/>
        <v>0.93563736735647762</v>
      </c>
      <c r="Y355" s="853">
        <f t="shared" si="102"/>
        <v>0.936198058856335</v>
      </c>
      <c r="Z355" s="853">
        <f t="shared" si="102"/>
        <v>0.93672658465081426</v>
      </c>
      <c r="AA355" s="853">
        <f t="shared" si="102"/>
        <v>0.93722762603279286</v>
      </c>
      <c r="AB355" s="853">
        <f t="shared" si="102"/>
        <v>0.93770615914271815</v>
      </c>
      <c r="AC355" s="853">
        <f t="shared" si="102"/>
        <v>0.93816461375963911</v>
      </c>
      <c r="AD355" s="853">
        <f t="shared" si="102"/>
        <v>0.93860330781866153</v>
      </c>
      <c r="AE355" s="853">
        <f t="shared" si="102"/>
        <v>0.93902577746881144</v>
      </c>
      <c r="AF355" s="853">
        <f t="shared" si="102"/>
        <v>0.93943517304437407</v>
      </c>
      <c r="AG355" s="853">
        <f t="shared" si="102"/>
        <v>0.93983162332377901</v>
      </c>
      <c r="AH355" s="853">
        <f t="shared" si="102"/>
        <v>0.94021763978213624</v>
      </c>
      <c r="AI355" s="853">
        <f t="shared" si="102"/>
        <v>0.94059332121086037</v>
      </c>
      <c r="AJ355" s="853">
        <f t="shared" si="102"/>
        <v>0.94095934686394644</v>
      </c>
      <c r="AK355" s="853">
        <f t="shared" si="102"/>
        <v>0.94131628399790901</v>
      </c>
      <c r="AL355" s="853">
        <f t="shared" si="102"/>
        <v>0.94154548456459575</v>
      </c>
      <c r="AM355" s="853">
        <f t="shared" si="102"/>
        <v>0.94175701762521546</v>
      </c>
      <c r="AN355" s="853">
        <f t="shared" si="102"/>
        <v>0.94196672314033958</v>
      </c>
      <c r="AO355" s="853">
        <f t="shared" si="102"/>
        <v>0.9421796027549022</v>
      </c>
      <c r="AP355" s="853">
        <f t="shared" si="102"/>
        <v>0.94239389620933578</v>
      </c>
      <c r="AQ355" s="853">
        <f t="shared" si="102"/>
        <v>0.94260511712065298</v>
      </c>
      <c r="AR355" s="853">
        <f t="shared" si="102"/>
        <v>0.94281191017151356</v>
      </c>
      <c r="AS355" s="853">
        <f t="shared" si="102"/>
        <v>0.94301314483429899</v>
      </c>
      <c r="AT355" s="853">
        <f t="shared" si="102"/>
        <v>0.94320865756761085</v>
      </c>
      <c r="AU355" s="853">
        <f t="shared" si="102"/>
        <v>0.94340753449550063</v>
      </c>
      <c r="AV355" s="853">
        <f t="shared" si="102"/>
        <v>0.9436052847782963</v>
      </c>
      <c r="AW355" s="853">
        <f t="shared" si="102"/>
        <v>0.94380128762969051</v>
      </c>
      <c r="AX355" s="853">
        <f t="shared" si="102"/>
        <v>0.94400448719088292</v>
      </c>
      <c r="AY355" s="853">
        <f t="shared" si="102"/>
        <v>0.94420990990115361</v>
      </c>
      <c r="AZ355" s="853">
        <f t="shared" si="102"/>
        <v>0.94442043457529612</v>
      </c>
      <c r="BA355" s="853">
        <f t="shared" si="102"/>
        <v>0.94463572369178528</v>
      </c>
      <c r="BB355" s="853">
        <f t="shared" si="102"/>
        <v>0.94484921753537465</v>
      </c>
      <c r="BC355" s="853">
        <f t="shared" si="102"/>
        <v>0.94505818975468803</v>
      </c>
      <c r="BD355" s="853">
        <f t="shared" si="102"/>
        <v>0.94526558377570058</v>
      </c>
      <c r="BE355" s="853">
        <f t="shared" si="102"/>
        <v>0.94546694694534172</v>
      </c>
      <c r="BF355" s="853">
        <f t="shared" si="102"/>
        <v>0.94566644925795507</v>
      </c>
      <c r="BG355" s="853">
        <f t="shared" si="102"/>
        <v>0.94586386994040317</v>
      </c>
      <c r="BH355" s="853">
        <f t="shared" si="102"/>
        <v>0.9460566953600289</v>
      </c>
      <c r="BI355" s="853">
        <f t="shared" si="102"/>
        <v>0.94624563977935605</v>
      </c>
      <c r="BJ355" s="853">
        <f t="shared" si="102"/>
        <v>0.94642981503090873</v>
      </c>
      <c r="BK355" s="1550"/>
      <c r="BL355" s="1550"/>
      <c r="BM355" s="1550"/>
      <c r="BN355" s="1550"/>
      <c r="BO355" s="1550"/>
      <c r="BP355" s="1550"/>
      <c r="BQ355" s="1550"/>
      <c r="BR355" s="1550"/>
      <c r="BS355" s="1550"/>
      <c r="BT355" s="1550"/>
      <c r="BU355" s="1550"/>
      <c r="BV355" s="1550"/>
      <c r="BW355" s="1550"/>
      <c r="BX355" s="1550"/>
      <c r="BY355" s="1550"/>
      <c r="BZ355" s="1550"/>
      <c r="CA355" s="1550"/>
      <c r="CB355" s="1550"/>
      <c r="CC355" s="1550"/>
      <c r="CD355" s="1550"/>
      <c r="CE355" s="1550"/>
      <c r="CF355" s="1550"/>
      <c r="CG355" s="1550"/>
      <c r="CH355" s="1550"/>
      <c r="CI355" s="1563"/>
      <c r="CK355" s="1370"/>
    </row>
    <row r="356" spans="2:89" ht="28.2" thickBot="1" x14ac:dyDescent="0.3">
      <c r="B356" s="1057" t="s">
        <v>677</v>
      </c>
      <c r="C356" s="1058" t="s">
        <v>155</v>
      </c>
      <c r="D356" s="1058" t="s">
        <v>678</v>
      </c>
      <c r="E356" s="1058" t="s">
        <v>146</v>
      </c>
      <c r="F356" s="1059">
        <v>2</v>
      </c>
      <c r="G356" s="1575">
        <f>SUM(G316:G318)+G314+G325+G330+G331+G324</f>
        <v>218.82</v>
      </c>
      <c r="H356" s="1575">
        <f t="shared" ref="H356:BJ356" si="103">SUM(H316:H318)+H314+H325+H330+H331+H324</f>
        <v>216.15999999999997</v>
      </c>
      <c r="I356" s="1575">
        <f t="shared" si="103"/>
        <v>215.76999999999998</v>
      </c>
      <c r="J356" s="1575">
        <f t="shared" si="103"/>
        <v>214.97999999999996</v>
      </c>
      <c r="K356" s="1575">
        <f t="shared" si="103"/>
        <v>215.3</v>
      </c>
      <c r="L356" s="1575">
        <f t="shared" si="103"/>
        <v>214.51999999999995</v>
      </c>
      <c r="M356" s="1575">
        <f t="shared" si="103"/>
        <v>212.11363208736751</v>
      </c>
      <c r="N356" s="1575">
        <f t="shared" si="103"/>
        <v>210.78596835795193</v>
      </c>
      <c r="O356" s="1575">
        <f t="shared" si="103"/>
        <v>209.8012770424487</v>
      </c>
      <c r="P356" s="1575">
        <f t="shared" si="103"/>
        <v>208.5051008540924</v>
      </c>
      <c r="Q356" s="1575">
        <f t="shared" si="103"/>
        <v>207.38421851006453</v>
      </c>
      <c r="R356" s="1575">
        <f t="shared" si="103"/>
        <v>204.89986767395675</v>
      </c>
      <c r="S356" s="1575">
        <f t="shared" si="103"/>
        <v>203.47545789601392</v>
      </c>
      <c r="T356" s="1575">
        <f t="shared" si="103"/>
        <v>200.85988089631238</v>
      </c>
      <c r="U356" s="1575">
        <f t="shared" si="103"/>
        <v>199.39401724576356</v>
      </c>
      <c r="V356" s="1575">
        <f t="shared" si="103"/>
        <v>196.60156461360037</v>
      </c>
      <c r="W356" s="1575">
        <f t="shared" si="103"/>
        <v>196.04018973834522</v>
      </c>
      <c r="X356" s="1575">
        <f t="shared" si="103"/>
        <v>196.00228596809075</v>
      </c>
      <c r="Y356" s="1575">
        <f t="shared" si="103"/>
        <v>195.49196494996218</v>
      </c>
      <c r="Z356" s="1575">
        <f t="shared" si="103"/>
        <v>194.6694757594143</v>
      </c>
      <c r="AA356" s="1575">
        <f t="shared" si="103"/>
        <v>194.4463057153834</v>
      </c>
      <c r="AB356" s="1575">
        <f t="shared" si="103"/>
        <v>193.85454990510098</v>
      </c>
      <c r="AC356" s="1575">
        <f t="shared" si="103"/>
        <v>194.6449106810594</v>
      </c>
      <c r="AD356" s="1575">
        <f t="shared" si="103"/>
        <v>194.32443233424004</v>
      </c>
      <c r="AE356" s="1575">
        <f t="shared" si="103"/>
        <v>195.20345788879172</v>
      </c>
      <c r="AF356" s="1575">
        <f t="shared" si="103"/>
        <v>195.87241544716136</v>
      </c>
      <c r="AG356" s="1575">
        <f t="shared" si="103"/>
        <v>195.77915068356671</v>
      </c>
      <c r="AH356" s="1575">
        <f t="shared" si="103"/>
        <v>195.2684945523323</v>
      </c>
      <c r="AI356" s="1575">
        <f t="shared" si="103"/>
        <v>195.09970902920983</v>
      </c>
      <c r="AJ356" s="1575">
        <f t="shared" si="103"/>
        <v>195.13302451226971</v>
      </c>
      <c r="AK356" s="1575">
        <f t="shared" si="103"/>
        <v>194.55916579799356</v>
      </c>
      <c r="AL356" s="1575">
        <f t="shared" si="103"/>
        <v>193.96053637306792</v>
      </c>
      <c r="AM356" s="1575">
        <f t="shared" si="103"/>
        <v>193.46857914159682</v>
      </c>
      <c r="AN356" s="1575">
        <f t="shared" si="103"/>
        <v>194.47135550364612</v>
      </c>
      <c r="AO356" s="1575">
        <f t="shared" si="103"/>
        <v>194.40525097231333</v>
      </c>
      <c r="AP356" s="1575">
        <f t="shared" si="103"/>
        <v>195.21912655666017</v>
      </c>
      <c r="AQ356" s="1575">
        <f t="shared" si="103"/>
        <v>195.16442949856861</v>
      </c>
      <c r="AR356" s="1575">
        <f t="shared" si="103"/>
        <v>196.64951794809417</v>
      </c>
      <c r="AS356" s="1575">
        <f t="shared" si="103"/>
        <v>196.75414092837661</v>
      </c>
      <c r="AT356" s="1575">
        <f t="shared" si="103"/>
        <v>197.43874885119908</v>
      </c>
      <c r="AU356" s="1575">
        <f t="shared" si="103"/>
        <v>197.59376001092642</v>
      </c>
      <c r="AV356" s="1575">
        <f t="shared" si="103"/>
        <v>198.30922548344336</v>
      </c>
      <c r="AW356" s="1575">
        <f t="shared" si="103"/>
        <v>198.35515731356864</v>
      </c>
      <c r="AX356" s="1575">
        <f t="shared" si="103"/>
        <v>199.53237797852574</v>
      </c>
      <c r="AY356" s="1575">
        <f t="shared" si="103"/>
        <v>199.99179940070078</v>
      </c>
      <c r="AZ356" s="1575">
        <f t="shared" si="103"/>
        <v>199.93273751276885</v>
      </c>
      <c r="BA356" s="1575">
        <f t="shared" si="103"/>
        <v>198.63597708944886</v>
      </c>
      <c r="BB356" s="1575">
        <f t="shared" si="103"/>
        <v>197.98203799158864</v>
      </c>
      <c r="BC356" s="1575">
        <f t="shared" si="103"/>
        <v>196.64114107595199</v>
      </c>
      <c r="BD356" s="1575">
        <f t="shared" si="103"/>
        <v>196.03725249923036</v>
      </c>
      <c r="BE356" s="1575">
        <f t="shared" si="103"/>
        <v>195.06303490796611</v>
      </c>
      <c r="BF356" s="1575">
        <f t="shared" si="103"/>
        <v>193.76109396665379</v>
      </c>
      <c r="BG356" s="1575">
        <f t="shared" si="103"/>
        <v>193.24251412320626</v>
      </c>
      <c r="BH356" s="1575">
        <f t="shared" si="103"/>
        <v>192.75045202208565</v>
      </c>
      <c r="BI356" s="1575">
        <f t="shared" si="103"/>
        <v>192.87932192399202</v>
      </c>
      <c r="BJ356" s="1575">
        <f t="shared" si="103"/>
        <v>193.37872914700918</v>
      </c>
      <c r="BK356" s="1519"/>
      <c r="BL356" s="1519"/>
      <c r="BM356" s="1519"/>
      <c r="BN356" s="1519"/>
      <c r="BO356" s="1519"/>
      <c r="BP356" s="1519"/>
      <c r="BQ356" s="1519"/>
      <c r="BR356" s="1519"/>
      <c r="BS356" s="1519"/>
      <c r="BT356" s="1519"/>
      <c r="BU356" s="1519"/>
      <c r="BV356" s="1519"/>
      <c r="BW356" s="1519"/>
      <c r="BX356" s="1519"/>
      <c r="BY356" s="1519"/>
      <c r="BZ356" s="1519"/>
      <c r="CA356" s="1519"/>
      <c r="CB356" s="1519"/>
      <c r="CC356" s="1519"/>
      <c r="CD356" s="1519"/>
      <c r="CE356" s="1519"/>
      <c r="CF356" s="1519"/>
      <c r="CG356" s="1519"/>
      <c r="CH356" s="1519"/>
      <c r="CI356" s="1519"/>
      <c r="CK356" s="1370"/>
    </row>
    <row r="357" spans="2:89" ht="27.6" x14ac:dyDescent="0.25">
      <c r="B357" s="988" t="s">
        <v>679</v>
      </c>
      <c r="C357" s="989" t="s">
        <v>501</v>
      </c>
      <c r="D357" s="990" t="s">
        <v>79</v>
      </c>
      <c r="E357" s="989" t="s">
        <v>146</v>
      </c>
      <c r="F357" s="1060">
        <v>2</v>
      </c>
      <c r="G357" s="699">
        <v>0.02</v>
      </c>
      <c r="H357" s="699">
        <v>-0.06</v>
      </c>
      <c r="I357" s="699">
        <v>-0.02</v>
      </c>
      <c r="J357" s="699">
        <v>0.03</v>
      </c>
      <c r="K357" s="699">
        <v>0.02</v>
      </c>
      <c r="L357" s="699">
        <v>0.11</v>
      </c>
      <c r="M357" s="700">
        <v>0.11</v>
      </c>
      <c r="N357" s="700">
        <v>0.14000000000000001</v>
      </c>
      <c r="O357" s="700">
        <v>0.16</v>
      </c>
      <c r="P357" s="700">
        <v>0.2</v>
      </c>
      <c r="Q357" s="700">
        <v>0.15</v>
      </c>
      <c r="R357" s="700">
        <v>0.16</v>
      </c>
      <c r="S357" s="700">
        <v>0.17</v>
      </c>
      <c r="T357" s="700">
        <v>0.21</v>
      </c>
      <c r="U357" s="700">
        <v>0.21</v>
      </c>
      <c r="V357" s="700">
        <v>0.22</v>
      </c>
      <c r="W357" s="700">
        <v>0.26</v>
      </c>
      <c r="X357" s="700">
        <v>0.25</v>
      </c>
      <c r="Y357" s="700">
        <v>0.24</v>
      </c>
      <c r="Z357" s="700">
        <v>0.21</v>
      </c>
      <c r="AA357" s="700">
        <v>0</v>
      </c>
      <c r="AB357" s="700">
        <v>0</v>
      </c>
      <c r="AC357" s="700">
        <v>0</v>
      </c>
      <c r="AD357" s="700">
        <v>0</v>
      </c>
      <c r="AE357" s="700">
        <v>0</v>
      </c>
      <c r="AF357" s="700">
        <v>0</v>
      </c>
      <c r="AG357" s="700">
        <v>0</v>
      </c>
      <c r="AH357" s="700">
        <v>0</v>
      </c>
      <c r="AI357" s="700">
        <v>0</v>
      </c>
      <c r="AJ357" s="700">
        <v>0</v>
      </c>
      <c r="AK357" s="700">
        <v>0</v>
      </c>
      <c r="AL357" s="700">
        <v>0</v>
      </c>
      <c r="AM357" s="700">
        <v>0</v>
      </c>
      <c r="AN357" s="700">
        <v>0</v>
      </c>
      <c r="AO357" s="700">
        <v>0</v>
      </c>
      <c r="AP357" s="700">
        <v>0</v>
      </c>
      <c r="AQ357" s="700">
        <v>0</v>
      </c>
      <c r="AR357" s="700">
        <v>0</v>
      </c>
      <c r="AS357" s="700">
        <v>0</v>
      </c>
      <c r="AT357" s="700">
        <v>0</v>
      </c>
      <c r="AU357" s="700">
        <v>0</v>
      </c>
      <c r="AV357" s="700">
        <v>0</v>
      </c>
      <c r="AW357" s="700">
        <v>0</v>
      </c>
      <c r="AX357" s="700">
        <v>0</v>
      </c>
      <c r="AY357" s="700">
        <v>0</v>
      </c>
      <c r="AZ357" s="700">
        <v>0</v>
      </c>
      <c r="BA357" s="700">
        <v>0</v>
      </c>
      <c r="BB357" s="700">
        <v>0</v>
      </c>
      <c r="BC357" s="700">
        <v>0</v>
      </c>
      <c r="BD357" s="700">
        <v>0</v>
      </c>
      <c r="BE357" s="700">
        <v>0</v>
      </c>
      <c r="BF357" s="700">
        <v>0</v>
      </c>
      <c r="BG357" s="700">
        <v>0</v>
      </c>
      <c r="BH357" s="700">
        <v>0</v>
      </c>
      <c r="BI357" s="700">
        <v>0</v>
      </c>
      <c r="BJ357" s="700">
        <v>0</v>
      </c>
      <c r="BK357" s="700"/>
      <c r="BL357" s="700"/>
      <c r="BM357" s="700"/>
      <c r="BN357" s="700"/>
      <c r="BO357" s="700"/>
      <c r="BP357" s="700"/>
      <c r="BQ357" s="700"/>
      <c r="BR357" s="700"/>
      <c r="BS357" s="700"/>
      <c r="BT357" s="700"/>
      <c r="BU357" s="700"/>
      <c r="BV357" s="700"/>
      <c r="BW357" s="700"/>
      <c r="BX357" s="700"/>
      <c r="BY357" s="700"/>
      <c r="BZ357" s="700"/>
      <c r="CA357" s="700"/>
      <c r="CB357" s="700"/>
      <c r="CC357" s="700"/>
      <c r="CD357" s="700"/>
      <c r="CE357" s="700"/>
      <c r="CF357" s="700"/>
      <c r="CG357" s="700"/>
      <c r="CH357" s="700"/>
      <c r="CI357" s="701"/>
    </row>
    <row r="358" spans="2:89" x14ac:dyDescent="0.25">
      <c r="B358" s="970" t="s">
        <v>680</v>
      </c>
      <c r="C358" s="971" t="s">
        <v>503</v>
      </c>
      <c r="D358" s="972" t="s">
        <v>79</v>
      </c>
      <c r="E358" s="971" t="s">
        <v>146</v>
      </c>
      <c r="F358" s="967">
        <v>2</v>
      </c>
      <c r="G358" s="705">
        <v>5.64</v>
      </c>
      <c r="H358" s="705">
        <v>6.06</v>
      </c>
      <c r="I358" s="705">
        <v>5.91</v>
      </c>
      <c r="J358" s="705">
        <v>5.78</v>
      </c>
      <c r="K358" s="705">
        <v>5.78</v>
      </c>
      <c r="L358" s="705">
        <v>5.63</v>
      </c>
      <c r="M358" s="706">
        <v>5.47</v>
      </c>
      <c r="N358" s="706">
        <v>5.56</v>
      </c>
      <c r="O358" s="706">
        <v>5.26</v>
      </c>
      <c r="P358" s="706">
        <v>5.35</v>
      </c>
      <c r="Q358" s="706">
        <v>5.36</v>
      </c>
      <c r="R358" s="706">
        <v>5.51</v>
      </c>
      <c r="S358" s="706">
        <v>5.14</v>
      </c>
      <c r="T358" s="706">
        <v>4.83</v>
      </c>
      <c r="U358" s="706">
        <v>4.7</v>
      </c>
      <c r="V358" s="706">
        <v>4.7</v>
      </c>
      <c r="W358" s="706">
        <v>4.42</v>
      </c>
      <c r="X358" s="706">
        <v>4.3499999999999996</v>
      </c>
      <c r="Y358" s="706">
        <v>4.2</v>
      </c>
      <c r="Z358" s="706">
        <v>4.2699999999999996</v>
      </c>
      <c r="AA358" s="706">
        <v>4.04</v>
      </c>
      <c r="AB358" s="706">
        <v>3.96</v>
      </c>
      <c r="AC358" s="706">
        <v>3.78</v>
      </c>
      <c r="AD358" s="706">
        <v>3.74</v>
      </c>
      <c r="AE358" s="706">
        <v>3.55</v>
      </c>
      <c r="AF358" s="706">
        <v>3.55</v>
      </c>
      <c r="AG358" s="706">
        <v>3.4</v>
      </c>
      <c r="AH358" s="706">
        <v>3.28</v>
      </c>
      <c r="AI358" s="706">
        <v>3.21</v>
      </c>
      <c r="AJ358" s="706">
        <v>3.11</v>
      </c>
      <c r="AK358" s="706">
        <v>2.96</v>
      </c>
      <c r="AL358" s="706">
        <v>2.76</v>
      </c>
      <c r="AM358" s="706">
        <v>2.88</v>
      </c>
      <c r="AN358" s="706">
        <v>2.77</v>
      </c>
      <c r="AO358" s="706">
        <v>2.78</v>
      </c>
      <c r="AP358" s="706">
        <v>2.71</v>
      </c>
      <c r="AQ358" s="706">
        <v>2.82</v>
      </c>
      <c r="AR358" s="706">
        <v>2.79</v>
      </c>
      <c r="AS358" s="706">
        <v>2.68</v>
      </c>
      <c r="AT358" s="706">
        <v>2.77</v>
      </c>
      <c r="AU358" s="706">
        <v>2.86</v>
      </c>
      <c r="AV358" s="706">
        <v>2.89</v>
      </c>
      <c r="AW358" s="706">
        <v>2.73</v>
      </c>
      <c r="AX358" s="706">
        <v>2.7</v>
      </c>
      <c r="AY358" s="706">
        <v>2.69</v>
      </c>
      <c r="AZ358" s="706">
        <v>2.85</v>
      </c>
      <c r="BA358" s="706">
        <v>2.8</v>
      </c>
      <c r="BB358" s="706">
        <v>2.69</v>
      </c>
      <c r="BC358" s="706">
        <v>2.69</v>
      </c>
      <c r="BD358" s="706">
        <v>2.83</v>
      </c>
      <c r="BE358" s="706">
        <v>2.75</v>
      </c>
      <c r="BF358" s="706">
        <v>2.78</v>
      </c>
      <c r="BG358" s="706">
        <v>2.76</v>
      </c>
      <c r="BH358" s="706">
        <v>2.82</v>
      </c>
      <c r="BI358" s="706">
        <v>2.86</v>
      </c>
      <c r="BJ358" s="706">
        <v>2.62</v>
      </c>
      <c r="BK358" s="706"/>
      <c r="BL358" s="706"/>
      <c r="BM358" s="706"/>
      <c r="BN358" s="706"/>
      <c r="BO358" s="706"/>
      <c r="BP358" s="706"/>
      <c r="BQ358" s="706"/>
      <c r="BR358" s="706"/>
      <c r="BS358" s="706"/>
      <c r="BT358" s="706"/>
      <c r="BU358" s="706"/>
      <c r="BV358" s="706"/>
      <c r="BW358" s="706"/>
      <c r="BX358" s="706"/>
      <c r="BY358" s="706"/>
      <c r="BZ358" s="706"/>
      <c r="CA358" s="706"/>
      <c r="CB358" s="706"/>
      <c r="CC358" s="706"/>
      <c r="CD358" s="706"/>
      <c r="CE358" s="706"/>
      <c r="CF358" s="706"/>
      <c r="CG358" s="706"/>
      <c r="CH358" s="706"/>
      <c r="CI358" s="707"/>
    </row>
    <row r="359" spans="2:89" x14ac:dyDescent="0.25">
      <c r="B359" s="970" t="s">
        <v>681</v>
      </c>
      <c r="C359" s="971" t="s">
        <v>294</v>
      </c>
      <c r="D359" s="972" t="s">
        <v>682</v>
      </c>
      <c r="E359" s="971" t="s">
        <v>146</v>
      </c>
      <c r="F359" s="967">
        <v>2</v>
      </c>
      <c r="G359" s="863">
        <f t="shared" ref="G359:BJ359" si="104">G357+G358</f>
        <v>5.6599999999999993</v>
      </c>
      <c r="H359" s="863">
        <f t="shared" si="104"/>
        <v>6</v>
      </c>
      <c r="I359" s="863">
        <f t="shared" si="104"/>
        <v>5.8900000000000006</v>
      </c>
      <c r="J359" s="863">
        <f t="shared" si="104"/>
        <v>5.8100000000000005</v>
      </c>
      <c r="K359" s="863">
        <f t="shared" si="104"/>
        <v>5.8</v>
      </c>
      <c r="L359" s="863">
        <f t="shared" si="104"/>
        <v>5.74</v>
      </c>
      <c r="M359" s="864">
        <f t="shared" si="104"/>
        <v>5.58</v>
      </c>
      <c r="N359" s="864">
        <f t="shared" si="104"/>
        <v>5.6999999999999993</v>
      </c>
      <c r="O359" s="864">
        <f t="shared" si="104"/>
        <v>5.42</v>
      </c>
      <c r="P359" s="864">
        <f t="shared" si="104"/>
        <v>5.55</v>
      </c>
      <c r="Q359" s="864">
        <f t="shared" si="104"/>
        <v>5.5100000000000007</v>
      </c>
      <c r="R359" s="864">
        <f t="shared" si="104"/>
        <v>5.67</v>
      </c>
      <c r="S359" s="864">
        <f t="shared" si="104"/>
        <v>5.31</v>
      </c>
      <c r="T359" s="864">
        <f t="shared" si="104"/>
        <v>5.04</v>
      </c>
      <c r="U359" s="864">
        <f t="shared" si="104"/>
        <v>4.91</v>
      </c>
      <c r="V359" s="864">
        <f t="shared" si="104"/>
        <v>4.92</v>
      </c>
      <c r="W359" s="864">
        <f t="shared" si="104"/>
        <v>4.68</v>
      </c>
      <c r="X359" s="864">
        <f t="shared" si="104"/>
        <v>4.5999999999999996</v>
      </c>
      <c r="Y359" s="864">
        <f t="shared" si="104"/>
        <v>4.4400000000000004</v>
      </c>
      <c r="Z359" s="864">
        <f t="shared" si="104"/>
        <v>4.4799999999999995</v>
      </c>
      <c r="AA359" s="864">
        <f t="shared" si="104"/>
        <v>4.04</v>
      </c>
      <c r="AB359" s="864">
        <f t="shared" si="104"/>
        <v>3.96</v>
      </c>
      <c r="AC359" s="864">
        <f t="shared" si="104"/>
        <v>3.78</v>
      </c>
      <c r="AD359" s="864">
        <f t="shared" si="104"/>
        <v>3.74</v>
      </c>
      <c r="AE359" s="864">
        <f t="shared" si="104"/>
        <v>3.55</v>
      </c>
      <c r="AF359" s="864">
        <f t="shared" si="104"/>
        <v>3.55</v>
      </c>
      <c r="AG359" s="864">
        <f t="shared" si="104"/>
        <v>3.4</v>
      </c>
      <c r="AH359" s="864">
        <f t="shared" si="104"/>
        <v>3.28</v>
      </c>
      <c r="AI359" s="864">
        <f t="shared" si="104"/>
        <v>3.21</v>
      </c>
      <c r="AJ359" s="864">
        <f t="shared" si="104"/>
        <v>3.11</v>
      </c>
      <c r="AK359" s="864">
        <f t="shared" si="104"/>
        <v>2.96</v>
      </c>
      <c r="AL359" s="864">
        <f t="shared" si="104"/>
        <v>2.76</v>
      </c>
      <c r="AM359" s="864">
        <f t="shared" si="104"/>
        <v>2.88</v>
      </c>
      <c r="AN359" s="864">
        <f t="shared" si="104"/>
        <v>2.77</v>
      </c>
      <c r="AO359" s="864">
        <f t="shared" si="104"/>
        <v>2.78</v>
      </c>
      <c r="AP359" s="864">
        <f t="shared" si="104"/>
        <v>2.71</v>
      </c>
      <c r="AQ359" s="864">
        <f t="shared" si="104"/>
        <v>2.82</v>
      </c>
      <c r="AR359" s="864">
        <f t="shared" si="104"/>
        <v>2.79</v>
      </c>
      <c r="AS359" s="864">
        <f t="shared" si="104"/>
        <v>2.68</v>
      </c>
      <c r="AT359" s="864">
        <f t="shared" si="104"/>
        <v>2.77</v>
      </c>
      <c r="AU359" s="864">
        <f t="shared" si="104"/>
        <v>2.86</v>
      </c>
      <c r="AV359" s="864">
        <f t="shared" si="104"/>
        <v>2.89</v>
      </c>
      <c r="AW359" s="864">
        <f t="shared" si="104"/>
        <v>2.73</v>
      </c>
      <c r="AX359" s="864">
        <f t="shared" si="104"/>
        <v>2.7</v>
      </c>
      <c r="AY359" s="864">
        <f t="shared" si="104"/>
        <v>2.69</v>
      </c>
      <c r="AZ359" s="864">
        <f t="shared" si="104"/>
        <v>2.85</v>
      </c>
      <c r="BA359" s="864">
        <f t="shared" si="104"/>
        <v>2.8</v>
      </c>
      <c r="BB359" s="864">
        <f t="shared" si="104"/>
        <v>2.69</v>
      </c>
      <c r="BC359" s="864">
        <f t="shared" si="104"/>
        <v>2.69</v>
      </c>
      <c r="BD359" s="864">
        <f t="shared" si="104"/>
        <v>2.83</v>
      </c>
      <c r="BE359" s="864">
        <f t="shared" si="104"/>
        <v>2.75</v>
      </c>
      <c r="BF359" s="864">
        <f t="shared" si="104"/>
        <v>2.78</v>
      </c>
      <c r="BG359" s="864">
        <f t="shared" si="104"/>
        <v>2.76</v>
      </c>
      <c r="BH359" s="864">
        <f t="shared" si="104"/>
        <v>2.82</v>
      </c>
      <c r="BI359" s="864">
        <f t="shared" si="104"/>
        <v>2.86</v>
      </c>
      <c r="BJ359" s="864">
        <f t="shared" si="104"/>
        <v>2.62</v>
      </c>
      <c r="BK359" s="1552"/>
      <c r="BL359" s="1552"/>
      <c r="BM359" s="1552"/>
      <c r="BN359" s="1552"/>
      <c r="BO359" s="1552"/>
      <c r="BP359" s="1552"/>
      <c r="BQ359" s="1552"/>
      <c r="BR359" s="1552"/>
      <c r="BS359" s="1552"/>
      <c r="BT359" s="1552"/>
      <c r="BU359" s="1552"/>
      <c r="BV359" s="1552"/>
      <c r="BW359" s="1552"/>
      <c r="BX359" s="1552"/>
      <c r="BY359" s="1552"/>
      <c r="BZ359" s="1552"/>
      <c r="CA359" s="1552"/>
      <c r="CB359" s="1552"/>
      <c r="CC359" s="1552"/>
      <c r="CD359" s="1552"/>
      <c r="CE359" s="1552"/>
      <c r="CF359" s="1552"/>
      <c r="CG359" s="1552"/>
      <c r="CH359" s="1552"/>
      <c r="CI359" s="1553"/>
    </row>
    <row r="360" spans="2:89" x14ac:dyDescent="0.25">
      <c r="B360" s="1130" t="s">
        <v>683</v>
      </c>
      <c r="C360" s="1131" t="s">
        <v>507</v>
      </c>
      <c r="D360" s="1132" t="s">
        <v>684</v>
      </c>
      <c r="E360" s="1131" t="s">
        <v>146</v>
      </c>
      <c r="F360" s="1133">
        <v>2</v>
      </c>
      <c r="G360" s="865">
        <f>G313-G356</f>
        <v>13.78000000000003</v>
      </c>
      <c r="H360" s="865">
        <f t="shared" ref="H360:BJ360" si="105">H313-H356</f>
        <v>8.8400000000000318</v>
      </c>
      <c r="I360" s="865">
        <f t="shared" si="105"/>
        <v>9.1299999999999955</v>
      </c>
      <c r="J360" s="865">
        <f t="shared" si="105"/>
        <v>9.82000000000005</v>
      </c>
      <c r="K360" s="865">
        <f t="shared" si="105"/>
        <v>9.3999999999999773</v>
      </c>
      <c r="L360" s="865">
        <f t="shared" si="105"/>
        <v>11.580000000000069</v>
      </c>
      <c r="M360" s="866">
        <f t="shared" si="105"/>
        <v>9.824117912632488</v>
      </c>
      <c r="N360" s="866">
        <f t="shared" si="105"/>
        <v>11.016721642048054</v>
      </c>
      <c r="O360" s="866">
        <f t="shared" si="105"/>
        <v>11.866352957551271</v>
      </c>
      <c r="P360" s="866">
        <f t="shared" si="105"/>
        <v>13.027459145907585</v>
      </c>
      <c r="Q360" s="866">
        <f t="shared" si="105"/>
        <v>27.663281489935486</v>
      </c>
      <c r="R360" s="866">
        <f t="shared" si="105"/>
        <v>134.79174232604322</v>
      </c>
      <c r="S360" s="866">
        <f t="shared" si="105"/>
        <v>134.37659210398604</v>
      </c>
      <c r="T360" s="866">
        <f t="shared" si="105"/>
        <v>134.04993900368763</v>
      </c>
      <c r="U360" s="866">
        <f t="shared" si="105"/>
        <v>133.85587365423646</v>
      </c>
      <c r="V360" s="866">
        <f t="shared" si="105"/>
        <v>133.79266538639962</v>
      </c>
      <c r="W360" s="866">
        <f t="shared" si="105"/>
        <v>134.09693026165476</v>
      </c>
      <c r="X360" s="866">
        <f t="shared" si="105"/>
        <v>133.99977403190923</v>
      </c>
      <c r="Y360" s="866">
        <f t="shared" si="105"/>
        <v>134.37503505003784</v>
      </c>
      <c r="Z360" s="866">
        <f t="shared" si="105"/>
        <v>135.06246424058565</v>
      </c>
      <c r="AA360" s="866">
        <f t="shared" si="105"/>
        <v>136.83672038461657</v>
      </c>
      <c r="AB360" s="866">
        <f t="shared" si="105"/>
        <v>137.50429369489902</v>
      </c>
      <c r="AC360" s="866">
        <f t="shared" si="105"/>
        <v>134.74608931894062</v>
      </c>
      <c r="AD360" s="866">
        <f t="shared" si="105"/>
        <v>134.93082016575994</v>
      </c>
      <c r="AE360" s="866">
        <f t="shared" si="105"/>
        <v>133.91603711120825</v>
      </c>
      <c r="AF360" s="866">
        <f t="shared" si="105"/>
        <v>131.50534391283867</v>
      </c>
      <c r="AG360" s="866">
        <f t="shared" si="105"/>
        <v>133.0688493164333</v>
      </c>
      <c r="AH360" s="866">
        <f t="shared" si="105"/>
        <v>133.44375794766768</v>
      </c>
      <c r="AI360" s="866">
        <f t="shared" si="105"/>
        <v>133.04195437079014</v>
      </c>
      <c r="AJ360" s="866">
        <f t="shared" si="105"/>
        <v>133.11257298773026</v>
      </c>
      <c r="AK360" s="866">
        <f t="shared" si="105"/>
        <v>96.627227602006485</v>
      </c>
      <c r="AL360" s="866">
        <f t="shared" si="105"/>
        <v>97.085963026932092</v>
      </c>
      <c r="AM360" s="866">
        <f t="shared" si="105"/>
        <v>97.29771915840314</v>
      </c>
      <c r="AN360" s="866">
        <f t="shared" si="105"/>
        <v>95.842351996353841</v>
      </c>
      <c r="AO360" s="866">
        <f t="shared" si="105"/>
        <v>95.819162827686654</v>
      </c>
      <c r="AP360" s="866">
        <f t="shared" si="105"/>
        <v>94.619192643339829</v>
      </c>
      <c r="AQ360" s="866">
        <f t="shared" si="105"/>
        <v>94.60550550143131</v>
      </c>
      <c r="AR360" s="866">
        <f t="shared" si="105"/>
        <v>92.442446451905766</v>
      </c>
      <c r="AS360" s="866">
        <f t="shared" si="105"/>
        <v>92.2155490716234</v>
      </c>
      <c r="AT360" s="866">
        <f t="shared" si="105"/>
        <v>91.17616944880092</v>
      </c>
      <c r="AU360" s="866">
        <f t="shared" si="105"/>
        <v>90.87877498907352</v>
      </c>
      <c r="AV360" s="866">
        <f t="shared" si="105"/>
        <v>87.219479116556613</v>
      </c>
      <c r="AW360" s="866">
        <f t="shared" si="105"/>
        <v>84.752892686431352</v>
      </c>
      <c r="AX360" s="866">
        <f t="shared" si="105"/>
        <v>87.961494521474265</v>
      </c>
      <c r="AY360" s="866">
        <f t="shared" si="105"/>
        <v>87.2018755992992</v>
      </c>
      <c r="AZ360" s="866">
        <f t="shared" si="105"/>
        <v>82.371259987231127</v>
      </c>
      <c r="BA360" s="866">
        <f t="shared" si="105"/>
        <v>88.147379210551122</v>
      </c>
      <c r="BB360" s="866">
        <f t="shared" si="105"/>
        <v>88.633679908411352</v>
      </c>
      <c r="BC360" s="866">
        <f t="shared" si="105"/>
        <v>89.712129424048015</v>
      </c>
      <c r="BD360" s="866">
        <f t="shared" si="105"/>
        <v>90.032882100769598</v>
      </c>
      <c r="BE360" s="866">
        <f t="shared" si="105"/>
        <v>90.566061892033844</v>
      </c>
      <c r="BF360" s="866">
        <f t="shared" si="105"/>
        <v>91.556554233346219</v>
      </c>
      <c r="BG360" s="866">
        <f t="shared" si="105"/>
        <v>91.815480876793742</v>
      </c>
      <c r="BH360" s="866">
        <f t="shared" si="105"/>
        <v>91.998392777914262</v>
      </c>
      <c r="BI360" s="866">
        <f t="shared" si="105"/>
        <v>91.668673676007955</v>
      </c>
      <c r="BJ360" s="866">
        <f t="shared" si="105"/>
        <v>90.924620852990842</v>
      </c>
      <c r="BK360" s="1554"/>
      <c r="BL360" s="1554"/>
      <c r="BM360" s="1554"/>
      <c r="BN360" s="1554"/>
      <c r="BO360" s="1554"/>
      <c r="BP360" s="1554"/>
      <c r="BQ360" s="1554"/>
      <c r="BR360" s="1554"/>
      <c r="BS360" s="1554"/>
      <c r="BT360" s="1554"/>
      <c r="BU360" s="1554"/>
      <c r="BV360" s="1554"/>
      <c r="BW360" s="1554"/>
      <c r="BX360" s="1554"/>
      <c r="BY360" s="1554"/>
      <c r="BZ360" s="1554"/>
      <c r="CA360" s="1554"/>
      <c r="CB360" s="1554"/>
      <c r="CC360" s="1554"/>
      <c r="CD360" s="1554"/>
      <c r="CE360" s="1554"/>
      <c r="CF360" s="1554"/>
      <c r="CG360" s="1554"/>
      <c r="CH360" s="1554"/>
      <c r="CI360" s="1555"/>
    </row>
    <row r="361" spans="2:89" ht="14.4" thickBot="1" x14ac:dyDescent="0.3">
      <c r="B361" s="970" t="s">
        <v>685</v>
      </c>
      <c r="C361" s="971" t="s">
        <v>510</v>
      </c>
      <c r="D361" s="972" t="s">
        <v>686</v>
      </c>
      <c r="E361" s="971" t="s">
        <v>146</v>
      </c>
      <c r="F361" s="967">
        <v>2</v>
      </c>
      <c r="G361" s="865">
        <f t="shared" ref="G361:BJ361" si="106">G304-G315</f>
        <v>0</v>
      </c>
      <c r="H361" s="865">
        <f t="shared" si="106"/>
        <v>0</v>
      </c>
      <c r="I361" s="865">
        <f t="shared" si="106"/>
        <v>0</v>
      </c>
      <c r="J361" s="865">
        <f t="shared" si="106"/>
        <v>0</v>
      </c>
      <c r="K361" s="865">
        <f t="shared" si="106"/>
        <v>0</v>
      </c>
      <c r="L361" s="865">
        <f t="shared" si="106"/>
        <v>0</v>
      </c>
      <c r="M361" s="865">
        <f t="shared" si="106"/>
        <v>0</v>
      </c>
      <c r="N361" s="865">
        <f t="shared" si="106"/>
        <v>0</v>
      </c>
      <c r="O361" s="865">
        <f t="shared" si="106"/>
        <v>0</v>
      </c>
      <c r="P361" s="865">
        <f t="shared" si="106"/>
        <v>0</v>
      </c>
      <c r="Q361" s="865">
        <f t="shared" si="106"/>
        <v>0</v>
      </c>
      <c r="R361" s="865">
        <f t="shared" si="106"/>
        <v>0</v>
      </c>
      <c r="S361" s="865">
        <f t="shared" si="106"/>
        <v>0</v>
      </c>
      <c r="T361" s="865">
        <f t="shared" si="106"/>
        <v>0</v>
      </c>
      <c r="U361" s="865">
        <f t="shared" si="106"/>
        <v>0</v>
      </c>
      <c r="V361" s="865">
        <f t="shared" si="106"/>
        <v>0</v>
      </c>
      <c r="W361" s="865">
        <f t="shared" si="106"/>
        <v>0</v>
      </c>
      <c r="X361" s="865">
        <f t="shared" si="106"/>
        <v>0</v>
      </c>
      <c r="Y361" s="865">
        <f t="shared" si="106"/>
        <v>0</v>
      </c>
      <c r="Z361" s="865">
        <f t="shared" si="106"/>
        <v>0</v>
      </c>
      <c r="AA361" s="865">
        <f t="shared" si="106"/>
        <v>0</v>
      </c>
      <c r="AB361" s="865">
        <f t="shared" si="106"/>
        <v>0</v>
      </c>
      <c r="AC361" s="865">
        <f t="shared" si="106"/>
        <v>0</v>
      </c>
      <c r="AD361" s="865">
        <f t="shared" si="106"/>
        <v>0</v>
      </c>
      <c r="AE361" s="865">
        <f t="shared" si="106"/>
        <v>0</v>
      </c>
      <c r="AF361" s="865">
        <f t="shared" si="106"/>
        <v>0</v>
      </c>
      <c r="AG361" s="865">
        <f t="shared" si="106"/>
        <v>0</v>
      </c>
      <c r="AH361" s="865">
        <f t="shared" si="106"/>
        <v>0</v>
      </c>
      <c r="AI361" s="865">
        <f t="shared" si="106"/>
        <v>0</v>
      </c>
      <c r="AJ361" s="865">
        <f t="shared" si="106"/>
        <v>0</v>
      </c>
      <c r="AK361" s="865">
        <f t="shared" si="106"/>
        <v>0</v>
      </c>
      <c r="AL361" s="865">
        <f t="shared" si="106"/>
        <v>0</v>
      </c>
      <c r="AM361" s="865">
        <f t="shared" si="106"/>
        <v>0</v>
      </c>
      <c r="AN361" s="865">
        <f t="shared" si="106"/>
        <v>0</v>
      </c>
      <c r="AO361" s="865">
        <f t="shared" si="106"/>
        <v>0</v>
      </c>
      <c r="AP361" s="865">
        <f t="shared" si="106"/>
        <v>0</v>
      </c>
      <c r="AQ361" s="865">
        <f t="shared" si="106"/>
        <v>0</v>
      </c>
      <c r="AR361" s="865">
        <f t="shared" si="106"/>
        <v>0</v>
      </c>
      <c r="AS361" s="865">
        <f t="shared" si="106"/>
        <v>0</v>
      </c>
      <c r="AT361" s="865">
        <f t="shared" si="106"/>
        <v>0</v>
      </c>
      <c r="AU361" s="865">
        <f t="shared" si="106"/>
        <v>0</v>
      </c>
      <c r="AV361" s="865">
        <f t="shared" si="106"/>
        <v>0</v>
      </c>
      <c r="AW361" s="865">
        <f t="shared" si="106"/>
        <v>0</v>
      </c>
      <c r="AX361" s="865">
        <f t="shared" si="106"/>
        <v>0</v>
      </c>
      <c r="AY361" s="865">
        <f t="shared" si="106"/>
        <v>0</v>
      </c>
      <c r="AZ361" s="865">
        <f t="shared" si="106"/>
        <v>0</v>
      </c>
      <c r="BA361" s="865">
        <f t="shared" si="106"/>
        <v>0</v>
      </c>
      <c r="BB361" s="865">
        <f t="shared" si="106"/>
        <v>0</v>
      </c>
      <c r="BC361" s="865">
        <f t="shared" si="106"/>
        <v>0</v>
      </c>
      <c r="BD361" s="865">
        <f t="shared" si="106"/>
        <v>0</v>
      </c>
      <c r="BE361" s="865">
        <f t="shared" si="106"/>
        <v>0</v>
      </c>
      <c r="BF361" s="865">
        <f t="shared" si="106"/>
        <v>0</v>
      </c>
      <c r="BG361" s="865">
        <f t="shared" si="106"/>
        <v>0</v>
      </c>
      <c r="BH361" s="865">
        <f t="shared" si="106"/>
        <v>0</v>
      </c>
      <c r="BI361" s="865">
        <f t="shared" si="106"/>
        <v>0</v>
      </c>
      <c r="BJ361" s="865">
        <f t="shared" si="106"/>
        <v>0</v>
      </c>
      <c r="BK361" s="1560"/>
      <c r="BL361" s="1560"/>
      <c r="BM361" s="1560"/>
      <c r="BN361" s="1560"/>
      <c r="BO361" s="1560"/>
      <c r="BP361" s="1560"/>
      <c r="BQ361" s="1560"/>
      <c r="BR361" s="1560"/>
      <c r="BS361" s="1560"/>
      <c r="BT361" s="1560"/>
      <c r="BU361" s="1560"/>
      <c r="BV361" s="1560"/>
      <c r="BW361" s="1560"/>
      <c r="BX361" s="1560"/>
      <c r="BY361" s="1560"/>
      <c r="BZ361" s="1560"/>
      <c r="CA361" s="1560"/>
      <c r="CB361" s="1560"/>
      <c r="CC361" s="1560"/>
      <c r="CD361" s="1560"/>
      <c r="CE361" s="1560"/>
      <c r="CF361" s="1560"/>
      <c r="CG361" s="1560"/>
      <c r="CH361" s="1560"/>
      <c r="CI361" s="1565"/>
    </row>
    <row r="362" spans="2:89" x14ac:dyDescent="0.25">
      <c r="B362" s="1061" t="s">
        <v>687</v>
      </c>
      <c r="C362" s="1062" t="s">
        <v>303</v>
      </c>
      <c r="D362" s="1063" t="s">
        <v>688</v>
      </c>
      <c r="E362" s="1062" t="s">
        <v>146</v>
      </c>
      <c r="F362" s="1064">
        <v>2</v>
      </c>
      <c r="G362" s="871">
        <f>G360-G359</f>
        <v>8.1200000000000294</v>
      </c>
      <c r="H362" s="871">
        <f t="shared" ref="H362:BJ362" si="107">H360-H359</f>
        <v>2.8400000000000318</v>
      </c>
      <c r="I362" s="871">
        <f t="shared" si="107"/>
        <v>3.2399999999999949</v>
      </c>
      <c r="J362" s="871">
        <f t="shared" si="107"/>
        <v>4.0100000000000495</v>
      </c>
      <c r="K362" s="871">
        <f t="shared" si="107"/>
        <v>3.5999999999999774</v>
      </c>
      <c r="L362" s="871">
        <f t="shared" si="107"/>
        <v>5.8400000000000691</v>
      </c>
      <c r="M362" s="872">
        <f t="shared" si="107"/>
        <v>4.2441179126324879</v>
      </c>
      <c r="N362" s="872">
        <f t="shared" si="107"/>
        <v>5.316721642048055</v>
      </c>
      <c r="O362" s="872">
        <f t="shared" si="107"/>
        <v>6.4463529575512712</v>
      </c>
      <c r="P362" s="872">
        <f t="shared" si="107"/>
        <v>7.4774591459075852</v>
      </c>
      <c r="Q362" s="872">
        <f t="shared" si="107"/>
        <v>22.153281489935484</v>
      </c>
      <c r="R362" s="872">
        <f t="shared" si="107"/>
        <v>129.12174232604323</v>
      </c>
      <c r="S362" s="872">
        <f t="shared" si="107"/>
        <v>129.06659210398604</v>
      </c>
      <c r="T362" s="872">
        <f t="shared" si="107"/>
        <v>129.00993900368763</v>
      </c>
      <c r="U362" s="872">
        <f t="shared" si="107"/>
        <v>128.94587365423646</v>
      </c>
      <c r="V362" s="872">
        <f t="shared" si="107"/>
        <v>128.87266538639963</v>
      </c>
      <c r="W362" s="872">
        <f t="shared" si="107"/>
        <v>129.41693026165476</v>
      </c>
      <c r="X362" s="872">
        <f t="shared" si="107"/>
        <v>129.39977403190923</v>
      </c>
      <c r="Y362" s="872">
        <f t="shared" si="107"/>
        <v>129.93503505003784</v>
      </c>
      <c r="Z362" s="872">
        <f t="shared" si="107"/>
        <v>130.58246424058567</v>
      </c>
      <c r="AA362" s="872">
        <f t="shared" si="107"/>
        <v>132.79672038461658</v>
      </c>
      <c r="AB362" s="872">
        <f t="shared" si="107"/>
        <v>133.54429369489901</v>
      </c>
      <c r="AC362" s="872">
        <f t="shared" si="107"/>
        <v>130.96608931894062</v>
      </c>
      <c r="AD362" s="872">
        <f t="shared" si="107"/>
        <v>131.19082016575993</v>
      </c>
      <c r="AE362" s="872">
        <f t="shared" si="107"/>
        <v>130.36603711120824</v>
      </c>
      <c r="AF362" s="872">
        <f t="shared" si="107"/>
        <v>127.95534391283867</v>
      </c>
      <c r="AG362" s="872">
        <f t="shared" si="107"/>
        <v>129.6688493164333</v>
      </c>
      <c r="AH362" s="872">
        <f t="shared" si="107"/>
        <v>130.16375794766768</v>
      </c>
      <c r="AI362" s="872">
        <f t="shared" si="107"/>
        <v>129.83195437079013</v>
      </c>
      <c r="AJ362" s="872">
        <f t="shared" si="107"/>
        <v>130.00257298773025</v>
      </c>
      <c r="AK362" s="872">
        <f t="shared" si="107"/>
        <v>93.667227602006491</v>
      </c>
      <c r="AL362" s="872">
        <f t="shared" si="107"/>
        <v>94.325963026932087</v>
      </c>
      <c r="AM362" s="872">
        <f t="shared" si="107"/>
        <v>94.417719158403145</v>
      </c>
      <c r="AN362" s="872">
        <f t="shared" si="107"/>
        <v>93.072351996353845</v>
      </c>
      <c r="AO362" s="872">
        <f t="shared" si="107"/>
        <v>93.039162827686653</v>
      </c>
      <c r="AP362" s="872">
        <f t="shared" si="107"/>
        <v>91.909192643339836</v>
      </c>
      <c r="AQ362" s="872">
        <f t="shared" si="107"/>
        <v>91.785505501431317</v>
      </c>
      <c r="AR362" s="872">
        <f t="shared" si="107"/>
        <v>89.65244645190576</v>
      </c>
      <c r="AS362" s="872">
        <f t="shared" si="107"/>
        <v>89.535549071623393</v>
      </c>
      <c r="AT362" s="872">
        <f t="shared" si="107"/>
        <v>88.406169448800924</v>
      </c>
      <c r="AU362" s="872">
        <f t="shared" si="107"/>
        <v>88.01877498907352</v>
      </c>
      <c r="AV362" s="872">
        <f t="shared" si="107"/>
        <v>84.329479116556612</v>
      </c>
      <c r="AW362" s="872">
        <f t="shared" si="107"/>
        <v>82.022892686431348</v>
      </c>
      <c r="AX362" s="872">
        <f t="shared" si="107"/>
        <v>85.261494521474262</v>
      </c>
      <c r="AY362" s="872">
        <f t="shared" si="107"/>
        <v>84.511875599299202</v>
      </c>
      <c r="AZ362" s="872">
        <f t="shared" si="107"/>
        <v>79.521259987231133</v>
      </c>
      <c r="BA362" s="872">
        <f t="shared" si="107"/>
        <v>85.347379210551125</v>
      </c>
      <c r="BB362" s="872">
        <f t="shared" si="107"/>
        <v>85.943679908411355</v>
      </c>
      <c r="BC362" s="872">
        <f t="shared" si="107"/>
        <v>87.022129424048018</v>
      </c>
      <c r="BD362" s="872">
        <f t="shared" si="107"/>
        <v>87.2028821007696</v>
      </c>
      <c r="BE362" s="872">
        <f t="shared" si="107"/>
        <v>87.816061892033844</v>
      </c>
      <c r="BF362" s="872">
        <f t="shared" si="107"/>
        <v>88.776554233346218</v>
      </c>
      <c r="BG362" s="872">
        <f t="shared" si="107"/>
        <v>89.055480876793737</v>
      </c>
      <c r="BH362" s="872">
        <f t="shared" si="107"/>
        <v>89.178392777914269</v>
      </c>
      <c r="BI362" s="872">
        <f t="shared" si="107"/>
        <v>88.808673676007956</v>
      </c>
      <c r="BJ362" s="872">
        <f t="shared" si="107"/>
        <v>88.304620852990837</v>
      </c>
      <c r="BK362" s="1558"/>
      <c r="BL362" s="1558"/>
      <c r="BM362" s="1558"/>
      <c r="BN362" s="1558"/>
      <c r="BO362" s="1558"/>
      <c r="BP362" s="1558"/>
      <c r="BQ362" s="1558"/>
      <c r="BR362" s="1558"/>
      <c r="BS362" s="1558"/>
      <c r="BT362" s="1558"/>
      <c r="BU362" s="1558"/>
      <c r="BV362" s="1558"/>
      <c r="BW362" s="1558"/>
      <c r="BX362" s="1558"/>
      <c r="BY362" s="1558"/>
      <c r="BZ362" s="1558"/>
      <c r="CA362" s="1558"/>
      <c r="CB362" s="1558"/>
      <c r="CC362" s="1558"/>
      <c r="CD362" s="1558"/>
      <c r="CE362" s="1558"/>
      <c r="CF362" s="1558"/>
      <c r="CG362" s="1558"/>
      <c r="CH362" s="1558"/>
      <c r="CI362" s="1559"/>
    </row>
    <row r="364" spans="2:89" x14ac:dyDescent="0.25">
      <c r="F364" s="1366"/>
    </row>
    <row r="365" spans="2:89" x14ac:dyDescent="0.25">
      <c r="B365" s="1373" t="s">
        <v>695</v>
      </c>
      <c r="C365" s="1374"/>
      <c r="D365" s="1374"/>
      <c r="E365" s="1374"/>
      <c r="F365" s="1374"/>
      <c r="G365" s="1374"/>
      <c r="H365" s="1374"/>
      <c r="I365" s="1374"/>
      <c r="J365" s="1374"/>
      <c r="K365" s="1374"/>
      <c r="L365" s="1374"/>
      <c r="M365" s="1374"/>
      <c r="N365" s="1374"/>
      <c r="O365" s="1374"/>
      <c r="P365" s="1374"/>
      <c r="Q365" s="1374"/>
      <c r="R365" s="1374"/>
      <c r="S365" s="1374"/>
      <c r="T365" s="1374"/>
      <c r="U365" s="1374"/>
      <c r="V365" s="1374"/>
      <c r="W365" s="1374"/>
      <c r="X365" s="1374"/>
      <c r="Y365" s="1374"/>
      <c r="Z365" s="1374"/>
      <c r="AA365" s="1374"/>
      <c r="AB365" s="1374"/>
      <c r="AC365" s="1374"/>
      <c r="AD365" s="1374"/>
      <c r="AE365" s="1374"/>
      <c r="AF365" s="1374"/>
      <c r="AG365" s="1374"/>
      <c r="AH365" s="1374"/>
      <c r="AI365" s="1374"/>
      <c r="AJ365" s="1374"/>
      <c r="AK365" s="1374"/>
      <c r="AL365" s="1374"/>
      <c r="AM365" s="1374"/>
      <c r="AN365" s="1374"/>
      <c r="AO365" s="1374"/>
      <c r="AP365" s="1374"/>
      <c r="AQ365" s="1374"/>
      <c r="AR365" s="1374"/>
      <c r="AS365" s="1374"/>
      <c r="AT365" s="1374"/>
      <c r="AU365" s="1374"/>
      <c r="AV365" s="1374"/>
      <c r="AW365" s="1374"/>
      <c r="AX365" s="1374"/>
      <c r="AY365" s="1374"/>
      <c r="AZ365" s="1374"/>
      <c r="BA365" s="1374"/>
      <c r="BB365" s="1374"/>
      <c r="BC365" s="1374"/>
      <c r="BD365" s="1374"/>
      <c r="BE365" s="1374"/>
      <c r="BF365" s="1374"/>
      <c r="BG365" s="1374"/>
      <c r="BH365" s="1374"/>
      <c r="BI365" s="1374"/>
      <c r="BJ365" s="1374"/>
      <c r="BK365" s="1374"/>
      <c r="BL365" s="1374"/>
      <c r="BM365" s="1374"/>
      <c r="BN365" s="1374"/>
      <c r="BO365" s="1374"/>
      <c r="BP365" s="1374"/>
      <c r="BQ365" s="1374"/>
      <c r="BR365" s="1374"/>
      <c r="BS365" s="1374"/>
      <c r="BT365" s="1374"/>
      <c r="BU365" s="1374"/>
      <c r="BV365" s="1374"/>
      <c r="BW365" s="1374"/>
      <c r="BX365" s="1374"/>
      <c r="BY365" s="1374"/>
      <c r="BZ365" s="1374"/>
      <c r="CA365" s="1374"/>
      <c r="CB365" s="1374"/>
      <c r="CC365" s="1374"/>
      <c r="CD365" s="1374"/>
      <c r="CE365" s="1374"/>
      <c r="CF365" s="1374"/>
      <c r="CG365" s="1374"/>
      <c r="CH365" s="1374"/>
      <c r="CI365" s="1375"/>
    </row>
    <row r="366" spans="2:89" x14ac:dyDescent="0.25">
      <c r="B366" s="1376"/>
      <c r="C366" s="1377"/>
      <c r="D366" s="1377"/>
      <c r="E366" s="1377"/>
      <c r="F366" s="1377"/>
      <c r="G366" s="1377"/>
      <c r="H366" s="1377"/>
      <c r="I366" s="1377"/>
      <c r="J366" s="1377"/>
      <c r="K366" s="1377"/>
      <c r="L366" s="1377"/>
      <c r="M366" s="1377"/>
      <c r="N366" s="1377"/>
      <c r="O366" s="1377"/>
      <c r="P366" s="1377"/>
      <c r="Q366" s="1377"/>
      <c r="R366" s="1377"/>
      <c r="S366" s="1377"/>
      <c r="T366" s="1377"/>
      <c r="U366" s="1377"/>
      <c r="V366" s="1377"/>
      <c r="W366" s="1377"/>
      <c r="X366" s="1377"/>
      <c r="Y366" s="1377"/>
      <c r="Z366" s="1377"/>
      <c r="AA366" s="1377"/>
      <c r="AB366" s="1377"/>
      <c r="AC366" s="1377"/>
      <c r="AD366" s="1377"/>
      <c r="AE366" s="1377"/>
      <c r="AF366" s="1377"/>
      <c r="AG366" s="1377"/>
      <c r="AH366" s="1377"/>
      <c r="AI366" s="1377"/>
      <c r="AJ366" s="1377"/>
      <c r="AK366" s="1377"/>
      <c r="AL366" s="1377"/>
      <c r="AM366" s="1377"/>
      <c r="AN366" s="1377"/>
      <c r="AO366" s="1377"/>
      <c r="AP366" s="1377"/>
      <c r="AQ366" s="1377"/>
      <c r="AR366" s="1377"/>
      <c r="AS366" s="1377"/>
      <c r="AT366" s="1377"/>
      <c r="AU366" s="1377"/>
      <c r="AV366" s="1377"/>
      <c r="AW366" s="1377"/>
      <c r="AX366" s="1377"/>
      <c r="AY366" s="1377"/>
      <c r="AZ366" s="1377"/>
      <c r="BA366" s="1377"/>
      <c r="BB366" s="1377"/>
      <c r="BC366" s="1377"/>
      <c r="BD366" s="1377"/>
      <c r="BE366" s="1377"/>
      <c r="BF366" s="1377"/>
      <c r="BG366" s="1377"/>
      <c r="BH366" s="1377"/>
      <c r="BI366" s="1377"/>
      <c r="BJ366" s="1377"/>
      <c r="BK366" s="1377"/>
      <c r="BL366" s="1377"/>
      <c r="BM366" s="1377"/>
      <c r="BN366" s="1377"/>
      <c r="BO366" s="1377"/>
      <c r="BP366" s="1377"/>
      <c r="BQ366" s="1377"/>
      <c r="BR366" s="1377"/>
      <c r="BS366" s="1377"/>
      <c r="BT366" s="1377"/>
      <c r="BU366" s="1377"/>
      <c r="BV366" s="1377"/>
      <c r="BW366" s="1377"/>
      <c r="BX366" s="1377"/>
      <c r="BY366" s="1377"/>
      <c r="BZ366" s="1377"/>
      <c r="CA366" s="1377"/>
      <c r="CB366" s="1377"/>
      <c r="CC366" s="1377"/>
      <c r="CD366" s="1377"/>
      <c r="CE366" s="1377"/>
      <c r="CF366" s="1377"/>
      <c r="CG366" s="1377"/>
      <c r="CH366" s="1377"/>
      <c r="CI366" s="1378"/>
    </row>
    <row r="367" spans="2:89" x14ac:dyDescent="0.25">
      <c r="B367" s="1376" t="s">
        <v>696</v>
      </c>
      <c r="C367" s="1377"/>
      <c r="D367" s="1377"/>
      <c r="E367" s="1377"/>
      <c r="F367" s="1377"/>
      <c r="G367" s="1065" t="s">
        <v>118</v>
      </c>
      <c r="H367" s="1065" t="s">
        <v>119</v>
      </c>
      <c r="I367" s="1065" t="s">
        <v>120</v>
      </c>
      <c r="J367" s="1065" t="s">
        <v>121</v>
      </c>
      <c r="K367" s="1065" t="s">
        <v>122</v>
      </c>
      <c r="L367" s="1065" t="s">
        <v>123</v>
      </c>
      <c r="M367" s="1065" t="s">
        <v>124</v>
      </c>
      <c r="N367" s="1065" t="s">
        <v>125</v>
      </c>
      <c r="O367" s="1065" t="s">
        <v>126</v>
      </c>
      <c r="P367" s="1065" t="s">
        <v>127</v>
      </c>
      <c r="Q367" s="1065" t="s">
        <v>128</v>
      </c>
      <c r="R367" s="1065" t="s">
        <v>129</v>
      </c>
      <c r="S367" s="1065" t="s">
        <v>157</v>
      </c>
      <c r="T367" s="1065" t="s">
        <v>158</v>
      </c>
      <c r="U367" s="1065" t="s">
        <v>159</v>
      </c>
      <c r="V367" s="1065" t="s">
        <v>160</v>
      </c>
      <c r="W367" s="1065" t="s">
        <v>130</v>
      </c>
      <c r="X367" s="1065" t="s">
        <v>161</v>
      </c>
      <c r="Y367" s="1065" t="s">
        <v>162</v>
      </c>
      <c r="Z367" s="1065" t="s">
        <v>163</v>
      </c>
      <c r="AA367" s="1065" t="s">
        <v>164</v>
      </c>
      <c r="AB367" s="1065" t="s">
        <v>131</v>
      </c>
      <c r="AC367" s="1065" t="s">
        <v>165</v>
      </c>
      <c r="AD367" s="1065" t="s">
        <v>166</v>
      </c>
      <c r="AE367" s="1065" t="s">
        <v>167</v>
      </c>
      <c r="AF367" s="1065" t="s">
        <v>168</v>
      </c>
      <c r="AG367" s="1065" t="s">
        <v>132</v>
      </c>
      <c r="AH367" s="1065" t="s">
        <v>169</v>
      </c>
      <c r="AI367" s="1065" t="s">
        <v>170</v>
      </c>
      <c r="AJ367" s="1065" t="s">
        <v>171</v>
      </c>
      <c r="AK367" s="1065" t="s">
        <v>172</v>
      </c>
      <c r="AL367" s="1065" t="s">
        <v>133</v>
      </c>
      <c r="AM367" s="1065" t="s">
        <v>173</v>
      </c>
      <c r="AN367" s="1065" t="s">
        <v>174</v>
      </c>
      <c r="AO367" s="1065" t="s">
        <v>175</v>
      </c>
      <c r="AP367" s="1065" t="s">
        <v>176</v>
      </c>
      <c r="AQ367" s="1065" t="s">
        <v>134</v>
      </c>
      <c r="AR367" s="1065" t="s">
        <v>177</v>
      </c>
      <c r="AS367" s="1065" t="s">
        <v>178</v>
      </c>
      <c r="AT367" s="1065" t="s">
        <v>179</v>
      </c>
      <c r="AU367" s="1065" t="s">
        <v>180</v>
      </c>
      <c r="AV367" s="1065" t="s">
        <v>135</v>
      </c>
      <c r="AW367" s="1065" t="s">
        <v>181</v>
      </c>
      <c r="AX367" s="1065" t="s">
        <v>182</v>
      </c>
      <c r="AY367" s="1065" t="s">
        <v>183</v>
      </c>
      <c r="AZ367" s="1065" t="s">
        <v>184</v>
      </c>
      <c r="BA367" s="1065" t="s">
        <v>136</v>
      </c>
      <c r="BB367" s="1065" t="s">
        <v>185</v>
      </c>
      <c r="BC367" s="1065" t="s">
        <v>186</v>
      </c>
      <c r="BD367" s="1065" t="s">
        <v>187</v>
      </c>
      <c r="BE367" s="1065" t="s">
        <v>188</v>
      </c>
      <c r="BF367" s="1065" t="s">
        <v>137</v>
      </c>
      <c r="BG367" s="1065" t="s">
        <v>189</v>
      </c>
      <c r="BH367" s="1065" t="s">
        <v>190</v>
      </c>
      <c r="BI367" s="1065" t="s">
        <v>191</v>
      </c>
      <c r="BJ367" s="1065" t="s">
        <v>192</v>
      </c>
      <c r="BK367" s="1065" t="s">
        <v>138</v>
      </c>
      <c r="BL367" s="1065" t="s">
        <v>193</v>
      </c>
      <c r="BM367" s="1065" t="s">
        <v>194</v>
      </c>
      <c r="BN367" s="1065" t="s">
        <v>195</v>
      </c>
      <c r="BO367" s="1065" t="s">
        <v>196</v>
      </c>
      <c r="BP367" s="1065" t="s">
        <v>139</v>
      </c>
      <c r="BQ367" s="1065" t="s">
        <v>197</v>
      </c>
      <c r="BR367" s="1065" t="s">
        <v>198</v>
      </c>
      <c r="BS367" s="1065" t="s">
        <v>199</v>
      </c>
      <c r="BT367" s="1065" t="s">
        <v>200</v>
      </c>
      <c r="BU367" s="1065" t="s">
        <v>140</v>
      </c>
      <c r="BV367" s="1065" t="s">
        <v>201</v>
      </c>
      <c r="BW367" s="1065" t="s">
        <v>202</v>
      </c>
      <c r="BX367" s="1065" t="s">
        <v>203</v>
      </c>
      <c r="BY367" s="1065" t="s">
        <v>204</v>
      </c>
      <c r="BZ367" s="1065" t="s">
        <v>141</v>
      </c>
      <c r="CA367" s="1065" t="s">
        <v>205</v>
      </c>
      <c r="CB367" s="1065" t="s">
        <v>206</v>
      </c>
      <c r="CC367" s="1065" t="s">
        <v>207</v>
      </c>
      <c r="CD367" s="1065" t="s">
        <v>208</v>
      </c>
      <c r="CE367" s="1065" t="s">
        <v>142</v>
      </c>
      <c r="CF367" s="1065" t="s">
        <v>209</v>
      </c>
      <c r="CG367" s="1065" t="s">
        <v>210</v>
      </c>
      <c r="CH367" s="1065" t="s">
        <v>211</v>
      </c>
      <c r="CI367" s="1066" t="s">
        <v>212</v>
      </c>
    </row>
    <row r="368" spans="2:89" x14ac:dyDescent="0.25">
      <c r="B368" s="1376"/>
      <c r="C368" s="1377" t="s">
        <v>697</v>
      </c>
      <c r="D368" s="1377"/>
      <c r="E368" s="1377" t="s">
        <v>146</v>
      </c>
      <c r="F368" s="1377">
        <v>2</v>
      </c>
      <c r="G368" s="1067">
        <f t="shared" ref="G368:BJ369" si="108">G46-G57</f>
        <v>28.55</v>
      </c>
      <c r="H368" s="1067">
        <f t="shared" si="108"/>
        <v>30.479999999999997</v>
      </c>
      <c r="I368" s="1067">
        <f t="shared" si="108"/>
        <v>34.19</v>
      </c>
      <c r="J368" s="1067">
        <f t="shared" si="108"/>
        <v>38.35</v>
      </c>
      <c r="K368" s="1067">
        <f t="shared" si="108"/>
        <v>42.63</v>
      </c>
      <c r="L368" s="1067">
        <f t="shared" si="108"/>
        <v>47.06</v>
      </c>
      <c r="M368" s="1067">
        <f t="shared" si="108"/>
        <v>48.01</v>
      </c>
      <c r="N368" s="1067">
        <f t="shared" si="108"/>
        <v>48.93</v>
      </c>
      <c r="O368" s="1067">
        <f t="shared" si="108"/>
        <v>49.73</v>
      </c>
      <c r="P368" s="1067">
        <f t="shared" si="108"/>
        <v>50.55</v>
      </c>
      <c r="Q368" s="1067">
        <f t="shared" si="108"/>
        <v>51.33</v>
      </c>
      <c r="R368" s="1067">
        <f t="shared" si="108"/>
        <v>52.06</v>
      </c>
      <c r="S368" s="1067">
        <f t="shared" si="108"/>
        <v>52.74</v>
      </c>
      <c r="T368" s="1067">
        <f t="shared" si="108"/>
        <v>53.39</v>
      </c>
      <c r="U368" s="1067">
        <f t="shared" si="108"/>
        <v>54</v>
      </c>
      <c r="V368" s="1067">
        <f t="shared" si="108"/>
        <v>54.62</v>
      </c>
      <c r="W368" s="1067">
        <f t="shared" si="108"/>
        <v>55.21</v>
      </c>
      <c r="X368" s="1067">
        <f t="shared" si="108"/>
        <v>55.8</v>
      </c>
      <c r="Y368" s="1067">
        <f t="shared" si="108"/>
        <v>56.38</v>
      </c>
      <c r="Z368" s="1067">
        <f t="shared" si="108"/>
        <v>56.98</v>
      </c>
      <c r="AA368" s="1067">
        <f t="shared" si="108"/>
        <v>57.58</v>
      </c>
      <c r="AB368" s="1067">
        <f t="shared" si="108"/>
        <v>58.17</v>
      </c>
      <c r="AC368" s="1067">
        <f t="shared" si="108"/>
        <v>58.77</v>
      </c>
      <c r="AD368" s="1067">
        <f t="shared" si="108"/>
        <v>59.36</v>
      </c>
      <c r="AE368" s="1067">
        <f t="shared" si="108"/>
        <v>59.96</v>
      </c>
      <c r="AF368" s="1067">
        <f t="shared" si="108"/>
        <v>60.550000000000004</v>
      </c>
      <c r="AG368" s="1067">
        <f t="shared" si="108"/>
        <v>61.13</v>
      </c>
      <c r="AH368" s="1067">
        <f t="shared" si="108"/>
        <v>61.71</v>
      </c>
      <c r="AI368" s="1067">
        <f t="shared" si="108"/>
        <v>62.300000000000004</v>
      </c>
      <c r="AJ368" s="1067">
        <f t="shared" si="108"/>
        <v>62.88</v>
      </c>
      <c r="AK368" s="1067">
        <f t="shared" si="108"/>
        <v>63.46</v>
      </c>
      <c r="AL368" s="1067">
        <f t="shared" si="108"/>
        <v>63.82</v>
      </c>
      <c r="AM368" s="1067">
        <f t="shared" si="108"/>
        <v>64.16</v>
      </c>
      <c r="AN368" s="1067">
        <f t="shared" si="108"/>
        <v>64.5</v>
      </c>
      <c r="AO368" s="1067">
        <f t="shared" si="108"/>
        <v>64.849999999999994</v>
      </c>
      <c r="AP368" s="1067">
        <f t="shared" si="108"/>
        <v>65.2</v>
      </c>
      <c r="AQ368" s="1067">
        <f t="shared" si="108"/>
        <v>65.540000000000006</v>
      </c>
      <c r="AR368" s="1067">
        <f t="shared" si="108"/>
        <v>65.88</v>
      </c>
      <c r="AS368" s="1067">
        <f t="shared" si="108"/>
        <v>66.22</v>
      </c>
      <c r="AT368" s="1067">
        <f t="shared" si="108"/>
        <v>66.56</v>
      </c>
      <c r="AU368" s="1067">
        <f t="shared" si="108"/>
        <v>66.900000000000006</v>
      </c>
      <c r="AV368" s="1067">
        <f t="shared" si="108"/>
        <v>67.239999999999995</v>
      </c>
      <c r="AW368" s="1067">
        <f t="shared" si="108"/>
        <v>67.58</v>
      </c>
      <c r="AX368" s="1067">
        <f t="shared" si="108"/>
        <v>67.930000000000007</v>
      </c>
      <c r="AY368" s="1067">
        <f t="shared" si="108"/>
        <v>68.28</v>
      </c>
      <c r="AZ368" s="1067">
        <f t="shared" si="108"/>
        <v>68.63</v>
      </c>
      <c r="BA368" s="1067">
        <f t="shared" si="108"/>
        <v>68.98</v>
      </c>
      <c r="BB368" s="1067">
        <f t="shared" si="108"/>
        <v>69.34</v>
      </c>
      <c r="BC368" s="1067">
        <f t="shared" si="108"/>
        <v>69.7</v>
      </c>
      <c r="BD368" s="1067">
        <f t="shared" si="108"/>
        <v>70.05</v>
      </c>
      <c r="BE368" s="1067">
        <f t="shared" si="108"/>
        <v>70.400000000000006</v>
      </c>
      <c r="BF368" s="1067">
        <f t="shared" si="108"/>
        <v>70.75</v>
      </c>
      <c r="BG368" s="1067">
        <f t="shared" si="108"/>
        <v>71.09</v>
      </c>
      <c r="BH368" s="1067">
        <f t="shared" si="108"/>
        <v>71.430000000000007</v>
      </c>
      <c r="BI368" s="1067">
        <f t="shared" si="108"/>
        <v>71.77</v>
      </c>
      <c r="BJ368" s="1067">
        <f t="shared" si="108"/>
        <v>72.11</v>
      </c>
      <c r="BK368" s="1566"/>
      <c r="BL368" s="1566"/>
      <c r="BM368" s="1566"/>
      <c r="BN368" s="1566"/>
      <c r="BO368" s="1566"/>
      <c r="BP368" s="1566"/>
      <c r="BQ368" s="1566"/>
      <c r="BR368" s="1566"/>
      <c r="BS368" s="1566"/>
      <c r="BT368" s="1566"/>
      <c r="BU368" s="1566"/>
      <c r="BV368" s="1566"/>
      <c r="BW368" s="1566"/>
      <c r="BX368" s="1566"/>
      <c r="BY368" s="1566"/>
      <c r="BZ368" s="1566"/>
      <c r="CA368" s="1566"/>
      <c r="CB368" s="1566"/>
      <c r="CC368" s="1566"/>
      <c r="CD368" s="1566"/>
      <c r="CE368" s="1566"/>
      <c r="CF368" s="1566"/>
      <c r="CG368" s="1566"/>
      <c r="CH368" s="1566"/>
      <c r="CI368" s="1567"/>
    </row>
    <row r="369" spans="2:87" x14ac:dyDescent="0.25">
      <c r="B369" s="1376"/>
      <c r="C369" s="1377" t="s">
        <v>698</v>
      </c>
      <c r="D369" s="1377"/>
      <c r="E369" s="1377" t="s">
        <v>146</v>
      </c>
      <c r="F369" s="1377">
        <v>2</v>
      </c>
      <c r="G369" s="1067">
        <f t="shared" si="108"/>
        <v>85.35</v>
      </c>
      <c r="H369" s="1067">
        <f t="shared" si="108"/>
        <v>84.16</v>
      </c>
      <c r="I369" s="1067">
        <f t="shared" si="108"/>
        <v>81.040000000000006</v>
      </c>
      <c r="J369" s="1067">
        <f t="shared" si="108"/>
        <v>76.959999999999994</v>
      </c>
      <c r="K369" s="1067">
        <f t="shared" si="108"/>
        <v>72.34</v>
      </c>
      <c r="L369" s="1067">
        <f t="shared" si="108"/>
        <v>67.680000000000007</v>
      </c>
      <c r="M369" s="1067">
        <f t="shared" si="108"/>
        <v>67.599999999999994</v>
      </c>
      <c r="N369" s="1067">
        <f t="shared" si="108"/>
        <v>67.47</v>
      </c>
      <c r="O369" s="1067">
        <f t="shared" si="108"/>
        <v>67.319999999999993</v>
      </c>
      <c r="P369" s="1067">
        <f t="shared" si="108"/>
        <v>67.180000000000007</v>
      </c>
      <c r="Q369" s="1067">
        <f t="shared" si="108"/>
        <v>67.05</v>
      </c>
      <c r="R369" s="1067">
        <f t="shared" si="108"/>
        <v>66.92</v>
      </c>
      <c r="S369" s="1067">
        <f t="shared" si="108"/>
        <v>66.8</v>
      </c>
      <c r="T369" s="1067">
        <f t="shared" si="108"/>
        <v>66.7</v>
      </c>
      <c r="U369" s="1067">
        <f t="shared" si="108"/>
        <v>66.599999999999994</v>
      </c>
      <c r="V369" s="1067">
        <f t="shared" si="108"/>
        <v>66.510000000000005</v>
      </c>
      <c r="W369" s="1067">
        <f t="shared" si="108"/>
        <v>66.41</v>
      </c>
      <c r="X369" s="1067">
        <f t="shared" si="108"/>
        <v>66.31</v>
      </c>
      <c r="Y369" s="1067">
        <f t="shared" si="108"/>
        <v>66.209999999999994</v>
      </c>
      <c r="Z369" s="1067">
        <f t="shared" si="108"/>
        <v>66.13</v>
      </c>
      <c r="AA369" s="1067">
        <f t="shared" si="108"/>
        <v>66.069999999999993</v>
      </c>
      <c r="AB369" s="1067">
        <f t="shared" si="108"/>
        <v>66.02</v>
      </c>
      <c r="AC369" s="1067">
        <f t="shared" si="108"/>
        <v>65.97</v>
      </c>
      <c r="AD369" s="1067">
        <f t="shared" si="108"/>
        <v>65.930000000000007</v>
      </c>
      <c r="AE369" s="1067">
        <f t="shared" si="108"/>
        <v>65.900000000000006</v>
      </c>
      <c r="AF369" s="1067">
        <f t="shared" si="108"/>
        <v>65.87</v>
      </c>
      <c r="AG369" s="1067">
        <f t="shared" si="108"/>
        <v>65.84</v>
      </c>
      <c r="AH369" s="1067">
        <f t="shared" si="108"/>
        <v>65.819999999999993</v>
      </c>
      <c r="AI369" s="1067">
        <f t="shared" si="108"/>
        <v>65.8</v>
      </c>
      <c r="AJ369" s="1067">
        <f t="shared" si="108"/>
        <v>65.790000000000006</v>
      </c>
      <c r="AK369" s="1067">
        <f t="shared" si="108"/>
        <v>65.790000000000006</v>
      </c>
      <c r="AL369" s="1067">
        <f t="shared" si="108"/>
        <v>65.77</v>
      </c>
      <c r="AM369" s="1067">
        <f t="shared" si="108"/>
        <v>65.75</v>
      </c>
      <c r="AN369" s="1067">
        <f t="shared" si="108"/>
        <v>65.739999999999995</v>
      </c>
      <c r="AO369" s="1067">
        <f t="shared" si="108"/>
        <v>65.72</v>
      </c>
      <c r="AP369" s="1067">
        <f t="shared" si="108"/>
        <v>65.7</v>
      </c>
      <c r="AQ369" s="1067">
        <f t="shared" si="108"/>
        <v>65.680000000000007</v>
      </c>
      <c r="AR369" s="1067">
        <f t="shared" si="108"/>
        <v>65.66</v>
      </c>
      <c r="AS369" s="1067">
        <f t="shared" si="108"/>
        <v>65.650000000000006</v>
      </c>
      <c r="AT369" s="1067">
        <f t="shared" si="108"/>
        <v>65.64</v>
      </c>
      <c r="AU369" s="1067">
        <f t="shared" si="108"/>
        <v>65.64</v>
      </c>
      <c r="AV369" s="1067">
        <f t="shared" si="108"/>
        <v>65.62</v>
      </c>
      <c r="AW369" s="1067">
        <f t="shared" si="108"/>
        <v>65.61</v>
      </c>
      <c r="AX369" s="1067">
        <f t="shared" si="108"/>
        <v>65.599999999999994</v>
      </c>
      <c r="AY369" s="1067">
        <f t="shared" si="108"/>
        <v>65.569999999999993</v>
      </c>
      <c r="AZ369" s="1067">
        <f t="shared" si="108"/>
        <v>65.540000000000006</v>
      </c>
      <c r="BA369" s="1067">
        <f t="shared" si="108"/>
        <v>65.489999999999995</v>
      </c>
      <c r="BB369" s="1067">
        <f t="shared" si="108"/>
        <v>65.459999999999994</v>
      </c>
      <c r="BC369" s="1067">
        <f t="shared" si="108"/>
        <v>65.42</v>
      </c>
      <c r="BD369" s="1067">
        <f t="shared" si="108"/>
        <v>65.38</v>
      </c>
      <c r="BE369" s="1067">
        <f t="shared" si="108"/>
        <v>65.349999999999994</v>
      </c>
      <c r="BF369" s="1067">
        <f t="shared" si="108"/>
        <v>65.31</v>
      </c>
      <c r="BG369" s="1067">
        <f t="shared" si="108"/>
        <v>65.28</v>
      </c>
      <c r="BH369" s="1067">
        <f t="shared" si="108"/>
        <v>65.25</v>
      </c>
      <c r="BI369" s="1067">
        <f t="shared" si="108"/>
        <v>65.22</v>
      </c>
      <c r="BJ369" s="1067">
        <f t="shared" si="108"/>
        <v>65.2</v>
      </c>
      <c r="BK369" s="1566"/>
      <c r="BL369" s="1566"/>
      <c r="BM369" s="1566"/>
      <c r="BN369" s="1566"/>
      <c r="BO369" s="1566"/>
      <c r="BP369" s="1566"/>
      <c r="BQ369" s="1566"/>
      <c r="BR369" s="1566"/>
      <c r="BS369" s="1566"/>
      <c r="BT369" s="1566"/>
      <c r="BU369" s="1566"/>
      <c r="BV369" s="1566"/>
      <c r="BW369" s="1566"/>
      <c r="BX369" s="1566"/>
      <c r="BY369" s="1566"/>
      <c r="BZ369" s="1566"/>
      <c r="CA369" s="1566"/>
      <c r="CB369" s="1566"/>
      <c r="CC369" s="1566"/>
      <c r="CD369" s="1566"/>
      <c r="CE369" s="1566"/>
      <c r="CF369" s="1566"/>
      <c r="CG369" s="1566"/>
      <c r="CH369" s="1566"/>
      <c r="CI369" s="1567"/>
    </row>
    <row r="370" spans="2:87" x14ac:dyDescent="0.25">
      <c r="B370" s="1376"/>
      <c r="C370" s="1377" t="s">
        <v>699</v>
      </c>
      <c r="D370" s="1377"/>
      <c r="E370" s="1377" t="s">
        <v>146</v>
      </c>
      <c r="F370" s="1377">
        <v>2</v>
      </c>
      <c r="G370" s="1067">
        <f t="shared" ref="G370:BJ370" si="109">G43+G45-G55-G56</f>
        <v>32.79</v>
      </c>
      <c r="H370" s="1067">
        <f t="shared" si="109"/>
        <v>30.84</v>
      </c>
      <c r="I370" s="1067">
        <f t="shared" si="109"/>
        <v>30.98</v>
      </c>
      <c r="J370" s="1067">
        <f t="shared" si="109"/>
        <v>30.740000000000002</v>
      </c>
      <c r="K370" s="1067">
        <f t="shared" si="109"/>
        <v>31.94</v>
      </c>
      <c r="L370" s="1067">
        <f t="shared" si="109"/>
        <v>31.710000000000004</v>
      </c>
      <c r="M370" s="1067">
        <f t="shared" si="109"/>
        <v>31.880000000000006</v>
      </c>
      <c r="N370" s="1067">
        <f t="shared" si="109"/>
        <v>31.780000000000005</v>
      </c>
      <c r="O370" s="1067">
        <f t="shared" si="109"/>
        <v>32.15</v>
      </c>
      <c r="P370" s="1067">
        <f t="shared" si="109"/>
        <v>32.04</v>
      </c>
      <c r="Q370" s="1067">
        <f t="shared" si="109"/>
        <v>32.450000000000003</v>
      </c>
      <c r="R370" s="1067">
        <f t="shared" si="109"/>
        <v>32</v>
      </c>
      <c r="S370" s="1067">
        <f t="shared" si="109"/>
        <v>32.32</v>
      </c>
      <c r="T370" s="1067">
        <f t="shared" si="109"/>
        <v>32.14</v>
      </c>
      <c r="U370" s="1067">
        <f t="shared" si="109"/>
        <v>32.800000000000004</v>
      </c>
      <c r="V370" s="1067">
        <f t="shared" si="109"/>
        <v>32.450000000000003</v>
      </c>
      <c r="W370" s="1067">
        <f t="shared" si="109"/>
        <v>32.130000000000003</v>
      </c>
      <c r="X370" s="1067">
        <f t="shared" si="109"/>
        <v>32.67</v>
      </c>
      <c r="Y370" s="1067">
        <f t="shared" si="109"/>
        <v>32.74</v>
      </c>
      <c r="Z370" s="1067">
        <f t="shared" si="109"/>
        <v>32.49</v>
      </c>
      <c r="AA370" s="1067">
        <f t="shared" si="109"/>
        <v>33.130000000000003</v>
      </c>
      <c r="AB370" s="1067">
        <f t="shared" si="109"/>
        <v>32.75</v>
      </c>
      <c r="AC370" s="1067">
        <f t="shared" si="109"/>
        <v>33.18</v>
      </c>
      <c r="AD370" s="1067">
        <f t="shared" si="109"/>
        <v>32.49</v>
      </c>
      <c r="AE370" s="1067">
        <f t="shared" si="109"/>
        <v>33</v>
      </c>
      <c r="AF370" s="1067">
        <f t="shared" si="109"/>
        <v>33.300000000000004</v>
      </c>
      <c r="AG370" s="1067">
        <f t="shared" si="109"/>
        <v>33.520000000000003</v>
      </c>
      <c r="AH370" s="1067">
        <f t="shared" si="109"/>
        <v>33.340000000000003</v>
      </c>
      <c r="AI370" s="1067">
        <f t="shared" si="109"/>
        <v>33.480000000000004</v>
      </c>
      <c r="AJ370" s="1067">
        <f t="shared" si="109"/>
        <v>33.840000000000003</v>
      </c>
      <c r="AK370" s="1067">
        <f t="shared" si="109"/>
        <v>33.590000000000003</v>
      </c>
      <c r="AL370" s="1067">
        <f t="shared" si="109"/>
        <v>33.520000000000003</v>
      </c>
      <c r="AM370" s="1067">
        <f t="shared" si="109"/>
        <v>33.56</v>
      </c>
      <c r="AN370" s="1067">
        <f t="shared" si="109"/>
        <v>34.24</v>
      </c>
      <c r="AO370" s="1067">
        <f t="shared" si="109"/>
        <v>33.85</v>
      </c>
      <c r="AP370" s="1067">
        <f t="shared" si="109"/>
        <v>34.33</v>
      </c>
      <c r="AQ370" s="1067">
        <f t="shared" si="109"/>
        <v>33.950000000000003</v>
      </c>
      <c r="AR370" s="1067">
        <f t="shared" si="109"/>
        <v>35.1</v>
      </c>
      <c r="AS370" s="1067">
        <f t="shared" si="109"/>
        <v>34.880000000000003</v>
      </c>
      <c r="AT370" s="1067">
        <f t="shared" si="109"/>
        <v>35.230000000000004</v>
      </c>
      <c r="AU370" s="1067">
        <f t="shared" si="109"/>
        <v>35.050000000000004</v>
      </c>
      <c r="AV370" s="1067">
        <f t="shared" si="109"/>
        <v>35.44</v>
      </c>
      <c r="AW370" s="1067">
        <f t="shared" si="109"/>
        <v>35.14</v>
      </c>
      <c r="AX370" s="1067">
        <f t="shared" si="109"/>
        <v>35.980000000000004</v>
      </c>
      <c r="AY370" s="1067">
        <f t="shared" si="109"/>
        <v>36.120000000000005</v>
      </c>
      <c r="AZ370" s="1067">
        <f t="shared" si="109"/>
        <v>35.74</v>
      </c>
      <c r="BA370" s="1067">
        <f t="shared" si="109"/>
        <v>35.93</v>
      </c>
      <c r="BB370" s="1067">
        <f t="shared" si="109"/>
        <v>35.86</v>
      </c>
      <c r="BC370" s="1067">
        <f t="shared" si="109"/>
        <v>36.03</v>
      </c>
      <c r="BD370" s="1067">
        <f t="shared" si="109"/>
        <v>36.03</v>
      </c>
      <c r="BE370" s="1067">
        <f t="shared" si="109"/>
        <v>36.590000000000003</v>
      </c>
      <c r="BF370" s="1067">
        <f t="shared" si="109"/>
        <v>36.82</v>
      </c>
      <c r="BG370" s="1067">
        <f t="shared" si="109"/>
        <v>36.92</v>
      </c>
      <c r="BH370" s="1067">
        <f t="shared" si="109"/>
        <v>37.06</v>
      </c>
      <c r="BI370" s="1067">
        <f t="shared" si="109"/>
        <v>36.89</v>
      </c>
      <c r="BJ370" s="1067">
        <f t="shared" si="109"/>
        <v>37.1</v>
      </c>
      <c r="BK370" s="1566"/>
      <c r="BL370" s="1566"/>
      <c r="BM370" s="1566"/>
      <c r="BN370" s="1566"/>
      <c r="BO370" s="1566"/>
      <c r="BP370" s="1566"/>
      <c r="BQ370" s="1566"/>
      <c r="BR370" s="1566"/>
      <c r="BS370" s="1566"/>
      <c r="BT370" s="1566"/>
      <c r="BU370" s="1566"/>
      <c r="BV370" s="1566"/>
      <c r="BW370" s="1566"/>
      <c r="BX370" s="1566"/>
      <c r="BY370" s="1566"/>
      <c r="BZ370" s="1566"/>
      <c r="CA370" s="1566"/>
      <c r="CB370" s="1566"/>
      <c r="CC370" s="1566"/>
      <c r="CD370" s="1566"/>
      <c r="CE370" s="1566"/>
      <c r="CF370" s="1566"/>
      <c r="CG370" s="1566"/>
      <c r="CH370" s="1566"/>
      <c r="CI370" s="1567"/>
    </row>
    <row r="371" spans="2:87" x14ac:dyDescent="0.25">
      <c r="B371" s="1376"/>
      <c r="C371" s="1377" t="s">
        <v>153</v>
      </c>
      <c r="D371" s="1377"/>
      <c r="E371" s="1377" t="s">
        <v>146</v>
      </c>
      <c r="F371" s="1377">
        <v>2</v>
      </c>
      <c r="G371" s="1067">
        <f t="shared" ref="G371:BJ371" si="110">G61</f>
        <v>28.36</v>
      </c>
      <c r="H371" s="1067">
        <f t="shared" si="110"/>
        <v>26.64</v>
      </c>
      <c r="I371" s="1067">
        <f t="shared" si="110"/>
        <v>25.34</v>
      </c>
      <c r="J371" s="1067">
        <f t="shared" si="110"/>
        <v>24.7</v>
      </c>
      <c r="K371" s="1067">
        <f t="shared" si="110"/>
        <v>24.27</v>
      </c>
      <c r="L371" s="1067">
        <f t="shared" si="110"/>
        <v>24.049999999999997</v>
      </c>
      <c r="M371" s="1067">
        <f t="shared" si="110"/>
        <v>24.049999999999997</v>
      </c>
      <c r="N371" s="1067">
        <f t="shared" si="110"/>
        <v>24.049999999999997</v>
      </c>
      <c r="O371" s="1067">
        <f t="shared" si="110"/>
        <v>24.049999999999997</v>
      </c>
      <c r="P371" s="1067">
        <f t="shared" si="110"/>
        <v>24.049999999999997</v>
      </c>
      <c r="Q371" s="1067">
        <f t="shared" si="110"/>
        <v>24.049999999999997</v>
      </c>
      <c r="R371" s="1067">
        <f t="shared" si="110"/>
        <v>24.049999999999997</v>
      </c>
      <c r="S371" s="1067">
        <f t="shared" si="110"/>
        <v>24.049999999999997</v>
      </c>
      <c r="T371" s="1067">
        <f t="shared" si="110"/>
        <v>24.049999999999997</v>
      </c>
      <c r="U371" s="1067">
        <f t="shared" si="110"/>
        <v>24.049999999999997</v>
      </c>
      <c r="V371" s="1067">
        <f t="shared" si="110"/>
        <v>24.049999999999997</v>
      </c>
      <c r="W371" s="1067">
        <f t="shared" si="110"/>
        <v>24.049999999999997</v>
      </c>
      <c r="X371" s="1067">
        <f t="shared" si="110"/>
        <v>24.049999999999997</v>
      </c>
      <c r="Y371" s="1067">
        <f t="shared" si="110"/>
        <v>24.049999999999997</v>
      </c>
      <c r="Z371" s="1067">
        <f t="shared" si="110"/>
        <v>24.049999999999997</v>
      </c>
      <c r="AA371" s="1067">
        <f t="shared" si="110"/>
        <v>24.049999999999997</v>
      </c>
      <c r="AB371" s="1067">
        <f t="shared" si="110"/>
        <v>24.049999999999997</v>
      </c>
      <c r="AC371" s="1067">
        <f t="shared" si="110"/>
        <v>24.049999999999997</v>
      </c>
      <c r="AD371" s="1067">
        <f t="shared" si="110"/>
        <v>24.049999999999997</v>
      </c>
      <c r="AE371" s="1067">
        <f t="shared" si="110"/>
        <v>24.049999999999997</v>
      </c>
      <c r="AF371" s="1067">
        <f t="shared" si="110"/>
        <v>24.049999999999997</v>
      </c>
      <c r="AG371" s="1067">
        <f t="shared" si="110"/>
        <v>24.049999999999997</v>
      </c>
      <c r="AH371" s="1067">
        <f t="shared" si="110"/>
        <v>24.049999999999997</v>
      </c>
      <c r="AI371" s="1067">
        <f t="shared" si="110"/>
        <v>24.049999999999997</v>
      </c>
      <c r="AJ371" s="1067">
        <f t="shared" si="110"/>
        <v>24.049999999999997</v>
      </c>
      <c r="AK371" s="1067">
        <f t="shared" si="110"/>
        <v>24.049999999999997</v>
      </c>
      <c r="AL371" s="1067">
        <f t="shared" si="110"/>
        <v>24.049999999999997</v>
      </c>
      <c r="AM371" s="1067">
        <f t="shared" si="110"/>
        <v>24.049999999999997</v>
      </c>
      <c r="AN371" s="1067">
        <f t="shared" si="110"/>
        <v>24.049999999999997</v>
      </c>
      <c r="AO371" s="1067">
        <f t="shared" si="110"/>
        <v>24.049999999999997</v>
      </c>
      <c r="AP371" s="1067">
        <f t="shared" si="110"/>
        <v>24.049999999999997</v>
      </c>
      <c r="AQ371" s="1067">
        <f t="shared" si="110"/>
        <v>24.049999999999997</v>
      </c>
      <c r="AR371" s="1067">
        <f t="shared" si="110"/>
        <v>24.049999999999997</v>
      </c>
      <c r="AS371" s="1067">
        <f t="shared" si="110"/>
        <v>24.049999999999997</v>
      </c>
      <c r="AT371" s="1067">
        <f t="shared" si="110"/>
        <v>24.049999999999997</v>
      </c>
      <c r="AU371" s="1067">
        <f t="shared" si="110"/>
        <v>24.049999999999997</v>
      </c>
      <c r="AV371" s="1067">
        <f t="shared" si="110"/>
        <v>24.049999999999997</v>
      </c>
      <c r="AW371" s="1067">
        <f t="shared" si="110"/>
        <v>24.049999999999997</v>
      </c>
      <c r="AX371" s="1067">
        <f t="shared" si="110"/>
        <v>24.049999999999997</v>
      </c>
      <c r="AY371" s="1067">
        <f t="shared" si="110"/>
        <v>24.049999999999997</v>
      </c>
      <c r="AZ371" s="1067">
        <f t="shared" si="110"/>
        <v>24.049999999999997</v>
      </c>
      <c r="BA371" s="1067">
        <f t="shared" si="110"/>
        <v>24.049999999999997</v>
      </c>
      <c r="BB371" s="1067">
        <f t="shared" si="110"/>
        <v>24.049999999999997</v>
      </c>
      <c r="BC371" s="1067">
        <f t="shared" si="110"/>
        <v>24.049999999999997</v>
      </c>
      <c r="BD371" s="1067">
        <f t="shared" si="110"/>
        <v>24.049999999999997</v>
      </c>
      <c r="BE371" s="1067">
        <f t="shared" si="110"/>
        <v>24.049999999999997</v>
      </c>
      <c r="BF371" s="1067">
        <f t="shared" si="110"/>
        <v>24.049999999999997</v>
      </c>
      <c r="BG371" s="1067">
        <f t="shared" si="110"/>
        <v>24.049999999999997</v>
      </c>
      <c r="BH371" s="1067">
        <f t="shared" si="110"/>
        <v>24.049999999999997</v>
      </c>
      <c r="BI371" s="1067">
        <f t="shared" si="110"/>
        <v>24.049999999999997</v>
      </c>
      <c r="BJ371" s="1067">
        <f t="shared" si="110"/>
        <v>24.049999999999997</v>
      </c>
      <c r="BK371" s="1566"/>
      <c r="BL371" s="1566"/>
      <c r="BM371" s="1566"/>
      <c r="BN371" s="1566"/>
      <c r="BO371" s="1566"/>
      <c r="BP371" s="1566"/>
      <c r="BQ371" s="1566"/>
      <c r="BR371" s="1566"/>
      <c r="BS371" s="1566"/>
      <c r="BT371" s="1566"/>
      <c r="BU371" s="1566"/>
      <c r="BV371" s="1566"/>
      <c r="BW371" s="1566"/>
      <c r="BX371" s="1566"/>
      <c r="BY371" s="1566"/>
      <c r="BZ371" s="1566"/>
      <c r="CA371" s="1566"/>
      <c r="CB371" s="1566"/>
      <c r="CC371" s="1566"/>
      <c r="CD371" s="1566"/>
      <c r="CE371" s="1566"/>
      <c r="CF371" s="1566"/>
      <c r="CG371" s="1566"/>
      <c r="CH371" s="1566"/>
      <c r="CI371" s="1567"/>
    </row>
    <row r="372" spans="2:87" x14ac:dyDescent="0.25">
      <c r="B372" s="1376"/>
      <c r="C372" s="1377" t="s">
        <v>700</v>
      </c>
      <c r="D372" s="1377"/>
      <c r="E372" s="1377" t="s">
        <v>146</v>
      </c>
      <c r="F372" s="1377">
        <v>2</v>
      </c>
      <c r="G372" s="1067">
        <f t="shared" ref="G372:AL372" si="111">G85-SUM(G368:G371)</f>
        <v>2.9299999999999784</v>
      </c>
      <c r="H372" s="1067">
        <f t="shared" si="111"/>
        <v>2.92999999999995</v>
      </c>
      <c r="I372" s="1067">
        <f t="shared" si="111"/>
        <v>2.9299999999999784</v>
      </c>
      <c r="J372" s="1067">
        <f t="shared" si="111"/>
        <v>2.9299999999999784</v>
      </c>
      <c r="K372" s="1067">
        <f t="shared" si="111"/>
        <v>2.9300000000000068</v>
      </c>
      <c r="L372" s="1067">
        <f t="shared" si="111"/>
        <v>2.9299999999999784</v>
      </c>
      <c r="M372" s="1067">
        <f t="shared" si="111"/>
        <v>2.9300000000000068</v>
      </c>
      <c r="N372" s="1067">
        <f t="shared" si="111"/>
        <v>2.92999999999995</v>
      </c>
      <c r="O372" s="1067">
        <f t="shared" si="111"/>
        <v>2.92999999999995</v>
      </c>
      <c r="P372" s="1067">
        <f t="shared" si="111"/>
        <v>2.9299999999999784</v>
      </c>
      <c r="Q372" s="1067">
        <f t="shared" si="111"/>
        <v>2.9299999999999784</v>
      </c>
      <c r="R372" s="1067">
        <f t="shared" si="111"/>
        <v>2.92999999999995</v>
      </c>
      <c r="S372" s="1067">
        <f t="shared" si="111"/>
        <v>2.9300000000000068</v>
      </c>
      <c r="T372" s="1067">
        <f t="shared" si="111"/>
        <v>2.92999999999995</v>
      </c>
      <c r="U372" s="1067">
        <f t="shared" si="111"/>
        <v>2.9299999999999784</v>
      </c>
      <c r="V372" s="1067">
        <f t="shared" si="111"/>
        <v>2.9299999999999784</v>
      </c>
      <c r="W372" s="1067">
        <f t="shared" si="111"/>
        <v>2.9299999999999784</v>
      </c>
      <c r="X372" s="1067">
        <f t="shared" si="111"/>
        <v>2.9299999999999784</v>
      </c>
      <c r="Y372" s="1067">
        <f t="shared" si="111"/>
        <v>2.92999999999995</v>
      </c>
      <c r="Z372" s="1067">
        <f t="shared" si="111"/>
        <v>2.9299999999999784</v>
      </c>
      <c r="AA372" s="1067">
        <f t="shared" si="111"/>
        <v>2.9299999999999784</v>
      </c>
      <c r="AB372" s="1067">
        <f t="shared" si="111"/>
        <v>2.92999999999995</v>
      </c>
      <c r="AC372" s="1067">
        <f t="shared" si="111"/>
        <v>2.92999999999995</v>
      </c>
      <c r="AD372" s="1067">
        <f t="shared" si="111"/>
        <v>2.9299999999999784</v>
      </c>
      <c r="AE372" s="1067">
        <f t="shared" si="111"/>
        <v>2.92999999999995</v>
      </c>
      <c r="AF372" s="1067">
        <f t="shared" si="111"/>
        <v>2.92999999999995</v>
      </c>
      <c r="AG372" s="1067">
        <f t="shared" si="111"/>
        <v>2.92999999999995</v>
      </c>
      <c r="AH372" s="1067">
        <f t="shared" si="111"/>
        <v>2.92999999999995</v>
      </c>
      <c r="AI372" s="1067">
        <f t="shared" si="111"/>
        <v>2.9299999999999784</v>
      </c>
      <c r="AJ372" s="1067">
        <f t="shared" si="111"/>
        <v>2.9300000000000068</v>
      </c>
      <c r="AK372" s="1067">
        <f t="shared" si="111"/>
        <v>2.9300000000000068</v>
      </c>
      <c r="AL372" s="1067">
        <f t="shared" si="111"/>
        <v>2.9299999999999216</v>
      </c>
      <c r="AM372" s="1067">
        <f t="shared" ref="AM372:BJ372" si="112">AM85-SUM(AM368:AM371)</f>
        <v>2.9300000000000068</v>
      </c>
      <c r="AN372" s="1067">
        <f t="shared" si="112"/>
        <v>2.92999999999995</v>
      </c>
      <c r="AO372" s="1067">
        <f t="shared" si="112"/>
        <v>2.9300000000000068</v>
      </c>
      <c r="AP372" s="1067">
        <f t="shared" si="112"/>
        <v>2.92999999999995</v>
      </c>
      <c r="AQ372" s="1067">
        <f t="shared" si="112"/>
        <v>2.9299999999999784</v>
      </c>
      <c r="AR372" s="1067">
        <f t="shared" si="112"/>
        <v>2.9299999999999784</v>
      </c>
      <c r="AS372" s="1067">
        <f t="shared" si="112"/>
        <v>2.9299999999999784</v>
      </c>
      <c r="AT372" s="1067">
        <f t="shared" si="112"/>
        <v>2.92999999999995</v>
      </c>
      <c r="AU372" s="1067">
        <f t="shared" si="112"/>
        <v>2.92999999999995</v>
      </c>
      <c r="AV372" s="1067">
        <f t="shared" si="112"/>
        <v>2.92999999999995</v>
      </c>
      <c r="AW372" s="1067">
        <f t="shared" si="112"/>
        <v>2.9299999999999784</v>
      </c>
      <c r="AX372" s="1067">
        <f t="shared" si="112"/>
        <v>2.9299999999999784</v>
      </c>
      <c r="AY372" s="1067">
        <f t="shared" si="112"/>
        <v>2.9300000000000068</v>
      </c>
      <c r="AZ372" s="1067">
        <f t="shared" si="112"/>
        <v>2.92999999999995</v>
      </c>
      <c r="BA372" s="1067">
        <f t="shared" si="112"/>
        <v>2.9299999999999784</v>
      </c>
      <c r="BB372" s="1067">
        <f t="shared" si="112"/>
        <v>2.92999999999995</v>
      </c>
      <c r="BC372" s="1067">
        <f t="shared" si="112"/>
        <v>2.9300000000000068</v>
      </c>
      <c r="BD372" s="1067">
        <f t="shared" si="112"/>
        <v>2.9300000000000068</v>
      </c>
      <c r="BE372" s="1067">
        <f t="shared" si="112"/>
        <v>2.9300000000000068</v>
      </c>
      <c r="BF372" s="1067">
        <f t="shared" si="112"/>
        <v>2.9299999999999784</v>
      </c>
      <c r="BG372" s="1067">
        <f t="shared" si="112"/>
        <v>2.92999999999995</v>
      </c>
      <c r="BH372" s="1067">
        <f t="shared" si="112"/>
        <v>2.92999999999995</v>
      </c>
      <c r="BI372" s="1067">
        <f t="shared" si="112"/>
        <v>2.9299999999999784</v>
      </c>
      <c r="BJ372" s="1067">
        <f t="shared" si="112"/>
        <v>2.9300000000000068</v>
      </c>
      <c r="BK372" s="1566"/>
      <c r="BL372" s="1566"/>
      <c r="BM372" s="1566"/>
      <c r="BN372" s="1566"/>
      <c r="BO372" s="1566"/>
      <c r="BP372" s="1566"/>
      <c r="BQ372" s="1566"/>
      <c r="BR372" s="1566"/>
      <c r="BS372" s="1566"/>
      <c r="BT372" s="1566"/>
      <c r="BU372" s="1566"/>
      <c r="BV372" s="1566"/>
      <c r="BW372" s="1566"/>
      <c r="BX372" s="1566"/>
      <c r="BY372" s="1566"/>
      <c r="BZ372" s="1566"/>
      <c r="CA372" s="1566"/>
      <c r="CB372" s="1566"/>
      <c r="CC372" s="1566"/>
      <c r="CD372" s="1566"/>
      <c r="CE372" s="1566"/>
      <c r="CF372" s="1566"/>
      <c r="CG372" s="1566"/>
      <c r="CH372" s="1566"/>
      <c r="CI372" s="1567"/>
    </row>
    <row r="373" spans="2:87" x14ac:dyDescent="0.25">
      <c r="B373" s="1376"/>
      <c r="C373" s="1377" t="s">
        <v>701</v>
      </c>
      <c r="D373" s="1377"/>
      <c r="E373" s="1377" t="s">
        <v>146</v>
      </c>
      <c r="F373" s="1377">
        <v>2</v>
      </c>
      <c r="G373" s="1067">
        <f t="shared" ref="G373:BJ373" si="113">G42</f>
        <v>161.83000000000001</v>
      </c>
      <c r="H373" s="1067">
        <f t="shared" si="113"/>
        <v>154.29</v>
      </c>
      <c r="I373" s="1067">
        <f t="shared" si="113"/>
        <v>154.26000000000002</v>
      </c>
      <c r="J373" s="1067">
        <f t="shared" si="113"/>
        <v>154.22</v>
      </c>
      <c r="K373" s="1067">
        <f t="shared" si="113"/>
        <v>154.19</v>
      </c>
      <c r="L373" s="1067">
        <f t="shared" si="113"/>
        <v>158.42000000000002</v>
      </c>
      <c r="M373" s="1067">
        <f t="shared" si="113"/>
        <v>154.62300000000002</v>
      </c>
      <c r="N373" s="1067">
        <f t="shared" si="113"/>
        <v>169.50975000000003</v>
      </c>
      <c r="O373" s="1067">
        <f t="shared" si="113"/>
        <v>169.39650000000003</v>
      </c>
      <c r="P373" s="1067">
        <f t="shared" si="113"/>
        <v>163.76821268656718</v>
      </c>
      <c r="Q373" s="1067">
        <f t="shared" si="113"/>
        <v>194.13992537313433</v>
      </c>
      <c r="R373" s="1067">
        <f t="shared" si="113"/>
        <v>194.02667537313431</v>
      </c>
      <c r="S373" s="1067">
        <f t="shared" si="113"/>
        <v>193.91342537313432</v>
      </c>
      <c r="T373" s="1067">
        <f t="shared" si="113"/>
        <v>193.80017537313432</v>
      </c>
      <c r="U373" s="1067">
        <f t="shared" si="113"/>
        <v>193.68692537313433</v>
      </c>
      <c r="V373" s="1067">
        <f t="shared" si="113"/>
        <v>193.57367537313431</v>
      </c>
      <c r="W373" s="1067">
        <f t="shared" si="113"/>
        <v>182.43035074626872</v>
      </c>
      <c r="X373" s="1067">
        <f t="shared" si="113"/>
        <v>182.31710074626872</v>
      </c>
      <c r="Y373" s="1067">
        <f t="shared" si="113"/>
        <v>182.20385074626873</v>
      </c>
      <c r="Z373" s="1067">
        <f t="shared" si="113"/>
        <v>182.09060074626871</v>
      </c>
      <c r="AA373" s="1067">
        <f t="shared" si="113"/>
        <v>145.106245</v>
      </c>
      <c r="AB373" s="1067">
        <f t="shared" si="113"/>
        <v>144.99337249999999</v>
      </c>
      <c r="AC373" s="1067">
        <f t="shared" si="113"/>
        <v>144.88050000000001</v>
      </c>
      <c r="AD373" s="1067">
        <f t="shared" si="113"/>
        <v>144.7676275</v>
      </c>
      <c r="AE373" s="1067">
        <f t="shared" si="113"/>
        <v>137.090945</v>
      </c>
      <c r="AF373" s="1067">
        <f t="shared" si="113"/>
        <v>136.9780725</v>
      </c>
      <c r="AG373" s="1067">
        <f t="shared" si="113"/>
        <v>136.86519999999999</v>
      </c>
      <c r="AH373" s="1067">
        <f t="shared" si="113"/>
        <v>136.75232750000001</v>
      </c>
      <c r="AI373" s="1067">
        <f t="shared" si="113"/>
        <v>136.639455</v>
      </c>
      <c r="AJ373" s="1067">
        <f t="shared" si="113"/>
        <v>115.12197250000001</v>
      </c>
      <c r="AK373" s="1067">
        <f t="shared" si="113"/>
        <v>115.00910000000002</v>
      </c>
      <c r="AL373" s="1067">
        <f t="shared" si="113"/>
        <v>114.89622750000001</v>
      </c>
      <c r="AM373" s="1067">
        <f t="shared" si="113"/>
        <v>114.78334500000001</v>
      </c>
      <c r="AN373" s="1067">
        <f t="shared" si="113"/>
        <v>114.67047250000002</v>
      </c>
      <c r="AO373" s="1067">
        <f t="shared" si="113"/>
        <v>93.153000000000006</v>
      </c>
      <c r="AP373" s="1067">
        <f t="shared" si="113"/>
        <v>93.040127500000011</v>
      </c>
      <c r="AQ373" s="1067">
        <f t="shared" si="113"/>
        <v>92.927245000000013</v>
      </c>
      <c r="AR373" s="1067">
        <f t="shared" si="113"/>
        <v>92.814372500000005</v>
      </c>
      <c r="AS373" s="1067">
        <f t="shared" si="113"/>
        <v>92.70150000000001</v>
      </c>
      <c r="AT373" s="1067">
        <f t="shared" si="113"/>
        <v>92.588627500000015</v>
      </c>
      <c r="AU373" s="1067">
        <f t="shared" si="113"/>
        <v>92.475755000000007</v>
      </c>
      <c r="AV373" s="1067">
        <f t="shared" si="113"/>
        <v>92.362872500000009</v>
      </c>
      <c r="AW373" s="1067">
        <f t="shared" si="113"/>
        <v>92.250000000000014</v>
      </c>
      <c r="AX373" s="1067">
        <f t="shared" si="113"/>
        <v>92.137127500000005</v>
      </c>
      <c r="AY373" s="1067">
        <f t="shared" si="113"/>
        <v>92.024245000000008</v>
      </c>
      <c r="AZ373" s="1067">
        <f t="shared" si="113"/>
        <v>91.911372500000013</v>
      </c>
      <c r="BA373" s="1067">
        <f t="shared" si="113"/>
        <v>91.798500000000018</v>
      </c>
      <c r="BB373" s="1067">
        <f t="shared" si="113"/>
        <v>91.68562750000001</v>
      </c>
      <c r="BC373" s="1067">
        <f t="shared" si="113"/>
        <v>91.572755000000015</v>
      </c>
      <c r="BD373" s="1067">
        <f t="shared" si="113"/>
        <v>91.459872500000017</v>
      </c>
      <c r="BE373" s="1067">
        <f t="shared" si="113"/>
        <v>91.347000000000008</v>
      </c>
      <c r="BF373" s="1067">
        <f t="shared" si="113"/>
        <v>91.234127500000014</v>
      </c>
      <c r="BG373" s="1067">
        <f t="shared" si="113"/>
        <v>91.121255000000005</v>
      </c>
      <c r="BH373" s="1067">
        <f t="shared" si="113"/>
        <v>91.008372500000007</v>
      </c>
      <c r="BI373" s="1067">
        <f t="shared" si="113"/>
        <v>90.895500000000013</v>
      </c>
      <c r="BJ373" s="1067">
        <f t="shared" si="113"/>
        <v>90.782627500000018</v>
      </c>
      <c r="BK373" s="1566"/>
      <c r="BL373" s="1566"/>
      <c r="BM373" s="1566"/>
      <c r="BN373" s="1566"/>
      <c r="BO373" s="1566"/>
      <c r="BP373" s="1566"/>
      <c r="BQ373" s="1566"/>
      <c r="BR373" s="1566"/>
      <c r="BS373" s="1566"/>
      <c r="BT373" s="1566"/>
      <c r="BU373" s="1566"/>
      <c r="BV373" s="1566"/>
      <c r="BW373" s="1566"/>
      <c r="BX373" s="1566"/>
      <c r="BY373" s="1566"/>
      <c r="BZ373" s="1566"/>
      <c r="CA373" s="1566"/>
      <c r="CB373" s="1566"/>
      <c r="CC373" s="1566"/>
      <c r="CD373" s="1566"/>
      <c r="CE373" s="1566"/>
      <c r="CF373" s="1566"/>
      <c r="CG373" s="1566"/>
      <c r="CH373" s="1566"/>
      <c r="CI373" s="1567"/>
    </row>
    <row r="374" spans="2:87" x14ac:dyDescent="0.25">
      <c r="B374" s="1376"/>
      <c r="C374" s="1377" t="s">
        <v>702</v>
      </c>
      <c r="D374" s="1377"/>
      <c r="E374" s="1377" t="s">
        <v>146</v>
      </c>
      <c r="F374" s="1377">
        <v>2</v>
      </c>
      <c r="G374" s="1067">
        <f t="shared" ref="G374:AL374" si="114">SUM(G368:G372)+G88</f>
        <v>182.86999999999998</v>
      </c>
      <c r="H374" s="1067">
        <f t="shared" si="114"/>
        <v>180.29999999999995</v>
      </c>
      <c r="I374" s="1067">
        <f t="shared" si="114"/>
        <v>179.64</v>
      </c>
      <c r="J374" s="1067">
        <f t="shared" si="114"/>
        <v>178.73</v>
      </c>
      <c r="K374" s="1067">
        <f t="shared" si="114"/>
        <v>179.16000000000003</v>
      </c>
      <c r="L374" s="1067">
        <f t="shared" si="114"/>
        <v>178.37999999999997</v>
      </c>
      <c r="M374" s="1067">
        <f t="shared" si="114"/>
        <v>178.53064914695986</v>
      </c>
      <c r="N374" s="1067">
        <f t="shared" si="114"/>
        <v>180.11999999999998</v>
      </c>
      <c r="O374" s="1067">
        <f t="shared" si="114"/>
        <v>180.84999999999994</v>
      </c>
      <c r="P374" s="1067">
        <f t="shared" si="114"/>
        <v>181.55999999999997</v>
      </c>
      <c r="Q374" s="1067">
        <f t="shared" si="114"/>
        <v>182.60999999999999</v>
      </c>
      <c r="R374" s="1067">
        <f t="shared" si="114"/>
        <v>182.92999999999998</v>
      </c>
      <c r="S374" s="1067">
        <f t="shared" si="114"/>
        <v>183.49999999999997</v>
      </c>
      <c r="T374" s="1067">
        <f t="shared" si="114"/>
        <v>183.60999999999999</v>
      </c>
      <c r="U374" s="1067">
        <f t="shared" si="114"/>
        <v>184.72999999999996</v>
      </c>
      <c r="V374" s="1067">
        <f t="shared" si="114"/>
        <v>184.86999999999998</v>
      </c>
      <c r="W374" s="1067">
        <f t="shared" si="114"/>
        <v>184.79</v>
      </c>
      <c r="X374" s="1067">
        <f t="shared" si="114"/>
        <v>185.73999999999995</v>
      </c>
      <c r="Y374" s="1067">
        <f t="shared" si="114"/>
        <v>186.16999999999996</v>
      </c>
      <c r="Z374" s="1067">
        <f t="shared" si="114"/>
        <v>186.49999999999994</v>
      </c>
      <c r="AA374" s="1067">
        <f t="shared" si="114"/>
        <v>186.97999999999996</v>
      </c>
      <c r="AB374" s="1067">
        <f t="shared" si="114"/>
        <v>187.09999999999997</v>
      </c>
      <c r="AC374" s="1067">
        <f t="shared" si="114"/>
        <v>187.36432404760112</v>
      </c>
      <c r="AD374" s="1067">
        <f t="shared" si="114"/>
        <v>187.29046812056166</v>
      </c>
      <c r="AE374" s="1067">
        <f t="shared" si="114"/>
        <v>188.24959213111489</v>
      </c>
      <c r="AF374" s="1067">
        <f t="shared" si="114"/>
        <v>189.24002735599584</v>
      </c>
      <c r="AG374" s="1067">
        <f t="shared" si="114"/>
        <v>189.98410605422373</v>
      </c>
      <c r="AH374" s="1067">
        <f t="shared" si="114"/>
        <v>190.40754235736273</v>
      </c>
      <c r="AI374" s="1067">
        <f t="shared" si="114"/>
        <v>191.18999999999997</v>
      </c>
      <c r="AJ374" s="1067">
        <f t="shared" si="114"/>
        <v>192.01000000000002</v>
      </c>
      <c r="AK374" s="1067">
        <f t="shared" si="114"/>
        <v>192.26</v>
      </c>
      <c r="AL374" s="1067">
        <f t="shared" si="114"/>
        <v>192.37999999999994</v>
      </c>
      <c r="AM374" s="1067">
        <f t="shared" ref="AM374:BJ374" si="115">SUM(AM368:AM372)+AM88</f>
        <v>192.85</v>
      </c>
      <c r="AN374" s="1067">
        <f t="shared" si="115"/>
        <v>193.76</v>
      </c>
      <c r="AO374" s="1067">
        <f t="shared" si="115"/>
        <v>193.73</v>
      </c>
      <c r="AP374" s="1067">
        <f t="shared" si="115"/>
        <v>194.46999999999997</v>
      </c>
      <c r="AQ374" s="1067">
        <f t="shared" si="115"/>
        <v>194.5</v>
      </c>
      <c r="AR374" s="1067">
        <f t="shared" si="115"/>
        <v>195.95</v>
      </c>
      <c r="AS374" s="1067">
        <f t="shared" si="115"/>
        <v>195.92999999999998</v>
      </c>
      <c r="AT374" s="1067">
        <f t="shared" si="115"/>
        <v>196.72999999999996</v>
      </c>
      <c r="AU374" s="1067">
        <f t="shared" si="115"/>
        <v>196.98</v>
      </c>
      <c r="AV374" s="1067">
        <f t="shared" si="115"/>
        <v>197.67999999999998</v>
      </c>
      <c r="AW374" s="1067">
        <f t="shared" si="115"/>
        <v>197.52999999999997</v>
      </c>
      <c r="AX374" s="1067">
        <f t="shared" si="115"/>
        <v>198.67999999999998</v>
      </c>
      <c r="AY374" s="1067">
        <f t="shared" si="115"/>
        <v>199.14</v>
      </c>
      <c r="AZ374" s="1067">
        <f t="shared" si="115"/>
        <v>199.25</v>
      </c>
      <c r="BA374" s="1067">
        <f t="shared" si="115"/>
        <v>199.67999999999998</v>
      </c>
      <c r="BB374" s="1067">
        <f t="shared" si="115"/>
        <v>199.82</v>
      </c>
      <c r="BC374" s="1067">
        <f t="shared" si="115"/>
        <v>200.29</v>
      </c>
      <c r="BD374" s="1067">
        <f t="shared" si="115"/>
        <v>200.76</v>
      </c>
      <c r="BE374" s="1067">
        <f t="shared" si="115"/>
        <v>201.57</v>
      </c>
      <c r="BF374" s="1067">
        <f t="shared" si="115"/>
        <v>202.14999999999998</v>
      </c>
      <c r="BG374" s="1067">
        <f t="shared" si="115"/>
        <v>202.54999999999998</v>
      </c>
      <c r="BH374" s="1067">
        <f t="shared" si="115"/>
        <v>203.04999999999998</v>
      </c>
      <c r="BI374" s="1067">
        <f t="shared" si="115"/>
        <v>203.26</v>
      </c>
      <c r="BJ374" s="1067">
        <f t="shared" si="115"/>
        <v>203.55999999999997</v>
      </c>
      <c r="BK374" s="1566"/>
      <c r="BL374" s="1566"/>
      <c r="BM374" s="1566"/>
      <c r="BN374" s="1566"/>
      <c r="BO374" s="1566"/>
      <c r="BP374" s="1566"/>
      <c r="BQ374" s="1566"/>
      <c r="BR374" s="1566"/>
      <c r="BS374" s="1566"/>
      <c r="BT374" s="1566"/>
      <c r="BU374" s="1566"/>
      <c r="BV374" s="1566"/>
      <c r="BW374" s="1566"/>
      <c r="BX374" s="1566"/>
      <c r="BY374" s="1566"/>
      <c r="BZ374" s="1566"/>
      <c r="CA374" s="1566"/>
      <c r="CB374" s="1566"/>
      <c r="CC374" s="1566"/>
      <c r="CD374" s="1566"/>
      <c r="CE374" s="1566"/>
      <c r="CF374" s="1566"/>
      <c r="CG374" s="1566"/>
      <c r="CH374" s="1566"/>
      <c r="CI374" s="1567"/>
    </row>
    <row r="375" spans="2:87" x14ac:dyDescent="0.25">
      <c r="B375" s="1376"/>
      <c r="C375" s="1377"/>
      <c r="D375" s="1377"/>
      <c r="E375" s="1377"/>
      <c r="F375" s="1377"/>
      <c r="G375" s="1377"/>
      <c r="H375" s="1377"/>
      <c r="I375" s="1377"/>
      <c r="J375" s="1377"/>
      <c r="K375" s="1377"/>
      <c r="L375" s="1377"/>
      <c r="M375" s="1377"/>
      <c r="N375" s="1377"/>
      <c r="O375" s="1377"/>
      <c r="P375" s="1377"/>
      <c r="Q375" s="1377"/>
      <c r="R375" s="1377"/>
      <c r="S375" s="1377"/>
      <c r="T375" s="1377"/>
      <c r="U375" s="1377"/>
      <c r="V375" s="1377"/>
      <c r="W375" s="1377"/>
      <c r="X375" s="1377"/>
      <c r="Y375" s="1377"/>
      <c r="Z375" s="1377"/>
      <c r="AA375" s="1377"/>
      <c r="AB375" s="1377"/>
      <c r="AC375" s="1377"/>
      <c r="AD375" s="1377"/>
      <c r="AE375" s="1377"/>
      <c r="AF375" s="1377"/>
      <c r="AG375" s="1377"/>
      <c r="AH375" s="1377"/>
      <c r="AI375" s="1377"/>
      <c r="AJ375" s="1377"/>
      <c r="AK375" s="1377"/>
      <c r="AL375" s="1377"/>
      <c r="AM375" s="1377"/>
      <c r="AN375" s="1377"/>
      <c r="AO375" s="1377"/>
      <c r="AP375" s="1377"/>
      <c r="AQ375" s="1377"/>
      <c r="AR375" s="1377"/>
      <c r="AS375" s="1377"/>
      <c r="AT375" s="1377"/>
      <c r="AU375" s="1377"/>
      <c r="AV375" s="1377"/>
      <c r="AW375" s="1377"/>
      <c r="AX375" s="1377"/>
      <c r="AY375" s="1377"/>
      <c r="AZ375" s="1377"/>
      <c r="BA375" s="1377"/>
      <c r="BB375" s="1377"/>
      <c r="BC375" s="1377"/>
      <c r="BD375" s="1377"/>
      <c r="BE375" s="1377"/>
      <c r="BF375" s="1377"/>
      <c r="BG375" s="1377"/>
      <c r="BH375" s="1377"/>
      <c r="BI375" s="1377"/>
      <c r="BJ375" s="1377"/>
      <c r="BK375" s="1377"/>
      <c r="BL375" s="1377"/>
      <c r="BM375" s="1377"/>
      <c r="BN375" s="1377"/>
      <c r="BO375" s="1377"/>
      <c r="BP375" s="1377"/>
      <c r="BQ375" s="1377"/>
      <c r="BR375" s="1377"/>
      <c r="BS375" s="1377"/>
      <c r="BT375" s="1377"/>
      <c r="BU375" s="1377"/>
      <c r="BV375" s="1377"/>
      <c r="BW375" s="1377"/>
      <c r="BX375" s="1377"/>
      <c r="BY375" s="1377"/>
      <c r="BZ375" s="1377"/>
      <c r="CA375" s="1377"/>
      <c r="CB375" s="1377"/>
      <c r="CC375" s="1377"/>
      <c r="CD375" s="1377"/>
      <c r="CE375" s="1377"/>
      <c r="CF375" s="1377"/>
      <c r="CG375" s="1377"/>
      <c r="CH375" s="1377"/>
      <c r="CI375" s="1378"/>
    </row>
    <row r="376" spans="2:87" x14ac:dyDescent="0.25">
      <c r="B376" s="1376" t="s">
        <v>703</v>
      </c>
      <c r="C376" s="1377"/>
      <c r="D376" s="1377"/>
      <c r="E376" s="1377"/>
      <c r="F376" s="1377"/>
      <c r="G376" s="1065" t="s">
        <v>118</v>
      </c>
      <c r="H376" s="1065" t="s">
        <v>119</v>
      </c>
      <c r="I376" s="1065" t="s">
        <v>120</v>
      </c>
      <c r="J376" s="1065" t="s">
        <v>121</v>
      </c>
      <c r="K376" s="1065" t="s">
        <v>122</v>
      </c>
      <c r="L376" s="1065" t="s">
        <v>123</v>
      </c>
      <c r="M376" s="1065" t="s">
        <v>124</v>
      </c>
      <c r="N376" s="1065" t="s">
        <v>125</v>
      </c>
      <c r="O376" s="1065" t="s">
        <v>126</v>
      </c>
      <c r="P376" s="1065" t="s">
        <v>127</v>
      </c>
      <c r="Q376" s="1065" t="s">
        <v>128</v>
      </c>
      <c r="R376" s="1065" t="s">
        <v>129</v>
      </c>
      <c r="S376" s="1065" t="s">
        <v>157</v>
      </c>
      <c r="T376" s="1065" t="s">
        <v>158</v>
      </c>
      <c r="U376" s="1065" t="s">
        <v>159</v>
      </c>
      <c r="V376" s="1065" t="s">
        <v>160</v>
      </c>
      <c r="W376" s="1065" t="s">
        <v>130</v>
      </c>
      <c r="X376" s="1065" t="s">
        <v>161</v>
      </c>
      <c r="Y376" s="1065" t="s">
        <v>162</v>
      </c>
      <c r="Z376" s="1065" t="s">
        <v>163</v>
      </c>
      <c r="AA376" s="1065" t="s">
        <v>164</v>
      </c>
      <c r="AB376" s="1065" t="s">
        <v>131</v>
      </c>
      <c r="AC376" s="1065" t="s">
        <v>165</v>
      </c>
      <c r="AD376" s="1065" t="s">
        <v>166</v>
      </c>
      <c r="AE376" s="1065" t="s">
        <v>167</v>
      </c>
      <c r="AF376" s="1065" t="s">
        <v>168</v>
      </c>
      <c r="AG376" s="1065" t="s">
        <v>132</v>
      </c>
      <c r="AH376" s="1065" t="s">
        <v>169</v>
      </c>
      <c r="AI376" s="1065" t="s">
        <v>170</v>
      </c>
      <c r="AJ376" s="1065" t="s">
        <v>171</v>
      </c>
      <c r="AK376" s="1065" t="s">
        <v>172</v>
      </c>
      <c r="AL376" s="1065" t="s">
        <v>133</v>
      </c>
      <c r="AM376" s="1065" t="s">
        <v>173</v>
      </c>
      <c r="AN376" s="1065" t="s">
        <v>174</v>
      </c>
      <c r="AO376" s="1065" t="s">
        <v>175</v>
      </c>
      <c r="AP376" s="1065" t="s">
        <v>176</v>
      </c>
      <c r="AQ376" s="1065" t="s">
        <v>134</v>
      </c>
      <c r="AR376" s="1065" t="s">
        <v>177</v>
      </c>
      <c r="AS376" s="1065" t="s">
        <v>178</v>
      </c>
      <c r="AT376" s="1065" t="s">
        <v>179</v>
      </c>
      <c r="AU376" s="1065" t="s">
        <v>180</v>
      </c>
      <c r="AV376" s="1065" t="s">
        <v>135</v>
      </c>
      <c r="AW376" s="1065" t="s">
        <v>181</v>
      </c>
      <c r="AX376" s="1065" t="s">
        <v>182</v>
      </c>
      <c r="AY376" s="1065" t="s">
        <v>183</v>
      </c>
      <c r="AZ376" s="1065" t="s">
        <v>184</v>
      </c>
      <c r="BA376" s="1065" t="s">
        <v>136</v>
      </c>
      <c r="BB376" s="1065" t="s">
        <v>185</v>
      </c>
      <c r="BC376" s="1065" t="s">
        <v>186</v>
      </c>
      <c r="BD376" s="1065" t="s">
        <v>187</v>
      </c>
      <c r="BE376" s="1065" t="s">
        <v>188</v>
      </c>
      <c r="BF376" s="1065" t="s">
        <v>137</v>
      </c>
      <c r="BG376" s="1065" t="s">
        <v>189</v>
      </c>
      <c r="BH376" s="1065" t="s">
        <v>190</v>
      </c>
      <c r="BI376" s="1065" t="s">
        <v>191</v>
      </c>
      <c r="BJ376" s="1065" t="s">
        <v>192</v>
      </c>
      <c r="BK376" s="1065" t="s">
        <v>138</v>
      </c>
      <c r="BL376" s="1065" t="s">
        <v>193</v>
      </c>
      <c r="BM376" s="1065" t="s">
        <v>194</v>
      </c>
      <c r="BN376" s="1065" t="s">
        <v>195</v>
      </c>
      <c r="BO376" s="1065" t="s">
        <v>196</v>
      </c>
      <c r="BP376" s="1065" t="s">
        <v>139</v>
      </c>
      <c r="BQ376" s="1065" t="s">
        <v>197</v>
      </c>
      <c r="BR376" s="1065" t="s">
        <v>198</v>
      </c>
      <c r="BS376" s="1065" t="s">
        <v>199</v>
      </c>
      <c r="BT376" s="1065" t="s">
        <v>200</v>
      </c>
      <c r="BU376" s="1065" t="s">
        <v>140</v>
      </c>
      <c r="BV376" s="1065" t="s">
        <v>201</v>
      </c>
      <c r="BW376" s="1065" t="s">
        <v>202</v>
      </c>
      <c r="BX376" s="1065" t="s">
        <v>203</v>
      </c>
      <c r="BY376" s="1065" t="s">
        <v>204</v>
      </c>
      <c r="BZ376" s="1065" t="s">
        <v>141</v>
      </c>
      <c r="CA376" s="1065" t="s">
        <v>205</v>
      </c>
      <c r="CB376" s="1065" t="s">
        <v>206</v>
      </c>
      <c r="CC376" s="1065" t="s">
        <v>207</v>
      </c>
      <c r="CD376" s="1065" t="s">
        <v>208</v>
      </c>
      <c r="CE376" s="1065" t="s">
        <v>142</v>
      </c>
      <c r="CF376" s="1065" t="s">
        <v>209</v>
      </c>
      <c r="CG376" s="1065" t="s">
        <v>210</v>
      </c>
      <c r="CH376" s="1065" t="s">
        <v>211</v>
      </c>
      <c r="CI376" s="1066" t="s">
        <v>212</v>
      </c>
    </row>
    <row r="377" spans="2:87" x14ac:dyDescent="0.25">
      <c r="B377" s="1376"/>
      <c r="C377" s="1377" t="s">
        <v>697</v>
      </c>
      <c r="D377" s="1377"/>
      <c r="E377" s="1377" t="s">
        <v>146</v>
      </c>
      <c r="F377" s="1377">
        <v>2</v>
      </c>
      <c r="G377" s="1067">
        <f t="shared" ref="G377:BJ378" si="116">G136-G147</f>
        <v>28.55</v>
      </c>
      <c r="H377" s="1067">
        <f t="shared" si="116"/>
        <v>30.479999999999997</v>
      </c>
      <c r="I377" s="1067">
        <f t="shared" si="116"/>
        <v>34.19</v>
      </c>
      <c r="J377" s="1067">
        <f t="shared" si="116"/>
        <v>38.35</v>
      </c>
      <c r="K377" s="1067">
        <f t="shared" si="116"/>
        <v>42.63</v>
      </c>
      <c r="L377" s="1067">
        <f t="shared" si="116"/>
        <v>47.06</v>
      </c>
      <c r="M377" s="1067">
        <f t="shared" si="116"/>
        <v>51.64715593391751</v>
      </c>
      <c r="N377" s="1067">
        <f t="shared" si="116"/>
        <v>57.342083292460771</v>
      </c>
      <c r="O377" s="1067">
        <f t="shared" si="116"/>
        <v>62.845874754882779</v>
      </c>
      <c r="P377" s="1067">
        <f t="shared" si="116"/>
        <v>68.408206150095907</v>
      </c>
      <c r="Q377" s="1067">
        <f t="shared" si="116"/>
        <v>73.663032423996299</v>
      </c>
      <c r="R377" s="1067">
        <f t="shared" si="116"/>
        <v>78.40219829320435</v>
      </c>
      <c r="S377" s="1067">
        <f t="shared" si="116"/>
        <v>83.303046783011439</v>
      </c>
      <c r="T377" s="1067">
        <f t="shared" si="116"/>
        <v>87.599750457998923</v>
      </c>
      <c r="U377" s="1067">
        <f t="shared" si="116"/>
        <v>92.073735104000463</v>
      </c>
      <c r="V377" s="1067">
        <f t="shared" si="116"/>
        <v>96.196053293452437</v>
      </c>
      <c r="W377" s="1067">
        <f t="shared" si="116"/>
        <v>96.246529180400032</v>
      </c>
      <c r="X377" s="1067">
        <f t="shared" si="116"/>
        <v>95.978530154340774</v>
      </c>
      <c r="Y377" s="1067">
        <f t="shared" si="116"/>
        <v>95.694112098886706</v>
      </c>
      <c r="Z377" s="1067">
        <f t="shared" si="116"/>
        <v>95.417230510772498</v>
      </c>
      <c r="AA377" s="1067">
        <f t="shared" si="116"/>
        <v>94.804801606447711</v>
      </c>
      <c r="AB377" s="1067">
        <f t="shared" si="116"/>
        <v>94.828571805570078</v>
      </c>
      <c r="AC377" s="1067">
        <f t="shared" si="116"/>
        <v>95.37519809433384</v>
      </c>
      <c r="AD377" s="1067">
        <f t="shared" si="116"/>
        <v>95.910103111348846</v>
      </c>
      <c r="AE377" s="1067">
        <f t="shared" si="116"/>
        <v>96.453561852753822</v>
      </c>
      <c r="AF377" s="1067">
        <f t="shared" si="116"/>
        <v>96.986019552203459</v>
      </c>
      <c r="AG377" s="1067">
        <f t="shared" si="116"/>
        <v>96.837558329706525</v>
      </c>
      <c r="AH377" s="1067">
        <f t="shared" si="116"/>
        <v>96.681785005013609</v>
      </c>
      <c r="AI377" s="1067">
        <f t="shared" si="116"/>
        <v>96.529489298711638</v>
      </c>
      <c r="AJ377" s="1067">
        <f t="shared" si="116"/>
        <v>96.359339730798595</v>
      </c>
      <c r="AK377" s="1067">
        <f t="shared" si="116"/>
        <v>96.181453770030217</v>
      </c>
      <c r="AL377" s="1067">
        <f t="shared" si="116"/>
        <v>95.627918215672324</v>
      </c>
      <c r="AM377" s="1067">
        <f t="shared" si="116"/>
        <v>95.051536782258424</v>
      </c>
      <c r="AN377" s="1067">
        <f t="shared" si="116"/>
        <v>95.333333221993982</v>
      </c>
      <c r="AO377" s="1067">
        <f t="shared" si="116"/>
        <v>95.62401593426361</v>
      </c>
      <c r="AP377" s="1067">
        <f t="shared" si="116"/>
        <v>95.914241071715978</v>
      </c>
      <c r="AQ377" s="1067">
        <f t="shared" si="116"/>
        <v>96.195697519277402</v>
      </c>
      <c r="AR377" s="1067">
        <f t="shared" si="116"/>
        <v>96.477528218399698</v>
      </c>
      <c r="AS377" s="1067">
        <f t="shared" si="116"/>
        <v>96.759586097928405</v>
      </c>
      <c r="AT377" s="1067">
        <f t="shared" si="116"/>
        <v>97.041065210174196</v>
      </c>
      <c r="AU377" s="1067">
        <f t="shared" si="116"/>
        <v>97.321542133506767</v>
      </c>
      <c r="AV377" s="1067">
        <f t="shared" si="116"/>
        <v>97.601479174379492</v>
      </c>
      <c r="AW377" s="1067">
        <f t="shared" si="116"/>
        <v>97.882047804032979</v>
      </c>
      <c r="AX377" s="1067">
        <f t="shared" si="116"/>
        <v>98.172411725645503</v>
      </c>
      <c r="AY377" s="1067">
        <f t="shared" si="116"/>
        <v>98.463740879278134</v>
      </c>
      <c r="AZ377" s="1067">
        <f t="shared" si="116"/>
        <v>98.755940283162147</v>
      </c>
      <c r="BA377" s="1067">
        <f t="shared" si="116"/>
        <v>97.269011792529312</v>
      </c>
      <c r="BB377" s="1067">
        <f t="shared" si="116"/>
        <v>96.676950058432027</v>
      </c>
      <c r="BC377" s="1067">
        <f t="shared" si="116"/>
        <v>95.18850711513852</v>
      </c>
      <c r="BD377" s="1067">
        <f t="shared" si="116"/>
        <v>94.577824322462448</v>
      </c>
      <c r="BE377" s="1067">
        <f t="shared" si="116"/>
        <v>93.066539947233977</v>
      </c>
      <c r="BF377" s="1067">
        <f t="shared" si="116"/>
        <v>91.547842706097967</v>
      </c>
      <c r="BG377" s="1067">
        <f t="shared" si="116"/>
        <v>90.912802040939525</v>
      </c>
      <c r="BH377" s="1067">
        <f t="shared" si="116"/>
        <v>90.274736849295834</v>
      </c>
      <c r="BI377" s="1067">
        <f t="shared" si="116"/>
        <v>90.537521740940988</v>
      </c>
      <c r="BJ377" s="1067">
        <f t="shared" si="116"/>
        <v>90.800669360525973</v>
      </c>
      <c r="BK377" s="1566"/>
      <c r="BL377" s="1566"/>
      <c r="BM377" s="1566"/>
      <c r="BN377" s="1566"/>
      <c r="BO377" s="1566"/>
      <c r="BP377" s="1566"/>
      <c r="BQ377" s="1566"/>
      <c r="BR377" s="1566"/>
      <c r="BS377" s="1566"/>
      <c r="BT377" s="1566"/>
      <c r="BU377" s="1566"/>
      <c r="BV377" s="1566"/>
      <c r="BW377" s="1566"/>
      <c r="BX377" s="1566"/>
      <c r="BY377" s="1566"/>
      <c r="BZ377" s="1566"/>
      <c r="CA377" s="1566"/>
      <c r="CB377" s="1566"/>
      <c r="CC377" s="1566"/>
      <c r="CD377" s="1566"/>
      <c r="CE377" s="1566"/>
      <c r="CF377" s="1566"/>
      <c r="CG377" s="1566"/>
      <c r="CH377" s="1566"/>
      <c r="CI377" s="1567"/>
    </row>
    <row r="378" spans="2:87" x14ac:dyDescent="0.25">
      <c r="B378" s="1376"/>
      <c r="C378" s="1377" t="s">
        <v>698</v>
      </c>
      <c r="D378" s="1377"/>
      <c r="E378" s="1377" t="s">
        <v>146</v>
      </c>
      <c r="F378" s="1377">
        <v>2</v>
      </c>
      <c r="G378" s="1067">
        <f t="shared" si="116"/>
        <v>85.35</v>
      </c>
      <c r="H378" s="1067">
        <f t="shared" si="116"/>
        <v>84.16</v>
      </c>
      <c r="I378" s="1067">
        <f t="shared" si="116"/>
        <v>81.040000000000006</v>
      </c>
      <c r="J378" s="1067">
        <f t="shared" si="116"/>
        <v>76.959999999999994</v>
      </c>
      <c r="K378" s="1067">
        <f t="shared" si="116"/>
        <v>72.34</v>
      </c>
      <c r="L378" s="1067">
        <f t="shared" si="116"/>
        <v>67.680000000000007</v>
      </c>
      <c r="M378" s="1067">
        <f t="shared" si="116"/>
        <v>61.264406630135269</v>
      </c>
      <c r="N378" s="1067">
        <f t="shared" si="116"/>
        <v>54.71084871616587</v>
      </c>
      <c r="O378" s="1067">
        <f t="shared" si="116"/>
        <v>48.210299690496363</v>
      </c>
      <c r="P378" s="1067">
        <f t="shared" si="116"/>
        <v>41.839026324180438</v>
      </c>
      <c r="Q378" s="1067">
        <f t="shared" si="116"/>
        <v>35.429750323119187</v>
      </c>
      <c r="R378" s="1067">
        <f t="shared" si="116"/>
        <v>29.128868502745814</v>
      </c>
      <c r="S378" s="1067">
        <f t="shared" si="116"/>
        <v>22.946045358398752</v>
      </c>
      <c r="T378" s="1067">
        <f t="shared" si="116"/>
        <v>16.715499997880812</v>
      </c>
      <c r="U378" s="1067">
        <f t="shared" si="116"/>
        <v>10.587287170500741</v>
      </c>
      <c r="V378" s="1067">
        <f t="shared" si="116"/>
        <v>4.503849967286234</v>
      </c>
      <c r="W378" s="1067">
        <f t="shared" si="116"/>
        <v>4.3851988116238729</v>
      </c>
      <c r="X378" s="1067">
        <f t="shared" si="116"/>
        <v>4.2580937514686621</v>
      </c>
      <c r="Y378" s="1067">
        <f t="shared" si="116"/>
        <v>4.1349905384107632</v>
      </c>
      <c r="Z378" s="1067">
        <f t="shared" si="116"/>
        <v>4.0343827332857432</v>
      </c>
      <c r="AA378" s="1067">
        <f t="shared" si="116"/>
        <v>3.9491414326189265</v>
      </c>
      <c r="AB378" s="1067">
        <f t="shared" si="116"/>
        <v>3.8887152920609065</v>
      </c>
      <c r="AC378" s="1067">
        <f t="shared" si="116"/>
        <v>3.8308496719484886</v>
      </c>
      <c r="AD378" s="1067">
        <f t="shared" si="116"/>
        <v>3.7836662246529622</v>
      </c>
      <c r="AE378" s="1067">
        <f t="shared" si="116"/>
        <v>3.7474329722230681</v>
      </c>
      <c r="AF378" s="1067">
        <f t="shared" si="116"/>
        <v>3.7123327774894959</v>
      </c>
      <c r="AG378" s="1067">
        <f t="shared" si="116"/>
        <v>3.6657291946612212</v>
      </c>
      <c r="AH378" s="1067">
        <f t="shared" si="116"/>
        <v>3.6289463523506846</v>
      </c>
      <c r="AI378" s="1067">
        <f t="shared" si="116"/>
        <v>3.5909565057225992</v>
      </c>
      <c r="AJ378" s="1067">
        <f t="shared" si="116"/>
        <v>3.5626215328495237</v>
      </c>
      <c r="AK378" s="1067">
        <f t="shared" si="116"/>
        <v>3.5450487614572257</v>
      </c>
      <c r="AL378" s="1067">
        <f t="shared" si="116"/>
        <v>3.5064048789664906</v>
      </c>
      <c r="AM378" s="1067">
        <f t="shared" si="116"/>
        <v>3.4667743189863049</v>
      </c>
      <c r="AN378" s="1067">
        <f t="shared" si="116"/>
        <v>3.453396753127004</v>
      </c>
      <c r="AO378" s="1067">
        <f t="shared" si="116"/>
        <v>3.4317513087327765</v>
      </c>
      <c r="AP378" s="1067">
        <f t="shared" si="116"/>
        <v>3.4102448457798884</v>
      </c>
      <c r="AQ378" s="1067">
        <f t="shared" si="116"/>
        <v>3.3883377147690785</v>
      </c>
      <c r="AR378" s="1067">
        <f t="shared" si="116"/>
        <v>3.36574710788173</v>
      </c>
      <c r="AS378" s="1067">
        <f t="shared" si="116"/>
        <v>3.3520710930716389</v>
      </c>
      <c r="AT378" s="1067">
        <f t="shared" si="116"/>
        <v>3.3384679936027402</v>
      </c>
      <c r="AU378" s="1067">
        <f t="shared" si="116"/>
        <v>3.3357814794425202</v>
      </c>
      <c r="AV378" s="1067">
        <f t="shared" si="116"/>
        <v>3.3138022642249361</v>
      </c>
      <c r="AW378" s="1067">
        <f t="shared" si="116"/>
        <v>3.3012728560095894</v>
      </c>
      <c r="AX378" s="1067">
        <f t="shared" si="116"/>
        <v>3.2897539536509122</v>
      </c>
      <c r="AY378" s="1067">
        <f t="shared" si="116"/>
        <v>3.2592894546589051</v>
      </c>
      <c r="AZ378" s="1067">
        <f t="shared" si="116"/>
        <v>3.2286921790866288</v>
      </c>
      <c r="BA378" s="1067">
        <f t="shared" si="116"/>
        <v>3.1395469425022684</v>
      </c>
      <c r="BB378" s="1067">
        <f t="shared" si="116"/>
        <v>3.0876808413020322</v>
      </c>
      <c r="BC378" s="1067">
        <f t="shared" si="116"/>
        <v>3.0050645751492029</v>
      </c>
      <c r="BD378" s="1067">
        <f t="shared" si="116"/>
        <v>2.9412248087032937</v>
      </c>
      <c r="BE378" s="1067">
        <f t="shared" si="116"/>
        <v>2.8673877801196221</v>
      </c>
      <c r="BF378" s="1067">
        <f t="shared" si="116"/>
        <v>2.7827722863985311</v>
      </c>
      <c r="BG378" s="1067">
        <f t="shared" si="116"/>
        <v>2.7275951734727659</v>
      </c>
      <c r="BH378" s="1067">
        <f t="shared" si="116"/>
        <v>2.6715960189727372</v>
      </c>
      <c r="BI378" s="1067">
        <f t="shared" si="116"/>
        <v>2.6352162953763223</v>
      </c>
      <c r="BJ378" s="1067">
        <f t="shared" si="116"/>
        <v>2.6086504885605937</v>
      </c>
      <c r="BK378" s="1566"/>
      <c r="BL378" s="1566"/>
      <c r="BM378" s="1566"/>
      <c r="BN378" s="1566"/>
      <c r="BO378" s="1566"/>
      <c r="BP378" s="1566"/>
      <c r="BQ378" s="1566"/>
      <c r="BR378" s="1566"/>
      <c r="BS378" s="1566"/>
      <c r="BT378" s="1566"/>
      <c r="BU378" s="1566"/>
      <c r="BV378" s="1566"/>
      <c r="BW378" s="1566"/>
      <c r="BX378" s="1566"/>
      <c r="BY378" s="1566"/>
      <c r="BZ378" s="1566"/>
      <c r="CA378" s="1566"/>
      <c r="CB378" s="1566"/>
      <c r="CC378" s="1566"/>
      <c r="CD378" s="1566"/>
      <c r="CE378" s="1566"/>
      <c r="CF378" s="1566"/>
      <c r="CG378" s="1566"/>
      <c r="CH378" s="1566"/>
      <c r="CI378" s="1567"/>
    </row>
    <row r="379" spans="2:87" x14ac:dyDescent="0.25">
      <c r="B379" s="1376"/>
      <c r="C379" s="1377" t="s">
        <v>699</v>
      </c>
      <c r="D379" s="1377"/>
      <c r="E379" s="1377" t="s">
        <v>146</v>
      </c>
      <c r="F379" s="1377">
        <v>2</v>
      </c>
      <c r="G379" s="1067">
        <f t="shared" ref="G379:BJ379" si="117">G133+G135-G145-G146</f>
        <v>32.79</v>
      </c>
      <c r="H379" s="1067">
        <f t="shared" si="117"/>
        <v>30.84</v>
      </c>
      <c r="I379" s="1067">
        <f t="shared" si="117"/>
        <v>30.98</v>
      </c>
      <c r="J379" s="1067">
        <f t="shared" si="117"/>
        <v>30.740000000000002</v>
      </c>
      <c r="K379" s="1067">
        <f t="shared" si="117"/>
        <v>31.94</v>
      </c>
      <c r="L379" s="1067">
        <f t="shared" si="117"/>
        <v>31.710000000000004</v>
      </c>
      <c r="M379" s="1067">
        <f t="shared" si="117"/>
        <v>31.878200000000003</v>
      </c>
      <c r="N379" s="1067">
        <f t="shared" si="117"/>
        <v>31.776400000000006</v>
      </c>
      <c r="O379" s="1067">
        <f t="shared" si="117"/>
        <v>32.144599999999997</v>
      </c>
      <c r="P379" s="1067">
        <f t="shared" si="117"/>
        <v>32.032800000000002</v>
      </c>
      <c r="Q379" s="1067">
        <f t="shared" si="117"/>
        <v>32.441000000000003</v>
      </c>
      <c r="R379" s="1067">
        <f t="shared" si="117"/>
        <v>31.959300000000002</v>
      </c>
      <c r="S379" s="1067">
        <f t="shared" si="117"/>
        <v>32.247500000000002</v>
      </c>
      <c r="T379" s="1067">
        <f t="shared" si="117"/>
        <v>32.035800000000002</v>
      </c>
      <c r="U379" s="1067">
        <f t="shared" si="117"/>
        <v>32.664000000000001</v>
      </c>
      <c r="V379" s="1067">
        <f t="shared" si="117"/>
        <v>32.282299999999999</v>
      </c>
      <c r="W379" s="1067">
        <f t="shared" si="117"/>
        <v>31.930500000000006</v>
      </c>
      <c r="X379" s="1067">
        <f t="shared" si="117"/>
        <v>32.438800000000001</v>
      </c>
      <c r="Y379" s="1067">
        <f t="shared" si="117"/>
        <v>32.477000000000004</v>
      </c>
      <c r="Z379" s="1067">
        <f t="shared" si="117"/>
        <v>32.195300000000003</v>
      </c>
      <c r="AA379" s="1067">
        <f t="shared" si="117"/>
        <v>32.8035</v>
      </c>
      <c r="AB379" s="1067">
        <f t="shared" si="117"/>
        <v>32.3917</v>
      </c>
      <c r="AC379" s="1067">
        <f t="shared" si="117"/>
        <v>32.79</v>
      </c>
      <c r="AD379" s="1067">
        <f t="shared" si="117"/>
        <v>32.068199999999997</v>
      </c>
      <c r="AE379" s="1067">
        <f t="shared" si="117"/>
        <v>32.546500000000002</v>
      </c>
      <c r="AF379" s="1067">
        <f t="shared" si="117"/>
        <v>32.814700000000002</v>
      </c>
      <c r="AG379" s="1067">
        <f t="shared" si="117"/>
        <v>33.003</v>
      </c>
      <c r="AH379" s="1067">
        <f t="shared" si="117"/>
        <v>32.791200000000003</v>
      </c>
      <c r="AI379" s="1067">
        <f t="shared" si="117"/>
        <v>32.899500000000003</v>
      </c>
      <c r="AJ379" s="1067">
        <f t="shared" si="117"/>
        <v>33.227700000000006</v>
      </c>
      <c r="AK379" s="1067">
        <f t="shared" si="117"/>
        <v>32.945900000000002</v>
      </c>
      <c r="AL379" s="1067">
        <f t="shared" si="117"/>
        <v>32.861900000000006</v>
      </c>
      <c r="AM379" s="1067">
        <f t="shared" si="117"/>
        <v>32.888000000000005</v>
      </c>
      <c r="AN379" s="1067">
        <f t="shared" si="117"/>
        <v>33.554000000000002</v>
      </c>
      <c r="AO379" s="1067">
        <f t="shared" si="117"/>
        <v>33.15</v>
      </c>
      <c r="AP379" s="1067">
        <f t="shared" si="117"/>
        <v>33.616</v>
      </c>
      <c r="AQ379" s="1067">
        <f t="shared" si="117"/>
        <v>33.222000000000001</v>
      </c>
      <c r="AR379" s="1067">
        <f t="shared" si="117"/>
        <v>34.358000000000004</v>
      </c>
      <c r="AS379" s="1067">
        <f t="shared" si="117"/>
        <v>34.124000000000002</v>
      </c>
      <c r="AT379" s="1067">
        <f t="shared" si="117"/>
        <v>34.46</v>
      </c>
      <c r="AU379" s="1067">
        <f t="shared" si="117"/>
        <v>34.266000000000005</v>
      </c>
      <c r="AV379" s="1067">
        <f t="shared" si="117"/>
        <v>34.641999999999996</v>
      </c>
      <c r="AW379" s="1067">
        <f t="shared" si="117"/>
        <v>34.328000000000003</v>
      </c>
      <c r="AX379" s="1067">
        <f t="shared" si="117"/>
        <v>35.154000000000003</v>
      </c>
      <c r="AY379" s="1067">
        <f t="shared" si="117"/>
        <v>35.28</v>
      </c>
      <c r="AZ379" s="1067">
        <f t="shared" si="117"/>
        <v>34.886000000000003</v>
      </c>
      <c r="BA379" s="1067">
        <f t="shared" si="117"/>
        <v>35.062100000000001</v>
      </c>
      <c r="BB379" s="1067">
        <f t="shared" si="117"/>
        <v>34.978099999999998</v>
      </c>
      <c r="BC379" s="1067">
        <f t="shared" si="117"/>
        <v>35.134100000000004</v>
      </c>
      <c r="BD379" s="1067">
        <f t="shared" si="117"/>
        <v>35.120100000000001</v>
      </c>
      <c r="BE379" s="1067">
        <f t="shared" si="117"/>
        <v>35.6661</v>
      </c>
      <c r="BF379" s="1067">
        <f t="shared" si="117"/>
        <v>35.882100000000001</v>
      </c>
      <c r="BG379" s="1067">
        <f t="shared" si="117"/>
        <v>35.9681</v>
      </c>
      <c r="BH379" s="1067">
        <f t="shared" si="117"/>
        <v>36.094100000000005</v>
      </c>
      <c r="BI379" s="1067">
        <f t="shared" si="117"/>
        <v>35.9101</v>
      </c>
      <c r="BJ379" s="1067">
        <f t="shared" si="117"/>
        <v>36.106100000000005</v>
      </c>
      <c r="BK379" s="1566"/>
      <c r="BL379" s="1566"/>
      <c r="BM379" s="1566"/>
      <c r="BN379" s="1566"/>
      <c r="BO379" s="1566"/>
      <c r="BP379" s="1566"/>
      <c r="BQ379" s="1566"/>
      <c r="BR379" s="1566"/>
      <c r="BS379" s="1566"/>
      <c r="BT379" s="1566"/>
      <c r="BU379" s="1566"/>
      <c r="BV379" s="1566"/>
      <c r="BW379" s="1566"/>
      <c r="BX379" s="1566"/>
      <c r="BY379" s="1566"/>
      <c r="BZ379" s="1566"/>
      <c r="CA379" s="1566"/>
      <c r="CB379" s="1566"/>
      <c r="CC379" s="1566"/>
      <c r="CD379" s="1566"/>
      <c r="CE379" s="1566"/>
      <c r="CF379" s="1566"/>
      <c r="CG379" s="1566"/>
      <c r="CH379" s="1566"/>
      <c r="CI379" s="1567"/>
    </row>
    <row r="380" spans="2:87" x14ac:dyDescent="0.25">
      <c r="B380" s="1376"/>
      <c r="C380" s="1377" t="s">
        <v>153</v>
      </c>
      <c r="D380" s="1377"/>
      <c r="E380" s="1377" t="s">
        <v>146</v>
      </c>
      <c r="F380" s="1377">
        <v>2</v>
      </c>
      <c r="G380" s="1067">
        <f t="shared" ref="G380:BJ380" si="118">G151</f>
        <v>28.36</v>
      </c>
      <c r="H380" s="1067">
        <f t="shared" si="118"/>
        <v>26.64</v>
      </c>
      <c r="I380" s="1067">
        <f t="shared" si="118"/>
        <v>25.34</v>
      </c>
      <c r="J380" s="1067">
        <f t="shared" si="118"/>
        <v>24.7</v>
      </c>
      <c r="K380" s="1067">
        <f t="shared" si="118"/>
        <v>24.27</v>
      </c>
      <c r="L380" s="1067">
        <f t="shared" si="118"/>
        <v>24.049999999999997</v>
      </c>
      <c r="M380" s="1067">
        <f t="shared" si="118"/>
        <v>23.735599999999998</v>
      </c>
      <c r="N380" s="1067">
        <f t="shared" si="118"/>
        <v>23.421200000000002</v>
      </c>
      <c r="O380" s="1067">
        <f t="shared" si="118"/>
        <v>23.106800000000003</v>
      </c>
      <c r="P380" s="1067">
        <f t="shared" si="118"/>
        <v>22.792400000000004</v>
      </c>
      <c r="Q380" s="1067">
        <f t="shared" si="118"/>
        <v>22.478000000000005</v>
      </c>
      <c r="R380" s="1067">
        <f t="shared" si="118"/>
        <v>22.16360000000001</v>
      </c>
      <c r="S380" s="1067">
        <f t="shared" si="118"/>
        <v>21.84920000000001</v>
      </c>
      <c r="T380" s="1067">
        <f t="shared" si="118"/>
        <v>21.534800000000011</v>
      </c>
      <c r="U380" s="1067">
        <f t="shared" si="118"/>
        <v>21.220400000000012</v>
      </c>
      <c r="V380" s="1067">
        <f t="shared" si="118"/>
        <v>20.906000000000013</v>
      </c>
      <c r="W380" s="1067">
        <f t="shared" si="118"/>
        <v>20.591600000000014</v>
      </c>
      <c r="X380" s="1067">
        <f t="shared" si="118"/>
        <v>20.277200000000015</v>
      </c>
      <c r="Y380" s="1067">
        <f t="shared" si="118"/>
        <v>19.962800000000016</v>
      </c>
      <c r="Z380" s="1067">
        <f t="shared" si="118"/>
        <v>19.648400000000017</v>
      </c>
      <c r="AA380" s="1067">
        <f t="shared" si="118"/>
        <v>19.334000000000017</v>
      </c>
      <c r="AB380" s="1067">
        <f t="shared" si="118"/>
        <v>19.019600000000018</v>
      </c>
      <c r="AC380" s="1067">
        <f t="shared" si="118"/>
        <v>18.705200000000019</v>
      </c>
      <c r="AD380" s="1067">
        <f t="shared" si="118"/>
        <v>18.39080000000002</v>
      </c>
      <c r="AE380" s="1067">
        <f t="shared" si="118"/>
        <v>18.076400000000024</v>
      </c>
      <c r="AF380" s="1067">
        <f t="shared" si="118"/>
        <v>17.762000000000029</v>
      </c>
      <c r="AG380" s="1067">
        <f t="shared" si="118"/>
        <v>17.447600000000026</v>
      </c>
      <c r="AH380" s="1067">
        <f t="shared" si="118"/>
        <v>17.133200000000027</v>
      </c>
      <c r="AI380" s="1067">
        <f t="shared" si="118"/>
        <v>16.818800000000028</v>
      </c>
      <c r="AJ380" s="1067">
        <f t="shared" si="118"/>
        <v>16.504400000000029</v>
      </c>
      <c r="AK380" s="1067">
        <f t="shared" si="118"/>
        <v>16.189999999999998</v>
      </c>
      <c r="AL380" s="1067">
        <f t="shared" si="118"/>
        <v>16.109049999999996</v>
      </c>
      <c r="AM380" s="1067">
        <f t="shared" si="118"/>
        <v>16.028504749999996</v>
      </c>
      <c r="AN380" s="1067">
        <f t="shared" si="118"/>
        <v>15.948362226249998</v>
      </c>
      <c r="AO380" s="1067">
        <f t="shared" si="118"/>
        <v>15.868620415118748</v>
      </c>
      <c r="AP380" s="1067">
        <f t="shared" si="118"/>
        <v>15.789277313043156</v>
      </c>
      <c r="AQ380" s="1067">
        <f t="shared" si="118"/>
        <v>15.71033092647794</v>
      </c>
      <c r="AR380" s="1067">
        <f t="shared" si="118"/>
        <v>15.63177927184555</v>
      </c>
      <c r="AS380" s="1067">
        <f t="shared" si="118"/>
        <v>15.553620375486323</v>
      </c>
      <c r="AT380" s="1067">
        <f t="shared" si="118"/>
        <v>15.475852273608892</v>
      </c>
      <c r="AU380" s="1067">
        <f t="shared" si="118"/>
        <v>15.398473012240846</v>
      </c>
      <c r="AV380" s="1067">
        <f t="shared" si="118"/>
        <v>15.321480647179641</v>
      </c>
      <c r="AW380" s="1067">
        <f t="shared" si="118"/>
        <v>15.244873243943742</v>
      </c>
      <c r="AX380" s="1067">
        <f t="shared" si="118"/>
        <v>15.168648877724022</v>
      </c>
      <c r="AY380" s="1067">
        <f t="shared" si="118"/>
        <v>15.092805633335402</v>
      </c>
      <c r="AZ380" s="1067">
        <f t="shared" si="118"/>
        <v>15.017341605168726</v>
      </c>
      <c r="BA380" s="1067">
        <f t="shared" si="118"/>
        <v>14.942254897142881</v>
      </c>
      <c r="BB380" s="1067">
        <f t="shared" si="118"/>
        <v>14.867543622657166</v>
      </c>
      <c r="BC380" s="1067">
        <f t="shared" si="118"/>
        <v>14.79320590454388</v>
      </c>
      <c r="BD380" s="1067">
        <f t="shared" si="118"/>
        <v>14.719239875021161</v>
      </c>
      <c r="BE380" s="1067">
        <f t="shared" si="118"/>
        <v>14.645643675646056</v>
      </c>
      <c r="BF380" s="1067">
        <f t="shared" si="118"/>
        <v>14.572415457267828</v>
      </c>
      <c r="BG380" s="1067">
        <f t="shared" si="118"/>
        <v>14.499553379981489</v>
      </c>
      <c r="BH380" s="1067">
        <f t="shared" si="118"/>
        <v>14.427055613081581</v>
      </c>
      <c r="BI380" s="1067">
        <f t="shared" si="118"/>
        <v>14.354920335016173</v>
      </c>
      <c r="BJ380" s="1067">
        <f t="shared" si="118"/>
        <v>14.283145733341092</v>
      </c>
      <c r="BK380" s="1566"/>
      <c r="BL380" s="1566"/>
      <c r="BM380" s="1566"/>
      <c r="BN380" s="1566"/>
      <c r="BO380" s="1566"/>
      <c r="BP380" s="1566"/>
      <c r="BQ380" s="1566"/>
      <c r="BR380" s="1566"/>
      <c r="BS380" s="1566"/>
      <c r="BT380" s="1566"/>
      <c r="BU380" s="1566"/>
      <c r="BV380" s="1566"/>
      <c r="BW380" s="1566"/>
      <c r="BX380" s="1566"/>
      <c r="BY380" s="1566"/>
      <c r="BZ380" s="1566"/>
      <c r="CA380" s="1566"/>
      <c r="CB380" s="1566"/>
      <c r="CC380" s="1566"/>
      <c r="CD380" s="1566"/>
      <c r="CE380" s="1566"/>
      <c r="CF380" s="1566"/>
      <c r="CG380" s="1566"/>
      <c r="CH380" s="1566"/>
      <c r="CI380" s="1567"/>
    </row>
    <row r="381" spans="2:87" x14ac:dyDescent="0.25">
      <c r="B381" s="1376"/>
      <c r="C381" s="1377" t="s">
        <v>700</v>
      </c>
      <c r="D381" s="1377"/>
      <c r="E381" s="1377" t="s">
        <v>146</v>
      </c>
      <c r="F381" s="1377">
        <v>2</v>
      </c>
      <c r="G381" s="1067">
        <f t="shared" ref="G381:AL381" si="119">G175-SUM(G377:G380)</f>
        <v>2.9299999999999784</v>
      </c>
      <c r="H381" s="1067">
        <f t="shared" si="119"/>
        <v>2.92999999999995</v>
      </c>
      <c r="I381" s="1067">
        <f t="shared" si="119"/>
        <v>2.9299999999999784</v>
      </c>
      <c r="J381" s="1067">
        <f t="shared" si="119"/>
        <v>2.9299999999999784</v>
      </c>
      <c r="K381" s="1067">
        <f t="shared" si="119"/>
        <v>2.9300000000000068</v>
      </c>
      <c r="L381" s="1067">
        <f t="shared" si="119"/>
        <v>2.9299999999999784</v>
      </c>
      <c r="M381" s="1067">
        <f t="shared" si="119"/>
        <v>2.9300000000000068</v>
      </c>
      <c r="N381" s="1067">
        <f t="shared" si="119"/>
        <v>2.9300000000000068</v>
      </c>
      <c r="O381" s="1067">
        <f t="shared" si="119"/>
        <v>2.9300000000000068</v>
      </c>
      <c r="P381" s="1067">
        <f t="shared" si="119"/>
        <v>2.9300000000000068</v>
      </c>
      <c r="Q381" s="1067">
        <f t="shared" si="119"/>
        <v>2.9299999999999784</v>
      </c>
      <c r="R381" s="1067">
        <f t="shared" si="119"/>
        <v>2.9299999999999784</v>
      </c>
      <c r="S381" s="1067">
        <f t="shared" si="119"/>
        <v>2.9299999999999784</v>
      </c>
      <c r="T381" s="1067">
        <f t="shared" si="119"/>
        <v>2.9299999999999784</v>
      </c>
      <c r="U381" s="1067">
        <f t="shared" si="119"/>
        <v>2.9300000000000068</v>
      </c>
      <c r="V381" s="1067">
        <f t="shared" si="119"/>
        <v>2.9300000000000068</v>
      </c>
      <c r="W381" s="1067">
        <f t="shared" si="119"/>
        <v>2.92999999999995</v>
      </c>
      <c r="X381" s="1067">
        <f t="shared" si="119"/>
        <v>2.9299999999999784</v>
      </c>
      <c r="Y381" s="1067">
        <f t="shared" si="119"/>
        <v>2.9300000000000068</v>
      </c>
      <c r="Z381" s="1067">
        <f t="shared" si="119"/>
        <v>2.9300000000000068</v>
      </c>
      <c r="AA381" s="1067">
        <f t="shared" si="119"/>
        <v>2.9299999999999784</v>
      </c>
      <c r="AB381" s="1067">
        <f t="shared" si="119"/>
        <v>2.9300000000000068</v>
      </c>
      <c r="AC381" s="1067">
        <f t="shared" si="119"/>
        <v>2.9300000000000068</v>
      </c>
      <c r="AD381" s="1067">
        <f t="shared" si="119"/>
        <v>2.9299999999999784</v>
      </c>
      <c r="AE381" s="1067">
        <f t="shared" si="119"/>
        <v>2.9299999999999784</v>
      </c>
      <c r="AF381" s="1067">
        <f t="shared" si="119"/>
        <v>2.9300000000000068</v>
      </c>
      <c r="AG381" s="1067">
        <f t="shared" si="119"/>
        <v>2.9300000000000068</v>
      </c>
      <c r="AH381" s="1067">
        <f t="shared" si="119"/>
        <v>2.9300000000000068</v>
      </c>
      <c r="AI381" s="1067">
        <f t="shared" si="119"/>
        <v>2.9299999999999784</v>
      </c>
      <c r="AJ381" s="1067">
        <f t="shared" si="119"/>
        <v>2.9300000000000068</v>
      </c>
      <c r="AK381" s="1067">
        <f t="shared" si="119"/>
        <v>2.9299999999999784</v>
      </c>
      <c r="AL381" s="1067">
        <f t="shared" si="119"/>
        <v>2.9299999999999784</v>
      </c>
      <c r="AM381" s="1067">
        <f t="shared" ref="AM381:BJ381" si="120">AM175-SUM(AM377:AM380)</f>
        <v>2.9299999999999784</v>
      </c>
      <c r="AN381" s="1067">
        <f t="shared" si="120"/>
        <v>2.9299999999999784</v>
      </c>
      <c r="AO381" s="1067">
        <f t="shared" si="120"/>
        <v>2.9299999999999784</v>
      </c>
      <c r="AP381" s="1067">
        <f t="shared" si="120"/>
        <v>2.9300000000000068</v>
      </c>
      <c r="AQ381" s="1067">
        <f t="shared" si="120"/>
        <v>2.9299999999999784</v>
      </c>
      <c r="AR381" s="1067">
        <f t="shared" si="120"/>
        <v>2.9300000000000068</v>
      </c>
      <c r="AS381" s="1067">
        <f t="shared" si="120"/>
        <v>2.9299999999999784</v>
      </c>
      <c r="AT381" s="1067">
        <f t="shared" si="120"/>
        <v>2.9299999999999784</v>
      </c>
      <c r="AU381" s="1067">
        <f t="shared" si="120"/>
        <v>2.9300000000000068</v>
      </c>
      <c r="AV381" s="1067">
        <f t="shared" si="120"/>
        <v>2.9299999999999784</v>
      </c>
      <c r="AW381" s="1067">
        <f t="shared" si="120"/>
        <v>2.9300000000000068</v>
      </c>
      <c r="AX381" s="1067">
        <f t="shared" si="120"/>
        <v>2.9300000000000068</v>
      </c>
      <c r="AY381" s="1067">
        <f t="shared" si="120"/>
        <v>2.9299999999999784</v>
      </c>
      <c r="AZ381" s="1067">
        <f t="shared" si="120"/>
        <v>2.9299999999999784</v>
      </c>
      <c r="BA381" s="1067">
        <f t="shared" si="120"/>
        <v>2.9299999999999784</v>
      </c>
      <c r="BB381" s="1067">
        <f t="shared" si="120"/>
        <v>2.9299999999999784</v>
      </c>
      <c r="BC381" s="1067">
        <f t="shared" si="120"/>
        <v>2.9299999999999784</v>
      </c>
      <c r="BD381" s="1067">
        <f t="shared" si="120"/>
        <v>2.9299999999999784</v>
      </c>
      <c r="BE381" s="1067">
        <f t="shared" si="120"/>
        <v>2.9299999999999784</v>
      </c>
      <c r="BF381" s="1067">
        <f t="shared" si="120"/>
        <v>2.9299999999999784</v>
      </c>
      <c r="BG381" s="1067">
        <f t="shared" si="120"/>
        <v>2.9299999999999784</v>
      </c>
      <c r="BH381" s="1067">
        <f t="shared" si="120"/>
        <v>2.9299999999999784</v>
      </c>
      <c r="BI381" s="1067">
        <f t="shared" si="120"/>
        <v>2.9300000000000068</v>
      </c>
      <c r="BJ381" s="1067">
        <f t="shared" si="120"/>
        <v>2.9299999999999784</v>
      </c>
      <c r="BK381" s="1566"/>
      <c r="BL381" s="1566"/>
      <c r="BM381" s="1566"/>
      <c r="BN381" s="1566"/>
      <c r="BO381" s="1566"/>
      <c r="BP381" s="1566"/>
      <c r="BQ381" s="1566"/>
      <c r="BR381" s="1566"/>
      <c r="BS381" s="1566"/>
      <c r="BT381" s="1566"/>
      <c r="BU381" s="1566"/>
      <c r="BV381" s="1566"/>
      <c r="BW381" s="1566"/>
      <c r="BX381" s="1566"/>
      <c r="BY381" s="1566"/>
      <c r="BZ381" s="1566"/>
      <c r="CA381" s="1566"/>
      <c r="CB381" s="1566"/>
      <c r="CC381" s="1566"/>
      <c r="CD381" s="1566"/>
      <c r="CE381" s="1566"/>
      <c r="CF381" s="1566"/>
      <c r="CG381" s="1566"/>
      <c r="CH381" s="1566"/>
      <c r="CI381" s="1567"/>
    </row>
    <row r="382" spans="2:87" x14ac:dyDescent="0.25">
      <c r="B382" s="1376"/>
      <c r="C382" s="1377" t="s">
        <v>701</v>
      </c>
      <c r="D382" s="1377"/>
      <c r="E382" s="1377" t="s">
        <v>146</v>
      </c>
      <c r="F382" s="1377">
        <v>2</v>
      </c>
      <c r="G382" s="1067">
        <f t="shared" ref="G382:BJ382" si="121">G132</f>
        <v>182.73000000000002</v>
      </c>
      <c r="H382" s="1067">
        <f t="shared" si="121"/>
        <v>175.19</v>
      </c>
      <c r="I382" s="1067">
        <f t="shared" si="121"/>
        <v>175.16000000000003</v>
      </c>
      <c r="J382" s="1067">
        <f t="shared" si="121"/>
        <v>175.12</v>
      </c>
      <c r="K382" s="1067">
        <f t="shared" si="121"/>
        <v>175.09</v>
      </c>
      <c r="L382" s="1067">
        <f t="shared" si="121"/>
        <v>179.32000000000002</v>
      </c>
      <c r="M382" s="1067">
        <f t="shared" si="121"/>
        <v>175.52300000000002</v>
      </c>
      <c r="N382" s="1067">
        <f t="shared" si="121"/>
        <v>176.37788000000003</v>
      </c>
      <c r="O382" s="1067">
        <f t="shared" si="121"/>
        <v>175.29650000000004</v>
      </c>
      <c r="P382" s="1067">
        <f t="shared" si="121"/>
        <v>174.0340201865672</v>
      </c>
      <c r="Q382" s="1067">
        <f t="shared" si="121"/>
        <v>172.95551007313435</v>
      </c>
      <c r="R382" s="1067">
        <f>R132</f>
        <v>286.12591437313426</v>
      </c>
      <c r="S382" s="1067">
        <f t="shared" si="121"/>
        <v>286.91483237313429</v>
      </c>
      <c r="T382" s="1067">
        <f t="shared" si="121"/>
        <v>288.45892437313427</v>
      </c>
      <c r="U382" s="1067">
        <f t="shared" si="121"/>
        <v>288.97270237313433</v>
      </c>
      <c r="V382" s="1067">
        <f t="shared" si="121"/>
        <v>290.76455437313427</v>
      </c>
      <c r="W382" s="1067">
        <f t="shared" si="121"/>
        <v>278.58779974626873</v>
      </c>
      <c r="X382" s="1067">
        <f t="shared" si="121"/>
        <v>277.45777812626869</v>
      </c>
      <c r="Y382" s="1067">
        <f t="shared" si="121"/>
        <v>277.68318974626868</v>
      </c>
      <c r="Z382" s="1067">
        <f t="shared" si="121"/>
        <v>276.86147974626874</v>
      </c>
      <c r="AA382" s="1067">
        <f t="shared" si="121"/>
        <v>236.96065999999996</v>
      </c>
      <c r="AB382" s="1067">
        <f t="shared" si="121"/>
        <v>218.75034979999998</v>
      </c>
      <c r="AC382" s="1067">
        <f t="shared" si="121"/>
        <v>156.09763000000001</v>
      </c>
      <c r="AD382" s="1067">
        <f t="shared" si="121"/>
        <v>155.62516010000002</v>
      </c>
      <c r="AE382" s="1067">
        <f t="shared" si="121"/>
        <v>156.22710000000001</v>
      </c>
      <c r="AF382" s="1067">
        <f t="shared" si="121"/>
        <v>156.80142981999995</v>
      </c>
      <c r="AG382" s="1067">
        <f t="shared" si="121"/>
        <v>156.43395999999998</v>
      </c>
      <c r="AH382" s="1067">
        <f t="shared" si="121"/>
        <v>155.7517</v>
      </c>
      <c r="AI382" s="1067">
        <f t="shared" si="121"/>
        <v>155.40930000000003</v>
      </c>
      <c r="AJ382" s="1067">
        <f t="shared" si="121"/>
        <v>155.21452609999997</v>
      </c>
      <c r="AK382" s="1067">
        <f t="shared" si="121"/>
        <v>154.42044000000001</v>
      </c>
      <c r="AL382" s="1067">
        <f t="shared" si="121"/>
        <v>153.52078986000001</v>
      </c>
      <c r="AM382" s="1067">
        <f t="shared" si="121"/>
        <v>152.95551999999998</v>
      </c>
      <c r="AN382" s="1067">
        <f t="shared" si="121"/>
        <v>153.70281979999999</v>
      </c>
      <c r="AO382" s="1067">
        <f t="shared" si="121"/>
        <v>153.51063099999999</v>
      </c>
      <c r="AP382" s="1067">
        <f t="shared" si="121"/>
        <v>154.10165060000003</v>
      </c>
      <c r="AQ382" s="1067">
        <f t="shared" si="121"/>
        <v>153.96941990000002</v>
      </c>
      <c r="AR382" s="1067">
        <f t="shared" si="121"/>
        <v>155.25529070000005</v>
      </c>
      <c r="AS382" s="1067">
        <f t="shared" si="121"/>
        <v>155.0746</v>
      </c>
      <c r="AT382" s="1067">
        <f t="shared" si="121"/>
        <v>155.72476979999999</v>
      </c>
      <c r="AU382" s="1067">
        <f t="shared" si="121"/>
        <v>155.80141372000003</v>
      </c>
      <c r="AV382" s="1067">
        <f t="shared" si="121"/>
        <v>156.35562990000003</v>
      </c>
      <c r="AW382" s="1067">
        <f t="shared" si="121"/>
        <v>156.05339000000004</v>
      </c>
      <c r="AX382" s="1067">
        <f t="shared" si="121"/>
        <v>157.0394675</v>
      </c>
      <c r="AY382" s="1067">
        <f t="shared" si="121"/>
        <v>157.35113169999997</v>
      </c>
      <c r="AZ382" s="1067">
        <f t="shared" si="121"/>
        <v>157.28793240000002</v>
      </c>
      <c r="BA382" s="1067">
        <f t="shared" si="121"/>
        <v>155.77266000000003</v>
      </c>
      <c r="BB382" s="1067">
        <f t="shared" si="121"/>
        <v>154.83896109999998</v>
      </c>
      <c r="BC382" s="1067">
        <f t="shared" si="121"/>
        <v>153.32915199999999</v>
      </c>
      <c r="BD382" s="1067">
        <f t="shared" si="121"/>
        <v>152.725044</v>
      </c>
      <c r="BE382" s="1067">
        <f t="shared" si="121"/>
        <v>151.52494000000002</v>
      </c>
      <c r="BF382" s="1067">
        <f t="shared" si="121"/>
        <v>150.11002929999893</v>
      </c>
      <c r="BG382" s="1067">
        <f t="shared" si="121"/>
        <v>149.42133970000003</v>
      </c>
      <c r="BH382" s="1067">
        <f t="shared" si="121"/>
        <v>148.82322959999999</v>
      </c>
      <c r="BI382" s="1067">
        <f t="shared" si="121"/>
        <v>148.85256000000004</v>
      </c>
      <c r="BJ382" s="1067">
        <f t="shared" si="121"/>
        <v>148.98476030000003</v>
      </c>
      <c r="BK382" s="1566"/>
      <c r="BL382" s="1566"/>
      <c r="BM382" s="1566"/>
      <c r="BN382" s="1566"/>
      <c r="BO382" s="1566"/>
      <c r="BP382" s="1566"/>
      <c r="BQ382" s="1566"/>
      <c r="BR382" s="1566"/>
      <c r="BS382" s="1566"/>
      <c r="BT382" s="1566"/>
      <c r="BU382" s="1566"/>
      <c r="BV382" s="1566"/>
      <c r="BW382" s="1566"/>
      <c r="BX382" s="1566"/>
      <c r="BY382" s="1566"/>
      <c r="BZ382" s="1566"/>
      <c r="CA382" s="1566"/>
      <c r="CB382" s="1566"/>
      <c r="CC382" s="1566"/>
      <c r="CD382" s="1566"/>
      <c r="CE382" s="1566"/>
      <c r="CF382" s="1566"/>
      <c r="CG382" s="1566"/>
      <c r="CH382" s="1566"/>
      <c r="CI382" s="1567"/>
    </row>
    <row r="383" spans="2:87" x14ac:dyDescent="0.25">
      <c r="B383" s="1376"/>
      <c r="C383" s="1377" t="s">
        <v>702</v>
      </c>
      <c r="D383" s="1377"/>
      <c r="E383" s="1377" t="s">
        <v>146</v>
      </c>
      <c r="F383" s="1377">
        <v>2</v>
      </c>
      <c r="G383" s="1067">
        <f>SUM(G377:G381)+G178</f>
        <v>182.86999999999998</v>
      </c>
      <c r="H383" s="1067">
        <f t="shared" ref="H383:AL383" si="122">SUM(H377:H381)+H178</f>
        <v>180.29999999999995</v>
      </c>
      <c r="I383" s="1067">
        <f t="shared" si="122"/>
        <v>179.64</v>
      </c>
      <c r="J383" s="1067">
        <f t="shared" si="122"/>
        <v>178.73</v>
      </c>
      <c r="K383" s="1067">
        <f t="shared" si="122"/>
        <v>179.16000000000003</v>
      </c>
      <c r="L383" s="1067">
        <f t="shared" si="122"/>
        <v>178.37999999999997</v>
      </c>
      <c r="M383" s="1067">
        <f t="shared" si="122"/>
        <v>175.51601171101268</v>
      </c>
      <c r="N383" s="1067">
        <f t="shared" si="122"/>
        <v>175.14053200862665</v>
      </c>
      <c r="O383" s="1067">
        <f t="shared" si="122"/>
        <v>173.90757444537911</v>
      </c>
      <c r="P383" s="1067">
        <f t="shared" si="122"/>
        <v>172.81243247427636</v>
      </c>
      <c r="Q383" s="1067">
        <f t="shared" si="122"/>
        <v>171.74178274711548</v>
      </c>
      <c r="R383" s="1067">
        <f t="shared" si="122"/>
        <v>169.55396679595015</v>
      </c>
      <c r="S383" s="1067">
        <f t="shared" si="122"/>
        <v>167.93579214141016</v>
      </c>
      <c r="T383" s="1067">
        <f t="shared" si="122"/>
        <v>165.21585045587975</v>
      </c>
      <c r="U383" s="1067">
        <f t="shared" si="122"/>
        <v>163.82542227450122</v>
      </c>
      <c r="V383" s="1067">
        <f t="shared" si="122"/>
        <v>161.12820326073867</v>
      </c>
      <c r="W383" s="1067">
        <f t="shared" si="122"/>
        <v>160.14382799202389</v>
      </c>
      <c r="X383" s="1067">
        <f t="shared" si="122"/>
        <v>159.86262390580944</v>
      </c>
      <c r="Y383" s="1067">
        <f t="shared" si="122"/>
        <v>159.05890263729751</v>
      </c>
      <c r="Z383" s="1067">
        <f t="shared" si="122"/>
        <v>158.14531324405823</v>
      </c>
      <c r="AA383" s="1067">
        <f t="shared" si="122"/>
        <v>157.04144303906662</v>
      </c>
      <c r="AB383" s="1067">
        <f t="shared" si="122"/>
        <v>156.23858709763101</v>
      </c>
      <c r="AC383" s="1067">
        <f t="shared" si="122"/>
        <v>156.09557181388348</v>
      </c>
      <c r="AD383" s="1067">
        <f t="shared" si="122"/>
        <v>155.6132374565635</v>
      </c>
      <c r="AE383" s="1067">
        <f t="shared" si="122"/>
        <v>156.16348695609182</v>
      </c>
      <c r="AF383" s="1067">
        <f t="shared" si="122"/>
        <v>156.74507968568884</v>
      </c>
      <c r="AG383" s="1067">
        <f t="shared" si="122"/>
        <v>156.39799357859152</v>
      </c>
      <c r="AH383" s="1067">
        <f t="shared" si="122"/>
        <v>155.72267371472708</v>
      </c>
      <c r="AI383" s="1067">
        <f t="shared" si="122"/>
        <v>155.39874580443427</v>
      </c>
      <c r="AJ383" s="1067">
        <f t="shared" si="122"/>
        <v>155.10406126364816</v>
      </c>
      <c r="AK383" s="1067">
        <f t="shared" si="122"/>
        <v>154.23240253148742</v>
      </c>
      <c r="AL383" s="1067">
        <f t="shared" si="122"/>
        <v>153.32527309463879</v>
      </c>
      <c r="AM383" s="1067">
        <f t="shared" ref="AM383:BJ383" si="123">SUM(AM377:AM381)+AM178</f>
        <v>152.76481585124472</v>
      </c>
      <c r="AN383" s="1067">
        <f t="shared" si="123"/>
        <v>153.519092201371</v>
      </c>
      <c r="AO383" s="1067">
        <f t="shared" si="123"/>
        <v>153.33438765811513</v>
      </c>
      <c r="AP383" s="1067">
        <f t="shared" si="123"/>
        <v>153.91976323053902</v>
      </c>
      <c r="AQ383" s="1067">
        <f t="shared" si="123"/>
        <v>153.7963661605244</v>
      </c>
      <c r="AR383" s="1067">
        <f t="shared" si="123"/>
        <v>155.093054598127</v>
      </c>
      <c r="AS383" s="1067">
        <f t="shared" si="123"/>
        <v>154.91927756648636</v>
      </c>
      <c r="AT383" s="1067">
        <f t="shared" si="123"/>
        <v>155.5653854773858</v>
      </c>
      <c r="AU383" s="1067">
        <f t="shared" si="123"/>
        <v>155.66179662519014</v>
      </c>
      <c r="AV383" s="1067">
        <f t="shared" si="123"/>
        <v>156.20876208578406</v>
      </c>
      <c r="AW383" s="1067">
        <f t="shared" si="123"/>
        <v>155.90619390398632</v>
      </c>
      <c r="AX383" s="1067">
        <f t="shared" si="123"/>
        <v>156.90481455702044</v>
      </c>
      <c r="AY383" s="1067">
        <f t="shared" si="123"/>
        <v>157.2158359672724</v>
      </c>
      <c r="AZ383" s="1067">
        <f t="shared" si="123"/>
        <v>157.17797406741749</v>
      </c>
      <c r="BA383" s="1067">
        <f t="shared" si="123"/>
        <v>155.64291363217444</v>
      </c>
      <c r="BB383" s="1067">
        <f t="shared" si="123"/>
        <v>154.72027452239121</v>
      </c>
      <c r="BC383" s="1067">
        <f t="shared" si="123"/>
        <v>153.21087759483157</v>
      </c>
      <c r="BD383" s="1067">
        <f t="shared" si="123"/>
        <v>152.60838900618688</v>
      </c>
      <c r="BE383" s="1067">
        <f t="shared" si="123"/>
        <v>151.42567140299965</v>
      </c>
      <c r="BF383" s="1067">
        <f t="shared" si="123"/>
        <v>150.00513044976429</v>
      </c>
      <c r="BG383" s="1067">
        <f t="shared" si="123"/>
        <v>149.31805059439375</v>
      </c>
      <c r="BH383" s="1067">
        <f t="shared" si="123"/>
        <v>148.72748848135015</v>
      </c>
      <c r="BI383" s="1067">
        <f t="shared" si="123"/>
        <v>148.76775837133349</v>
      </c>
      <c r="BJ383" s="1067">
        <f t="shared" si="123"/>
        <v>148.89856558242764</v>
      </c>
      <c r="BK383" s="1566"/>
      <c r="BL383" s="1566"/>
      <c r="BM383" s="1566"/>
      <c r="BN383" s="1566"/>
      <c r="BO383" s="1566"/>
      <c r="BP383" s="1566"/>
      <c r="BQ383" s="1566"/>
      <c r="BR383" s="1566"/>
      <c r="BS383" s="1566"/>
      <c r="BT383" s="1566"/>
      <c r="BU383" s="1566"/>
      <c r="BV383" s="1566"/>
      <c r="BW383" s="1566"/>
      <c r="BX383" s="1566"/>
      <c r="BY383" s="1566"/>
      <c r="BZ383" s="1566"/>
      <c r="CA383" s="1566"/>
      <c r="CB383" s="1566"/>
      <c r="CC383" s="1566"/>
      <c r="CD383" s="1566"/>
      <c r="CE383" s="1566"/>
      <c r="CF383" s="1566"/>
      <c r="CG383" s="1566"/>
      <c r="CH383" s="1566"/>
      <c r="CI383" s="1567"/>
    </row>
    <row r="384" spans="2:87" x14ac:dyDescent="0.25">
      <c r="B384" s="1376"/>
      <c r="C384" s="1377"/>
      <c r="D384" s="1377"/>
      <c r="E384" s="1377"/>
      <c r="F384" s="1377"/>
      <c r="G384" s="1377"/>
      <c r="H384" s="1377"/>
      <c r="I384" s="1377"/>
      <c r="J384" s="1377"/>
      <c r="K384" s="1377"/>
      <c r="L384" s="1377"/>
      <c r="M384" s="1377"/>
      <c r="N384" s="1377"/>
      <c r="O384" s="1377"/>
      <c r="P384" s="1377"/>
      <c r="Q384" s="1377"/>
      <c r="R384" s="1377"/>
      <c r="S384" s="1377"/>
      <c r="T384" s="1377"/>
      <c r="U384" s="1377"/>
      <c r="V384" s="1377"/>
      <c r="W384" s="1377"/>
      <c r="X384" s="1377"/>
      <c r="Y384" s="1377"/>
      <c r="Z384" s="1377"/>
      <c r="AA384" s="1377"/>
      <c r="AB384" s="1377"/>
      <c r="AC384" s="1377"/>
      <c r="AD384" s="1377"/>
      <c r="AE384" s="1377"/>
      <c r="AF384" s="1377"/>
      <c r="AG384" s="1377"/>
      <c r="AH384" s="1377"/>
      <c r="AI384" s="1377"/>
      <c r="AJ384" s="1377"/>
      <c r="AK384" s="1377"/>
      <c r="AL384" s="1377"/>
      <c r="AM384" s="1377"/>
      <c r="AN384" s="1377"/>
      <c r="AO384" s="1377"/>
      <c r="AP384" s="1377"/>
      <c r="AQ384" s="1377"/>
      <c r="AR384" s="1377"/>
      <c r="AS384" s="1377"/>
      <c r="AT384" s="1377"/>
      <c r="AU384" s="1377"/>
      <c r="AV384" s="1377"/>
      <c r="AW384" s="1377"/>
      <c r="AX384" s="1377"/>
      <c r="AY384" s="1377"/>
      <c r="AZ384" s="1377"/>
      <c r="BA384" s="1377"/>
      <c r="BB384" s="1377"/>
      <c r="BC384" s="1377"/>
      <c r="BD384" s="1377"/>
      <c r="BE384" s="1377"/>
      <c r="BF384" s="1377"/>
      <c r="BG384" s="1377"/>
      <c r="BH384" s="1377"/>
      <c r="BI384" s="1377"/>
      <c r="BJ384" s="1377"/>
      <c r="BK384" s="1377"/>
      <c r="BL384" s="1377"/>
      <c r="BM384" s="1377"/>
      <c r="BN384" s="1377"/>
      <c r="BO384" s="1377"/>
      <c r="BP384" s="1377"/>
      <c r="BQ384" s="1377"/>
      <c r="BR384" s="1377"/>
      <c r="BS384" s="1377"/>
      <c r="BT384" s="1377"/>
      <c r="BU384" s="1377"/>
      <c r="BV384" s="1377"/>
      <c r="BW384" s="1377"/>
      <c r="BX384" s="1377"/>
      <c r="BY384" s="1377"/>
      <c r="BZ384" s="1377"/>
      <c r="CA384" s="1377"/>
      <c r="CB384" s="1377"/>
      <c r="CC384" s="1377"/>
      <c r="CD384" s="1377"/>
      <c r="CE384" s="1377"/>
      <c r="CF384" s="1377"/>
      <c r="CG384" s="1377"/>
      <c r="CH384" s="1377"/>
      <c r="CI384" s="1378"/>
    </row>
    <row r="385" spans="2:87" x14ac:dyDescent="0.25">
      <c r="B385" s="1376" t="s">
        <v>704</v>
      </c>
      <c r="C385" s="1377"/>
      <c r="D385" s="1377"/>
      <c r="E385" s="1377"/>
      <c r="F385" s="1377"/>
      <c r="G385" s="1065" t="s">
        <v>118</v>
      </c>
      <c r="H385" s="1065" t="s">
        <v>119</v>
      </c>
      <c r="I385" s="1065" t="s">
        <v>120</v>
      </c>
      <c r="J385" s="1065" t="s">
        <v>121</v>
      </c>
      <c r="K385" s="1065" t="s">
        <v>122</v>
      </c>
      <c r="L385" s="1065" t="s">
        <v>123</v>
      </c>
      <c r="M385" s="1065" t="s">
        <v>124</v>
      </c>
      <c r="N385" s="1065" t="s">
        <v>125</v>
      </c>
      <c r="O385" s="1065" t="s">
        <v>126</v>
      </c>
      <c r="P385" s="1065" t="s">
        <v>127</v>
      </c>
      <c r="Q385" s="1065" t="s">
        <v>128</v>
      </c>
      <c r="R385" s="1065" t="s">
        <v>129</v>
      </c>
      <c r="S385" s="1065" t="s">
        <v>157</v>
      </c>
      <c r="T385" s="1065" t="s">
        <v>158</v>
      </c>
      <c r="U385" s="1065" t="s">
        <v>159</v>
      </c>
      <c r="V385" s="1065" t="s">
        <v>160</v>
      </c>
      <c r="W385" s="1065" t="s">
        <v>130</v>
      </c>
      <c r="X385" s="1065" t="s">
        <v>161</v>
      </c>
      <c r="Y385" s="1065" t="s">
        <v>162</v>
      </c>
      <c r="Z385" s="1065" t="s">
        <v>163</v>
      </c>
      <c r="AA385" s="1065" t="s">
        <v>164</v>
      </c>
      <c r="AB385" s="1065" t="s">
        <v>131</v>
      </c>
      <c r="AC385" s="1065" t="s">
        <v>165</v>
      </c>
      <c r="AD385" s="1065" t="s">
        <v>166</v>
      </c>
      <c r="AE385" s="1065" t="s">
        <v>167</v>
      </c>
      <c r="AF385" s="1065" t="s">
        <v>168</v>
      </c>
      <c r="AG385" s="1065" t="s">
        <v>132</v>
      </c>
      <c r="AH385" s="1065" t="s">
        <v>169</v>
      </c>
      <c r="AI385" s="1065" t="s">
        <v>170</v>
      </c>
      <c r="AJ385" s="1065" t="s">
        <v>171</v>
      </c>
      <c r="AK385" s="1065" t="s">
        <v>172</v>
      </c>
      <c r="AL385" s="1065" t="s">
        <v>133</v>
      </c>
      <c r="AM385" s="1065" t="s">
        <v>173</v>
      </c>
      <c r="AN385" s="1065" t="s">
        <v>174</v>
      </c>
      <c r="AO385" s="1065" t="s">
        <v>175</v>
      </c>
      <c r="AP385" s="1065" t="s">
        <v>176</v>
      </c>
      <c r="AQ385" s="1065" t="s">
        <v>134</v>
      </c>
      <c r="AR385" s="1065" t="s">
        <v>177</v>
      </c>
      <c r="AS385" s="1065" t="s">
        <v>178</v>
      </c>
      <c r="AT385" s="1065" t="s">
        <v>179</v>
      </c>
      <c r="AU385" s="1065" t="s">
        <v>180</v>
      </c>
      <c r="AV385" s="1065" t="s">
        <v>135</v>
      </c>
      <c r="AW385" s="1065" t="s">
        <v>181</v>
      </c>
      <c r="AX385" s="1065" t="s">
        <v>182</v>
      </c>
      <c r="AY385" s="1065" t="s">
        <v>183</v>
      </c>
      <c r="AZ385" s="1065" t="s">
        <v>184</v>
      </c>
      <c r="BA385" s="1065" t="s">
        <v>136</v>
      </c>
      <c r="BB385" s="1065" t="s">
        <v>185</v>
      </c>
      <c r="BC385" s="1065" t="s">
        <v>186</v>
      </c>
      <c r="BD385" s="1065" t="s">
        <v>187</v>
      </c>
      <c r="BE385" s="1065" t="s">
        <v>188</v>
      </c>
      <c r="BF385" s="1065" t="s">
        <v>137</v>
      </c>
      <c r="BG385" s="1065" t="s">
        <v>189</v>
      </c>
      <c r="BH385" s="1065" t="s">
        <v>190</v>
      </c>
      <c r="BI385" s="1065" t="s">
        <v>191</v>
      </c>
      <c r="BJ385" s="1065" t="s">
        <v>192</v>
      </c>
      <c r="BK385" s="1065" t="s">
        <v>138</v>
      </c>
      <c r="BL385" s="1065" t="s">
        <v>193</v>
      </c>
      <c r="BM385" s="1065" t="s">
        <v>194</v>
      </c>
      <c r="BN385" s="1065" t="s">
        <v>195</v>
      </c>
      <c r="BO385" s="1065" t="s">
        <v>196</v>
      </c>
      <c r="BP385" s="1065" t="s">
        <v>139</v>
      </c>
      <c r="BQ385" s="1065" t="s">
        <v>197</v>
      </c>
      <c r="BR385" s="1065" t="s">
        <v>198</v>
      </c>
      <c r="BS385" s="1065" t="s">
        <v>199</v>
      </c>
      <c r="BT385" s="1065" t="s">
        <v>200</v>
      </c>
      <c r="BU385" s="1065" t="s">
        <v>140</v>
      </c>
      <c r="BV385" s="1065" t="s">
        <v>201</v>
      </c>
      <c r="BW385" s="1065" t="s">
        <v>202</v>
      </c>
      <c r="BX385" s="1065" t="s">
        <v>203</v>
      </c>
      <c r="BY385" s="1065" t="s">
        <v>204</v>
      </c>
      <c r="BZ385" s="1065" t="s">
        <v>141</v>
      </c>
      <c r="CA385" s="1065" t="s">
        <v>205</v>
      </c>
      <c r="CB385" s="1065" t="s">
        <v>206</v>
      </c>
      <c r="CC385" s="1065" t="s">
        <v>207</v>
      </c>
      <c r="CD385" s="1065" t="s">
        <v>208</v>
      </c>
      <c r="CE385" s="1065" t="s">
        <v>142</v>
      </c>
      <c r="CF385" s="1065" t="s">
        <v>209</v>
      </c>
      <c r="CG385" s="1065" t="s">
        <v>210</v>
      </c>
      <c r="CH385" s="1065" t="s">
        <v>211</v>
      </c>
      <c r="CI385" s="1066" t="s">
        <v>212</v>
      </c>
    </row>
    <row r="386" spans="2:87" x14ac:dyDescent="0.25">
      <c r="B386" s="1376"/>
      <c r="C386" s="1377" t="s">
        <v>697</v>
      </c>
      <c r="D386" s="1377"/>
      <c r="E386" s="1377" t="s">
        <v>146</v>
      </c>
      <c r="F386" s="1377">
        <v>2</v>
      </c>
      <c r="G386" s="1067">
        <f t="shared" ref="G386:BJ387" si="124">G227-G238</f>
        <v>36.08</v>
      </c>
      <c r="H386" s="1067">
        <f t="shared" si="124"/>
        <v>38.67</v>
      </c>
      <c r="I386" s="1067">
        <f t="shared" si="124"/>
        <v>43.71</v>
      </c>
      <c r="J386" s="1067">
        <f t="shared" si="124"/>
        <v>49.4</v>
      </c>
      <c r="K386" s="1067">
        <f t="shared" si="124"/>
        <v>55.3</v>
      </c>
      <c r="L386" s="1067">
        <f t="shared" si="124"/>
        <v>61.38</v>
      </c>
      <c r="M386" s="1067">
        <f t="shared" si="124"/>
        <v>62.62</v>
      </c>
      <c r="N386" s="1067">
        <f t="shared" si="124"/>
        <v>63.810000000000009</v>
      </c>
      <c r="O386" s="1067">
        <f t="shared" si="124"/>
        <v>64.87</v>
      </c>
      <c r="P386" s="1067">
        <f t="shared" si="124"/>
        <v>65.94</v>
      </c>
      <c r="Q386" s="1067">
        <f t="shared" si="124"/>
        <v>66.97</v>
      </c>
      <c r="R386" s="1067">
        <f t="shared" si="124"/>
        <v>67.92</v>
      </c>
      <c r="S386" s="1067">
        <f t="shared" si="124"/>
        <v>68.819999999999993</v>
      </c>
      <c r="T386" s="1067">
        <f t="shared" si="124"/>
        <v>69.67</v>
      </c>
      <c r="U386" s="1067">
        <f t="shared" si="124"/>
        <v>70.489999999999995</v>
      </c>
      <c r="V386" s="1067">
        <f t="shared" si="124"/>
        <v>71.31</v>
      </c>
      <c r="W386" s="1067">
        <f t="shared" si="124"/>
        <v>72.099999999999994</v>
      </c>
      <c r="X386" s="1067">
        <f t="shared" si="124"/>
        <v>72.88</v>
      </c>
      <c r="Y386" s="1067">
        <f t="shared" si="124"/>
        <v>73.66</v>
      </c>
      <c r="Z386" s="1067">
        <f t="shared" si="124"/>
        <v>74.45</v>
      </c>
      <c r="AA386" s="1067">
        <f t="shared" si="124"/>
        <v>75.25</v>
      </c>
      <c r="AB386" s="1067">
        <f t="shared" si="124"/>
        <v>76.040000000000006</v>
      </c>
      <c r="AC386" s="1067">
        <f t="shared" si="124"/>
        <v>76.84</v>
      </c>
      <c r="AD386" s="1067">
        <f t="shared" si="124"/>
        <v>77.63</v>
      </c>
      <c r="AE386" s="1067">
        <f t="shared" si="124"/>
        <v>78.42</v>
      </c>
      <c r="AF386" s="1067">
        <f t="shared" si="124"/>
        <v>79.209999999999994</v>
      </c>
      <c r="AG386" s="1067">
        <f t="shared" si="124"/>
        <v>79.989999999999995</v>
      </c>
      <c r="AH386" s="1067">
        <f t="shared" si="124"/>
        <v>80.77</v>
      </c>
      <c r="AI386" s="1067">
        <f t="shared" si="124"/>
        <v>81.56</v>
      </c>
      <c r="AJ386" s="1067">
        <f t="shared" si="124"/>
        <v>82.33</v>
      </c>
      <c r="AK386" s="1067">
        <f t="shared" si="124"/>
        <v>83.11</v>
      </c>
      <c r="AL386" s="1067">
        <f t="shared" si="124"/>
        <v>83.61</v>
      </c>
      <c r="AM386" s="1067">
        <f t="shared" si="124"/>
        <v>84.09</v>
      </c>
      <c r="AN386" s="1067">
        <f t="shared" si="124"/>
        <v>84.56</v>
      </c>
      <c r="AO386" s="1067">
        <f t="shared" si="124"/>
        <v>85.04</v>
      </c>
      <c r="AP386" s="1067">
        <f t="shared" si="124"/>
        <v>85.52</v>
      </c>
      <c r="AQ386" s="1067">
        <f t="shared" si="124"/>
        <v>86</v>
      </c>
      <c r="AR386" s="1067">
        <f t="shared" si="124"/>
        <v>86.48</v>
      </c>
      <c r="AS386" s="1067">
        <f t="shared" si="124"/>
        <v>86.95</v>
      </c>
      <c r="AT386" s="1067">
        <f t="shared" si="124"/>
        <v>87.42</v>
      </c>
      <c r="AU386" s="1067">
        <f t="shared" si="124"/>
        <v>87.89</v>
      </c>
      <c r="AV386" s="1067">
        <f t="shared" si="124"/>
        <v>88.36</v>
      </c>
      <c r="AW386" s="1067">
        <f t="shared" si="124"/>
        <v>88.84</v>
      </c>
      <c r="AX386" s="1067">
        <f t="shared" si="124"/>
        <v>89.32</v>
      </c>
      <c r="AY386" s="1067">
        <f t="shared" si="124"/>
        <v>89.8</v>
      </c>
      <c r="AZ386" s="1067">
        <f t="shared" si="124"/>
        <v>90.29</v>
      </c>
      <c r="BA386" s="1067">
        <f t="shared" si="124"/>
        <v>90.79</v>
      </c>
      <c r="BB386" s="1067">
        <f t="shared" si="124"/>
        <v>91.29</v>
      </c>
      <c r="BC386" s="1067">
        <f t="shared" si="124"/>
        <v>91.78</v>
      </c>
      <c r="BD386" s="1067">
        <f t="shared" si="124"/>
        <v>92.28</v>
      </c>
      <c r="BE386" s="1067">
        <f t="shared" si="124"/>
        <v>92.76</v>
      </c>
      <c r="BF386" s="1067">
        <f t="shared" si="124"/>
        <v>93.24</v>
      </c>
      <c r="BG386" s="1067">
        <f t="shared" si="124"/>
        <v>93.73</v>
      </c>
      <c r="BH386" s="1067">
        <f t="shared" si="124"/>
        <v>94.2</v>
      </c>
      <c r="BI386" s="1067">
        <f t="shared" si="124"/>
        <v>94.68</v>
      </c>
      <c r="BJ386" s="1067">
        <f t="shared" si="124"/>
        <v>95.14</v>
      </c>
      <c r="BK386" s="1566"/>
      <c r="BL386" s="1566"/>
      <c r="BM386" s="1566"/>
      <c r="BN386" s="1566"/>
      <c r="BO386" s="1566"/>
      <c r="BP386" s="1566"/>
      <c r="BQ386" s="1566"/>
      <c r="BR386" s="1566"/>
      <c r="BS386" s="1566"/>
      <c r="BT386" s="1566"/>
      <c r="BU386" s="1566"/>
      <c r="BV386" s="1566"/>
      <c r="BW386" s="1566"/>
      <c r="BX386" s="1566"/>
      <c r="BY386" s="1566"/>
      <c r="BZ386" s="1566"/>
      <c r="CA386" s="1566"/>
      <c r="CB386" s="1566"/>
      <c r="CC386" s="1566"/>
      <c r="CD386" s="1566"/>
      <c r="CE386" s="1566"/>
      <c r="CF386" s="1566"/>
      <c r="CG386" s="1566"/>
      <c r="CH386" s="1566"/>
      <c r="CI386" s="1567"/>
    </row>
    <row r="387" spans="2:87" x14ac:dyDescent="0.25">
      <c r="B387" s="1376"/>
      <c r="C387" s="1377" t="s">
        <v>698</v>
      </c>
      <c r="D387" s="1377"/>
      <c r="E387" s="1377" t="s">
        <v>146</v>
      </c>
      <c r="F387" s="1377">
        <v>2</v>
      </c>
      <c r="G387" s="1067">
        <f t="shared" si="124"/>
        <v>118.66</v>
      </c>
      <c r="H387" s="1067">
        <f t="shared" si="124"/>
        <v>117.08</v>
      </c>
      <c r="I387" s="1067">
        <f t="shared" si="124"/>
        <v>112.81</v>
      </c>
      <c r="J387" s="1067">
        <f t="shared" si="124"/>
        <v>107.21</v>
      </c>
      <c r="K387" s="1067">
        <f t="shared" si="124"/>
        <v>100.86</v>
      </c>
      <c r="L387" s="1067">
        <f t="shared" si="124"/>
        <v>94.45</v>
      </c>
      <c r="M387" s="1067">
        <f t="shared" si="124"/>
        <v>94.39</v>
      </c>
      <c r="N387" s="1067">
        <f t="shared" si="124"/>
        <v>94.25</v>
      </c>
      <c r="O387" s="1067">
        <f t="shared" si="124"/>
        <v>94.11</v>
      </c>
      <c r="P387" s="1067">
        <f t="shared" si="124"/>
        <v>93.97</v>
      </c>
      <c r="Q387" s="1067">
        <f t="shared" si="124"/>
        <v>93.84</v>
      </c>
      <c r="R387" s="1067">
        <f t="shared" si="124"/>
        <v>93.71</v>
      </c>
      <c r="S387" s="1067">
        <f t="shared" si="124"/>
        <v>93.6</v>
      </c>
      <c r="T387" s="1067">
        <f t="shared" si="124"/>
        <v>93.49</v>
      </c>
      <c r="U387" s="1067">
        <f t="shared" si="124"/>
        <v>93.4</v>
      </c>
      <c r="V387" s="1067">
        <f t="shared" si="124"/>
        <v>93.32</v>
      </c>
      <c r="W387" s="1067">
        <f t="shared" si="124"/>
        <v>93.23</v>
      </c>
      <c r="X387" s="1067">
        <f t="shared" si="124"/>
        <v>93.14</v>
      </c>
      <c r="Y387" s="1067">
        <f t="shared" si="124"/>
        <v>93.05</v>
      </c>
      <c r="Z387" s="1067">
        <f t="shared" si="124"/>
        <v>92.97</v>
      </c>
      <c r="AA387" s="1067">
        <f t="shared" si="124"/>
        <v>92.93</v>
      </c>
      <c r="AB387" s="1067">
        <f t="shared" si="124"/>
        <v>92.89</v>
      </c>
      <c r="AC387" s="1067">
        <f t="shared" si="124"/>
        <v>92.86</v>
      </c>
      <c r="AD387" s="1067">
        <f t="shared" si="124"/>
        <v>92.85</v>
      </c>
      <c r="AE387" s="1067">
        <f t="shared" si="124"/>
        <v>92.84</v>
      </c>
      <c r="AF387" s="1067">
        <f t="shared" si="124"/>
        <v>92.83</v>
      </c>
      <c r="AG387" s="1067">
        <f t="shared" si="124"/>
        <v>92.83</v>
      </c>
      <c r="AH387" s="1067">
        <f t="shared" si="124"/>
        <v>92.82</v>
      </c>
      <c r="AI387" s="1067">
        <f t="shared" si="124"/>
        <v>92.83</v>
      </c>
      <c r="AJ387" s="1067">
        <f t="shared" si="124"/>
        <v>92.85</v>
      </c>
      <c r="AK387" s="1067">
        <f t="shared" si="124"/>
        <v>92.87</v>
      </c>
      <c r="AL387" s="1067">
        <f t="shared" si="124"/>
        <v>92.87</v>
      </c>
      <c r="AM387" s="1067">
        <f t="shared" si="124"/>
        <v>92.89</v>
      </c>
      <c r="AN387" s="1067">
        <f t="shared" si="124"/>
        <v>92.9</v>
      </c>
      <c r="AO387" s="1067">
        <f t="shared" si="124"/>
        <v>92.9</v>
      </c>
      <c r="AP387" s="1067">
        <f t="shared" si="124"/>
        <v>92.91</v>
      </c>
      <c r="AQ387" s="1067">
        <f t="shared" si="124"/>
        <v>92.91</v>
      </c>
      <c r="AR387" s="1067">
        <f t="shared" si="124"/>
        <v>92.92</v>
      </c>
      <c r="AS387" s="1067">
        <f t="shared" si="124"/>
        <v>92.93</v>
      </c>
      <c r="AT387" s="1067">
        <f t="shared" si="124"/>
        <v>92.95</v>
      </c>
      <c r="AU387" s="1067">
        <f t="shared" si="124"/>
        <v>92.97</v>
      </c>
      <c r="AV387" s="1067">
        <f t="shared" si="124"/>
        <v>92.98</v>
      </c>
      <c r="AW387" s="1067">
        <f t="shared" si="124"/>
        <v>93</v>
      </c>
      <c r="AX387" s="1067">
        <f t="shared" si="124"/>
        <v>93.01</v>
      </c>
      <c r="AY387" s="1067">
        <f t="shared" si="124"/>
        <v>93</v>
      </c>
      <c r="AZ387" s="1067">
        <f t="shared" si="124"/>
        <v>92.98</v>
      </c>
      <c r="BA387" s="1067">
        <f t="shared" si="124"/>
        <v>92.96</v>
      </c>
      <c r="BB387" s="1067">
        <f t="shared" si="124"/>
        <v>92.94</v>
      </c>
      <c r="BC387" s="1067">
        <f t="shared" si="124"/>
        <v>92.92</v>
      </c>
      <c r="BD387" s="1067">
        <f t="shared" si="124"/>
        <v>92.89</v>
      </c>
      <c r="BE387" s="1067">
        <f t="shared" si="124"/>
        <v>92.87</v>
      </c>
      <c r="BF387" s="1067">
        <f t="shared" si="124"/>
        <v>92.86</v>
      </c>
      <c r="BG387" s="1067">
        <f t="shared" si="124"/>
        <v>92.84</v>
      </c>
      <c r="BH387" s="1067">
        <f t="shared" si="124"/>
        <v>92.83</v>
      </c>
      <c r="BI387" s="1067">
        <f t="shared" si="124"/>
        <v>92.82</v>
      </c>
      <c r="BJ387" s="1067">
        <f t="shared" si="124"/>
        <v>92.82</v>
      </c>
      <c r="BK387" s="1566"/>
      <c r="BL387" s="1566"/>
      <c r="BM387" s="1566"/>
      <c r="BN387" s="1566"/>
      <c r="BO387" s="1566"/>
      <c r="BP387" s="1566"/>
      <c r="BQ387" s="1566"/>
      <c r="BR387" s="1566"/>
      <c r="BS387" s="1566"/>
      <c r="BT387" s="1566"/>
      <c r="BU387" s="1566"/>
      <c r="BV387" s="1566"/>
      <c r="BW387" s="1566"/>
      <c r="BX387" s="1566"/>
      <c r="BY387" s="1566"/>
      <c r="BZ387" s="1566"/>
      <c r="CA387" s="1566"/>
      <c r="CB387" s="1566"/>
      <c r="CC387" s="1566"/>
      <c r="CD387" s="1566"/>
      <c r="CE387" s="1566"/>
      <c r="CF387" s="1566"/>
      <c r="CG387" s="1566"/>
      <c r="CH387" s="1566"/>
      <c r="CI387" s="1567"/>
    </row>
    <row r="388" spans="2:87" x14ac:dyDescent="0.25">
      <c r="B388" s="1376"/>
      <c r="C388" s="1377" t="s">
        <v>699</v>
      </c>
      <c r="D388" s="1377"/>
      <c r="E388" s="1377" t="s">
        <v>146</v>
      </c>
      <c r="F388" s="1377">
        <v>2</v>
      </c>
      <c r="G388" s="1067">
        <f t="shared" ref="G388:BJ388" si="125">G224+G226-G236-G237</f>
        <v>32.79</v>
      </c>
      <c r="H388" s="1067">
        <f t="shared" si="125"/>
        <v>30.84</v>
      </c>
      <c r="I388" s="1067">
        <f t="shared" si="125"/>
        <v>30.98</v>
      </c>
      <c r="J388" s="1067">
        <f t="shared" si="125"/>
        <v>30.740000000000002</v>
      </c>
      <c r="K388" s="1067">
        <f t="shared" si="125"/>
        <v>31.94</v>
      </c>
      <c r="L388" s="1067">
        <f t="shared" si="125"/>
        <v>31.710000000000004</v>
      </c>
      <c r="M388" s="1067">
        <f t="shared" si="125"/>
        <v>31.880000000000006</v>
      </c>
      <c r="N388" s="1067">
        <f t="shared" si="125"/>
        <v>31.780000000000005</v>
      </c>
      <c r="O388" s="1067">
        <f t="shared" si="125"/>
        <v>32.15</v>
      </c>
      <c r="P388" s="1067">
        <f t="shared" si="125"/>
        <v>32.04</v>
      </c>
      <c r="Q388" s="1067">
        <f t="shared" si="125"/>
        <v>32.450000000000003</v>
      </c>
      <c r="R388" s="1067">
        <f t="shared" si="125"/>
        <v>32</v>
      </c>
      <c r="S388" s="1067">
        <f t="shared" si="125"/>
        <v>32.32</v>
      </c>
      <c r="T388" s="1067">
        <f t="shared" si="125"/>
        <v>32.14</v>
      </c>
      <c r="U388" s="1067">
        <f t="shared" si="125"/>
        <v>32.800000000000004</v>
      </c>
      <c r="V388" s="1067">
        <f t="shared" si="125"/>
        <v>32.450000000000003</v>
      </c>
      <c r="W388" s="1067">
        <f t="shared" si="125"/>
        <v>32.130000000000003</v>
      </c>
      <c r="X388" s="1067">
        <f t="shared" si="125"/>
        <v>32.67</v>
      </c>
      <c r="Y388" s="1067">
        <f t="shared" si="125"/>
        <v>32.74</v>
      </c>
      <c r="Z388" s="1067">
        <f t="shared" si="125"/>
        <v>32.49</v>
      </c>
      <c r="AA388" s="1067">
        <f t="shared" si="125"/>
        <v>33.130000000000003</v>
      </c>
      <c r="AB388" s="1067">
        <f t="shared" si="125"/>
        <v>32.75</v>
      </c>
      <c r="AC388" s="1067">
        <f t="shared" si="125"/>
        <v>33.18</v>
      </c>
      <c r="AD388" s="1067">
        <f t="shared" si="125"/>
        <v>32.49</v>
      </c>
      <c r="AE388" s="1067">
        <f t="shared" si="125"/>
        <v>33</v>
      </c>
      <c r="AF388" s="1067">
        <f t="shared" si="125"/>
        <v>33.300000000000004</v>
      </c>
      <c r="AG388" s="1067">
        <f t="shared" si="125"/>
        <v>33.520000000000003</v>
      </c>
      <c r="AH388" s="1067">
        <f t="shared" si="125"/>
        <v>33.340000000000003</v>
      </c>
      <c r="AI388" s="1067">
        <f t="shared" si="125"/>
        <v>33.480000000000004</v>
      </c>
      <c r="AJ388" s="1067">
        <f t="shared" si="125"/>
        <v>33.840000000000003</v>
      </c>
      <c r="AK388" s="1067">
        <f t="shared" si="125"/>
        <v>33.590000000000003</v>
      </c>
      <c r="AL388" s="1067">
        <f t="shared" si="125"/>
        <v>33.520000000000003</v>
      </c>
      <c r="AM388" s="1067">
        <f t="shared" si="125"/>
        <v>33.56</v>
      </c>
      <c r="AN388" s="1067">
        <f t="shared" si="125"/>
        <v>34.24</v>
      </c>
      <c r="AO388" s="1067">
        <f t="shared" si="125"/>
        <v>33.85</v>
      </c>
      <c r="AP388" s="1067">
        <f t="shared" si="125"/>
        <v>34.33</v>
      </c>
      <c r="AQ388" s="1067">
        <f t="shared" si="125"/>
        <v>33.950000000000003</v>
      </c>
      <c r="AR388" s="1067">
        <f t="shared" si="125"/>
        <v>35.1</v>
      </c>
      <c r="AS388" s="1067">
        <f t="shared" si="125"/>
        <v>34.880000000000003</v>
      </c>
      <c r="AT388" s="1067">
        <f t="shared" si="125"/>
        <v>35.230000000000004</v>
      </c>
      <c r="AU388" s="1067">
        <f t="shared" si="125"/>
        <v>35.050000000000004</v>
      </c>
      <c r="AV388" s="1067">
        <f t="shared" si="125"/>
        <v>35.44</v>
      </c>
      <c r="AW388" s="1067">
        <f t="shared" si="125"/>
        <v>35.14</v>
      </c>
      <c r="AX388" s="1067">
        <f t="shared" si="125"/>
        <v>35.980000000000004</v>
      </c>
      <c r="AY388" s="1067">
        <f t="shared" si="125"/>
        <v>36.120000000000005</v>
      </c>
      <c r="AZ388" s="1067">
        <f t="shared" si="125"/>
        <v>35.74</v>
      </c>
      <c r="BA388" s="1067">
        <f t="shared" si="125"/>
        <v>35.93</v>
      </c>
      <c r="BB388" s="1067">
        <f t="shared" si="125"/>
        <v>35.86</v>
      </c>
      <c r="BC388" s="1067">
        <f t="shared" si="125"/>
        <v>36.03</v>
      </c>
      <c r="BD388" s="1067">
        <f t="shared" si="125"/>
        <v>36.03</v>
      </c>
      <c r="BE388" s="1067">
        <f t="shared" si="125"/>
        <v>36.590000000000003</v>
      </c>
      <c r="BF388" s="1067">
        <f t="shared" si="125"/>
        <v>36.82</v>
      </c>
      <c r="BG388" s="1067">
        <f t="shared" si="125"/>
        <v>36.92</v>
      </c>
      <c r="BH388" s="1067">
        <f t="shared" si="125"/>
        <v>37.06</v>
      </c>
      <c r="BI388" s="1067">
        <f t="shared" si="125"/>
        <v>36.89</v>
      </c>
      <c r="BJ388" s="1067">
        <f t="shared" si="125"/>
        <v>37.1</v>
      </c>
      <c r="BK388" s="1566"/>
      <c r="BL388" s="1566"/>
      <c r="BM388" s="1566"/>
      <c r="BN388" s="1566"/>
      <c r="BO388" s="1566"/>
      <c r="BP388" s="1566"/>
      <c r="BQ388" s="1566"/>
      <c r="BR388" s="1566"/>
      <c r="BS388" s="1566"/>
      <c r="BT388" s="1566"/>
      <c r="BU388" s="1566"/>
      <c r="BV388" s="1566"/>
      <c r="BW388" s="1566"/>
      <c r="BX388" s="1566"/>
      <c r="BY388" s="1566"/>
      <c r="BZ388" s="1566"/>
      <c r="CA388" s="1566"/>
      <c r="CB388" s="1566"/>
      <c r="CC388" s="1566"/>
      <c r="CD388" s="1566"/>
      <c r="CE388" s="1566"/>
      <c r="CF388" s="1566"/>
      <c r="CG388" s="1566"/>
      <c r="CH388" s="1566"/>
      <c r="CI388" s="1567"/>
    </row>
    <row r="389" spans="2:87" x14ac:dyDescent="0.25">
      <c r="B389" s="1376"/>
      <c r="C389" s="1377" t="s">
        <v>153</v>
      </c>
      <c r="D389" s="1377"/>
      <c r="E389" s="1377" t="s">
        <v>146</v>
      </c>
      <c r="F389" s="1377">
        <v>2</v>
      </c>
      <c r="G389" s="1067">
        <f t="shared" ref="G389:BJ389" si="126">G242</f>
        <v>28.36</v>
      </c>
      <c r="H389" s="1067">
        <f t="shared" si="126"/>
        <v>26.64</v>
      </c>
      <c r="I389" s="1067">
        <f t="shared" si="126"/>
        <v>25.34</v>
      </c>
      <c r="J389" s="1067">
        <f t="shared" si="126"/>
        <v>24.7</v>
      </c>
      <c r="K389" s="1067">
        <f t="shared" si="126"/>
        <v>24.27</v>
      </c>
      <c r="L389" s="1067">
        <f t="shared" si="126"/>
        <v>24.049999999999997</v>
      </c>
      <c r="M389" s="1067">
        <f t="shared" si="126"/>
        <v>24.049999999999997</v>
      </c>
      <c r="N389" s="1067">
        <f t="shared" si="126"/>
        <v>24.049999999999997</v>
      </c>
      <c r="O389" s="1067">
        <f t="shared" si="126"/>
        <v>24.049999999999997</v>
      </c>
      <c r="P389" s="1067">
        <f t="shared" si="126"/>
        <v>24.049999999999997</v>
      </c>
      <c r="Q389" s="1067">
        <f t="shared" si="126"/>
        <v>24.049999999999997</v>
      </c>
      <c r="R389" s="1067">
        <f t="shared" si="126"/>
        <v>24.049999999999997</v>
      </c>
      <c r="S389" s="1067">
        <f t="shared" si="126"/>
        <v>24.049999999999997</v>
      </c>
      <c r="T389" s="1067">
        <f t="shared" si="126"/>
        <v>24.049999999999997</v>
      </c>
      <c r="U389" s="1067">
        <f t="shared" si="126"/>
        <v>24.049999999999997</v>
      </c>
      <c r="V389" s="1067">
        <f t="shared" si="126"/>
        <v>24.049999999999997</v>
      </c>
      <c r="W389" s="1067">
        <f t="shared" si="126"/>
        <v>24.049999999999997</v>
      </c>
      <c r="X389" s="1067">
        <f t="shared" si="126"/>
        <v>24.049999999999997</v>
      </c>
      <c r="Y389" s="1067">
        <f t="shared" si="126"/>
        <v>24.049999999999997</v>
      </c>
      <c r="Z389" s="1067">
        <f t="shared" si="126"/>
        <v>24.049999999999997</v>
      </c>
      <c r="AA389" s="1067">
        <f t="shared" si="126"/>
        <v>24.049999999999997</v>
      </c>
      <c r="AB389" s="1067">
        <f t="shared" si="126"/>
        <v>24.049999999999997</v>
      </c>
      <c r="AC389" s="1067">
        <f t="shared" si="126"/>
        <v>24.049999999999997</v>
      </c>
      <c r="AD389" s="1067">
        <f t="shared" si="126"/>
        <v>24.049999999999997</v>
      </c>
      <c r="AE389" s="1067">
        <f t="shared" si="126"/>
        <v>24.049999999999997</v>
      </c>
      <c r="AF389" s="1067">
        <f t="shared" si="126"/>
        <v>24.049999999999997</v>
      </c>
      <c r="AG389" s="1067">
        <f t="shared" si="126"/>
        <v>24.049999999999997</v>
      </c>
      <c r="AH389" s="1067">
        <f t="shared" si="126"/>
        <v>24.049999999999997</v>
      </c>
      <c r="AI389" s="1067">
        <f t="shared" si="126"/>
        <v>24.049999999999997</v>
      </c>
      <c r="AJ389" s="1067">
        <f t="shared" si="126"/>
        <v>24.049999999999997</v>
      </c>
      <c r="AK389" s="1067">
        <f t="shared" si="126"/>
        <v>24.049999999999997</v>
      </c>
      <c r="AL389" s="1067">
        <f t="shared" si="126"/>
        <v>24.049999999999997</v>
      </c>
      <c r="AM389" s="1067">
        <f t="shared" si="126"/>
        <v>24.049999999999997</v>
      </c>
      <c r="AN389" s="1067">
        <f t="shared" si="126"/>
        <v>24.049999999999997</v>
      </c>
      <c r="AO389" s="1067">
        <f t="shared" si="126"/>
        <v>24.049999999999997</v>
      </c>
      <c r="AP389" s="1067">
        <f t="shared" si="126"/>
        <v>24.049999999999997</v>
      </c>
      <c r="AQ389" s="1067">
        <f t="shared" si="126"/>
        <v>24.049999999999997</v>
      </c>
      <c r="AR389" s="1067">
        <f t="shared" si="126"/>
        <v>24.049999999999997</v>
      </c>
      <c r="AS389" s="1067">
        <f t="shared" si="126"/>
        <v>24.049999999999997</v>
      </c>
      <c r="AT389" s="1067">
        <f t="shared" si="126"/>
        <v>24.049999999999997</v>
      </c>
      <c r="AU389" s="1067">
        <f t="shared" si="126"/>
        <v>24.049999999999997</v>
      </c>
      <c r="AV389" s="1067">
        <f t="shared" si="126"/>
        <v>24.049999999999997</v>
      </c>
      <c r="AW389" s="1067">
        <f t="shared" si="126"/>
        <v>24.049999999999997</v>
      </c>
      <c r="AX389" s="1067">
        <f t="shared" si="126"/>
        <v>24.049999999999997</v>
      </c>
      <c r="AY389" s="1067">
        <f t="shared" si="126"/>
        <v>24.049999999999997</v>
      </c>
      <c r="AZ389" s="1067">
        <f t="shared" si="126"/>
        <v>24.049999999999997</v>
      </c>
      <c r="BA389" s="1067">
        <f t="shared" si="126"/>
        <v>24.049999999999997</v>
      </c>
      <c r="BB389" s="1067">
        <f t="shared" si="126"/>
        <v>24.049999999999997</v>
      </c>
      <c r="BC389" s="1067">
        <f t="shared" si="126"/>
        <v>24.049999999999997</v>
      </c>
      <c r="BD389" s="1067">
        <f t="shared" si="126"/>
        <v>24.049999999999997</v>
      </c>
      <c r="BE389" s="1067">
        <f t="shared" si="126"/>
        <v>24.049999999999997</v>
      </c>
      <c r="BF389" s="1067">
        <f t="shared" si="126"/>
        <v>24.049999999999997</v>
      </c>
      <c r="BG389" s="1067">
        <f t="shared" si="126"/>
        <v>24.049999999999997</v>
      </c>
      <c r="BH389" s="1067">
        <f t="shared" si="126"/>
        <v>24.049999999999997</v>
      </c>
      <c r="BI389" s="1067">
        <f t="shared" si="126"/>
        <v>24.049999999999997</v>
      </c>
      <c r="BJ389" s="1067">
        <f t="shared" si="126"/>
        <v>24.049999999999997</v>
      </c>
      <c r="BK389" s="1566"/>
      <c r="BL389" s="1566"/>
      <c r="BM389" s="1566"/>
      <c r="BN389" s="1566"/>
      <c r="BO389" s="1566"/>
      <c r="BP389" s="1566"/>
      <c r="BQ389" s="1566"/>
      <c r="BR389" s="1566"/>
      <c r="BS389" s="1566"/>
      <c r="BT389" s="1566"/>
      <c r="BU389" s="1566"/>
      <c r="BV389" s="1566"/>
      <c r="BW389" s="1566"/>
      <c r="BX389" s="1566"/>
      <c r="BY389" s="1566"/>
      <c r="BZ389" s="1566"/>
      <c r="CA389" s="1566"/>
      <c r="CB389" s="1566"/>
      <c r="CC389" s="1566"/>
      <c r="CD389" s="1566"/>
      <c r="CE389" s="1566"/>
      <c r="CF389" s="1566"/>
      <c r="CG389" s="1566"/>
      <c r="CH389" s="1566"/>
      <c r="CI389" s="1567"/>
    </row>
    <row r="390" spans="2:87" x14ac:dyDescent="0.25">
      <c r="B390" s="1376"/>
      <c r="C390" s="1377" t="s">
        <v>700</v>
      </c>
      <c r="D390" s="1377"/>
      <c r="E390" s="1377" t="s">
        <v>146</v>
      </c>
      <c r="F390" s="1377">
        <v>2</v>
      </c>
      <c r="G390" s="1067">
        <f t="shared" ref="G390:AL390" si="127">G266-SUM(G386:G389)</f>
        <v>2.9300000000000068</v>
      </c>
      <c r="H390" s="1067">
        <f t="shared" si="127"/>
        <v>2.92999999999995</v>
      </c>
      <c r="I390" s="1067">
        <f t="shared" si="127"/>
        <v>2.9299999999999784</v>
      </c>
      <c r="J390" s="1067">
        <f t="shared" si="127"/>
        <v>2.9299999999999784</v>
      </c>
      <c r="K390" s="1067">
        <f t="shared" si="127"/>
        <v>2.9300000000000068</v>
      </c>
      <c r="L390" s="1067">
        <f t="shared" si="127"/>
        <v>2.9299999999999216</v>
      </c>
      <c r="M390" s="1067">
        <f t="shared" si="127"/>
        <v>2.9299999999999784</v>
      </c>
      <c r="N390" s="1067">
        <f t="shared" si="127"/>
        <v>2.9300000000000068</v>
      </c>
      <c r="O390" s="1067">
        <f t="shared" si="127"/>
        <v>2.9299999999999784</v>
      </c>
      <c r="P390" s="1067">
        <f t="shared" si="127"/>
        <v>2.9299999999999784</v>
      </c>
      <c r="Q390" s="1067">
        <f t="shared" si="127"/>
        <v>2.9299999999999784</v>
      </c>
      <c r="R390" s="1067">
        <f t="shared" si="127"/>
        <v>2.92999999999995</v>
      </c>
      <c r="S390" s="1067">
        <f t="shared" si="127"/>
        <v>2.9300000000000068</v>
      </c>
      <c r="T390" s="1067">
        <f t="shared" si="127"/>
        <v>2.92999999999995</v>
      </c>
      <c r="U390" s="1067">
        <f t="shared" si="127"/>
        <v>2.92999999999995</v>
      </c>
      <c r="V390" s="1067">
        <f t="shared" si="127"/>
        <v>2.9299999999999784</v>
      </c>
      <c r="W390" s="1067">
        <f t="shared" si="127"/>
        <v>2.9299999999999784</v>
      </c>
      <c r="X390" s="1067">
        <f t="shared" si="127"/>
        <v>2.92999999999995</v>
      </c>
      <c r="Y390" s="1067">
        <f t="shared" si="127"/>
        <v>2.92999999999995</v>
      </c>
      <c r="Z390" s="1067">
        <f t="shared" si="127"/>
        <v>2.92999999999995</v>
      </c>
      <c r="AA390" s="1067">
        <f t="shared" si="127"/>
        <v>2.9299999999999784</v>
      </c>
      <c r="AB390" s="1067">
        <f t="shared" si="127"/>
        <v>2.92999999999995</v>
      </c>
      <c r="AC390" s="1067">
        <f t="shared" si="127"/>
        <v>2.92999999999995</v>
      </c>
      <c r="AD390" s="1067">
        <f t="shared" si="127"/>
        <v>2.9299999999999784</v>
      </c>
      <c r="AE390" s="1067">
        <f t="shared" si="127"/>
        <v>2.92999999999995</v>
      </c>
      <c r="AF390" s="1067">
        <f t="shared" si="127"/>
        <v>2.9299999999999784</v>
      </c>
      <c r="AG390" s="1067">
        <f t="shared" si="127"/>
        <v>2.9299999999999784</v>
      </c>
      <c r="AH390" s="1067">
        <f t="shared" si="127"/>
        <v>2.9300000000000068</v>
      </c>
      <c r="AI390" s="1067">
        <f t="shared" si="127"/>
        <v>2.92999999999995</v>
      </c>
      <c r="AJ390" s="1067">
        <f t="shared" si="127"/>
        <v>2.9300000000000068</v>
      </c>
      <c r="AK390" s="1067">
        <f t="shared" si="127"/>
        <v>2.9300000000000068</v>
      </c>
      <c r="AL390" s="1067">
        <f t="shared" si="127"/>
        <v>2.9299999999999784</v>
      </c>
      <c r="AM390" s="1067">
        <f t="shared" ref="AM390:BJ390" si="128">AM266-SUM(AM386:AM389)</f>
        <v>2.92999999999995</v>
      </c>
      <c r="AN390" s="1067">
        <f t="shared" si="128"/>
        <v>2.9299999999999784</v>
      </c>
      <c r="AO390" s="1067">
        <f t="shared" si="128"/>
        <v>2.9300000000000068</v>
      </c>
      <c r="AP390" s="1067">
        <f t="shared" si="128"/>
        <v>2.9299999999999784</v>
      </c>
      <c r="AQ390" s="1067">
        <f t="shared" si="128"/>
        <v>2.92999999999995</v>
      </c>
      <c r="AR390" s="1067">
        <f t="shared" si="128"/>
        <v>2.9299999999999784</v>
      </c>
      <c r="AS390" s="1067">
        <f t="shared" si="128"/>
        <v>2.9299999999999784</v>
      </c>
      <c r="AT390" s="1067">
        <f t="shared" si="128"/>
        <v>2.92999999999995</v>
      </c>
      <c r="AU390" s="1067">
        <f t="shared" si="128"/>
        <v>2.92999999999995</v>
      </c>
      <c r="AV390" s="1067">
        <f t="shared" si="128"/>
        <v>2.9300000000000068</v>
      </c>
      <c r="AW390" s="1067">
        <f t="shared" si="128"/>
        <v>2.92999999999995</v>
      </c>
      <c r="AX390" s="1067">
        <f t="shared" si="128"/>
        <v>2.92999999999995</v>
      </c>
      <c r="AY390" s="1067">
        <f t="shared" si="128"/>
        <v>2.92999999999995</v>
      </c>
      <c r="AZ390" s="1067">
        <f t="shared" si="128"/>
        <v>2.9299999999999784</v>
      </c>
      <c r="BA390" s="1067">
        <f t="shared" si="128"/>
        <v>2.92999999999995</v>
      </c>
      <c r="BB390" s="1067">
        <f t="shared" si="128"/>
        <v>2.92999999999995</v>
      </c>
      <c r="BC390" s="1067">
        <f t="shared" si="128"/>
        <v>2.9300000000000068</v>
      </c>
      <c r="BD390" s="1067">
        <f t="shared" si="128"/>
        <v>2.9300000000000068</v>
      </c>
      <c r="BE390" s="1067">
        <f t="shared" si="128"/>
        <v>2.9300000000000068</v>
      </c>
      <c r="BF390" s="1067">
        <f t="shared" si="128"/>
        <v>2.9300000000000068</v>
      </c>
      <c r="BG390" s="1067">
        <f t="shared" si="128"/>
        <v>2.92999999999995</v>
      </c>
      <c r="BH390" s="1067">
        <f t="shared" si="128"/>
        <v>2.9300000000000068</v>
      </c>
      <c r="BI390" s="1067">
        <f t="shared" si="128"/>
        <v>2.9299999999999784</v>
      </c>
      <c r="BJ390" s="1067">
        <f t="shared" si="128"/>
        <v>2.9300000000000068</v>
      </c>
      <c r="BK390" s="1566"/>
      <c r="BL390" s="1566"/>
      <c r="BM390" s="1566"/>
      <c r="BN390" s="1566"/>
      <c r="BO390" s="1566"/>
      <c r="BP390" s="1566"/>
      <c r="BQ390" s="1566"/>
      <c r="BR390" s="1566"/>
      <c r="BS390" s="1566"/>
      <c r="BT390" s="1566"/>
      <c r="BU390" s="1566"/>
      <c r="BV390" s="1566"/>
      <c r="BW390" s="1566"/>
      <c r="BX390" s="1566"/>
      <c r="BY390" s="1566"/>
      <c r="BZ390" s="1566"/>
      <c r="CA390" s="1566"/>
      <c r="CB390" s="1566"/>
      <c r="CC390" s="1566"/>
      <c r="CD390" s="1566"/>
      <c r="CE390" s="1566"/>
      <c r="CF390" s="1566"/>
      <c r="CG390" s="1566"/>
      <c r="CH390" s="1566"/>
      <c r="CI390" s="1567"/>
    </row>
    <row r="391" spans="2:87" x14ac:dyDescent="0.25">
      <c r="B391" s="1376"/>
      <c r="C391" s="1377" t="s">
        <v>701</v>
      </c>
      <c r="D391" s="1377"/>
      <c r="E391" s="1377" t="s">
        <v>146</v>
      </c>
      <c r="F391" s="1377">
        <v>2</v>
      </c>
      <c r="G391" s="1067">
        <f>G223</f>
        <v>207.3</v>
      </c>
      <c r="H391" s="1067">
        <f t="shared" ref="H391:BJ391" si="129">H223</f>
        <v>199.7</v>
      </c>
      <c r="I391" s="1067">
        <f t="shared" si="129"/>
        <v>199.6</v>
      </c>
      <c r="J391" s="1067">
        <f t="shared" si="129"/>
        <v>199.5</v>
      </c>
      <c r="K391" s="1067">
        <f t="shared" si="129"/>
        <v>199.4</v>
      </c>
      <c r="L391" s="1067">
        <f t="shared" si="129"/>
        <v>200.8</v>
      </c>
      <c r="M391" s="1067">
        <f t="shared" si="129"/>
        <v>196.63775000000001</v>
      </c>
      <c r="N391" s="1067">
        <f t="shared" si="129"/>
        <v>211.50269</v>
      </c>
      <c r="O391" s="1067">
        <f t="shared" si="129"/>
        <v>211.36762999999999</v>
      </c>
      <c r="P391" s="1067">
        <f t="shared" si="129"/>
        <v>211.23256000000001</v>
      </c>
      <c r="Q391" s="1067">
        <f t="shared" si="129"/>
        <v>247.0975</v>
      </c>
      <c r="R391" s="1067">
        <f t="shared" si="129"/>
        <v>246.96243999999999</v>
      </c>
      <c r="S391" s="1067">
        <f t="shared" si="129"/>
        <v>246.82737</v>
      </c>
      <c r="T391" s="1067">
        <f t="shared" si="129"/>
        <v>246.69230999999999</v>
      </c>
      <c r="U391" s="1067">
        <f t="shared" si="129"/>
        <v>246.55725000000001</v>
      </c>
      <c r="V391" s="1067">
        <f t="shared" si="129"/>
        <v>246.42219</v>
      </c>
      <c r="W391" s="1067">
        <f t="shared" si="129"/>
        <v>246.28711999999999</v>
      </c>
      <c r="X391" s="1067">
        <f t="shared" si="129"/>
        <v>246.15206000000001</v>
      </c>
      <c r="Y391" s="1067">
        <f t="shared" si="129"/>
        <v>246.017</v>
      </c>
      <c r="Z391" s="1067">
        <f t="shared" si="129"/>
        <v>245.88193999999999</v>
      </c>
      <c r="AA391" s="1067">
        <f t="shared" si="129"/>
        <v>246.81249499999998</v>
      </c>
      <c r="AB391" s="1067">
        <f t="shared" si="129"/>
        <v>246.6767475</v>
      </c>
      <c r="AC391" s="1067">
        <f t="shared" si="129"/>
        <v>246.541</v>
      </c>
      <c r="AD391" s="1067">
        <f t="shared" si="129"/>
        <v>246.40525249999999</v>
      </c>
      <c r="AE391" s="1067">
        <f t="shared" si="129"/>
        <v>246.26949500000001</v>
      </c>
      <c r="AF391" s="1067">
        <f t="shared" si="129"/>
        <v>246.1337475</v>
      </c>
      <c r="AG391" s="1067">
        <f t="shared" si="129"/>
        <v>245.99799999999999</v>
      </c>
      <c r="AH391" s="1067">
        <f t="shared" si="129"/>
        <v>245.86225249999998</v>
      </c>
      <c r="AI391" s="1067">
        <f t="shared" si="129"/>
        <v>245.726495</v>
      </c>
      <c r="AJ391" s="1067">
        <f t="shared" si="129"/>
        <v>245.59074749999999</v>
      </c>
      <c r="AK391" s="1067">
        <f t="shared" si="129"/>
        <v>245.45499999999998</v>
      </c>
      <c r="AL391" s="1067">
        <f t="shared" si="129"/>
        <v>245.3192525</v>
      </c>
      <c r="AM391" s="1067">
        <f t="shared" si="129"/>
        <v>245.18349499999999</v>
      </c>
      <c r="AN391" s="1067">
        <f t="shared" si="129"/>
        <v>245.04774749999999</v>
      </c>
      <c r="AO391" s="1067">
        <f t="shared" si="129"/>
        <v>244.91200000000001</v>
      </c>
      <c r="AP391" s="1067">
        <f t="shared" si="129"/>
        <v>244.7762525</v>
      </c>
      <c r="AQ391" s="1067">
        <f t="shared" si="129"/>
        <v>244.64049499999999</v>
      </c>
      <c r="AR391" s="1067">
        <f t="shared" si="129"/>
        <v>244.50474750000001</v>
      </c>
      <c r="AS391" s="1067">
        <f t="shared" si="129"/>
        <v>244.369</v>
      </c>
      <c r="AT391" s="1067">
        <f t="shared" si="129"/>
        <v>244.23325249999999</v>
      </c>
      <c r="AU391" s="1067">
        <f t="shared" si="129"/>
        <v>244.09749499999998</v>
      </c>
      <c r="AV391" s="1067">
        <f t="shared" si="129"/>
        <v>243.9617475</v>
      </c>
      <c r="AW391" s="1067">
        <f t="shared" si="129"/>
        <v>243.82599999999999</v>
      </c>
      <c r="AX391" s="1067">
        <f t="shared" si="129"/>
        <v>243.69025249999999</v>
      </c>
      <c r="AY391" s="1067">
        <f t="shared" si="129"/>
        <v>243.554495</v>
      </c>
      <c r="AZ391" s="1067">
        <f t="shared" si="129"/>
        <v>243.41874749999999</v>
      </c>
      <c r="BA391" s="1067">
        <f t="shared" si="129"/>
        <v>243.28299999999999</v>
      </c>
      <c r="BB391" s="1067">
        <f t="shared" si="129"/>
        <v>243.14725249999998</v>
      </c>
      <c r="BC391" s="1067">
        <f t="shared" si="129"/>
        <v>243.011495</v>
      </c>
      <c r="BD391" s="1067">
        <f t="shared" si="129"/>
        <v>242.87574749999999</v>
      </c>
      <c r="BE391" s="1067">
        <f t="shared" si="129"/>
        <v>242.74</v>
      </c>
      <c r="BF391" s="1067">
        <f t="shared" si="129"/>
        <v>242.6042525</v>
      </c>
      <c r="BG391" s="1067">
        <f t="shared" si="129"/>
        <v>242.46849499999999</v>
      </c>
      <c r="BH391" s="1067">
        <f t="shared" si="129"/>
        <v>242.33274749999998</v>
      </c>
      <c r="BI391" s="1067">
        <f t="shared" si="129"/>
        <v>242.197</v>
      </c>
      <c r="BJ391" s="1067">
        <f t="shared" si="129"/>
        <v>242.06125249999999</v>
      </c>
      <c r="BK391" s="1566"/>
      <c r="BL391" s="1566"/>
      <c r="BM391" s="1566"/>
      <c r="BN391" s="1566"/>
      <c r="BO391" s="1566"/>
      <c r="BP391" s="1566"/>
      <c r="BQ391" s="1566"/>
      <c r="BR391" s="1566"/>
      <c r="BS391" s="1566"/>
      <c r="BT391" s="1566"/>
      <c r="BU391" s="1566"/>
      <c r="BV391" s="1566"/>
      <c r="BW391" s="1566"/>
      <c r="BX391" s="1566"/>
      <c r="BY391" s="1566"/>
      <c r="BZ391" s="1566"/>
      <c r="CA391" s="1566"/>
      <c r="CB391" s="1566"/>
      <c r="CC391" s="1566"/>
      <c r="CD391" s="1566"/>
      <c r="CE391" s="1566"/>
      <c r="CF391" s="1566"/>
      <c r="CG391" s="1566"/>
      <c r="CH391" s="1566"/>
      <c r="CI391" s="1567"/>
    </row>
    <row r="392" spans="2:87" x14ac:dyDescent="0.25">
      <c r="B392" s="1376"/>
      <c r="C392" s="1377" t="s">
        <v>702</v>
      </c>
      <c r="D392" s="1377"/>
      <c r="E392" s="1377" t="s">
        <v>146</v>
      </c>
      <c r="F392" s="1377">
        <v>2</v>
      </c>
      <c r="G392" s="1067">
        <f t="shared" ref="G392:AL392" si="130">SUM(G386:G390)+G269</f>
        <v>224.48</v>
      </c>
      <c r="H392" s="1067">
        <f t="shared" si="130"/>
        <v>222.15999999999997</v>
      </c>
      <c r="I392" s="1067">
        <f t="shared" si="130"/>
        <v>221.65999999999997</v>
      </c>
      <c r="J392" s="1067">
        <f t="shared" si="130"/>
        <v>220.78999999999996</v>
      </c>
      <c r="K392" s="1067">
        <f t="shared" si="130"/>
        <v>221.10000000000002</v>
      </c>
      <c r="L392" s="1067">
        <f t="shared" si="130"/>
        <v>220.25999999999996</v>
      </c>
      <c r="M392" s="1067">
        <f t="shared" si="130"/>
        <v>221.45</v>
      </c>
      <c r="N392" s="1067">
        <f t="shared" si="130"/>
        <v>222.51999999999998</v>
      </c>
      <c r="O392" s="1067">
        <f t="shared" si="130"/>
        <v>223.52999999999997</v>
      </c>
      <c r="P392" s="1067">
        <f t="shared" si="130"/>
        <v>224.48</v>
      </c>
      <c r="Q392" s="1067">
        <f t="shared" si="130"/>
        <v>225.74999999999997</v>
      </c>
      <c r="R392" s="1067">
        <f t="shared" si="130"/>
        <v>226.27999999999994</v>
      </c>
      <c r="S392" s="1067">
        <f t="shared" si="130"/>
        <v>227.02999999999997</v>
      </c>
      <c r="T392" s="1067">
        <f t="shared" si="130"/>
        <v>227.31999999999996</v>
      </c>
      <c r="U392" s="1067">
        <f t="shared" si="130"/>
        <v>228.57999999999996</v>
      </c>
      <c r="V392" s="1067">
        <f t="shared" si="130"/>
        <v>228.97999999999996</v>
      </c>
      <c r="W392" s="1067">
        <f t="shared" si="130"/>
        <v>229.11999999999998</v>
      </c>
      <c r="X392" s="1067">
        <f t="shared" si="130"/>
        <v>230.26999999999995</v>
      </c>
      <c r="Y392" s="1067">
        <f t="shared" si="130"/>
        <v>230.86999999999995</v>
      </c>
      <c r="Z392" s="1067">
        <f t="shared" si="130"/>
        <v>231.36999999999998</v>
      </c>
      <c r="AA392" s="1067">
        <f t="shared" si="130"/>
        <v>232.32999999999998</v>
      </c>
      <c r="AB392" s="1067">
        <f t="shared" si="130"/>
        <v>232.61999999999998</v>
      </c>
      <c r="AC392" s="1067">
        <f t="shared" si="130"/>
        <v>233.63999999999996</v>
      </c>
      <c r="AD392" s="1067">
        <f t="shared" si="130"/>
        <v>233.68999999999997</v>
      </c>
      <c r="AE392" s="1067">
        <f t="shared" si="130"/>
        <v>234.78999999999996</v>
      </c>
      <c r="AF392" s="1067">
        <f t="shared" si="130"/>
        <v>235.86999999999998</v>
      </c>
      <c r="AG392" s="1067">
        <f t="shared" si="130"/>
        <v>236.71999999999997</v>
      </c>
      <c r="AH392" s="1067">
        <f t="shared" si="130"/>
        <v>237.18999999999997</v>
      </c>
      <c r="AI392" s="1067">
        <f t="shared" si="130"/>
        <v>238.05999999999997</v>
      </c>
      <c r="AJ392" s="1067">
        <f t="shared" si="130"/>
        <v>239.11</v>
      </c>
      <c r="AK392" s="1067">
        <f t="shared" si="130"/>
        <v>239.51000000000002</v>
      </c>
      <c r="AL392" s="1067">
        <f t="shared" si="130"/>
        <v>239.73999999999998</v>
      </c>
      <c r="AM392" s="1067">
        <f t="shared" ref="AM392:BJ392" si="131">SUM(AM386:AM390)+AM269</f>
        <v>240.39999999999998</v>
      </c>
      <c r="AN392" s="1067">
        <f t="shared" si="131"/>
        <v>241.45</v>
      </c>
      <c r="AO392" s="1067">
        <f t="shared" si="131"/>
        <v>241.54999999999998</v>
      </c>
      <c r="AP392" s="1067">
        <f t="shared" si="131"/>
        <v>242.45</v>
      </c>
      <c r="AQ392" s="1067">
        <f t="shared" si="131"/>
        <v>242.65999999999997</v>
      </c>
      <c r="AR392" s="1067">
        <f t="shared" si="131"/>
        <v>244.26999999999998</v>
      </c>
      <c r="AS392" s="1067">
        <f t="shared" si="131"/>
        <v>244.42</v>
      </c>
      <c r="AT392" s="1067">
        <f t="shared" si="131"/>
        <v>245.35</v>
      </c>
      <c r="AU392" s="1067">
        <f t="shared" si="131"/>
        <v>245.75</v>
      </c>
      <c r="AV392" s="1067">
        <f t="shared" si="131"/>
        <v>246.64999999999998</v>
      </c>
      <c r="AW392" s="1067">
        <f t="shared" si="131"/>
        <v>246.68999999999997</v>
      </c>
      <c r="AX392" s="1067">
        <f t="shared" si="131"/>
        <v>247.98999999999995</v>
      </c>
      <c r="AY392" s="1067">
        <f t="shared" si="131"/>
        <v>248.58999999999997</v>
      </c>
      <c r="AZ392" s="1067">
        <f t="shared" si="131"/>
        <v>248.83999999999997</v>
      </c>
      <c r="BA392" s="1067">
        <f t="shared" si="131"/>
        <v>249.45999999999998</v>
      </c>
      <c r="BB392" s="1067">
        <f t="shared" si="131"/>
        <v>249.76</v>
      </c>
      <c r="BC392" s="1067">
        <f t="shared" si="131"/>
        <v>250.39999999999998</v>
      </c>
      <c r="BD392" s="1067">
        <f t="shared" si="131"/>
        <v>251.01000000000002</v>
      </c>
      <c r="BE392" s="1067">
        <f t="shared" si="131"/>
        <v>251.95</v>
      </c>
      <c r="BF392" s="1067">
        <f t="shared" si="131"/>
        <v>252.67999999999998</v>
      </c>
      <c r="BG392" s="1067">
        <f t="shared" si="131"/>
        <v>253.22999999999996</v>
      </c>
      <c r="BH392" s="1067">
        <f t="shared" si="131"/>
        <v>253.89</v>
      </c>
      <c r="BI392" s="1067">
        <f t="shared" si="131"/>
        <v>254.23</v>
      </c>
      <c r="BJ392" s="1067">
        <f t="shared" si="131"/>
        <v>254.65999999999997</v>
      </c>
      <c r="BK392" s="1566"/>
      <c r="BL392" s="1566"/>
      <c r="BM392" s="1566"/>
      <c r="BN392" s="1566"/>
      <c r="BO392" s="1566"/>
      <c r="BP392" s="1566"/>
      <c r="BQ392" s="1566"/>
      <c r="BR392" s="1566"/>
      <c r="BS392" s="1566"/>
      <c r="BT392" s="1566"/>
      <c r="BU392" s="1566"/>
      <c r="BV392" s="1566"/>
      <c r="BW392" s="1566"/>
      <c r="BX392" s="1566"/>
      <c r="BY392" s="1566"/>
      <c r="BZ392" s="1566"/>
      <c r="CA392" s="1566"/>
      <c r="CB392" s="1566"/>
      <c r="CC392" s="1566"/>
      <c r="CD392" s="1566"/>
      <c r="CE392" s="1566"/>
      <c r="CF392" s="1566"/>
      <c r="CG392" s="1566"/>
      <c r="CH392" s="1566"/>
      <c r="CI392" s="1567"/>
    </row>
    <row r="393" spans="2:87" x14ac:dyDescent="0.25">
      <c r="B393" s="1376"/>
      <c r="C393" s="1377"/>
      <c r="D393" s="1377"/>
      <c r="E393" s="1377"/>
      <c r="F393" s="1377"/>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1377"/>
      <c r="AF393" s="1377"/>
      <c r="AG393" s="1377"/>
      <c r="AH393" s="1377"/>
      <c r="AI393" s="1377"/>
      <c r="AJ393" s="1377"/>
      <c r="AK393" s="1377"/>
      <c r="AL393" s="1377"/>
      <c r="AM393" s="1377"/>
      <c r="AN393" s="1377"/>
      <c r="AO393" s="1377"/>
      <c r="AP393" s="1377"/>
      <c r="AQ393" s="1377"/>
      <c r="AR393" s="1377"/>
      <c r="AS393" s="1377"/>
      <c r="AT393" s="1377"/>
      <c r="AU393" s="1377"/>
      <c r="AV393" s="1377"/>
      <c r="AW393" s="1377"/>
      <c r="AX393" s="1377"/>
      <c r="AY393" s="1377"/>
      <c r="AZ393" s="1377"/>
      <c r="BA393" s="1377"/>
      <c r="BB393" s="1377"/>
      <c r="BC393" s="1377"/>
      <c r="BD393" s="1377"/>
      <c r="BE393" s="1377"/>
      <c r="BF393" s="1377"/>
      <c r="BG393" s="1377"/>
      <c r="BH393" s="1377"/>
      <c r="BI393" s="1377"/>
      <c r="BJ393" s="1377"/>
      <c r="BK393" s="1377"/>
      <c r="BL393" s="1377"/>
      <c r="BM393" s="1377"/>
      <c r="BN393" s="1377"/>
      <c r="BO393" s="1377"/>
      <c r="BP393" s="1377"/>
      <c r="BQ393" s="1377"/>
      <c r="BR393" s="1377"/>
      <c r="BS393" s="1377"/>
      <c r="BT393" s="1377"/>
      <c r="BU393" s="1377"/>
      <c r="BV393" s="1377"/>
      <c r="BW393" s="1377"/>
      <c r="BX393" s="1377"/>
      <c r="BY393" s="1377"/>
      <c r="BZ393" s="1377"/>
      <c r="CA393" s="1377"/>
      <c r="CB393" s="1377"/>
      <c r="CC393" s="1377"/>
      <c r="CD393" s="1377"/>
      <c r="CE393" s="1377"/>
      <c r="CF393" s="1377"/>
      <c r="CG393" s="1377"/>
      <c r="CH393" s="1377"/>
      <c r="CI393" s="1378"/>
    </row>
    <row r="394" spans="2:87" x14ac:dyDescent="0.25">
      <c r="B394" s="1376" t="s">
        <v>705</v>
      </c>
      <c r="C394" s="1377"/>
      <c r="D394" s="1377"/>
      <c r="E394" s="1377"/>
      <c r="F394" s="1377"/>
      <c r="G394" s="1065" t="s">
        <v>118</v>
      </c>
      <c r="H394" s="1065" t="s">
        <v>119</v>
      </c>
      <c r="I394" s="1065" t="s">
        <v>120</v>
      </c>
      <c r="J394" s="1065" t="s">
        <v>121</v>
      </c>
      <c r="K394" s="1065" t="s">
        <v>122</v>
      </c>
      <c r="L394" s="1065" t="s">
        <v>123</v>
      </c>
      <c r="M394" s="1065" t="s">
        <v>124</v>
      </c>
      <c r="N394" s="1065" t="s">
        <v>125</v>
      </c>
      <c r="O394" s="1065" t="s">
        <v>126</v>
      </c>
      <c r="P394" s="1065" t="s">
        <v>127</v>
      </c>
      <c r="Q394" s="1065" t="s">
        <v>128</v>
      </c>
      <c r="R394" s="1065" t="s">
        <v>129</v>
      </c>
      <c r="S394" s="1065" t="s">
        <v>157</v>
      </c>
      <c r="T394" s="1065" t="s">
        <v>158</v>
      </c>
      <c r="U394" s="1065" t="s">
        <v>159</v>
      </c>
      <c r="V394" s="1065" t="s">
        <v>160</v>
      </c>
      <c r="W394" s="1065" t="s">
        <v>130</v>
      </c>
      <c r="X394" s="1065" t="s">
        <v>161</v>
      </c>
      <c r="Y394" s="1065" t="s">
        <v>162</v>
      </c>
      <c r="Z394" s="1065" t="s">
        <v>163</v>
      </c>
      <c r="AA394" s="1065" t="s">
        <v>164</v>
      </c>
      <c r="AB394" s="1065" t="s">
        <v>131</v>
      </c>
      <c r="AC394" s="1065" t="s">
        <v>165</v>
      </c>
      <c r="AD394" s="1065" t="s">
        <v>166</v>
      </c>
      <c r="AE394" s="1065" t="s">
        <v>167</v>
      </c>
      <c r="AF394" s="1065" t="s">
        <v>168</v>
      </c>
      <c r="AG394" s="1065" t="s">
        <v>132</v>
      </c>
      <c r="AH394" s="1065" t="s">
        <v>169</v>
      </c>
      <c r="AI394" s="1065" t="s">
        <v>170</v>
      </c>
      <c r="AJ394" s="1065" t="s">
        <v>171</v>
      </c>
      <c r="AK394" s="1065" t="s">
        <v>172</v>
      </c>
      <c r="AL394" s="1065" t="s">
        <v>133</v>
      </c>
      <c r="AM394" s="1065" t="s">
        <v>173</v>
      </c>
      <c r="AN394" s="1065" t="s">
        <v>174</v>
      </c>
      <c r="AO394" s="1065" t="s">
        <v>175</v>
      </c>
      <c r="AP394" s="1065" t="s">
        <v>176</v>
      </c>
      <c r="AQ394" s="1065" t="s">
        <v>134</v>
      </c>
      <c r="AR394" s="1065" t="s">
        <v>177</v>
      </c>
      <c r="AS394" s="1065" t="s">
        <v>178</v>
      </c>
      <c r="AT394" s="1065" t="s">
        <v>179</v>
      </c>
      <c r="AU394" s="1065" t="s">
        <v>180</v>
      </c>
      <c r="AV394" s="1065" t="s">
        <v>135</v>
      </c>
      <c r="AW394" s="1065" t="s">
        <v>181</v>
      </c>
      <c r="AX394" s="1065" t="s">
        <v>182</v>
      </c>
      <c r="AY394" s="1065" t="s">
        <v>183</v>
      </c>
      <c r="AZ394" s="1065" t="s">
        <v>184</v>
      </c>
      <c r="BA394" s="1065" t="s">
        <v>136</v>
      </c>
      <c r="BB394" s="1065" t="s">
        <v>185</v>
      </c>
      <c r="BC394" s="1065" t="s">
        <v>186</v>
      </c>
      <c r="BD394" s="1065" t="s">
        <v>187</v>
      </c>
      <c r="BE394" s="1065" t="s">
        <v>188</v>
      </c>
      <c r="BF394" s="1065" t="s">
        <v>137</v>
      </c>
      <c r="BG394" s="1065" t="s">
        <v>189</v>
      </c>
      <c r="BH394" s="1065" t="s">
        <v>190</v>
      </c>
      <c r="BI394" s="1065" t="s">
        <v>191</v>
      </c>
      <c r="BJ394" s="1065" t="s">
        <v>192</v>
      </c>
      <c r="BK394" s="1065" t="s">
        <v>138</v>
      </c>
      <c r="BL394" s="1065" t="s">
        <v>193</v>
      </c>
      <c r="BM394" s="1065" t="s">
        <v>194</v>
      </c>
      <c r="BN394" s="1065" t="s">
        <v>195</v>
      </c>
      <c r="BO394" s="1065" t="s">
        <v>196</v>
      </c>
      <c r="BP394" s="1065" t="s">
        <v>139</v>
      </c>
      <c r="BQ394" s="1065" t="s">
        <v>197</v>
      </c>
      <c r="BR394" s="1065" t="s">
        <v>198</v>
      </c>
      <c r="BS394" s="1065" t="s">
        <v>199</v>
      </c>
      <c r="BT394" s="1065" t="s">
        <v>200</v>
      </c>
      <c r="BU394" s="1065" t="s">
        <v>140</v>
      </c>
      <c r="BV394" s="1065" t="s">
        <v>201</v>
      </c>
      <c r="BW394" s="1065" t="s">
        <v>202</v>
      </c>
      <c r="BX394" s="1065" t="s">
        <v>203</v>
      </c>
      <c r="BY394" s="1065" t="s">
        <v>204</v>
      </c>
      <c r="BZ394" s="1065" t="s">
        <v>141</v>
      </c>
      <c r="CA394" s="1065" t="s">
        <v>205</v>
      </c>
      <c r="CB394" s="1065" t="s">
        <v>206</v>
      </c>
      <c r="CC394" s="1065" t="s">
        <v>207</v>
      </c>
      <c r="CD394" s="1065" t="s">
        <v>208</v>
      </c>
      <c r="CE394" s="1065" t="s">
        <v>142</v>
      </c>
      <c r="CF394" s="1065" t="s">
        <v>209</v>
      </c>
      <c r="CG394" s="1065" t="s">
        <v>210</v>
      </c>
      <c r="CH394" s="1065" t="s">
        <v>211</v>
      </c>
      <c r="CI394" s="1066" t="s">
        <v>212</v>
      </c>
    </row>
    <row r="395" spans="2:87" x14ac:dyDescent="0.25">
      <c r="B395" s="1376"/>
      <c r="C395" s="1377" t="s">
        <v>697</v>
      </c>
      <c r="D395" s="1377"/>
      <c r="E395" s="1377" t="s">
        <v>146</v>
      </c>
      <c r="F395" s="1377">
        <v>2</v>
      </c>
      <c r="G395" s="1067">
        <f t="shared" ref="G395:BJ396" si="132">G317-G328</f>
        <v>36.08</v>
      </c>
      <c r="H395" s="1067">
        <f t="shared" si="132"/>
        <v>38.67</v>
      </c>
      <c r="I395" s="1067">
        <f t="shared" si="132"/>
        <v>43.71</v>
      </c>
      <c r="J395" s="1067">
        <f t="shared" si="132"/>
        <v>49.4</v>
      </c>
      <c r="K395" s="1067">
        <f t="shared" si="132"/>
        <v>55.3</v>
      </c>
      <c r="L395" s="1067">
        <f t="shared" si="132"/>
        <v>61.38</v>
      </c>
      <c r="M395" s="1067">
        <f t="shared" si="132"/>
        <v>67.799110690701127</v>
      </c>
      <c r="N395" s="1067">
        <f t="shared" si="132"/>
        <v>75.716405226805804</v>
      </c>
      <c r="O395" s="1067">
        <f t="shared" si="132"/>
        <v>83.418863213850273</v>
      </c>
      <c r="P395" s="1067">
        <f t="shared" si="132"/>
        <v>91.158860608642129</v>
      </c>
      <c r="Q395" s="1067">
        <f t="shared" si="132"/>
        <v>98.582439222778845</v>
      </c>
      <c r="R395" s="1067">
        <f t="shared" si="132"/>
        <v>105.41657033765674</v>
      </c>
      <c r="S395" s="1067">
        <f t="shared" si="132"/>
        <v>112.40668380388047</v>
      </c>
      <c r="T395" s="1067">
        <f t="shared" si="132"/>
        <v>118.76835223988205</v>
      </c>
      <c r="U395" s="1067">
        <f t="shared" si="132"/>
        <v>125.31330147188316</v>
      </c>
      <c r="V395" s="1067">
        <f t="shared" si="132"/>
        <v>131.49397087070801</v>
      </c>
      <c r="W395" s="1067">
        <f t="shared" si="132"/>
        <v>131.71754720192337</v>
      </c>
      <c r="X395" s="1067">
        <f t="shared" si="132"/>
        <v>131.61084853262463</v>
      </c>
      <c r="Y395" s="1067">
        <f t="shared" si="132"/>
        <v>131.4963307598864</v>
      </c>
      <c r="Z395" s="1067">
        <f t="shared" si="132"/>
        <v>131.3756494006374</v>
      </c>
      <c r="AA395" s="1067">
        <f t="shared" si="132"/>
        <v>130.92812067805849</v>
      </c>
      <c r="AB395" s="1067">
        <f t="shared" si="132"/>
        <v>131.11629102527013</v>
      </c>
      <c r="AC395" s="1067">
        <f t="shared" si="132"/>
        <v>131.86331743519779</v>
      </c>
      <c r="AD395" s="1067">
        <f t="shared" si="132"/>
        <v>132.59842254645145</v>
      </c>
      <c r="AE395" s="1067">
        <f t="shared" si="132"/>
        <v>133.33138136190104</v>
      </c>
      <c r="AF395" s="1067">
        <f t="shared" si="132"/>
        <v>134.0630391219326</v>
      </c>
      <c r="AG395" s="1067">
        <f t="shared" si="132"/>
        <v>134.11357794655501</v>
      </c>
      <c r="AH395" s="1067">
        <f t="shared" si="132"/>
        <v>134.15670466225006</v>
      </c>
      <c r="AI395" s="1067">
        <f t="shared" si="132"/>
        <v>134.20280898960473</v>
      </c>
      <c r="AJ395" s="1067">
        <f t="shared" si="132"/>
        <v>134.22125944861699</v>
      </c>
      <c r="AK395" s="1067">
        <f t="shared" si="132"/>
        <v>134.24167350804265</v>
      </c>
      <c r="AL395" s="1067">
        <f t="shared" si="132"/>
        <v>133.82693796714739</v>
      </c>
      <c r="AM395" s="1067">
        <f t="shared" si="132"/>
        <v>133.38935654719612</v>
      </c>
      <c r="AN395" s="1067">
        <f t="shared" si="132"/>
        <v>133.79995300039434</v>
      </c>
      <c r="AO395" s="1067">
        <f t="shared" si="132"/>
        <v>134.21953572612665</v>
      </c>
      <c r="AP395" s="1067">
        <f t="shared" si="132"/>
        <v>134.63866087704164</v>
      </c>
      <c r="AQ395" s="1067">
        <f t="shared" si="132"/>
        <v>135.05901733806576</v>
      </c>
      <c r="AR395" s="1067">
        <f t="shared" si="132"/>
        <v>135.47964805065072</v>
      </c>
      <c r="AS395" s="1067">
        <f t="shared" si="132"/>
        <v>135.89030594364206</v>
      </c>
      <c r="AT395" s="1067">
        <f t="shared" si="132"/>
        <v>136.30068506935049</v>
      </c>
      <c r="AU395" s="1067">
        <f t="shared" si="132"/>
        <v>136.70996200614576</v>
      </c>
      <c r="AV395" s="1067">
        <f t="shared" si="132"/>
        <v>137.11879906048114</v>
      </c>
      <c r="AW395" s="1067">
        <f t="shared" si="132"/>
        <v>137.53806770359731</v>
      </c>
      <c r="AX395" s="1067">
        <f t="shared" si="132"/>
        <v>137.95733163867243</v>
      </c>
      <c r="AY395" s="1067">
        <f t="shared" si="132"/>
        <v>138.37746080576775</v>
      </c>
      <c r="AZ395" s="1067">
        <f t="shared" si="132"/>
        <v>138.8086602231144</v>
      </c>
      <c r="BA395" s="1067">
        <f t="shared" si="132"/>
        <v>137.47043174594427</v>
      </c>
      <c r="BB395" s="1067">
        <f t="shared" si="132"/>
        <v>137.01727002530961</v>
      </c>
      <c r="BC395" s="1067">
        <f t="shared" si="132"/>
        <v>135.65772709547875</v>
      </c>
      <c r="BD395" s="1067">
        <f t="shared" si="132"/>
        <v>135.19584431626535</v>
      </c>
      <c r="BE395" s="1067">
        <f t="shared" si="132"/>
        <v>133.81345995449954</v>
      </c>
      <c r="BF395" s="1067">
        <f t="shared" si="132"/>
        <v>132.42356272682616</v>
      </c>
      <c r="BG395" s="1067">
        <f t="shared" si="132"/>
        <v>131.9374220751304</v>
      </c>
      <c r="BH395" s="1067">
        <f t="shared" si="132"/>
        <v>131.42815689694939</v>
      </c>
      <c r="BI395" s="1067">
        <f t="shared" si="132"/>
        <v>131.82984180205722</v>
      </c>
      <c r="BJ395" s="1067">
        <f t="shared" si="132"/>
        <v>132.21188943510484</v>
      </c>
      <c r="BK395" s="1566"/>
      <c r="BL395" s="1566"/>
      <c r="BM395" s="1566"/>
      <c r="BN395" s="1566"/>
      <c r="BO395" s="1566"/>
      <c r="BP395" s="1566"/>
      <c r="BQ395" s="1566"/>
      <c r="BR395" s="1566"/>
      <c r="BS395" s="1566"/>
      <c r="BT395" s="1566"/>
      <c r="BU395" s="1566"/>
      <c r="BV395" s="1566"/>
      <c r="BW395" s="1566"/>
      <c r="BX395" s="1566"/>
      <c r="BY395" s="1566"/>
      <c r="BZ395" s="1566"/>
      <c r="CA395" s="1566"/>
      <c r="CB395" s="1566"/>
      <c r="CC395" s="1566"/>
      <c r="CD395" s="1566"/>
      <c r="CE395" s="1566"/>
      <c r="CF395" s="1566"/>
      <c r="CG395" s="1566"/>
      <c r="CH395" s="1566"/>
      <c r="CI395" s="1567"/>
    </row>
    <row r="396" spans="2:87" x14ac:dyDescent="0.25">
      <c r="B396" s="1376"/>
      <c r="C396" s="1377" t="s">
        <v>698</v>
      </c>
      <c r="D396" s="1377"/>
      <c r="E396" s="1377" t="s">
        <v>146</v>
      </c>
      <c r="F396" s="1377">
        <v>2</v>
      </c>
      <c r="G396" s="1067">
        <f t="shared" si="132"/>
        <v>118.66</v>
      </c>
      <c r="H396" s="1067">
        <f t="shared" si="132"/>
        <v>117.08</v>
      </c>
      <c r="I396" s="1067">
        <f t="shared" si="132"/>
        <v>112.81</v>
      </c>
      <c r="J396" s="1067">
        <f t="shared" si="132"/>
        <v>107.21</v>
      </c>
      <c r="K396" s="1067">
        <f t="shared" si="132"/>
        <v>100.86</v>
      </c>
      <c r="L396" s="1067">
        <f t="shared" si="132"/>
        <v>94.45</v>
      </c>
      <c r="M396" s="1067">
        <f t="shared" si="132"/>
        <v>85.77072139666636</v>
      </c>
      <c r="N396" s="1067">
        <f t="shared" si="132"/>
        <v>76.941963131146139</v>
      </c>
      <c r="O396" s="1067">
        <f t="shared" si="132"/>
        <v>68.201013828598434</v>
      </c>
      <c r="P396" s="1067">
        <f t="shared" si="132"/>
        <v>59.59104024545028</v>
      </c>
      <c r="Q396" s="1067">
        <f t="shared" si="132"/>
        <v>50.952779287285708</v>
      </c>
      <c r="R396" s="1067">
        <f t="shared" si="132"/>
        <v>42.430397336300025</v>
      </c>
      <c r="S396" s="1067">
        <f t="shared" si="132"/>
        <v>34.042074092133468</v>
      </c>
      <c r="T396" s="1067">
        <f t="shared" si="132"/>
        <v>25.590928656430307</v>
      </c>
      <c r="U396" s="1067">
        <f t="shared" si="132"/>
        <v>17.26631577388039</v>
      </c>
      <c r="V396" s="1067">
        <f t="shared" si="132"/>
        <v>8.9892937428923485</v>
      </c>
      <c r="W396" s="1067">
        <f t="shared" si="132"/>
        <v>8.8705425364218442</v>
      </c>
      <c r="X396" s="1067">
        <f t="shared" si="132"/>
        <v>8.7454374354661137</v>
      </c>
      <c r="Y396" s="1067">
        <f t="shared" si="132"/>
        <v>8.6258341900757944</v>
      </c>
      <c r="Z396" s="1067">
        <f t="shared" si="132"/>
        <v>8.5201263587768672</v>
      </c>
      <c r="AA396" s="1067">
        <f t="shared" si="132"/>
        <v>8.4506850373248987</v>
      </c>
      <c r="AB396" s="1067">
        <f t="shared" si="132"/>
        <v>8.3969588798308177</v>
      </c>
      <c r="AC396" s="1067">
        <f t="shared" si="132"/>
        <v>8.3563932458616144</v>
      </c>
      <c r="AD396" s="1067">
        <f t="shared" si="132"/>
        <v>8.3370097877886025</v>
      </c>
      <c r="AE396" s="1067">
        <f t="shared" si="132"/>
        <v>8.3191765268906881</v>
      </c>
      <c r="AF396" s="1067">
        <f t="shared" si="132"/>
        <v>8.3026763252287346</v>
      </c>
      <c r="AG396" s="1067">
        <f t="shared" si="132"/>
        <v>8.2849727370116959</v>
      </c>
      <c r="AH396" s="1067">
        <f t="shared" si="132"/>
        <v>8.2573898900822549</v>
      </c>
      <c r="AI396" s="1067">
        <f t="shared" si="132"/>
        <v>8.2486000396050478</v>
      </c>
      <c r="AJ396" s="1067">
        <f t="shared" si="132"/>
        <v>8.2496650636526887</v>
      </c>
      <c r="AK396" s="1067">
        <f t="shared" si="132"/>
        <v>8.2515922899509366</v>
      </c>
      <c r="AL396" s="1067">
        <f t="shared" si="132"/>
        <v>8.2326484059205693</v>
      </c>
      <c r="AM396" s="1067">
        <f t="shared" si="132"/>
        <v>8.2327178444007334</v>
      </c>
      <c r="AN396" s="1067">
        <f t="shared" si="132"/>
        <v>8.2390402770018003</v>
      </c>
      <c r="AO396" s="1067">
        <f t="shared" si="132"/>
        <v>8.2370948310679406</v>
      </c>
      <c r="AP396" s="1067">
        <f t="shared" si="132"/>
        <v>8.2451883665753947</v>
      </c>
      <c r="AQ396" s="1067">
        <f t="shared" si="132"/>
        <v>8.2430812340249418</v>
      </c>
      <c r="AR396" s="1067">
        <f t="shared" si="132"/>
        <v>8.2500906255979345</v>
      </c>
      <c r="AS396" s="1067">
        <f t="shared" si="132"/>
        <v>8.2562146092482287</v>
      </c>
      <c r="AT396" s="1067">
        <f t="shared" si="132"/>
        <v>8.2722115082396854</v>
      </c>
      <c r="AU396" s="1067">
        <f t="shared" si="132"/>
        <v>8.2893249925398216</v>
      </c>
      <c r="AV396" s="1067">
        <f t="shared" si="132"/>
        <v>8.2969457757825928</v>
      </c>
      <c r="AW396" s="1067">
        <f t="shared" si="132"/>
        <v>8.3142163660276225</v>
      </c>
      <c r="AX396" s="1067">
        <f t="shared" si="132"/>
        <v>8.3223974621293131</v>
      </c>
      <c r="AY396" s="1067">
        <f t="shared" si="132"/>
        <v>8.3115329615976563</v>
      </c>
      <c r="AZ396" s="1067">
        <f t="shared" si="132"/>
        <v>8.2907356844857318</v>
      </c>
      <c r="BA396" s="1067">
        <f t="shared" si="132"/>
        <v>8.2311904463617402</v>
      </c>
      <c r="BB396" s="1067">
        <f t="shared" si="132"/>
        <v>8.1891243436218701</v>
      </c>
      <c r="BC396" s="1067">
        <f t="shared" si="132"/>
        <v>8.1261080759293769</v>
      </c>
      <c r="BD396" s="1067">
        <f t="shared" si="132"/>
        <v>8.0720683079438338</v>
      </c>
      <c r="BE396" s="1067">
        <f t="shared" si="132"/>
        <v>8.0078312778205358</v>
      </c>
      <c r="BF396" s="1067">
        <f t="shared" si="132"/>
        <v>7.9530157825597936</v>
      </c>
      <c r="BG396" s="1067">
        <f t="shared" si="132"/>
        <v>7.9074386680944162</v>
      </c>
      <c r="BH396" s="1067">
        <f t="shared" si="132"/>
        <v>7.8711395120546985</v>
      </c>
      <c r="BI396" s="1067">
        <f t="shared" si="132"/>
        <v>7.8544597869186514</v>
      </c>
      <c r="BJ396" s="1067">
        <f t="shared" si="132"/>
        <v>7.8475939785632622</v>
      </c>
      <c r="BK396" s="1566"/>
      <c r="BL396" s="1566"/>
      <c r="BM396" s="1566"/>
      <c r="BN396" s="1566"/>
      <c r="BO396" s="1566"/>
      <c r="BP396" s="1566"/>
      <c r="BQ396" s="1566"/>
      <c r="BR396" s="1566"/>
      <c r="BS396" s="1566"/>
      <c r="BT396" s="1566"/>
      <c r="BU396" s="1566"/>
      <c r="BV396" s="1566"/>
      <c r="BW396" s="1566"/>
      <c r="BX396" s="1566"/>
      <c r="BY396" s="1566"/>
      <c r="BZ396" s="1566"/>
      <c r="CA396" s="1566"/>
      <c r="CB396" s="1566"/>
      <c r="CC396" s="1566"/>
      <c r="CD396" s="1566"/>
      <c r="CE396" s="1566"/>
      <c r="CF396" s="1566"/>
      <c r="CG396" s="1566"/>
      <c r="CH396" s="1566"/>
      <c r="CI396" s="1567"/>
    </row>
    <row r="397" spans="2:87" x14ac:dyDescent="0.25">
      <c r="B397" s="1376"/>
      <c r="C397" s="1377" t="s">
        <v>699</v>
      </c>
      <c r="D397" s="1377"/>
      <c r="E397" s="1377" t="s">
        <v>146</v>
      </c>
      <c r="F397" s="1377">
        <v>2</v>
      </c>
      <c r="G397" s="1067">
        <f>G314+G316-G326-G327</f>
        <v>32.79</v>
      </c>
      <c r="H397" s="1067">
        <f t="shared" ref="H397:BJ397" si="133">H314+H316-H326-H327</f>
        <v>30.84</v>
      </c>
      <c r="I397" s="1067">
        <f t="shared" si="133"/>
        <v>30.98</v>
      </c>
      <c r="J397" s="1067">
        <f t="shared" si="133"/>
        <v>30.740000000000002</v>
      </c>
      <c r="K397" s="1067">
        <f t="shared" si="133"/>
        <v>31.94</v>
      </c>
      <c r="L397" s="1067">
        <f t="shared" si="133"/>
        <v>31.710000000000004</v>
      </c>
      <c r="M397" s="1067">
        <f t="shared" si="133"/>
        <v>31.878200000000003</v>
      </c>
      <c r="N397" s="1067">
        <f t="shared" si="133"/>
        <v>31.776400000000006</v>
      </c>
      <c r="O397" s="1067">
        <f t="shared" si="133"/>
        <v>32.144599999999997</v>
      </c>
      <c r="P397" s="1067">
        <f t="shared" si="133"/>
        <v>32.032800000000002</v>
      </c>
      <c r="Q397" s="1067">
        <f t="shared" si="133"/>
        <v>32.441000000000003</v>
      </c>
      <c r="R397" s="1067">
        <f t="shared" si="133"/>
        <v>31.959300000000002</v>
      </c>
      <c r="S397" s="1067">
        <f t="shared" si="133"/>
        <v>32.247500000000002</v>
      </c>
      <c r="T397" s="1067">
        <f t="shared" si="133"/>
        <v>32.035800000000002</v>
      </c>
      <c r="U397" s="1067">
        <f t="shared" si="133"/>
        <v>32.664000000000001</v>
      </c>
      <c r="V397" s="1067">
        <f t="shared" si="133"/>
        <v>32.282299999999999</v>
      </c>
      <c r="W397" s="1067">
        <f t="shared" si="133"/>
        <v>31.930500000000006</v>
      </c>
      <c r="X397" s="1067">
        <f t="shared" si="133"/>
        <v>32.438800000000001</v>
      </c>
      <c r="Y397" s="1067">
        <f t="shared" si="133"/>
        <v>32.477000000000004</v>
      </c>
      <c r="Z397" s="1067">
        <f t="shared" si="133"/>
        <v>32.195300000000003</v>
      </c>
      <c r="AA397" s="1067">
        <f t="shared" si="133"/>
        <v>32.8035</v>
      </c>
      <c r="AB397" s="1067">
        <f t="shared" si="133"/>
        <v>32.3917</v>
      </c>
      <c r="AC397" s="1067">
        <f t="shared" si="133"/>
        <v>32.79</v>
      </c>
      <c r="AD397" s="1067">
        <f t="shared" si="133"/>
        <v>32.068199999999997</v>
      </c>
      <c r="AE397" s="1067">
        <f t="shared" si="133"/>
        <v>32.546500000000002</v>
      </c>
      <c r="AF397" s="1067">
        <f t="shared" si="133"/>
        <v>32.814700000000002</v>
      </c>
      <c r="AG397" s="1067">
        <f t="shared" si="133"/>
        <v>33.003</v>
      </c>
      <c r="AH397" s="1067">
        <f t="shared" si="133"/>
        <v>32.791200000000003</v>
      </c>
      <c r="AI397" s="1067">
        <f t="shared" si="133"/>
        <v>32.899500000000003</v>
      </c>
      <c r="AJ397" s="1067">
        <f t="shared" si="133"/>
        <v>33.227700000000006</v>
      </c>
      <c r="AK397" s="1067">
        <f t="shared" si="133"/>
        <v>32.945900000000002</v>
      </c>
      <c r="AL397" s="1067">
        <f t="shared" si="133"/>
        <v>32.861900000000006</v>
      </c>
      <c r="AM397" s="1067">
        <f t="shared" si="133"/>
        <v>32.888000000000005</v>
      </c>
      <c r="AN397" s="1067">
        <f t="shared" si="133"/>
        <v>33.554000000000002</v>
      </c>
      <c r="AO397" s="1067">
        <f t="shared" si="133"/>
        <v>33.15</v>
      </c>
      <c r="AP397" s="1067">
        <f t="shared" si="133"/>
        <v>33.616</v>
      </c>
      <c r="AQ397" s="1067">
        <f t="shared" si="133"/>
        <v>33.222000000000001</v>
      </c>
      <c r="AR397" s="1067">
        <f t="shared" si="133"/>
        <v>34.358000000000004</v>
      </c>
      <c r="AS397" s="1067">
        <f t="shared" si="133"/>
        <v>34.124000000000002</v>
      </c>
      <c r="AT397" s="1067">
        <f t="shared" si="133"/>
        <v>34.46</v>
      </c>
      <c r="AU397" s="1067">
        <f t="shared" si="133"/>
        <v>34.266000000000005</v>
      </c>
      <c r="AV397" s="1067">
        <f t="shared" si="133"/>
        <v>34.641999999999996</v>
      </c>
      <c r="AW397" s="1067">
        <f t="shared" si="133"/>
        <v>34.328000000000003</v>
      </c>
      <c r="AX397" s="1067">
        <f t="shared" si="133"/>
        <v>35.154000000000003</v>
      </c>
      <c r="AY397" s="1067">
        <f t="shared" si="133"/>
        <v>35.28</v>
      </c>
      <c r="AZ397" s="1067">
        <f t="shared" si="133"/>
        <v>34.886000000000003</v>
      </c>
      <c r="BA397" s="1067">
        <f t="shared" si="133"/>
        <v>35.062100000000001</v>
      </c>
      <c r="BB397" s="1067">
        <f t="shared" si="133"/>
        <v>34.978099999999998</v>
      </c>
      <c r="BC397" s="1067">
        <f t="shared" si="133"/>
        <v>35.134100000000004</v>
      </c>
      <c r="BD397" s="1067">
        <f t="shared" si="133"/>
        <v>35.120100000000001</v>
      </c>
      <c r="BE397" s="1067">
        <f t="shared" si="133"/>
        <v>35.6661</v>
      </c>
      <c r="BF397" s="1067">
        <f t="shared" si="133"/>
        <v>35.882100000000001</v>
      </c>
      <c r="BG397" s="1067">
        <f t="shared" si="133"/>
        <v>35.9681</v>
      </c>
      <c r="BH397" s="1067">
        <f t="shared" si="133"/>
        <v>36.094100000000005</v>
      </c>
      <c r="BI397" s="1067">
        <f t="shared" si="133"/>
        <v>35.9101</v>
      </c>
      <c r="BJ397" s="1067">
        <f t="shared" si="133"/>
        <v>36.106100000000005</v>
      </c>
      <c r="BK397" s="1566"/>
      <c r="BL397" s="1566"/>
      <c r="BM397" s="1566"/>
      <c r="BN397" s="1566"/>
      <c r="BO397" s="1566"/>
      <c r="BP397" s="1566"/>
      <c r="BQ397" s="1566"/>
      <c r="BR397" s="1566"/>
      <c r="BS397" s="1566"/>
      <c r="BT397" s="1566"/>
      <c r="BU397" s="1566"/>
      <c r="BV397" s="1566"/>
      <c r="BW397" s="1566"/>
      <c r="BX397" s="1566"/>
      <c r="BY397" s="1566"/>
      <c r="BZ397" s="1566"/>
      <c r="CA397" s="1566"/>
      <c r="CB397" s="1566"/>
      <c r="CC397" s="1566"/>
      <c r="CD397" s="1566"/>
      <c r="CE397" s="1566"/>
      <c r="CF397" s="1566"/>
      <c r="CG397" s="1566"/>
      <c r="CH397" s="1566"/>
      <c r="CI397" s="1567"/>
    </row>
    <row r="398" spans="2:87" x14ac:dyDescent="0.25">
      <c r="B398" s="1376"/>
      <c r="C398" s="1377" t="s">
        <v>153</v>
      </c>
      <c r="D398" s="1377"/>
      <c r="E398" s="1377" t="s">
        <v>146</v>
      </c>
      <c r="F398" s="1377">
        <v>2</v>
      </c>
      <c r="G398" s="1067">
        <f>G332</f>
        <v>28.36</v>
      </c>
      <c r="H398" s="1067">
        <f t="shared" ref="H398:BJ398" si="134">H332</f>
        <v>26.64</v>
      </c>
      <c r="I398" s="1067">
        <f t="shared" si="134"/>
        <v>25.34</v>
      </c>
      <c r="J398" s="1067">
        <f t="shared" si="134"/>
        <v>24.7</v>
      </c>
      <c r="K398" s="1067">
        <f t="shared" si="134"/>
        <v>24.27</v>
      </c>
      <c r="L398" s="1067">
        <f t="shared" si="134"/>
        <v>24.049999999999997</v>
      </c>
      <c r="M398" s="1067">
        <f t="shared" si="134"/>
        <v>23.735599999999998</v>
      </c>
      <c r="N398" s="1067">
        <f t="shared" si="134"/>
        <v>23.421200000000002</v>
      </c>
      <c r="O398" s="1067">
        <f t="shared" si="134"/>
        <v>23.106800000000003</v>
      </c>
      <c r="P398" s="1067">
        <f t="shared" si="134"/>
        <v>22.792400000000004</v>
      </c>
      <c r="Q398" s="1067">
        <f t="shared" si="134"/>
        <v>22.478000000000005</v>
      </c>
      <c r="R398" s="1067">
        <f t="shared" si="134"/>
        <v>22.16360000000001</v>
      </c>
      <c r="S398" s="1067">
        <f t="shared" si="134"/>
        <v>21.84920000000001</v>
      </c>
      <c r="T398" s="1067">
        <f t="shared" si="134"/>
        <v>21.534800000000011</v>
      </c>
      <c r="U398" s="1067">
        <f t="shared" si="134"/>
        <v>21.220400000000012</v>
      </c>
      <c r="V398" s="1067">
        <f t="shared" si="134"/>
        <v>20.906000000000013</v>
      </c>
      <c r="W398" s="1067">
        <f t="shared" si="134"/>
        <v>20.591600000000014</v>
      </c>
      <c r="X398" s="1067">
        <f t="shared" si="134"/>
        <v>20.277200000000015</v>
      </c>
      <c r="Y398" s="1067">
        <f t="shared" si="134"/>
        <v>19.962800000000016</v>
      </c>
      <c r="Z398" s="1067">
        <f t="shared" si="134"/>
        <v>19.648400000000017</v>
      </c>
      <c r="AA398" s="1067">
        <f t="shared" si="134"/>
        <v>19.334000000000017</v>
      </c>
      <c r="AB398" s="1067">
        <f t="shared" si="134"/>
        <v>19.019600000000018</v>
      </c>
      <c r="AC398" s="1067">
        <f t="shared" si="134"/>
        <v>18.705200000000019</v>
      </c>
      <c r="AD398" s="1067">
        <f t="shared" si="134"/>
        <v>18.39080000000002</v>
      </c>
      <c r="AE398" s="1067">
        <f t="shared" si="134"/>
        <v>18.076400000000024</v>
      </c>
      <c r="AF398" s="1067">
        <f t="shared" si="134"/>
        <v>17.762000000000029</v>
      </c>
      <c r="AG398" s="1067">
        <f t="shared" si="134"/>
        <v>17.447600000000026</v>
      </c>
      <c r="AH398" s="1067">
        <f t="shared" si="134"/>
        <v>17.133200000000027</v>
      </c>
      <c r="AI398" s="1067">
        <f t="shared" si="134"/>
        <v>16.818800000000028</v>
      </c>
      <c r="AJ398" s="1067">
        <f t="shared" si="134"/>
        <v>16.504400000000029</v>
      </c>
      <c r="AK398" s="1067">
        <f t="shared" si="134"/>
        <v>16.189999999999998</v>
      </c>
      <c r="AL398" s="1067">
        <f t="shared" si="134"/>
        <v>16.109049999999996</v>
      </c>
      <c r="AM398" s="1067">
        <f t="shared" si="134"/>
        <v>16.028504749999996</v>
      </c>
      <c r="AN398" s="1067">
        <f t="shared" si="134"/>
        <v>15.948362226249998</v>
      </c>
      <c r="AO398" s="1067">
        <f t="shared" si="134"/>
        <v>15.868620415118748</v>
      </c>
      <c r="AP398" s="1067">
        <f t="shared" si="134"/>
        <v>15.789277313043156</v>
      </c>
      <c r="AQ398" s="1067">
        <f t="shared" si="134"/>
        <v>15.71033092647794</v>
      </c>
      <c r="AR398" s="1067">
        <f t="shared" si="134"/>
        <v>15.63177927184555</v>
      </c>
      <c r="AS398" s="1067">
        <f t="shared" si="134"/>
        <v>15.553620375486323</v>
      </c>
      <c r="AT398" s="1067">
        <f t="shared" si="134"/>
        <v>15.475852273608892</v>
      </c>
      <c r="AU398" s="1067">
        <f t="shared" si="134"/>
        <v>15.398473012240846</v>
      </c>
      <c r="AV398" s="1067">
        <f t="shared" si="134"/>
        <v>15.321480647179641</v>
      </c>
      <c r="AW398" s="1067">
        <f t="shared" si="134"/>
        <v>15.244873243943742</v>
      </c>
      <c r="AX398" s="1067">
        <f t="shared" si="134"/>
        <v>15.168648877724022</v>
      </c>
      <c r="AY398" s="1067">
        <f t="shared" si="134"/>
        <v>15.092805633335402</v>
      </c>
      <c r="AZ398" s="1067">
        <f t="shared" si="134"/>
        <v>15.017341605168726</v>
      </c>
      <c r="BA398" s="1067">
        <f t="shared" si="134"/>
        <v>14.942254897142881</v>
      </c>
      <c r="BB398" s="1067">
        <f t="shared" si="134"/>
        <v>14.867543622657166</v>
      </c>
      <c r="BC398" s="1067">
        <f t="shared" si="134"/>
        <v>14.79320590454388</v>
      </c>
      <c r="BD398" s="1067">
        <f t="shared" si="134"/>
        <v>14.719239875021161</v>
      </c>
      <c r="BE398" s="1067">
        <f t="shared" si="134"/>
        <v>14.645643675646056</v>
      </c>
      <c r="BF398" s="1067">
        <f t="shared" si="134"/>
        <v>14.572415457267828</v>
      </c>
      <c r="BG398" s="1067">
        <f t="shared" si="134"/>
        <v>14.499553379981489</v>
      </c>
      <c r="BH398" s="1067">
        <f t="shared" si="134"/>
        <v>14.427055613081581</v>
      </c>
      <c r="BI398" s="1067">
        <f t="shared" si="134"/>
        <v>14.354920335016173</v>
      </c>
      <c r="BJ398" s="1067">
        <f t="shared" si="134"/>
        <v>14.283145733341092</v>
      </c>
      <c r="BK398" s="1566"/>
      <c r="BL398" s="1566"/>
      <c r="BM398" s="1566"/>
      <c r="BN398" s="1566"/>
      <c r="BO398" s="1566"/>
      <c r="BP398" s="1566"/>
      <c r="BQ398" s="1566"/>
      <c r="BR398" s="1566"/>
      <c r="BS398" s="1566"/>
      <c r="BT398" s="1566"/>
      <c r="BU398" s="1566"/>
      <c r="BV398" s="1566"/>
      <c r="BW398" s="1566"/>
      <c r="BX398" s="1566"/>
      <c r="BY398" s="1566"/>
      <c r="BZ398" s="1566"/>
      <c r="CA398" s="1566"/>
      <c r="CB398" s="1566"/>
      <c r="CC398" s="1566"/>
      <c r="CD398" s="1566"/>
      <c r="CE398" s="1566"/>
      <c r="CF398" s="1566"/>
      <c r="CG398" s="1566"/>
      <c r="CH398" s="1566"/>
      <c r="CI398" s="1567"/>
    </row>
    <row r="399" spans="2:87" x14ac:dyDescent="0.25">
      <c r="B399" s="1376"/>
      <c r="C399" s="1377" t="s">
        <v>700</v>
      </c>
      <c r="D399" s="1377"/>
      <c r="E399" s="1377" t="s">
        <v>146</v>
      </c>
      <c r="F399" s="1377">
        <v>2</v>
      </c>
      <c r="G399" s="1067">
        <f>G356-SUM(G395:G398)</f>
        <v>2.9300000000000068</v>
      </c>
      <c r="H399" s="1067">
        <f t="shared" ref="H399:BJ399" si="135">H356-SUM(H395:H398)</f>
        <v>2.92999999999995</v>
      </c>
      <c r="I399" s="1067">
        <f t="shared" si="135"/>
        <v>2.9299999999999784</v>
      </c>
      <c r="J399" s="1067">
        <f t="shared" si="135"/>
        <v>2.9299999999999784</v>
      </c>
      <c r="K399" s="1067">
        <f t="shared" si="135"/>
        <v>2.9300000000000068</v>
      </c>
      <c r="L399" s="1067">
        <f t="shared" si="135"/>
        <v>2.9299999999999216</v>
      </c>
      <c r="M399" s="1067">
        <f t="shared" si="135"/>
        <v>2.9300000000000068</v>
      </c>
      <c r="N399" s="1067">
        <f t="shared" si="135"/>
        <v>2.9300000000000068</v>
      </c>
      <c r="O399" s="1067">
        <f t="shared" si="135"/>
        <v>2.9300000000000068</v>
      </c>
      <c r="P399" s="1067">
        <f t="shared" si="135"/>
        <v>2.9299999999999784</v>
      </c>
      <c r="Q399" s="1067">
        <f t="shared" si="135"/>
        <v>2.92999999999995</v>
      </c>
      <c r="R399" s="1067">
        <f t="shared" si="135"/>
        <v>2.9299999999999784</v>
      </c>
      <c r="S399" s="1067">
        <f t="shared" si="135"/>
        <v>2.9299999999999784</v>
      </c>
      <c r="T399" s="1067">
        <f t="shared" si="135"/>
        <v>2.9300000000000068</v>
      </c>
      <c r="U399" s="1067">
        <f t="shared" si="135"/>
        <v>2.9299999999999784</v>
      </c>
      <c r="V399" s="1067">
        <f t="shared" si="135"/>
        <v>2.9300000000000068</v>
      </c>
      <c r="W399" s="1067">
        <f t="shared" si="135"/>
        <v>2.9299999999999784</v>
      </c>
      <c r="X399" s="1067">
        <f t="shared" si="135"/>
        <v>2.9299999999999784</v>
      </c>
      <c r="Y399" s="1067">
        <f t="shared" si="135"/>
        <v>2.92999999999995</v>
      </c>
      <c r="Z399" s="1067">
        <f t="shared" si="135"/>
        <v>2.9300000000000068</v>
      </c>
      <c r="AA399" s="1067">
        <f t="shared" si="135"/>
        <v>2.9300000000000068</v>
      </c>
      <c r="AB399" s="1067">
        <f t="shared" si="135"/>
        <v>2.9300000000000352</v>
      </c>
      <c r="AC399" s="1067">
        <f t="shared" si="135"/>
        <v>2.9299999999999784</v>
      </c>
      <c r="AD399" s="1067">
        <f t="shared" si="135"/>
        <v>2.9300000000000068</v>
      </c>
      <c r="AE399" s="1067">
        <f t="shared" si="135"/>
        <v>2.92999999999995</v>
      </c>
      <c r="AF399" s="1067">
        <f t="shared" si="135"/>
        <v>2.9299999999999784</v>
      </c>
      <c r="AG399" s="1067">
        <f t="shared" si="135"/>
        <v>2.9299999999999784</v>
      </c>
      <c r="AH399" s="1067">
        <f t="shared" si="135"/>
        <v>2.92999999999995</v>
      </c>
      <c r="AI399" s="1067">
        <f t="shared" si="135"/>
        <v>2.9300000000000068</v>
      </c>
      <c r="AJ399" s="1067">
        <f t="shared" si="135"/>
        <v>2.9300000000000068</v>
      </c>
      <c r="AK399" s="1067">
        <f t="shared" si="135"/>
        <v>2.9299999999999784</v>
      </c>
      <c r="AL399" s="1067">
        <f t="shared" si="135"/>
        <v>2.92999999999995</v>
      </c>
      <c r="AM399" s="1067">
        <f t="shared" si="135"/>
        <v>2.9299999999999784</v>
      </c>
      <c r="AN399" s="1067">
        <f t="shared" si="135"/>
        <v>2.9299999999999784</v>
      </c>
      <c r="AO399" s="1067">
        <f t="shared" si="135"/>
        <v>2.9299999999999784</v>
      </c>
      <c r="AP399" s="1067">
        <f t="shared" si="135"/>
        <v>2.92999999999995</v>
      </c>
      <c r="AQ399" s="1067">
        <f t="shared" si="135"/>
        <v>2.92999999999995</v>
      </c>
      <c r="AR399" s="1067">
        <f t="shared" si="135"/>
        <v>2.9299999999999784</v>
      </c>
      <c r="AS399" s="1067">
        <f t="shared" si="135"/>
        <v>2.9300000000000068</v>
      </c>
      <c r="AT399" s="1067">
        <f t="shared" si="135"/>
        <v>2.9300000000000068</v>
      </c>
      <c r="AU399" s="1067">
        <f t="shared" si="135"/>
        <v>2.92999999999995</v>
      </c>
      <c r="AV399" s="1067">
        <f t="shared" si="135"/>
        <v>2.9299999999999784</v>
      </c>
      <c r="AW399" s="1067">
        <f t="shared" si="135"/>
        <v>2.92999999999995</v>
      </c>
      <c r="AX399" s="1067">
        <f t="shared" si="135"/>
        <v>2.9299999999999784</v>
      </c>
      <c r="AY399" s="1067">
        <f t="shared" si="135"/>
        <v>2.9299999999999784</v>
      </c>
      <c r="AZ399" s="1067">
        <f t="shared" si="135"/>
        <v>2.9300000000000068</v>
      </c>
      <c r="BA399" s="1067">
        <f t="shared" si="135"/>
        <v>2.92999999999995</v>
      </c>
      <c r="BB399" s="1067">
        <f t="shared" si="135"/>
        <v>2.9299999999999784</v>
      </c>
      <c r="BC399" s="1067">
        <f t="shared" si="135"/>
        <v>2.9299999999999784</v>
      </c>
      <c r="BD399" s="1067">
        <f t="shared" si="135"/>
        <v>2.9300000000000068</v>
      </c>
      <c r="BE399" s="1067">
        <f t="shared" si="135"/>
        <v>2.9299999999999784</v>
      </c>
      <c r="BF399" s="1067">
        <f t="shared" si="135"/>
        <v>2.9300000000000068</v>
      </c>
      <c r="BG399" s="1067">
        <f t="shared" si="135"/>
        <v>2.9299999999999784</v>
      </c>
      <c r="BH399" s="1067">
        <f t="shared" si="135"/>
        <v>2.9299999999999784</v>
      </c>
      <c r="BI399" s="1067">
        <f t="shared" si="135"/>
        <v>2.9299999999999784</v>
      </c>
      <c r="BJ399" s="1067">
        <f t="shared" si="135"/>
        <v>2.9300000000000068</v>
      </c>
      <c r="BK399" s="1566"/>
      <c r="BL399" s="1566"/>
      <c r="BM399" s="1566"/>
      <c r="BN399" s="1566"/>
      <c r="BO399" s="1566"/>
      <c r="BP399" s="1566"/>
      <c r="BQ399" s="1566"/>
      <c r="BR399" s="1566"/>
      <c r="BS399" s="1566"/>
      <c r="BT399" s="1566"/>
      <c r="BU399" s="1566"/>
      <c r="BV399" s="1566"/>
      <c r="BW399" s="1566"/>
      <c r="BX399" s="1566"/>
      <c r="BY399" s="1566"/>
      <c r="BZ399" s="1566"/>
      <c r="CA399" s="1566"/>
      <c r="CB399" s="1566"/>
      <c r="CC399" s="1566"/>
      <c r="CD399" s="1566"/>
      <c r="CE399" s="1566"/>
      <c r="CF399" s="1566"/>
      <c r="CG399" s="1566"/>
      <c r="CH399" s="1566"/>
      <c r="CI399" s="1567"/>
    </row>
    <row r="400" spans="2:87" x14ac:dyDescent="0.25">
      <c r="B400" s="1376"/>
      <c r="C400" s="1377" t="s">
        <v>701</v>
      </c>
      <c r="D400" s="1377"/>
      <c r="E400" s="1377" t="s">
        <v>146</v>
      </c>
      <c r="F400" s="1377">
        <v>2</v>
      </c>
      <c r="G400" s="1067">
        <f>G313</f>
        <v>232.60000000000002</v>
      </c>
      <c r="H400" s="1067">
        <f t="shared" ref="H400:BJ400" si="136">H313</f>
        <v>225</v>
      </c>
      <c r="I400" s="1067">
        <f t="shared" si="136"/>
        <v>224.89999999999998</v>
      </c>
      <c r="J400" s="1067">
        <f t="shared" si="136"/>
        <v>224.8</v>
      </c>
      <c r="K400" s="1067">
        <f t="shared" si="136"/>
        <v>224.7</v>
      </c>
      <c r="L400" s="1067">
        <f t="shared" si="136"/>
        <v>226.10000000000002</v>
      </c>
      <c r="M400" s="1067">
        <f t="shared" si="136"/>
        <v>221.93774999999999</v>
      </c>
      <c r="N400" s="1067">
        <f t="shared" si="136"/>
        <v>221.80268999999998</v>
      </c>
      <c r="O400" s="1067">
        <f t="shared" si="136"/>
        <v>221.66762999999997</v>
      </c>
      <c r="P400" s="1067">
        <f t="shared" si="136"/>
        <v>221.53255999999999</v>
      </c>
      <c r="Q400" s="1067">
        <f t="shared" si="136"/>
        <v>235.04750000000001</v>
      </c>
      <c r="R400" s="1067">
        <f t="shared" si="136"/>
        <v>339.69160999999997</v>
      </c>
      <c r="S400" s="1067">
        <f t="shared" si="136"/>
        <v>337.85204999999996</v>
      </c>
      <c r="T400" s="1067">
        <f t="shared" si="136"/>
        <v>334.9098199</v>
      </c>
      <c r="U400" s="1067">
        <f t="shared" si="136"/>
        <v>333.24989090000003</v>
      </c>
      <c r="V400" s="1067">
        <f t="shared" si="136"/>
        <v>330.39422999999999</v>
      </c>
      <c r="W400" s="1067">
        <f t="shared" si="136"/>
        <v>330.13711999999998</v>
      </c>
      <c r="X400" s="1067">
        <f t="shared" si="136"/>
        <v>330.00205999999997</v>
      </c>
      <c r="Y400" s="1067">
        <f t="shared" si="136"/>
        <v>329.86700000000002</v>
      </c>
      <c r="Z400" s="1067">
        <f t="shared" si="136"/>
        <v>329.73193999999995</v>
      </c>
      <c r="AA400" s="1067">
        <f t="shared" si="136"/>
        <v>331.28302609999997</v>
      </c>
      <c r="AB400" s="1067">
        <f t="shared" si="136"/>
        <v>331.3588436</v>
      </c>
      <c r="AC400" s="1067">
        <f t="shared" si="136"/>
        <v>329.39100000000002</v>
      </c>
      <c r="AD400" s="1067">
        <f t="shared" si="136"/>
        <v>329.25525249999998</v>
      </c>
      <c r="AE400" s="1067">
        <f t="shared" si="136"/>
        <v>329.11949499999997</v>
      </c>
      <c r="AF400" s="1067">
        <f t="shared" si="136"/>
        <v>327.37775936000003</v>
      </c>
      <c r="AG400" s="1067">
        <f t="shared" si="136"/>
        <v>328.84800000000001</v>
      </c>
      <c r="AH400" s="1067">
        <f t="shared" si="136"/>
        <v>328.71225249999998</v>
      </c>
      <c r="AI400" s="1067">
        <f t="shared" si="136"/>
        <v>328.14166339999997</v>
      </c>
      <c r="AJ400" s="1067">
        <f t="shared" si="136"/>
        <v>328.24559749999997</v>
      </c>
      <c r="AK400" s="1067">
        <f t="shared" si="136"/>
        <v>291.18639340000004</v>
      </c>
      <c r="AL400" s="1067">
        <f t="shared" si="136"/>
        <v>291.04649940000002</v>
      </c>
      <c r="AM400" s="1067">
        <f t="shared" si="136"/>
        <v>290.76629829999996</v>
      </c>
      <c r="AN400" s="1067">
        <f t="shared" si="136"/>
        <v>290.31370749999996</v>
      </c>
      <c r="AO400" s="1067">
        <f t="shared" si="136"/>
        <v>290.22441379999998</v>
      </c>
      <c r="AP400" s="1067">
        <f t="shared" si="136"/>
        <v>289.8383192</v>
      </c>
      <c r="AQ400" s="1067">
        <f t="shared" si="136"/>
        <v>289.76993499999992</v>
      </c>
      <c r="AR400" s="1067">
        <f t="shared" si="136"/>
        <v>289.09196439999994</v>
      </c>
      <c r="AS400" s="1067">
        <f t="shared" si="136"/>
        <v>288.96969000000001</v>
      </c>
      <c r="AT400" s="1067">
        <f t="shared" si="136"/>
        <v>288.6149183</v>
      </c>
      <c r="AU400" s="1067">
        <f t="shared" si="136"/>
        <v>288.47253499999994</v>
      </c>
      <c r="AV400" s="1067">
        <f t="shared" si="136"/>
        <v>285.52870459999997</v>
      </c>
      <c r="AW400" s="1067">
        <f t="shared" si="136"/>
        <v>283.10804999999999</v>
      </c>
      <c r="AX400" s="1067">
        <f t="shared" si="136"/>
        <v>287.49387250000001</v>
      </c>
      <c r="AY400" s="1067">
        <f t="shared" si="136"/>
        <v>287.19367499999998</v>
      </c>
      <c r="AZ400" s="1067">
        <f t="shared" si="136"/>
        <v>282.30399749999998</v>
      </c>
      <c r="BA400" s="1067">
        <f t="shared" si="136"/>
        <v>286.78335629999998</v>
      </c>
      <c r="BB400" s="1067">
        <f t="shared" si="136"/>
        <v>286.61571789999999</v>
      </c>
      <c r="BC400" s="1067">
        <f t="shared" si="136"/>
        <v>286.35327050000001</v>
      </c>
      <c r="BD400" s="1067">
        <f t="shared" si="136"/>
        <v>286.07013459999996</v>
      </c>
      <c r="BE400" s="1067">
        <f t="shared" si="136"/>
        <v>285.62909679999996</v>
      </c>
      <c r="BF400" s="1067">
        <f t="shared" si="136"/>
        <v>285.31764820000001</v>
      </c>
      <c r="BG400" s="1067">
        <f t="shared" si="136"/>
        <v>285.05799500000001</v>
      </c>
      <c r="BH400" s="1067">
        <f t="shared" si="136"/>
        <v>284.74884479999992</v>
      </c>
      <c r="BI400" s="1067">
        <f t="shared" si="136"/>
        <v>284.54799559999998</v>
      </c>
      <c r="BJ400" s="1067">
        <f t="shared" si="136"/>
        <v>284.30335000000002</v>
      </c>
      <c r="BK400" s="1566"/>
      <c r="BL400" s="1566"/>
      <c r="BM400" s="1566"/>
      <c r="BN400" s="1566"/>
      <c r="BO400" s="1566"/>
      <c r="BP400" s="1566"/>
      <c r="BQ400" s="1566"/>
      <c r="BR400" s="1566"/>
      <c r="BS400" s="1566"/>
      <c r="BT400" s="1566"/>
      <c r="BU400" s="1566"/>
      <c r="BV400" s="1566"/>
      <c r="BW400" s="1566"/>
      <c r="BX400" s="1566"/>
      <c r="BY400" s="1566"/>
      <c r="BZ400" s="1566"/>
      <c r="CA400" s="1566"/>
      <c r="CB400" s="1566"/>
      <c r="CC400" s="1566"/>
      <c r="CD400" s="1566"/>
      <c r="CE400" s="1566"/>
      <c r="CF400" s="1566"/>
      <c r="CG400" s="1566"/>
      <c r="CH400" s="1566"/>
      <c r="CI400" s="1567"/>
    </row>
    <row r="401" spans="2:87" x14ac:dyDescent="0.25">
      <c r="B401" s="1376"/>
      <c r="C401" s="1377" t="s">
        <v>702</v>
      </c>
      <c r="D401" s="1377"/>
      <c r="E401" s="1377" t="s">
        <v>146</v>
      </c>
      <c r="F401" s="1377">
        <v>2</v>
      </c>
      <c r="G401" s="1067">
        <f>SUM(G395:G399)+G359</f>
        <v>224.48</v>
      </c>
      <c r="H401" s="1067">
        <f t="shared" ref="H401:BJ401" si="137">SUM(H395:H399)+H359</f>
        <v>222.15999999999997</v>
      </c>
      <c r="I401" s="1067">
        <f t="shared" si="137"/>
        <v>221.65999999999997</v>
      </c>
      <c r="J401" s="1067">
        <f t="shared" si="137"/>
        <v>220.78999999999996</v>
      </c>
      <c r="K401" s="1067">
        <f t="shared" si="137"/>
        <v>221.10000000000002</v>
      </c>
      <c r="L401" s="1067">
        <f t="shared" si="137"/>
        <v>220.25999999999996</v>
      </c>
      <c r="M401" s="1067">
        <f t="shared" si="137"/>
        <v>217.69363208736752</v>
      </c>
      <c r="N401" s="1067">
        <f t="shared" si="137"/>
        <v>216.48596835795192</v>
      </c>
      <c r="O401" s="1067">
        <f t="shared" si="137"/>
        <v>215.22127704244869</v>
      </c>
      <c r="P401" s="1067">
        <f t="shared" si="137"/>
        <v>214.05510085409242</v>
      </c>
      <c r="Q401" s="1067">
        <f t="shared" si="137"/>
        <v>212.89421851006452</v>
      </c>
      <c r="R401" s="1067">
        <f t="shared" si="137"/>
        <v>210.56986767395674</v>
      </c>
      <c r="S401" s="1067">
        <f t="shared" si="137"/>
        <v>208.78545789601392</v>
      </c>
      <c r="T401" s="1067">
        <f t="shared" si="137"/>
        <v>205.89988089631237</v>
      </c>
      <c r="U401" s="1067">
        <f t="shared" si="137"/>
        <v>204.30401724576356</v>
      </c>
      <c r="V401" s="1067">
        <f t="shared" si="137"/>
        <v>201.52156461360036</v>
      </c>
      <c r="W401" s="1067">
        <f t="shared" si="137"/>
        <v>200.72018973834523</v>
      </c>
      <c r="X401" s="1067">
        <f t="shared" si="137"/>
        <v>200.60228596809074</v>
      </c>
      <c r="Y401" s="1067">
        <f t="shared" si="137"/>
        <v>199.93196494996218</v>
      </c>
      <c r="Z401" s="1067">
        <f t="shared" si="137"/>
        <v>199.14947575941429</v>
      </c>
      <c r="AA401" s="1067">
        <f t="shared" si="137"/>
        <v>198.48630571538339</v>
      </c>
      <c r="AB401" s="1067">
        <f t="shared" si="137"/>
        <v>197.81454990510099</v>
      </c>
      <c r="AC401" s="1067">
        <f t="shared" si="137"/>
        <v>198.4249106810594</v>
      </c>
      <c r="AD401" s="1067">
        <f t="shared" si="137"/>
        <v>198.06443233424005</v>
      </c>
      <c r="AE401" s="1067">
        <f t="shared" si="137"/>
        <v>198.75345788879173</v>
      </c>
      <c r="AF401" s="1067">
        <f t="shared" si="137"/>
        <v>199.42241544716137</v>
      </c>
      <c r="AG401" s="1067">
        <f t="shared" si="137"/>
        <v>199.17915068356672</v>
      </c>
      <c r="AH401" s="1067">
        <f t="shared" si="137"/>
        <v>198.5484945523323</v>
      </c>
      <c r="AI401" s="1067">
        <f t="shared" si="137"/>
        <v>198.30970902920984</v>
      </c>
      <c r="AJ401" s="1067">
        <f t="shared" si="137"/>
        <v>198.24302451226973</v>
      </c>
      <c r="AK401" s="1067">
        <f t="shared" si="137"/>
        <v>197.51916579799357</v>
      </c>
      <c r="AL401" s="1067">
        <f t="shared" si="137"/>
        <v>196.72053637306792</v>
      </c>
      <c r="AM401" s="1067">
        <f t="shared" si="137"/>
        <v>196.34857914159682</v>
      </c>
      <c r="AN401" s="1067">
        <f t="shared" si="137"/>
        <v>197.24135550364613</v>
      </c>
      <c r="AO401" s="1067">
        <f t="shared" si="137"/>
        <v>197.18525097231333</v>
      </c>
      <c r="AP401" s="1067">
        <f t="shared" si="137"/>
        <v>197.92912655666018</v>
      </c>
      <c r="AQ401" s="1067">
        <f t="shared" si="137"/>
        <v>197.9844294985686</v>
      </c>
      <c r="AR401" s="1067">
        <f t="shared" si="137"/>
        <v>199.43951794809416</v>
      </c>
      <c r="AS401" s="1067">
        <f t="shared" si="137"/>
        <v>199.43414092837662</v>
      </c>
      <c r="AT401" s="1067">
        <f t="shared" si="137"/>
        <v>200.20874885119909</v>
      </c>
      <c r="AU401" s="1067">
        <f t="shared" si="137"/>
        <v>200.45376001092643</v>
      </c>
      <c r="AV401" s="1067">
        <f t="shared" si="137"/>
        <v>201.19922548344334</v>
      </c>
      <c r="AW401" s="1067">
        <f t="shared" si="137"/>
        <v>201.08515731356863</v>
      </c>
      <c r="AX401" s="1067">
        <f t="shared" si="137"/>
        <v>202.23237797852573</v>
      </c>
      <c r="AY401" s="1067">
        <f t="shared" si="137"/>
        <v>202.68179940070078</v>
      </c>
      <c r="AZ401" s="1067">
        <f t="shared" si="137"/>
        <v>202.78273751276885</v>
      </c>
      <c r="BA401" s="1067">
        <f t="shared" si="137"/>
        <v>201.43597708944887</v>
      </c>
      <c r="BB401" s="1067">
        <f t="shared" si="137"/>
        <v>200.67203799158864</v>
      </c>
      <c r="BC401" s="1067">
        <f t="shared" si="137"/>
        <v>199.33114107595199</v>
      </c>
      <c r="BD401" s="1067">
        <f t="shared" si="137"/>
        <v>198.86725249923037</v>
      </c>
      <c r="BE401" s="1067">
        <f t="shared" si="137"/>
        <v>197.81303490796611</v>
      </c>
      <c r="BF401" s="1067">
        <f t="shared" si="137"/>
        <v>196.54109396665379</v>
      </c>
      <c r="BG401" s="1067">
        <f t="shared" si="137"/>
        <v>196.00251412320625</v>
      </c>
      <c r="BH401" s="1067">
        <f t="shared" si="137"/>
        <v>195.57045202208565</v>
      </c>
      <c r="BI401" s="1067">
        <f t="shared" si="137"/>
        <v>195.73932192399204</v>
      </c>
      <c r="BJ401" s="1067">
        <f t="shared" si="137"/>
        <v>195.99872914700919</v>
      </c>
      <c r="BK401" s="1566"/>
      <c r="BL401" s="1566"/>
      <c r="BM401" s="1566"/>
      <c r="BN401" s="1566"/>
      <c r="BO401" s="1566"/>
      <c r="BP401" s="1566"/>
      <c r="BQ401" s="1566"/>
      <c r="BR401" s="1566"/>
      <c r="BS401" s="1566"/>
      <c r="BT401" s="1566"/>
      <c r="BU401" s="1566"/>
      <c r="BV401" s="1566"/>
      <c r="BW401" s="1566"/>
      <c r="BX401" s="1566"/>
      <c r="BY401" s="1566"/>
      <c r="BZ401" s="1566"/>
      <c r="CA401" s="1566"/>
      <c r="CB401" s="1566"/>
      <c r="CC401" s="1566"/>
      <c r="CD401" s="1566"/>
      <c r="CE401" s="1566"/>
      <c r="CF401" s="1566"/>
      <c r="CG401" s="1566"/>
      <c r="CH401" s="1566"/>
      <c r="CI401" s="1567"/>
    </row>
    <row r="402" spans="2:87" ht="14.4" thickBot="1" x14ac:dyDescent="0.3">
      <c r="B402" s="1379"/>
      <c r="C402" s="1380"/>
      <c r="D402" s="1380"/>
      <c r="E402" s="1380"/>
      <c r="F402" s="1380"/>
      <c r="G402" s="1380"/>
      <c r="H402" s="1380"/>
      <c r="I402" s="1380"/>
      <c r="J402" s="1380"/>
      <c r="K402" s="1380"/>
      <c r="L402" s="1380"/>
      <c r="M402" s="1380"/>
      <c r="N402" s="1380"/>
      <c r="O402" s="1380"/>
      <c r="P402" s="1380"/>
      <c r="Q402" s="1380"/>
      <c r="R402" s="1380"/>
      <c r="S402" s="1380"/>
      <c r="T402" s="1380"/>
      <c r="U402" s="1380"/>
      <c r="V402" s="1380"/>
      <c r="W402" s="1380"/>
      <c r="X402" s="1380"/>
      <c r="Y402" s="1380"/>
      <c r="Z402" s="1380"/>
      <c r="AA402" s="1380"/>
      <c r="AB402" s="1380"/>
      <c r="AC402" s="1380"/>
      <c r="AD402" s="1380"/>
      <c r="AE402" s="1380"/>
      <c r="AF402" s="1380"/>
      <c r="AG402" s="1380"/>
      <c r="AH402" s="1380"/>
      <c r="AI402" s="1380"/>
      <c r="AJ402" s="1380"/>
      <c r="AK402" s="1380"/>
      <c r="AL402" s="1380"/>
      <c r="AM402" s="1380"/>
      <c r="AN402" s="1380"/>
      <c r="AO402" s="1380"/>
      <c r="AP402" s="1380"/>
      <c r="AQ402" s="1380"/>
      <c r="AR402" s="1380"/>
      <c r="AS402" s="1380"/>
      <c r="AT402" s="1380"/>
      <c r="AU402" s="1380"/>
      <c r="AV402" s="1380"/>
      <c r="AW402" s="1380"/>
      <c r="AX402" s="1380"/>
      <c r="AY402" s="1380"/>
      <c r="AZ402" s="1380"/>
      <c r="BA402" s="1380"/>
      <c r="BB402" s="1380"/>
      <c r="BC402" s="1380"/>
      <c r="BD402" s="1380"/>
      <c r="BE402" s="1380"/>
      <c r="BF402" s="1380"/>
      <c r="BG402" s="1380"/>
      <c r="BH402" s="1380"/>
      <c r="BI402" s="1380"/>
      <c r="BJ402" s="1380"/>
      <c r="BK402" s="1380"/>
      <c r="BL402" s="1380"/>
      <c r="BM402" s="1380"/>
      <c r="BN402" s="1380"/>
      <c r="BO402" s="1380"/>
      <c r="BP402" s="1380"/>
      <c r="BQ402" s="1380"/>
      <c r="BR402" s="1380"/>
      <c r="BS402" s="1380"/>
      <c r="BT402" s="1380"/>
      <c r="BU402" s="1380"/>
      <c r="BV402" s="1380"/>
      <c r="BW402" s="1380"/>
      <c r="BX402" s="1380"/>
      <c r="BY402" s="1380"/>
      <c r="BZ402" s="1380"/>
      <c r="CA402" s="1380"/>
      <c r="CB402" s="1380"/>
      <c r="CC402" s="1380"/>
      <c r="CD402" s="1380"/>
      <c r="CE402" s="1380"/>
      <c r="CF402" s="1380"/>
      <c r="CG402" s="1380"/>
      <c r="CH402" s="1380"/>
      <c r="CI402" s="1381"/>
    </row>
  </sheetData>
  <phoneticPr fontId="37" type="noConversion"/>
  <conditionalFormatting sqref="C33:C38 B118:E119 B112:E112 B278:E279 B276:E276 B97:E98 B95:E95">
    <cfRule type="expression" dxfId="1366" priority="153">
      <formula>"error.type(c3)=5"</formula>
    </cfRule>
    <cfRule type="expression" dxfId="1365" priority="154">
      <formula>ERROR.TYPE(B33)=2</formula>
    </cfRule>
    <cfRule type="expression" dxfId="1364" priority="155">
      <formula>ISNA(B33)</formula>
    </cfRule>
  </conditionalFormatting>
  <conditionalFormatting sqref="C39">
    <cfRule type="expression" dxfId="1363" priority="150">
      <formula>"error.type(c3)=5"</formula>
    </cfRule>
    <cfRule type="expression" dxfId="1362" priority="151">
      <formula>ERROR.TYPE(C39)=2</formula>
    </cfRule>
    <cfRule type="expression" dxfId="1361" priority="152">
      <formula>ISNA(C39)</formula>
    </cfRule>
  </conditionalFormatting>
  <conditionalFormatting sqref="C45:C49">
    <cfRule type="expression" dxfId="1360" priority="147">
      <formula>"error.type(c3)=5"</formula>
    </cfRule>
    <cfRule type="expression" dxfId="1359" priority="148">
      <formula>ERROR.TYPE(C45)=2</formula>
    </cfRule>
    <cfRule type="expression" dxfId="1358" priority="149">
      <formula>ISNA(C45)</formula>
    </cfRule>
  </conditionalFormatting>
  <conditionalFormatting sqref="C56:C58">
    <cfRule type="expression" dxfId="1357" priority="144">
      <formula>"error.type(c3)=5"</formula>
    </cfRule>
    <cfRule type="expression" dxfId="1356" priority="145">
      <formula>ERROR.TYPE(C56)=2</formula>
    </cfRule>
    <cfRule type="expression" dxfId="1355" priority="146">
      <formula>ISNA(C56)</formula>
    </cfRule>
  </conditionalFormatting>
  <conditionalFormatting sqref="C59">
    <cfRule type="expression" dxfId="1354" priority="141">
      <formula>"error.type(c3)=5"</formula>
    </cfRule>
    <cfRule type="expression" dxfId="1353" priority="142">
      <formula>ERROR.TYPE(C59)=2</formula>
    </cfRule>
    <cfRule type="expression" dxfId="1352" priority="143">
      <formula>ISNA(C59)</formula>
    </cfRule>
  </conditionalFormatting>
  <conditionalFormatting sqref="C64">
    <cfRule type="expression" dxfId="1351" priority="138">
      <formula>"error.type(c3)=5"</formula>
    </cfRule>
    <cfRule type="expression" dxfId="1350" priority="139">
      <formula>ERROR.TYPE(C64)=2</formula>
    </cfRule>
    <cfRule type="expression" dxfId="1349" priority="140">
      <formula>ISNA(C64)</formula>
    </cfRule>
  </conditionalFormatting>
  <conditionalFormatting sqref="C78">
    <cfRule type="expression" dxfId="1348" priority="135">
      <formula>"error.type(c3)=5"</formula>
    </cfRule>
    <cfRule type="expression" dxfId="1347" priority="136">
      <formula>ERROR.TYPE(C78)=2</formula>
    </cfRule>
    <cfRule type="expression" dxfId="1346" priority="137">
      <formula>ISNA(C78)</formula>
    </cfRule>
  </conditionalFormatting>
  <conditionalFormatting sqref="C130">
    <cfRule type="expression" dxfId="1345" priority="111">
      <formula>"error.type(c3)=5"</formula>
    </cfRule>
    <cfRule type="expression" dxfId="1344" priority="112">
      <formula>ERROR.TYPE(C130)=2</formula>
    </cfRule>
    <cfRule type="expression" dxfId="1343" priority="113">
      <formula>ISNA(C130)</formula>
    </cfRule>
  </conditionalFormatting>
  <conditionalFormatting sqref="B96:E96 B99:E99 B104:E105">
    <cfRule type="expression" dxfId="1342" priority="108">
      <formula>"error.type(c3)=5"</formula>
    </cfRule>
    <cfRule type="expression" dxfId="1341" priority="109">
      <formula>ERROR.TYPE(B96)=2</formula>
    </cfRule>
    <cfRule type="expression" dxfId="1340" priority="110">
      <formula>ISNA(B96)</formula>
    </cfRule>
  </conditionalFormatting>
  <conditionalFormatting sqref="B106:E106">
    <cfRule type="expression" dxfId="1339" priority="102">
      <formula>"error.type(c3)=5"</formula>
    </cfRule>
    <cfRule type="expression" dxfId="1338" priority="103">
      <formula>ERROR.TYPE(B106)=2</formula>
    </cfRule>
    <cfRule type="expression" dxfId="1337" priority="104">
      <formula>ISNA(B106)</formula>
    </cfRule>
  </conditionalFormatting>
  <conditionalFormatting sqref="B101:E102">
    <cfRule type="expression" dxfId="1336" priority="105">
      <formula>"error.type(c3)=5"</formula>
    </cfRule>
    <cfRule type="expression" dxfId="1335" priority="106">
      <formula>ERROR.TYPE(B101)=2</formula>
    </cfRule>
    <cfRule type="expression" dxfId="1334" priority="107">
      <formula>ISNA(B101)</formula>
    </cfRule>
  </conditionalFormatting>
  <conditionalFormatting sqref="C149">
    <cfRule type="expression" dxfId="1333" priority="120">
      <formula>"error.type(c3)=5"</formula>
    </cfRule>
    <cfRule type="expression" dxfId="1332" priority="121">
      <formula>ERROR.TYPE(C149)=2</formula>
    </cfRule>
    <cfRule type="expression" dxfId="1331" priority="122">
      <formula>ISNA(C149)</formula>
    </cfRule>
  </conditionalFormatting>
  <conditionalFormatting sqref="C168">
    <cfRule type="expression" dxfId="1330" priority="114">
      <formula>"error.type(c3)=5"</formula>
    </cfRule>
    <cfRule type="expression" dxfId="1329" priority="115">
      <formula>ERROR.TYPE(C168)=2</formula>
    </cfRule>
    <cfRule type="expression" dxfId="1328" priority="116">
      <formula>ISNA(C168)</formula>
    </cfRule>
  </conditionalFormatting>
  <conditionalFormatting sqref="C154">
    <cfRule type="expression" dxfId="1327" priority="117">
      <formula>"error.type(c3)=5"</formula>
    </cfRule>
    <cfRule type="expression" dxfId="1326" priority="118">
      <formula>ERROR.TYPE(C154)=2</formula>
    </cfRule>
    <cfRule type="expression" dxfId="1325" priority="119">
      <formula>ISNA(C154)</formula>
    </cfRule>
  </conditionalFormatting>
  <conditionalFormatting sqref="C40">
    <cfRule type="expression" dxfId="1324" priority="132">
      <formula>"error.type(c3)=5"</formula>
    </cfRule>
    <cfRule type="expression" dxfId="1323" priority="133">
      <formula>ERROR.TYPE(C40)=2</formula>
    </cfRule>
    <cfRule type="expression" dxfId="1322" priority="134">
      <formula>ISNA(C40)</formula>
    </cfRule>
  </conditionalFormatting>
  <conditionalFormatting sqref="C129">
    <cfRule type="expression" dxfId="1321" priority="129">
      <formula>"error.type(c3)=5"</formula>
    </cfRule>
    <cfRule type="expression" dxfId="1320" priority="130">
      <formula>ERROR.TYPE(C129)=2</formula>
    </cfRule>
    <cfRule type="expression" dxfId="1319" priority="131">
      <formula>ISNA(C129)</formula>
    </cfRule>
  </conditionalFormatting>
  <conditionalFormatting sqref="C146:C148">
    <cfRule type="expression" dxfId="1318" priority="123">
      <formula>"error.type(c3)=5"</formula>
    </cfRule>
    <cfRule type="expression" dxfId="1317" priority="124">
      <formula>ERROR.TYPE(C146)=2</formula>
    </cfRule>
    <cfRule type="expression" dxfId="1316" priority="125">
      <formula>ISNA(C146)</formula>
    </cfRule>
  </conditionalFormatting>
  <conditionalFormatting sqref="C135:C139">
    <cfRule type="expression" dxfId="1315" priority="126">
      <formula>"error.type(c3)=5"</formula>
    </cfRule>
    <cfRule type="expression" dxfId="1314" priority="127">
      <formula>ERROR.TYPE(C135)=2</formula>
    </cfRule>
    <cfRule type="expression" dxfId="1313" priority="128">
      <formula>ISNA(C135)</formula>
    </cfRule>
  </conditionalFormatting>
  <conditionalFormatting sqref="C214:C215 B300:E300 B293 D293:E293 B299 D299:E299 C217:C219">
    <cfRule type="expression" dxfId="1312" priority="99">
      <formula>"error.type(c3)=5"</formula>
    </cfRule>
    <cfRule type="expression" dxfId="1311" priority="100">
      <formula>ERROR.TYPE(B214)=2</formula>
    </cfRule>
    <cfRule type="expression" dxfId="1310" priority="101">
      <formula>ISNA(B214)</formula>
    </cfRule>
  </conditionalFormatting>
  <conditionalFormatting sqref="C220">
    <cfRule type="expression" dxfId="1309" priority="96">
      <formula>"error.type(c3)=5"</formula>
    </cfRule>
    <cfRule type="expression" dxfId="1308" priority="97">
      <formula>ERROR.TYPE(C220)=2</formula>
    </cfRule>
    <cfRule type="expression" dxfId="1307" priority="98">
      <formula>ISNA(C220)</formula>
    </cfRule>
  </conditionalFormatting>
  <conditionalFormatting sqref="C226:C230">
    <cfRule type="expression" dxfId="1306" priority="93">
      <formula>"error.type(c3)=5"</formula>
    </cfRule>
    <cfRule type="expression" dxfId="1305" priority="94">
      <formula>ERROR.TYPE(C226)=2</formula>
    </cfRule>
    <cfRule type="expression" dxfId="1304" priority="95">
      <formula>ISNA(C226)</formula>
    </cfRule>
  </conditionalFormatting>
  <conditionalFormatting sqref="C237:C239">
    <cfRule type="expression" dxfId="1303" priority="90">
      <formula>"error.type(c3)=5"</formula>
    </cfRule>
    <cfRule type="expression" dxfId="1302" priority="91">
      <formula>ERROR.TYPE(C237)=2</formula>
    </cfRule>
    <cfRule type="expression" dxfId="1301" priority="92">
      <formula>ISNA(C237)</formula>
    </cfRule>
  </conditionalFormatting>
  <conditionalFormatting sqref="C240">
    <cfRule type="expression" dxfId="1300" priority="87">
      <formula>"error.type(c3)=5"</formula>
    </cfRule>
    <cfRule type="expression" dxfId="1299" priority="88">
      <formula>ERROR.TYPE(C240)=2</formula>
    </cfRule>
    <cfRule type="expression" dxfId="1298" priority="89">
      <formula>ISNA(C240)</formula>
    </cfRule>
  </conditionalFormatting>
  <conditionalFormatting sqref="C245">
    <cfRule type="expression" dxfId="1297" priority="84">
      <formula>"error.type(c3)=5"</formula>
    </cfRule>
    <cfRule type="expression" dxfId="1296" priority="85">
      <formula>ERROR.TYPE(C245)=2</formula>
    </cfRule>
    <cfRule type="expression" dxfId="1295" priority="86">
      <formula>ISNA(C245)</formula>
    </cfRule>
  </conditionalFormatting>
  <conditionalFormatting sqref="C259">
    <cfRule type="expression" dxfId="1294" priority="81">
      <formula>"error.type(c3)=5"</formula>
    </cfRule>
    <cfRule type="expression" dxfId="1293" priority="82">
      <formula>ERROR.TYPE(C259)=2</formula>
    </cfRule>
    <cfRule type="expression" dxfId="1292" priority="83">
      <formula>ISNA(C259)</formula>
    </cfRule>
  </conditionalFormatting>
  <conditionalFormatting sqref="C311">
    <cfRule type="expression" dxfId="1291" priority="57">
      <formula>"error.type(c3)=5"</formula>
    </cfRule>
    <cfRule type="expression" dxfId="1290" priority="58">
      <formula>ERROR.TYPE(C311)=2</formula>
    </cfRule>
    <cfRule type="expression" dxfId="1289" priority="59">
      <formula>ISNA(C311)</formula>
    </cfRule>
  </conditionalFormatting>
  <conditionalFormatting sqref="B277 B280 B285:B286 D285:E286 D280:E280 D277:E277">
    <cfRule type="expression" dxfId="1288" priority="54">
      <formula>"error.type(c3)=5"</formula>
    </cfRule>
    <cfRule type="expression" dxfId="1287" priority="55">
      <formula>ERROR.TYPE(B277)=2</formula>
    </cfRule>
    <cfRule type="expression" dxfId="1286" priority="56">
      <formula>ISNA(B277)</formula>
    </cfRule>
  </conditionalFormatting>
  <conditionalFormatting sqref="B282:B283 D282:E283">
    <cfRule type="expression" dxfId="1285" priority="51">
      <formula>"error.type(c3)=5"</formula>
    </cfRule>
    <cfRule type="expression" dxfId="1284" priority="52">
      <formula>ERROR.TYPE(B282)=2</formula>
    </cfRule>
    <cfRule type="expression" dxfId="1283" priority="53">
      <formula>ISNA(B282)</formula>
    </cfRule>
  </conditionalFormatting>
  <conditionalFormatting sqref="B287 D287:E287">
    <cfRule type="expression" dxfId="1282" priority="48">
      <formula>"error.type(c3)=5"</formula>
    </cfRule>
    <cfRule type="expression" dxfId="1281" priority="49">
      <formula>ERROR.TYPE(B287)=2</formula>
    </cfRule>
    <cfRule type="expression" dxfId="1280" priority="50">
      <formula>ISNA(B287)</formula>
    </cfRule>
  </conditionalFormatting>
  <conditionalFormatting sqref="C330">
    <cfRule type="expression" dxfId="1279" priority="66">
      <formula>"error.type(c3)=5"</formula>
    </cfRule>
    <cfRule type="expression" dxfId="1278" priority="67">
      <formula>ERROR.TYPE(C330)=2</formula>
    </cfRule>
    <cfRule type="expression" dxfId="1277" priority="68">
      <formula>ISNA(C330)</formula>
    </cfRule>
  </conditionalFormatting>
  <conditionalFormatting sqref="C349">
    <cfRule type="expression" dxfId="1276" priority="60">
      <formula>"error.type(c3)=5"</formula>
    </cfRule>
    <cfRule type="expression" dxfId="1275" priority="61">
      <formula>ERROR.TYPE(C349)=2</formula>
    </cfRule>
    <cfRule type="expression" dxfId="1274" priority="62">
      <formula>ISNA(C349)</formula>
    </cfRule>
  </conditionalFormatting>
  <conditionalFormatting sqref="C335">
    <cfRule type="expression" dxfId="1273" priority="63">
      <formula>"error.type(c3)=5"</formula>
    </cfRule>
    <cfRule type="expression" dxfId="1272" priority="64">
      <formula>ERROR.TYPE(C335)=2</formula>
    </cfRule>
    <cfRule type="expression" dxfId="1271" priority="65">
      <formula>ISNA(C335)</formula>
    </cfRule>
  </conditionalFormatting>
  <conditionalFormatting sqref="C221">
    <cfRule type="expression" dxfId="1270" priority="78">
      <formula>"error.type(c3)=5"</formula>
    </cfRule>
    <cfRule type="expression" dxfId="1269" priority="79">
      <formula>ERROR.TYPE(C221)=2</formula>
    </cfRule>
    <cfRule type="expression" dxfId="1268" priority="80">
      <formula>ISNA(C221)</formula>
    </cfRule>
  </conditionalFormatting>
  <conditionalFormatting sqref="C310">
    <cfRule type="expression" dxfId="1267" priority="75">
      <formula>"error.type(c3)=5"</formula>
    </cfRule>
    <cfRule type="expression" dxfId="1266" priority="76">
      <formula>ERROR.TYPE(C310)=2</formula>
    </cfRule>
    <cfRule type="expression" dxfId="1265" priority="77">
      <formula>ISNA(C310)</formula>
    </cfRule>
  </conditionalFormatting>
  <conditionalFormatting sqref="C316:C320">
    <cfRule type="expression" dxfId="1264" priority="72">
      <formula>"error.type(c3)=5"</formula>
    </cfRule>
    <cfRule type="expression" dxfId="1263" priority="73">
      <formula>ERROR.TYPE(C316)=2</formula>
    </cfRule>
    <cfRule type="expression" dxfId="1262" priority="74">
      <formula>ISNA(C316)</formula>
    </cfRule>
  </conditionalFormatting>
  <conditionalFormatting sqref="C327:C329">
    <cfRule type="expression" dxfId="1261" priority="69">
      <formula>"error.type(c3)=5"</formula>
    </cfRule>
    <cfRule type="expression" dxfId="1260" priority="70">
      <formula>ERROR.TYPE(C327)=2</formula>
    </cfRule>
    <cfRule type="expression" dxfId="1259" priority="71">
      <formula>ISNA(C327)</formula>
    </cfRule>
  </conditionalFormatting>
  <conditionalFormatting sqref="C299 C293">
    <cfRule type="expression" dxfId="1258" priority="45">
      <formula>"error.type(c3)=5"</formula>
    </cfRule>
    <cfRule type="expression" dxfId="1257" priority="46">
      <formula>ERROR.TYPE(C293)=2</formula>
    </cfRule>
    <cfRule type="expression" dxfId="1256" priority="47">
      <formula>ISNA(C293)</formula>
    </cfRule>
  </conditionalFormatting>
  <conditionalFormatting sqref="C277 C280 C285:C286">
    <cfRule type="expression" dxfId="1255" priority="42">
      <formula>"error.type(c3)=5"</formula>
    </cfRule>
    <cfRule type="expression" dxfId="1254" priority="43">
      <formula>ERROR.TYPE(C277)=2</formula>
    </cfRule>
    <cfRule type="expression" dxfId="1253" priority="44">
      <formula>ISNA(C277)</formula>
    </cfRule>
  </conditionalFormatting>
  <conditionalFormatting sqref="C282:C283">
    <cfRule type="expression" dxfId="1252" priority="39">
      <formula>"error.type(c3)=5"</formula>
    </cfRule>
    <cfRule type="expression" dxfId="1251" priority="40">
      <formula>ERROR.TYPE(C282)=2</formula>
    </cfRule>
    <cfRule type="expression" dxfId="1250" priority="41">
      <formula>ISNA(C282)</formula>
    </cfRule>
  </conditionalFormatting>
  <conditionalFormatting sqref="C287">
    <cfRule type="expression" dxfId="1249" priority="36">
      <formula>"error.type(c3)=5"</formula>
    </cfRule>
    <cfRule type="expression" dxfId="1248" priority="37">
      <formula>ERROR.TYPE(C287)=2</formula>
    </cfRule>
    <cfRule type="expression" dxfId="1247" priority="38">
      <formula>ISNA(C287)</formula>
    </cfRule>
  </conditionalFormatting>
  <conditionalFormatting sqref="C216">
    <cfRule type="expression" dxfId="1246" priority="33">
      <formula>"error.type(c3)=5"</formula>
    </cfRule>
    <cfRule type="expression" dxfId="1245" priority="34">
      <formula>ERROR.TYPE(C216)=2</formula>
    </cfRule>
    <cfRule type="expression" dxfId="1244" priority="35">
      <formula>ISNA(C216)</formula>
    </cfRule>
  </conditionalFormatting>
  <conditionalFormatting sqref="C31">
    <cfRule type="expression" dxfId="1243" priority="30">
      <formula>"error.type(c3)=5"</formula>
    </cfRule>
    <cfRule type="expression" dxfId="1242" priority="31">
      <formula>ERROR.TYPE(C31)=2</formula>
    </cfRule>
    <cfRule type="expression" dxfId="1241" priority="32">
      <formula>ISNA(C31)</formula>
    </cfRule>
  </conditionalFormatting>
  <conditionalFormatting sqref="C128">
    <cfRule type="expression" dxfId="1240" priority="27">
      <formula>"error.type(c3)=5"</formula>
    </cfRule>
    <cfRule type="expression" dxfId="1239" priority="28">
      <formula>ERROR.TYPE(C128)=2</formula>
    </cfRule>
    <cfRule type="expression" dxfId="1238" priority="29">
      <formula>ISNA(C128)</formula>
    </cfRule>
  </conditionalFormatting>
  <conditionalFormatting sqref="C212">
    <cfRule type="expression" dxfId="1237" priority="24">
      <formula>"error.type(c3)=5"</formula>
    </cfRule>
    <cfRule type="expression" dxfId="1236" priority="25">
      <formula>ERROR.TYPE(C212)=2</formula>
    </cfRule>
    <cfRule type="expression" dxfId="1235" priority="26">
      <formula>ISNA(C212)</formula>
    </cfRule>
  </conditionalFormatting>
  <conditionalFormatting sqref="C309">
    <cfRule type="expression" dxfId="1234" priority="21">
      <formula>"error.type(c3)=5"</formula>
    </cfRule>
    <cfRule type="expression" dxfId="1233" priority="22">
      <formula>ERROR.TYPE(C309)=2</formula>
    </cfRule>
    <cfRule type="expression" dxfId="1232" priority="23">
      <formula>ISNA(C309)</formula>
    </cfRule>
  </conditionalFormatting>
  <conditionalFormatting sqref="C134">
    <cfRule type="expression" dxfId="1231" priority="18">
      <formula>"error.type(c3)=5"</formula>
    </cfRule>
    <cfRule type="expression" dxfId="1230" priority="19">
      <formula>ERROR.TYPE(C134)=2</formula>
    </cfRule>
    <cfRule type="expression" dxfId="1229" priority="20">
      <formula>ISNA(C134)</formula>
    </cfRule>
  </conditionalFormatting>
  <conditionalFormatting sqref="C225">
    <cfRule type="expression" dxfId="1228" priority="15">
      <formula>"error.type(c3)=5"</formula>
    </cfRule>
    <cfRule type="expression" dxfId="1227" priority="16">
      <formula>ERROR.TYPE(C225)=2</formula>
    </cfRule>
    <cfRule type="expression" dxfId="1226" priority="17">
      <formula>ISNA(C225)</formula>
    </cfRule>
  </conditionalFormatting>
  <conditionalFormatting sqref="C315">
    <cfRule type="expression" dxfId="1225" priority="12">
      <formula>"error.type(c3)=5"</formula>
    </cfRule>
    <cfRule type="expression" dxfId="1224" priority="13">
      <formula>ERROR.TYPE(C315)=2</formula>
    </cfRule>
    <cfRule type="expression" dxfId="1223" priority="14">
      <formula>ISNA(C315)</formula>
    </cfRule>
  </conditionalFormatting>
  <conditionalFormatting sqref="M29:CI29">
    <cfRule type="cellIs" dxfId="1222" priority="11" operator="greaterThan">
      <formula>0</formula>
    </cfRule>
  </conditionalFormatting>
  <conditionalFormatting sqref="G28:CI28">
    <cfRule type="cellIs" dxfId="1221" priority="10" operator="greaterThan">
      <formula>0</formula>
    </cfRule>
  </conditionalFormatting>
  <conditionalFormatting sqref="B103:E103">
    <cfRule type="expression" dxfId="1220" priority="7">
      <formula>"error.type(c3)=5"</formula>
    </cfRule>
    <cfRule type="expression" dxfId="1219" priority="8">
      <formula>ERROR.TYPE(B103)=2</formula>
    </cfRule>
    <cfRule type="expression" dxfId="1218" priority="9">
      <formula>ISNA(B103)</formula>
    </cfRule>
  </conditionalFormatting>
  <conditionalFormatting sqref="B284 D284:E284">
    <cfRule type="expression" dxfId="1217" priority="4">
      <formula>"error.type(c3)=5"</formula>
    </cfRule>
    <cfRule type="expression" dxfId="1216" priority="5">
      <formula>ERROR.TYPE(B284)=2</formula>
    </cfRule>
    <cfRule type="expression" dxfId="1215" priority="6">
      <formula>ISNA(B284)</formula>
    </cfRule>
  </conditionalFormatting>
  <conditionalFormatting sqref="C284">
    <cfRule type="expression" dxfId="1214" priority="1">
      <formula>"error.type(c3)=5"</formula>
    </cfRule>
    <cfRule type="expression" dxfId="1213" priority="2">
      <formula>ERROR.TYPE(C284)=2</formula>
    </cfRule>
    <cfRule type="expression" dxfId="1212" priority="3">
      <formula>ISNA(C284)</formula>
    </cfRule>
  </conditionalFormatting>
  <hyperlinks>
    <hyperlink ref="B3" location="PWSPRT!B22" display="Table 3a: DYAA - Baseline" xr:uid="{1E80D5A5-D31E-4597-AF1B-E2C3B5062405}"/>
    <hyperlink ref="C22" location="PWSPRT!$A$1" display="Back to top of sheet" xr:uid="{A77AB2CE-DE15-4123-BC1F-47636672490A}"/>
    <hyperlink ref="B4" location="PWSPRT!B93" display="Table 3b: DYAA - Final plan Options" xr:uid="{E8B0CF2F-6189-490E-BD60-59E4FA253E14}"/>
    <hyperlink ref="C93" location="PWSPRT!$A$1" display="Back to top of sheet" xr:uid="{CBC38DA6-65B4-4379-9A33-4EFDF47D6B09}"/>
    <hyperlink ref="B5" location="PWSPRT!B120" display="Table 3c: DYAA - Final plan" xr:uid="{6A30EFDC-5699-4120-8AD9-5C59DFD864D9}"/>
    <hyperlink ref="C120" location="PWSPRT!$A$1" display="Back to top of sheet" xr:uid="{DF4C3948-ADEF-41D2-AB0F-A9570938C341}"/>
    <hyperlink ref="B6" location="PWSPRT!B203" display="Table 3d: DYCP - Baseline" xr:uid="{189B399E-7C4C-4B6B-BE6A-6125E298F715}"/>
    <hyperlink ref="C203" location="PWSPRT!$A$1" display="Back to top of sheet" xr:uid="{FC9B314F-0550-495C-BC93-B8918EBA3FFC}"/>
    <hyperlink ref="B7" location="PWSPRT!B274" display="Table 3e: DYCP - Final plan Options" xr:uid="{50FF538B-EAD0-4A72-834E-9B302B1C06AE}"/>
    <hyperlink ref="C274" location="PWSPRT!$A$1" display="Back to top of sheet" xr:uid="{F4223486-458F-4BD6-ACFF-709D8B4B9338}"/>
    <hyperlink ref="B8" location="PWSPRT!B301" display="Table 3f: DYCP - Final plan" xr:uid="{42EF4B94-D2C7-4AF2-87FC-A87D4B2B5970}"/>
    <hyperlink ref="C301" location="PWSPRT!$A$1" display="Back to top of sheet" xr:uid="{6DE1CE4A-1B86-47DC-8775-758371F7D97F}"/>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6B0A4B39-3936-4F5A-8862-73231857C883}">
          <x14:colorSeries rgb="FF376092"/>
          <x14:colorNegative rgb="FFD00000"/>
          <x14:colorAxis rgb="FF000000"/>
          <x14:colorMarkers rgb="FFD00000"/>
          <x14:colorFirst rgb="FFD00000"/>
          <x14:colorLast rgb="FFD00000"/>
          <x14:colorHigh rgb="FFD00000"/>
          <x14:colorLow rgb="FFD00000"/>
          <x14:sparklines>
            <x14:sparkline>
              <xm:f>PWSPRT!G337:CI337</xm:f>
              <xm:sqref>F337</xm:sqref>
            </x14:sparkline>
            <x14:sparkline>
              <xm:f>PWSPRT!G338:CI338</xm:f>
              <xm:sqref>F338</xm:sqref>
            </x14:sparkline>
            <x14:sparkline>
              <xm:f>PWSPRT!G339:CI339</xm:f>
              <xm:sqref>F339</xm:sqref>
            </x14:sparkline>
            <x14:sparkline>
              <xm:f>PWSPRT!G340:CI340</xm:f>
              <xm:sqref>F340</xm:sqref>
            </x14:sparkline>
            <x14:sparkline>
              <xm:f>PWSPRT!G341:CI341</xm:f>
              <xm:sqref>F341</xm:sqref>
            </x14:sparkline>
            <x14:sparkline>
              <xm:f>PWSPRT!G342:CI342</xm:f>
              <xm:sqref>F342</xm:sqref>
            </x14:sparkline>
            <x14:sparkline>
              <xm:f>PWSPRT!G343:CI343</xm:f>
              <xm:sqref>F343</xm:sqref>
            </x14:sparkline>
          </x14:sparklines>
        </x14:sparklineGroup>
        <x14:sparklineGroup displayEmptyCellsAs="gap" high="1" low="1" negative="1" xr2:uid="{4D6093F6-9FF7-4735-93B6-712E715BFB5B}">
          <x14:colorSeries rgb="FF376092"/>
          <x14:colorNegative rgb="FFD00000"/>
          <x14:colorAxis rgb="FF000000"/>
          <x14:colorMarkers rgb="FFD00000"/>
          <x14:colorFirst rgb="FFD00000"/>
          <x14:colorLast rgb="FFD00000"/>
          <x14:colorHigh rgb="FFD00000"/>
          <x14:colorLow rgb="FFD00000"/>
          <x14:sparklines>
            <x14:sparkline>
              <xm:f>PWSPRT!G156:CI156</xm:f>
              <xm:sqref>F156</xm:sqref>
            </x14:sparkline>
            <x14:sparkline>
              <xm:f>PWSPRT!G157:CI157</xm:f>
              <xm:sqref>F157</xm:sqref>
            </x14:sparkline>
            <x14:sparkline>
              <xm:f>PWSPRT!G158:CI158</xm:f>
              <xm:sqref>F158</xm:sqref>
            </x14:sparkline>
            <x14:sparkline>
              <xm:f>PWSPRT!G159:CI159</xm:f>
              <xm:sqref>F159</xm:sqref>
            </x14:sparkline>
            <x14:sparkline>
              <xm:f>PWSPRT!G160:CI160</xm:f>
              <xm:sqref>F160</xm:sqref>
            </x14:sparkline>
            <x14:sparkline>
              <xm:f>PWSPRT!G161:CI161</xm:f>
              <xm:sqref>F161</xm:sqref>
            </x14:sparkline>
            <x14:sparkline>
              <xm:f>PWSPRT!G162:CI162</xm:f>
              <xm:sqref>F162</xm:sqref>
            </x14:sparkline>
          </x14:sparklines>
        </x14:sparklineGroup>
        <x14:sparklineGroup displayEmptyCellsAs="gap" high="1" low="1" negative="1" xr2:uid="{A5FF7145-70B6-456A-A0DC-B06E4934E3A9}">
          <x14:colorSeries rgb="FF376092"/>
          <x14:colorNegative rgb="FFD00000"/>
          <x14:colorAxis rgb="FF000000"/>
          <x14:colorMarkers rgb="FFD00000"/>
          <x14:colorFirst rgb="FFD00000"/>
          <x14:colorLast rgb="FFD00000"/>
          <x14:colorHigh rgb="FFD00000"/>
          <x14:colorLow rgb="FFD00000"/>
          <x14:sparklines>
            <x14:sparkline>
              <xm:f>PWSPRT!G66:CI66</xm:f>
              <xm:sqref>F66</xm:sqref>
            </x14:sparkline>
            <x14:sparkline>
              <xm:f>PWSPRT!G67:CI67</xm:f>
              <xm:sqref>F67</xm:sqref>
            </x14:sparkline>
            <x14:sparkline>
              <xm:f>PWSPRT!G68:CI68</xm:f>
              <xm:sqref>F68</xm:sqref>
            </x14:sparkline>
            <x14:sparkline>
              <xm:f>PWSPRT!G69:CI69</xm:f>
              <xm:sqref>F69</xm:sqref>
            </x14:sparkline>
            <x14:sparkline>
              <xm:f>PWSPRT!G70:CI70</xm:f>
              <xm:sqref>F70</xm:sqref>
            </x14:sparkline>
            <x14:sparkline>
              <xm:f>PWSPRT!G71:CI71</xm:f>
              <xm:sqref>F71</xm:sqref>
            </x14:sparkline>
            <x14:sparkline>
              <xm:f>PWSPRT!G72:CI72</xm:f>
              <xm:sqref>F72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Q289"/>
  <sheetViews>
    <sheetView zoomScale="55" zoomScaleNormal="55" workbookViewId="0">
      <selection activeCell="E4" sqref="E4"/>
    </sheetView>
  </sheetViews>
  <sheetFormatPr defaultColWidth="8.81640625" defaultRowHeight="13.8" x14ac:dyDescent="0.25"/>
  <cols>
    <col min="1" max="1" width="2.1796875" style="1" customWidth="1"/>
    <col min="2" max="2" width="18.453125" style="1" bestFit="1" customWidth="1"/>
    <col min="3" max="3" width="45.90625" style="1" bestFit="1" customWidth="1"/>
    <col min="4" max="4" width="28.1796875" style="1" customWidth="1"/>
    <col min="5" max="5" width="23.1796875" style="1" customWidth="1"/>
    <col min="6" max="6" width="12.1796875" style="1" customWidth="1"/>
    <col min="7" max="7" width="17.1796875" style="1" bestFit="1" customWidth="1"/>
    <col min="8" max="8" width="13.1796875" style="1" customWidth="1"/>
    <col min="9" max="9" width="11.81640625" style="1" bestFit="1" customWidth="1"/>
    <col min="10" max="10" width="11.81640625" style="1" customWidth="1"/>
    <col min="11" max="11" width="75.1796875" style="1" customWidth="1"/>
    <col min="12" max="12" width="10.1796875" style="1" bestFit="1" customWidth="1"/>
    <col min="13" max="14" width="10.1796875" style="1" customWidth="1"/>
    <col min="15" max="16" width="11.1796875" style="1" bestFit="1" customWidth="1"/>
    <col min="17" max="17" width="14" style="1" customWidth="1"/>
    <col min="18" max="18" width="131.36328125" style="1" customWidth="1"/>
    <col min="19" max="19" width="14.81640625" style="1" bestFit="1" customWidth="1"/>
    <col min="20" max="20" width="16.81640625" style="1" bestFit="1" customWidth="1"/>
    <col min="21" max="35" width="16.81640625" style="1" customWidth="1"/>
    <col min="36" max="36" width="11.1796875" style="1" customWidth="1"/>
    <col min="37" max="38" width="11.54296875" style="1" customWidth="1"/>
    <col min="39" max="39" width="10.453125" style="1" customWidth="1"/>
    <col min="40" max="40" width="10.81640625" style="1" customWidth="1"/>
    <col min="41" max="41" width="10.54296875" style="1" customWidth="1"/>
    <col min="42" max="43" width="11.1796875" style="1" customWidth="1"/>
    <col min="44" max="47" width="11.08984375" style="1" customWidth="1"/>
    <col min="48" max="48" width="19.08984375" style="1" customWidth="1"/>
    <col min="49" max="49" width="49.08984375" style="1" customWidth="1"/>
    <col min="50" max="50" width="26.08984375" style="1" customWidth="1"/>
    <col min="51" max="51" width="17.81640625" style="1" customWidth="1"/>
    <col min="52" max="52" width="18.08984375" style="1" customWidth="1"/>
    <col min="53" max="53" width="25.54296875" style="1" customWidth="1"/>
    <col min="54" max="54" width="25" style="1" customWidth="1"/>
    <col min="55" max="55" width="15.81640625" style="1" customWidth="1"/>
    <col min="56" max="56" width="17.6328125" style="1" customWidth="1"/>
    <col min="57" max="16384" width="8.81640625" style="1"/>
  </cols>
  <sheetData>
    <row r="1" spans="1:56" ht="14.4" thickBot="1" x14ac:dyDescent="0.3">
      <c r="A1" s="69"/>
      <c r="B1" s="71"/>
      <c r="C1" s="69"/>
      <c r="D1" s="69"/>
      <c r="E1" s="69"/>
      <c r="F1" s="69"/>
      <c r="G1" s="69"/>
      <c r="H1" s="69"/>
      <c r="I1" s="69"/>
      <c r="J1" s="69"/>
      <c r="K1" s="69"/>
      <c r="L1" s="69"/>
      <c r="M1" s="69"/>
      <c r="N1" s="69"/>
      <c r="O1" s="69"/>
      <c r="P1" s="69"/>
      <c r="Q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row>
    <row r="2" spans="1:56" ht="14.4" thickBot="1" x14ac:dyDescent="0.3">
      <c r="A2" s="69"/>
      <c r="B2" s="464" t="s">
        <v>57</v>
      </c>
      <c r="C2" s="465" t="str">
        <f>'TITLE PAGE'!$D$18</f>
        <v>Portsmouth Water</v>
      </c>
      <c r="D2" s="464" t="s">
        <v>2</v>
      </c>
      <c r="E2" s="466" t="str">
        <f>'2. WC Level Data'!D4</f>
        <v>jet-20220915-000001-st-hybrid-dy-w1-tree16.05-options-v37-gov-led-hybridb-2075|Situation 4</v>
      </c>
      <c r="F2" s="69"/>
      <c r="G2" s="1209" t="s">
        <v>56</v>
      </c>
      <c r="H2" s="69"/>
      <c r="I2" s="69"/>
      <c r="J2" s="69"/>
      <c r="K2" s="69"/>
      <c r="L2" s="69"/>
      <c r="M2" s="69"/>
      <c r="N2" s="69"/>
      <c r="O2" s="69"/>
      <c r="P2" s="69"/>
      <c r="Q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56" ht="15" thickBot="1" x14ac:dyDescent="0.35">
      <c r="A3" s="69"/>
      <c r="B3" s="71"/>
      <c r="C3" s="69"/>
      <c r="D3" s="69"/>
      <c r="E3" s="69"/>
      <c r="F3" s="69"/>
      <c r="G3" s="69"/>
      <c r="H3" s="69"/>
      <c r="I3" s="69"/>
      <c r="J3" s="69"/>
      <c r="K3" s="69"/>
      <c r="L3" s="69"/>
      <c r="M3" s="69"/>
      <c r="N3" s="69"/>
      <c r="O3" s="69"/>
      <c r="P3" s="69"/>
      <c r="Q3" s="69"/>
      <c r="T3" s="69"/>
      <c r="U3" s="69"/>
      <c r="V3" s="69"/>
      <c r="W3" s="69"/>
      <c r="X3" s="69"/>
      <c r="Y3" s="69"/>
      <c r="Z3" s="69"/>
      <c r="AA3" s="69"/>
      <c r="AB3" s="69"/>
      <c r="AC3" s="391"/>
      <c r="AD3" s="69"/>
      <c r="AE3" s="69"/>
      <c r="AF3" s="69"/>
      <c r="AG3" s="69"/>
      <c r="AH3" s="69"/>
      <c r="AI3" s="69"/>
      <c r="AJ3" s="69"/>
      <c r="AK3" s="69"/>
      <c r="AL3" s="69"/>
      <c r="AM3" s="69"/>
      <c r="AN3" s="69"/>
      <c r="AO3" s="69"/>
      <c r="AP3" s="69"/>
      <c r="AQ3" s="69"/>
      <c r="AR3" s="69"/>
      <c r="AS3" s="69"/>
      <c r="AT3" s="69"/>
      <c r="AU3" s="69"/>
      <c r="AV3" s="69"/>
      <c r="AW3" s="69"/>
    </row>
    <row r="4" spans="1:56" ht="42" thickBot="1" x14ac:dyDescent="0.3">
      <c r="A4" s="69"/>
      <c r="B4" s="216" t="s">
        <v>706</v>
      </c>
      <c r="C4" s="69"/>
      <c r="D4" s="69"/>
      <c r="E4" s="69"/>
      <c r="F4" s="69"/>
      <c r="G4" s="69"/>
      <c r="H4" s="69"/>
      <c r="I4" s="69"/>
      <c r="J4" s="69"/>
      <c r="K4" s="69"/>
      <c r="L4" s="69"/>
      <c r="M4" s="69"/>
      <c r="N4" s="69"/>
      <c r="O4" s="69"/>
      <c r="P4" s="69"/>
      <c r="Q4" s="69"/>
      <c r="T4" s="69"/>
      <c r="U4" s="69"/>
      <c r="V4" s="69"/>
      <c r="W4" s="69"/>
      <c r="X4" s="69"/>
      <c r="Y4" s="69"/>
      <c r="Z4" s="69"/>
      <c r="AA4" s="69"/>
      <c r="AB4" s="69"/>
      <c r="AC4" s="69"/>
      <c r="AD4" s="69"/>
      <c r="AE4" s="69"/>
      <c r="AF4" s="69"/>
      <c r="AG4" s="69"/>
      <c r="AH4" s="69"/>
      <c r="AI4" s="1312" t="s">
        <v>707</v>
      </c>
      <c r="AJ4" s="1651" t="s">
        <v>708</v>
      </c>
      <c r="AK4" s="1652"/>
      <c r="AL4" s="1651" t="s">
        <v>709</v>
      </c>
      <c r="AM4" s="1652"/>
      <c r="AN4" s="1651" t="s">
        <v>710</v>
      </c>
      <c r="AO4" s="1652"/>
      <c r="AP4" s="1651" t="s">
        <v>711</v>
      </c>
      <c r="AQ4" s="1652"/>
      <c r="AR4" s="1651" t="s">
        <v>712</v>
      </c>
      <c r="AS4" s="1652"/>
      <c r="AT4" s="1651" t="s">
        <v>713</v>
      </c>
      <c r="AU4" s="1652"/>
      <c r="AV4" s="69"/>
      <c r="AW4" s="69"/>
    </row>
    <row r="5" spans="1:56" ht="111.6" thickTop="1" thickBot="1" x14ac:dyDescent="0.3">
      <c r="A5" s="69"/>
      <c r="B5" s="1313" t="s">
        <v>63</v>
      </c>
      <c r="C5" s="1314" t="s">
        <v>714</v>
      </c>
      <c r="D5" s="1314" t="s">
        <v>715</v>
      </c>
      <c r="E5" s="1314" t="s">
        <v>716</v>
      </c>
      <c r="F5" s="1314" t="s">
        <v>717</v>
      </c>
      <c r="G5" s="1314" t="s">
        <v>718</v>
      </c>
      <c r="H5" s="1314" t="s">
        <v>719</v>
      </c>
      <c r="I5" s="1314" t="s">
        <v>720</v>
      </c>
      <c r="J5" s="1314" t="s">
        <v>721</v>
      </c>
      <c r="K5" s="1314" t="s">
        <v>722</v>
      </c>
      <c r="L5" s="1314" t="s">
        <v>723</v>
      </c>
      <c r="M5" s="1314" t="s">
        <v>724</v>
      </c>
      <c r="N5" s="1314" t="s">
        <v>725</v>
      </c>
      <c r="O5" s="1314" t="s">
        <v>726</v>
      </c>
      <c r="P5" s="1314" t="s">
        <v>727</v>
      </c>
      <c r="Q5" s="1314" t="s">
        <v>728</v>
      </c>
      <c r="R5" s="1314" t="s">
        <v>729</v>
      </c>
      <c r="S5" s="1314" t="s">
        <v>730</v>
      </c>
      <c r="T5" s="1314" t="s">
        <v>731</v>
      </c>
      <c r="U5" s="1314" t="s">
        <v>732</v>
      </c>
      <c r="V5" s="1314" t="s">
        <v>733</v>
      </c>
      <c r="W5" s="1314" t="s">
        <v>734</v>
      </c>
      <c r="X5" s="1314" t="s">
        <v>735</v>
      </c>
      <c r="Y5" s="1314" t="s">
        <v>736</v>
      </c>
      <c r="Z5" s="1314" t="s">
        <v>737</v>
      </c>
      <c r="AA5" s="1314" t="s">
        <v>738</v>
      </c>
      <c r="AB5" s="1314" t="s">
        <v>739</v>
      </c>
      <c r="AC5" s="1315" t="s">
        <v>740</v>
      </c>
      <c r="AD5" s="1315" t="s">
        <v>741</v>
      </c>
      <c r="AE5" s="1315" t="s">
        <v>742</v>
      </c>
      <c r="AF5" s="1315" t="s">
        <v>743</v>
      </c>
      <c r="AG5" s="1316" t="s">
        <v>744</v>
      </c>
      <c r="AH5" s="1316" t="s">
        <v>745</v>
      </c>
      <c r="AI5" s="1317" t="s">
        <v>746</v>
      </c>
      <c r="AJ5" s="1219" t="s">
        <v>747</v>
      </c>
      <c r="AK5" s="1220" t="s">
        <v>748</v>
      </c>
      <c r="AL5" s="1219" t="s">
        <v>749</v>
      </c>
      <c r="AM5" s="1220" t="s">
        <v>750</v>
      </c>
      <c r="AN5" s="1219" t="s">
        <v>751</v>
      </c>
      <c r="AO5" s="1220" t="s">
        <v>752</v>
      </c>
      <c r="AP5" s="1219" t="s">
        <v>753</v>
      </c>
      <c r="AQ5" s="1220" t="s">
        <v>754</v>
      </c>
      <c r="AR5" s="1219" t="s">
        <v>755</v>
      </c>
      <c r="AS5" s="1220" t="s">
        <v>756</v>
      </c>
      <c r="AT5" s="1219" t="s">
        <v>757</v>
      </c>
      <c r="AU5" s="1220" t="s">
        <v>758</v>
      </c>
      <c r="AV5" s="1314" t="s">
        <v>2002</v>
      </c>
      <c r="AW5" s="1314" t="s">
        <v>2003</v>
      </c>
      <c r="AX5" s="1318" t="s">
        <v>1995</v>
      </c>
      <c r="AY5" s="1318" t="s">
        <v>1996</v>
      </c>
      <c r="AZ5" s="1425" t="s">
        <v>1997</v>
      </c>
      <c r="BA5" s="1425" t="s">
        <v>1998</v>
      </c>
      <c r="BB5" s="1425" t="s">
        <v>1999</v>
      </c>
      <c r="BC5" s="1425" t="s">
        <v>2000</v>
      </c>
      <c r="BD5" s="1426" t="s">
        <v>2001</v>
      </c>
    </row>
    <row r="6" spans="1:56" ht="27.6" x14ac:dyDescent="0.25">
      <c r="A6" s="69"/>
      <c r="B6"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6" s="1356" t="s">
        <v>1601</v>
      </c>
      <c r="D6" s="1356" t="s">
        <v>1724</v>
      </c>
      <c r="E6" s="1485" t="s">
        <v>779</v>
      </c>
      <c r="F6" s="1143" t="str">
        <f>VLOOKUP(TBL4_OptApp[[#This Row],[Option type
Defined List]],'Option Typs_Grps'!B$2:C$47, 2, FALSE)</f>
        <v>Customer Options</v>
      </c>
      <c r="G6" s="73" t="s">
        <v>355</v>
      </c>
      <c r="H6" s="72" t="s">
        <v>766</v>
      </c>
      <c r="I6" s="72" t="s">
        <v>1871</v>
      </c>
      <c r="J6" s="1410"/>
      <c r="K6" s="1415" t="s">
        <v>1873</v>
      </c>
      <c r="L6" s="1410" t="s">
        <v>1872</v>
      </c>
      <c r="M6" s="1410" t="s">
        <v>1872</v>
      </c>
      <c r="N6" s="1410" t="s">
        <v>1872</v>
      </c>
      <c r="O6" s="1410" t="s">
        <v>1872</v>
      </c>
      <c r="P6" s="1410" t="s">
        <v>1872</v>
      </c>
      <c r="Q6" s="1410" t="s">
        <v>1872</v>
      </c>
      <c r="R6" s="1415"/>
      <c r="S6" s="1415" t="s">
        <v>762</v>
      </c>
      <c r="T6" s="1415" t="s">
        <v>762</v>
      </c>
      <c r="U6" s="1410">
        <v>23.570599999999999</v>
      </c>
      <c r="V6" s="1410"/>
      <c r="W6" s="1410" t="s">
        <v>940</v>
      </c>
      <c r="X6" s="1410"/>
      <c r="Y6" s="1410">
        <v>0</v>
      </c>
      <c r="Z6" s="1410">
        <v>0</v>
      </c>
      <c r="AA6" s="1410">
        <v>11.896000000000001</v>
      </c>
      <c r="AB6" s="1410">
        <v>22.270299999999999</v>
      </c>
      <c r="AC6" s="1410"/>
      <c r="AD6" s="1410">
        <v>0</v>
      </c>
      <c r="AE6" s="1410">
        <v>0</v>
      </c>
      <c r="AF6" s="1410"/>
      <c r="AG6" s="1410"/>
      <c r="AH6" s="1410"/>
      <c r="AI6" s="1410"/>
      <c r="AJ6" s="1410"/>
      <c r="AK6" s="1410"/>
      <c r="AL6" s="1410"/>
      <c r="AM6" s="1410"/>
      <c r="AN6" s="1410"/>
      <c r="AO6" s="1410"/>
      <c r="AP6" s="1410"/>
      <c r="AQ6" s="1410"/>
      <c r="AR6" s="1410"/>
      <c r="AS6" s="1410"/>
      <c r="AT6" s="1410"/>
      <c r="AU6" s="1410"/>
      <c r="AV6" s="1410">
        <v>0</v>
      </c>
      <c r="AW6" s="1415" t="s">
        <v>1874</v>
      </c>
      <c r="AX6" s="1416"/>
      <c r="AY6" s="1416" t="s">
        <v>1872</v>
      </c>
      <c r="AZ6" s="1416" t="s">
        <v>1872</v>
      </c>
      <c r="BA6" s="1407" t="s">
        <v>1872</v>
      </c>
      <c r="BB6" s="1407" t="s">
        <v>1872</v>
      </c>
      <c r="BC6" s="1407" t="s">
        <v>1875</v>
      </c>
      <c r="BD6" s="1424"/>
    </row>
    <row r="7" spans="1:56" ht="82.8" x14ac:dyDescent="0.25">
      <c r="A7" s="69"/>
      <c r="B7"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7" s="1356" t="s">
        <v>1602</v>
      </c>
      <c r="D7" s="1356" t="s">
        <v>1725</v>
      </c>
      <c r="E7" s="1486" t="s">
        <v>1262</v>
      </c>
      <c r="F7" s="1143" t="str">
        <f>VLOOKUP(TBL4_OptApp[[#This Row],[Option type
Defined List]],'Option Typs_Grps'!B$2:C$47, 2, FALSE)</f>
        <v>Customer Options</v>
      </c>
      <c r="G7" s="73" t="s">
        <v>355</v>
      </c>
      <c r="H7" s="72" t="s">
        <v>766</v>
      </c>
      <c r="I7" s="72" t="s">
        <v>1871</v>
      </c>
      <c r="J7" s="1410"/>
      <c r="K7" s="1415" t="s">
        <v>1879</v>
      </c>
      <c r="L7" s="1410" t="s">
        <v>1872</v>
      </c>
      <c r="M7" s="1410" t="s">
        <v>1872</v>
      </c>
      <c r="N7" s="1410" t="s">
        <v>1872</v>
      </c>
      <c r="O7" s="1410" t="s">
        <v>1872</v>
      </c>
      <c r="P7" s="1410" t="s">
        <v>1872</v>
      </c>
      <c r="Q7" s="1410" t="s">
        <v>1872</v>
      </c>
      <c r="R7" s="1415"/>
      <c r="S7" s="1415" t="s">
        <v>762</v>
      </c>
      <c r="T7" s="1415" t="s">
        <v>762</v>
      </c>
      <c r="U7" s="1410">
        <v>0.49809999999999999</v>
      </c>
      <c r="V7" s="1410"/>
      <c r="W7" s="1410" t="s">
        <v>939</v>
      </c>
      <c r="X7" s="1410"/>
      <c r="Y7" s="1410">
        <v>0.22502685194900601</v>
      </c>
      <c r="Z7" s="1410">
        <v>0.22502685194900601</v>
      </c>
      <c r="AA7" s="1410">
        <v>0.49809999999999999</v>
      </c>
      <c r="AB7" s="1410">
        <v>0.49809999999999999</v>
      </c>
      <c r="AC7" s="1410"/>
      <c r="AD7" s="1410">
        <v>0</v>
      </c>
      <c r="AE7" s="1410">
        <v>0</v>
      </c>
      <c r="AF7" s="1410"/>
      <c r="AG7" s="1410">
        <v>294.01154844739727</v>
      </c>
      <c r="AH7" s="1410">
        <v>10.352806227601596</v>
      </c>
      <c r="AI7" s="1410"/>
      <c r="AJ7" s="1410"/>
      <c r="AK7" s="1410"/>
      <c r="AL7" s="1410"/>
      <c r="AM7" s="1410"/>
      <c r="AN7" s="1410"/>
      <c r="AO7" s="1410"/>
      <c r="AP7" s="1410"/>
      <c r="AQ7" s="1410"/>
      <c r="AR7" s="1410"/>
      <c r="AS7" s="1410"/>
      <c r="AT7" s="1410"/>
      <c r="AU7" s="1410"/>
      <c r="AV7" s="1410">
        <v>0</v>
      </c>
      <c r="AW7" s="1415" t="s">
        <v>1602</v>
      </c>
      <c r="AX7" s="1411">
        <v>294.01154844739727</v>
      </c>
      <c r="AY7" s="1411" t="s">
        <v>1872</v>
      </c>
      <c r="AZ7" s="1411" t="s">
        <v>1872</v>
      </c>
      <c r="BA7" s="1418" t="s">
        <v>1872</v>
      </c>
      <c r="BB7" s="1418" t="s">
        <v>1872</v>
      </c>
      <c r="BC7" s="1418" t="s">
        <v>1875</v>
      </c>
      <c r="BD7" s="1420"/>
    </row>
    <row r="8" spans="1:56" ht="82.8" x14ac:dyDescent="0.25">
      <c r="A8" s="69"/>
      <c r="B8"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 s="1356" t="s">
        <v>1603</v>
      </c>
      <c r="D8" s="1356" t="s">
        <v>1726</v>
      </c>
      <c r="E8" s="1486" t="s">
        <v>1252</v>
      </c>
      <c r="F8" s="1143" t="str">
        <f>VLOOKUP(TBL4_OptApp[[#This Row],[Option type
Defined List]],'Option Typs_Grps'!B$2:C$47, 2, FALSE)</f>
        <v>Customer Options</v>
      </c>
      <c r="G8" s="73" t="s">
        <v>355</v>
      </c>
      <c r="H8" s="72" t="s">
        <v>766</v>
      </c>
      <c r="I8" s="72" t="s">
        <v>1871</v>
      </c>
      <c r="J8" s="1410"/>
      <c r="K8" s="1415" t="s">
        <v>1880</v>
      </c>
      <c r="L8" s="1410" t="s">
        <v>1872</v>
      </c>
      <c r="M8" s="1410" t="s">
        <v>1872</v>
      </c>
      <c r="N8" s="1410" t="s">
        <v>1872</v>
      </c>
      <c r="O8" s="1410" t="s">
        <v>1872</v>
      </c>
      <c r="P8" s="1410" t="s">
        <v>1872</v>
      </c>
      <c r="Q8" s="1410" t="s">
        <v>1872</v>
      </c>
      <c r="R8" s="1415"/>
      <c r="S8" s="1415" t="s">
        <v>762</v>
      </c>
      <c r="T8" s="1415" t="s">
        <v>762</v>
      </c>
      <c r="U8" s="1410">
        <v>8.9031999999999911</v>
      </c>
      <c r="V8" s="1410"/>
      <c r="W8" s="1410" t="s">
        <v>939</v>
      </c>
      <c r="X8" s="1410"/>
      <c r="Y8" s="1410">
        <v>0.8152434716339364</v>
      </c>
      <c r="Z8" s="1410">
        <v>0.8152434716339364</v>
      </c>
      <c r="AA8" s="1410">
        <v>8.9031999999999911</v>
      </c>
      <c r="AB8" s="1410">
        <v>8.9031999999999911</v>
      </c>
      <c r="AC8" s="1410"/>
      <c r="AD8" s="1410">
        <v>0</v>
      </c>
      <c r="AE8" s="1410">
        <v>0</v>
      </c>
      <c r="AF8" s="1410"/>
      <c r="AG8" s="1410">
        <v>54.560876437610297</v>
      </c>
      <c r="AH8" s="1410">
        <v>46.97675959965914</v>
      </c>
      <c r="AI8" s="1410"/>
      <c r="AJ8" s="1410"/>
      <c r="AK8" s="1410"/>
      <c r="AL8" s="1410"/>
      <c r="AM8" s="1410"/>
      <c r="AN8" s="1410"/>
      <c r="AO8" s="1410"/>
      <c r="AP8" s="1410"/>
      <c r="AQ8" s="1410"/>
      <c r="AR8" s="1410"/>
      <c r="AS8" s="1410"/>
      <c r="AT8" s="1410"/>
      <c r="AU8" s="1410"/>
      <c r="AV8" s="1410">
        <v>0</v>
      </c>
      <c r="AW8" s="1415" t="s">
        <v>1603</v>
      </c>
      <c r="AX8" s="1411">
        <v>54.560876437610297</v>
      </c>
      <c r="AY8" s="1411" t="s">
        <v>1872</v>
      </c>
      <c r="AZ8" s="1411" t="s">
        <v>1872</v>
      </c>
      <c r="BA8" s="1418" t="s">
        <v>1872</v>
      </c>
      <c r="BB8" s="1418" t="s">
        <v>1872</v>
      </c>
      <c r="BC8" s="1418" t="s">
        <v>1875</v>
      </c>
      <c r="BD8" s="1420"/>
    </row>
    <row r="9" spans="1:56" ht="82.8" x14ac:dyDescent="0.25">
      <c r="A9" s="69"/>
      <c r="B9"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 s="1356" t="s">
        <v>1604</v>
      </c>
      <c r="D9" s="1356" t="s">
        <v>1727</v>
      </c>
      <c r="E9" s="1486" t="s">
        <v>1262</v>
      </c>
      <c r="F9" s="1143" t="str">
        <f>VLOOKUP(TBL4_OptApp[[#This Row],[Option type
Defined List]],'Option Typs_Grps'!B$2:C$47, 2, FALSE)</f>
        <v>Customer Options</v>
      </c>
      <c r="G9" s="73" t="s">
        <v>355</v>
      </c>
      <c r="H9" s="72" t="s">
        <v>766</v>
      </c>
      <c r="I9" s="72" t="s">
        <v>1871</v>
      </c>
      <c r="J9" s="1410"/>
      <c r="K9" s="1415" t="s">
        <v>1881</v>
      </c>
      <c r="L9" s="1410" t="s">
        <v>1872</v>
      </c>
      <c r="M9" s="1410" t="s">
        <v>1872</v>
      </c>
      <c r="N9" s="1410" t="s">
        <v>1872</v>
      </c>
      <c r="O9" s="1410" t="s">
        <v>1872</v>
      </c>
      <c r="P9" s="1410" t="s">
        <v>1872</v>
      </c>
      <c r="Q9" s="1410" t="s">
        <v>1872</v>
      </c>
      <c r="R9" s="1415"/>
      <c r="S9" s="1415" t="s">
        <v>762</v>
      </c>
      <c r="T9" s="1415" t="s">
        <v>762</v>
      </c>
      <c r="U9" s="1410">
        <v>1.2500000000000001E-2</v>
      </c>
      <c r="V9" s="1410"/>
      <c r="W9" s="1410" t="s">
        <v>939</v>
      </c>
      <c r="X9" s="1410"/>
      <c r="Y9" s="1410">
        <v>0.14901292338963817</v>
      </c>
      <c r="Z9" s="1410">
        <v>0.14901292338963817</v>
      </c>
      <c r="AA9" s="1410">
        <v>1.2500000000000001E-2</v>
      </c>
      <c r="AB9" s="1410">
        <v>1.2500000000000001E-2</v>
      </c>
      <c r="AC9" s="1410"/>
      <c r="AD9" s="1410">
        <v>0</v>
      </c>
      <c r="AE9" s="1410">
        <v>0</v>
      </c>
      <c r="AF9" s="1410"/>
      <c r="AG9" s="1410">
        <v>5663.2331655097732</v>
      </c>
      <c r="AH9" s="1410">
        <v>4.7773019711180371</v>
      </c>
      <c r="AI9" s="1410"/>
      <c r="AJ9" s="1410"/>
      <c r="AK9" s="1410"/>
      <c r="AL9" s="1410"/>
      <c r="AM9" s="1410"/>
      <c r="AN9" s="1410"/>
      <c r="AO9" s="1410"/>
      <c r="AP9" s="1410"/>
      <c r="AQ9" s="1410"/>
      <c r="AR9" s="1410"/>
      <c r="AS9" s="1410"/>
      <c r="AT9" s="1410"/>
      <c r="AU9" s="1410"/>
      <c r="AV9" s="1410">
        <v>0</v>
      </c>
      <c r="AW9" s="1415" t="s">
        <v>1604</v>
      </c>
      <c r="AX9" s="1411">
        <v>5663.2331655097732</v>
      </c>
      <c r="AY9" s="1411" t="s">
        <v>1872</v>
      </c>
      <c r="AZ9" s="1411" t="s">
        <v>1872</v>
      </c>
      <c r="BA9" s="1418" t="s">
        <v>1872</v>
      </c>
      <c r="BB9" s="1418" t="s">
        <v>1872</v>
      </c>
      <c r="BC9" s="1418" t="s">
        <v>1875</v>
      </c>
      <c r="BD9" s="1420"/>
    </row>
    <row r="10" spans="1:56" ht="82.8" x14ac:dyDescent="0.25">
      <c r="A10" s="69"/>
      <c r="B10"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 s="1356" t="s">
        <v>1605</v>
      </c>
      <c r="D10" s="1356" t="s">
        <v>1728</v>
      </c>
      <c r="E10" s="1486" t="s">
        <v>1262</v>
      </c>
      <c r="F10" s="1143" t="str">
        <f>VLOOKUP(TBL4_OptApp[[#This Row],[Option type
Defined List]],'Option Typs_Grps'!B$2:C$47, 2, FALSE)</f>
        <v>Customer Options</v>
      </c>
      <c r="G10" s="73" t="s">
        <v>355</v>
      </c>
      <c r="H10" s="72" t="s">
        <v>766</v>
      </c>
      <c r="I10" s="72" t="s">
        <v>1871</v>
      </c>
      <c r="J10" s="1410"/>
      <c r="K10" s="1415" t="s">
        <v>1882</v>
      </c>
      <c r="L10" s="1410" t="s">
        <v>1872</v>
      </c>
      <c r="M10" s="1410" t="s">
        <v>1872</v>
      </c>
      <c r="N10" s="1410" t="s">
        <v>1872</v>
      </c>
      <c r="O10" s="1410" t="s">
        <v>1872</v>
      </c>
      <c r="P10" s="1410" t="s">
        <v>1872</v>
      </c>
      <c r="Q10" s="1410" t="s">
        <v>1872</v>
      </c>
      <c r="R10" s="1415"/>
      <c r="S10" s="1415" t="s">
        <v>762</v>
      </c>
      <c r="T10" s="1415" t="s">
        <v>762</v>
      </c>
      <c r="U10" s="1410">
        <v>6.6300000000000026E-2</v>
      </c>
      <c r="V10" s="1410"/>
      <c r="W10" s="1410" t="s">
        <v>939</v>
      </c>
      <c r="X10" s="1410"/>
      <c r="Y10" s="1410">
        <v>1.0896267485886688</v>
      </c>
      <c r="Z10" s="1410">
        <v>1.0896267485886688</v>
      </c>
      <c r="AA10" s="1410">
        <v>6.6300000000000026E-2</v>
      </c>
      <c r="AB10" s="1410">
        <v>6.6300000000000026E-2</v>
      </c>
      <c r="AC10" s="1410"/>
      <c r="AD10" s="1410">
        <v>0</v>
      </c>
      <c r="AE10" s="1410">
        <v>0</v>
      </c>
      <c r="AF10" s="1410"/>
      <c r="AG10" s="1410">
        <v>2121.5696671150849</v>
      </c>
      <c r="AH10" s="1410">
        <v>15.86608121257362</v>
      </c>
      <c r="AI10" s="1410"/>
      <c r="AJ10" s="1410"/>
      <c r="AK10" s="1410"/>
      <c r="AL10" s="1410"/>
      <c r="AM10" s="1410"/>
      <c r="AN10" s="1410"/>
      <c r="AO10" s="1410"/>
      <c r="AP10" s="1410"/>
      <c r="AQ10" s="1410"/>
      <c r="AR10" s="1410"/>
      <c r="AS10" s="1410"/>
      <c r="AT10" s="1410"/>
      <c r="AU10" s="1410"/>
      <c r="AV10" s="1410">
        <v>0</v>
      </c>
      <c r="AW10" s="1415" t="s">
        <v>1605</v>
      </c>
      <c r="AX10" s="1417">
        <v>2121.5696671150849</v>
      </c>
      <c r="AY10" s="1418" t="s">
        <v>1872</v>
      </c>
      <c r="AZ10" s="1418" t="s">
        <v>1872</v>
      </c>
      <c r="BA10" s="1418" t="s">
        <v>1872</v>
      </c>
      <c r="BB10" s="1418" t="s">
        <v>1872</v>
      </c>
      <c r="BC10" s="1418" t="s">
        <v>1875</v>
      </c>
      <c r="BD10" s="1420"/>
    </row>
    <row r="11" spans="1:56" ht="82.8" x14ac:dyDescent="0.25">
      <c r="A11" s="69"/>
      <c r="B11"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 s="1356" t="s">
        <v>1606</v>
      </c>
      <c r="D11" s="1356" t="s">
        <v>1729</v>
      </c>
      <c r="E11" s="1486" t="s">
        <v>781</v>
      </c>
      <c r="F11" s="1143" t="str">
        <f>VLOOKUP(TBL4_OptApp[[#This Row],[Option type
Defined List]],'Option Typs_Grps'!B$2:C$47, 2, FALSE)</f>
        <v>Customer Options</v>
      </c>
      <c r="G11" s="73" t="s">
        <v>355</v>
      </c>
      <c r="H11" s="72" t="s">
        <v>766</v>
      </c>
      <c r="I11" s="72" t="s">
        <v>1871</v>
      </c>
      <c r="J11" s="1410"/>
      <c r="K11" s="1415" t="s">
        <v>1883</v>
      </c>
      <c r="L11" s="1410" t="s">
        <v>1872</v>
      </c>
      <c r="M11" s="1410" t="s">
        <v>1872</v>
      </c>
      <c r="N11" s="1410" t="s">
        <v>1872</v>
      </c>
      <c r="O11" s="1410" t="s">
        <v>1872</v>
      </c>
      <c r="P11" s="1410" t="s">
        <v>1872</v>
      </c>
      <c r="Q11" s="1410" t="s">
        <v>1872</v>
      </c>
      <c r="R11" s="1415"/>
      <c r="S11" s="1415" t="s">
        <v>762</v>
      </c>
      <c r="T11" s="1415" t="s">
        <v>762</v>
      </c>
      <c r="U11" s="1410">
        <v>1.7541</v>
      </c>
      <c r="V11" s="1410"/>
      <c r="W11" s="1410" t="s">
        <v>939</v>
      </c>
      <c r="X11" s="1410"/>
      <c r="Y11" s="1410">
        <v>0.10275337915714211</v>
      </c>
      <c r="Z11" s="1410">
        <v>0.10275337915714211</v>
      </c>
      <c r="AA11" s="1410">
        <v>1.7541</v>
      </c>
      <c r="AB11" s="1410">
        <v>1.7541</v>
      </c>
      <c r="AC11" s="1410"/>
      <c r="AD11" s="1410">
        <v>0</v>
      </c>
      <c r="AE11" s="1410">
        <v>0</v>
      </c>
      <c r="AF11" s="1410"/>
      <c r="AG11" s="1410">
        <v>36.118258333365283</v>
      </c>
      <c r="AH11" s="1410">
        <v>5.1474532335097836</v>
      </c>
      <c r="AI11" s="1410"/>
      <c r="AJ11" s="1410"/>
      <c r="AK11" s="1410"/>
      <c r="AL11" s="1410"/>
      <c r="AM11" s="1410"/>
      <c r="AN11" s="1410"/>
      <c r="AO11" s="1410"/>
      <c r="AP11" s="1410"/>
      <c r="AQ11" s="1410"/>
      <c r="AR11" s="1410"/>
      <c r="AS11" s="1410"/>
      <c r="AT11" s="1410"/>
      <c r="AU11" s="1410"/>
      <c r="AV11" s="1410">
        <v>0</v>
      </c>
      <c r="AW11" s="1415" t="s">
        <v>1606</v>
      </c>
      <c r="AX11" s="1417">
        <v>36.118258333365283</v>
      </c>
      <c r="AY11" s="1418" t="s">
        <v>1872</v>
      </c>
      <c r="AZ11" s="1418" t="s">
        <v>1872</v>
      </c>
      <c r="BA11" s="1418" t="s">
        <v>1872</v>
      </c>
      <c r="BB11" s="1418" t="s">
        <v>1872</v>
      </c>
      <c r="BC11" s="1418" t="s">
        <v>1875</v>
      </c>
      <c r="BD11" s="1420"/>
    </row>
    <row r="12" spans="1:56" ht="82.8" x14ac:dyDescent="0.25">
      <c r="A12" s="69"/>
      <c r="B12"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2" s="1356" t="s">
        <v>1607</v>
      </c>
      <c r="D12" s="1356" t="s">
        <v>1730</v>
      </c>
      <c r="E12" s="1487" t="s">
        <v>1208</v>
      </c>
      <c r="F12" s="1143" t="str">
        <f>VLOOKUP(TBL4_OptApp[[#This Row],[Option type
Defined List]],'Option Typs_Grps'!B$2:C$47, 2, FALSE)</f>
        <v>Distribution Options</v>
      </c>
      <c r="G12" s="73" t="s">
        <v>355</v>
      </c>
      <c r="H12" s="72" t="s">
        <v>766</v>
      </c>
      <c r="I12" s="72" t="s">
        <v>1871</v>
      </c>
      <c r="J12" s="1410"/>
      <c r="K12" s="1415" t="s">
        <v>1884</v>
      </c>
      <c r="L12" s="1410" t="s">
        <v>1872</v>
      </c>
      <c r="M12" s="1410" t="s">
        <v>1872</v>
      </c>
      <c r="N12" s="1410" t="s">
        <v>1872</v>
      </c>
      <c r="O12" s="1410" t="s">
        <v>1872</v>
      </c>
      <c r="P12" s="1410" t="s">
        <v>1872</v>
      </c>
      <c r="Q12" s="1410" t="s">
        <v>1872</v>
      </c>
      <c r="R12" s="1415"/>
      <c r="S12" s="1415" t="s">
        <v>762</v>
      </c>
      <c r="T12" s="1415" t="s">
        <v>762</v>
      </c>
      <c r="U12" s="1410">
        <v>11.496854266658907</v>
      </c>
      <c r="V12" s="1410"/>
      <c r="W12" s="1410" t="s">
        <v>939</v>
      </c>
      <c r="X12" s="1410"/>
      <c r="Y12" s="1410">
        <v>5.1598554513395856</v>
      </c>
      <c r="Z12" s="1410">
        <v>5.1598554513395865</v>
      </c>
      <c r="AA12" s="1410">
        <v>11.496854266658907</v>
      </c>
      <c r="AB12" s="1410">
        <v>11.496854266658907</v>
      </c>
      <c r="AC12" s="1410"/>
      <c r="AD12" s="1410">
        <v>429.12</v>
      </c>
      <c r="AE12" s="1410">
        <v>429.12</v>
      </c>
      <c r="AF12" s="1410">
        <v>16.21</v>
      </c>
      <c r="AG12" s="1410">
        <v>215.68664939298037</v>
      </c>
      <c r="AH12" s="1410">
        <v>127.31255889749112</v>
      </c>
      <c r="AI12" s="1410"/>
      <c r="AJ12" s="1410"/>
      <c r="AK12" s="1410"/>
      <c r="AL12" s="1410"/>
      <c r="AM12" s="1410"/>
      <c r="AN12" s="1410"/>
      <c r="AO12" s="1410"/>
      <c r="AP12" s="1410"/>
      <c r="AQ12" s="1410"/>
      <c r="AR12" s="1410">
        <v>16</v>
      </c>
      <c r="AS12" s="1410"/>
      <c r="AT12" s="1410"/>
      <c r="AU12" s="1410"/>
      <c r="AV12" s="1410">
        <v>0</v>
      </c>
      <c r="AW12" s="1415" t="s">
        <v>1607</v>
      </c>
      <c r="AX12" s="1417">
        <v>215.68664939298037</v>
      </c>
      <c r="AY12" s="1418" t="s">
        <v>1872</v>
      </c>
      <c r="AZ12" s="1418" t="s">
        <v>1872</v>
      </c>
      <c r="BA12" s="1418" t="s">
        <v>1872</v>
      </c>
      <c r="BB12" s="1418" t="s">
        <v>1872</v>
      </c>
      <c r="BC12" s="1418" t="s">
        <v>1875</v>
      </c>
      <c r="BD12" s="1420"/>
    </row>
    <row r="13" spans="1:56" ht="82.8" x14ac:dyDescent="0.25">
      <c r="A13" s="69"/>
      <c r="B13"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3" s="1221" t="s">
        <v>1608</v>
      </c>
      <c r="D13" s="1356" t="s">
        <v>1731</v>
      </c>
      <c r="E13" s="1487" t="s">
        <v>1224</v>
      </c>
      <c r="F13" s="1143" t="str">
        <f>VLOOKUP(TBL4_OptApp[[#This Row],[Option type
Defined List]],'Option Typs_Grps'!B$2:C$47, 2, FALSE)</f>
        <v>Distribution Options</v>
      </c>
      <c r="G13" s="73" t="s">
        <v>355</v>
      </c>
      <c r="H13" s="72" t="s">
        <v>766</v>
      </c>
      <c r="I13" s="72" t="s">
        <v>1871</v>
      </c>
      <c r="J13" s="1410"/>
      <c r="K13" s="1415" t="s">
        <v>1885</v>
      </c>
      <c r="L13" s="1410" t="s">
        <v>1872</v>
      </c>
      <c r="M13" s="1410" t="s">
        <v>1872</v>
      </c>
      <c r="N13" s="1410" t="s">
        <v>1872</v>
      </c>
      <c r="O13" s="1410" t="s">
        <v>1872</v>
      </c>
      <c r="P13" s="1410" t="s">
        <v>1872</v>
      </c>
      <c r="Q13" s="1410" t="s">
        <v>1872</v>
      </c>
      <c r="R13" s="1415"/>
      <c r="S13" s="1415" t="s">
        <v>762</v>
      </c>
      <c r="T13" s="1415" t="s">
        <v>762</v>
      </c>
      <c r="U13" s="1410">
        <v>0.88200000000000001</v>
      </c>
      <c r="V13" s="1410"/>
      <c r="W13" s="1410" t="s">
        <v>939</v>
      </c>
      <c r="X13" s="1410"/>
      <c r="Y13" s="1410">
        <v>4.4779253416446967E-3</v>
      </c>
      <c r="Z13" s="1410">
        <v>4.4779253416446967E-3</v>
      </c>
      <c r="AA13" s="1410">
        <v>0.88200000000000001</v>
      </c>
      <c r="AB13" s="1410">
        <v>0.88200000000000001</v>
      </c>
      <c r="AC13" s="1410"/>
      <c r="AD13" s="1410">
        <v>0</v>
      </c>
      <c r="AE13" s="1410">
        <v>0</v>
      </c>
      <c r="AF13" s="1410"/>
      <c r="AG13" s="1410">
        <v>4.4653773932774268</v>
      </c>
      <c r="AH13" s="1410">
        <v>0.11572228751242916</v>
      </c>
      <c r="AI13" s="1410"/>
      <c r="AJ13" s="1410"/>
      <c r="AK13" s="1410"/>
      <c r="AL13" s="1410"/>
      <c r="AM13" s="1410"/>
      <c r="AN13" s="1410"/>
      <c r="AO13" s="1410"/>
      <c r="AP13" s="1410"/>
      <c r="AQ13" s="1410"/>
      <c r="AR13" s="1410"/>
      <c r="AS13" s="1410"/>
      <c r="AT13" s="1410"/>
      <c r="AU13" s="1410"/>
      <c r="AV13" s="1410">
        <v>0</v>
      </c>
      <c r="AW13" s="1415" t="s">
        <v>1608</v>
      </c>
      <c r="AX13" s="1417">
        <v>4.4653773932774268</v>
      </c>
      <c r="AY13" s="1418" t="s">
        <v>1872</v>
      </c>
      <c r="AZ13" s="1418" t="s">
        <v>1872</v>
      </c>
      <c r="BA13" s="1418" t="s">
        <v>1872</v>
      </c>
      <c r="BB13" s="1418" t="s">
        <v>1872</v>
      </c>
      <c r="BC13" s="1418" t="s">
        <v>1875</v>
      </c>
      <c r="BD13" s="1420"/>
    </row>
    <row r="14" spans="1:56" ht="27.6" x14ac:dyDescent="0.25">
      <c r="A14" s="69"/>
      <c r="B14"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4" s="1221" t="s">
        <v>2211</v>
      </c>
      <c r="D14" s="1356" t="s">
        <v>2212</v>
      </c>
      <c r="E14" s="1488" t="s">
        <v>777</v>
      </c>
      <c r="F14" s="1215" t="str">
        <f>VLOOKUP(TBL4_OptApp[[#This Row],[Option type
Defined List]],'Option Typs_Grps'!B$2:C$47, 2, FALSE)</f>
        <v>Production Options</v>
      </c>
      <c r="G14" s="73" t="s">
        <v>355</v>
      </c>
      <c r="H14" s="72" t="s">
        <v>766</v>
      </c>
      <c r="I14" s="72" t="s">
        <v>1871</v>
      </c>
      <c r="J14" s="1410"/>
      <c r="K14" s="1415"/>
      <c r="L14" s="1410" t="s">
        <v>1872</v>
      </c>
      <c r="M14" s="1410" t="s">
        <v>1872</v>
      </c>
      <c r="N14" s="1410" t="s">
        <v>1872</v>
      </c>
      <c r="O14" s="1410" t="s">
        <v>1872</v>
      </c>
      <c r="P14" s="1410" t="s">
        <v>1872</v>
      </c>
      <c r="Q14" s="1410" t="s">
        <v>1872</v>
      </c>
      <c r="R14" s="1415"/>
      <c r="S14" s="1415" t="s">
        <v>762</v>
      </c>
      <c r="T14" s="1415" t="s">
        <v>762</v>
      </c>
      <c r="U14" s="1411">
        <v>3.4</v>
      </c>
      <c r="V14" s="1411">
        <v>0</v>
      </c>
      <c r="W14" s="1411" t="s">
        <v>939</v>
      </c>
      <c r="X14" s="1411"/>
      <c r="Y14" s="1411">
        <v>3.0439020597453448E-2</v>
      </c>
      <c r="Z14" s="1411">
        <v>1.5219510298726726E-2</v>
      </c>
      <c r="AA14" s="1411">
        <v>1.7</v>
      </c>
      <c r="AB14" s="1411">
        <v>2.0049100000000002</v>
      </c>
      <c r="AC14" s="1411"/>
      <c r="AD14" s="1411">
        <v>0</v>
      </c>
      <c r="AE14" s="1411">
        <v>0</v>
      </c>
      <c r="AF14" s="1411"/>
      <c r="AG14" s="1411">
        <v>49.055633517249717</v>
      </c>
      <c r="AH14" s="1411">
        <v>2.2360986737405106</v>
      </c>
      <c r="AI14" s="1410"/>
      <c r="AJ14" s="1410"/>
      <c r="AK14" s="1410"/>
      <c r="AL14" s="1410"/>
      <c r="AM14" s="1410"/>
      <c r="AN14" s="1410"/>
      <c r="AO14" s="1410"/>
      <c r="AP14" s="1410"/>
      <c r="AQ14" s="1410"/>
      <c r="AR14" s="1410"/>
      <c r="AS14" s="1410"/>
      <c r="AT14" s="1410"/>
      <c r="AU14" s="1410"/>
      <c r="AV14" s="1410">
        <v>0</v>
      </c>
      <c r="AW14" s="1415" t="s">
        <v>2211</v>
      </c>
      <c r="AX14" s="1417">
        <v>0</v>
      </c>
      <c r="AY14" s="1418" t="s">
        <v>1872</v>
      </c>
      <c r="AZ14" s="1418" t="s">
        <v>1872</v>
      </c>
      <c r="BA14" s="1418" t="s">
        <v>1872</v>
      </c>
      <c r="BB14" s="1418" t="s">
        <v>1872</v>
      </c>
      <c r="BC14" s="1418" t="s">
        <v>1875</v>
      </c>
      <c r="BD14" s="1420"/>
    </row>
    <row r="15" spans="1:56" ht="82.8" x14ac:dyDescent="0.25">
      <c r="A15" s="69"/>
      <c r="B15"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 s="1221" t="s">
        <v>1609</v>
      </c>
      <c r="D15" s="1356" t="s">
        <v>1732</v>
      </c>
      <c r="E15" s="1489" t="s">
        <v>1240</v>
      </c>
      <c r="F15" s="1216" t="str">
        <f>VLOOKUP(TBL4_OptApp[[#This Row],[Option type
Defined List]],'Option Typs_Grps'!B$2:C$47, 2, FALSE)</f>
        <v>Customer Options</v>
      </c>
      <c r="G15" s="73" t="s">
        <v>355</v>
      </c>
      <c r="H15" s="72" t="s">
        <v>766</v>
      </c>
      <c r="I15" s="72" t="s">
        <v>1871</v>
      </c>
      <c r="J15" s="1410"/>
      <c r="K15" s="1415" t="s">
        <v>1886</v>
      </c>
      <c r="L15" s="1410" t="s">
        <v>1872</v>
      </c>
      <c r="M15" s="1410" t="s">
        <v>1872</v>
      </c>
      <c r="N15" s="1410" t="s">
        <v>1872</v>
      </c>
      <c r="O15" s="1410" t="s">
        <v>1872</v>
      </c>
      <c r="P15" s="1410" t="s">
        <v>1872</v>
      </c>
      <c r="Q15" s="1410" t="s">
        <v>1872</v>
      </c>
      <c r="R15" s="1415"/>
      <c r="S15" s="1415" t="s">
        <v>762</v>
      </c>
      <c r="T15" s="1415" t="s">
        <v>762</v>
      </c>
      <c r="U15" s="1411">
        <v>5.1152999999999995</v>
      </c>
      <c r="V15" s="1411"/>
      <c r="W15" s="1411" t="s">
        <v>939</v>
      </c>
      <c r="X15" s="1411"/>
      <c r="Y15" s="1411">
        <v>1.0528086167442938</v>
      </c>
      <c r="Z15" s="1411">
        <v>1.0528086167442938</v>
      </c>
      <c r="AA15" s="1411">
        <v>5.1152999999999995</v>
      </c>
      <c r="AB15" s="1411">
        <v>5.1152999999999995</v>
      </c>
      <c r="AC15" s="1411"/>
      <c r="AD15" s="1411">
        <v>0</v>
      </c>
      <c r="AE15" s="1411">
        <v>0</v>
      </c>
      <c r="AF15" s="1411"/>
      <c r="AG15" s="1411">
        <v>70.749536096280124</v>
      </c>
      <c r="AH15" s="1411">
        <v>26.640927794286778</v>
      </c>
      <c r="AI15" s="1410"/>
      <c r="AJ15" s="1410"/>
      <c r="AK15" s="1410"/>
      <c r="AL15" s="1410"/>
      <c r="AM15" s="1410"/>
      <c r="AN15" s="1410"/>
      <c r="AO15" s="1410"/>
      <c r="AP15" s="1410"/>
      <c r="AQ15" s="1410"/>
      <c r="AR15" s="1410"/>
      <c r="AS15" s="1410"/>
      <c r="AT15" s="1410"/>
      <c r="AU15" s="1410"/>
      <c r="AV15" s="1410">
        <v>0</v>
      </c>
      <c r="AW15" s="1415" t="s">
        <v>1609</v>
      </c>
      <c r="AX15" s="1417">
        <v>70.749536096280124</v>
      </c>
      <c r="AY15" s="1418" t="s">
        <v>1872</v>
      </c>
      <c r="AZ15" s="1418" t="s">
        <v>1872</v>
      </c>
      <c r="BA15" s="1418" t="s">
        <v>1872</v>
      </c>
      <c r="BB15" s="1418" t="s">
        <v>1872</v>
      </c>
      <c r="BC15" s="1418" t="s">
        <v>1875</v>
      </c>
      <c r="BD15" s="1420"/>
    </row>
    <row r="16" spans="1:56" ht="82.8" x14ac:dyDescent="0.25">
      <c r="A16" s="69"/>
      <c r="B16"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 s="1221" t="s">
        <v>1610</v>
      </c>
      <c r="D16" s="1356" t="s">
        <v>1733</v>
      </c>
      <c r="E16" s="1221" t="s">
        <v>779</v>
      </c>
      <c r="F16" s="1216" t="str">
        <f>VLOOKUP(TBL4_OptApp[[#This Row],[Option type
Defined List]],'Option Typs_Grps'!B$2:C$47, 2, FALSE)</f>
        <v>Customer Options</v>
      </c>
      <c r="G16" s="73" t="s">
        <v>355</v>
      </c>
      <c r="H16" s="72" t="s">
        <v>766</v>
      </c>
      <c r="I16" s="1214" t="s">
        <v>1871</v>
      </c>
      <c r="J16" s="1411"/>
      <c r="K16" s="1496" t="s">
        <v>1887</v>
      </c>
      <c r="L16" s="1411" t="s">
        <v>1872</v>
      </c>
      <c r="M16" s="1411" t="s">
        <v>1872</v>
      </c>
      <c r="N16" s="1411" t="s">
        <v>1872</v>
      </c>
      <c r="O16" s="1411" t="s">
        <v>1872</v>
      </c>
      <c r="P16" s="1411" t="s">
        <v>1872</v>
      </c>
      <c r="Q16" s="1411" t="s">
        <v>1872</v>
      </c>
      <c r="R16" s="1415"/>
      <c r="S16" s="1415" t="s">
        <v>762</v>
      </c>
      <c r="T16" s="1415" t="s">
        <v>762</v>
      </c>
      <c r="U16" s="1411">
        <v>1.1308</v>
      </c>
      <c r="V16" s="1411"/>
      <c r="W16" s="1411" t="s">
        <v>939</v>
      </c>
      <c r="X16" s="1411"/>
      <c r="Y16" s="1411">
        <v>5.3718045336530032E-2</v>
      </c>
      <c r="Z16" s="1411">
        <v>5.3718045336530032E-2</v>
      </c>
      <c r="AA16" s="1411">
        <v>1.1308</v>
      </c>
      <c r="AB16" s="1411">
        <v>1.1308</v>
      </c>
      <c r="AC16" s="1411"/>
      <c r="AD16" s="1411">
        <v>0</v>
      </c>
      <c r="AE16" s="1411">
        <v>0</v>
      </c>
      <c r="AF16" s="1411"/>
      <c r="AG16" s="1411">
        <v>14.836849469160043</v>
      </c>
      <c r="AH16" s="1411">
        <v>1.4915697588254289</v>
      </c>
      <c r="AI16" s="1410"/>
      <c r="AJ16" s="1410"/>
      <c r="AK16" s="1410"/>
      <c r="AL16" s="1410"/>
      <c r="AM16" s="1410"/>
      <c r="AN16" s="1410"/>
      <c r="AO16" s="1410"/>
      <c r="AP16" s="1410"/>
      <c r="AQ16" s="1410"/>
      <c r="AR16" s="1410"/>
      <c r="AS16" s="1410"/>
      <c r="AT16" s="1410"/>
      <c r="AU16" s="1410"/>
      <c r="AV16" s="1410">
        <v>0</v>
      </c>
      <c r="AW16" s="1415" t="s">
        <v>1610</v>
      </c>
      <c r="AX16" s="1417">
        <v>14.836849469160043</v>
      </c>
      <c r="AY16" s="1418" t="s">
        <v>1872</v>
      </c>
      <c r="AZ16" s="1418" t="s">
        <v>1872</v>
      </c>
      <c r="BA16" s="1418" t="s">
        <v>1872</v>
      </c>
      <c r="BB16" s="1418" t="s">
        <v>1872</v>
      </c>
      <c r="BC16" s="1418" t="s">
        <v>1875</v>
      </c>
      <c r="BD16" s="1420"/>
    </row>
    <row r="17" spans="1:56" ht="82.8" x14ac:dyDescent="0.25">
      <c r="A17" s="69"/>
      <c r="B17"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7" s="1221" t="s">
        <v>1611</v>
      </c>
      <c r="D17" s="1356" t="s">
        <v>1734</v>
      </c>
      <c r="E17" s="1489" t="s">
        <v>778</v>
      </c>
      <c r="F17" s="1216" t="str">
        <f>VLOOKUP(TBL4_OptApp[[#This Row],[Option type
Defined List]],'Option Typs_Grps'!B$2:C$47, 2, FALSE)</f>
        <v>Customer Options</v>
      </c>
      <c r="G17" s="73" t="s">
        <v>355</v>
      </c>
      <c r="H17" s="72" t="s">
        <v>766</v>
      </c>
      <c r="I17" s="1214" t="s">
        <v>1871</v>
      </c>
      <c r="J17" s="1411"/>
      <c r="K17" s="1496" t="s">
        <v>1888</v>
      </c>
      <c r="L17" s="1411" t="s">
        <v>1872</v>
      </c>
      <c r="M17" s="1411" t="s">
        <v>1872</v>
      </c>
      <c r="N17" s="1411" t="s">
        <v>1872</v>
      </c>
      <c r="O17" s="1411" t="s">
        <v>1872</v>
      </c>
      <c r="P17" s="1411" t="s">
        <v>1872</v>
      </c>
      <c r="Q17" s="1411" t="s">
        <v>1872</v>
      </c>
      <c r="R17" s="1415"/>
      <c r="S17" s="1415" t="s">
        <v>762</v>
      </c>
      <c r="T17" s="1415" t="s">
        <v>762</v>
      </c>
      <c r="U17" s="1411">
        <v>6.4371999999999998</v>
      </c>
      <c r="V17" s="1411"/>
      <c r="W17" s="1411" t="s">
        <v>939</v>
      </c>
      <c r="X17" s="1411"/>
      <c r="Y17" s="1411">
        <v>1.7390030061035504</v>
      </c>
      <c r="Z17" s="1411">
        <v>1.7390030061035504</v>
      </c>
      <c r="AA17" s="1411">
        <v>6.4371999999999998</v>
      </c>
      <c r="AB17" s="1411">
        <v>6.4371999999999998</v>
      </c>
      <c r="AC17" s="1411"/>
      <c r="AD17" s="1411">
        <v>0</v>
      </c>
      <c r="AE17" s="1411">
        <v>0</v>
      </c>
      <c r="AF17" s="1411"/>
      <c r="AG17" s="1411">
        <v>102.18933528042814</v>
      </c>
      <c r="AH17" s="1411">
        <v>42.781003716849398</v>
      </c>
      <c r="AI17" s="1410"/>
      <c r="AJ17" s="1410"/>
      <c r="AK17" s="1410"/>
      <c r="AL17" s="1410"/>
      <c r="AM17" s="1410"/>
      <c r="AN17" s="1410"/>
      <c r="AO17" s="1410"/>
      <c r="AP17" s="1410"/>
      <c r="AQ17" s="1410"/>
      <c r="AR17" s="1410"/>
      <c r="AS17" s="1410"/>
      <c r="AT17" s="1410"/>
      <c r="AU17" s="1410"/>
      <c r="AV17" s="1411">
        <v>0</v>
      </c>
      <c r="AW17" s="1496" t="s">
        <v>1611</v>
      </c>
      <c r="AX17" s="1411">
        <v>102.18933528042814</v>
      </c>
      <c r="AY17" s="1418" t="s">
        <v>1872</v>
      </c>
      <c r="AZ17" s="1418" t="s">
        <v>1872</v>
      </c>
      <c r="BA17" s="1418" t="s">
        <v>1872</v>
      </c>
      <c r="BB17" s="1418" t="s">
        <v>1872</v>
      </c>
      <c r="BC17" s="1418" t="s">
        <v>1875</v>
      </c>
      <c r="BD17" s="1420"/>
    </row>
    <row r="18" spans="1:56" ht="28.8" x14ac:dyDescent="0.25">
      <c r="A18" s="69"/>
      <c r="B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8" s="1490" t="s">
        <v>2006</v>
      </c>
      <c r="D18" s="1491" t="s">
        <v>1735</v>
      </c>
      <c r="E18" s="1221" t="s">
        <v>774</v>
      </c>
      <c r="F18" s="1217" t="str">
        <f>VLOOKUP(TBL4_OptApp[[#This Row],[Option type
Defined List]],'Option Typs_Grps'!B$2:C$47, 2, FALSE)</f>
        <v>Distribution Options</v>
      </c>
      <c r="G18" s="73" t="s">
        <v>355</v>
      </c>
      <c r="H18" s="72" t="s">
        <v>766</v>
      </c>
      <c r="I18" s="1214" t="s">
        <v>1871</v>
      </c>
      <c r="J18" s="1411"/>
      <c r="K18" s="1496"/>
      <c r="L18" s="1411" t="s">
        <v>1872</v>
      </c>
      <c r="M18" s="1411" t="s">
        <v>1872</v>
      </c>
      <c r="N18" s="1411" t="s">
        <v>1872</v>
      </c>
      <c r="O18" s="1411" t="s">
        <v>1872</v>
      </c>
      <c r="P18" s="1411" t="s">
        <v>1872</v>
      </c>
      <c r="Q18" s="1411" t="s">
        <v>1872</v>
      </c>
      <c r="R18" s="1498"/>
      <c r="S18" s="1415" t="s">
        <v>762</v>
      </c>
      <c r="T18" s="1415" t="s">
        <v>762</v>
      </c>
      <c r="U18" s="1418">
        <v>1.3</v>
      </c>
      <c r="V18" s="1418">
        <v>2</v>
      </c>
      <c r="W18" s="1418" t="s">
        <v>943</v>
      </c>
      <c r="X18" s="1418">
        <v>0.70257231925872676</v>
      </c>
      <c r="Y18" s="1418">
        <v>2.6635939708675276E-2</v>
      </c>
      <c r="Z18" s="1418">
        <v>2.3453987737867332E-2</v>
      </c>
      <c r="AA18" s="1418">
        <v>0.65</v>
      </c>
      <c r="AB18" s="1418">
        <v>1.3</v>
      </c>
      <c r="AC18" s="1418"/>
      <c r="AD18" s="1418">
        <v>9.7761599999999907E-2</v>
      </c>
      <c r="AE18" s="1418">
        <v>4.8880799999999891E-2</v>
      </c>
      <c r="AF18" s="1418">
        <v>3.5894338271999959E-3</v>
      </c>
      <c r="AG18" s="1418">
        <v>10.007840019437598</v>
      </c>
      <c r="AH18" s="1418">
        <v>1.2187846587183147</v>
      </c>
      <c r="AI18" s="1410"/>
      <c r="AJ18" s="1412"/>
      <c r="AK18" s="1412"/>
      <c r="AL18" s="1412"/>
      <c r="AM18" s="1412"/>
      <c r="AN18" s="1412"/>
      <c r="AO18" s="1412"/>
      <c r="AP18" s="1412"/>
      <c r="AQ18" s="1412"/>
      <c r="AR18" s="1412">
        <v>0</v>
      </c>
      <c r="AS18" s="1412"/>
      <c r="AT18" s="1412"/>
      <c r="AU18" s="1412"/>
      <c r="AV18" s="1418">
        <v>0</v>
      </c>
      <c r="AW18" s="1499" t="s">
        <v>2116</v>
      </c>
      <c r="AX18" s="1418">
        <v>8.6666589990759917</v>
      </c>
      <c r="AY18" s="1418" t="s">
        <v>1872</v>
      </c>
      <c r="AZ18" s="1418" t="s">
        <v>1872</v>
      </c>
      <c r="BA18" s="1418" t="s">
        <v>1872</v>
      </c>
      <c r="BB18" s="1418" t="s">
        <v>1872</v>
      </c>
      <c r="BC18" s="1418" t="s">
        <v>1875</v>
      </c>
      <c r="BD18" s="1420"/>
    </row>
    <row r="19" spans="1:56" ht="27.6" x14ac:dyDescent="0.3">
      <c r="A19" s="69"/>
      <c r="B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9" s="1492" t="s">
        <v>2007</v>
      </c>
      <c r="D19" s="1493" t="s">
        <v>1736</v>
      </c>
      <c r="E19" s="1494" t="s">
        <v>765</v>
      </c>
      <c r="F19" s="1217" t="str">
        <f>VLOOKUP(TBL4_OptApp[[#This Row],[Option type
Defined List]],'Option Typs_Grps'!B$2:C$47, 2, FALSE)</f>
        <v>Resource Options</v>
      </c>
      <c r="G19" s="1409" t="s">
        <v>355</v>
      </c>
      <c r="H19" s="1410" t="s">
        <v>766</v>
      </c>
      <c r="I19" s="1410" t="s">
        <v>1871</v>
      </c>
      <c r="J19" s="1410"/>
      <c r="K19" s="1415"/>
      <c r="L19" s="1410" t="s">
        <v>1872</v>
      </c>
      <c r="M19" s="1411" t="s">
        <v>1872</v>
      </c>
      <c r="N19" s="1410" t="s">
        <v>1872</v>
      </c>
      <c r="O19" s="1410" t="s">
        <v>1872</v>
      </c>
      <c r="P19" s="1410" t="s">
        <v>1872</v>
      </c>
      <c r="Q19" s="1410" t="s">
        <v>1872</v>
      </c>
      <c r="R19" s="1498"/>
      <c r="S19" s="1415" t="s">
        <v>762</v>
      </c>
      <c r="T19" s="1415" t="s">
        <v>762</v>
      </c>
      <c r="U19" s="1412">
        <v>1.3</v>
      </c>
      <c r="V19" s="1412"/>
      <c r="W19" s="1412" t="s">
        <v>939</v>
      </c>
      <c r="X19" s="1412"/>
      <c r="Y19" s="1412">
        <v>2.0925899125087199E-2</v>
      </c>
      <c r="Z19" s="1412">
        <v>2.0925899125087199E-2</v>
      </c>
      <c r="AA19" s="1412">
        <v>0.65</v>
      </c>
      <c r="AB19" s="1413">
        <v>1.3</v>
      </c>
      <c r="AC19" s="1412">
        <v>100</v>
      </c>
      <c r="AD19" s="1412">
        <v>0</v>
      </c>
      <c r="AE19" s="1412">
        <v>0</v>
      </c>
      <c r="AF19" s="1412">
        <v>2.4500000000000001E-2</v>
      </c>
      <c r="AG19" s="1412">
        <v>24.570112680441206</v>
      </c>
      <c r="AH19" s="1412">
        <v>1.4099948414827967</v>
      </c>
      <c r="AI19" s="1412"/>
      <c r="AJ19" s="1412"/>
      <c r="AK19" s="1412"/>
      <c r="AL19" s="1412"/>
      <c r="AM19" s="1412"/>
      <c r="AN19" s="1412"/>
      <c r="AO19" s="1412"/>
      <c r="AP19" s="1412"/>
      <c r="AQ19" s="1412"/>
      <c r="AR19" s="1412">
        <v>-4</v>
      </c>
      <c r="AS19" s="1412"/>
      <c r="AT19" s="1412"/>
      <c r="AU19" s="1412"/>
      <c r="AV19" s="1412">
        <v>0</v>
      </c>
      <c r="AW19" s="1498" t="s">
        <v>2007</v>
      </c>
      <c r="AX19" s="1408">
        <v>24.570112680441206</v>
      </c>
      <c r="AY19" s="1412" t="s">
        <v>1872</v>
      </c>
      <c r="AZ19" s="1418" t="s">
        <v>1872</v>
      </c>
      <c r="BA19" s="1418" t="s">
        <v>1872</v>
      </c>
      <c r="BB19" s="1418" t="s">
        <v>1872</v>
      </c>
      <c r="BC19" s="1418" t="s">
        <v>1875</v>
      </c>
      <c r="BD19" s="1420"/>
    </row>
    <row r="20" spans="1:56" ht="27.6" x14ac:dyDescent="0.3">
      <c r="A20" s="69"/>
      <c r="B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0" s="1492" t="s">
        <v>1612</v>
      </c>
      <c r="D20" s="1493" t="s">
        <v>1737</v>
      </c>
      <c r="E20" s="1494" t="s">
        <v>1293</v>
      </c>
      <c r="F20" s="1217" t="str">
        <f>VLOOKUP(TBL4_OptApp[[#This Row],[Option type
Defined List]],'Option Typs_Grps'!B$2:C$47, 2, FALSE)</f>
        <v>Customer Options</v>
      </c>
      <c r="G20" s="1409" t="s">
        <v>355</v>
      </c>
      <c r="H20" s="1410" t="s">
        <v>766</v>
      </c>
      <c r="I20" s="1410" t="s">
        <v>1871</v>
      </c>
      <c r="J20" s="1419"/>
      <c r="K20" s="1415" t="s">
        <v>1889</v>
      </c>
      <c r="L20" s="1410" t="s">
        <v>1872</v>
      </c>
      <c r="M20" s="1411" t="s">
        <v>1872</v>
      </c>
      <c r="N20" s="1419" t="s">
        <v>1872</v>
      </c>
      <c r="O20" s="1410" t="s">
        <v>1872</v>
      </c>
      <c r="P20" s="1410" t="s">
        <v>1872</v>
      </c>
      <c r="Q20" s="1410" t="s">
        <v>1872</v>
      </c>
      <c r="R20" s="1498"/>
      <c r="S20" s="1415" t="s">
        <v>762</v>
      </c>
      <c r="T20" s="1415" t="s">
        <v>762</v>
      </c>
      <c r="U20" s="1412">
        <v>6.5</v>
      </c>
      <c r="V20" s="1412">
        <v>0</v>
      </c>
      <c r="W20" s="1412" t="s">
        <v>939</v>
      </c>
      <c r="X20" s="1412"/>
      <c r="Y20" s="1412">
        <v>0</v>
      </c>
      <c r="Z20" s="1412">
        <v>0</v>
      </c>
      <c r="AA20" s="1412">
        <v>3.25</v>
      </c>
      <c r="AB20" s="1413">
        <v>6.5</v>
      </c>
      <c r="AC20" s="1412"/>
      <c r="AD20" s="1412">
        <v>0</v>
      </c>
      <c r="AE20" s="1412">
        <v>0</v>
      </c>
      <c r="AF20" s="1414"/>
      <c r="AG20" s="1412"/>
      <c r="AH20" s="1412"/>
      <c r="AI20" s="1412"/>
      <c r="AJ20" s="1412"/>
      <c r="AK20" s="1412"/>
      <c r="AL20" s="1412"/>
      <c r="AM20" s="1412"/>
      <c r="AN20" s="1412"/>
      <c r="AO20" s="1412"/>
      <c r="AP20" s="1412"/>
      <c r="AQ20" s="1412"/>
      <c r="AR20" s="1412">
        <v>2</v>
      </c>
      <c r="AS20" s="1412"/>
      <c r="AT20" s="1412"/>
      <c r="AU20" s="1412"/>
      <c r="AV20" s="1412">
        <v>0</v>
      </c>
      <c r="AW20" s="1498" t="s">
        <v>1612</v>
      </c>
      <c r="AX20" s="1408"/>
      <c r="AY20" s="1414" t="s">
        <v>1872</v>
      </c>
      <c r="AZ20" s="1418" t="s">
        <v>1872</v>
      </c>
      <c r="BA20" s="1418" t="s">
        <v>1872</v>
      </c>
      <c r="BB20" s="1418" t="s">
        <v>1872</v>
      </c>
      <c r="BC20" s="1418" t="s">
        <v>1875</v>
      </c>
      <c r="BD20" s="1420"/>
    </row>
    <row r="21" spans="1:56" ht="27.6" x14ac:dyDescent="0.3">
      <c r="A21" s="69"/>
      <c r="B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1" s="1492" t="s">
        <v>1613</v>
      </c>
      <c r="D21" s="1493" t="s">
        <v>1738</v>
      </c>
      <c r="E21" s="1494" t="s">
        <v>1293</v>
      </c>
      <c r="F21" s="1217" t="str">
        <f>VLOOKUP(TBL4_OptApp[[#This Row],[Option type
Defined List]],'Option Typs_Grps'!B$2:C$47, 2, FALSE)</f>
        <v>Customer Options</v>
      </c>
      <c r="G21" s="1409" t="s">
        <v>355</v>
      </c>
      <c r="H21" s="1410" t="s">
        <v>766</v>
      </c>
      <c r="I21" s="1410" t="s">
        <v>1871</v>
      </c>
      <c r="J21" s="1419"/>
      <c r="K21" s="1415"/>
      <c r="L21" s="1410" t="s">
        <v>1872</v>
      </c>
      <c r="M21" s="1411" t="s">
        <v>1872</v>
      </c>
      <c r="N21" s="1419" t="s">
        <v>1872</v>
      </c>
      <c r="O21" s="1410" t="s">
        <v>1872</v>
      </c>
      <c r="P21" s="1410" t="s">
        <v>1872</v>
      </c>
      <c r="Q21" s="1410" t="s">
        <v>1872</v>
      </c>
      <c r="R21" s="1498"/>
      <c r="S21" s="1415" t="s">
        <v>762</v>
      </c>
      <c r="T21" s="1415" t="s">
        <v>762</v>
      </c>
      <c r="U21" s="1412">
        <v>10.8</v>
      </c>
      <c r="V21" s="1412">
        <v>0</v>
      </c>
      <c r="W21" s="1412" t="s">
        <v>939</v>
      </c>
      <c r="X21" s="1412"/>
      <c r="Y21" s="1412">
        <v>0</v>
      </c>
      <c r="Z21" s="1412">
        <v>0</v>
      </c>
      <c r="AA21" s="1412">
        <v>5.4</v>
      </c>
      <c r="AB21" s="1413">
        <v>10.8</v>
      </c>
      <c r="AC21" s="1412"/>
      <c r="AD21" s="1412">
        <v>0</v>
      </c>
      <c r="AE21" s="1412">
        <v>0</v>
      </c>
      <c r="AF21" s="1414"/>
      <c r="AG21" s="1412"/>
      <c r="AH21" s="1412"/>
      <c r="AI21" s="1412"/>
      <c r="AJ21" s="1412"/>
      <c r="AK21" s="1412"/>
      <c r="AL21" s="1412"/>
      <c r="AM21" s="1412"/>
      <c r="AN21" s="1412"/>
      <c r="AO21" s="1412"/>
      <c r="AP21" s="1412"/>
      <c r="AQ21" s="1412"/>
      <c r="AR21" s="1412">
        <v>2</v>
      </c>
      <c r="AS21" s="1412"/>
      <c r="AT21" s="1412"/>
      <c r="AU21" s="1412"/>
      <c r="AV21" s="1412">
        <v>0</v>
      </c>
      <c r="AW21" s="1498" t="s">
        <v>1613</v>
      </c>
      <c r="AX21" s="1408"/>
      <c r="AY21" s="1414" t="s">
        <v>1872</v>
      </c>
      <c r="AZ21" s="1418" t="s">
        <v>1872</v>
      </c>
      <c r="BA21" s="1418" t="s">
        <v>1872</v>
      </c>
      <c r="BB21" s="1418" t="s">
        <v>1872</v>
      </c>
      <c r="BC21" s="1418" t="s">
        <v>1875</v>
      </c>
      <c r="BD21" s="1420"/>
    </row>
    <row r="22" spans="1:56" ht="28.8" x14ac:dyDescent="0.3">
      <c r="A22" s="69"/>
      <c r="B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22" s="1492" t="s">
        <v>1614</v>
      </c>
      <c r="D22" s="1493" t="s">
        <v>1739</v>
      </c>
      <c r="E22" s="1494" t="s">
        <v>1131</v>
      </c>
      <c r="F22" s="1217" t="str">
        <f>VLOOKUP(TBL4_OptApp[[#This Row],[Option type
Defined List]],'Option Typs_Grps'!B$2:C$47, 2, FALSE)</f>
        <v>Resource Options</v>
      </c>
      <c r="G22" s="1409" t="s">
        <v>355</v>
      </c>
      <c r="H22" s="1410" t="s">
        <v>766</v>
      </c>
      <c r="I22" s="1410" t="s">
        <v>1871</v>
      </c>
      <c r="J22" s="1419"/>
      <c r="K22" s="1415" t="s">
        <v>1890</v>
      </c>
      <c r="L22" s="1410" t="s">
        <v>1872</v>
      </c>
      <c r="M22" s="1411" t="s">
        <v>1872</v>
      </c>
      <c r="N22" s="1419" t="s">
        <v>1872</v>
      </c>
      <c r="O22" s="1410" t="s">
        <v>1872</v>
      </c>
      <c r="P22" s="1410" t="s">
        <v>1872</v>
      </c>
      <c r="Q22" s="1410" t="s">
        <v>1872</v>
      </c>
      <c r="R22" s="1498"/>
      <c r="S22" s="1415" t="s">
        <v>762</v>
      </c>
      <c r="T22" s="1415" t="s">
        <v>762</v>
      </c>
      <c r="U22" s="1412">
        <v>11.52</v>
      </c>
      <c r="V22" s="1412">
        <v>0</v>
      </c>
      <c r="W22" s="1412" t="s">
        <v>943</v>
      </c>
      <c r="X22" s="1412"/>
      <c r="Y22" s="1412">
        <v>4.7194376443690504E-2</v>
      </c>
      <c r="Z22" s="1412">
        <v>2.3597188221845245E-2</v>
      </c>
      <c r="AA22" s="1412">
        <v>5.76</v>
      </c>
      <c r="AB22" s="1413">
        <v>11.52</v>
      </c>
      <c r="AC22" s="1412"/>
      <c r="AD22" s="1412">
        <v>0.79581096000000173</v>
      </c>
      <c r="AE22" s="1412">
        <v>0.39790548000000142</v>
      </c>
      <c r="AF22" s="1414">
        <v>2.847638989440008E-2</v>
      </c>
      <c r="AG22" s="1412">
        <v>1.1223928948746773</v>
      </c>
      <c r="AH22" s="1412">
        <v>1.3009240478460027</v>
      </c>
      <c r="AI22" s="1412"/>
      <c r="AJ22" s="1412"/>
      <c r="AK22" s="1412"/>
      <c r="AL22" s="1412"/>
      <c r="AM22" s="1412"/>
      <c r="AN22" s="1412"/>
      <c r="AO22" s="1412"/>
      <c r="AP22" s="1412"/>
      <c r="AQ22" s="1412"/>
      <c r="AR22" s="1412"/>
      <c r="AS22" s="1412"/>
      <c r="AT22" s="1412"/>
      <c r="AU22" s="1412"/>
      <c r="AV22" s="1412">
        <v>0</v>
      </c>
      <c r="AW22" s="1498" t="s">
        <v>1614</v>
      </c>
      <c r="AX22" s="1408">
        <v>0</v>
      </c>
      <c r="AY22" s="1414" t="s">
        <v>1872</v>
      </c>
      <c r="AZ22" s="1418" t="s">
        <v>1872</v>
      </c>
      <c r="BA22" s="1418" t="s">
        <v>1872</v>
      </c>
      <c r="BB22" s="1418" t="s">
        <v>1872</v>
      </c>
      <c r="BC22" s="1418" t="s">
        <v>1875</v>
      </c>
      <c r="BD22" s="1420"/>
    </row>
    <row r="23" spans="1:56" ht="28.8" x14ac:dyDescent="0.3">
      <c r="A23" s="69"/>
      <c r="B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23" s="1492" t="s">
        <v>2008</v>
      </c>
      <c r="D23" s="1493" t="s">
        <v>1740</v>
      </c>
      <c r="E23" s="1494" t="s">
        <v>769</v>
      </c>
      <c r="F23" s="1217" t="str">
        <f>VLOOKUP(TBL4_OptApp[[#This Row],[Option type
Defined List]],'Option Typs_Grps'!B$2:C$47, 2, FALSE)</f>
        <v>Resource Options</v>
      </c>
      <c r="G23" s="1409" t="s">
        <v>355</v>
      </c>
      <c r="H23" s="1410" t="s">
        <v>766</v>
      </c>
      <c r="I23" s="1410" t="s">
        <v>1872</v>
      </c>
      <c r="J23" s="1419"/>
      <c r="K23" s="1415" t="s">
        <v>2082</v>
      </c>
      <c r="L23" s="1410" t="s">
        <v>1872</v>
      </c>
      <c r="M23" s="1411" t="s">
        <v>1872</v>
      </c>
      <c r="N23" s="1419" t="s">
        <v>1872</v>
      </c>
      <c r="O23" s="1410" t="s">
        <v>1872</v>
      </c>
      <c r="P23" s="1410" t="s">
        <v>1872</v>
      </c>
      <c r="Q23" s="1410" t="s">
        <v>1871</v>
      </c>
      <c r="R23" s="1498"/>
      <c r="S23" s="1412" t="s">
        <v>1514</v>
      </c>
      <c r="T23" s="1412" t="s">
        <v>355</v>
      </c>
      <c r="U23" s="1412">
        <v>50</v>
      </c>
      <c r="V23" s="1412">
        <v>5</v>
      </c>
      <c r="W23" s="1412" t="s">
        <v>2118</v>
      </c>
      <c r="X23" s="1412">
        <v>0</v>
      </c>
      <c r="Y23" s="1412">
        <v>3.0183273500000007</v>
      </c>
      <c r="Z23" s="1412">
        <v>0</v>
      </c>
      <c r="AA23" s="1412">
        <v>0</v>
      </c>
      <c r="AB23" s="1413">
        <v>0</v>
      </c>
      <c r="AC23" s="1412">
        <v>0</v>
      </c>
      <c r="AD23" s="1412">
        <v>209.558168685</v>
      </c>
      <c r="AE23" s="1412">
        <v>0</v>
      </c>
      <c r="AF23" s="1414">
        <v>7.200845553767623</v>
      </c>
      <c r="AG23" s="1412">
        <v>16.538780000000028</v>
      </c>
      <c r="AH23" s="1412">
        <v>69.572994751253844</v>
      </c>
      <c r="AI23" s="1412">
        <v>-3.5147315174999998E-4</v>
      </c>
      <c r="AJ23" s="1412">
        <v>-127.68299338769501</v>
      </c>
      <c r="AK23" s="1412"/>
      <c r="AL23" s="1412"/>
      <c r="AM23" s="1412">
        <v>-2.1923765175E-4</v>
      </c>
      <c r="AN23" s="1412"/>
      <c r="AO23" s="1412">
        <v>-1.322355E-4</v>
      </c>
      <c r="AP23" s="1412" t="s">
        <v>1891</v>
      </c>
      <c r="AQ23" s="1412"/>
      <c r="AR23" s="1412">
        <v>3</v>
      </c>
      <c r="AS23" s="1412"/>
      <c r="AT23" s="1412"/>
      <c r="AU23" s="1412"/>
      <c r="AV23" s="1412">
        <v>0</v>
      </c>
      <c r="AW23" s="1498" t="s">
        <v>2110</v>
      </c>
      <c r="AX23" s="1408">
        <v>0</v>
      </c>
      <c r="AY23" s="1414" t="s">
        <v>1872</v>
      </c>
      <c r="AZ23" s="1418" t="s">
        <v>1872</v>
      </c>
      <c r="BA23" s="1418" t="s">
        <v>1872</v>
      </c>
      <c r="BB23" s="1418" t="s">
        <v>1872</v>
      </c>
      <c r="BC23" s="1418" t="s">
        <v>1878</v>
      </c>
      <c r="BD23" s="1420"/>
    </row>
    <row r="24" spans="1:56" ht="28.8" x14ac:dyDescent="0.3">
      <c r="A24" s="69"/>
      <c r="B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24" s="1492" t="s">
        <v>2005</v>
      </c>
      <c r="D24" s="1493" t="s">
        <v>2004</v>
      </c>
      <c r="E24" s="1494" t="s">
        <v>775</v>
      </c>
      <c r="F24" s="1217" t="str">
        <f>VLOOKUP(TBL4_OptApp[[#This Row],[Option type
Defined List]],'Option Typs_Grps'!B$2:C$47, 2, FALSE)</f>
        <v>Distribution Options</v>
      </c>
      <c r="G24" s="1409" t="s">
        <v>355</v>
      </c>
      <c r="H24" s="1410" t="s">
        <v>766</v>
      </c>
      <c r="I24" s="1410" t="s">
        <v>1872</v>
      </c>
      <c r="J24" s="1419"/>
      <c r="K24" s="1415"/>
      <c r="L24" s="1410" t="s">
        <v>1872</v>
      </c>
      <c r="M24" s="1411" t="s">
        <v>1872</v>
      </c>
      <c r="N24" s="1419" t="s">
        <v>1871</v>
      </c>
      <c r="O24" s="1410" t="s">
        <v>1872</v>
      </c>
      <c r="P24" s="1410" t="s">
        <v>1871</v>
      </c>
      <c r="Q24" s="1410" t="s">
        <v>1871</v>
      </c>
      <c r="R24" s="1498"/>
      <c r="S24" s="1415" t="s">
        <v>1502</v>
      </c>
      <c r="T24" s="1415" t="s">
        <v>355</v>
      </c>
      <c r="U24" s="1412">
        <v>45</v>
      </c>
      <c r="V24" s="1412">
        <v>5</v>
      </c>
      <c r="W24" s="1412" t="s">
        <v>1876</v>
      </c>
      <c r="X24" s="1412">
        <v>31.652194680000001</v>
      </c>
      <c r="Y24" s="1412">
        <v>0.62862060539999887</v>
      </c>
      <c r="Z24" s="1412">
        <v>0.47862361603427883</v>
      </c>
      <c r="AA24" s="1412">
        <v>26.028435105925933</v>
      </c>
      <c r="AB24" s="1413">
        <v>33.7765579</v>
      </c>
      <c r="AC24" s="1412">
        <v>10052.385218611917</v>
      </c>
      <c r="AD24" s="1412">
        <v>24.701937114599943</v>
      </c>
      <c r="AE24" s="1412">
        <v>14.287839270622849</v>
      </c>
      <c r="AF24" s="1414">
        <v>4.6554819498548401</v>
      </c>
      <c r="AG24" s="1412">
        <v>10.231869684475011</v>
      </c>
      <c r="AH24" s="1412">
        <v>38.737780795690071</v>
      </c>
      <c r="AI24" s="1412">
        <v>-2.0875403894350002E-5</v>
      </c>
      <c r="AJ24" s="1412">
        <v>-160.355470170004</v>
      </c>
      <c r="AK24" s="1412"/>
      <c r="AL24" s="1412"/>
      <c r="AM24" s="1412">
        <v>-1.2699440194350019E-5</v>
      </c>
      <c r="AN24" s="1412"/>
      <c r="AO24" s="1412">
        <v>-8.175963700000001E-6</v>
      </c>
      <c r="AP24" s="1412" t="s">
        <v>1877</v>
      </c>
      <c r="AQ24" s="1412"/>
      <c r="AR24" s="1412">
        <v>-8</v>
      </c>
      <c r="AS24" s="1412"/>
      <c r="AT24" s="1412"/>
      <c r="AU24" s="1412"/>
      <c r="AV24" s="1412">
        <v>0</v>
      </c>
      <c r="AW24" s="1498" t="s">
        <v>2243</v>
      </c>
      <c r="AX24" s="1408">
        <v>8.065729684475011</v>
      </c>
      <c r="AY24" s="1414" t="s">
        <v>1871</v>
      </c>
      <c r="AZ24" s="1418" t="s">
        <v>1871</v>
      </c>
      <c r="BA24" s="1418" t="s">
        <v>1872</v>
      </c>
      <c r="BB24" s="1418" t="s">
        <v>1871</v>
      </c>
      <c r="BC24" s="1418" t="s">
        <v>1878</v>
      </c>
      <c r="BD24" s="1420"/>
    </row>
    <row r="25" spans="1:56" ht="82.8" x14ac:dyDescent="0.3">
      <c r="A25" s="69"/>
      <c r="B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5" s="1492" t="s">
        <v>1615</v>
      </c>
      <c r="D25" s="1493" t="s">
        <v>1747</v>
      </c>
      <c r="E25" s="1494" t="s">
        <v>1262</v>
      </c>
      <c r="F25" s="1217" t="str">
        <f>VLOOKUP(TBL4_OptApp[[#This Row],[Option type
Defined List]],'Option Typs_Grps'!B$2:C$47, 2, FALSE)</f>
        <v>Customer Options</v>
      </c>
      <c r="G25" s="1409" t="s">
        <v>355</v>
      </c>
      <c r="H25" s="1410" t="s">
        <v>768</v>
      </c>
      <c r="I25" s="1410" t="s">
        <v>1871</v>
      </c>
      <c r="J25" s="1419"/>
      <c r="K25" s="1415" t="s">
        <v>1893</v>
      </c>
      <c r="L25" s="1410" t="s">
        <v>1871</v>
      </c>
      <c r="M25" s="1411" t="s">
        <v>1871</v>
      </c>
      <c r="N25" s="1419" t="s">
        <v>1871</v>
      </c>
      <c r="O25" s="1410" t="s">
        <v>1871</v>
      </c>
      <c r="P25" s="1410" t="s">
        <v>1871</v>
      </c>
      <c r="Q25" s="1410" t="s">
        <v>1871</v>
      </c>
      <c r="R25" s="1498"/>
      <c r="S25" s="1415" t="s">
        <v>762</v>
      </c>
      <c r="T25" s="1415" t="s">
        <v>762</v>
      </c>
      <c r="U25" s="1412">
        <v>0.49809999999999999</v>
      </c>
      <c r="V25" s="1412"/>
      <c r="W25" s="1412"/>
      <c r="X25" s="1412"/>
      <c r="Y25" s="1412">
        <v>0.18177993608663146</v>
      </c>
      <c r="Z25" s="1412">
        <v>0.18177993608663146</v>
      </c>
      <c r="AA25" s="1412">
        <v>0.49809999999999999</v>
      </c>
      <c r="AB25" s="1413"/>
      <c r="AC25" s="1412"/>
      <c r="AD25" s="1412">
        <v>0</v>
      </c>
      <c r="AE25" s="1412">
        <v>0</v>
      </c>
      <c r="AF25" s="1414"/>
      <c r="AG25" s="1412">
        <v>241.71487019960864</v>
      </c>
      <c r="AH25" s="1412">
        <v>8.5113228603472297</v>
      </c>
      <c r="AI25" s="1412"/>
      <c r="AJ25" s="1412"/>
      <c r="AK25" s="1412"/>
      <c r="AL25" s="1412"/>
      <c r="AM25" s="1412"/>
      <c r="AN25" s="1412"/>
      <c r="AO25" s="1412"/>
      <c r="AP25" s="1412"/>
      <c r="AQ25" s="1412"/>
      <c r="AR25" s="1412"/>
      <c r="AS25" s="1412"/>
      <c r="AT25" s="1412"/>
      <c r="AU25" s="1412"/>
      <c r="AV25" s="1412">
        <v>0</v>
      </c>
      <c r="AW25" s="1498" t="s">
        <v>1615</v>
      </c>
      <c r="AX25" s="1408">
        <v>241.71487019960864</v>
      </c>
      <c r="AY25" s="1414" t="s">
        <v>1871</v>
      </c>
      <c r="AZ25" s="1418" t="s">
        <v>1871</v>
      </c>
      <c r="BA25" s="1418" t="s">
        <v>1871</v>
      </c>
      <c r="BB25" s="1418" t="s">
        <v>1871</v>
      </c>
      <c r="BC25" s="1418"/>
      <c r="BD25" s="1420"/>
    </row>
    <row r="26" spans="1:56" ht="82.8" x14ac:dyDescent="0.3">
      <c r="A26" s="69"/>
      <c r="B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6" s="1492" t="s">
        <v>1616</v>
      </c>
      <c r="D26" s="1493" t="s">
        <v>1748</v>
      </c>
      <c r="E26" s="1494" t="s">
        <v>1262</v>
      </c>
      <c r="F26" s="1217" t="str">
        <f>VLOOKUP(TBL4_OptApp[[#This Row],[Option type
Defined List]],'Option Typs_Grps'!B$2:C$47, 2, FALSE)</f>
        <v>Customer Options</v>
      </c>
      <c r="G26" s="1409" t="s">
        <v>355</v>
      </c>
      <c r="H26" s="1410" t="s">
        <v>768</v>
      </c>
      <c r="I26" s="1410" t="s">
        <v>1871</v>
      </c>
      <c r="J26" s="1419"/>
      <c r="K26" s="1415" t="s">
        <v>1894</v>
      </c>
      <c r="L26" s="1410" t="s">
        <v>1871</v>
      </c>
      <c r="M26" s="1411" t="s">
        <v>1871</v>
      </c>
      <c r="N26" s="1419" t="s">
        <v>1871</v>
      </c>
      <c r="O26" s="1410" t="s">
        <v>1871</v>
      </c>
      <c r="P26" s="1410" t="s">
        <v>1871</v>
      </c>
      <c r="Q26" s="1410" t="s">
        <v>1871</v>
      </c>
      <c r="R26" s="1498"/>
      <c r="S26" s="1415" t="s">
        <v>762</v>
      </c>
      <c r="T26" s="1415" t="s">
        <v>762</v>
      </c>
      <c r="U26" s="1412">
        <v>8.1739999999999995</v>
      </c>
      <c r="V26" s="1412"/>
      <c r="W26" s="1412"/>
      <c r="X26" s="1412"/>
      <c r="Y26" s="1412">
        <v>1.7597675116181599</v>
      </c>
      <c r="Z26" s="1412">
        <v>1.7597675116181613</v>
      </c>
      <c r="AA26" s="1412">
        <v>8.1739999999999995</v>
      </c>
      <c r="AB26" s="1413"/>
      <c r="AC26" s="1412"/>
      <c r="AD26" s="1412">
        <v>0</v>
      </c>
      <c r="AE26" s="1412">
        <v>0</v>
      </c>
      <c r="AF26" s="1414"/>
      <c r="AG26" s="1412">
        <v>73.479709161506108</v>
      </c>
      <c r="AH26" s="1412">
        <v>51.078545336932052</v>
      </c>
      <c r="AI26" s="1412"/>
      <c r="AJ26" s="1412"/>
      <c r="AK26" s="1412"/>
      <c r="AL26" s="1412"/>
      <c r="AM26" s="1412"/>
      <c r="AN26" s="1412"/>
      <c r="AO26" s="1412"/>
      <c r="AP26" s="1412"/>
      <c r="AQ26" s="1412"/>
      <c r="AR26" s="1412"/>
      <c r="AS26" s="1412"/>
      <c r="AT26" s="1412"/>
      <c r="AU26" s="1412"/>
      <c r="AV26" s="1412">
        <v>0</v>
      </c>
      <c r="AW26" s="1498" t="s">
        <v>1616</v>
      </c>
      <c r="AX26" s="1408">
        <v>73.479709161506108</v>
      </c>
      <c r="AY26" s="1414" t="s">
        <v>1871</v>
      </c>
      <c r="AZ26" s="1418" t="s">
        <v>1871</v>
      </c>
      <c r="BA26" s="1418" t="s">
        <v>1871</v>
      </c>
      <c r="BB26" s="1418" t="s">
        <v>1871</v>
      </c>
      <c r="BC26" s="1418"/>
      <c r="BD26" s="1420"/>
    </row>
    <row r="27" spans="1:56" ht="55.2" x14ac:dyDescent="0.3">
      <c r="A27" s="69"/>
      <c r="B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7" s="1492" t="s">
        <v>1617</v>
      </c>
      <c r="D27" s="1493" t="s">
        <v>1749</v>
      </c>
      <c r="E27" s="1494" t="s">
        <v>1262</v>
      </c>
      <c r="F27" s="1217" t="str">
        <f>VLOOKUP(TBL4_OptApp[[#This Row],[Option type
Defined List]],'Option Typs_Grps'!B$2:C$47, 2, FALSE)</f>
        <v>Customer Options</v>
      </c>
      <c r="G27" s="1409" t="s">
        <v>355</v>
      </c>
      <c r="H27" s="1410" t="s">
        <v>768</v>
      </c>
      <c r="I27" s="1410" t="s">
        <v>1871</v>
      </c>
      <c r="J27" s="1419"/>
      <c r="K27" s="1415" t="s">
        <v>1895</v>
      </c>
      <c r="L27" s="1410" t="s">
        <v>1871</v>
      </c>
      <c r="M27" s="1411" t="s">
        <v>1871</v>
      </c>
      <c r="N27" s="1419" t="s">
        <v>1871</v>
      </c>
      <c r="O27" s="1410" t="s">
        <v>1871</v>
      </c>
      <c r="P27" s="1410" t="s">
        <v>1871</v>
      </c>
      <c r="Q27" s="1410" t="s">
        <v>1871</v>
      </c>
      <c r="R27" s="1498"/>
      <c r="S27" s="1415" t="s">
        <v>762</v>
      </c>
      <c r="T27" s="1415" t="s">
        <v>762</v>
      </c>
      <c r="U27" s="1412">
        <v>0.125</v>
      </c>
      <c r="V27" s="1412"/>
      <c r="W27" s="1412"/>
      <c r="X27" s="1412"/>
      <c r="Y27" s="1412">
        <v>6.0074728730995494E-2</v>
      </c>
      <c r="Z27" s="1412">
        <v>6.0074728730995508E-2</v>
      </c>
      <c r="AA27" s="1412">
        <v>0.125</v>
      </c>
      <c r="AB27" s="1413"/>
      <c r="AC27" s="1412"/>
      <c r="AD27" s="1412">
        <v>0</v>
      </c>
      <c r="AE27" s="1412">
        <v>0</v>
      </c>
      <c r="AF27" s="1414"/>
      <c r="AG27" s="1412">
        <v>266.82778790316809</v>
      </c>
      <c r="AH27" s="1412">
        <v>2.2508642675391717</v>
      </c>
      <c r="AI27" s="1412"/>
      <c r="AJ27" s="1412"/>
      <c r="AK27" s="1412"/>
      <c r="AL27" s="1412"/>
      <c r="AM27" s="1412"/>
      <c r="AN27" s="1412"/>
      <c r="AO27" s="1412"/>
      <c r="AP27" s="1412"/>
      <c r="AQ27" s="1412"/>
      <c r="AR27" s="1412"/>
      <c r="AS27" s="1412"/>
      <c r="AT27" s="1412"/>
      <c r="AU27" s="1412"/>
      <c r="AV27" s="1412">
        <v>0</v>
      </c>
      <c r="AW27" s="1498" t="s">
        <v>1617</v>
      </c>
      <c r="AX27" s="1408">
        <v>266.82778790316809</v>
      </c>
      <c r="AY27" s="1414" t="s">
        <v>1871</v>
      </c>
      <c r="AZ27" s="1418" t="s">
        <v>1871</v>
      </c>
      <c r="BA27" s="1418" t="s">
        <v>1871</v>
      </c>
      <c r="BB27" s="1418" t="s">
        <v>1871</v>
      </c>
      <c r="BC27" s="1418"/>
      <c r="BD27" s="1420"/>
    </row>
    <row r="28" spans="1:56" ht="55.2" x14ac:dyDescent="0.3">
      <c r="A28" s="69"/>
      <c r="B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8" s="1492" t="s">
        <v>1618</v>
      </c>
      <c r="D28" s="1493" t="s">
        <v>1750</v>
      </c>
      <c r="E28" s="1494" t="s">
        <v>1262</v>
      </c>
      <c r="F28" s="1217" t="str">
        <f>VLOOKUP(TBL4_OptApp[[#This Row],[Option type
Defined List]],'Option Typs_Grps'!B$2:C$47, 2, FALSE)</f>
        <v>Customer Options</v>
      </c>
      <c r="G28" s="1409" t="s">
        <v>355</v>
      </c>
      <c r="H28" s="1410" t="s">
        <v>768</v>
      </c>
      <c r="I28" s="1410" t="s">
        <v>1871</v>
      </c>
      <c r="J28" s="1419"/>
      <c r="K28" s="1415" t="s">
        <v>1896</v>
      </c>
      <c r="L28" s="1410" t="s">
        <v>1871</v>
      </c>
      <c r="M28" s="1411" t="s">
        <v>1871</v>
      </c>
      <c r="N28" s="1419" t="s">
        <v>1871</v>
      </c>
      <c r="O28" s="1410" t="s">
        <v>1871</v>
      </c>
      <c r="P28" s="1410" t="s">
        <v>1871</v>
      </c>
      <c r="Q28" s="1410" t="s">
        <v>1871</v>
      </c>
      <c r="R28" s="1498"/>
      <c r="S28" s="1415" t="s">
        <v>762</v>
      </c>
      <c r="T28" s="1415" t="s">
        <v>762</v>
      </c>
      <c r="U28" s="1412">
        <v>8.4217999999999904</v>
      </c>
      <c r="V28" s="1412"/>
      <c r="W28" s="1412"/>
      <c r="X28" s="1412"/>
      <c r="Y28" s="1412">
        <v>1.349999161392351</v>
      </c>
      <c r="Z28" s="1412">
        <v>1.3499991613923512</v>
      </c>
      <c r="AA28" s="1412">
        <v>8.4217999999999904</v>
      </c>
      <c r="AB28" s="1413"/>
      <c r="AC28" s="1412"/>
      <c r="AD28" s="1412">
        <v>0</v>
      </c>
      <c r="AE28" s="1412">
        <v>0</v>
      </c>
      <c r="AF28" s="1414"/>
      <c r="AG28" s="1412">
        <v>66.370063975660614</v>
      </c>
      <c r="AH28" s="1412">
        <v>45.978114179588374</v>
      </c>
      <c r="AI28" s="1412"/>
      <c r="AJ28" s="1412"/>
      <c r="AK28" s="1412"/>
      <c r="AL28" s="1412"/>
      <c r="AM28" s="1412"/>
      <c r="AN28" s="1412"/>
      <c r="AO28" s="1412"/>
      <c r="AP28" s="1412"/>
      <c r="AQ28" s="1412"/>
      <c r="AR28" s="1412"/>
      <c r="AS28" s="1412"/>
      <c r="AT28" s="1412"/>
      <c r="AU28" s="1412"/>
      <c r="AV28" s="1412">
        <v>0</v>
      </c>
      <c r="AW28" s="1498" t="s">
        <v>1618</v>
      </c>
      <c r="AX28" s="1408">
        <v>66.370063975660614</v>
      </c>
      <c r="AY28" s="1414" t="s">
        <v>1871</v>
      </c>
      <c r="AZ28" s="1418" t="s">
        <v>1871</v>
      </c>
      <c r="BA28" s="1418" t="s">
        <v>1871</v>
      </c>
      <c r="BB28" s="1418" t="s">
        <v>1871</v>
      </c>
      <c r="BC28" s="1418"/>
      <c r="BD28" s="1420"/>
    </row>
    <row r="29" spans="1:56" ht="82.8" x14ac:dyDescent="0.3">
      <c r="A29" s="69"/>
      <c r="B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9" s="1492" t="s">
        <v>1619</v>
      </c>
      <c r="D29" s="1493" t="s">
        <v>1751</v>
      </c>
      <c r="E29" s="1494" t="s">
        <v>1262</v>
      </c>
      <c r="F29" s="1217" t="str">
        <f>VLOOKUP(TBL4_OptApp[[#This Row],[Option type
Defined List]],'Option Typs_Grps'!B$2:C$47, 2, FALSE)</f>
        <v>Customer Options</v>
      </c>
      <c r="G29" s="1409" t="s">
        <v>355</v>
      </c>
      <c r="H29" s="1410" t="s">
        <v>768</v>
      </c>
      <c r="I29" s="1410" t="s">
        <v>1871</v>
      </c>
      <c r="J29" s="1410"/>
      <c r="K29" s="1415" t="s">
        <v>1897</v>
      </c>
      <c r="L29" s="1410" t="s">
        <v>1871</v>
      </c>
      <c r="M29" s="1411" t="s">
        <v>1871</v>
      </c>
      <c r="N29" s="1410" t="s">
        <v>1871</v>
      </c>
      <c r="O29" s="1410" t="s">
        <v>1871</v>
      </c>
      <c r="P29" s="1410" t="s">
        <v>1871</v>
      </c>
      <c r="Q29" s="1410" t="s">
        <v>1871</v>
      </c>
      <c r="R29" s="1498"/>
      <c r="S29" s="1415" t="s">
        <v>762</v>
      </c>
      <c r="T29" s="1415" t="s">
        <v>762</v>
      </c>
      <c r="U29" s="1412">
        <v>0.37090000000000067</v>
      </c>
      <c r="V29" s="1412"/>
      <c r="W29" s="1412"/>
      <c r="X29" s="1412"/>
      <c r="Y29" s="1412">
        <v>0.34464338017866264</v>
      </c>
      <c r="Z29" s="1412">
        <v>0.34464338017866269</v>
      </c>
      <c r="AA29" s="1412">
        <v>0.37090000000000067</v>
      </c>
      <c r="AB29" s="1413"/>
      <c r="AC29" s="1412"/>
      <c r="AD29" s="1412">
        <v>0</v>
      </c>
      <c r="AE29" s="1412">
        <v>0</v>
      </c>
      <c r="AF29" s="1412"/>
      <c r="AG29" s="1412">
        <v>247.80320308341319</v>
      </c>
      <c r="AH29" s="1412">
        <v>9.3742094535953608</v>
      </c>
      <c r="AI29" s="1412"/>
      <c r="AJ29" s="1412"/>
      <c r="AK29" s="1412"/>
      <c r="AL29" s="1412"/>
      <c r="AM29" s="1412"/>
      <c r="AN29" s="1412"/>
      <c r="AO29" s="1412"/>
      <c r="AP29" s="1412"/>
      <c r="AQ29" s="1412"/>
      <c r="AR29" s="1412"/>
      <c r="AS29" s="1412"/>
      <c r="AT29" s="1412"/>
      <c r="AU29" s="1412"/>
      <c r="AV29" s="1412">
        <v>0</v>
      </c>
      <c r="AW29" s="1498" t="s">
        <v>1619</v>
      </c>
      <c r="AX29" s="1408">
        <v>247.80320308341319</v>
      </c>
      <c r="AY29" s="1412" t="s">
        <v>1871</v>
      </c>
      <c r="AZ29" s="1418" t="s">
        <v>1871</v>
      </c>
      <c r="BA29" s="1418" t="s">
        <v>1871</v>
      </c>
      <c r="BB29" s="1418" t="s">
        <v>1871</v>
      </c>
      <c r="BC29" s="1418"/>
      <c r="BD29" s="1420"/>
    </row>
    <row r="30" spans="1:56" ht="55.2" x14ac:dyDescent="0.3">
      <c r="A30" s="69"/>
      <c r="B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0" s="1492" t="s">
        <v>1620</v>
      </c>
      <c r="D30" s="1493" t="s">
        <v>1752</v>
      </c>
      <c r="E30" s="1494" t="s">
        <v>1262</v>
      </c>
      <c r="F30" s="1217" t="str">
        <f>VLOOKUP(TBL4_OptApp[[#This Row],[Option type
Defined List]],'Option Typs_Grps'!B$2:C$47, 2, FALSE)</f>
        <v>Customer Options</v>
      </c>
      <c r="G30" s="1409" t="s">
        <v>355</v>
      </c>
      <c r="H30" s="1410" t="s">
        <v>768</v>
      </c>
      <c r="I30" s="1410" t="s">
        <v>1871</v>
      </c>
      <c r="J30" s="1419"/>
      <c r="K30" s="1415" t="s">
        <v>1898</v>
      </c>
      <c r="L30" s="1410" t="s">
        <v>1871</v>
      </c>
      <c r="M30" s="1411" t="s">
        <v>1871</v>
      </c>
      <c r="N30" s="1419" t="s">
        <v>1871</v>
      </c>
      <c r="O30" s="1410" t="s">
        <v>1871</v>
      </c>
      <c r="P30" s="1410" t="s">
        <v>1871</v>
      </c>
      <c r="Q30" s="1410" t="s">
        <v>1871</v>
      </c>
      <c r="R30" s="1498"/>
      <c r="S30" s="1415" t="s">
        <v>762</v>
      </c>
      <c r="T30" s="1415" t="s">
        <v>762</v>
      </c>
      <c r="U30" s="1412">
        <v>0.37090000000000067</v>
      </c>
      <c r="V30" s="1412"/>
      <c r="W30" s="1412"/>
      <c r="X30" s="1412"/>
      <c r="Y30" s="1412">
        <v>0.26285422790802437</v>
      </c>
      <c r="Z30" s="1412">
        <v>0.26285422790802443</v>
      </c>
      <c r="AA30" s="1412">
        <v>0.37090000000000067</v>
      </c>
      <c r="AB30" s="1413"/>
      <c r="AC30" s="1412"/>
      <c r="AD30" s="1412">
        <v>0</v>
      </c>
      <c r="AE30" s="1412">
        <v>0</v>
      </c>
      <c r="AF30" s="1414"/>
      <c r="AG30" s="1412">
        <v>213.89685870932854</v>
      </c>
      <c r="AH30" s="1412">
        <v>8.091557857435749</v>
      </c>
      <c r="AI30" s="1412"/>
      <c r="AJ30" s="1412"/>
      <c r="AK30" s="1412"/>
      <c r="AL30" s="1412"/>
      <c r="AM30" s="1412"/>
      <c r="AN30" s="1412"/>
      <c r="AO30" s="1412"/>
      <c r="AP30" s="1412"/>
      <c r="AQ30" s="1412"/>
      <c r="AR30" s="1412"/>
      <c r="AS30" s="1412"/>
      <c r="AT30" s="1412"/>
      <c r="AU30" s="1412"/>
      <c r="AV30" s="1412">
        <v>0</v>
      </c>
      <c r="AW30" s="1498" t="s">
        <v>1620</v>
      </c>
      <c r="AX30" s="1408">
        <v>213.89685870932854</v>
      </c>
      <c r="AY30" s="1414" t="s">
        <v>1871</v>
      </c>
      <c r="AZ30" s="1418" t="s">
        <v>1871</v>
      </c>
      <c r="BA30" s="1418" t="s">
        <v>1871</v>
      </c>
      <c r="BB30" s="1418" t="s">
        <v>1871</v>
      </c>
      <c r="BC30" s="1418"/>
      <c r="BD30" s="1420"/>
    </row>
    <row r="31" spans="1:56" ht="55.2" x14ac:dyDescent="0.3">
      <c r="A31" s="69"/>
      <c r="B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1" s="1492" t="s">
        <v>1621</v>
      </c>
      <c r="D31" s="1493" t="s">
        <v>1753</v>
      </c>
      <c r="E31" s="1494" t="s">
        <v>1262</v>
      </c>
      <c r="F31" s="1217" t="str">
        <f>VLOOKUP(TBL4_OptApp[[#This Row],[Option type
Defined List]],'Option Typs_Grps'!B$2:C$47, 2, FALSE)</f>
        <v>Customer Options</v>
      </c>
      <c r="G31" s="1409" t="s">
        <v>355</v>
      </c>
      <c r="H31" s="1410" t="s">
        <v>768</v>
      </c>
      <c r="I31" s="1410" t="s">
        <v>1871</v>
      </c>
      <c r="J31" s="1419"/>
      <c r="K31" s="1415" t="s">
        <v>1899</v>
      </c>
      <c r="L31" s="1410" t="s">
        <v>1871</v>
      </c>
      <c r="M31" s="1411" t="s">
        <v>1871</v>
      </c>
      <c r="N31" s="1419" t="s">
        <v>1871</v>
      </c>
      <c r="O31" s="1410" t="s">
        <v>1871</v>
      </c>
      <c r="P31" s="1410" t="s">
        <v>1871</v>
      </c>
      <c r="Q31" s="1410" t="s">
        <v>1871</v>
      </c>
      <c r="R31" s="1498"/>
      <c r="S31" s="1415" t="s">
        <v>762</v>
      </c>
      <c r="T31" s="1415" t="s">
        <v>762</v>
      </c>
      <c r="U31" s="1412">
        <v>0.37090000000000067</v>
      </c>
      <c r="V31" s="1412"/>
      <c r="W31" s="1412"/>
      <c r="X31" s="1412"/>
      <c r="Y31" s="1412">
        <v>0.25133196868497476</v>
      </c>
      <c r="Z31" s="1412">
        <v>0.2513319686849747</v>
      </c>
      <c r="AA31" s="1412">
        <v>0.37090000000000067</v>
      </c>
      <c r="AB31" s="1413"/>
      <c r="AC31" s="1412"/>
      <c r="AD31" s="1412">
        <v>0</v>
      </c>
      <c r="AE31" s="1412">
        <v>0</v>
      </c>
      <c r="AF31" s="1414"/>
      <c r="AG31" s="1412">
        <v>211.44648754826144</v>
      </c>
      <c r="AH31" s="1412">
        <v>7.9988621528723165</v>
      </c>
      <c r="AI31" s="1412"/>
      <c r="AJ31" s="1412"/>
      <c r="AK31" s="1412"/>
      <c r="AL31" s="1412"/>
      <c r="AM31" s="1412"/>
      <c r="AN31" s="1412"/>
      <c r="AO31" s="1412"/>
      <c r="AP31" s="1412"/>
      <c r="AQ31" s="1412"/>
      <c r="AR31" s="1412"/>
      <c r="AS31" s="1412"/>
      <c r="AT31" s="1412"/>
      <c r="AU31" s="1412"/>
      <c r="AV31" s="1412">
        <v>0</v>
      </c>
      <c r="AW31" s="1498" t="s">
        <v>1621</v>
      </c>
      <c r="AX31" s="1408">
        <v>211.44648754826144</v>
      </c>
      <c r="AY31" s="1414" t="s">
        <v>1871</v>
      </c>
      <c r="AZ31" s="1418" t="s">
        <v>1871</v>
      </c>
      <c r="BA31" s="1418" t="s">
        <v>1871</v>
      </c>
      <c r="BB31" s="1418" t="s">
        <v>1871</v>
      </c>
      <c r="BC31" s="1418"/>
      <c r="BD31" s="1420"/>
    </row>
    <row r="32" spans="1:56" ht="82.8" x14ac:dyDescent="0.3">
      <c r="A32" s="69"/>
      <c r="B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2" s="1492" t="s">
        <v>1622</v>
      </c>
      <c r="D32" s="1493" t="s">
        <v>1754</v>
      </c>
      <c r="E32" s="1494" t="s">
        <v>781</v>
      </c>
      <c r="F32" s="1217" t="str">
        <f>VLOOKUP(TBL4_OptApp[[#This Row],[Option type
Defined List]],'Option Typs_Grps'!B$2:C$47, 2, FALSE)</f>
        <v>Customer Options</v>
      </c>
      <c r="G32" s="1409" t="s">
        <v>355</v>
      </c>
      <c r="H32" s="1410" t="s">
        <v>768</v>
      </c>
      <c r="I32" s="1410" t="s">
        <v>1871</v>
      </c>
      <c r="J32" s="1419"/>
      <c r="K32" s="1415" t="s">
        <v>1900</v>
      </c>
      <c r="L32" s="1410" t="s">
        <v>1871</v>
      </c>
      <c r="M32" s="1411" t="s">
        <v>1871</v>
      </c>
      <c r="N32" s="1419" t="s">
        <v>1871</v>
      </c>
      <c r="O32" s="1410" t="s">
        <v>1871</v>
      </c>
      <c r="P32" s="1410" t="s">
        <v>1871</v>
      </c>
      <c r="Q32" s="1410" t="s">
        <v>1871</v>
      </c>
      <c r="R32" s="1498"/>
      <c r="S32" s="1415" t="s">
        <v>762</v>
      </c>
      <c r="T32" s="1415" t="s">
        <v>762</v>
      </c>
      <c r="U32" s="1412">
        <v>1.8273999999999999</v>
      </c>
      <c r="V32" s="1412"/>
      <c r="W32" s="1412"/>
      <c r="X32" s="1412"/>
      <c r="Y32" s="1412">
        <v>0</v>
      </c>
      <c r="Z32" s="1412">
        <v>0</v>
      </c>
      <c r="AA32" s="1412">
        <v>1.8273999999999999</v>
      </c>
      <c r="AB32" s="1413"/>
      <c r="AC32" s="1412"/>
      <c r="AD32" s="1412">
        <v>0</v>
      </c>
      <c r="AE32" s="1412">
        <v>0</v>
      </c>
      <c r="AF32" s="1414"/>
      <c r="AG32" s="1412"/>
      <c r="AH32" s="1412"/>
      <c r="AI32" s="1412"/>
      <c r="AJ32" s="1412"/>
      <c r="AK32" s="1412"/>
      <c r="AL32" s="1412"/>
      <c r="AM32" s="1412"/>
      <c r="AN32" s="1412"/>
      <c r="AO32" s="1412"/>
      <c r="AP32" s="1412"/>
      <c r="AQ32" s="1412"/>
      <c r="AR32" s="1412"/>
      <c r="AS32" s="1412"/>
      <c r="AT32" s="1412"/>
      <c r="AU32" s="1412"/>
      <c r="AV32" s="1412">
        <v>0</v>
      </c>
      <c r="AW32" s="1498" t="s">
        <v>1622</v>
      </c>
      <c r="AX32" s="1408"/>
      <c r="AY32" s="1414" t="s">
        <v>1871</v>
      </c>
      <c r="AZ32" s="1418" t="s">
        <v>1871</v>
      </c>
      <c r="BA32" s="1418" t="s">
        <v>1871</v>
      </c>
      <c r="BB32" s="1418" t="s">
        <v>1871</v>
      </c>
      <c r="BC32" s="1418"/>
      <c r="BD32" s="1420"/>
    </row>
    <row r="33" spans="1:56" ht="55.2" x14ac:dyDescent="0.3">
      <c r="A33" s="69"/>
      <c r="B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3" s="1492" t="s">
        <v>1623</v>
      </c>
      <c r="D33" s="1493" t="s">
        <v>1755</v>
      </c>
      <c r="E33" s="1494" t="s">
        <v>781</v>
      </c>
      <c r="F33" s="1217" t="str">
        <f>VLOOKUP(TBL4_OptApp[[#This Row],[Option type
Defined List]],'Option Typs_Grps'!B$2:C$47, 2, FALSE)</f>
        <v>Customer Options</v>
      </c>
      <c r="G33" s="1409" t="s">
        <v>355</v>
      </c>
      <c r="H33" s="1410" t="s">
        <v>768</v>
      </c>
      <c r="I33" s="1410" t="s">
        <v>1871</v>
      </c>
      <c r="J33" s="1419"/>
      <c r="K33" s="1415" t="s">
        <v>1901</v>
      </c>
      <c r="L33" s="1410" t="s">
        <v>1871</v>
      </c>
      <c r="M33" s="1411" t="s">
        <v>1871</v>
      </c>
      <c r="N33" s="1419" t="s">
        <v>1871</v>
      </c>
      <c r="O33" s="1410" t="s">
        <v>1871</v>
      </c>
      <c r="P33" s="1410" t="s">
        <v>1871</v>
      </c>
      <c r="Q33" s="1410" t="s">
        <v>1871</v>
      </c>
      <c r="R33" s="1498"/>
      <c r="S33" s="1415" t="s">
        <v>762</v>
      </c>
      <c r="T33" s="1415" t="s">
        <v>762</v>
      </c>
      <c r="U33" s="1412">
        <v>0.11899999999999999</v>
      </c>
      <c r="V33" s="1412"/>
      <c r="W33" s="1412"/>
      <c r="X33" s="1412"/>
      <c r="Y33" s="1412">
        <v>3.8182523067314005E-2</v>
      </c>
      <c r="Z33" s="1412">
        <v>3.8182523067314005E-2</v>
      </c>
      <c r="AA33" s="1412">
        <v>0.11899999999999999</v>
      </c>
      <c r="AB33" s="1413"/>
      <c r="AC33" s="1412"/>
      <c r="AD33" s="1412">
        <v>0</v>
      </c>
      <c r="AE33" s="1412">
        <v>0</v>
      </c>
      <c r="AF33" s="1414"/>
      <c r="AG33" s="1412">
        <v>108.29710012156531</v>
      </c>
      <c r="AH33" s="1412">
        <v>0.90960638316825571</v>
      </c>
      <c r="AI33" s="1412"/>
      <c r="AJ33" s="1412"/>
      <c r="AK33" s="1412"/>
      <c r="AL33" s="1412"/>
      <c r="AM33" s="1412"/>
      <c r="AN33" s="1412"/>
      <c r="AO33" s="1412"/>
      <c r="AP33" s="1412"/>
      <c r="AQ33" s="1412"/>
      <c r="AR33" s="1412"/>
      <c r="AS33" s="1412"/>
      <c r="AT33" s="1412"/>
      <c r="AU33" s="1412"/>
      <c r="AV33" s="1412">
        <v>0</v>
      </c>
      <c r="AW33" s="1498" t="s">
        <v>1623</v>
      </c>
      <c r="AX33" s="1408">
        <v>108.29710012156531</v>
      </c>
      <c r="AY33" s="1414" t="s">
        <v>1871</v>
      </c>
      <c r="AZ33" s="1418" t="s">
        <v>1871</v>
      </c>
      <c r="BA33" s="1418" t="s">
        <v>1871</v>
      </c>
      <c r="BB33" s="1418" t="s">
        <v>1871</v>
      </c>
      <c r="BC33" s="1418"/>
      <c r="BD33" s="1420"/>
    </row>
    <row r="34" spans="1:56" ht="55.2" x14ac:dyDescent="0.3">
      <c r="A34" s="69"/>
      <c r="B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4" s="1492" t="s">
        <v>1624</v>
      </c>
      <c r="D34" s="1493" t="s">
        <v>1756</v>
      </c>
      <c r="E34" s="1494" t="s">
        <v>781</v>
      </c>
      <c r="F34" s="1217" t="str">
        <f>VLOOKUP(TBL4_OptApp[[#This Row],[Option type
Defined List]],'Option Typs_Grps'!B$2:C$47, 2, FALSE)</f>
        <v>Customer Options</v>
      </c>
      <c r="G34" s="1409" t="s">
        <v>355</v>
      </c>
      <c r="H34" s="1410" t="s">
        <v>768</v>
      </c>
      <c r="I34" s="1410" t="s">
        <v>1871</v>
      </c>
      <c r="J34" s="1419"/>
      <c r="K34" s="1415" t="s">
        <v>1902</v>
      </c>
      <c r="L34" s="1410" t="s">
        <v>1871</v>
      </c>
      <c r="M34" s="1411" t="s">
        <v>1871</v>
      </c>
      <c r="N34" s="1419" t="s">
        <v>1871</v>
      </c>
      <c r="O34" s="1410" t="s">
        <v>1871</v>
      </c>
      <c r="P34" s="1410" t="s">
        <v>1871</v>
      </c>
      <c r="Q34" s="1410" t="s">
        <v>1871</v>
      </c>
      <c r="R34" s="1498"/>
      <c r="S34" s="1415" t="s">
        <v>762</v>
      </c>
      <c r="T34" s="1415" t="s">
        <v>762</v>
      </c>
      <c r="U34" s="1412">
        <v>1.0965</v>
      </c>
      <c r="V34" s="1412"/>
      <c r="W34" s="1412"/>
      <c r="X34" s="1412"/>
      <c r="Y34" s="1412">
        <v>0.62152787120375586</v>
      </c>
      <c r="Z34" s="1412">
        <v>0.62152787120375586</v>
      </c>
      <c r="AA34" s="1412">
        <v>1.0965</v>
      </c>
      <c r="AB34" s="1413"/>
      <c r="AC34" s="1412"/>
      <c r="AD34" s="1412">
        <v>0</v>
      </c>
      <c r="AE34" s="1412">
        <v>0</v>
      </c>
      <c r="AF34" s="1414"/>
      <c r="AG34" s="1412">
        <v>203.14129507547136</v>
      </c>
      <c r="AH34" s="1412">
        <v>16.413163881939521</v>
      </c>
      <c r="AI34" s="1412"/>
      <c r="AJ34" s="1412"/>
      <c r="AK34" s="1412"/>
      <c r="AL34" s="1412"/>
      <c r="AM34" s="1412"/>
      <c r="AN34" s="1412"/>
      <c r="AO34" s="1412"/>
      <c r="AP34" s="1412"/>
      <c r="AQ34" s="1412"/>
      <c r="AR34" s="1412"/>
      <c r="AS34" s="1412"/>
      <c r="AT34" s="1412"/>
      <c r="AU34" s="1412"/>
      <c r="AV34" s="1412">
        <v>0</v>
      </c>
      <c r="AW34" s="1498" t="s">
        <v>1624</v>
      </c>
      <c r="AX34" s="1408">
        <v>203.14129507547136</v>
      </c>
      <c r="AY34" s="1414" t="s">
        <v>1871</v>
      </c>
      <c r="AZ34" s="1418" t="s">
        <v>1871</v>
      </c>
      <c r="BA34" s="1418" t="s">
        <v>1871</v>
      </c>
      <c r="BB34" s="1418" t="s">
        <v>1871</v>
      </c>
      <c r="BC34" s="1418"/>
      <c r="BD34" s="1420"/>
    </row>
    <row r="35" spans="1:56" ht="82.8" x14ac:dyDescent="0.3">
      <c r="A35" s="69"/>
      <c r="B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5" s="1492" t="s">
        <v>1625</v>
      </c>
      <c r="D35" s="1493" t="s">
        <v>1757</v>
      </c>
      <c r="E35" s="1494" t="s">
        <v>1208</v>
      </c>
      <c r="F35" s="1217" t="str">
        <f>VLOOKUP(TBL4_OptApp[[#This Row],[Option type
Defined List]],'Option Typs_Grps'!B$2:C$47, 2, FALSE)</f>
        <v>Distribution Options</v>
      </c>
      <c r="G35" s="1409" t="s">
        <v>355</v>
      </c>
      <c r="H35" s="1410" t="s">
        <v>768</v>
      </c>
      <c r="I35" s="1410" t="s">
        <v>1871</v>
      </c>
      <c r="J35" s="1419"/>
      <c r="K35" s="1415" t="s">
        <v>1903</v>
      </c>
      <c r="L35" s="1410" t="s">
        <v>1871</v>
      </c>
      <c r="M35" s="1411" t="s">
        <v>1871</v>
      </c>
      <c r="N35" s="1419" t="s">
        <v>1871</v>
      </c>
      <c r="O35" s="1410" t="s">
        <v>1871</v>
      </c>
      <c r="P35" s="1410" t="s">
        <v>1871</v>
      </c>
      <c r="Q35" s="1410" t="s">
        <v>1871</v>
      </c>
      <c r="R35" s="1498"/>
      <c r="S35" s="1415" t="s">
        <v>762</v>
      </c>
      <c r="T35" s="1415" t="s">
        <v>762</v>
      </c>
      <c r="U35" s="1412">
        <v>9.23</v>
      </c>
      <c r="V35" s="1412"/>
      <c r="W35" s="1412"/>
      <c r="X35" s="1412"/>
      <c r="Y35" s="1412">
        <v>5.1598554513395856</v>
      </c>
      <c r="Z35" s="1412">
        <v>5.1598554513395865</v>
      </c>
      <c r="AA35" s="1412">
        <v>9.23</v>
      </c>
      <c r="AB35" s="1413"/>
      <c r="AC35" s="1412"/>
      <c r="AD35" s="1412">
        <v>0</v>
      </c>
      <c r="AE35" s="1412">
        <v>0</v>
      </c>
      <c r="AF35" s="1414"/>
      <c r="AG35" s="1412">
        <v>290.101099043364</v>
      </c>
      <c r="AH35" s="1412">
        <v>127.31255889749112</v>
      </c>
      <c r="AI35" s="1412"/>
      <c r="AJ35" s="1412"/>
      <c r="AK35" s="1412"/>
      <c r="AL35" s="1412"/>
      <c r="AM35" s="1412"/>
      <c r="AN35" s="1412"/>
      <c r="AO35" s="1412"/>
      <c r="AP35" s="1412"/>
      <c r="AQ35" s="1412"/>
      <c r="AR35" s="1412">
        <v>16</v>
      </c>
      <c r="AS35" s="1412"/>
      <c r="AT35" s="1412"/>
      <c r="AU35" s="1412"/>
      <c r="AV35" s="1412">
        <v>0</v>
      </c>
      <c r="AW35" s="1498" t="s">
        <v>1625</v>
      </c>
      <c r="AX35" s="1408">
        <v>290.101099043364</v>
      </c>
      <c r="AY35" s="1414" t="s">
        <v>1871</v>
      </c>
      <c r="AZ35" s="1418" t="s">
        <v>1871</v>
      </c>
      <c r="BA35" s="1418" t="s">
        <v>1871</v>
      </c>
      <c r="BB35" s="1418" t="s">
        <v>1871</v>
      </c>
      <c r="BC35" s="1418"/>
      <c r="BD35" s="1420"/>
    </row>
    <row r="36" spans="1:56" ht="55.2" x14ac:dyDescent="0.3">
      <c r="A36" s="69"/>
      <c r="B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6" s="1492" t="s">
        <v>1626</v>
      </c>
      <c r="D36" s="1493" t="s">
        <v>1758</v>
      </c>
      <c r="E36" s="1494" t="s">
        <v>1208</v>
      </c>
      <c r="F36" s="1217" t="str">
        <f>VLOOKUP(TBL4_OptApp[[#This Row],[Option type
Defined List]],'Option Typs_Grps'!B$2:C$47, 2, FALSE)</f>
        <v>Distribution Options</v>
      </c>
      <c r="G36" s="1409" t="s">
        <v>355</v>
      </c>
      <c r="H36" s="1410" t="s">
        <v>768</v>
      </c>
      <c r="I36" s="1410" t="s">
        <v>1871</v>
      </c>
      <c r="J36" s="1419"/>
      <c r="K36" s="1415" t="s">
        <v>1904</v>
      </c>
      <c r="L36" s="1410" t="s">
        <v>1871</v>
      </c>
      <c r="M36" s="1411" t="s">
        <v>1871</v>
      </c>
      <c r="N36" s="1419" t="s">
        <v>1871</v>
      </c>
      <c r="O36" s="1410" t="s">
        <v>1871</v>
      </c>
      <c r="P36" s="1410" t="s">
        <v>1871</v>
      </c>
      <c r="Q36" s="1410" t="s">
        <v>1871</v>
      </c>
      <c r="R36" s="1498"/>
      <c r="S36" s="1415" t="s">
        <v>762</v>
      </c>
      <c r="T36" s="1415" t="s">
        <v>762</v>
      </c>
      <c r="U36" s="1412">
        <v>1.1299999999999999</v>
      </c>
      <c r="V36" s="1412"/>
      <c r="W36" s="1412"/>
      <c r="X36" s="1412"/>
      <c r="Y36" s="1412">
        <v>2.6300134779971622</v>
      </c>
      <c r="Z36" s="1412">
        <v>2.6300134779971631</v>
      </c>
      <c r="AA36" s="1412">
        <v>1.1299999999999999</v>
      </c>
      <c r="AB36" s="1413"/>
      <c r="AC36" s="1412"/>
      <c r="AD36" s="1412">
        <v>0</v>
      </c>
      <c r="AE36" s="1412">
        <v>0</v>
      </c>
      <c r="AF36" s="1414"/>
      <c r="AG36" s="1412">
        <v>3782.6703250784699</v>
      </c>
      <c r="AH36" s="1412">
        <v>71.5031576746279</v>
      </c>
      <c r="AI36" s="1412"/>
      <c r="AJ36" s="1412"/>
      <c r="AK36" s="1412"/>
      <c r="AL36" s="1412"/>
      <c r="AM36" s="1412"/>
      <c r="AN36" s="1412"/>
      <c r="AO36" s="1412"/>
      <c r="AP36" s="1412"/>
      <c r="AQ36" s="1412"/>
      <c r="AR36" s="1412">
        <v>2</v>
      </c>
      <c r="AS36" s="1412"/>
      <c r="AT36" s="1412"/>
      <c r="AU36" s="1412"/>
      <c r="AV36" s="1412">
        <v>0</v>
      </c>
      <c r="AW36" s="1498" t="s">
        <v>1626</v>
      </c>
      <c r="AX36" s="1408">
        <v>3782.6703250784699</v>
      </c>
      <c r="AY36" s="1414" t="s">
        <v>1871</v>
      </c>
      <c r="AZ36" s="1418" t="s">
        <v>1871</v>
      </c>
      <c r="BA36" s="1418" t="s">
        <v>1871</v>
      </c>
      <c r="BB36" s="1418" t="s">
        <v>1871</v>
      </c>
      <c r="BC36" s="1418"/>
      <c r="BD36" s="1420"/>
    </row>
    <row r="37" spans="1:56" ht="55.2" x14ac:dyDescent="0.3">
      <c r="A37" s="69"/>
      <c r="B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 s="1492" t="s">
        <v>1627</v>
      </c>
      <c r="D37" s="1493" t="s">
        <v>1759</v>
      </c>
      <c r="E37" s="1494" t="s">
        <v>1208</v>
      </c>
      <c r="F37" s="1217" t="str">
        <f>VLOOKUP(TBL4_OptApp[[#This Row],[Option type
Defined List]],'Option Typs_Grps'!B$2:C$47, 2, FALSE)</f>
        <v>Distribution Options</v>
      </c>
      <c r="G37" s="1409" t="s">
        <v>355</v>
      </c>
      <c r="H37" s="1410" t="s">
        <v>768</v>
      </c>
      <c r="I37" s="1410" t="s">
        <v>1871</v>
      </c>
      <c r="J37" s="1419"/>
      <c r="K37" s="1415" t="s">
        <v>1905</v>
      </c>
      <c r="L37" s="1410" t="s">
        <v>1871</v>
      </c>
      <c r="M37" s="1411" t="s">
        <v>1871</v>
      </c>
      <c r="N37" s="1419" t="s">
        <v>1871</v>
      </c>
      <c r="O37" s="1410" t="s">
        <v>1871</v>
      </c>
      <c r="P37" s="1410" t="s">
        <v>1871</v>
      </c>
      <c r="Q37" s="1410" t="s">
        <v>1871</v>
      </c>
      <c r="R37" s="1498"/>
      <c r="S37" s="1415" t="s">
        <v>762</v>
      </c>
      <c r="T37" s="1415" t="s">
        <v>762</v>
      </c>
      <c r="U37" s="1412">
        <v>7.86</v>
      </c>
      <c r="V37" s="1412"/>
      <c r="W37" s="1412"/>
      <c r="X37" s="1412"/>
      <c r="Y37" s="1412">
        <v>5.0595239423493874</v>
      </c>
      <c r="Z37" s="1412">
        <v>5.0595239423493918</v>
      </c>
      <c r="AA37" s="1412">
        <v>7.86</v>
      </c>
      <c r="AB37" s="1413"/>
      <c r="AC37" s="1412"/>
      <c r="AD37" s="1412">
        <v>0</v>
      </c>
      <c r="AE37" s="1412">
        <v>0</v>
      </c>
      <c r="AF37" s="1414"/>
      <c r="AG37" s="1412">
        <v>305.7509294661869</v>
      </c>
      <c r="AH37" s="1412">
        <v>126.60577016885048</v>
      </c>
      <c r="AI37" s="1412"/>
      <c r="AJ37" s="1412"/>
      <c r="AK37" s="1412"/>
      <c r="AL37" s="1412"/>
      <c r="AM37" s="1412"/>
      <c r="AN37" s="1412"/>
      <c r="AO37" s="1412"/>
      <c r="AP37" s="1412"/>
      <c r="AQ37" s="1412"/>
      <c r="AR37" s="1412">
        <v>8</v>
      </c>
      <c r="AS37" s="1412"/>
      <c r="AT37" s="1412"/>
      <c r="AU37" s="1412"/>
      <c r="AV37" s="1412">
        <v>0</v>
      </c>
      <c r="AW37" s="1498" t="s">
        <v>1627</v>
      </c>
      <c r="AX37" s="1408">
        <v>305.7509294661869</v>
      </c>
      <c r="AY37" s="1414" t="s">
        <v>1871</v>
      </c>
      <c r="AZ37" s="1418" t="s">
        <v>1871</v>
      </c>
      <c r="BA37" s="1418" t="s">
        <v>1871</v>
      </c>
      <c r="BB37" s="1418" t="s">
        <v>1871</v>
      </c>
      <c r="BC37" s="1418"/>
      <c r="BD37" s="1420"/>
    </row>
    <row r="38" spans="1:56" ht="82.8" x14ac:dyDescent="0.3">
      <c r="A38" s="69"/>
      <c r="B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 s="1492" t="s">
        <v>1628</v>
      </c>
      <c r="D38" s="1493" t="s">
        <v>1760</v>
      </c>
      <c r="E38" s="1494" t="s">
        <v>1224</v>
      </c>
      <c r="F38" s="1217" t="str">
        <f>VLOOKUP(TBL4_OptApp[[#This Row],[Option type
Defined List]],'Option Typs_Grps'!B$2:C$47, 2, FALSE)</f>
        <v>Distribution Options</v>
      </c>
      <c r="G38" s="1409" t="s">
        <v>355</v>
      </c>
      <c r="H38" s="1410" t="s">
        <v>768</v>
      </c>
      <c r="I38" s="1410" t="s">
        <v>1871</v>
      </c>
      <c r="J38" s="1419"/>
      <c r="K38" s="1415" t="s">
        <v>1906</v>
      </c>
      <c r="L38" s="1410" t="s">
        <v>1871</v>
      </c>
      <c r="M38" s="1411" t="s">
        <v>1871</v>
      </c>
      <c r="N38" s="1419" t="s">
        <v>1871</v>
      </c>
      <c r="O38" s="1410" t="s">
        <v>1871</v>
      </c>
      <c r="P38" s="1410" t="s">
        <v>1871</v>
      </c>
      <c r="Q38" s="1410" t="s">
        <v>1871</v>
      </c>
      <c r="R38" s="1498"/>
      <c r="S38" s="1415" t="s">
        <v>762</v>
      </c>
      <c r="T38" s="1415" t="s">
        <v>762</v>
      </c>
      <c r="U38" s="1412">
        <v>0.88200000000000001</v>
      </c>
      <c r="V38" s="1412"/>
      <c r="W38" s="1412"/>
      <c r="X38" s="1412"/>
      <c r="Y38" s="1412">
        <v>4.4779253416446967E-3</v>
      </c>
      <c r="Z38" s="1412">
        <v>4.4779253416446967E-3</v>
      </c>
      <c r="AA38" s="1412">
        <v>0.88200000000000001</v>
      </c>
      <c r="AB38" s="1413"/>
      <c r="AC38" s="1412"/>
      <c r="AD38" s="1412">
        <v>0</v>
      </c>
      <c r="AE38" s="1412">
        <v>0</v>
      </c>
      <c r="AF38" s="1414"/>
      <c r="AG38" s="1412">
        <v>4.4653773932774268</v>
      </c>
      <c r="AH38" s="1412">
        <v>0.11572228751242916</v>
      </c>
      <c r="AI38" s="1412"/>
      <c r="AJ38" s="1412"/>
      <c r="AK38" s="1412"/>
      <c r="AL38" s="1412"/>
      <c r="AM38" s="1412"/>
      <c r="AN38" s="1412"/>
      <c r="AO38" s="1412"/>
      <c r="AP38" s="1412"/>
      <c r="AQ38" s="1412"/>
      <c r="AR38" s="1412"/>
      <c r="AS38" s="1412"/>
      <c r="AT38" s="1412"/>
      <c r="AU38" s="1412"/>
      <c r="AV38" s="1412">
        <v>0</v>
      </c>
      <c r="AW38" s="1498" t="s">
        <v>1628</v>
      </c>
      <c r="AX38" s="1408">
        <v>4.4653773932774268</v>
      </c>
      <c r="AY38" s="1414" t="s">
        <v>1871</v>
      </c>
      <c r="AZ38" s="1418" t="s">
        <v>1871</v>
      </c>
      <c r="BA38" s="1418" t="s">
        <v>1871</v>
      </c>
      <c r="BB38" s="1418" t="s">
        <v>1871</v>
      </c>
      <c r="BC38" s="1418"/>
      <c r="BD38" s="1420"/>
    </row>
    <row r="39" spans="1:56" ht="82.8" x14ac:dyDescent="0.3">
      <c r="A39" s="69"/>
      <c r="B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9" s="1492" t="s">
        <v>1629</v>
      </c>
      <c r="D39" s="1493" t="s">
        <v>1761</v>
      </c>
      <c r="E39" s="1494" t="s">
        <v>1240</v>
      </c>
      <c r="F39" s="1217" t="str">
        <f>VLOOKUP(TBL4_OptApp[[#This Row],[Option type
Defined List]],'Option Typs_Grps'!B$2:C$47, 2, FALSE)</f>
        <v>Customer Options</v>
      </c>
      <c r="G39" s="1409" t="s">
        <v>355</v>
      </c>
      <c r="H39" s="1410" t="s">
        <v>768</v>
      </c>
      <c r="I39" s="1410" t="s">
        <v>1871</v>
      </c>
      <c r="J39" s="1419"/>
      <c r="K39" s="1415" t="s">
        <v>1907</v>
      </c>
      <c r="L39" s="1410" t="s">
        <v>1871</v>
      </c>
      <c r="M39" s="1411" t="s">
        <v>1871</v>
      </c>
      <c r="N39" s="1419" t="s">
        <v>1871</v>
      </c>
      <c r="O39" s="1410" t="s">
        <v>1871</v>
      </c>
      <c r="P39" s="1410" t="s">
        <v>1871</v>
      </c>
      <c r="Q39" s="1410" t="s">
        <v>1871</v>
      </c>
      <c r="R39" s="1498"/>
      <c r="S39" s="1415" t="s">
        <v>762</v>
      </c>
      <c r="T39" s="1415" t="s">
        <v>762</v>
      </c>
      <c r="U39" s="1412">
        <v>5.3285</v>
      </c>
      <c r="V39" s="1412"/>
      <c r="W39" s="1412"/>
      <c r="X39" s="1412"/>
      <c r="Y39" s="1412">
        <v>1.054040129241445</v>
      </c>
      <c r="Z39" s="1412">
        <v>1.054040129241445</v>
      </c>
      <c r="AA39" s="1412">
        <v>5.3285</v>
      </c>
      <c r="AB39" s="1413"/>
      <c r="AC39" s="1412"/>
      <c r="AD39" s="1412">
        <v>0</v>
      </c>
      <c r="AE39" s="1412">
        <v>0</v>
      </c>
      <c r="AF39" s="1414"/>
      <c r="AG39" s="1412">
        <v>70.702140617162925</v>
      </c>
      <c r="AH39" s="1412">
        <v>25.669965497074752</v>
      </c>
      <c r="AI39" s="1412"/>
      <c r="AJ39" s="1412"/>
      <c r="AK39" s="1412"/>
      <c r="AL39" s="1412"/>
      <c r="AM39" s="1412"/>
      <c r="AN39" s="1412"/>
      <c r="AO39" s="1412"/>
      <c r="AP39" s="1412"/>
      <c r="AQ39" s="1412"/>
      <c r="AR39" s="1412"/>
      <c r="AS39" s="1412"/>
      <c r="AT39" s="1412"/>
      <c r="AU39" s="1412"/>
      <c r="AV39" s="1412">
        <v>0</v>
      </c>
      <c r="AW39" s="1498" t="s">
        <v>1629</v>
      </c>
      <c r="AX39" s="1408">
        <v>70.702140617162925</v>
      </c>
      <c r="AY39" s="1414" t="s">
        <v>1871</v>
      </c>
      <c r="AZ39" s="1418" t="s">
        <v>1871</v>
      </c>
      <c r="BA39" s="1418" t="s">
        <v>1871</v>
      </c>
      <c r="BB39" s="1418" t="s">
        <v>1871</v>
      </c>
      <c r="BC39" s="1418"/>
      <c r="BD39" s="1420"/>
    </row>
    <row r="40" spans="1:56" ht="55.2" x14ac:dyDescent="0.3">
      <c r="A40" s="69"/>
      <c r="B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0" s="1492" t="s">
        <v>1630</v>
      </c>
      <c r="D40" s="1493" t="s">
        <v>1762</v>
      </c>
      <c r="E40" s="1494" t="s">
        <v>1240</v>
      </c>
      <c r="F40" s="1217" t="str">
        <f>VLOOKUP(TBL4_OptApp[[#This Row],[Option type
Defined List]],'Option Typs_Grps'!B$2:C$47, 2, FALSE)</f>
        <v>Customer Options</v>
      </c>
      <c r="G40" s="1409" t="s">
        <v>355</v>
      </c>
      <c r="H40" s="1410" t="s">
        <v>768</v>
      </c>
      <c r="I40" s="1410" t="s">
        <v>1871</v>
      </c>
      <c r="J40" s="1419"/>
      <c r="K40" s="1415" t="s">
        <v>1908</v>
      </c>
      <c r="L40" s="1410" t="s">
        <v>1871</v>
      </c>
      <c r="M40" s="1411" t="s">
        <v>1871</v>
      </c>
      <c r="N40" s="1419" t="s">
        <v>1871</v>
      </c>
      <c r="O40" s="1410" t="s">
        <v>1871</v>
      </c>
      <c r="P40" s="1410" t="s">
        <v>1871</v>
      </c>
      <c r="Q40" s="1410" t="s">
        <v>1871</v>
      </c>
      <c r="R40" s="1498"/>
      <c r="S40" s="1415" t="s">
        <v>762</v>
      </c>
      <c r="T40" s="1415" t="s">
        <v>762</v>
      </c>
      <c r="U40" s="1412">
        <v>0.19539999999999999</v>
      </c>
      <c r="V40" s="1412"/>
      <c r="W40" s="1412"/>
      <c r="X40" s="1412"/>
      <c r="Y40" s="1412">
        <v>1.9990738132342371E-2</v>
      </c>
      <c r="Z40" s="1412">
        <v>1.9990738132342371E-2</v>
      </c>
      <c r="AA40" s="1412">
        <v>0.19539999999999999</v>
      </c>
      <c r="AB40" s="1413"/>
      <c r="AC40" s="1412"/>
      <c r="AD40" s="1412">
        <v>0</v>
      </c>
      <c r="AE40" s="1412">
        <v>0</v>
      </c>
      <c r="AF40" s="1414"/>
      <c r="AG40" s="1412">
        <v>53.178260069045614</v>
      </c>
      <c r="AH40" s="1412">
        <v>0.43140536883923902</v>
      </c>
      <c r="AI40" s="1412"/>
      <c r="AJ40" s="1412"/>
      <c r="AK40" s="1412"/>
      <c r="AL40" s="1412"/>
      <c r="AM40" s="1412"/>
      <c r="AN40" s="1412"/>
      <c r="AO40" s="1412"/>
      <c r="AP40" s="1412"/>
      <c r="AQ40" s="1412"/>
      <c r="AR40" s="1412"/>
      <c r="AS40" s="1412"/>
      <c r="AT40" s="1412"/>
      <c r="AU40" s="1412"/>
      <c r="AV40" s="1412">
        <v>0</v>
      </c>
      <c r="AW40" s="1498" t="s">
        <v>1630</v>
      </c>
      <c r="AX40" s="1408">
        <v>53.178260069045614</v>
      </c>
      <c r="AY40" s="1414" t="s">
        <v>1871</v>
      </c>
      <c r="AZ40" s="1418" t="s">
        <v>1871</v>
      </c>
      <c r="BA40" s="1418" t="s">
        <v>1871</v>
      </c>
      <c r="BB40" s="1418" t="s">
        <v>1871</v>
      </c>
      <c r="BC40" s="1418"/>
      <c r="BD40" s="1420"/>
    </row>
    <row r="41" spans="1:56" ht="55.2" x14ac:dyDescent="0.3">
      <c r="A41" s="69"/>
      <c r="B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1" s="1492" t="s">
        <v>1631</v>
      </c>
      <c r="D41" s="1493" t="s">
        <v>1763</v>
      </c>
      <c r="E41" s="1494" t="s">
        <v>1240</v>
      </c>
      <c r="F41" s="1217" t="str">
        <f>VLOOKUP(TBL4_OptApp[[#This Row],[Option type
Defined List]],'Option Typs_Grps'!B$2:C$47, 2, FALSE)</f>
        <v>Customer Options</v>
      </c>
      <c r="G41" s="1409" t="s">
        <v>355</v>
      </c>
      <c r="H41" s="1410" t="s">
        <v>768</v>
      </c>
      <c r="I41" s="1410" t="s">
        <v>1871</v>
      </c>
      <c r="J41" s="1419"/>
      <c r="K41" s="1415" t="s">
        <v>1909</v>
      </c>
      <c r="L41" s="1410" t="s">
        <v>1871</v>
      </c>
      <c r="M41" s="1411" t="s">
        <v>1871</v>
      </c>
      <c r="N41" s="1419" t="s">
        <v>1871</v>
      </c>
      <c r="O41" s="1410" t="s">
        <v>1871</v>
      </c>
      <c r="P41" s="1410" t="s">
        <v>1871</v>
      </c>
      <c r="Q41" s="1410" t="s">
        <v>1871</v>
      </c>
      <c r="R41" s="1498"/>
      <c r="S41" s="1415" t="s">
        <v>762</v>
      </c>
      <c r="T41" s="1415" t="s">
        <v>762</v>
      </c>
      <c r="U41" s="1412">
        <v>1.9573</v>
      </c>
      <c r="V41" s="1412"/>
      <c r="W41" s="1412"/>
      <c r="X41" s="1412"/>
      <c r="Y41" s="1412">
        <v>0.24758029141909529</v>
      </c>
      <c r="Z41" s="1412">
        <v>0.24758029141909529</v>
      </c>
      <c r="AA41" s="1412">
        <v>1.9573</v>
      </c>
      <c r="AB41" s="1413"/>
      <c r="AC41" s="1412"/>
      <c r="AD41" s="1412">
        <v>0</v>
      </c>
      <c r="AE41" s="1412">
        <v>0</v>
      </c>
      <c r="AF41" s="1414"/>
      <c r="AG41" s="1412">
        <v>45.960402116210332</v>
      </c>
      <c r="AH41" s="1412">
        <v>5.8768122863096783</v>
      </c>
      <c r="AI41" s="1412"/>
      <c r="AJ41" s="1412"/>
      <c r="AK41" s="1412"/>
      <c r="AL41" s="1412"/>
      <c r="AM41" s="1412"/>
      <c r="AN41" s="1412"/>
      <c r="AO41" s="1412"/>
      <c r="AP41" s="1412"/>
      <c r="AQ41" s="1412"/>
      <c r="AR41" s="1412"/>
      <c r="AS41" s="1412"/>
      <c r="AT41" s="1412"/>
      <c r="AU41" s="1412"/>
      <c r="AV41" s="1412">
        <v>0</v>
      </c>
      <c r="AW41" s="1498" t="s">
        <v>1631</v>
      </c>
      <c r="AX41" s="1408">
        <v>45.960402116210332</v>
      </c>
      <c r="AY41" s="1414" t="s">
        <v>1871</v>
      </c>
      <c r="AZ41" s="1418" t="s">
        <v>1871</v>
      </c>
      <c r="BA41" s="1418" t="s">
        <v>1871</v>
      </c>
      <c r="BB41" s="1418" t="s">
        <v>1871</v>
      </c>
      <c r="BC41" s="1418"/>
      <c r="BD41" s="1420"/>
    </row>
    <row r="42" spans="1:56" ht="82.8" x14ac:dyDescent="0.3">
      <c r="A42" s="69"/>
      <c r="B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2" s="1492" t="s">
        <v>1632</v>
      </c>
      <c r="D42" s="1493" t="s">
        <v>1764</v>
      </c>
      <c r="E42" s="1494" t="s">
        <v>779</v>
      </c>
      <c r="F42" s="1217" t="str">
        <f>VLOOKUP(TBL4_OptApp[[#This Row],[Option type
Defined List]],'Option Typs_Grps'!B$2:C$47, 2, FALSE)</f>
        <v>Customer Options</v>
      </c>
      <c r="G42" s="1409" t="s">
        <v>355</v>
      </c>
      <c r="H42" s="1410" t="s">
        <v>768</v>
      </c>
      <c r="I42" s="1410" t="s">
        <v>1871</v>
      </c>
      <c r="J42" s="1419"/>
      <c r="K42" s="1415" t="s">
        <v>1910</v>
      </c>
      <c r="L42" s="1410" t="s">
        <v>1871</v>
      </c>
      <c r="M42" s="1411" t="s">
        <v>1871</v>
      </c>
      <c r="N42" s="1419" t="s">
        <v>1871</v>
      </c>
      <c r="O42" s="1410" t="s">
        <v>1871</v>
      </c>
      <c r="P42" s="1410" t="s">
        <v>1871</v>
      </c>
      <c r="Q42" s="1410" t="s">
        <v>1871</v>
      </c>
      <c r="R42" s="1498"/>
      <c r="S42" s="1415" t="s">
        <v>762</v>
      </c>
      <c r="T42" s="1415" t="s">
        <v>762</v>
      </c>
      <c r="U42" s="1412">
        <v>1.1301000000000001</v>
      </c>
      <c r="V42" s="1412"/>
      <c r="W42" s="1412"/>
      <c r="X42" s="1412"/>
      <c r="Y42" s="1412">
        <v>5.3718045336530032E-2</v>
      </c>
      <c r="Z42" s="1412">
        <v>5.3718045336530032E-2</v>
      </c>
      <c r="AA42" s="1412">
        <v>1.1301000000000001</v>
      </c>
      <c r="AB42" s="1413"/>
      <c r="AC42" s="1412"/>
      <c r="AD42" s="1412">
        <v>0</v>
      </c>
      <c r="AE42" s="1412">
        <v>0</v>
      </c>
      <c r="AF42" s="1414"/>
      <c r="AG42" s="1412">
        <v>14.57244421915482</v>
      </c>
      <c r="AH42" s="1412">
        <v>1.4915697588254289</v>
      </c>
      <c r="AI42" s="1412"/>
      <c r="AJ42" s="1412"/>
      <c r="AK42" s="1412"/>
      <c r="AL42" s="1412"/>
      <c r="AM42" s="1412"/>
      <c r="AN42" s="1412"/>
      <c r="AO42" s="1412"/>
      <c r="AP42" s="1412"/>
      <c r="AQ42" s="1412"/>
      <c r="AR42" s="1412"/>
      <c r="AS42" s="1412"/>
      <c r="AT42" s="1412"/>
      <c r="AU42" s="1412"/>
      <c r="AV42" s="1412">
        <v>0</v>
      </c>
      <c r="AW42" s="1498" t="s">
        <v>1632</v>
      </c>
      <c r="AX42" s="1408">
        <v>14.57244421915482</v>
      </c>
      <c r="AY42" s="1414" t="s">
        <v>1871</v>
      </c>
      <c r="AZ42" s="1418" t="s">
        <v>1871</v>
      </c>
      <c r="BA42" s="1418" t="s">
        <v>1871</v>
      </c>
      <c r="BB42" s="1418" t="s">
        <v>1871</v>
      </c>
      <c r="BC42" s="1418"/>
      <c r="BD42" s="1420"/>
    </row>
    <row r="43" spans="1:56" ht="57.6" x14ac:dyDescent="0.3">
      <c r="A43" s="69"/>
      <c r="B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3" s="1492" t="s">
        <v>1633</v>
      </c>
      <c r="D43" s="1493" t="s">
        <v>1765</v>
      </c>
      <c r="E43" s="1494" t="s">
        <v>779</v>
      </c>
      <c r="F43" s="1217" t="str">
        <f>VLOOKUP(TBL4_OptApp[[#This Row],[Option type
Defined List]],'Option Typs_Grps'!B$2:C$47, 2, FALSE)</f>
        <v>Customer Options</v>
      </c>
      <c r="G43" s="1409" t="s">
        <v>355</v>
      </c>
      <c r="H43" s="1410" t="s">
        <v>768</v>
      </c>
      <c r="I43" s="1410" t="s">
        <v>1871</v>
      </c>
      <c r="J43" s="1419"/>
      <c r="K43" s="1415" t="s">
        <v>1911</v>
      </c>
      <c r="L43" s="1410" t="s">
        <v>1871</v>
      </c>
      <c r="M43" s="1411" t="s">
        <v>1871</v>
      </c>
      <c r="N43" s="1419" t="s">
        <v>1871</v>
      </c>
      <c r="O43" s="1410" t="s">
        <v>1871</v>
      </c>
      <c r="P43" s="1410" t="s">
        <v>1871</v>
      </c>
      <c r="Q43" s="1410" t="s">
        <v>1871</v>
      </c>
      <c r="R43" s="1498"/>
      <c r="S43" s="1415" t="s">
        <v>762</v>
      </c>
      <c r="T43" s="1415" t="s">
        <v>762</v>
      </c>
      <c r="U43" s="1412">
        <v>1.1796</v>
      </c>
      <c r="V43" s="1412"/>
      <c r="W43" s="1412"/>
      <c r="X43" s="1412"/>
      <c r="Y43" s="1412">
        <v>0</v>
      </c>
      <c r="Z43" s="1412">
        <v>0</v>
      </c>
      <c r="AA43" s="1412">
        <v>1.1796</v>
      </c>
      <c r="AB43" s="1413"/>
      <c r="AC43" s="1412"/>
      <c r="AD43" s="1412">
        <v>0</v>
      </c>
      <c r="AE43" s="1412">
        <v>0</v>
      </c>
      <c r="AF43" s="1414"/>
      <c r="AG43" s="1412"/>
      <c r="AH43" s="1412"/>
      <c r="AI43" s="1412"/>
      <c r="AJ43" s="1412"/>
      <c r="AK43" s="1412"/>
      <c r="AL43" s="1412"/>
      <c r="AM43" s="1412"/>
      <c r="AN43" s="1412"/>
      <c r="AO43" s="1412"/>
      <c r="AP43" s="1412"/>
      <c r="AQ43" s="1412"/>
      <c r="AR43" s="1412"/>
      <c r="AS43" s="1412"/>
      <c r="AT43" s="1412"/>
      <c r="AU43" s="1412"/>
      <c r="AV43" s="1412">
        <v>0</v>
      </c>
      <c r="AW43" s="1498" t="s">
        <v>1633</v>
      </c>
      <c r="AX43" s="1408"/>
      <c r="AY43" s="1414" t="s">
        <v>1871</v>
      </c>
      <c r="AZ43" s="1418" t="s">
        <v>1871</v>
      </c>
      <c r="BA43" s="1418" t="s">
        <v>1871</v>
      </c>
      <c r="BB43" s="1418" t="s">
        <v>1871</v>
      </c>
      <c r="BC43" s="1418"/>
      <c r="BD43" s="1420"/>
    </row>
    <row r="44" spans="1:56" ht="57.6" x14ac:dyDescent="0.3">
      <c r="A44" s="69"/>
      <c r="B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4" s="1492" t="s">
        <v>1634</v>
      </c>
      <c r="D44" s="1493" t="s">
        <v>1766</v>
      </c>
      <c r="E44" s="1494" t="s">
        <v>779</v>
      </c>
      <c r="F44" s="1217" t="str">
        <f>VLOOKUP(TBL4_OptApp[[#This Row],[Option type
Defined List]],'Option Typs_Grps'!B$2:C$47, 2, FALSE)</f>
        <v>Customer Options</v>
      </c>
      <c r="G44" s="1409" t="s">
        <v>355</v>
      </c>
      <c r="H44" s="1410" t="s">
        <v>768</v>
      </c>
      <c r="I44" s="1410" t="s">
        <v>1871</v>
      </c>
      <c r="J44" s="1419"/>
      <c r="K44" s="1415" t="s">
        <v>1912</v>
      </c>
      <c r="L44" s="1410" t="s">
        <v>1871</v>
      </c>
      <c r="M44" s="1411" t="s">
        <v>1871</v>
      </c>
      <c r="N44" s="1419" t="s">
        <v>1871</v>
      </c>
      <c r="O44" s="1410" t="s">
        <v>1871</v>
      </c>
      <c r="P44" s="1410" t="s">
        <v>1871</v>
      </c>
      <c r="Q44" s="1410" t="s">
        <v>1871</v>
      </c>
      <c r="R44" s="1498"/>
      <c r="S44" s="1415" t="s">
        <v>762</v>
      </c>
      <c r="T44" s="1415" t="s">
        <v>762</v>
      </c>
      <c r="U44" s="1412">
        <v>1.1102000000000001</v>
      </c>
      <c r="V44" s="1412"/>
      <c r="W44" s="1412"/>
      <c r="X44" s="1412"/>
      <c r="Y44" s="1412">
        <v>0</v>
      </c>
      <c r="Z44" s="1412">
        <v>0</v>
      </c>
      <c r="AA44" s="1412">
        <v>1.1102000000000001</v>
      </c>
      <c r="AB44" s="1413"/>
      <c r="AC44" s="1412"/>
      <c r="AD44" s="1412">
        <v>0</v>
      </c>
      <c r="AE44" s="1412">
        <v>0</v>
      </c>
      <c r="AF44" s="1414"/>
      <c r="AG44" s="1412"/>
      <c r="AH44" s="1412"/>
      <c r="AI44" s="1412"/>
      <c r="AJ44" s="1412"/>
      <c r="AK44" s="1412"/>
      <c r="AL44" s="1412"/>
      <c r="AM44" s="1412"/>
      <c r="AN44" s="1412"/>
      <c r="AO44" s="1412"/>
      <c r="AP44" s="1412"/>
      <c r="AQ44" s="1412"/>
      <c r="AR44" s="1412"/>
      <c r="AS44" s="1412"/>
      <c r="AT44" s="1412"/>
      <c r="AU44" s="1412"/>
      <c r="AV44" s="1412">
        <v>0</v>
      </c>
      <c r="AW44" s="1498" t="s">
        <v>1634</v>
      </c>
      <c r="AX44" s="1408"/>
      <c r="AY44" s="1414" t="s">
        <v>1871</v>
      </c>
      <c r="AZ44" s="1418" t="s">
        <v>1871</v>
      </c>
      <c r="BA44" s="1418" t="s">
        <v>1871</v>
      </c>
      <c r="BB44" s="1418" t="s">
        <v>1871</v>
      </c>
      <c r="BC44" s="1418"/>
      <c r="BD44" s="1420"/>
    </row>
    <row r="45" spans="1:56" ht="82.8" x14ac:dyDescent="0.3">
      <c r="A45" s="69"/>
      <c r="B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5" s="1492" t="s">
        <v>1635</v>
      </c>
      <c r="D45" s="1493" t="s">
        <v>1767</v>
      </c>
      <c r="E45" s="1494" t="s">
        <v>778</v>
      </c>
      <c r="F45" s="1217" t="str">
        <f>VLOOKUP(TBL4_OptApp[[#This Row],[Option type
Defined List]],'Option Typs_Grps'!B$2:C$47, 2, FALSE)</f>
        <v>Customer Options</v>
      </c>
      <c r="G45" s="1409" t="s">
        <v>355</v>
      </c>
      <c r="H45" s="1410" t="s">
        <v>768</v>
      </c>
      <c r="I45" s="1410" t="s">
        <v>1871</v>
      </c>
      <c r="J45" s="1419"/>
      <c r="K45" s="1415" t="s">
        <v>1913</v>
      </c>
      <c r="L45" s="1410" t="s">
        <v>1871</v>
      </c>
      <c r="M45" s="1411" t="s">
        <v>1871</v>
      </c>
      <c r="N45" s="1419" t="s">
        <v>1871</v>
      </c>
      <c r="O45" s="1410" t="s">
        <v>1871</v>
      </c>
      <c r="P45" s="1410" t="s">
        <v>1871</v>
      </c>
      <c r="Q45" s="1410" t="s">
        <v>1871</v>
      </c>
      <c r="R45" s="1498"/>
      <c r="S45" s="1415" t="s">
        <v>762</v>
      </c>
      <c r="T45" s="1415" t="s">
        <v>762</v>
      </c>
      <c r="U45" s="1412">
        <v>6.6553000000000004</v>
      </c>
      <c r="V45" s="1412"/>
      <c r="W45" s="1412"/>
      <c r="X45" s="1412"/>
      <c r="Y45" s="1412">
        <v>1.7408752486787027</v>
      </c>
      <c r="Z45" s="1412">
        <v>1.7408752486787027</v>
      </c>
      <c r="AA45" s="1412">
        <v>6.6553000000000004</v>
      </c>
      <c r="AB45" s="1413"/>
      <c r="AC45" s="1412"/>
      <c r="AD45" s="1412">
        <v>0</v>
      </c>
      <c r="AE45" s="1412">
        <v>0</v>
      </c>
      <c r="AF45" s="1414"/>
      <c r="AG45" s="1412">
        <v>102.02295809820583</v>
      </c>
      <c r="AH45" s="1412">
        <v>41.304878779424257</v>
      </c>
      <c r="AI45" s="1412"/>
      <c r="AJ45" s="1412"/>
      <c r="AK45" s="1412"/>
      <c r="AL45" s="1412"/>
      <c r="AM45" s="1412"/>
      <c r="AN45" s="1412"/>
      <c r="AO45" s="1412"/>
      <c r="AP45" s="1412"/>
      <c r="AQ45" s="1412"/>
      <c r="AR45" s="1412"/>
      <c r="AS45" s="1412"/>
      <c r="AT45" s="1412"/>
      <c r="AU45" s="1412"/>
      <c r="AV45" s="1412">
        <v>0</v>
      </c>
      <c r="AW45" s="1498" t="s">
        <v>1635</v>
      </c>
      <c r="AX45" s="1408">
        <v>102.02295809820583</v>
      </c>
      <c r="AY45" s="1414" t="s">
        <v>1871</v>
      </c>
      <c r="AZ45" s="1418" t="s">
        <v>1871</v>
      </c>
      <c r="BA45" s="1418" t="s">
        <v>1871</v>
      </c>
      <c r="BB45" s="1418" t="s">
        <v>1871</v>
      </c>
      <c r="BC45" s="1418"/>
      <c r="BD45" s="1420"/>
    </row>
    <row r="46" spans="1:56" ht="55.2" x14ac:dyDescent="0.3">
      <c r="A46" s="69"/>
      <c r="B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6" s="1492" t="s">
        <v>1636</v>
      </c>
      <c r="D46" s="1493" t="s">
        <v>1768</v>
      </c>
      <c r="E46" s="1494" t="s">
        <v>778</v>
      </c>
      <c r="F46" s="1217" t="str">
        <f>VLOOKUP(TBL4_OptApp[[#This Row],[Option type
Defined List]],'Option Typs_Grps'!B$2:C$47, 2, FALSE)</f>
        <v>Customer Options</v>
      </c>
      <c r="G46" s="1409" t="s">
        <v>355</v>
      </c>
      <c r="H46" s="1410" t="s">
        <v>768</v>
      </c>
      <c r="I46" s="1410" t="s">
        <v>1871</v>
      </c>
      <c r="J46" s="1419"/>
      <c r="K46" s="1415" t="s">
        <v>1914</v>
      </c>
      <c r="L46" s="1410" t="s">
        <v>1871</v>
      </c>
      <c r="M46" s="1411" t="s">
        <v>1871</v>
      </c>
      <c r="N46" s="1419" t="s">
        <v>1871</v>
      </c>
      <c r="O46" s="1410" t="s">
        <v>1871</v>
      </c>
      <c r="P46" s="1410" t="s">
        <v>1871</v>
      </c>
      <c r="Q46" s="1410" t="s">
        <v>1871</v>
      </c>
      <c r="R46" s="1498"/>
      <c r="S46" s="1415" t="s">
        <v>762</v>
      </c>
      <c r="T46" s="1415" t="s">
        <v>762</v>
      </c>
      <c r="U46" s="1412">
        <v>2.25</v>
      </c>
      <c r="V46" s="1412"/>
      <c r="W46" s="1412"/>
      <c r="X46" s="1412"/>
      <c r="Y46" s="1412">
        <v>0.39981476264684745</v>
      </c>
      <c r="Z46" s="1412">
        <v>0.39981476264684745</v>
      </c>
      <c r="AA46" s="1412">
        <v>2.25</v>
      </c>
      <c r="AB46" s="1413"/>
      <c r="AC46" s="1412"/>
      <c r="AD46" s="1412">
        <v>0</v>
      </c>
      <c r="AE46" s="1412">
        <v>0</v>
      </c>
      <c r="AF46" s="1414"/>
      <c r="AG46" s="1412">
        <v>100.63296312477405</v>
      </c>
      <c r="AH46" s="1412">
        <v>7.6252248229307105</v>
      </c>
      <c r="AI46" s="1412"/>
      <c r="AJ46" s="1412"/>
      <c r="AK46" s="1412"/>
      <c r="AL46" s="1412"/>
      <c r="AM46" s="1412"/>
      <c r="AN46" s="1412"/>
      <c r="AO46" s="1412"/>
      <c r="AP46" s="1412"/>
      <c r="AQ46" s="1412"/>
      <c r="AR46" s="1412"/>
      <c r="AS46" s="1412"/>
      <c r="AT46" s="1412"/>
      <c r="AU46" s="1412"/>
      <c r="AV46" s="1412">
        <v>0</v>
      </c>
      <c r="AW46" s="1498" t="s">
        <v>1636</v>
      </c>
      <c r="AX46" s="1408">
        <v>100.63296312477405</v>
      </c>
      <c r="AY46" s="1414" t="s">
        <v>1871</v>
      </c>
      <c r="AZ46" s="1418" t="s">
        <v>1871</v>
      </c>
      <c r="BA46" s="1418" t="s">
        <v>1871</v>
      </c>
      <c r="BB46" s="1418" t="s">
        <v>1871</v>
      </c>
      <c r="BC46" s="1418"/>
      <c r="BD46" s="1420"/>
    </row>
    <row r="47" spans="1:56" ht="55.2" x14ac:dyDescent="0.3">
      <c r="A47" s="69"/>
      <c r="B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7" s="1492" t="s">
        <v>1637</v>
      </c>
      <c r="D47" s="1493" t="s">
        <v>1769</v>
      </c>
      <c r="E47" s="1494" t="s">
        <v>778</v>
      </c>
      <c r="F47" s="1217" t="str">
        <f>VLOOKUP(TBL4_OptApp[[#This Row],[Option type
Defined List]],'Option Typs_Grps'!B$2:C$47, 2, FALSE)</f>
        <v>Customer Options</v>
      </c>
      <c r="G47" s="1409" t="s">
        <v>355</v>
      </c>
      <c r="H47" s="1410" t="s">
        <v>768</v>
      </c>
      <c r="I47" s="1410" t="s">
        <v>1871</v>
      </c>
      <c r="J47" s="1419"/>
      <c r="K47" s="1415" t="s">
        <v>1915</v>
      </c>
      <c r="L47" s="1410" t="s">
        <v>1871</v>
      </c>
      <c r="M47" s="1411" t="s">
        <v>1871</v>
      </c>
      <c r="N47" s="1419" t="s">
        <v>1871</v>
      </c>
      <c r="O47" s="1410" t="s">
        <v>1871</v>
      </c>
      <c r="P47" s="1410" t="s">
        <v>1871</v>
      </c>
      <c r="Q47" s="1410" t="s">
        <v>1871</v>
      </c>
      <c r="R47" s="1498"/>
      <c r="S47" s="1415" t="s">
        <v>762</v>
      </c>
      <c r="T47" s="1415" t="s">
        <v>762</v>
      </c>
      <c r="U47" s="1412">
        <v>3.4214000000000002</v>
      </c>
      <c r="V47" s="1412"/>
      <c r="W47" s="1412"/>
      <c r="X47" s="1412"/>
      <c r="Y47" s="1412">
        <v>0.79451209623919639</v>
      </c>
      <c r="Z47" s="1412">
        <v>0.79451209623919639</v>
      </c>
      <c r="AA47" s="1412">
        <v>3.4214000000000002</v>
      </c>
      <c r="AB47" s="1413"/>
      <c r="AC47" s="1412"/>
      <c r="AD47" s="1412">
        <v>0</v>
      </c>
      <c r="AE47" s="1412">
        <v>0</v>
      </c>
      <c r="AF47" s="1414"/>
      <c r="AG47" s="1412">
        <v>101.73019584863202</v>
      </c>
      <c r="AH47" s="1412">
        <v>18.020338734942648</v>
      </c>
      <c r="AI47" s="1412"/>
      <c r="AJ47" s="1412"/>
      <c r="AK47" s="1412"/>
      <c r="AL47" s="1412"/>
      <c r="AM47" s="1412"/>
      <c r="AN47" s="1412"/>
      <c r="AO47" s="1412"/>
      <c r="AP47" s="1412"/>
      <c r="AQ47" s="1412"/>
      <c r="AR47" s="1412"/>
      <c r="AS47" s="1412"/>
      <c r="AT47" s="1412"/>
      <c r="AU47" s="1412"/>
      <c r="AV47" s="1412">
        <v>0</v>
      </c>
      <c r="AW47" s="1498" t="s">
        <v>1637</v>
      </c>
      <c r="AX47" s="1408">
        <v>101.73019584863202</v>
      </c>
      <c r="AY47" s="1414" t="s">
        <v>1871</v>
      </c>
      <c r="AZ47" s="1418" t="s">
        <v>1871</v>
      </c>
      <c r="BA47" s="1418" t="s">
        <v>1871</v>
      </c>
      <c r="BB47" s="1418" t="s">
        <v>1871</v>
      </c>
      <c r="BC47" s="1418"/>
      <c r="BD47" s="1420"/>
    </row>
    <row r="48" spans="1:56" ht="28.8" x14ac:dyDescent="0.3">
      <c r="A48" s="69"/>
      <c r="B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48" s="1492" t="s">
        <v>2009</v>
      </c>
      <c r="D48" s="1493" t="s">
        <v>1741</v>
      </c>
      <c r="E48" s="1494" t="s">
        <v>774</v>
      </c>
      <c r="F48" s="1217" t="str">
        <f>VLOOKUP(TBL4_OptApp[[#This Row],[Option type
Defined List]],'Option Typs_Grps'!B$2:C$47, 2, FALSE)</f>
        <v>Distribution Options</v>
      </c>
      <c r="G48" s="1409" t="s">
        <v>355</v>
      </c>
      <c r="H48" s="1410" t="s">
        <v>768</v>
      </c>
      <c r="I48" s="1410" t="s">
        <v>1871</v>
      </c>
      <c r="J48" s="1419"/>
      <c r="K48" s="1415" t="s">
        <v>1892</v>
      </c>
      <c r="L48" s="1410" t="s">
        <v>1871</v>
      </c>
      <c r="M48" s="1411" t="s">
        <v>1871</v>
      </c>
      <c r="N48" s="1419" t="s">
        <v>1871</v>
      </c>
      <c r="O48" s="1410" t="s">
        <v>1871</v>
      </c>
      <c r="P48" s="1410" t="s">
        <v>1871</v>
      </c>
      <c r="Q48" s="1410" t="s">
        <v>1871</v>
      </c>
      <c r="R48" s="1498"/>
      <c r="S48" s="1415" t="s">
        <v>762</v>
      </c>
      <c r="T48" s="1415" t="s">
        <v>762</v>
      </c>
      <c r="U48" s="1412">
        <v>10</v>
      </c>
      <c r="V48" s="1412">
        <v>5</v>
      </c>
      <c r="W48" s="1412"/>
      <c r="X48" s="1412">
        <v>12.578089200000001</v>
      </c>
      <c r="Y48" s="1412">
        <v>1.4529776690748373</v>
      </c>
      <c r="Z48" s="1412">
        <v>0.88554670120408729</v>
      </c>
      <c r="AA48" s="1412">
        <v>5</v>
      </c>
      <c r="AB48" s="1413"/>
      <c r="AC48" s="1412">
        <v>4311.6138763197587</v>
      </c>
      <c r="AD48" s="1412">
        <v>17156.492158933364</v>
      </c>
      <c r="AE48" s="1412">
        <v>8578.2460794666767</v>
      </c>
      <c r="AF48" s="1414">
        <v>668.45562423900481</v>
      </c>
      <c r="AG48" s="1412">
        <v>49.687044916926062</v>
      </c>
      <c r="AH48" s="1412">
        <v>41.803283134676249</v>
      </c>
      <c r="AI48" s="1412"/>
      <c r="AJ48" s="1412"/>
      <c r="AK48" s="1412"/>
      <c r="AL48" s="1412"/>
      <c r="AM48" s="1412"/>
      <c r="AN48" s="1412"/>
      <c r="AO48" s="1412"/>
      <c r="AP48" s="1412"/>
      <c r="AQ48" s="1412"/>
      <c r="AR48" s="1412">
        <v>0</v>
      </c>
      <c r="AS48" s="1412"/>
      <c r="AT48" s="1412"/>
      <c r="AU48" s="1412"/>
      <c r="AV48" s="1412">
        <v>0</v>
      </c>
      <c r="AW48" s="1498" t="s">
        <v>2098</v>
      </c>
      <c r="AX48" s="1408">
        <v>18.594937088391632</v>
      </c>
      <c r="AY48" s="1414" t="s">
        <v>1871</v>
      </c>
      <c r="AZ48" s="1418" t="s">
        <v>1871</v>
      </c>
      <c r="BA48" s="1418" t="s">
        <v>1871</v>
      </c>
      <c r="BB48" s="1418" t="s">
        <v>1871</v>
      </c>
      <c r="BC48" s="1418"/>
      <c r="BD48" s="1420"/>
    </row>
    <row r="49" spans="1:56" ht="28.8" x14ac:dyDescent="0.3">
      <c r="A49" s="69"/>
      <c r="B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49" s="1492" t="s">
        <v>2010</v>
      </c>
      <c r="D49" s="1493" t="s">
        <v>1742</v>
      </c>
      <c r="E49" s="1494" t="s">
        <v>774</v>
      </c>
      <c r="F49" s="1217" t="str">
        <f>VLOOKUP(TBL4_OptApp[[#This Row],[Option type
Defined List]],'Option Typs_Grps'!B$2:C$47, 2, FALSE)</f>
        <v>Distribution Options</v>
      </c>
      <c r="G49" s="1409" t="s">
        <v>355</v>
      </c>
      <c r="H49" s="1410" t="s">
        <v>768</v>
      </c>
      <c r="I49" s="1410" t="s">
        <v>1871</v>
      </c>
      <c r="J49" s="1419"/>
      <c r="K49" s="1415" t="s">
        <v>1892</v>
      </c>
      <c r="L49" s="1410" t="s">
        <v>1871</v>
      </c>
      <c r="M49" s="1411" t="s">
        <v>1871</v>
      </c>
      <c r="N49" s="1419" t="s">
        <v>1871</v>
      </c>
      <c r="O49" s="1410" t="s">
        <v>1872</v>
      </c>
      <c r="P49" s="1410" t="s">
        <v>1871</v>
      </c>
      <c r="Q49" s="1410" t="s">
        <v>1871</v>
      </c>
      <c r="R49" s="1498"/>
      <c r="S49" s="1415" t="s">
        <v>762</v>
      </c>
      <c r="T49" s="1415" t="s">
        <v>762</v>
      </c>
      <c r="U49" s="1412">
        <v>10</v>
      </c>
      <c r="V49" s="1412">
        <v>5</v>
      </c>
      <c r="W49" s="1412"/>
      <c r="X49" s="1412">
        <v>12.578089200000001</v>
      </c>
      <c r="Y49" s="1412">
        <v>1.4364240507480972</v>
      </c>
      <c r="Z49" s="1412">
        <v>0.52724976679817714</v>
      </c>
      <c r="AA49" s="1412">
        <v>1.8700928018518805</v>
      </c>
      <c r="AB49" s="1413"/>
      <c r="AC49" s="1412">
        <v>4311.6138763197587</v>
      </c>
      <c r="AD49" s="1412">
        <v>17156.492158933364</v>
      </c>
      <c r="AE49" s="1412">
        <v>3208.4232491449488</v>
      </c>
      <c r="AF49" s="1414">
        <v>668.45562423900481</v>
      </c>
      <c r="AG49" s="1412">
        <v>49.233521127152294</v>
      </c>
      <c r="AH49" s="1412">
        <v>41.421719219496296</v>
      </c>
      <c r="AI49" s="1412"/>
      <c r="AJ49" s="1412"/>
      <c r="AK49" s="1412"/>
      <c r="AL49" s="1412"/>
      <c r="AM49" s="1412"/>
      <c r="AN49" s="1412"/>
      <c r="AO49" s="1412"/>
      <c r="AP49" s="1412"/>
      <c r="AQ49" s="1412"/>
      <c r="AR49" s="1412">
        <v>0</v>
      </c>
      <c r="AS49" s="1412"/>
      <c r="AT49" s="1412"/>
      <c r="AU49" s="1412"/>
      <c r="AV49" s="1412">
        <v>0</v>
      </c>
      <c r="AW49" s="1498" t="s">
        <v>2099</v>
      </c>
      <c r="AX49" s="1408">
        <v>18.594937088391632</v>
      </c>
      <c r="AY49" s="1414" t="s">
        <v>1872</v>
      </c>
      <c r="AZ49" s="1418" t="s">
        <v>1871</v>
      </c>
      <c r="BA49" s="1418" t="s">
        <v>1871</v>
      </c>
      <c r="BB49" s="1418" t="s">
        <v>1871</v>
      </c>
      <c r="BC49" s="1418"/>
      <c r="BD49" s="1420"/>
    </row>
    <row r="50" spans="1:56" ht="28.8" x14ac:dyDescent="0.3">
      <c r="A50" s="69"/>
      <c r="B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50" s="1492" t="s">
        <v>2011</v>
      </c>
      <c r="D50" s="1493" t="s">
        <v>1743</v>
      </c>
      <c r="E50" s="1494" t="s">
        <v>774</v>
      </c>
      <c r="F50" s="1217" t="str">
        <f>VLOOKUP(TBL4_OptApp[[#This Row],[Option type
Defined List]],'Option Typs_Grps'!B$2:C$47, 2, FALSE)</f>
        <v>Distribution Options</v>
      </c>
      <c r="G50" s="1409" t="s">
        <v>355</v>
      </c>
      <c r="H50" s="1410" t="s">
        <v>768</v>
      </c>
      <c r="I50" s="1410" t="s">
        <v>1871</v>
      </c>
      <c r="J50" s="1419"/>
      <c r="K50" s="1415" t="s">
        <v>2084</v>
      </c>
      <c r="L50" s="1410" t="s">
        <v>1871</v>
      </c>
      <c r="M50" s="1411" t="s">
        <v>1871</v>
      </c>
      <c r="N50" s="1419" t="s">
        <v>1871</v>
      </c>
      <c r="O50" s="1410" t="s">
        <v>1871</v>
      </c>
      <c r="P50" s="1410" t="s">
        <v>1871</v>
      </c>
      <c r="Q50" s="1410" t="s">
        <v>1871</v>
      </c>
      <c r="R50" s="1498"/>
      <c r="S50" s="1415" t="s">
        <v>762</v>
      </c>
      <c r="T50" s="1415" t="s">
        <v>762</v>
      </c>
      <c r="U50" s="1412">
        <v>10</v>
      </c>
      <c r="V50" s="1412">
        <v>5</v>
      </c>
      <c r="W50" s="1412"/>
      <c r="X50" s="1412">
        <v>9.8035107000000004</v>
      </c>
      <c r="Y50" s="1412">
        <v>1.359228050748098</v>
      </c>
      <c r="Z50" s="1412">
        <v>0.80007389204071622</v>
      </c>
      <c r="AA50" s="1412">
        <v>5</v>
      </c>
      <c r="AB50" s="1413"/>
      <c r="AC50" s="1412">
        <v>3665.201465201465</v>
      </c>
      <c r="AD50" s="1412">
        <v>17156.492158933317</v>
      </c>
      <c r="AE50" s="1412">
        <v>8578.2460794666476</v>
      </c>
      <c r="AF50" s="1414">
        <v>668.09718855703818</v>
      </c>
      <c r="AG50" s="1412">
        <v>45.190258974159981</v>
      </c>
      <c r="AH50" s="1412">
        <v>38.019994829328745</v>
      </c>
      <c r="AI50" s="1412"/>
      <c r="AJ50" s="1412"/>
      <c r="AK50" s="1412"/>
      <c r="AL50" s="1412"/>
      <c r="AM50" s="1412"/>
      <c r="AN50" s="1412"/>
      <c r="AO50" s="1412"/>
      <c r="AP50" s="1412"/>
      <c r="AQ50" s="1412"/>
      <c r="AR50" s="1412">
        <v>0</v>
      </c>
      <c r="AS50" s="1412"/>
      <c r="AT50" s="1412"/>
      <c r="AU50" s="1412"/>
      <c r="AV50" s="1412">
        <v>0</v>
      </c>
      <c r="AW50" s="1498" t="s">
        <v>2100</v>
      </c>
      <c r="AX50" s="1408">
        <v>14.55167493539926</v>
      </c>
      <c r="AY50" s="1414" t="s">
        <v>1872</v>
      </c>
      <c r="AZ50" s="1418" t="s">
        <v>1871</v>
      </c>
      <c r="BA50" s="1418" t="s">
        <v>1871</v>
      </c>
      <c r="BB50" s="1418" t="s">
        <v>1871</v>
      </c>
      <c r="BC50" s="1418"/>
      <c r="BD50" s="1420"/>
    </row>
    <row r="51" spans="1:56" ht="28.8" x14ac:dyDescent="0.3">
      <c r="A51" s="69"/>
      <c r="B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51" s="1492" t="s">
        <v>2012</v>
      </c>
      <c r="D51" s="1493" t="s">
        <v>1744</v>
      </c>
      <c r="E51" s="1494" t="s">
        <v>774</v>
      </c>
      <c r="F51" s="1217" t="str">
        <f>VLOOKUP(TBL4_OptApp[[#This Row],[Option type
Defined List]],'Option Typs_Grps'!B$2:C$47, 2, FALSE)</f>
        <v>Distribution Options</v>
      </c>
      <c r="G51" s="1409" t="s">
        <v>355</v>
      </c>
      <c r="H51" s="1410" t="s">
        <v>768</v>
      </c>
      <c r="I51" s="1410" t="s">
        <v>1871</v>
      </c>
      <c r="J51" s="1419"/>
      <c r="K51" s="1415" t="s">
        <v>1892</v>
      </c>
      <c r="L51" s="1410" t="s">
        <v>1871</v>
      </c>
      <c r="M51" s="1411" t="s">
        <v>1871</v>
      </c>
      <c r="N51" s="1419" t="s">
        <v>1871</v>
      </c>
      <c r="O51" s="1410" t="s">
        <v>1871</v>
      </c>
      <c r="P51" s="1410" t="s">
        <v>1871</v>
      </c>
      <c r="Q51" s="1410" t="s">
        <v>1871</v>
      </c>
      <c r="R51" s="1498"/>
      <c r="S51" s="1415" t="s">
        <v>762</v>
      </c>
      <c r="T51" s="1415" t="s">
        <v>762</v>
      </c>
      <c r="U51" s="1412">
        <v>10</v>
      </c>
      <c r="V51" s="1412">
        <v>5</v>
      </c>
      <c r="W51" s="1412"/>
      <c r="X51" s="1412">
        <v>29.77309296130916</v>
      </c>
      <c r="Y51" s="1412">
        <v>1.5050091020245664</v>
      </c>
      <c r="Z51" s="1412">
        <v>0.94528937605989571</v>
      </c>
      <c r="AA51" s="1412">
        <v>5</v>
      </c>
      <c r="AB51" s="1413"/>
      <c r="AC51" s="1412">
        <v>133925.02834280557</v>
      </c>
      <c r="AD51" s="1412">
        <v>17156.596941381351</v>
      </c>
      <c r="AE51" s="1412">
        <v>8578.29847069067</v>
      </c>
      <c r="AF51" s="1414">
        <v>711.37125775913603</v>
      </c>
      <c r="AG51" s="1412">
        <v>67.787761299902186</v>
      </c>
      <c r="AH51" s="1412">
        <v>57.031988588243308</v>
      </c>
      <c r="AI51" s="1412"/>
      <c r="AJ51" s="1412"/>
      <c r="AK51" s="1412"/>
      <c r="AL51" s="1412"/>
      <c r="AM51" s="1412"/>
      <c r="AN51" s="1412"/>
      <c r="AO51" s="1412"/>
      <c r="AP51" s="1412"/>
      <c r="AQ51" s="1412"/>
      <c r="AR51" s="1412">
        <v>6</v>
      </c>
      <c r="AS51" s="1412"/>
      <c r="AT51" s="1412"/>
      <c r="AU51" s="1412"/>
      <c r="AV51" s="1412">
        <v>0</v>
      </c>
      <c r="AW51" s="1498" t="s">
        <v>2101</v>
      </c>
      <c r="AX51" s="1408">
        <v>37.118187274440821</v>
      </c>
      <c r="AY51" s="1414" t="s">
        <v>1871</v>
      </c>
      <c r="AZ51" s="1418" t="s">
        <v>1871</v>
      </c>
      <c r="BA51" s="1418" t="s">
        <v>1871</v>
      </c>
      <c r="BB51" s="1418" t="s">
        <v>1871</v>
      </c>
      <c r="BC51" s="1418"/>
      <c r="BD51" s="1420"/>
    </row>
    <row r="52" spans="1:56" ht="28.8" x14ac:dyDescent="0.3">
      <c r="A52" s="69"/>
      <c r="B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52" s="1492" t="s">
        <v>2013</v>
      </c>
      <c r="D52" s="1493" t="s">
        <v>1745</v>
      </c>
      <c r="E52" s="1494" t="s">
        <v>774</v>
      </c>
      <c r="F52" s="1217" t="str">
        <f>VLOOKUP(TBL4_OptApp[[#This Row],[Option type
Defined List]],'Option Typs_Grps'!B$2:C$47, 2, FALSE)</f>
        <v>Distribution Options</v>
      </c>
      <c r="G52" s="1409" t="s">
        <v>355</v>
      </c>
      <c r="H52" s="1410" t="s">
        <v>768</v>
      </c>
      <c r="I52" s="1410" t="s">
        <v>1871</v>
      </c>
      <c r="J52" s="1419"/>
      <c r="K52" s="1415" t="s">
        <v>2085</v>
      </c>
      <c r="L52" s="1410" t="s">
        <v>1871</v>
      </c>
      <c r="M52" s="1411" t="s">
        <v>1871</v>
      </c>
      <c r="N52" s="1419" t="s">
        <v>1871</v>
      </c>
      <c r="O52" s="1410" t="s">
        <v>1871</v>
      </c>
      <c r="P52" s="1410" t="s">
        <v>1871</v>
      </c>
      <c r="Q52" s="1410" t="s">
        <v>1871</v>
      </c>
      <c r="R52" s="1498"/>
      <c r="S52" s="1415" t="s">
        <v>762</v>
      </c>
      <c r="T52" s="1415" t="s">
        <v>762</v>
      </c>
      <c r="U52" s="1412">
        <v>10</v>
      </c>
      <c r="V52" s="1412">
        <v>5</v>
      </c>
      <c r="W52" s="1412"/>
      <c r="X52" s="1412">
        <v>26.99851446130916</v>
      </c>
      <c r="Y52" s="1412">
        <v>1.4278131020245688</v>
      </c>
      <c r="Z52" s="1412">
        <v>0.868093376059896</v>
      </c>
      <c r="AA52" s="1412">
        <v>5</v>
      </c>
      <c r="AB52" s="1413"/>
      <c r="AC52" s="1412">
        <v>133278.61593168729</v>
      </c>
      <c r="AD52" s="1412">
        <v>17156.596941381307</v>
      </c>
      <c r="AE52" s="1412">
        <v>8578.29847069065</v>
      </c>
      <c r="AF52" s="1414">
        <v>711.01282207716929</v>
      </c>
      <c r="AG52" s="1412">
        <v>63.744499146909888</v>
      </c>
      <c r="AH52" s="1412">
        <v>53.630264198075771</v>
      </c>
      <c r="AI52" s="1412"/>
      <c r="AJ52" s="1412"/>
      <c r="AK52" s="1412"/>
      <c r="AL52" s="1412"/>
      <c r="AM52" s="1412"/>
      <c r="AN52" s="1412"/>
      <c r="AO52" s="1412"/>
      <c r="AP52" s="1412"/>
      <c r="AQ52" s="1412"/>
      <c r="AR52" s="1412">
        <v>6</v>
      </c>
      <c r="AS52" s="1412"/>
      <c r="AT52" s="1412"/>
      <c r="AU52" s="1412"/>
      <c r="AV52" s="1412">
        <v>0</v>
      </c>
      <c r="AW52" s="1498" t="s">
        <v>2102</v>
      </c>
      <c r="AX52" s="1408">
        <v>33.074925121448452</v>
      </c>
      <c r="AY52" s="1414" t="s">
        <v>1871</v>
      </c>
      <c r="AZ52" s="1418" t="s">
        <v>1871</v>
      </c>
      <c r="BA52" s="1418" t="s">
        <v>1871</v>
      </c>
      <c r="BB52" s="1418" t="s">
        <v>1871</v>
      </c>
      <c r="BC52" s="1418"/>
      <c r="BD52" s="1420"/>
    </row>
    <row r="53" spans="1:56" ht="41.4" x14ac:dyDescent="0.3">
      <c r="A53" s="69"/>
      <c r="B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53" s="1492" t="s">
        <v>2014</v>
      </c>
      <c r="D53" s="1493" t="s">
        <v>1746</v>
      </c>
      <c r="E53" s="1494" t="s">
        <v>774</v>
      </c>
      <c r="F53" s="1217" t="str">
        <f>VLOOKUP(TBL4_OptApp[[#This Row],[Option type
Defined List]],'Option Typs_Grps'!B$2:C$47, 2, FALSE)</f>
        <v>Distribution Options</v>
      </c>
      <c r="G53" s="1409" t="s">
        <v>355</v>
      </c>
      <c r="H53" s="1410" t="s">
        <v>768</v>
      </c>
      <c r="I53" s="1410" t="s">
        <v>1871</v>
      </c>
      <c r="J53" s="1419"/>
      <c r="K53" s="1415" t="s">
        <v>2083</v>
      </c>
      <c r="L53" s="1410" t="s">
        <v>1871</v>
      </c>
      <c r="M53" s="1411" t="s">
        <v>1871</v>
      </c>
      <c r="N53" s="1419" t="s">
        <v>1871</v>
      </c>
      <c r="O53" s="1410" t="s">
        <v>1871</v>
      </c>
      <c r="P53" s="1410" t="s">
        <v>1871</v>
      </c>
      <c r="Q53" s="1410" t="s">
        <v>1871</v>
      </c>
      <c r="R53" s="1498"/>
      <c r="S53" s="1415" t="s">
        <v>762</v>
      </c>
      <c r="T53" s="1415" t="s">
        <v>762</v>
      </c>
      <c r="U53" s="1412">
        <v>10</v>
      </c>
      <c r="V53" s="1412">
        <v>5</v>
      </c>
      <c r="W53" s="1412"/>
      <c r="X53" s="1412">
        <v>26.99851446130916</v>
      </c>
      <c r="Y53" s="1412">
        <v>1.4278131020245688</v>
      </c>
      <c r="Z53" s="1412">
        <v>0.868093376059896</v>
      </c>
      <c r="AA53" s="1412">
        <v>5</v>
      </c>
      <c r="AB53" s="1413"/>
      <c r="AC53" s="1412">
        <v>133278.61593168729</v>
      </c>
      <c r="AD53" s="1412">
        <v>17156.596941381307</v>
      </c>
      <c r="AE53" s="1412">
        <v>8578.29847069065</v>
      </c>
      <c r="AF53" s="1414">
        <v>711.01282207716929</v>
      </c>
      <c r="AG53" s="1412">
        <v>63.744499146909888</v>
      </c>
      <c r="AH53" s="1412">
        <v>53.630264198075771</v>
      </c>
      <c r="AI53" s="1412"/>
      <c r="AJ53" s="1412"/>
      <c r="AK53" s="1412"/>
      <c r="AL53" s="1412"/>
      <c r="AM53" s="1412"/>
      <c r="AN53" s="1412"/>
      <c r="AO53" s="1412"/>
      <c r="AP53" s="1412"/>
      <c r="AQ53" s="1412"/>
      <c r="AR53" s="1412">
        <v>6</v>
      </c>
      <c r="AS53" s="1412"/>
      <c r="AT53" s="1412"/>
      <c r="AU53" s="1412"/>
      <c r="AV53" s="1412">
        <v>0</v>
      </c>
      <c r="AW53" s="1498" t="s">
        <v>2103</v>
      </c>
      <c r="AX53" s="1408">
        <v>33.074925121448452</v>
      </c>
      <c r="AY53" s="1414" t="s">
        <v>1871</v>
      </c>
      <c r="AZ53" s="1418" t="s">
        <v>1871</v>
      </c>
      <c r="BA53" s="1418" t="s">
        <v>1871</v>
      </c>
      <c r="BB53" s="1418" t="s">
        <v>1871</v>
      </c>
      <c r="BC53" s="1418"/>
      <c r="BD53" s="1420"/>
    </row>
    <row r="54" spans="1:56" ht="28.8" x14ac:dyDescent="0.3">
      <c r="A54" s="69"/>
      <c r="B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4" s="1492" t="s">
        <v>2015</v>
      </c>
      <c r="D54" s="1493" t="s">
        <v>1770</v>
      </c>
      <c r="E54" s="1494" t="s">
        <v>771</v>
      </c>
      <c r="F54" s="1217" t="str">
        <f>VLOOKUP(TBL4_OptApp[[#This Row],[Option type
Defined List]],'Option Typs_Grps'!B$2:C$47, 2, FALSE)</f>
        <v>Resource Options</v>
      </c>
      <c r="G54" s="1409" t="s">
        <v>355</v>
      </c>
      <c r="H54" s="1410" t="s">
        <v>768</v>
      </c>
      <c r="I54" s="1410" t="s">
        <v>1871</v>
      </c>
      <c r="J54" s="1419"/>
      <c r="K54" s="1415"/>
      <c r="L54" s="1410" t="s">
        <v>1871</v>
      </c>
      <c r="M54" s="1411" t="s">
        <v>1871</v>
      </c>
      <c r="N54" s="1419" t="s">
        <v>1871</v>
      </c>
      <c r="O54" s="1410" t="s">
        <v>1871</v>
      </c>
      <c r="P54" s="1410" t="s">
        <v>1871</v>
      </c>
      <c r="Q54" s="1410" t="s">
        <v>1871</v>
      </c>
      <c r="R54" s="1498"/>
      <c r="S54" s="1415" t="s">
        <v>762</v>
      </c>
      <c r="T54" s="1415" t="s">
        <v>762</v>
      </c>
      <c r="U54" s="1412">
        <v>10</v>
      </c>
      <c r="V54" s="1412">
        <v>5</v>
      </c>
      <c r="W54" s="1412"/>
      <c r="X54" s="1412">
        <v>19.804292329359999</v>
      </c>
      <c r="Y54" s="1412">
        <v>1.4900276208607961</v>
      </c>
      <c r="Z54" s="1412">
        <v>0.9267829808608008</v>
      </c>
      <c r="AA54" s="1412">
        <v>5</v>
      </c>
      <c r="AB54" s="1413"/>
      <c r="AC54" s="1412">
        <v>5283.6072855891171</v>
      </c>
      <c r="AD54" s="1412">
        <v>17162.114273171246</v>
      </c>
      <c r="AE54" s="1412">
        <v>8581.0571365856231</v>
      </c>
      <c r="AF54" s="1414">
        <v>668.99363368208321</v>
      </c>
      <c r="AG54" s="1412">
        <v>57.593916046869623</v>
      </c>
      <c r="AH54" s="1412">
        <v>48.455584013246529</v>
      </c>
      <c r="AI54" s="1412"/>
      <c r="AJ54" s="1412"/>
      <c r="AK54" s="1412"/>
      <c r="AL54" s="1412"/>
      <c r="AM54" s="1412"/>
      <c r="AN54" s="1412"/>
      <c r="AO54" s="1412"/>
      <c r="AP54" s="1412"/>
      <c r="AQ54" s="1412"/>
      <c r="AR54" s="1412">
        <v>-6</v>
      </c>
      <c r="AS54" s="1412"/>
      <c r="AT54" s="1412"/>
      <c r="AU54" s="1412"/>
      <c r="AV54" s="1412">
        <v>0</v>
      </c>
      <c r="AW54" s="1498" t="s">
        <v>2255</v>
      </c>
      <c r="AX54" s="1408">
        <v>26.731196046869641</v>
      </c>
      <c r="AY54" s="1414" t="s">
        <v>1871</v>
      </c>
      <c r="AZ54" s="1418" t="s">
        <v>1871</v>
      </c>
      <c r="BA54" s="1418" t="s">
        <v>1871</v>
      </c>
      <c r="BB54" s="1418" t="s">
        <v>1871</v>
      </c>
      <c r="BC54" s="1418"/>
      <c r="BD54" s="1420"/>
    </row>
    <row r="55" spans="1:56" ht="28.8" x14ac:dyDescent="0.3">
      <c r="A55" s="69"/>
      <c r="B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5" s="1492" t="s">
        <v>2018</v>
      </c>
      <c r="D55" s="1493" t="s">
        <v>1771</v>
      </c>
      <c r="E55" s="1494" t="s">
        <v>771</v>
      </c>
      <c r="F55" s="1217" t="str">
        <f>VLOOKUP(TBL4_OptApp[[#This Row],[Option type
Defined List]],'Option Typs_Grps'!B$2:C$47, 2, FALSE)</f>
        <v>Resource Options</v>
      </c>
      <c r="G55" s="1409" t="s">
        <v>355</v>
      </c>
      <c r="H55" s="1410" t="s">
        <v>768</v>
      </c>
      <c r="I55" s="1410" t="s">
        <v>1871</v>
      </c>
      <c r="J55" s="1419"/>
      <c r="K55" s="1415"/>
      <c r="L55" s="1410" t="s">
        <v>1871</v>
      </c>
      <c r="M55" s="1411" t="s">
        <v>1871</v>
      </c>
      <c r="N55" s="1419" t="s">
        <v>1871</v>
      </c>
      <c r="O55" s="1410" t="s">
        <v>1871</v>
      </c>
      <c r="P55" s="1410" t="s">
        <v>1871</v>
      </c>
      <c r="Q55" s="1410" t="s">
        <v>1871</v>
      </c>
      <c r="R55" s="1498"/>
      <c r="S55" s="1415" t="s">
        <v>762</v>
      </c>
      <c r="T55" s="1415" t="s">
        <v>762</v>
      </c>
      <c r="U55" s="1412">
        <v>10</v>
      </c>
      <c r="V55" s="1412">
        <v>5</v>
      </c>
      <c r="W55" s="1412"/>
      <c r="X55" s="1412">
        <v>22.03622618136</v>
      </c>
      <c r="Y55" s="1412">
        <v>1.4801181970847985</v>
      </c>
      <c r="Z55" s="1412">
        <v>0.92440788708480071</v>
      </c>
      <c r="AA55" s="1412">
        <v>5</v>
      </c>
      <c r="AB55" s="1413"/>
      <c r="AC55" s="1412">
        <v>5788.3204672637639</v>
      </c>
      <c r="AD55" s="1412">
        <v>17160.948172597182</v>
      </c>
      <c r="AE55" s="1412">
        <v>8580.4740862985909</v>
      </c>
      <c r="AF55" s="1414">
        <v>669.11891511948772</v>
      </c>
      <c r="AG55" s="1412">
        <v>59.508351426936166</v>
      </c>
      <c r="AH55" s="1412">
        <v>50.066259076933008</v>
      </c>
      <c r="AI55" s="1412"/>
      <c r="AJ55" s="1412"/>
      <c r="AK55" s="1412"/>
      <c r="AL55" s="1412"/>
      <c r="AM55" s="1412"/>
      <c r="AN55" s="1412"/>
      <c r="AO55" s="1412"/>
      <c r="AP55" s="1412"/>
      <c r="AQ55" s="1412"/>
      <c r="AR55" s="1412">
        <v>-6</v>
      </c>
      <c r="AS55" s="1412"/>
      <c r="AT55" s="1412"/>
      <c r="AU55" s="1412"/>
      <c r="AV55" s="1412">
        <v>0</v>
      </c>
      <c r="AW55" s="1498" t="s">
        <v>2256</v>
      </c>
      <c r="AX55" s="1408">
        <v>29.058471426936165</v>
      </c>
      <c r="AY55" s="1414" t="s">
        <v>1871</v>
      </c>
      <c r="AZ55" s="1418" t="s">
        <v>1871</v>
      </c>
      <c r="BA55" s="1418" t="s">
        <v>1871</v>
      </c>
      <c r="BB55" s="1418" t="s">
        <v>1871</v>
      </c>
      <c r="BC55" s="1418"/>
      <c r="BD55" s="1420"/>
    </row>
    <row r="56" spans="1:56" ht="28.8" x14ac:dyDescent="0.3">
      <c r="A56" s="69"/>
      <c r="B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6" s="1492" t="s">
        <v>2017</v>
      </c>
      <c r="D56" s="1493" t="s">
        <v>1772</v>
      </c>
      <c r="E56" s="1494" t="s">
        <v>771</v>
      </c>
      <c r="F56" s="1217" t="str">
        <f>VLOOKUP(TBL4_OptApp[[#This Row],[Option type
Defined List]],'Option Typs_Grps'!B$2:C$47, 2, FALSE)</f>
        <v>Resource Options</v>
      </c>
      <c r="G56" s="1409" t="s">
        <v>355</v>
      </c>
      <c r="H56" s="1410" t="s">
        <v>768</v>
      </c>
      <c r="I56" s="1410" t="s">
        <v>1871</v>
      </c>
      <c r="J56" s="1419"/>
      <c r="K56" s="1415" t="s">
        <v>2213</v>
      </c>
      <c r="L56" s="1410" t="s">
        <v>1871</v>
      </c>
      <c r="M56" s="1411" t="s">
        <v>1871</v>
      </c>
      <c r="N56" s="1419" t="s">
        <v>1871</v>
      </c>
      <c r="O56" s="1410" t="s">
        <v>1871</v>
      </c>
      <c r="P56" s="1410" t="s">
        <v>1871</v>
      </c>
      <c r="Q56" s="1410" t="s">
        <v>1871</v>
      </c>
      <c r="R56" s="1498"/>
      <c r="S56" s="1415" t="s">
        <v>762</v>
      </c>
      <c r="T56" s="1415" t="s">
        <v>762</v>
      </c>
      <c r="U56" s="1412">
        <v>10</v>
      </c>
      <c r="V56" s="1412">
        <v>5</v>
      </c>
      <c r="W56" s="1412"/>
      <c r="X56" s="1412">
        <v>9.8408598000000005</v>
      </c>
      <c r="Y56" s="1412">
        <v>1.352750219999999</v>
      </c>
      <c r="Z56" s="1412">
        <v>0.79703991000000074</v>
      </c>
      <c r="AA56" s="1412">
        <v>5</v>
      </c>
      <c r="AB56" s="1413"/>
      <c r="AC56" s="1412">
        <v>3665.201465201465</v>
      </c>
      <c r="AD56" s="1412">
        <v>17160.948172597182</v>
      </c>
      <c r="AE56" s="1412">
        <v>8580.4740862985909</v>
      </c>
      <c r="AF56" s="1414">
        <v>668.24899155801995</v>
      </c>
      <c r="AG56" s="1412">
        <v>45.041764493143134</v>
      </c>
      <c r="AH56" s="1412">
        <v>37.895061723641682</v>
      </c>
      <c r="AI56" s="1412"/>
      <c r="AJ56" s="1412"/>
      <c r="AK56" s="1412"/>
      <c r="AL56" s="1412"/>
      <c r="AM56" s="1412"/>
      <c r="AN56" s="1412"/>
      <c r="AO56" s="1412"/>
      <c r="AP56" s="1412"/>
      <c r="AQ56" s="1412"/>
      <c r="AR56" s="1412">
        <v>-3</v>
      </c>
      <c r="AS56" s="1412"/>
      <c r="AT56" s="1412"/>
      <c r="AU56" s="1412"/>
      <c r="AV56" s="1412">
        <v>0</v>
      </c>
      <c r="AW56" s="1498" t="s">
        <v>2257</v>
      </c>
      <c r="AX56" s="1408">
        <v>14.591884493143152</v>
      </c>
      <c r="AY56" s="1414" t="s">
        <v>1871</v>
      </c>
      <c r="AZ56" s="1418" t="s">
        <v>1871</v>
      </c>
      <c r="BA56" s="1418" t="s">
        <v>1871</v>
      </c>
      <c r="BB56" s="1418" t="s">
        <v>1871</v>
      </c>
      <c r="BC56" s="1418"/>
      <c r="BD56" s="1420"/>
    </row>
    <row r="57" spans="1:56" ht="28.8" x14ac:dyDescent="0.3">
      <c r="A57" s="69"/>
      <c r="B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7" s="1492" t="s">
        <v>2016</v>
      </c>
      <c r="D57" s="1493" t="s">
        <v>1773</v>
      </c>
      <c r="E57" s="1494" t="s">
        <v>771</v>
      </c>
      <c r="F57" s="1217" t="str">
        <f>VLOOKUP(TBL4_OptApp[[#This Row],[Option type
Defined List]],'Option Typs_Grps'!B$2:C$47, 2, FALSE)</f>
        <v>Resource Options</v>
      </c>
      <c r="G57" s="1409" t="s">
        <v>355</v>
      </c>
      <c r="H57" s="1410" t="s">
        <v>768</v>
      </c>
      <c r="I57" s="1410" t="s">
        <v>1871</v>
      </c>
      <c r="J57" s="1419"/>
      <c r="K57" s="1415"/>
      <c r="L57" s="1410" t="s">
        <v>1871</v>
      </c>
      <c r="M57" s="1411" t="s">
        <v>1871</v>
      </c>
      <c r="N57" s="1419" t="s">
        <v>1871</v>
      </c>
      <c r="O57" s="1410" t="s">
        <v>1871</v>
      </c>
      <c r="P57" s="1410" t="s">
        <v>1871</v>
      </c>
      <c r="Q57" s="1410" t="s">
        <v>1871</v>
      </c>
      <c r="R57" s="1498"/>
      <c r="S57" s="1415" t="s">
        <v>762</v>
      </c>
      <c r="T57" s="1415" t="s">
        <v>762</v>
      </c>
      <c r="U57" s="1412">
        <v>10</v>
      </c>
      <c r="V57" s="1412">
        <v>5</v>
      </c>
      <c r="W57" s="1412"/>
      <c r="X57" s="1412">
        <v>23.936429052480001</v>
      </c>
      <c r="Y57" s="1412">
        <v>1.4882346287503998</v>
      </c>
      <c r="Z57" s="1412">
        <v>0.93200948625039914</v>
      </c>
      <c r="AA57" s="1412">
        <v>5</v>
      </c>
      <c r="AB57" s="1413"/>
      <c r="AC57" s="1412">
        <v>7109.6837404805938</v>
      </c>
      <c r="AD57" s="1412">
        <v>17161.028222552723</v>
      </c>
      <c r="AE57" s="1412">
        <v>8580.5141112763486</v>
      </c>
      <c r="AF57" s="1414">
        <v>669.57101788572197</v>
      </c>
      <c r="AG57" s="1412">
        <v>61.582298116139313</v>
      </c>
      <c r="AH57" s="1412">
        <v>51.811136052408969</v>
      </c>
      <c r="AI57" s="1412"/>
      <c r="AJ57" s="1412"/>
      <c r="AK57" s="1412"/>
      <c r="AL57" s="1412"/>
      <c r="AM57" s="1412"/>
      <c r="AN57" s="1412"/>
      <c r="AO57" s="1412"/>
      <c r="AP57" s="1412"/>
      <c r="AQ57" s="1412"/>
      <c r="AR57" s="1412">
        <v>0</v>
      </c>
      <c r="AS57" s="1412"/>
      <c r="AT57" s="1412"/>
      <c r="AU57" s="1412"/>
      <c r="AV57" s="1412">
        <v>0</v>
      </c>
      <c r="AW57" s="1498" t="s">
        <v>2258</v>
      </c>
      <c r="AX57" s="1408">
        <v>31.104208116139297</v>
      </c>
      <c r="AY57" s="1414" t="s">
        <v>1871</v>
      </c>
      <c r="AZ57" s="1418" t="s">
        <v>1871</v>
      </c>
      <c r="BA57" s="1418" t="s">
        <v>1871</v>
      </c>
      <c r="BB57" s="1418" t="s">
        <v>1871</v>
      </c>
      <c r="BC57" s="1418"/>
      <c r="BD57" s="1420"/>
    </row>
    <row r="58" spans="1:56" ht="28.8" x14ac:dyDescent="0.3">
      <c r="A58" s="69"/>
      <c r="B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8" s="1492" t="s">
        <v>2019</v>
      </c>
      <c r="D58" s="1493" t="s">
        <v>1774</v>
      </c>
      <c r="E58" s="1494" t="s">
        <v>771</v>
      </c>
      <c r="F58" s="1217" t="str">
        <f>VLOOKUP(TBL4_OptApp[[#This Row],[Option type
Defined List]],'Option Typs_Grps'!B$2:C$47, 2, FALSE)</f>
        <v>Resource Options</v>
      </c>
      <c r="G58" s="1409" t="s">
        <v>355</v>
      </c>
      <c r="H58" s="1410" t="s">
        <v>768</v>
      </c>
      <c r="I58" s="1410" t="s">
        <v>1871</v>
      </c>
      <c r="J58" s="1419"/>
      <c r="K58" s="1415" t="s">
        <v>2214</v>
      </c>
      <c r="L58" s="1410" t="s">
        <v>1871</v>
      </c>
      <c r="M58" s="1411" t="s">
        <v>1871</v>
      </c>
      <c r="N58" s="1419" t="s">
        <v>1871</v>
      </c>
      <c r="O58" s="1410" t="s">
        <v>1871</v>
      </c>
      <c r="P58" s="1410" t="s">
        <v>1871</v>
      </c>
      <c r="Q58" s="1410" t="s">
        <v>1871</v>
      </c>
      <c r="R58" s="1498"/>
      <c r="S58" s="1415" t="s">
        <v>762</v>
      </c>
      <c r="T58" s="1415" t="s">
        <v>762</v>
      </c>
      <c r="U58" s="1412">
        <v>10</v>
      </c>
      <c r="V58" s="1412">
        <v>5</v>
      </c>
      <c r="W58" s="1412"/>
      <c r="X58" s="1412">
        <v>9.8408598000000005</v>
      </c>
      <c r="Y58" s="1412">
        <v>1.3537798849999998</v>
      </c>
      <c r="Z58" s="1412">
        <v>0.79755474249999914</v>
      </c>
      <c r="AA58" s="1412">
        <v>5</v>
      </c>
      <c r="AB58" s="1413"/>
      <c r="AC58" s="1412">
        <v>3665.201465201465</v>
      </c>
      <c r="AD58" s="1412">
        <v>17161.028222552723</v>
      </c>
      <c r="AE58" s="1412">
        <v>8580.5141112763486</v>
      </c>
      <c r="AF58" s="1414">
        <v>668.25177063292529</v>
      </c>
      <c r="AG58" s="1412">
        <v>45.06997449314315</v>
      </c>
      <c r="AH58" s="1412">
        <v>37.9187956892901</v>
      </c>
      <c r="AI58" s="1412"/>
      <c r="AJ58" s="1412"/>
      <c r="AK58" s="1412"/>
      <c r="AL58" s="1412"/>
      <c r="AM58" s="1412"/>
      <c r="AN58" s="1412"/>
      <c r="AO58" s="1412"/>
      <c r="AP58" s="1412"/>
      <c r="AQ58" s="1412"/>
      <c r="AR58" s="1412">
        <v>0</v>
      </c>
      <c r="AS58" s="1412"/>
      <c r="AT58" s="1412"/>
      <c r="AU58" s="1412"/>
      <c r="AV58" s="1412">
        <v>0</v>
      </c>
      <c r="AW58" s="1498" t="s">
        <v>2259</v>
      </c>
      <c r="AX58" s="1408">
        <v>14.591884493143152</v>
      </c>
      <c r="AY58" s="1414" t="s">
        <v>1871</v>
      </c>
      <c r="AZ58" s="1418" t="s">
        <v>1871</v>
      </c>
      <c r="BA58" s="1418" t="s">
        <v>1871</v>
      </c>
      <c r="BB58" s="1418" t="s">
        <v>1871</v>
      </c>
      <c r="BC58" s="1418"/>
      <c r="BD58" s="1420"/>
    </row>
    <row r="59" spans="1:56" ht="28.8" x14ac:dyDescent="0.3">
      <c r="A59" s="69"/>
      <c r="B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9" s="1492" t="s">
        <v>2020</v>
      </c>
      <c r="D59" s="1493" t="s">
        <v>1775</v>
      </c>
      <c r="E59" s="1494" t="s">
        <v>771</v>
      </c>
      <c r="F59" s="1217" t="str">
        <f>VLOOKUP(TBL4_OptApp[[#This Row],[Option type
Defined List]],'Option Typs_Grps'!B$2:C$47, 2, FALSE)</f>
        <v>Resource Options</v>
      </c>
      <c r="G59" s="1409" t="s">
        <v>355</v>
      </c>
      <c r="H59" s="1410" t="s">
        <v>768</v>
      </c>
      <c r="I59" s="1410" t="s">
        <v>1871</v>
      </c>
      <c r="J59" s="1419"/>
      <c r="K59" s="1415" t="s">
        <v>2215</v>
      </c>
      <c r="L59" s="1410" t="s">
        <v>1871</v>
      </c>
      <c r="M59" s="1411" t="s">
        <v>1871</v>
      </c>
      <c r="N59" s="1419" t="s">
        <v>1871</v>
      </c>
      <c r="O59" s="1410" t="s">
        <v>1871</v>
      </c>
      <c r="P59" s="1410" t="s">
        <v>1871</v>
      </c>
      <c r="Q59" s="1410" t="s">
        <v>1871</v>
      </c>
      <c r="R59" s="1498"/>
      <c r="S59" s="1415" t="s">
        <v>762</v>
      </c>
      <c r="T59" s="1415" t="s">
        <v>762</v>
      </c>
      <c r="U59" s="1412">
        <v>10</v>
      </c>
      <c r="V59" s="1412">
        <v>5</v>
      </c>
      <c r="W59" s="1412"/>
      <c r="X59" s="1412">
        <v>9.8408598000000005</v>
      </c>
      <c r="Y59" s="1412">
        <v>1.3537798849999998</v>
      </c>
      <c r="Z59" s="1412">
        <v>0.79755474249999914</v>
      </c>
      <c r="AA59" s="1412">
        <v>5</v>
      </c>
      <c r="AB59" s="1413"/>
      <c r="AC59" s="1412">
        <v>3665.201465201465</v>
      </c>
      <c r="AD59" s="1412">
        <v>17161.028222552723</v>
      </c>
      <c r="AE59" s="1412">
        <v>8580.5141112763486</v>
      </c>
      <c r="AF59" s="1414">
        <v>668.25177063292529</v>
      </c>
      <c r="AG59" s="1412">
        <v>45.06997449314315</v>
      </c>
      <c r="AH59" s="1412">
        <v>37.9187956892901</v>
      </c>
      <c r="AI59" s="1412"/>
      <c r="AJ59" s="1412"/>
      <c r="AK59" s="1412"/>
      <c r="AL59" s="1412"/>
      <c r="AM59" s="1412"/>
      <c r="AN59" s="1412"/>
      <c r="AO59" s="1412"/>
      <c r="AP59" s="1412"/>
      <c r="AQ59" s="1412"/>
      <c r="AR59" s="1412">
        <v>0</v>
      </c>
      <c r="AS59" s="1412"/>
      <c r="AT59" s="1412"/>
      <c r="AU59" s="1412"/>
      <c r="AV59" s="1412">
        <v>0</v>
      </c>
      <c r="AW59" s="1498" t="s">
        <v>2260</v>
      </c>
      <c r="AX59" s="1408">
        <v>14.591884493143152</v>
      </c>
      <c r="AY59" s="1414" t="s">
        <v>1871</v>
      </c>
      <c r="AZ59" s="1418" t="s">
        <v>1871</v>
      </c>
      <c r="BA59" s="1418" t="s">
        <v>1871</v>
      </c>
      <c r="BB59" s="1418" t="s">
        <v>1871</v>
      </c>
      <c r="BC59" s="1418"/>
      <c r="BD59" s="1420"/>
    </row>
    <row r="60" spans="1:56" ht="28.8" x14ac:dyDescent="0.3">
      <c r="A60" s="69"/>
      <c r="B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60" s="1492" t="s">
        <v>2021</v>
      </c>
      <c r="D60" s="1493" t="s">
        <v>1776</v>
      </c>
      <c r="E60" s="1494" t="s">
        <v>771</v>
      </c>
      <c r="F60" s="1217" t="str">
        <f>VLOOKUP(TBL4_OptApp[[#This Row],[Option type
Defined List]],'Option Typs_Grps'!B$2:C$47, 2, FALSE)</f>
        <v>Resource Options</v>
      </c>
      <c r="G60" s="1409" t="s">
        <v>355</v>
      </c>
      <c r="H60" s="1410" t="s">
        <v>768</v>
      </c>
      <c r="I60" s="1410" t="s">
        <v>1871</v>
      </c>
      <c r="J60" s="1410"/>
      <c r="K60" s="1415"/>
      <c r="L60" s="1410" t="s">
        <v>1871</v>
      </c>
      <c r="M60" s="1411" t="s">
        <v>1871</v>
      </c>
      <c r="N60" s="1410" t="s">
        <v>1871</v>
      </c>
      <c r="O60" s="1410" t="s">
        <v>1871</v>
      </c>
      <c r="P60" s="1410" t="s">
        <v>1871</v>
      </c>
      <c r="Q60" s="1410" t="s">
        <v>1871</v>
      </c>
      <c r="R60" s="1498"/>
      <c r="S60" s="1415" t="s">
        <v>762</v>
      </c>
      <c r="T60" s="1415" t="s">
        <v>762</v>
      </c>
      <c r="U60" s="1412">
        <v>10</v>
      </c>
      <c r="V60" s="1412">
        <v>5</v>
      </c>
      <c r="W60" s="1412"/>
      <c r="X60" s="1412">
        <v>28.565885644799998</v>
      </c>
      <c r="Y60" s="1412">
        <v>1.4860730431919966</v>
      </c>
      <c r="Z60" s="1412">
        <v>0.93311720569199985</v>
      </c>
      <c r="AA60" s="1412">
        <v>5</v>
      </c>
      <c r="AB60" s="1413"/>
      <c r="AC60" s="1412">
        <v>7376.3325637953967</v>
      </c>
      <c r="AD60" s="1412">
        <v>17160.525006041444</v>
      </c>
      <c r="AE60" s="1412">
        <v>8580.2625030207255</v>
      </c>
      <c r="AF60" s="1412">
        <v>669.60214267597814</v>
      </c>
      <c r="AG60" s="1412">
        <v>66.024576324336877</v>
      </c>
      <c r="AH60" s="1412">
        <v>55.548565275876939</v>
      </c>
      <c r="AI60" s="1412"/>
      <c r="AJ60" s="1412"/>
      <c r="AK60" s="1412"/>
      <c r="AL60" s="1412"/>
      <c r="AM60" s="1412"/>
      <c r="AN60" s="1412"/>
      <c r="AO60" s="1412"/>
      <c r="AP60" s="1412"/>
      <c r="AQ60" s="1412"/>
      <c r="AR60" s="1412">
        <v>0</v>
      </c>
      <c r="AS60" s="1412"/>
      <c r="AT60" s="1412"/>
      <c r="AU60" s="1412"/>
      <c r="AV60" s="1412">
        <v>0</v>
      </c>
      <c r="AW60" s="1498" t="s">
        <v>2261</v>
      </c>
      <c r="AX60" s="1408">
        <v>35.725626324336893</v>
      </c>
      <c r="AY60" s="1412" t="s">
        <v>1871</v>
      </c>
      <c r="AZ60" s="1418" t="s">
        <v>1871</v>
      </c>
      <c r="BA60" s="1418" t="s">
        <v>1871</v>
      </c>
      <c r="BB60" s="1418" t="s">
        <v>1871</v>
      </c>
      <c r="BC60" s="1418"/>
      <c r="BD60" s="1420"/>
    </row>
    <row r="61" spans="1:56" ht="28.8" x14ac:dyDescent="0.3">
      <c r="A61" s="69"/>
      <c r="B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61" s="1492" t="s">
        <v>2022</v>
      </c>
      <c r="D61" s="1493" t="s">
        <v>1777</v>
      </c>
      <c r="E61" s="1494" t="s">
        <v>771</v>
      </c>
      <c r="F61" s="1217" t="str">
        <f>VLOOKUP(TBL4_OptApp[[#This Row],[Option type
Defined List]],'Option Typs_Grps'!B$2:C$47, 2, FALSE)</f>
        <v>Resource Options</v>
      </c>
      <c r="G61" s="1409" t="s">
        <v>355</v>
      </c>
      <c r="H61" s="1410" t="s">
        <v>768</v>
      </c>
      <c r="I61" s="1410" t="s">
        <v>1871</v>
      </c>
      <c r="J61" s="1419"/>
      <c r="K61" s="1415" t="s">
        <v>2086</v>
      </c>
      <c r="L61" s="1410" t="s">
        <v>1871</v>
      </c>
      <c r="M61" s="1411" t="s">
        <v>1871</v>
      </c>
      <c r="N61" s="1419" t="s">
        <v>1871</v>
      </c>
      <c r="O61" s="1410" t="s">
        <v>1871</v>
      </c>
      <c r="P61" s="1410" t="s">
        <v>1871</v>
      </c>
      <c r="Q61" s="1410" t="s">
        <v>1871</v>
      </c>
      <c r="R61" s="1498"/>
      <c r="S61" s="1415" t="s">
        <v>762</v>
      </c>
      <c r="T61" s="1415" t="s">
        <v>762</v>
      </c>
      <c r="U61" s="1412">
        <v>10</v>
      </c>
      <c r="V61" s="1412">
        <v>5</v>
      </c>
      <c r="W61" s="1412"/>
      <c r="X61" s="1412">
        <v>9.8408598000000005</v>
      </c>
      <c r="Y61" s="1412">
        <v>1.3472412749999974</v>
      </c>
      <c r="Z61" s="1412">
        <v>0.79428543749999991</v>
      </c>
      <c r="AA61" s="1412">
        <v>5</v>
      </c>
      <c r="AB61" s="1413"/>
      <c r="AC61" s="1412">
        <v>3665.201465201465</v>
      </c>
      <c r="AD61" s="1412">
        <v>17160.525006041444</v>
      </c>
      <c r="AE61" s="1412">
        <v>8580.2625030207255</v>
      </c>
      <c r="AF61" s="1414">
        <v>668.23431581515763</v>
      </c>
      <c r="AG61" s="1412">
        <v>44.890834493143146</v>
      </c>
      <c r="AH61" s="1412">
        <v>37.768079538767033</v>
      </c>
      <c r="AI61" s="1412"/>
      <c r="AJ61" s="1412"/>
      <c r="AK61" s="1412"/>
      <c r="AL61" s="1412"/>
      <c r="AM61" s="1412"/>
      <c r="AN61" s="1412"/>
      <c r="AO61" s="1412"/>
      <c r="AP61" s="1412"/>
      <c r="AQ61" s="1412"/>
      <c r="AR61" s="1412">
        <v>0</v>
      </c>
      <c r="AS61" s="1412"/>
      <c r="AT61" s="1412"/>
      <c r="AU61" s="1412"/>
      <c r="AV61" s="1412">
        <v>0</v>
      </c>
      <c r="AW61" s="1498" t="s">
        <v>2262</v>
      </c>
      <c r="AX61" s="1408">
        <v>14.591884493143152</v>
      </c>
      <c r="AY61" s="1414" t="s">
        <v>1871</v>
      </c>
      <c r="AZ61" s="1418" t="s">
        <v>1871</v>
      </c>
      <c r="BA61" s="1418" t="s">
        <v>1871</v>
      </c>
      <c r="BB61" s="1418" t="s">
        <v>1871</v>
      </c>
      <c r="BC61" s="1418"/>
      <c r="BD61" s="1420"/>
    </row>
    <row r="62" spans="1:56" ht="28.8" x14ac:dyDescent="0.3">
      <c r="A62" s="69"/>
      <c r="B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62" s="1492" t="s">
        <v>2023</v>
      </c>
      <c r="D62" s="1493" t="s">
        <v>1778</v>
      </c>
      <c r="E62" s="1494" t="s">
        <v>771</v>
      </c>
      <c r="F62" s="1217" t="str">
        <f>VLOOKUP(TBL4_OptApp[[#This Row],[Option type
Defined List]],'Option Typs_Grps'!B$2:C$47, 2, FALSE)</f>
        <v>Resource Options</v>
      </c>
      <c r="G62" s="1409" t="s">
        <v>355</v>
      </c>
      <c r="H62" s="1410" t="s">
        <v>768</v>
      </c>
      <c r="I62" s="1410" t="s">
        <v>1871</v>
      </c>
      <c r="J62" s="1419"/>
      <c r="K62" s="1415" t="s">
        <v>2087</v>
      </c>
      <c r="L62" s="1410" t="s">
        <v>1871</v>
      </c>
      <c r="M62" s="1411" t="s">
        <v>1871</v>
      </c>
      <c r="N62" s="1419" t="s">
        <v>1871</v>
      </c>
      <c r="O62" s="1410" t="s">
        <v>1871</v>
      </c>
      <c r="P62" s="1410" t="s">
        <v>1871</v>
      </c>
      <c r="Q62" s="1410" t="s">
        <v>1871</v>
      </c>
      <c r="R62" s="1498"/>
      <c r="S62" s="1415" t="s">
        <v>762</v>
      </c>
      <c r="T62" s="1415" t="s">
        <v>762</v>
      </c>
      <c r="U62" s="1412">
        <v>10</v>
      </c>
      <c r="V62" s="1412">
        <v>5</v>
      </c>
      <c r="W62" s="1412"/>
      <c r="X62" s="1412">
        <v>9.8408598000000005</v>
      </c>
      <c r="Y62" s="1412">
        <v>1.3472412749999974</v>
      </c>
      <c r="Z62" s="1412">
        <v>0.79428543749999991</v>
      </c>
      <c r="AA62" s="1412">
        <v>5</v>
      </c>
      <c r="AB62" s="1413"/>
      <c r="AC62" s="1412">
        <v>3665.201465201465</v>
      </c>
      <c r="AD62" s="1412">
        <v>17160.525006041444</v>
      </c>
      <c r="AE62" s="1412">
        <v>8580.2625030207255</v>
      </c>
      <c r="AF62" s="1414">
        <v>668.23431581515763</v>
      </c>
      <c r="AG62" s="1412">
        <v>44.890834493143146</v>
      </c>
      <c r="AH62" s="1412">
        <v>37.768079538767033</v>
      </c>
      <c r="AI62" s="1412"/>
      <c r="AJ62" s="1412"/>
      <c r="AK62" s="1412"/>
      <c r="AL62" s="1412"/>
      <c r="AM62" s="1412"/>
      <c r="AN62" s="1412"/>
      <c r="AO62" s="1412"/>
      <c r="AP62" s="1412"/>
      <c r="AQ62" s="1412"/>
      <c r="AR62" s="1412">
        <v>0</v>
      </c>
      <c r="AS62" s="1412"/>
      <c r="AT62" s="1412"/>
      <c r="AU62" s="1412"/>
      <c r="AV62" s="1412">
        <v>0</v>
      </c>
      <c r="AW62" s="1498" t="s">
        <v>2263</v>
      </c>
      <c r="AX62" s="1408">
        <v>14.591884493143152</v>
      </c>
      <c r="AY62" s="1414" t="s">
        <v>1871</v>
      </c>
      <c r="AZ62" s="1418" t="s">
        <v>1871</v>
      </c>
      <c r="BA62" s="1418" t="s">
        <v>1871</v>
      </c>
      <c r="BB62" s="1418" t="s">
        <v>1871</v>
      </c>
      <c r="BC62" s="1418"/>
      <c r="BD62" s="1420"/>
    </row>
    <row r="63" spans="1:56" ht="28.8" x14ac:dyDescent="0.3">
      <c r="A63" s="69"/>
      <c r="B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63" s="1492" t="s">
        <v>2024</v>
      </c>
      <c r="D63" s="1493" t="s">
        <v>1779</v>
      </c>
      <c r="E63" s="1494" t="s">
        <v>771</v>
      </c>
      <c r="F63" s="1217" t="str">
        <f>VLOOKUP(TBL4_OptApp[[#This Row],[Option type
Defined List]],'Option Typs_Grps'!B$2:C$47, 2, FALSE)</f>
        <v>Resource Options</v>
      </c>
      <c r="G63" s="1409" t="s">
        <v>355</v>
      </c>
      <c r="H63" s="1410" t="s">
        <v>768</v>
      </c>
      <c r="I63" s="1410" t="s">
        <v>1871</v>
      </c>
      <c r="J63" s="1419"/>
      <c r="K63" s="1415" t="s">
        <v>2088</v>
      </c>
      <c r="L63" s="1410" t="s">
        <v>1871</v>
      </c>
      <c r="M63" s="1411" t="s">
        <v>1871</v>
      </c>
      <c r="N63" s="1419" t="s">
        <v>1871</v>
      </c>
      <c r="O63" s="1410" t="s">
        <v>1871</v>
      </c>
      <c r="P63" s="1410" t="s">
        <v>1871</v>
      </c>
      <c r="Q63" s="1410" t="s">
        <v>1871</v>
      </c>
      <c r="R63" s="1498"/>
      <c r="S63" s="1415" t="s">
        <v>762</v>
      </c>
      <c r="T63" s="1415" t="s">
        <v>762</v>
      </c>
      <c r="U63" s="1412">
        <v>10</v>
      </c>
      <c r="V63" s="1412">
        <v>5</v>
      </c>
      <c r="W63" s="1412"/>
      <c r="X63" s="1412">
        <v>9.8408598000000005</v>
      </c>
      <c r="Y63" s="1412">
        <v>1.3472412749999974</v>
      </c>
      <c r="Z63" s="1412">
        <v>0.79428543749999991</v>
      </c>
      <c r="AA63" s="1412">
        <v>5</v>
      </c>
      <c r="AB63" s="1413"/>
      <c r="AC63" s="1412">
        <v>3665.201465201465</v>
      </c>
      <c r="AD63" s="1412">
        <v>17160.525006041444</v>
      </c>
      <c r="AE63" s="1412">
        <v>8580.2625030207255</v>
      </c>
      <c r="AF63" s="1414">
        <v>668.23431581515763</v>
      </c>
      <c r="AG63" s="1412">
        <v>44.890834493143146</v>
      </c>
      <c r="AH63" s="1412">
        <v>37.768079538767033</v>
      </c>
      <c r="AI63" s="1412"/>
      <c r="AJ63" s="1412"/>
      <c r="AK63" s="1412"/>
      <c r="AL63" s="1412"/>
      <c r="AM63" s="1412"/>
      <c r="AN63" s="1412"/>
      <c r="AO63" s="1412"/>
      <c r="AP63" s="1412"/>
      <c r="AQ63" s="1412"/>
      <c r="AR63" s="1412">
        <v>0</v>
      </c>
      <c r="AS63" s="1412"/>
      <c r="AT63" s="1412"/>
      <c r="AU63" s="1412"/>
      <c r="AV63" s="1412">
        <v>0</v>
      </c>
      <c r="AW63" s="1498" t="s">
        <v>2264</v>
      </c>
      <c r="AX63" s="1408">
        <v>14.591884493143152</v>
      </c>
      <c r="AY63" s="1414" t="s">
        <v>1871</v>
      </c>
      <c r="AZ63" s="1418" t="s">
        <v>1871</v>
      </c>
      <c r="BA63" s="1418" t="s">
        <v>1871</v>
      </c>
      <c r="BB63" s="1418" t="s">
        <v>1871</v>
      </c>
      <c r="BC63" s="1418"/>
      <c r="BD63" s="1420"/>
    </row>
    <row r="64" spans="1:56" ht="28.8" x14ac:dyDescent="0.3">
      <c r="A64" s="69"/>
      <c r="B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64" s="1492" t="s">
        <v>2109</v>
      </c>
      <c r="D64" s="1493" t="s">
        <v>1780</v>
      </c>
      <c r="E64" s="1494" t="s">
        <v>769</v>
      </c>
      <c r="F64" s="1217" t="str">
        <f>VLOOKUP(TBL4_OptApp[[#This Row],[Option type
Defined List]],'Option Typs_Grps'!B$2:C$47, 2, FALSE)</f>
        <v>Resource Options</v>
      </c>
      <c r="G64" s="1409" t="s">
        <v>355</v>
      </c>
      <c r="H64" s="1410" t="s">
        <v>768</v>
      </c>
      <c r="I64" s="1410" t="s">
        <v>1872</v>
      </c>
      <c r="J64" s="1419"/>
      <c r="K64" s="1415" t="s">
        <v>2242</v>
      </c>
      <c r="L64" s="1410" t="s">
        <v>1871</v>
      </c>
      <c r="M64" s="1411" t="s">
        <v>1871</v>
      </c>
      <c r="N64" s="1419" t="s">
        <v>1871</v>
      </c>
      <c r="O64" s="1410" t="s">
        <v>1871</v>
      </c>
      <c r="P64" s="1410" t="s">
        <v>1871</v>
      </c>
      <c r="Q64" s="1410" t="s">
        <v>1872</v>
      </c>
      <c r="R64" s="1498"/>
      <c r="S64" s="1415" t="s">
        <v>1514</v>
      </c>
      <c r="T64" s="1415" t="s">
        <v>355</v>
      </c>
      <c r="U64" s="1412">
        <v>20</v>
      </c>
      <c r="V64" s="1412">
        <v>5</v>
      </c>
      <c r="W64" s="1412"/>
      <c r="X64" s="1412">
        <v>0</v>
      </c>
      <c r="Y64" s="1412">
        <v>1.4624265199999973</v>
      </c>
      <c r="Z64" s="1412">
        <v>0</v>
      </c>
      <c r="AA64" s="1412">
        <v>0</v>
      </c>
      <c r="AB64" s="1413"/>
      <c r="AC64" s="1412">
        <v>0</v>
      </c>
      <c r="AD64" s="1412">
        <v>101.53419018480007</v>
      </c>
      <c r="AE64" s="1412">
        <v>0</v>
      </c>
      <c r="AF64" s="1414">
        <v>3.4889216036556618</v>
      </c>
      <c r="AG64" s="1412">
        <v>20.033239999999989</v>
      </c>
      <c r="AH64" s="1412">
        <v>33.70919744674287</v>
      </c>
      <c r="AI64" s="1412">
        <v>-3.5147315174999998E-4</v>
      </c>
      <c r="AJ64" s="1412">
        <v>-127.68299338769501</v>
      </c>
      <c r="AK64" s="1412"/>
      <c r="AL64" s="1412"/>
      <c r="AM64" s="1412">
        <v>-2.1923765175E-4</v>
      </c>
      <c r="AN64" s="1412"/>
      <c r="AO64" s="1412">
        <v>-1.322355E-4</v>
      </c>
      <c r="AP64" s="1412" t="s">
        <v>1891</v>
      </c>
      <c r="AQ64" s="1412"/>
      <c r="AR64" s="1412">
        <v>0</v>
      </c>
      <c r="AS64" s="1412"/>
      <c r="AT64" s="1412"/>
      <c r="AU64" s="1412"/>
      <c r="AV64" s="1412">
        <v>0</v>
      </c>
      <c r="AW64" s="1498" t="s">
        <v>2104</v>
      </c>
      <c r="AX64" s="1408">
        <v>0</v>
      </c>
      <c r="AY64" s="1414" t="s">
        <v>1871</v>
      </c>
      <c r="AZ64" s="1418" t="s">
        <v>1871</v>
      </c>
      <c r="BA64" s="1418" t="s">
        <v>1871</v>
      </c>
      <c r="BB64" s="1418" t="s">
        <v>1871</v>
      </c>
      <c r="BC64" s="1418"/>
      <c r="BD64" s="1420"/>
    </row>
    <row r="65" spans="1:56" ht="28.8" x14ac:dyDescent="0.3">
      <c r="A65" s="69"/>
      <c r="B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65" s="1492" t="s">
        <v>1638</v>
      </c>
      <c r="D65" s="1493" t="s">
        <v>1781</v>
      </c>
      <c r="E65" s="1494" t="s">
        <v>779</v>
      </c>
      <c r="F65" s="1217" t="str">
        <f>VLOOKUP(TBL4_OptApp[[#This Row],[Option type
Defined List]],'Option Typs_Grps'!B$2:C$47, 2, FALSE)</f>
        <v>Customer Options</v>
      </c>
      <c r="G65" s="1409" t="s">
        <v>355</v>
      </c>
      <c r="H65" s="1410" t="s">
        <v>1870</v>
      </c>
      <c r="I65" s="1410" t="s">
        <v>1871</v>
      </c>
      <c r="J65" s="1419"/>
      <c r="K65" s="1415" t="s">
        <v>1916</v>
      </c>
      <c r="L65" s="1410" t="s">
        <v>1871</v>
      </c>
      <c r="M65" s="1411" t="s">
        <v>1871</v>
      </c>
      <c r="N65" s="1419" t="s">
        <v>1871</v>
      </c>
      <c r="O65" s="1410" t="s">
        <v>1871</v>
      </c>
      <c r="P65" s="1410" t="s">
        <v>1871</v>
      </c>
      <c r="Q65" s="1410" t="s">
        <v>1871</v>
      </c>
      <c r="R65" s="1498" t="s">
        <v>1917</v>
      </c>
      <c r="S65" s="1415" t="s">
        <v>762</v>
      </c>
      <c r="T65" s="1415" t="s">
        <v>762</v>
      </c>
      <c r="U65" s="1412">
        <v>11.7852</v>
      </c>
      <c r="V65" s="1412"/>
      <c r="W65" s="1412"/>
      <c r="X65" s="1412"/>
      <c r="Y65" s="1412">
        <v>0</v>
      </c>
      <c r="Z65" s="1412">
        <v>0</v>
      </c>
      <c r="AA65" s="1412">
        <v>5.9936500000000006</v>
      </c>
      <c r="AB65" s="1413"/>
      <c r="AC65" s="1412"/>
      <c r="AD65" s="1412">
        <v>0</v>
      </c>
      <c r="AE65" s="1412">
        <v>0</v>
      </c>
      <c r="AF65" s="1414"/>
      <c r="AG65" s="1412"/>
      <c r="AH65" s="1412"/>
      <c r="AI65" s="1412"/>
      <c r="AJ65" s="1412"/>
      <c r="AK65" s="1412"/>
      <c r="AL65" s="1412"/>
      <c r="AM65" s="1412"/>
      <c r="AN65" s="1412"/>
      <c r="AO65" s="1412"/>
      <c r="AP65" s="1412"/>
      <c r="AQ65" s="1412"/>
      <c r="AR65" s="1412"/>
      <c r="AS65" s="1412"/>
      <c r="AT65" s="1412"/>
      <c r="AU65" s="1412"/>
      <c r="AV65" s="1412">
        <v>0</v>
      </c>
      <c r="AW65" s="1498" t="s">
        <v>1638</v>
      </c>
      <c r="AX65" s="1408"/>
      <c r="AY65" s="1414" t="s">
        <v>1871</v>
      </c>
      <c r="AZ65" s="1418" t="s">
        <v>1871</v>
      </c>
      <c r="BA65" s="1418" t="s">
        <v>1871</v>
      </c>
      <c r="BB65" s="1418" t="s">
        <v>1871</v>
      </c>
      <c r="BC65" s="1418"/>
      <c r="BD65" s="1420"/>
    </row>
    <row r="66" spans="1:56" ht="28.8" x14ac:dyDescent="0.3">
      <c r="A66" s="69"/>
      <c r="B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66" s="1492" t="s">
        <v>1639</v>
      </c>
      <c r="D66" s="1493" t="s">
        <v>1782</v>
      </c>
      <c r="E66" s="1494" t="s">
        <v>779</v>
      </c>
      <c r="F66" s="1217" t="str">
        <f>VLOOKUP(TBL4_OptApp[[#This Row],[Option type
Defined List]],'Option Typs_Grps'!B$2:C$47, 2, FALSE)</f>
        <v>Customer Options</v>
      </c>
      <c r="G66" s="1409" t="s">
        <v>355</v>
      </c>
      <c r="H66" s="1410" t="s">
        <v>1870</v>
      </c>
      <c r="I66" s="1410" t="s">
        <v>1871</v>
      </c>
      <c r="J66" s="1419"/>
      <c r="K66" s="1415"/>
      <c r="L66" s="1410" t="s">
        <v>1871</v>
      </c>
      <c r="M66" s="1411" t="s">
        <v>1871</v>
      </c>
      <c r="N66" s="1419" t="s">
        <v>1871</v>
      </c>
      <c r="O66" s="1410" t="s">
        <v>1871</v>
      </c>
      <c r="P66" s="1410" t="s">
        <v>1871</v>
      </c>
      <c r="Q66" s="1410" t="s">
        <v>1871</v>
      </c>
      <c r="R66" s="1498" t="s">
        <v>1917</v>
      </c>
      <c r="S66" s="1415" t="s">
        <v>762</v>
      </c>
      <c r="T66" s="1415" t="s">
        <v>762</v>
      </c>
      <c r="U66" s="1412">
        <v>23.570599999999999</v>
      </c>
      <c r="V66" s="1412"/>
      <c r="W66" s="1412"/>
      <c r="X66" s="1412"/>
      <c r="Y66" s="1412">
        <v>0</v>
      </c>
      <c r="Z66" s="1412">
        <v>0</v>
      </c>
      <c r="AA66" s="1412">
        <v>11.974299999999999</v>
      </c>
      <c r="AB66" s="1413"/>
      <c r="AC66" s="1412"/>
      <c r="AD66" s="1412">
        <v>0</v>
      </c>
      <c r="AE66" s="1412">
        <v>0</v>
      </c>
      <c r="AF66" s="1414"/>
      <c r="AG66" s="1412"/>
      <c r="AH66" s="1412"/>
      <c r="AI66" s="1412"/>
      <c r="AJ66" s="1412"/>
      <c r="AK66" s="1412"/>
      <c r="AL66" s="1412"/>
      <c r="AM66" s="1412"/>
      <c r="AN66" s="1412"/>
      <c r="AO66" s="1412"/>
      <c r="AP66" s="1412"/>
      <c r="AQ66" s="1412"/>
      <c r="AR66" s="1412"/>
      <c r="AS66" s="1412"/>
      <c r="AT66" s="1412"/>
      <c r="AU66" s="1412"/>
      <c r="AV66" s="1412">
        <v>0</v>
      </c>
      <c r="AW66" s="1498" t="s">
        <v>1639</v>
      </c>
      <c r="AX66" s="1408"/>
      <c r="AY66" s="1414" t="s">
        <v>1871</v>
      </c>
      <c r="AZ66" s="1418" t="s">
        <v>1871</v>
      </c>
      <c r="BA66" s="1418" t="s">
        <v>1871</v>
      </c>
      <c r="BB66" s="1418" t="s">
        <v>1871</v>
      </c>
      <c r="BC66" s="1418"/>
      <c r="BD66" s="1420"/>
    </row>
    <row r="67" spans="1:56" ht="28.8" x14ac:dyDescent="0.3">
      <c r="A67" s="69"/>
      <c r="B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67" s="1492" t="s">
        <v>1640</v>
      </c>
      <c r="D67" s="1493" t="s">
        <v>1783</v>
      </c>
      <c r="E67" s="1494" t="s">
        <v>779</v>
      </c>
      <c r="F67" s="1217" t="str">
        <f>VLOOKUP(TBL4_OptApp[[#This Row],[Option type
Defined List]],'Option Typs_Grps'!B$2:C$47, 2, FALSE)</f>
        <v>Customer Options</v>
      </c>
      <c r="G67" s="1409" t="s">
        <v>355</v>
      </c>
      <c r="H67" s="1410" t="s">
        <v>1870</v>
      </c>
      <c r="I67" s="1410" t="s">
        <v>1871</v>
      </c>
      <c r="J67" s="1419"/>
      <c r="K67" s="1415"/>
      <c r="L67" s="1410" t="s">
        <v>1871</v>
      </c>
      <c r="M67" s="1411" t="s">
        <v>1871</v>
      </c>
      <c r="N67" s="1419" t="s">
        <v>1871</v>
      </c>
      <c r="O67" s="1410" t="s">
        <v>1871</v>
      </c>
      <c r="P67" s="1410" t="s">
        <v>1871</v>
      </c>
      <c r="Q67" s="1410" t="s">
        <v>1871</v>
      </c>
      <c r="R67" s="1498" t="s">
        <v>1918</v>
      </c>
      <c r="S67" s="1415" t="s">
        <v>762</v>
      </c>
      <c r="T67" s="1415" t="s">
        <v>762</v>
      </c>
      <c r="U67" s="1412">
        <v>23.570599999999999</v>
      </c>
      <c r="V67" s="1412"/>
      <c r="W67" s="1412"/>
      <c r="X67" s="1412"/>
      <c r="Y67" s="1412">
        <v>0</v>
      </c>
      <c r="Z67" s="1412">
        <v>0</v>
      </c>
      <c r="AA67" s="1412">
        <v>11.86495</v>
      </c>
      <c r="AB67" s="1413"/>
      <c r="AC67" s="1412"/>
      <c r="AD67" s="1412">
        <v>0</v>
      </c>
      <c r="AE67" s="1412">
        <v>0</v>
      </c>
      <c r="AF67" s="1414"/>
      <c r="AG67" s="1412"/>
      <c r="AH67" s="1412"/>
      <c r="AI67" s="1412"/>
      <c r="AJ67" s="1412"/>
      <c r="AK67" s="1412"/>
      <c r="AL67" s="1412"/>
      <c r="AM67" s="1412"/>
      <c r="AN67" s="1412"/>
      <c r="AO67" s="1412"/>
      <c r="AP67" s="1412"/>
      <c r="AQ67" s="1412"/>
      <c r="AR67" s="1412"/>
      <c r="AS67" s="1412"/>
      <c r="AT67" s="1412"/>
      <c r="AU67" s="1412"/>
      <c r="AV67" s="1412">
        <v>0</v>
      </c>
      <c r="AW67" s="1498" t="s">
        <v>1640</v>
      </c>
      <c r="AX67" s="1408"/>
      <c r="AY67" s="1414" t="s">
        <v>1871</v>
      </c>
      <c r="AZ67" s="1418" t="s">
        <v>1871</v>
      </c>
      <c r="BA67" s="1418" t="s">
        <v>1871</v>
      </c>
      <c r="BB67" s="1418" t="s">
        <v>1871</v>
      </c>
      <c r="BC67" s="1418"/>
      <c r="BD67" s="1420"/>
    </row>
    <row r="68" spans="1:56" ht="28.8" x14ac:dyDescent="0.3">
      <c r="A68" s="69"/>
      <c r="B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68" s="1492" t="s">
        <v>1641</v>
      </c>
      <c r="D68" s="1493" t="s">
        <v>1784</v>
      </c>
      <c r="E68" s="1494" t="s">
        <v>779</v>
      </c>
      <c r="F68" s="1217" t="str">
        <f>VLOOKUP(TBL4_OptApp[[#This Row],[Option type
Defined List]],'Option Typs_Grps'!B$2:C$47, 2, FALSE)</f>
        <v>Customer Options</v>
      </c>
      <c r="G68" s="1409" t="s">
        <v>355</v>
      </c>
      <c r="H68" s="1410" t="s">
        <v>1870</v>
      </c>
      <c r="I68" s="1410" t="s">
        <v>1871</v>
      </c>
      <c r="J68" s="1419"/>
      <c r="K68" s="1415"/>
      <c r="L68" s="1410" t="s">
        <v>1871</v>
      </c>
      <c r="M68" s="1411" t="s">
        <v>1871</v>
      </c>
      <c r="N68" s="1419" t="s">
        <v>1871</v>
      </c>
      <c r="O68" s="1410" t="s">
        <v>1871</v>
      </c>
      <c r="P68" s="1410" t="s">
        <v>1871</v>
      </c>
      <c r="Q68" s="1410" t="s">
        <v>1871</v>
      </c>
      <c r="R68" s="1498" t="s">
        <v>1917</v>
      </c>
      <c r="S68" s="1415" t="s">
        <v>762</v>
      </c>
      <c r="T68" s="1415" t="s">
        <v>762</v>
      </c>
      <c r="U68" s="1412">
        <v>23.570599999999999</v>
      </c>
      <c r="V68" s="1412"/>
      <c r="W68" s="1412"/>
      <c r="X68" s="1412"/>
      <c r="Y68" s="1412">
        <v>0</v>
      </c>
      <c r="Z68" s="1412">
        <v>0</v>
      </c>
      <c r="AA68" s="1412">
        <v>11.994150000000001</v>
      </c>
      <c r="AB68" s="1413"/>
      <c r="AC68" s="1412"/>
      <c r="AD68" s="1412">
        <v>0</v>
      </c>
      <c r="AE68" s="1412">
        <v>0</v>
      </c>
      <c r="AF68" s="1414"/>
      <c r="AG68" s="1412"/>
      <c r="AH68" s="1412"/>
      <c r="AI68" s="1412"/>
      <c r="AJ68" s="1412"/>
      <c r="AK68" s="1412"/>
      <c r="AL68" s="1412"/>
      <c r="AM68" s="1412"/>
      <c r="AN68" s="1412"/>
      <c r="AO68" s="1412"/>
      <c r="AP68" s="1412"/>
      <c r="AQ68" s="1412"/>
      <c r="AR68" s="1412"/>
      <c r="AS68" s="1412"/>
      <c r="AT68" s="1412"/>
      <c r="AU68" s="1412"/>
      <c r="AV68" s="1412">
        <v>0</v>
      </c>
      <c r="AW68" s="1498" t="s">
        <v>1641</v>
      </c>
      <c r="AX68" s="1408"/>
      <c r="AY68" s="1414" t="s">
        <v>1871</v>
      </c>
      <c r="AZ68" s="1418" t="s">
        <v>1871</v>
      </c>
      <c r="BA68" s="1418" t="s">
        <v>1871</v>
      </c>
      <c r="BB68" s="1418" t="s">
        <v>1871</v>
      </c>
      <c r="BC68" s="1418"/>
      <c r="BD68" s="1420"/>
    </row>
    <row r="69" spans="1:56" ht="28.8" x14ac:dyDescent="0.3">
      <c r="A69" s="69"/>
      <c r="B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69" s="1492" t="s">
        <v>1642</v>
      </c>
      <c r="D69" s="1493" t="s">
        <v>1785</v>
      </c>
      <c r="E69" s="1494" t="s">
        <v>779</v>
      </c>
      <c r="F69" s="1217" t="str">
        <f>VLOOKUP(TBL4_OptApp[[#This Row],[Option type
Defined List]],'Option Typs_Grps'!B$2:C$47, 2, FALSE)</f>
        <v>Customer Options</v>
      </c>
      <c r="G69" s="1409" t="s">
        <v>355</v>
      </c>
      <c r="H69" s="1410" t="s">
        <v>1870</v>
      </c>
      <c r="I69" s="1410" t="s">
        <v>1871</v>
      </c>
      <c r="J69" s="1419"/>
      <c r="K69" s="1415"/>
      <c r="L69" s="1410" t="s">
        <v>1871</v>
      </c>
      <c r="M69" s="1411" t="s">
        <v>1871</v>
      </c>
      <c r="N69" s="1419" t="s">
        <v>1871</v>
      </c>
      <c r="O69" s="1410" t="s">
        <v>1871</v>
      </c>
      <c r="P69" s="1410" t="s">
        <v>1871</v>
      </c>
      <c r="Q69" s="1410" t="s">
        <v>1871</v>
      </c>
      <c r="R69" s="1498" t="s">
        <v>1917</v>
      </c>
      <c r="S69" s="1415" t="s">
        <v>762</v>
      </c>
      <c r="T69" s="1415" t="s">
        <v>762</v>
      </c>
      <c r="U69" s="1412">
        <v>11.7852</v>
      </c>
      <c r="V69" s="1412"/>
      <c r="W69" s="1412"/>
      <c r="X69" s="1412"/>
      <c r="Y69" s="1412">
        <v>0</v>
      </c>
      <c r="Z69" s="1412">
        <v>0</v>
      </c>
      <c r="AA69" s="1412">
        <v>6.0535499999999995</v>
      </c>
      <c r="AB69" s="1413"/>
      <c r="AC69" s="1412"/>
      <c r="AD69" s="1412">
        <v>0</v>
      </c>
      <c r="AE69" s="1412">
        <v>0</v>
      </c>
      <c r="AF69" s="1414"/>
      <c r="AG69" s="1412"/>
      <c r="AH69" s="1412"/>
      <c r="AI69" s="1412"/>
      <c r="AJ69" s="1412"/>
      <c r="AK69" s="1412"/>
      <c r="AL69" s="1412"/>
      <c r="AM69" s="1412"/>
      <c r="AN69" s="1412"/>
      <c r="AO69" s="1412"/>
      <c r="AP69" s="1412"/>
      <c r="AQ69" s="1412"/>
      <c r="AR69" s="1412"/>
      <c r="AS69" s="1412"/>
      <c r="AT69" s="1412"/>
      <c r="AU69" s="1412"/>
      <c r="AV69" s="1412">
        <v>0</v>
      </c>
      <c r="AW69" s="1498" t="s">
        <v>1642</v>
      </c>
      <c r="AX69" s="1408"/>
      <c r="AY69" s="1414" t="s">
        <v>1871</v>
      </c>
      <c r="AZ69" s="1418" t="s">
        <v>1871</v>
      </c>
      <c r="BA69" s="1418" t="s">
        <v>1871</v>
      </c>
      <c r="BB69" s="1418" t="s">
        <v>1871</v>
      </c>
      <c r="BC69" s="1418"/>
      <c r="BD69" s="1420"/>
    </row>
    <row r="70" spans="1:56" ht="28.8" x14ac:dyDescent="0.3">
      <c r="A70" s="69"/>
      <c r="B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70" s="1492" t="s">
        <v>1643</v>
      </c>
      <c r="D70" s="1493" t="s">
        <v>1786</v>
      </c>
      <c r="E70" s="1494" t="s">
        <v>779</v>
      </c>
      <c r="F70" s="1217" t="str">
        <f>VLOOKUP(TBL4_OptApp[[#This Row],[Option type
Defined List]],'Option Typs_Grps'!B$2:C$47, 2, FALSE)</f>
        <v>Customer Options</v>
      </c>
      <c r="G70" s="1409" t="s">
        <v>355</v>
      </c>
      <c r="H70" s="1410" t="s">
        <v>1870</v>
      </c>
      <c r="I70" s="1410" t="s">
        <v>1871</v>
      </c>
      <c r="J70" s="1419"/>
      <c r="K70" s="1415"/>
      <c r="L70" s="1410" t="s">
        <v>1871</v>
      </c>
      <c r="M70" s="1411" t="s">
        <v>1871</v>
      </c>
      <c r="N70" s="1419" t="s">
        <v>1871</v>
      </c>
      <c r="O70" s="1410" t="s">
        <v>1871</v>
      </c>
      <c r="P70" s="1410" t="s">
        <v>1871</v>
      </c>
      <c r="Q70" s="1410" t="s">
        <v>1871</v>
      </c>
      <c r="R70" s="1498" t="s">
        <v>1917</v>
      </c>
      <c r="S70" s="1415" t="s">
        <v>762</v>
      </c>
      <c r="T70" s="1415" t="s">
        <v>762</v>
      </c>
      <c r="U70" s="1412">
        <v>23.570599999999999</v>
      </c>
      <c r="V70" s="1412"/>
      <c r="W70" s="1412"/>
      <c r="X70" s="1412"/>
      <c r="Y70" s="1412">
        <v>0</v>
      </c>
      <c r="Z70" s="1412">
        <v>0</v>
      </c>
      <c r="AA70" s="1412">
        <v>12.094650000000001</v>
      </c>
      <c r="AB70" s="1413"/>
      <c r="AC70" s="1412"/>
      <c r="AD70" s="1412">
        <v>0</v>
      </c>
      <c r="AE70" s="1412">
        <v>0</v>
      </c>
      <c r="AF70" s="1414"/>
      <c r="AG70" s="1412"/>
      <c r="AH70" s="1412"/>
      <c r="AI70" s="1412"/>
      <c r="AJ70" s="1412"/>
      <c r="AK70" s="1412"/>
      <c r="AL70" s="1412"/>
      <c r="AM70" s="1412"/>
      <c r="AN70" s="1412"/>
      <c r="AO70" s="1412"/>
      <c r="AP70" s="1412"/>
      <c r="AQ70" s="1412"/>
      <c r="AR70" s="1412"/>
      <c r="AS70" s="1412"/>
      <c r="AT70" s="1412"/>
      <c r="AU70" s="1412"/>
      <c r="AV70" s="1412">
        <v>0</v>
      </c>
      <c r="AW70" s="1498" t="s">
        <v>1643</v>
      </c>
      <c r="AX70" s="1408"/>
      <c r="AY70" s="1414" t="s">
        <v>1871</v>
      </c>
      <c r="AZ70" s="1418" t="s">
        <v>1871</v>
      </c>
      <c r="BA70" s="1418" t="s">
        <v>1871</v>
      </c>
      <c r="BB70" s="1418" t="s">
        <v>1871</v>
      </c>
      <c r="BC70" s="1418"/>
      <c r="BD70" s="1420"/>
    </row>
    <row r="71" spans="1:56" ht="28.8" x14ac:dyDescent="0.3">
      <c r="A71" s="69"/>
      <c r="B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71" s="1492" t="s">
        <v>1644</v>
      </c>
      <c r="D71" s="1493" t="s">
        <v>1787</v>
      </c>
      <c r="E71" s="1494" t="s">
        <v>779</v>
      </c>
      <c r="F71" s="1217" t="str">
        <f>VLOOKUP(TBL4_OptApp[[#This Row],[Option type
Defined List]],'Option Typs_Grps'!B$2:C$47, 2, FALSE)</f>
        <v>Customer Options</v>
      </c>
      <c r="G71" s="1409" t="s">
        <v>355</v>
      </c>
      <c r="H71" s="1410" t="s">
        <v>1870</v>
      </c>
      <c r="I71" s="1410" t="s">
        <v>1871</v>
      </c>
      <c r="J71" s="1419"/>
      <c r="K71" s="1415" t="s">
        <v>1919</v>
      </c>
      <c r="L71" s="1410" t="s">
        <v>1871</v>
      </c>
      <c r="M71" s="1411" t="s">
        <v>1871</v>
      </c>
      <c r="N71" s="1419" t="s">
        <v>1871</v>
      </c>
      <c r="O71" s="1410" t="s">
        <v>1871</v>
      </c>
      <c r="P71" s="1410" t="s">
        <v>1871</v>
      </c>
      <c r="Q71" s="1410" t="s">
        <v>1871</v>
      </c>
      <c r="R71" s="1498" t="s">
        <v>1917</v>
      </c>
      <c r="S71" s="1415" t="s">
        <v>762</v>
      </c>
      <c r="T71" s="1415" t="s">
        <v>762</v>
      </c>
      <c r="U71" s="1412">
        <v>23.570599999999999</v>
      </c>
      <c r="V71" s="1412"/>
      <c r="W71" s="1412"/>
      <c r="X71" s="1412"/>
      <c r="Y71" s="1412">
        <v>0</v>
      </c>
      <c r="Z71" s="1412">
        <v>0</v>
      </c>
      <c r="AA71" s="1412">
        <v>11.979800000000001</v>
      </c>
      <c r="AB71" s="1413"/>
      <c r="AC71" s="1412"/>
      <c r="AD71" s="1412">
        <v>0</v>
      </c>
      <c r="AE71" s="1412">
        <v>0</v>
      </c>
      <c r="AF71" s="1414"/>
      <c r="AG71" s="1412"/>
      <c r="AH71" s="1412"/>
      <c r="AI71" s="1412"/>
      <c r="AJ71" s="1412"/>
      <c r="AK71" s="1412"/>
      <c r="AL71" s="1412"/>
      <c r="AM71" s="1412"/>
      <c r="AN71" s="1412"/>
      <c r="AO71" s="1412"/>
      <c r="AP71" s="1412"/>
      <c r="AQ71" s="1412"/>
      <c r="AR71" s="1412"/>
      <c r="AS71" s="1412"/>
      <c r="AT71" s="1412"/>
      <c r="AU71" s="1412"/>
      <c r="AV71" s="1412">
        <v>0</v>
      </c>
      <c r="AW71" s="1498" t="s">
        <v>1644</v>
      </c>
      <c r="AX71" s="1408"/>
      <c r="AY71" s="1414" t="s">
        <v>1871</v>
      </c>
      <c r="AZ71" s="1418" t="s">
        <v>1871</v>
      </c>
      <c r="BA71" s="1418" t="s">
        <v>1871</v>
      </c>
      <c r="BB71" s="1418" t="s">
        <v>1871</v>
      </c>
      <c r="BC71" s="1418"/>
      <c r="BD71" s="1420"/>
    </row>
    <row r="72" spans="1:56" ht="28.8" x14ac:dyDescent="0.3">
      <c r="A72" s="69"/>
      <c r="B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72" s="1492" t="s">
        <v>1645</v>
      </c>
      <c r="D72" s="1493" t="s">
        <v>1788</v>
      </c>
      <c r="E72" s="1494" t="s">
        <v>779</v>
      </c>
      <c r="F72" s="1217" t="str">
        <f>VLOOKUP(TBL4_OptApp[[#This Row],[Option type
Defined List]],'Option Typs_Grps'!B$2:C$47, 2, FALSE)</f>
        <v>Customer Options</v>
      </c>
      <c r="G72" s="1409" t="s">
        <v>355</v>
      </c>
      <c r="H72" s="1410" t="s">
        <v>1870</v>
      </c>
      <c r="I72" s="1410" t="s">
        <v>1871</v>
      </c>
      <c r="J72" s="1419"/>
      <c r="K72" s="1415" t="s">
        <v>1920</v>
      </c>
      <c r="L72" s="1410" t="s">
        <v>1871</v>
      </c>
      <c r="M72" s="1411" t="s">
        <v>1871</v>
      </c>
      <c r="N72" s="1419" t="s">
        <v>1871</v>
      </c>
      <c r="O72" s="1410" t="s">
        <v>1871</v>
      </c>
      <c r="P72" s="1410" t="s">
        <v>1871</v>
      </c>
      <c r="Q72" s="1410" t="s">
        <v>1871</v>
      </c>
      <c r="R72" s="1498" t="s">
        <v>1917</v>
      </c>
      <c r="S72" s="1415" t="s">
        <v>762</v>
      </c>
      <c r="T72" s="1415" t="s">
        <v>762</v>
      </c>
      <c r="U72" s="1412">
        <v>11.7852</v>
      </c>
      <c r="V72" s="1412"/>
      <c r="W72" s="1412"/>
      <c r="X72" s="1412"/>
      <c r="Y72" s="1412">
        <v>0</v>
      </c>
      <c r="Z72" s="1412">
        <v>0</v>
      </c>
      <c r="AA72" s="1412">
        <v>5.9917999999999996</v>
      </c>
      <c r="AB72" s="1413"/>
      <c r="AC72" s="1412"/>
      <c r="AD72" s="1412">
        <v>0</v>
      </c>
      <c r="AE72" s="1412">
        <v>0</v>
      </c>
      <c r="AF72" s="1414"/>
      <c r="AG72" s="1412"/>
      <c r="AH72" s="1412"/>
      <c r="AI72" s="1412"/>
      <c r="AJ72" s="1412"/>
      <c r="AK72" s="1412"/>
      <c r="AL72" s="1412"/>
      <c r="AM72" s="1412"/>
      <c r="AN72" s="1412"/>
      <c r="AO72" s="1412"/>
      <c r="AP72" s="1412"/>
      <c r="AQ72" s="1412"/>
      <c r="AR72" s="1412"/>
      <c r="AS72" s="1412"/>
      <c r="AT72" s="1412"/>
      <c r="AU72" s="1412"/>
      <c r="AV72" s="1412">
        <v>0</v>
      </c>
      <c r="AW72" s="1498" t="s">
        <v>1645</v>
      </c>
      <c r="AX72" s="1408"/>
      <c r="AY72" s="1414" t="s">
        <v>1871</v>
      </c>
      <c r="AZ72" s="1418" t="s">
        <v>1871</v>
      </c>
      <c r="BA72" s="1418" t="s">
        <v>1871</v>
      </c>
      <c r="BB72" s="1418" t="s">
        <v>1871</v>
      </c>
      <c r="BC72" s="1418"/>
      <c r="BD72" s="1420"/>
    </row>
    <row r="73" spans="1:56" ht="27.6" x14ac:dyDescent="0.3">
      <c r="A73" s="69"/>
      <c r="B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73" s="1492" t="s">
        <v>2025</v>
      </c>
      <c r="D73" s="1493" t="s">
        <v>1789</v>
      </c>
      <c r="E73" s="1494" t="s">
        <v>765</v>
      </c>
      <c r="F73" s="1217" t="str">
        <f>VLOOKUP(TBL4_OptApp[[#This Row],[Option type
Defined List]],'Option Typs_Grps'!B$2:C$47, 2, FALSE)</f>
        <v>Resource Options</v>
      </c>
      <c r="G73" s="1409" t="s">
        <v>355</v>
      </c>
      <c r="H73" s="1410" t="s">
        <v>1870</v>
      </c>
      <c r="I73" s="1410" t="s">
        <v>1871</v>
      </c>
      <c r="J73" s="1419"/>
      <c r="K73" s="1415"/>
      <c r="L73" s="1410" t="s">
        <v>1871</v>
      </c>
      <c r="M73" s="1411" t="s">
        <v>1871</v>
      </c>
      <c r="N73" s="1419" t="s">
        <v>1871</v>
      </c>
      <c r="O73" s="1410" t="s">
        <v>1871</v>
      </c>
      <c r="P73" s="1410" t="s">
        <v>1871</v>
      </c>
      <c r="Q73" s="1410" t="s">
        <v>1871</v>
      </c>
      <c r="R73" s="1498" t="s">
        <v>1921</v>
      </c>
      <c r="S73" s="1415" t="s">
        <v>762</v>
      </c>
      <c r="T73" s="1415" t="s">
        <v>762</v>
      </c>
      <c r="U73" s="1412">
        <v>1.3</v>
      </c>
      <c r="V73" s="1412"/>
      <c r="W73" s="1412"/>
      <c r="X73" s="1412"/>
      <c r="Y73" s="1412">
        <v>2.0925899125087199E-2</v>
      </c>
      <c r="Z73" s="1412">
        <v>2.0925899125087199E-2</v>
      </c>
      <c r="AA73" s="1412">
        <v>0.65</v>
      </c>
      <c r="AB73" s="1413"/>
      <c r="AC73" s="1412">
        <v>100</v>
      </c>
      <c r="AD73" s="1412">
        <v>0</v>
      </c>
      <c r="AE73" s="1412">
        <v>0</v>
      </c>
      <c r="AF73" s="1414">
        <v>2.4500000000000001E-2</v>
      </c>
      <c r="AG73" s="1412">
        <v>17.593109256590513</v>
      </c>
      <c r="AH73" s="1412">
        <v>1.4099948414827967</v>
      </c>
      <c r="AI73" s="1412"/>
      <c r="AJ73" s="1412"/>
      <c r="AK73" s="1412"/>
      <c r="AL73" s="1412"/>
      <c r="AM73" s="1412"/>
      <c r="AN73" s="1412"/>
      <c r="AO73" s="1412"/>
      <c r="AP73" s="1412"/>
      <c r="AQ73" s="1412"/>
      <c r="AR73" s="1412">
        <v>-4</v>
      </c>
      <c r="AS73" s="1412"/>
      <c r="AT73" s="1412"/>
      <c r="AU73" s="1412"/>
      <c r="AV73" s="1412">
        <v>0</v>
      </c>
      <c r="AW73" s="1498" t="s">
        <v>2025</v>
      </c>
      <c r="AX73" s="1408">
        <v>17.593109256590513</v>
      </c>
      <c r="AY73" s="1414" t="s">
        <v>1871</v>
      </c>
      <c r="AZ73" s="1418" t="s">
        <v>1871</v>
      </c>
      <c r="BA73" s="1418" t="s">
        <v>1871</v>
      </c>
      <c r="BB73" s="1418" t="s">
        <v>1871</v>
      </c>
      <c r="BC73" s="1418"/>
      <c r="BD73" s="1420"/>
    </row>
    <row r="74" spans="1:56" ht="27.6" x14ac:dyDescent="0.3">
      <c r="A74" s="69"/>
      <c r="B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74" s="1492" t="s">
        <v>2026</v>
      </c>
      <c r="D74" s="1493" t="s">
        <v>1790</v>
      </c>
      <c r="E74" s="1494" t="s">
        <v>765</v>
      </c>
      <c r="F74" s="1217" t="str">
        <f>VLOOKUP(TBL4_OptApp[[#This Row],[Option type
Defined List]],'Option Typs_Grps'!B$2:C$47, 2, FALSE)</f>
        <v>Resource Options</v>
      </c>
      <c r="G74" s="1409" t="s">
        <v>355</v>
      </c>
      <c r="H74" s="1410" t="s">
        <v>1870</v>
      </c>
      <c r="I74" s="1410" t="s">
        <v>1871</v>
      </c>
      <c r="J74" s="1419"/>
      <c r="K74" s="1415"/>
      <c r="L74" s="1410" t="s">
        <v>1871</v>
      </c>
      <c r="M74" s="1411" t="s">
        <v>1871</v>
      </c>
      <c r="N74" s="1419" t="s">
        <v>1871</v>
      </c>
      <c r="O74" s="1410" t="s">
        <v>1871</v>
      </c>
      <c r="P74" s="1410" t="s">
        <v>1871</v>
      </c>
      <c r="Q74" s="1410" t="s">
        <v>1871</v>
      </c>
      <c r="R74" s="1498" t="s">
        <v>1921</v>
      </c>
      <c r="S74" s="1415" t="s">
        <v>762</v>
      </c>
      <c r="T74" s="1415" t="s">
        <v>762</v>
      </c>
      <c r="U74" s="1412">
        <v>1.3</v>
      </c>
      <c r="V74" s="1412"/>
      <c r="W74" s="1412"/>
      <c r="X74" s="1412"/>
      <c r="Y74" s="1412">
        <v>2.0925899125087199E-2</v>
      </c>
      <c r="Z74" s="1412">
        <v>2.0925899125087199E-2</v>
      </c>
      <c r="AA74" s="1412">
        <v>0.65</v>
      </c>
      <c r="AB74" s="1413"/>
      <c r="AC74" s="1412">
        <v>100</v>
      </c>
      <c r="AD74" s="1412">
        <v>0</v>
      </c>
      <c r="AE74" s="1412">
        <v>0</v>
      </c>
      <c r="AF74" s="1414">
        <v>2.4500000000000001E-2</v>
      </c>
      <c r="AG74" s="1412">
        <v>20.217331219012571</v>
      </c>
      <c r="AH74" s="1412">
        <v>1.4099948414827967</v>
      </c>
      <c r="AI74" s="1412"/>
      <c r="AJ74" s="1412"/>
      <c r="AK74" s="1412"/>
      <c r="AL74" s="1412"/>
      <c r="AM74" s="1412"/>
      <c r="AN74" s="1412"/>
      <c r="AO74" s="1412"/>
      <c r="AP74" s="1412"/>
      <c r="AQ74" s="1412"/>
      <c r="AR74" s="1412">
        <v>-4</v>
      </c>
      <c r="AS74" s="1412"/>
      <c r="AT74" s="1412"/>
      <c r="AU74" s="1412"/>
      <c r="AV74" s="1412">
        <v>0</v>
      </c>
      <c r="AW74" s="1498" t="s">
        <v>2026</v>
      </c>
      <c r="AX74" s="1408">
        <v>20.217331219012571</v>
      </c>
      <c r="AY74" s="1414" t="s">
        <v>1871</v>
      </c>
      <c r="AZ74" s="1418" t="s">
        <v>1871</v>
      </c>
      <c r="BA74" s="1418" t="s">
        <v>1871</v>
      </c>
      <c r="BB74" s="1418" t="s">
        <v>1871</v>
      </c>
      <c r="BC74" s="1418"/>
      <c r="BD74" s="1420"/>
    </row>
    <row r="75" spans="1:56" ht="27.6" x14ac:dyDescent="0.3">
      <c r="A75" s="69"/>
      <c r="B7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75" s="1492" t="s">
        <v>2027</v>
      </c>
      <c r="D75" s="1493" t="s">
        <v>1791</v>
      </c>
      <c r="E75" s="1494" t="s">
        <v>765</v>
      </c>
      <c r="F75" s="1217" t="str">
        <f>VLOOKUP(TBL4_OptApp[[#This Row],[Option type
Defined List]],'Option Typs_Grps'!B$2:C$47, 2, FALSE)</f>
        <v>Resource Options</v>
      </c>
      <c r="G75" s="1409" t="s">
        <v>355</v>
      </c>
      <c r="H75" s="1410" t="s">
        <v>1870</v>
      </c>
      <c r="I75" s="1410" t="s">
        <v>1871</v>
      </c>
      <c r="J75" s="1419"/>
      <c r="K75" s="1415"/>
      <c r="L75" s="1410" t="s">
        <v>1871</v>
      </c>
      <c r="M75" s="1411" t="s">
        <v>1871</v>
      </c>
      <c r="N75" s="1419" t="s">
        <v>1871</v>
      </c>
      <c r="O75" s="1410" t="s">
        <v>1871</v>
      </c>
      <c r="P75" s="1410" t="s">
        <v>1871</v>
      </c>
      <c r="Q75" s="1410" t="s">
        <v>1871</v>
      </c>
      <c r="R75" s="1498" t="s">
        <v>1921</v>
      </c>
      <c r="S75" s="1415" t="s">
        <v>762</v>
      </c>
      <c r="T75" s="1415" t="s">
        <v>762</v>
      </c>
      <c r="U75" s="1412">
        <v>1.3</v>
      </c>
      <c r="V75" s="1412"/>
      <c r="W75" s="1412"/>
      <c r="X75" s="1412"/>
      <c r="Y75" s="1412">
        <v>2.0925899125087199E-2</v>
      </c>
      <c r="Z75" s="1412">
        <v>2.0925899125087199E-2</v>
      </c>
      <c r="AA75" s="1412">
        <v>0.65</v>
      </c>
      <c r="AB75" s="1413"/>
      <c r="AC75" s="1412">
        <v>100</v>
      </c>
      <c r="AD75" s="1412">
        <v>0</v>
      </c>
      <c r="AE75" s="1412">
        <v>0</v>
      </c>
      <c r="AF75" s="1414">
        <v>2.4500000000000001E-2</v>
      </c>
      <c r="AG75" s="1412">
        <v>33.011401207201523</v>
      </c>
      <c r="AH75" s="1412">
        <v>1.4099948414827967</v>
      </c>
      <c r="AI75" s="1412"/>
      <c r="AJ75" s="1412"/>
      <c r="AK75" s="1412"/>
      <c r="AL75" s="1412"/>
      <c r="AM75" s="1412"/>
      <c r="AN75" s="1412"/>
      <c r="AO75" s="1412"/>
      <c r="AP75" s="1412"/>
      <c r="AQ75" s="1412"/>
      <c r="AR75" s="1412">
        <v>-4</v>
      </c>
      <c r="AS75" s="1412"/>
      <c r="AT75" s="1412"/>
      <c r="AU75" s="1412"/>
      <c r="AV75" s="1412">
        <v>0</v>
      </c>
      <c r="AW75" s="1498" t="s">
        <v>2027</v>
      </c>
      <c r="AX75" s="1408">
        <v>33.011401207201523</v>
      </c>
      <c r="AY75" s="1414" t="s">
        <v>1871</v>
      </c>
      <c r="AZ75" s="1418" t="s">
        <v>1871</v>
      </c>
      <c r="BA75" s="1418" t="s">
        <v>1871</v>
      </c>
      <c r="BB75" s="1418" t="s">
        <v>1871</v>
      </c>
      <c r="BC75" s="1418"/>
      <c r="BD75" s="1420"/>
    </row>
    <row r="76" spans="1:56" ht="27.6" x14ac:dyDescent="0.3">
      <c r="A76" s="69"/>
      <c r="B7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76" s="1492" t="s">
        <v>2028</v>
      </c>
      <c r="D76" s="1493" t="s">
        <v>1792</v>
      </c>
      <c r="E76" s="1494" t="s">
        <v>765</v>
      </c>
      <c r="F76" s="1217" t="str">
        <f>VLOOKUP(TBL4_OptApp[[#This Row],[Option type
Defined List]],'Option Typs_Grps'!B$2:C$47, 2, FALSE)</f>
        <v>Resource Options</v>
      </c>
      <c r="G76" s="1409" t="s">
        <v>355</v>
      </c>
      <c r="H76" s="1410" t="s">
        <v>1870</v>
      </c>
      <c r="I76" s="1410" t="s">
        <v>1871</v>
      </c>
      <c r="J76" s="1419"/>
      <c r="K76" s="1415"/>
      <c r="L76" s="1410" t="s">
        <v>1871</v>
      </c>
      <c r="M76" s="1411" t="s">
        <v>1871</v>
      </c>
      <c r="N76" s="1419" t="s">
        <v>1871</v>
      </c>
      <c r="O76" s="1410" t="s">
        <v>1871</v>
      </c>
      <c r="P76" s="1410" t="s">
        <v>1871</v>
      </c>
      <c r="Q76" s="1410" t="s">
        <v>1871</v>
      </c>
      <c r="R76" s="1498" t="s">
        <v>1922</v>
      </c>
      <c r="S76" s="1415" t="s">
        <v>762</v>
      </c>
      <c r="T76" s="1415" t="s">
        <v>762</v>
      </c>
      <c r="U76" s="1412">
        <v>1.3</v>
      </c>
      <c r="V76" s="1412"/>
      <c r="W76" s="1412"/>
      <c r="X76" s="1412"/>
      <c r="Y76" s="1412">
        <v>2.0925899125087199E-2</v>
      </c>
      <c r="Z76" s="1412">
        <v>2.0925899125087199E-2</v>
      </c>
      <c r="AA76" s="1412">
        <v>0.65</v>
      </c>
      <c r="AB76" s="1413"/>
      <c r="AC76" s="1412">
        <v>100</v>
      </c>
      <c r="AD76" s="1412">
        <v>0</v>
      </c>
      <c r="AE76" s="1412">
        <v>0</v>
      </c>
      <c r="AF76" s="1414">
        <v>2.4500000000000001E-2</v>
      </c>
      <c r="AG76" s="1412">
        <v>10.780021265394288</v>
      </c>
      <c r="AH76" s="1412">
        <v>1.4099948414827967</v>
      </c>
      <c r="AI76" s="1412"/>
      <c r="AJ76" s="1412"/>
      <c r="AK76" s="1412"/>
      <c r="AL76" s="1412"/>
      <c r="AM76" s="1412"/>
      <c r="AN76" s="1412"/>
      <c r="AO76" s="1412"/>
      <c r="AP76" s="1412"/>
      <c r="AQ76" s="1412"/>
      <c r="AR76" s="1412"/>
      <c r="AS76" s="1412"/>
      <c r="AT76" s="1412"/>
      <c r="AU76" s="1412"/>
      <c r="AV76" s="1412">
        <v>0</v>
      </c>
      <c r="AW76" s="1498" t="s">
        <v>2028</v>
      </c>
      <c r="AX76" s="1408">
        <v>10.780021265394288</v>
      </c>
      <c r="AY76" s="1414" t="s">
        <v>1871</v>
      </c>
      <c r="AZ76" s="1418" t="s">
        <v>1871</v>
      </c>
      <c r="BA76" s="1418" t="s">
        <v>1871</v>
      </c>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77" s="1492" t="s">
        <v>2030</v>
      </c>
      <c r="D77" s="1493" t="s">
        <v>2029</v>
      </c>
      <c r="E77" s="1494" t="s">
        <v>769</v>
      </c>
      <c r="F77" s="1217" t="str">
        <f>VLOOKUP(TBL4_OptApp[[#This Row],[Option type
Defined List]],'Option Typs_Grps'!B$2:C$47, 2, FALSE)</f>
        <v>Resource Options</v>
      </c>
      <c r="G77" s="1409" t="s">
        <v>355</v>
      </c>
      <c r="H77" s="1410" t="s">
        <v>1870</v>
      </c>
      <c r="I77" s="1410" t="s">
        <v>1872</v>
      </c>
      <c r="J77" s="1419"/>
      <c r="K77" s="1415" t="s">
        <v>2089</v>
      </c>
      <c r="L77" s="1410" t="s">
        <v>1871</v>
      </c>
      <c r="M77" s="1411" t="s">
        <v>1871</v>
      </c>
      <c r="N77" s="1419" t="s">
        <v>1871</v>
      </c>
      <c r="O77" s="1410" t="s">
        <v>1871</v>
      </c>
      <c r="P77" s="1410" t="s">
        <v>1871</v>
      </c>
      <c r="Q77" s="1410" t="s">
        <v>1871</v>
      </c>
      <c r="R77" s="1498" t="s">
        <v>1923</v>
      </c>
      <c r="S77" s="1415" t="s">
        <v>1514</v>
      </c>
      <c r="T77" s="1415" t="s">
        <v>355</v>
      </c>
      <c r="U77" s="1412">
        <v>50</v>
      </c>
      <c r="V77" s="1412">
        <v>5</v>
      </c>
      <c r="W77" s="1412"/>
      <c r="X77" s="1412">
        <v>0</v>
      </c>
      <c r="Y77" s="1412">
        <v>3.2165935250000062</v>
      </c>
      <c r="Z77" s="1412">
        <v>1.6082967624999995</v>
      </c>
      <c r="AA77" s="1412">
        <v>25</v>
      </c>
      <c r="AB77" s="1413"/>
      <c r="AC77" s="1412">
        <v>0</v>
      </c>
      <c r="AD77" s="1412">
        <v>223.32356172899969</v>
      </c>
      <c r="AE77" s="1412">
        <v>111.66178086449973</v>
      </c>
      <c r="AF77" s="1414">
        <v>7.6738524993749113</v>
      </c>
      <c r="AG77" s="1412">
        <v>17.625170000000018</v>
      </c>
      <c r="AH77" s="1412">
        <v>74.143066169327838</v>
      </c>
      <c r="AI77" s="1412">
        <v>-3.5147315174999998E-4</v>
      </c>
      <c r="AJ77" s="1412">
        <v>-127.68299338769501</v>
      </c>
      <c r="AK77" s="1412"/>
      <c r="AL77" s="1412"/>
      <c r="AM77" s="1412">
        <v>-2.1923765175E-4</v>
      </c>
      <c r="AN77" s="1412"/>
      <c r="AO77" s="1412">
        <v>-1.322355E-4</v>
      </c>
      <c r="AP77" s="1412" t="s">
        <v>1891</v>
      </c>
      <c r="AQ77" s="1412"/>
      <c r="AR77" s="1412">
        <v>7</v>
      </c>
      <c r="AS77" s="1412"/>
      <c r="AT77" s="1412"/>
      <c r="AU77" s="1412"/>
      <c r="AV77" s="1412">
        <v>0</v>
      </c>
      <c r="AW77" s="1498" t="s">
        <v>2105</v>
      </c>
      <c r="AX77" s="1408">
        <v>0</v>
      </c>
      <c r="AY77" s="1414" t="s">
        <v>1871</v>
      </c>
      <c r="AZ77" s="1418" t="s">
        <v>1871</v>
      </c>
      <c r="BA77" s="1418" t="s">
        <v>1871</v>
      </c>
      <c r="BB77" s="1418" t="s">
        <v>1871</v>
      </c>
      <c r="BC77" s="1418"/>
      <c r="BD77" s="1420"/>
    </row>
    <row r="78" spans="1:56" ht="28.8" x14ac:dyDescent="0.3">
      <c r="A78" s="69"/>
      <c r="B7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78" s="1492" t="s">
        <v>1646</v>
      </c>
      <c r="D78" s="1493" t="s">
        <v>1793</v>
      </c>
      <c r="E78" s="1494" t="s">
        <v>779</v>
      </c>
      <c r="F78" s="1217" t="str">
        <f>VLOOKUP(TBL4_OptApp[[#This Row],[Option type
Defined List]],'Option Typs_Grps'!B$2:C$47, 2, FALSE)</f>
        <v>Customer Options</v>
      </c>
      <c r="G78" s="1409" t="s">
        <v>355</v>
      </c>
      <c r="H78" s="1410" t="s">
        <v>1870</v>
      </c>
      <c r="I78" s="1410" t="s">
        <v>1871</v>
      </c>
      <c r="J78" s="1419"/>
      <c r="K78" s="1415" t="s">
        <v>1924</v>
      </c>
      <c r="L78" s="1410" t="s">
        <v>1871</v>
      </c>
      <c r="M78" s="1411" t="s">
        <v>1871</v>
      </c>
      <c r="N78" s="1419" t="s">
        <v>1871</v>
      </c>
      <c r="O78" s="1410" t="s">
        <v>1871</v>
      </c>
      <c r="P78" s="1410" t="s">
        <v>1871</v>
      </c>
      <c r="Q78" s="1410" t="s">
        <v>1871</v>
      </c>
      <c r="R78" s="1498" t="s">
        <v>1925</v>
      </c>
      <c r="S78" s="1415" t="s">
        <v>762</v>
      </c>
      <c r="T78" s="1415" t="s">
        <v>762</v>
      </c>
      <c r="U78" s="1412">
        <v>5.8925000000000001</v>
      </c>
      <c r="V78" s="1412"/>
      <c r="W78" s="1412"/>
      <c r="X78" s="1412"/>
      <c r="Y78" s="1412">
        <v>0</v>
      </c>
      <c r="Z78" s="1412">
        <v>0</v>
      </c>
      <c r="AA78" s="1412">
        <v>2.9958499999999999</v>
      </c>
      <c r="AB78" s="1413"/>
      <c r="AC78" s="1412"/>
      <c r="AD78" s="1412">
        <v>0</v>
      </c>
      <c r="AE78" s="1412">
        <v>0</v>
      </c>
      <c r="AF78" s="1414"/>
      <c r="AG78" s="1412"/>
      <c r="AH78" s="1412"/>
      <c r="AI78" s="1412"/>
      <c r="AJ78" s="1412"/>
      <c r="AK78" s="1412"/>
      <c r="AL78" s="1412"/>
      <c r="AM78" s="1412"/>
      <c r="AN78" s="1412"/>
      <c r="AO78" s="1412"/>
      <c r="AP78" s="1412"/>
      <c r="AQ78" s="1412"/>
      <c r="AR78" s="1412"/>
      <c r="AS78" s="1412"/>
      <c r="AT78" s="1412"/>
      <c r="AU78" s="1412"/>
      <c r="AV78" s="1412">
        <v>0</v>
      </c>
      <c r="AW78" s="1498" t="s">
        <v>1646</v>
      </c>
      <c r="AX78" s="1408"/>
      <c r="AY78" s="1414" t="s">
        <v>1871</v>
      </c>
      <c r="AZ78" s="1418" t="s">
        <v>1871</v>
      </c>
      <c r="BA78" s="1418" t="s">
        <v>1871</v>
      </c>
      <c r="BB78" s="1418" t="s">
        <v>1871</v>
      </c>
      <c r="BC78" s="1418"/>
      <c r="BD78" s="1420"/>
    </row>
    <row r="79" spans="1:56" ht="28.8" x14ac:dyDescent="0.3">
      <c r="A79" s="69"/>
      <c r="B7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9" s="1492" t="s">
        <v>1647</v>
      </c>
      <c r="D79" s="1493" t="s">
        <v>1794</v>
      </c>
      <c r="E79" s="1494" t="s">
        <v>1252</v>
      </c>
      <c r="F79" s="1217" t="str">
        <f>VLOOKUP(TBL4_OptApp[[#This Row],[Option type
Defined List]],'Option Typs_Grps'!B$2:C$47, 2, FALSE)</f>
        <v>Customer Options</v>
      </c>
      <c r="G79" s="1409" t="s">
        <v>355</v>
      </c>
      <c r="H79" s="1410" t="s">
        <v>760</v>
      </c>
      <c r="I79" s="1410" t="s">
        <v>1871</v>
      </c>
      <c r="J79" s="1419"/>
      <c r="K79" s="1415"/>
      <c r="L79" s="1410" t="s">
        <v>1871</v>
      </c>
      <c r="M79" s="1411" t="s">
        <v>1871</v>
      </c>
      <c r="N79" s="1419" t="s">
        <v>1871</v>
      </c>
      <c r="O79" s="1410" t="s">
        <v>1871</v>
      </c>
      <c r="P79" s="1410" t="s">
        <v>1871</v>
      </c>
      <c r="Q79" s="1410" t="s">
        <v>1871</v>
      </c>
      <c r="R79" s="1498" t="s">
        <v>2216</v>
      </c>
      <c r="S79" s="1415" t="s">
        <v>762</v>
      </c>
      <c r="T79" s="1415" t="s">
        <v>762</v>
      </c>
      <c r="U79" s="1412"/>
      <c r="V79" s="1412"/>
      <c r="W79" s="1412"/>
      <c r="X79" s="1412"/>
      <c r="Y79" s="1412"/>
      <c r="Z79" s="1412"/>
      <c r="AA79" s="1412"/>
      <c r="AB79" s="1413"/>
      <c r="AC79" s="1412"/>
      <c r="AD79" s="1412"/>
      <c r="AE79" s="1412"/>
      <c r="AF79" s="1414"/>
      <c r="AG79" s="1412"/>
      <c r="AH79" s="1412"/>
      <c r="AI79" s="1412"/>
      <c r="AJ79" s="1412"/>
      <c r="AK79" s="1412"/>
      <c r="AL79" s="1412"/>
      <c r="AM79" s="1412"/>
      <c r="AN79" s="1412"/>
      <c r="AO79" s="1412"/>
      <c r="AP79" s="1412"/>
      <c r="AQ79" s="1412"/>
      <c r="AR79" s="1412"/>
      <c r="AS79" s="1412"/>
      <c r="AT79" s="1412"/>
      <c r="AU79" s="1412"/>
      <c r="AV79" s="1412"/>
      <c r="AW79" s="1498" t="s">
        <v>1647</v>
      </c>
      <c r="AX79" s="1408"/>
      <c r="AY79" s="1414" t="s">
        <v>1871</v>
      </c>
      <c r="AZ79" s="1418" t="s">
        <v>1871</v>
      </c>
      <c r="BA79" s="1418" t="s">
        <v>1871</v>
      </c>
      <c r="BB79" s="1418" t="s">
        <v>1871</v>
      </c>
      <c r="BC79" s="1418"/>
      <c r="BD79" s="1420"/>
    </row>
    <row r="80" spans="1:56" ht="28.8" x14ac:dyDescent="0.3">
      <c r="A80" s="69"/>
      <c r="B8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1492" t="s">
        <v>1648</v>
      </c>
      <c r="D80" s="1493" t="s">
        <v>1795</v>
      </c>
      <c r="E80" s="1494" t="s">
        <v>1244</v>
      </c>
      <c r="F80" s="1217" t="str">
        <f>VLOOKUP(TBL4_OptApp[[#This Row],[Option type
Defined List]],'Option Typs_Grps'!B$2:C$47, 2, FALSE)</f>
        <v>Customer Options</v>
      </c>
      <c r="G80" s="1409" t="s">
        <v>355</v>
      </c>
      <c r="H80" s="1410" t="s">
        <v>760</v>
      </c>
      <c r="I80" s="1410" t="s">
        <v>1871</v>
      </c>
      <c r="J80" s="1419"/>
      <c r="K80" s="1415"/>
      <c r="L80" s="1410" t="s">
        <v>1871</v>
      </c>
      <c r="M80" s="1411" t="s">
        <v>1871</v>
      </c>
      <c r="N80" s="1419" t="s">
        <v>1871</v>
      </c>
      <c r="O80" s="1410" t="s">
        <v>1871</v>
      </c>
      <c r="P80" s="1410" t="s">
        <v>1871</v>
      </c>
      <c r="Q80" s="1410" t="s">
        <v>1871</v>
      </c>
      <c r="R80" s="1498" t="s">
        <v>1926</v>
      </c>
      <c r="S80" s="1415" t="s">
        <v>762</v>
      </c>
      <c r="T80" s="1415" t="s">
        <v>762</v>
      </c>
      <c r="U80" s="1412"/>
      <c r="V80" s="1412"/>
      <c r="W80" s="1412"/>
      <c r="X80" s="1412"/>
      <c r="Y80" s="1412"/>
      <c r="Z80" s="1412"/>
      <c r="AA80" s="1412"/>
      <c r="AB80" s="1413"/>
      <c r="AC80" s="1412"/>
      <c r="AD80" s="1412"/>
      <c r="AE80" s="1412"/>
      <c r="AF80" s="1414"/>
      <c r="AG80" s="1412"/>
      <c r="AH80" s="1412"/>
      <c r="AI80" s="1412"/>
      <c r="AJ80" s="1412"/>
      <c r="AK80" s="1412"/>
      <c r="AL80" s="1412"/>
      <c r="AM80" s="1412"/>
      <c r="AN80" s="1412"/>
      <c r="AO80" s="1412"/>
      <c r="AP80" s="1412"/>
      <c r="AQ80" s="1412"/>
      <c r="AR80" s="1412"/>
      <c r="AS80" s="1412"/>
      <c r="AT80" s="1412"/>
      <c r="AU80" s="1412"/>
      <c r="AV80" s="1412"/>
      <c r="AW80" s="1498" t="s">
        <v>1648</v>
      </c>
      <c r="AX80" s="1408"/>
      <c r="AY80" s="1414" t="s">
        <v>1871</v>
      </c>
      <c r="AZ80" s="1418" t="s">
        <v>1871</v>
      </c>
      <c r="BA80" s="1418" t="s">
        <v>1871</v>
      </c>
      <c r="BB80" s="1418" t="s">
        <v>1871</v>
      </c>
      <c r="BC80" s="1418"/>
      <c r="BD80" s="1420"/>
    </row>
    <row r="81" spans="1:56" ht="28.8" x14ac:dyDescent="0.3">
      <c r="A81" s="69"/>
      <c r="B8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1492" t="s">
        <v>1649</v>
      </c>
      <c r="D81" s="1493" t="s">
        <v>1796</v>
      </c>
      <c r="E81" s="1494" t="s">
        <v>1244</v>
      </c>
      <c r="F81" s="1217" t="str">
        <f>VLOOKUP(TBL4_OptApp[[#This Row],[Option type
Defined List]],'Option Typs_Grps'!B$2:C$47, 2, FALSE)</f>
        <v>Customer Options</v>
      </c>
      <c r="G81" s="1409" t="s">
        <v>355</v>
      </c>
      <c r="H81" s="1410" t="s">
        <v>760</v>
      </c>
      <c r="I81" s="1410" t="s">
        <v>1871</v>
      </c>
      <c r="J81" s="1419"/>
      <c r="K81" s="1415"/>
      <c r="L81" s="1410" t="s">
        <v>1871</v>
      </c>
      <c r="M81" s="1411" t="s">
        <v>1871</v>
      </c>
      <c r="N81" s="1419" t="s">
        <v>1871</v>
      </c>
      <c r="O81" s="1410" t="s">
        <v>1871</v>
      </c>
      <c r="P81" s="1410" t="s">
        <v>1871</v>
      </c>
      <c r="Q81" s="1410" t="s">
        <v>1871</v>
      </c>
      <c r="R81" s="1498" t="s">
        <v>1927</v>
      </c>
      <c r="S81" s="1415" t="s">
        <v>762</v>
      </c>
      <c r="T81" s="1415" t="s">
        <v>762</v>
      </c>
      <c r="U81" s="1412"/>
      <c r="V81" s="1412"/>
      <c r="W81" s="1412"/>
      <c r="X81" s="1412"/>
      <c r="Y81" s="1412"/>
      <c r="Z81" s="1412"/>
      <c r="AA81" s="1412"/>
      <c r="AB81" s="1413"/>
      <c r="AC81" s="1412"/>
      <c r="AD81" s="1412"/>
      <c r="AE81" s="1412"/>
      <c r="AF81" s="1414"/>
      <c r="AG81" s="1412"/>
      <c r="AH81" s="1412"/>
      <c r="AI81" s="1412"/>
      <c r="AJ81" s="1412"/>
      <c r="AK81" s="1412"/>
      <c r="AL81" s="1412"/>
      <c r="AM81" s="1412"/>
      <c r="AN81" s="1412"/>
      <c r="AO81" s="1412"/>
      <c r="AP81" s="1412"/>
      <c r="AQ81" s="1412"/>
      <c r="AR81" s="1412"/>
      <c r="AS81" s="1412"/>
      <c r="AT81" s="1412"/>
      <c r="AU81" s="1412"/>
      <c r="AV81" s="1412"/>
      <c r="AW81" s="1498" t="s">
        <v>1649</v>
      </c>
      <c r="AX81" s="1408"/>
      <c r="AY81" s="1414" t="s">
        <v>1871</v>
      </c>
      <c r="AZ81" s="1418" t="s">
        <v>1871</v>
      </c>
      <c r="BA81" s="1418" t="s">
        <v>1871</v>
      </c>
      <c r="BB81" s="1418" t="s">
        <v>1871</v>
      </c>
      <c r="BC81" s="1418"/>
      <c r="BD81" s="1420"/>
    </row>
    <row r="82" spans="1:56" ht="43.2" x14ac:dyDescent="0.3">
      <c r="A82" s="69"/>
      <c r="B8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1492" t="s">
        <v>1650</v>
      </c>
      <c r="D82" s="1493" t="s">
        <v>1797</v>
      </c>
      <c r="E82" s="1494" t="s">
        <v>781</v>
      </c>
      <c r="F82" s="1217" t="str">
        <f>VLOOKUP(TBL4_OptApp[[#This Row],[Option type
Defined List]],'Option Typs_Grps'!B$2:C$47, 2, FALSE)</f>
        <v>Customer Options</v>
      </c>
      <c r="G82" s="1409" t="s">
        <v>355</v>
      </c>
      <c r="H82" s="1410" t="s">
        <v>760</v>
      </c>
      <c r="I82" s="1410" t="s">
        <v>1871</v>
      </c>
      <c r="J82" s="1419"/>
      <c r="K82" s="1415"/>
      <c r="L82" s="1410" t="s">
        <v>1871</v>
      </c>
      <c r="M82" s="1411" t="s">
        <v>1871</v>
      </c>
      <c r="N82" s="1419" t="s">
        <v>1871</v>
      </c>
      <c r="O82" s="1410" t="s">
        <v>1871</v>
      </c>
      <c r="P82" s="1410" t="s">
        <v>1871</v>
      </c>
      <c r="Q82" s="1410" t="s">
        <v>1871</v>
      </c>
      <c r="R82" s="1498" t="s">
        <v>1928</v>
      </c>
      <c r="S82" s="1415" t="s">
        <v>762</v>
      </c>
      <c r="T82" s="1415" t="s">
        <v>762</v>
      </c>
      <c r="U82" s="1412"/>
      <c r="V82" s="1412"/>
      <c r="W82" s="1412"/>
      <c r="X82" s="1412"/>
      <c r="Y82" s="1412"/>
      <c r="Z82" s="1412"/>
      <c r="AA82" s="1412"/>
      <c r="AB82" s="1413"/>
      <c r="AC82" s="1412"/>
      <c r="AD82" s="1412"/>
      <c r="AE82" s="1412"/>
      <c r="AF82" s="1414"/>
      <c r="AG82" s="1412"/>
      <c r="AH82" s="1412"/>
      <c r="AI82" s="1412"/>
      <c r="AJ82" s="1412"/>
      <c r="AK82" s="1412"/>
      <c r="AL82" s="1412"/>
      <c r="AM82" s="1412"/>
      <c r="AN82" s="1412"/>
      <c r="AO82" s="1412"/>
      <c r="AP82" s="1412"/>
      <c r="AQ82" s="1412"/>
      <c r="AR82" s="1412"/>
      <c r="AS82" s="1412"/>
      <c r="AT82" s="1412"/>
      <c r="AU82" s="1412"/>
      <c r="AV82" s="1412"/>
      <c r="AW82" s="1498" t="s">
        <v>1650</v>
      </c>
      <c r="AX82" s="1408"/>
      <c r="AY82" s="1414" t="s">
        <v>1871</v>
      </c>
      <c r="AZ82" s="1418" t="s">
        <v>1871</v>
      </c>
      <c r="BA82" s="1418" t="s">
        <v>1871</v>
      </c>
      <c r="BB82" s="1418" t="s">
        <v>1871</v>
      </c>
      <c r="BC82" s="1418"/>
      <c r="BD82" s="1420"/>
    </row>
    <row r="83" spans="1:56" ht="28.8" x14ac:dyDescent="0.3">
      <c r="A83" s="69"/>
      <c r="B8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1492" t="s">
        <v>1651</v>
      </c>
      <c r="D83" s="1493" t="s">
        <v>1798</v>
      </c>
      <c r="E83" s="1494" t="s">
        <v>781</v>
      </c>
      <c r="F83" s="1217" t="str">
        <f>VLOOKUP(TBL4_OptApp[[#This Row],[Option type
Defined List]],'Option Typs_Grps'!B$2:C$47, 2, FALSE)</f>
        <v>Customer Options</v>
      </c>
      <c r="G83" s="1409" t="s">
        <v>355</v>
      </c>
      <c r="H83" s="1410" t="s">
        <v>760</v>
      </c>
      <c r="I83" s="1410" t="s">
        <v>1871</v>
      </c>
      <c r="J83" s="1419"/>
      <c r="K83" s="1415"/>
      <c r="L83" s="1410" t="s">
        <v>1871</v>
      </c>
      <c r="M83" s="1411" t="s">
        <v>1871</v>
      </c>
      <c r="N83" s="1419" t="s">
        <v>1871</v>
      </c>
      <c r="O83" s="1410" t="s">
        <v>1871</v>
      </c>
      <c r="P83" s="1410" t="s">
        <v>1871</v>
      </c>
      <c r="Q83" s="1410" t="s">
        <v>1871</v>
      </c>
      <c r="R83" s="1498" t="s">
        <v>1929</v>
      </c>
      <c r="S83" s="1415" t="s">
        <v>762</v>
      </c>
      <c r="T83" s="1415" t="s">
        <v>762</v>
      </c>
      <c r="U83" s="1412"/>
      <c r="V83" s="1412"/>
      <c r="W83" s="1412"/>
      <c r="X83" s="1412"/>
      <c r="Y83" s="1412"/>
      <c r="Z83" s="1412"/>
      <c r="AA83" s="1412"/>
      <c r="AB83" s="1413"/>
      <c r="AC83" s="1412"/>
      <c r="AD83" s="1412"/>
      <c r="AE83" s="1412"/>
      <c r="AF83" s="1414"/>
      <c r="AG83" s="1412"/>
      <c r="AH83" s="1412"/>
      <c r="AI83" s="1412"/>
      <c r="AJ83" s="1412"/>
      <c r="AK83" s="1412"/>
      <c r="AL83" s="1412"/>
      <c r="AM83" s="1412"/>
      <c r="AN83" s="1412"/>
      <c r="AO83" s="1412"/>
      <c r="AP83" s="1412"/>
      <c r="AQ83" s="1412"/>
      <c r="AR83" s="1412"/>
      <c r="AS83" s="1412"/>
      <c r="AT83" s="1412"/>
      <c r="AU83" s="1412"/>
      <c r="AV83" s="1412"/>
      <c r="AW83" s="1498" t="s">
        <v>1651</v>
      </c>
      <c r="AX83" s="1408"/>
      <c r="AY83" s="1414" t="s">
        <v>1871</v>
      </c>
      <c r="AZ83" s="1418" t="s">
        <v>1871</v>
      </c>
      <c r="BA83" s="1418" t="s">
        <v>1871</v>
      </c>
      <c r="BB83" s="1418" t="s">
        <v>1871</v>
      </c>
      <c r="BC83" s="1418"/>
      <c r="BD83" s="1420"/>
    </row>
    <row r="84" spans="1:56" ht="43.2" x14ac:dyDescent="0.3">
      <c r="A84" s="69"/>
      <c r="B8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1492" t="s">
        <v>1652</v>
      </c>
      <c r="D84" s="1493" t="s">
        <v>1799</v>
      </c>
      <c r="E84" s="1494" t="s">
        <v>1262</v>
      </c>
      <c r="F84" s="1217" t="str">
        <f>VLOOKUP(TBL4_OptApp[[#This Row],[Option type
Defined List]],'Option Typs_Grps'!B$2:C$47, 2, FALSE)</f>
        <v>Customer Options</v>
      </c>
      <c r="G84" s="1409" t="s">
        <v>355</v>
      </c>
      <c r="H84" s="1410" t="s">
        <v>760</v>
      </c>
      <c r="I84" s="1410" t="s">
        <v>1871</v>
      </c>
      <c r="J84" s="1419"/>
      <c r="K84" s="1415"/>
      <c r="L84" s="1410" t="s">
        <v>1871</v>
      </c>
      <c r="M84" s="1411" t="s">
        <v>1871</v>
      </c>
      <c r="N84" s="1419" t="s">
        <v>1871</v>
      </c>
      <c r="O84" s="1410" t="s">
        <v>1871</v>
      </c>
      <c r="P84" s="1410" t="s">
        <v>1871</v>
      </c>
      <c r="Q84" s="1410" t="s">
        <v>1871</v>
      </c>
      <c r="R84" s="1498" t="s">
        <v>1930</v>
      </c>
      <c r="S84" s="1415" t="s">
        <v>762</v>
      </c>
      <c r="T84" s="1415" t="s">
        <v>762</v>
      </c>
      <c r="U84" s="1412"/>
      <c r="V84" s="1412"/>
      <c r="W84" s="1412"/>
      <c r="X84" s="1412"/>
      <c r="Y84" s="1412"/>
      <c r="Z84" s="1412"/>
      <c r="AA84" s="1412"/>
      <c r="AB84" s="1413"/>
      <c r="AC84" s="1412"/>
      <c r="AD84" s="1412"/>
      <c r="AE84" s="1412"/>
      <c r="AF84" s="1414"/>
      <c r="AG84" s="1412"/>
      <c r="AH84" s="1412"/>
      <c r="AI84" s="1412"/>
      <c r="AJ84" s="1412"/>
      <c r="AK84" s="1412"/>
      <c r="AL84" s="1412"/>
      <c r="AM84" s="1412"/>
      <c r="AN84" s="1412"/>
      <c r="AO84" s="1412"/>
      <c r="AP84" s="1412"/>
      <c r="AQ84" s="1412"/>
      <c r="AR84" s="1412"/>
      <c r="AS84" s="1412"/>
      <c r="AT84" s="1412"/>
      <c r="AU84" s="1412"/>
      <c r="AV84" s="1412"/>
      <c r="AW84" s="1498" t="s">
        <v>1652</v>
      </c>
      <c r="AX84" s="1408"/>
      <c r="AY84" s="1414" t="s">
        <v>1871</v>
      </c>
      <c r="AZ84" s="1418" t="s">
        <v>1871</v>
      </c>
      <c r="BA84" s="1418" t="s">
        <v>1871</v>
      </c>
      <c r="BB84" s="1418" t="s">
        <v>1871</v>
      </c>
      <c r="BC84" s="1418"/>
      <c r="BD84" s="1420"/>
    </row>
    <row r="85" spans="1:56" ht="28.8" x14ac:dyDescent="0.3">
      <c r="A85" s="69"/>
      <c r="B8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1492" t="s">
        <v>1653</v>
      </c>
      <c r="D85" s="1493" t="s">
        <v>1800</v>
      </c>
      <c r="E85" s="1494" t="s">
        <v>1276</v>
      </c>
      <c r="F85" s="1217" t="str">
        <f>VLOOKUP(TBL4_OptApp[[#This Row],[Option type
Defined List]],'Option Typs_Grps'!B$2:C$47, 2, FALSE)</f>
        <v>Customer Options</v>
      </c>
      <c r="G85" s="1409" t="s">
        <v>355</v>
      </c>
      <c r="H85" s="1410" t="s">
        <v>760</v>
      </c>
      <c r="I85" s="1410" t="s">
        <v>1871</v>
      </c>
      <c r="J85" s="1419"/>
      <c r="K85" s="1415"/>
      <c r="L85" s="1410" t="s">
        <v>1871</v>
      </c>
      <c r="M85" s="1411" t="s">
        <v>1871</v>
      </c>
      <c r="N85" s="1419" t="s">
        <v>1871</v>
      </c>
      <c r="O85" s="1410" t="s">
        <v>1871</v>
      </c>
      <c r="P85" s="1410" t="s">
        <v>1871</v>
      </c>
      <c r="Q85" s="1410" t="s">
        <v>1871</v>
      </c>
      <c r="R85" s="1498" t="s">
        <v>1931</v>
      </c>
      <c r="S85" s="1415" t="s">
        <v>762</v>
      </c>
      <c r="T85" s="1415" t="s">
        <v>762</v>
      </c>
      <c r="U85" s="1412"/>
      <c r="V85" s="1412"/>
      <c r="W85" s="1412"/>
      <c r="X85" s="1412"/>
      <c r="Y85" s="1412"/>
      <c r="Z85" s="1412"/>
      <c r="AA85" s="1412"/>
      <c r="AB85" s="1413"/>
      <c r="AC85" s="1412"/>
      <c r="AD85" s="1412"/>
      <c r="AE85" s="1412"/>
      <c r="AF85" s="1414"/>
      <c r="AG85" s="1412"/>
      <c r="AH85" s="1412"/>
      <c r="AI85" s="1412"/>
      <c r="AJ85" s="1412"/>
      <c r="AK85" s="1412"/>
      <c r="AL85" s="1412"/>
      <c r="AM85" s="1412"/>
      <c r="AN85" s="1412"/>
      <c r="AO85" s="1412"/>
      <c r="AP85" s="1412"/>
      <c r="AQ85" s="1412"/>
      <c r="AR85" s="1412"/>
      <c r="AS85" s="1412"/>
      <c r="AT85" s="1412"/>
      <c r="AU85" s="1412"/>
      <c r="AV85" s="1412"/>
      <c r="AW85" s="1498" t="s">
        <v>1653</v>
      </c>
      <c r="AX85" s="1408"/>
      <c r="AY85" s="1414" t="s">
        <v>1871</v>
      </c>
      <c r="AZ85" s="1418" t="s">
        <v>1871</v>
      </c>
      <c r="BA85" s="1418" t="s">
        <v>1871</v>
      </c>
      <c r="BB85" s="1418" t="s">
        <v>1871</v>
      </c>
      <c r="BC85" s="1418"/>
      <c r="BD85" s="1420"/>
    </row>
    <row r="86" spans="1:56" ht="86.4" x14ac:dyDescent="0.3">
      <c r="A86" s="69"/>
      <c r="B8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1492" t="s">
        <v>1654</v>
      </c>
      <c r="D86" s="1493" t="s">
        <v>1801</v>
      </c>
      <c r="E86" s="1494" t="s">
        <v>1276</v>
      </c>
      <c r="F86" s="1217" t="str">
        <f>VLOOKUP(TBL4_OptApp[[#This Row],[Option type
Defined List]],'Option Typs_Grps'!B$2:C$47, 2, FALSE)</f>
        <v>Customer Options</v>
      </c>
      <c r="G86" s="1409" t="s">
        <v>355</v>
      </c>
      <c r="H86" s="1410" t="s">
        <v>760</v>
      </c>
      <c r="I86" s="1410" t="s">
        <v>1871</v>
      </c>
      <c r="J86" s="1419"/>
      <c r="K86" s="1415"/>
      <c r="L86" s="1410" t="s">
        <v>1871</v>
      </c>
      <c r="M86" s="1411" t="s">
        <v>1871</v>
      </c>
      <c r="N86" s="1419" t="s">
        <v>1871</v>
      </c>
      <c r="O86" s="1410" t="s">
        <v>1871</v>
      </c>
      <c r="P86" s="1410" t="s">
        <v>1871</v>
      </c>
      <c r="Q86" s="1410" t="s">
        <v>1871</v>
      </c>
      <c r="R86" s="1498" t="s">
        <v>1932</v>
      </c>
      <c r="S86" s="1415" t="s">
        <v>762</v>
      </c>
      <c r="T86" s="1415" t="s">
        <v>762</v>
      </c>
      <c r="U86" s="1412"/>
      <c r="V86" s="1412"/>
      <c r="W86" s="1412"/>
      <c r="X86" s="1412"/>
      <c r="Y86" s="1412"/>
      <c r="Z86" s="1412"/>
      <c r="AA86" s="1412"/>
      <c r="AB86" s="1413"/>
      <c r="AC86" s="1412"/>
      <c r="AD86" s="1412"/>
      <c r="AE86" s="1412"/>
      <c r="AF86" s="1414"/>
      <c r="AG86" s="1412"/>
      <c r="AH86" s="1412"/>
      <c r="AI86" s="1412"/>
      <c r="AJ86" s="1412"/>
      <c r="AK86" s="1412"/>
      <c r="AL86" s="1412"/>
      <c r="AM86" s="1412"/>
      <c r="AN86" s="1412"/>
      <c r="AO86" s="1412"/>
      <c r="AP86" s="1412"/>
      <c r="AQ86" s="1412"/>
      <c r="AR86" s="1412"/>
      <c r="AS86" s="1412"/>
      <c r="AT86" s="1412"/>
      <c r="AU86" s="1412"/>
      <c r="AV86" s="1412"/>
      <c r="AW86" s="1498" t="s">
        <v>1654</v>
      </c>
      <c r="AX86" s="1408"/>
      <c r="AY86" s="1414" t="s">
        <v>1871</v>
      </c>
      <c r="AZ86" s="1418" t="s">
        <v>1871</v>
      </c>
      <c r="BA86" s="1418" t="s">
        <v>1871</v>
      </c>
      <c r="BB86" s="1418" t="s">
        <v>1871</v>
      </c>
      <c r="BC86" s="1418"/>
      <c r="BD86" s="1420"/>
    </row>
    <row r="87" spans="1:56" ht="28.8" x14ac:dyDescent="0.3">
      <c r="A87" s="69"/>
      <c r="B8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7" s="1492" t="s">
        <v>1655</v>
      </c>
      <c r="D87" s="1493" t="s">
        <v>1802</v>
      </c>
      <c r="E87" s="1494" t="s">
        <v>769</v>
      </c>
      <c r="F87" s="1217" t="str">
        <f>VLOOKUP(TBL4_OptApp[[#This Row],[Option type
Defined List]],'Option Typs_Grps'!B$2:C$47, 2, FALSE)</f>
        <v>Resource Options</v>
      </c>
      <c r="G87" s="1409" t="s">
        <v>355</v>
      </c>
      <c r="H87" s="1410" t="s">
        <v>760</v>
      </c>
      <c r="I87" s="1410" t="s">
        <v>1871</v>
      </c>
      <c r="J87" s="1419"/>
      <c r="K87" s="1415"/>
      <c r="L87" s="1410" t="s">
        <v>1871</v>
      </c>
      <c r="M87" s="1411" t="s">
        <v>1871</v>
      </c>
      <c r="N87" s="1419" t="s">
        <v>1871</v>
      </c>
      <c r="O87" s="1410" t="s">
        <v>1871</v>
      </c>
      <c r="P87" s="1410" t="s">
        <v>1871</v>
      </c>
      <c r="Q87" s="1410" t="s">
        <v>1871</v>
      </c>
      <c r="R87" s="1498" t="s">
        <v>1933</v>
      </c>
      <c r="S87" s="1415" t="s">
        <v>762</v>
      </c>
      <c r="T87" s="1415" t="s">
        <v>762</v>
      </c>
      <c r="U87" s="1412"/>
      <c r="V87" s="1412"/>
      <c r="W87" s="1412"/>
      <c r="X87" s="1412"/>
      <c r="Y87" s="1412"/>
      <c r="Z87" s="1412"/>
      <c r="AA87" s="1412"/>
      <c r="AB87" s="1413"/>
      <c r="AC87" s="1412"/>
      <c r="AD87" s="1412"/>
      <c r="AE87" s="1412"/>
      <c r="AF87" s="1414"/>
      <c r="AG87" s="1412"/>
      <c r="AH87" s="1412"/>
      <c r="AI87" s="1412"/>
      <c r="AJ87" s="1412"/>
      <c r="AK87" s="1412"/>
      <c r="AL87" s="1412"/>
      <c r="AM87" s="1412"/>
      <c r="AN87" s="1412"/>
      <c r="AO87" s="1412"/>
      <c r="AP87" s="1412"/>
      <c r="AQ87" s="1412"/>
      <c r="AR87" s="1412"/>
      <c r="AS87" s="1412"/>
      <c r="AT87" s="1412"/>
      <c r="AU87" s="1412"/>
      <c r="AV87" s="1412"/>
      <c r="AW87" s="1498" t="s">
        <v>1655</v>
      </c>
      <c r="AX87" s="1408"/>
      <c r="AY87" s="1414" t="s">
        <v>1871</v>
      </c>
      <c r="AZ87" s="1418" t="s">
        <v>1871</v>
      </c>
      <c r="BA87" s="1418" t="s">
        <v>1871</v>
      </c>
      <c r="BB87" s="1418" t="s">
        <v>1871</v>
      </c>
      <c r="BC87" s="1418"/>
      <c r="BD87" s="1420"/>
    </row>
    <row r="88" spans="1:56" ht="43.2" x14ac:dyDescent="0.3">
      <c r="A88" s="69"/>
      <c r="B8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8" s="1492" t="s">
        <v>1656</v>
      </c>
      <c r="D88" s="1493" t="s">
        <v>1803</v>
      </c>
      <c r="E88" s="1494" t="s">
        <v>769</v>
      </c>
      <c r="F88" s="1217" t="str">
        <f>VLOOKUP(TBL4_OptApp[[#This Row],[Option type
Defined List]],'Option Typs_Grps'!B$2:C$47, 2, FALSE)</f>
        <v>Resource Options</v>
      </c>
      <c r="G88" s="1409" t="s">
        <v>355</v>
      </c>
      <c r="H88" s="1410" t="s">
        <v>760</v>
      </c>
      <c r="I88" s="1410" t="s">
        <v>1871</v>
      </c>
      <c r="J88" s="1419"/>
      <c r="K88" s="1415"/>
      <c r="L88" s="1410" t="s">
        <v>1871</v>
      </c>
      <c r="M88" s="1411" t="s">
        <v>1871</v>
      </c>
      <c r="N88" s="1419" t="s">
        <v>1871</v>
      </c>
      <c r="O88" s="1410" t="s">
        <v>1871</v>
      </c>
      <c r="P88" s="1410" t="s">
        <v>1871</v>
      </c>
      <c r="Q88" s="1410" t="s">
        <v>1871</v>
      </c>
      <c r="R88" s="1498" t="s">
        <v>1934</v>
      </c>
      <c r="S88" s="1415" t="s">
        <v>762</v>
      </c>
      <c r="T88" s="1415" t="s">
        <v>762</v>
      </c>
      <c r="U88" s="1412"/>
      <c r="V88" s="1412"/>
      <c r="W88" s="1412"/>
      <c r="X88" s="1412"/>
      <c r="Y88" s="1412"/>
      <c r="Z88" s="1412"/>
      <c r="AA88" s="1412"/>
      <c r="AB88" s="1413"/>
      <c r="AC88" s="1412"/>
      <c r="AD88" s="1412"/>
      <c r="AE88" s="1412"/>
      <c r="AF88" s="1414"/>
      <c r="AG88" s="1412"/>
      <c r="AH88" s="1412"/>
      <c r="AI88" s="1412"/>
      <c r="AJ88" s="1412"/>
      <c r="AK88" s="1412"/>
      <c r="AL88" s="1412"/>
      <c r="AM88" s="1412"/>
      <c r="AN88" s="1412"/>
      <c r="AO88" s="1412"/>
      <c r="AP88" s="1412"/>
      <c r="AQ88" s="1412"/>
      <c r="AR88" s="1412"/>
      <c r="AS88" s="1412"/>
      <c r="AT88" s="1412"/>
      <c r="AU88" s="1412"/>
      <c r="AV88" s="1412"/>
      <c r="AW88" s="1498" t="s">
        <v>1656</v>
      </c>
      <c r="AX88" s="1408"/>
      <c r="AY88" s="1414" t="s">
        <v>1871</v>
      </c>
      <c r="AZ88" s="1418" t="s">
        <v>1871</v>
      </c>
      <c r="BA88" s="1418" t="s">
        <v>1871</v>
      </c>
      <c r="BB88" s="1418" t="s">
        <v>1871</v>
      </c>
      <c r="BC88" s="1418"/>
      <c r="BD88" s="1420"/>
    </row>
    <row r="89" spans="1:56" ht="43.2" x14ac:dyDescent="0.3">
      <c r="A89" s="69"/>
      <c r="B8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9" s="1492" t="s">
        <v>2032</v>
      </c>
      <c r="D89" s="1493" t="s">
        <v>2031</v>
      </c>
      <c r="E89" s="1494" t="s">
        <v>775</v>
      </c>
      <c r="F89" s="1217" t="str">
        <f>VLOOKUP(TBL4_OptApp[[#This Row],[Option type
Defined List]],'Option Typs_Grps'!B$2:C$47, 2, FALSE)</f>
        <v>Distribution Options</v>
      </c>
      <c r="G89" s="1409" t="s">
        <v>355</v>
      </c>
      <c r="H89" s="1410" t="s">
        <v>760</v>
      </c>
      <c r="I89" s="1410" t="s">
        <v>1871</v>
      </c>
      <c r="J89" s="1419"/>
      <c r="K89" s="1415"/>
      <c r="L89" s="1410" t="s">
        <v>1871</v>
      </c>
      <c r="M89" s="1411" t="s">
        <v>1871</v>
      </c>
      <c r="N89" s="1419" t="s">
        <v>1871</v>
      </c>
      <c r="O89" s="1410" t="s">
        <v>1871</v>
      </c>
      <c r="P89" s="1410" t="s">
        <v>1871</v>
      </c>
      <c r="Q89" s="1410" t="s">
        <v>1871</v>
      </c>
      <c r="R89" s="1498" t="s">
        <v>2241</v>
      </c>
      <c r="S89" s="1415" t="s">
        <v>762</v>
      </c>
      <c r="T89" s="1415" t="s">
        <v>762</v>
      </c>
      <c r="U89" s="1412"/>
      <c r="V89" s="1412"/>
      <c r="W89" s="1412"/>
      <c r="X89" s="1412"/>
      <c r="Y89" s="1412"/>
      <c r="Z89" s="1412"/>
      <c r="AA89" s="1412"/>
      <c r="AB89" s="1413"/>
      <c r="AC89" s="1412"/>
      <c r="AD89" s="1412"/>
      <c r="AE89" s="1412"/>
      <c r="AF89" s="1414"/>
      <c r="AG89" s="1412"/>
      <c r="AH89" s="1412"/>
      <c r="AI89" s="1412"/>
      <c r="AJ89" s="1412"/>
      <c r="AK89" s="1412"/>
      <c r="AL89" s="1412"/>
      <c r="AM89" s="1412"/>
      <c r="AN89" s="1412"/>
      <c r="AO89" s="1412"/>
      <c r="AP89" s="1412"/>
      <c r="AQ89" s="1412"/>
      <c r="AR89" s="1412"/>
      <c r="AS89" s="1412"/>
      <c r="AT89" s="1412"/>
      <c r="AU89" s="1412"/>
      <c r="AV89" s="1412"/>
      <c r="AW89" s="1498" t="s">
        <v>2032</v>
      </c>
      <c r="AX89" s="1408"/>
      <c r="AY89" s="1414" t="s">
        <v>1871</v>
      </c>
      <c r="AZ89" s="1418" t="s">
        <v>1871</v>
      </c>
      <c r="BA89" s="1418" t="s">
        <v>1871</v>
      </c>
      <c r="BB89" s="1418" t="s">
        <v>1871</v>
      </c>
      <c r="BC89" s="1418"/>
      <c r="BD89" s="1420"/>
    </row>
    <row r="90" spans="1:56" ht="43.2" x14ac:dyDescent="0.3">
      <c r="A90" s="69"/>
      <c r="B9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0" s="1492" t="s">
        <v>1657</v>
      </c>
      <c r="D90" s="1493" t="s">
        <v>1804</v>
      </c>
      <c r="E90" s="1494" t="s">
        <v>781</v>
      </c>
      <c r="F90" s="1217" t="str">
        <f>VLOOKUP(TBL4_OptApp[[#This Row],[Option type
Defined List]],'Option Typs_Grps'!B$2:C$47, 2, FALSE)</f>
        <v>Customer Options</v>
      </c>
      <c r="G90" s="1409" t="s">
        <v>355</v>
      </c>
      <c r="H90" s="1410" t="s">
        <v>760</v>
      </c>
      <c r="I90" s="1410" t="s">
        <v>1871</v>
      </c>
      <c r="J90" s="1419"/>
      <c r="K90" s="1415"/>
      <c r="L90" s="1410" t="s">
        <v>1871</v>
      </c>
      <c r="M90" s="1411" t="s">
        <v>1871</v>
      </c>
      <c r="N90" s="1419" t="s">
        <v>1871</v>
      </c>
      <c r="O90" s="1410" t="s">
        <v>1871</v>
      </c>
      <c r="P90" s="1410" t="s">
        <v>1871</v>
      </c>
      <c r="Q90" s="1410" t="s">
        <v>1871</v>
      </c>
      <c r="R90" s="1498" t="s">
        <v>1935</v>
      </c>
      <c r="S90" s="1415" t="s">
        <v>762</v>
      </c>
      <c r="T90" s="1415" t="s">
        <v>762</v>
      </c>
      <c r="U90" s="1412"/>
      <c r="V90" s="1412"/>
      <c r="W90" s="1412"/>
      <c r="X90" s="1412"/>
      <c r="Y90" s="1412"/>
      <c r="Z90" s="1412"/>
      <c r="AA90" s="1412"/>
      <c r="AB90" s="1413"/>
      <c r="AC90" s="1412"/>
      <c r="AD90" s="1412"/>
      <c r="AE90" s="1412"/>
      <c r="AF90" s="1414"/>
      <c r="AG90" s="1412"/>
      <c r="AH90" s="1412"/>
      <c r="AI90" s="1412"/>
      <c r="AJ90" s="1412"/>
      <c r="AK90" s="1412"/>
      <c r="AL90" s="1412"/>
      <c r="AM90" s="1412"/>
      <c r="AN90" s="1412"/>
      <c r="AO90" s="1412"/>
      <c r="AP90" s="1412"/>
      <c r="AQ90" s="1412"/>
      <c r="AR90" s="1412"/>
      <c r="AS90" s="1412"/>
      <c r="AT90" s="1412"/>
      <c r="AU90" s="1412"/>
      <c r="AV90" s="1412"/>
      <c r="AW90" s="1498" t="s">
        <v>1657</v>
      </c>
      <c r="AX90" s="1408"/>
      <c r="AY90" s="1414" t="s">
        <v>1871</v>
      </c>
      <c r="AZ90" s="1418" t="s">
        <v>1871</v>
      </c>
      <c r="BA90" s="1418" t="s">
        <v>1871</v>
      </c>
      <c r="BB90" s="1418" t="s">
        <v>1871</v>
      </c>
      <c r="BC90" s="1418"/>
      <c r="BD90" s="1420"/>
    </row>
    <row r="91" spans="1:56" ht="43.2" x14ac:dyDescent="0.3">
      <c r="A91" s="69"/>
      <c r="B9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1" s="1492" t="s">
        <v>1658</v>
      </c>
      <c r="D91" s="1493" t="s">
        <v>1805</v>
      </c>
      <c r="E91" s="1494" t="s">
        <v>778</v>
      </c>
      <c r="F91" s="1217" t="str">
        <f>VLOOKUP(TBL4_OptApp[[#This Row],[Option type
Defined List]],'Option Typs_Grps'!B$2:C$47, 2, FALSE)</f>
        <v>Customer Options</v>
      </c>
      <c r="G91" s="1409" t="s">
        <v>355</v>
      </c>
      <c r="H91" s="1410" t="s">
        <v>760</v>
      </c>
      <c r="I91" s="1410" t="s">
        <v>1871</v>
      </c>
      <c r="J91" s="1419"/>
      <c r="K91" s="1415"/>
      <c r="L91" s="1410" t="s">
        <v>1871</v>
      </c>
      <c r="M91" s="1411" t="s">
        <v>1871</v>
      </c>
      <c r="N91" s="1419" t="s">
        <v>1871</v>
      </c>
      <c r="O91" s="1410" t="s">
        <v>1871</v>
      </c>
      <c r="P91" s="1410" t="s">
        <v>1871</v>
      </c>
      <c r="Q91" s="1410" t="s">
        <v>1871</v>
      </c>
      <c r="R91" s="1498" t="s">
        <v>1936</v>
      </c>
      <c r="S91" s="1415" t="s">
        <v>762</v>
      </c>
      <c r="T91" s="1415" t="s">
        <v>762</v>
      </c>
      <c r="U91" s="1412"/>
      <c r="V91" s="1412"/>
      <c r="W91" s="1412"/>
      <c r="X91" s="1412"/>
      <c r="Y91" s="1412"/>
      <c r="Z91" s="1412"/>
      <c r="AA91" s="1412"/>
      <c r="AB91" s="1413"/>
      <c r="AC91" s="1412"/>
      <c r="AD91" s="1412"/>
      <c r="AE91" s="1412"/>
      <c r="AF91" s="1414"/>
      <c r="AG91" s="1412"/>
      <c r="AH91" s="1412"/>
      <c r="AI91" s="1412"/>
      <c r="AJ91" s="1412"/>
      <c r="AK91" s="1412"/>
      <c r="AL91" s="1412"/>
      <c r="AM91" s="1412"/>
      <c r="AN91" s="1412"/>
      <c r="AO91" s="1412"/>
      <c r="AP91" s="1412"/>
      <c r="AQ91" s="1412"/>
      <c r="AR91" s="1412"/>
      <c r="AS91" s="1412"/>
      <c r="AT91" s="1412"/>
      <c r="AU91" s="1412"/>
      <c r="AV91" s="1412"/>
      <c r="AW91" s="1498" t="s">
        <v>1658</v>
      </c>
      <c r="AX91" s="1408"/>
      <c r="AY91" s="1414" t="s">
        <v>1871</v>
      </c>
      <c r="AZ91" s="1418" t="s">
        <v>1871</v>
      </c>
      <c r="BA91" s="1418" t="s">
        <v>1871</v>
      </c>
      <c r="BB91" s="1418" t="s">
        <v>1871</v>
      </c>
      <c r="BC91" s="1418"/>
      <c r="BD91" s="1420"/>
    </row>
    <row r="92" spans="1:56" ht="28.8" x14ac:dyDescent="0.3">
      <c r="A92" s="69"/>
      <c r="B9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2" s="1492" t="s">
        <v>1659</v>
      </c>
      <c r="D92" s="1493" t="s">
        <v>1806</v>
      </c>
      <c r="E92" s="1494" t="s">
        <v>781</v>
      </c>
      <c r="F92" s="1217" t="str">
        <f>VLOOKUP(TBL4_OptApp[[#This Row],[Option type
Defined List]],'Option Typs_Grps'!B$2:C$47, 2, FALSE)</f>
        <v>Customer Options</v>
      </c>
      <c r="G92" s="1409" t="s">
        <v>355</v>
      </c>
      <c r="H92" s="1410" t="s">
        <v>760</v>
      </c>
      <c r="I92" s="1410" t="s">
        <v>1871</v>
      </c>
      <c r="J92" s="1419"/>
      <c r="K92" s="1415"/>
      <c r="L92" s="1410" t="s">
        <v>1871</v>
      </c>
      <c r="M92" s="1411" t="s">
        <v>1871</v>
      </c>
      <c r="N92" s="1419" t="s">
        <v>1871</v>
      </c>
      <c r="O92" s="1410" t="s">
        <v>1871</v>
      </c>
      <c r="P92" s="1410" t="s">
        <v>1871</v>
      </c>
      <c r="Q92" s="1410" t="s">
        <v>1871</v>
      </c>
      <c r="R92" s="1498" t="s">
        <v>1937</v>
      </c>
      <c r="S92" s="1415" t="s">
        <v>762</v>
      </c>
      <c r="T92" s="1415" t="s">
        <v>762</v>
      </c>
      <c r="U92" s="1412"/>
      <c r="V92" s="1412"/>
      <c r="W92" s="1412"/>
      <c r="X92" s="1412"/>
      <c r="Y92" s="1412"/>
      <c r="Z92" s="1412"/>
      <c r="AA92" s="1412"/>
      <c r="AB92" s="1413"/>
      <c r="AC92" s="1412"/>
      <c r="AD92" s="1412"/>
      <c r="AE92" s="1412"/>
      <c r="AF92" s="1414"/>
      <c r="AG92" s="1412"/>
      <c r="AH92" s="1412"/>
      <c r="AI92" s="1412"/>
      <c r="AJ92" s="1412"/>
      <c r="AK92" s="1412"/>
      <c r="AL92" s="1412"/>
      <c r="AM92" s="1412"/>
      <c r="AN92" s="1412"/>
      <c r="AO92" s="1412"/>
      <c r="AP92" s="1412"/>
      <c r="AQ92" s="1412"/>
      <c r="AR92" s="1412"/>
      <c r="AS92" s="1412"/>
      <c r="AT92" s="1412"/>
      <c r="AU92" s="1412"/>
      <c r="AV92" s="1412"/>
      <c r="AW92" s="1498" t="s">
        <v>1659</v>
      </c>
      <c r="AX92" s="1408"/>
      <c r="AY92" s="1414" t="s">
        <v>1871</v>
      </c>
      <c r="AZ92" s="1418" t="s">
        <v>1871</v>
      </c>
      <c r="BA92" s="1418" t="s">
        <v>1871</v>
      </c>
      <c r="BB92" s="1418" t="s">
        <v>1871</v>
      </c>
      <c r="BC92" s="1418"/>
      <c r="BD92" s="1420"/>
    </row>
    <row r="93" spans="1:56" ht="43.2" x14ac:dyDescent="0.3">
      <c r="A93" s="69"/>
      <c r="B9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3" s="1492" t="s">
        <v>1660</v>
      </c>
      <c r="D93" s="1493" t="s">
        <v>1807</v>
      </c>
      <c r="E93" s="1494" t="s">
        <v>778</v>
      </c>
      <c r="F93" s="1217" t="str">
        <f>VLOOKUP(TBL4_OptApp[[#This Row],[Option type
Defined List]],'Option Typs_Grps'!B$2:C$47, 2, FALSE)</f>
        <v>Customer Options</v>
      </c>
      <c r="G93" s="1409" t="s">
        <v>355</v>
      </c>
      <c r="H93" s="1410" t="s">
        <v>760</v>
      </c>
      <c r="I93" s="1410" t="s">
        <v>1871</v>
      </c>
      <c r="J93" s="1419"/>
      <c r="K93" s="1415"/>
      <c r="L93" s="1410" t="s">
        <v>1871</v>
      </c>
      <c r="M93" s="1411" t="s">
        <v>1871</v>
      </c>
      <c r="N93" s="1419" t="s">
        <v>1871</v>
      </c>
      <c r="O93" s="1410" t="s">
        <v>1871</v>
      </c>
      <c r="P93" s="1410" t="s">
        <v>1871</v>
      </c>
      <c r="Q93" s="1410" t="s">
        <v>1871</v>
      </c>
      <c r="R93" s="1498" t="s">
        <v>1938</v>
      </c>
      <c r="S93" s="1415" t="s">
        <v>762</v>
      </c>
      <c r="T93" s="1415" t="s">
        <v>762</v>
      </c>
      <c r="U93" s="1412"/>
      <c r="V93" s="1412"/>
      <c r="W93" s="1412"/>
      <c r="X93" s="1412"/>
      <c r="Y93" s="1412"/>
      <c r="Z93" s="1412"/>
      <c r="AA93" s="1412"/>
      <c r="AB93" s="1413"/>
      <c r="AC93" s="1412"/>
      <c r="AD93" s="1412"/>
      <c r="AE93" s="1412"/>
      <c r="AF93" s="1414"/>
      <c r="AG93" s="1412"/>
      <c r="AH93" s="1412"/>
      <c r="AI93" s="1412"/>
      <c r="AJ93" s="1412"/>
      <c r="AK93" s="1412"/>
      <c r="AL93" s="1412"/>
      <c r="AM93" s="1412"/>
      <c r="AN93" s="1412"/>
      <c r="AO93" s="1412"/>
      <c r="AP93" s="1412"/>
      <c r="AQ93" s="1412"/>
      <c r="AR93" s="1412"/>
      <c r="AS93" s="1412"/>
      <c r="AT93" s="1412"/>
      <c r="AU93" s="1412"/>
      <c r="AV93" s="1412"/>
      <c r="AW93" s="1498" t="s">
        <v>1660</v>
      </c>
      <c r="AX93" s="1408"/>
      <c r="AY93" s="1414" t="s">
        <v>1871</v>
      </c>
      <c r="AZ93" s="1418" t="s">
        <v>1871</v>
      </c>
      <c r="BA93" s="1418" t="s">
        <v>1871</v>
      </c>
      <c r="BB93" s="1418" t="s">
        <v>1871</v>
      </c>
      <c r="BC93" s="1418"/>
      <c r="BD93" s="1420"/>
    </row>
    <row r="94" spans="1:56" ht="43.2" x14ac:dyDescent="0.3">
      <c r="A94" s="69"/>
      <c r="B9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4" s="1492" t="s">
        <v>1661</v>
      </c>
      <c r="D94" s="1493" t="s">
        <v>1808</v>
      </c>
      <c r="E94" s="1494" t="s">
        <v>778</v>
      </c>
      <c r="F94" s="1217" t="str">
        <f>VLOOKUP(TBL4_OptApp[[#This Row],[Option type
Defined List]],'Option Typs_Grps'!B$2:C$47, 2, FALSE)</f>
        <v>Customer Options</v>
      </c>
      <c r="G94" s="1409" t="s">
        <v>355</v>
      </c>
      <c r="H94" s="1410" t="s">
        <v>760</v>
      </c>
      <c r="I94" s="1410" t="s">
        <v>1871</v>
      </c>
      <c r="J94" s="1419"/>
      <c r="K94" s="1415"/>
      <c r="L94" s="1410" t="s">
        <v>1871</v>
      </c>
      <c r="M94" s="1411" t="s">
        <v>1871</v>
      </c>
      <c r="N94" s="1419" t="s">
        <v>1871</v>
      </c>
      <c r="O94" s="1410" t="s">
        <v>1871</v>
      </c>
      <c r="P94" s="1410" t="s">
        <v>1871</v>
      </c>
      <c r="Q94" s="1410" t="s">
        <v>1871</v>
      </c>
      <c r="R94" s="1498" t="s">
        <v>1939</v>
      </c>
      <c r="S94" s="1415" t="s">
        <v>762</v>
      </c>
      <c r="T94" s="1415" t="s">
        <v>762</v>
      </c>
      <c r="U94" s="1412"/>
      <c r="V94" s="1412"/>
      <c r="W94" s="1412"/>
      <c r="X94" s="1412"/>
      <c r="Y94" s="1412"/>
      <c r="Z94" s="1412"/>
      <c r="AA94" s="1412"/>
      <c r="AB94" s="1413"/>
      <c r="AC94" s="1412"/>
      <c r="AD94" s="1412"/>
      <c r="AE94" s="1412"/>
      <c r="AF94" s="1414"/>
      <c r="AG94" s="1412"/>
      <c r="AH94" s="1412"/>
      <c r="AI94" s="1412"/>
      <c r="AJ94" s="1412"/>
      <c r="AK94" s="1412"/>
      <c r="AL94" s="1412"/>
      <c r="AM94" s="1412"/>
      <c r="AN94" s="1412"/>
      <c r="AO94" s="1412"/>
      <c r="AP94" s="1412"/>
      <c r="AQ94" s="1412"/>
      <c r="AR94" s="1412"/>
      <c r="AS94" s="1412"/>
      <c r="AT94" s="1412"/>
      <c r="AU94" s="1412"/>
      <c r="AV94" s="1412"/>
      <c r="AW94" s="1498" t="s">
        <v>1661</v>
      </c>
      <c r="AX94" s="1408"/>
      <c r="AY94" s="1414" t="s">
        <v>1871</v>
      </c>
      <c r="AZ94" s="1418" t="s">
        <v>1871</v>
      </c>
      <c r="BA94" s="1418" t="s">
        <v>1871</v>
      </c>
      <c r="BB94" s="1418" t="s">
        <v>1871</v>
      </c>
      <c r="BC94" s="1418"/>
      <c r="BD94" s="1420"/>
    </row>
    <row r="95" spans="1:56" ht="72" x14ac:dyDescent="0.3">
      <c r="A95" s="69"/>
      <c r="B9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5" s="1492" t="s">
        <v>1662</v>
      </c>
      <c r="D95" s="1493" t="s">
        <v>1809</v>
      </c>
      <c r="E95" s="1494" t="s">
        <v>780</v>
      </c>
      <c r="F95" s="1217" t="str">
        <f>VLOOKUP(TBL4_OptApp[[#This Row],[Option type
Defined List]],'Option Typs_Grps'!B$2:C$47, 2, FALSE)</f>
        <v>Customer Options</v>
      </c>
      <c r="G95" s="1409" t="s">
        <v>355</v>
      </c>
      <c r="H95" s="1410" t="s">
        <v>760</v>
      </c>
      <c r="I95" s="1410" t="s">
        <v>1871</v>
      </c>
      <c r="J95" s="1419"/>
      <c r="K95" s="1415"/>
      <c r="L95" s="1410" t="s">
        <v>1871</v>
      </c>
      <c r="M95" s="1411" t="s">
        <v>1871</v>
      </c>
      <c r="N95" s="1419" t="s">
        <v>1871</v>
      </c>
      <c r="O95" s="1410" t="s">
        <v>1871</v>
      </c>
      <c r="P95" s="1410" t="s">
        <v>1871</v>
      </c>
      <c r="Q95" s="1410" t="s">
        <v>1871</v>
      </c>
      <c r="R95" s="1498" t="s">
        <v>1940</v>
      </c>
      <c r="S95" s="1415" t="s">
        <v>762</v>
      </c>
      <c r="T95" s="1415" t="s">
        <v>762</v>
      </c>
      <c r="U95" s="1412"/>
      <c r="V95" s="1412"/>
      <c r="W95" s="1412"/>
      <c r="X95" s="1412"/>
      <c r="Y95" s="1412"/>
      <c r="Z95" s="1412"/>
      <c r="AA95" s="1412"/>
      <c r="AB95" s="1413"/>
      <c r="AC95" s="1412"/>
      <c r="AD95" s="1412"/>
      <c r="AE95" s="1412"/>
      <c r="AF95" s="1414"/>
      <c r="AG95" s="1412"/>
      <c r="AH95" s="1412"/>
      <c r="AI95" s="1412"/>
      <c r="AJ95" s="1412"/>
      <c r="AK95" s="1412"/>
      <c r="AL95" s="1412"/>
      <c r="AM95" s="1412"/>
      <c r="AN95" s="1412"/>
      <c r="AO95" s="1412"/>
      <c r="AP95" s="1412"/>
      <c r="AQ95" s="1412"/>
      <c r="AR95" s="1412"/>
      <c r="AS95" s="1412"/>
      <c r="AT95" s="1412"/>
      <c r="AU95" s="1412"/>
      <c r="AV95" s="1412"/>
      <c r="AW95" s="1498" t="s">
        <v>1662</v>
      </c>
      <c r="AX95" s="1408"/>
      <c r="AY95" s="1414" t="s">
        <v>1871</v>
      </c>
      <c r="AZ95" s="1418" t="s">
        <v>1871</v>
      </c>
      <c r="BA95" s="1418" t="s">
        <v>1871</v>
      </c>
      <c r="BB95" s="1418" t="s">
        <v>1871</v>
      </c>
      <c r="BC95" s="1418"/>
      <c r="BD95" s="1420"/>
    </row>
    <row r="96" spans="1:56" ht="28.8" x14ac:dyDescent="0.3">
      <c r="A96" s="69"/>
      <c r="B9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6" s="1492" t="s">
        <v>1663</v>
      </c>
      <c r="D96" s="1493" t="s">
        <v>1810</v>
      </c>
      <c r="E96" s="1494" t="s">
        <v>778</v>
      </c>
      <c r="F96" s="1217" t="str">
        <f>VLOOKUP(TBL4_OptApp[[#This Row],[Option type
Defined List]],'Option Typs_Grps'!B$2:C$47, 2, FALSE)</f>
        <v>Customer Options</v>
      </c>
      <c r="G96" s="1409" t="s">
        <v>355</v>
      </c>
      <c r="H96" s="1410" t="s">
        <v>760</v>
      </c>
      <c r="I96" s="1410" t="s">
        <v>1871</v>
      </c>
      <c r="J96" s="1419"/>
      <c r="K96" s="1415"/>
      <c r="L96" s="1410" t="s">
        <v>1871</v>
      </c>
      <c r="M96" s="1411" t="s">
        <v>1871</v>
      </c>
      <c r="N96" s="1419" t="s">
        <v>1871</v>
      </c>
      <c r="O96" s="1410" t="s">
        <v>1871</v>
      </c>
      <c r="P96" s="1410" t="s">
        <v>1871</v>
      </c>
      <c r="Q96" s="1410" t="s">
        <v>1871</v>
      </c>
      <c r="R96" s="1498" t="s">
        <v>1941</v>
      </c>
      <c r="S96" s="1415" t="s">
        <v>762</v>
      </c>
      <c r="T96" s="1415" t="s">
        <v>762</v>
      </c>
      <c r="U96" s="1412"/>
      <c r="V96" s="1412"/>
      <c r="W96" s="1412"/>
      <c r="X96" s="1412"/>
      <c r="Y96" s="1412"/>
      <c r="Z96" s="1412"/>
      <c r="AA96" s="1412"/>
      <c r="AB96" s="1413"/>
      <c r="AC96" s="1412"/>
      <c r="AD96" s="1412"/>
      <c r="AE96" s="1412"/>
      <c r="AF96" s="1414"/>
      <c r="AG96" s="1412"/>
      <c r="AH96" s="1412"/>
      <c r="AI96" s="1412"/>
      <c r="AJ96" s="1412"/>
      <c r="AK96" s="1412"/>
      <c r="AL96" s="1412"/>
      <c r="AM96" s="1412"/>
      <c r="AN96" s="1412"/>
      <c r="AO96" s="1412"/>
      <c r="AP96" s="1412"/>
      <c r="AQ96" s="1412"/>
      <c r="AR96" s="1412"/>
      <c r="AS96" s="1412"/>
      <c r="AT96" s="1412"/>
      <c r="AU96" s="1412"/>
      <c r="AV96" s="1412"/>
      <c r="AW96" s="1498" t="s">
        <v>1663</v>
      </c>
      <c r="AX96" s="1408"/>
      <c r="AY96" s="1414" t="s">
        <v>1871</v>
      </c>
      <c r="AZ96" s="1418" t="s">
        <v>1871</v>
      </c>
      <c r="BA96" s="1418" t="s">
        <v>1871</v>
      </c>
      <c r="BB96" s="1418" t="s">
        <v>1871</v>
      </c>
      <c r="BC96" s="1418"/>
      <c r="BD96" s="1420"/>
    </row>
    <row r="97" spans="1:56" ht="28.8" x14ac:dyDescent="0.3">
      <c r="A97" s="69"/>
      <c r="B9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7" s="1492" t="s">
        <v>1664</v>
      </c>
      <c r="D97" s="1493" t="s">
        <v>1811</v>
      </c>
      <c r="E97" s="1494" t="s">
        <v>781</v>
      </c>
      <c r="F97" s="1217" t="str">
        <f>VLOOKUP(TBL4_OptApp[[#This Row],[Option type
Defined List]],'Option Typs_Grps'!B$2:C$47, 2, FALSE)</f>
        <v>Customer Options</v>
      </c>
      <c r="G97" s="1409" t="s">
        <v>355</v>
      </c>
      <c r="H97" s="1410" t="s">
        <v>760</v>
      </c>
      <c r="I97" s="1410" t="s">
        <v>1871</v>
      </c>
      <c r="J97" s="1419"/>
      <c r="K97" s="1415"/>
      <c r="L97" s="1410" t="s">
        <v>1871</v>
      </c>
      <c r="M97" s="1411" t="s">
        <v>1871</v>
      </c>
      <c r="N97" s="1419" t="s">
        <v>1871</v>
      </c>
      <c r="O97" s="1410" t="s">
        <v>1871</v>
      </c>
      <c r="P97" s="1410" t="s">
        <v>1871</v>
      </c>
      <c r="Q97" s="1410" t="s">
        <v>1871</v>
      </c>
      <c r="R97" s="1498" t="s">
        <v>1942</v>
      </c>
      <c r="S97" s="1415" t="s">
        <v>762</v>
      </c>
      <c r="T97" s="1415" t="s">
        <v>762</v>
      </c>
      <c r="U97" s="1412"/>
      <c r="V97" s="1412"/>
      <c r="W97" s="1412"/>
      <c r="X97" s="1412"/>
      <c r="Y97" s="1412"/>
      <c r="Z97" s="1412"/>
      <c r="AA97" s="1412"/>
      <c r="AB97" s="1413"/>
      <c r="AC97" s="1412"/>
      <c r="AD97" s="1412"/>
      <c r="AE97" s="1412"/>
      <c r="AF97" s="1414"/>
      <c r="AG97" s="1412"/>
      <c r="AH97" s="1412"/>
      <c r="AI97" s="1412"/>
      <c r="AJ97" s="1412"/>
      <c r="AK97" s="1412"/>
      <c r="AL97" s="1412"/>
      <c r="AM97" s="1412"/>
      <c r="AN97" s="1412"/>
      <c r="AO97" s="1412"/>
      <c r="AP97" s="1412"/>
      <c r="AQ97" s="1412"/>
      <c r="AR97" s="1412"/>
      <c r="AS97" s="1412"/>
      <c r="AT97" s="1412"/>
      <c r="AU97" s="1412"/>
      <c r="AV97" s="1412"/>
      <c r="AW97" s="1498" t="s">
        <v>1664</v>
      </c>
      <c r="AX97" s="1408"/>
      <c r="AY97" s="1414" t="s">
        <v>1871</v>
      </c>
      <c r="AZ97" s="1418" t="s">
        <v>1871</v>
      </c>
      <c r="BA97" s="1418" t="s">
        <v>1871</v>
      </c>
      <c r="BB97" s="1418" t="s">
        <v>1871</v>
      </c>
      <c r="BC97" s="1418"/>
      <c r="BD97" s="1420"/>
    </row>
    <row r="98" spans="1:56" ht="28.8" x14ac:dyDescent="0.3">
      <c r="A98" s="69"/>
      <c r="B9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8" s="1492" t="s">
        <v>1665</v>
      </c>
      <c r="D98" s="1493" t="s">
        <v>1812</v>
      </c>
      <c r="E98" s="1494" t="s">
        <v>781</v>
      </c>
      <c r="F98" s="1217" t="str">
        <f>VLOOKUP(TBL4_OptApp[[#This Row],[Option type
Defined List]],'Option Typs_Grps'!B$2:C$47, 2, FALSE)</f>
        <v>Customer Options</v>
      </c>
      <c r="G98" s="1409" t="s">
        <v>355</v>
      </c>
      <c r="H98" s="1410" t="s">
        <v>760</v>
      </c>
      <c r="I98" s="1410" t="s">
        <v>1871</v>
      </c>
      <c r="J98" s="1419"/>
      <c r="K98" s="1415"/>
      <c r="L98" s="1410" t="s">
        <v>1871</v>
      </c>
      <c r="M98" s="1411" t="s">
        <v>1871</v>
      </c>
      <c r="N98" s="1419" t="s">
        <v>1871</v>
      </c>
      <c r="O98" s="1410" t="s">
        <v>1871</v>
      </c>
      <c r="P98" s="1410" t="s">
        <v>1871</v>
      </c>
      <c r="Q98" s="1410" t="s">
        <v>1871</v>
      </c>
      <c r="R98" s="1498" t="s">
        <v>1942</v>
      </c>
      <c r="S98" s="1415" t="s">
        <v>762</v>
      </c>
      <c r="T98" s="1415" t="s">
        <v>762</v>
      </c>
      <c r="U98" s="1412"/>
      <c r="V98" s="1412"/>
      <c r="W98" s="1412"/>
      <c r="X98" s="1412"/>
      <c r="Y98" s="1412"/>
      <c r="Z98" s="1412"/>
      <c r="AA98" s="1412"/>
      <c r="AB98" s="1413"/>
      <c r="AC98" s="1412"/>
      <c r="AD98" s="1412"/>
      <c r="AE98" s="1412"/>
      <c r="AF98" s="1414"/>
      <c r="AG98" s="1412"/>
      <c r="AH98" s="1412"/>
      <c r="AI98" s="1412"/>
      <c r="AJ98" s="1412"/>
      <c r="AK98" s="1412"/>
      <c r="AL98" s="1412"/>
      <c r="AM98" s="1412"/>
      <c r="AN98" s="1412"/>
      <c r="AO98" s="1412"/>
      <c r="AP98" s="1412"/>
      <c r="AQ98" s="1412"/>
      <c r="AR98" s="1412"/>
      <c r="AS98" s="1412"/>
      <c r="AT98" s="1412"/>
      <c r="AU98" s="1412"/>
      <c r="AV98" s="1412"/>
      <c r="AW98" s="1498" t="s">
        <v>1665</v>
      </c>
      <c r="AX98" s="1408"/>
      <c r="AY98" s="1414" t="s">
        <v>1871</v>
      </c>
      <c r="AZ98" s="1418" t="s">
        <v>1871</v>
      </c>
      <c r="BA98" s="1418" t="s">
        <v>1871</v>
      </c>
      <c r="BB98" s="1418" t="s">
        <v>1871</v>
      </c>
      <c r="BC98" s="1418"/>
      <c r="BD98" s="1420"/>
    </row>
    <row r="99" spans="1:56" ht="43.2" x14ac:dyDescent="0.3">
      <c r="A99" s="69"/>
      <c r="B9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9" s="1492" t="s">
        <v>1666</v>
      </c>
      <c r="D99" s="1493" t="s">
        <v>1813</v>
      </c>
      <c r="E99" s="1494" t="s">
        <v>780</v>
      </c>
      <c r="F99" s="1217" t="str">
        <f>VLOOKUP(TBL4_OptApp[[#This Row],[Option type
Defined List]],'Option Typs_Grps'!B$2:C$47, 2, FALSE)</f>
        <v>Customer Options</v>
      </c>
      <c r="G99" s="1409" t="s">
        <v>355</v>
      </c>
      <c r="H99" s="1410" t="s">
        <v>760</v>
      </c>
      <c r="I99" s="1410" t="s">
        <v>1871</v>
      </c>
      <c r="J99" s="1419"/>
      <c r="K99" s="1415"/>
      <c r="L99" s="1410" t="s">
        <v>1871</v>
      </c>
      <c r="M99" s="1411" t="s">
        <v>1871</v>
      </c>
      <c r="N99" s="1419" t="s">
        <v>1871</v>
      </c>
      <c r="O99" s="1410" t="s">
        <v>1871</v>
      </c>
      <c r="P99" s="1410" t="s">
        <v>1871</v>
      </c>
      <c r="Q99" s="1410" t="s">
        <v>1871</v>
      </c>
      <c r="R99" s="1498" t="s">
        <v>1943</v>
      </c>
      <c r="S99" s="1415" t="s">
        <v>762</v>
      </c>
      <c r="T99" s="1415" t="s">
        <v>762</v>
      </c>
      <c r="U99" s="1412"/>
      <c r="V99" s="1412"/>
      <c r="W99" s="1412"/>
      <c r="X99" s="1412"/>
      <c r="Y99" s="1412"/>
      <c r="Z99" s="1412"/>
      <c r="AA99" s="1412"/>
      <c r="AB99" s="1413"/>
      <c r="AC99" s="1412"/>
      <c r="AD99" s="1412"/>
      <c r="AE99" s="1412"/>
      <c r="AF99" s="1414"/>
      <c r="AG99" s="1412"/>
      <c r="AH99" s="1412"/>
      <c r="AI99" s="1412"/>
      <c r="AJ99" s="1412"/>
      <c r="AK99" s="1412"/>
      <c r="AL99" s="1412"/>
      <c r="AM99" s="1412"/>
      <c r="AN99" s="1412"/>
      <c r="AO99" s="1412"/>
      <c r="AP99" s="1412"/>
      <c r="AQ99" s="1412"/>
      <c r="AR99" s="1412"/>
      <c r="AS99" s="1412"/>
      <c r="AT99" s="1412"/>
      <c r="AU99" s="1412"/>
      <c r="AV99" s="1412"/>
      <c r="AW99" s="1498" t="s">
        <v>1666</v>
      </c>
      <c r="AX99" s="1408"/>
      <c r="AY99" s="1414" t="s">
        <v>1871</v>
      </c>
      <c r="AZ99" s="1418" t="s">
        <v>1871</v>
      </c>
      <c r="BA99" s="1418" t="s">
        <v>1871</v>
      </c>
      <c r="BB99" s="1418" t="s">
        <v>1871</v>
      </c>
      <c r="BC99" s="1418"/>
      <c r="BD99" s="1420"/>
    </row>
    <row r="100" spans="1:56" ht="57.6" x14ac:dyDescent="0.3">
      <c r="A100" s="69"/>
      <c r="B10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0" s="1492" t="s">
        <v>1667</v>
      </c>
      <c r="D100" s="1493" t="s">
        <v>1814</v>
      </c>
      <c r="E100" s="1494" t="s">
        <v>780</v>
      </c>
      <c r="F100" s="1217" t="str">
        <f>VLOOKUP(TBL4_OptApp[[#This Row],[Option type
Defined List]],'Option Typs_Grps'!B$2:C$47, 2, FALSE)</f>
        <v>Customer Options</v>
      </c>
      <c r="G100" s="1409" t="s">
        <v>355</v>
      </c>
      <c r="H100" s="1410" t="s">
        <v>760</v>
      </c>
      <c r="I100" s="1410" t="s">
        <v>1871</v>
      </c>
      <c r="J100" s="1419"/>
      <c r="K100" s="1415"/>
      <c r="L100" s="1410" t="s">
        <v>1871</v>
      </c>
      <c r="M100" s="1411" t="s">
        <v>1871</v>
      </c>
      <c r="N100" s="1419" t="s">
        <v>1871</v>
      </c>
      <c r="O100" s="1410" t="s">
        <v>1871</v>
      </c>
      <c r="P100" s="1410" t="s">
        <v>1871</v>
      </c>
      <c r="Q100" s="1410" t="s">
        <v>1871</v>
      </c>
      <c r="R100" s="1498" t="s">
        <v>1944</v>
      </c>
      <c r="S100" s="1415" t="s">
        <v>762</v>
      </c>
      <c r="T100" s="1415" t="s">
        <v>762</v>
      </c>
      <c r="U100" s="1412"/>
      <c r="V100" s="1412"/>
      <c r="W100" s="1412"/>
      <c r="X100" s="1412"/>
      <c r="Y100" s="1412"/>
      <c r="Z100" s="1412"/>
      <c r="AA100" s="1412"/>
      <c r="AB100" s="1413"/>
      <c r="AC100" s="1412"/>
      <c r="AD100" s="1412"/>
      <c r="AE100" s="1412"/>
      <c r="AF100" s="1414"/>
      <c r="AG100" s="1412"/>
      <c r="AH100" s="1412"/>
      <c r="AI100" s="1412"/>
      <c r="AJ100" s="1412"/>
      <c r="AK100" s="1412"/>
      <c r="AL100" s="1412"/>
      <c r="AM100" s="1412"/>
      <c r="AN100" s="1412"/>
      <c r="AO100" s="1412"/>
      <c r="AP100" s="1412"/>
      <c r="AQ100" s="1412"/>
      <c r="AR100" s="1412"/>
      <c r="AS100" s="1412"/>
      <c r="AT100" s="1412"/>
      <c r="AU100" s="1412"/>
      <c r="AV100" s="1412"/>
      <c r="AW100" s="1498" t="s">
        <v>1667</v>
      </c>
      <c r="AX100" s="1408"/>
      <c r="AY100" s="1414" t="s">
        <v>1871</v>
      </c>
      <c r="AZ100" s="1418" t="s">
        <v>1871</v>
      </c>
      <c r="BA100" s="1418" t="s">
        <v>1871</v>
      </c>
      <c r="BB100" s="1418" t="s">
        <v>1871</v>
      </c>
      <c r="BC100" s="1418"/>
      <c r="BD100" s="1420"/>
    </row>
    <row r="101" spans="1:56" ht="28.8" x14ac:dyDescent="0.3">
      <c r="A101" s="69"/>
      <c r="B10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1" s="1492" t="s">
        <v>1668</v>
      </c>
      <c r="D101" s="1493" t="s">
        <v>1815</v>
      </c>
      <c r="E101" s="1494" t="s">
        <v>778</v>
      </c>
      <c r="F101" s="1217" t="str">
        <f>VLOOKUP(TBL4_OptApp[[#This Row],[Option type
Defined List]],'Option Typs_Grps'!B$2:C$47, 2, FALSE)</f>
        <v>Customer Options</v>
      </c>
      <c r="G101" s="1409" t="s">
        <v>355</v>
      </c>
      <c r="H101" s="1410" t="s">
        <v>760</v>
      </c>
      <c r="I101" s="1410" t="s">
        <v>1871</v>
      </c>
      <c r="J101" s="1419"/>
      <c r="K101" s="1415"/>
      <c r="L101" s="1410" t="s">
        <v>1871</v>
      </c>
      <c r="M101" s="1411" t="s">
        <v>1871</v>
      </c>
      <c r="N101" s="1419" t="s">
        <v>1871</v>
      </c>
      <c r="O101" s="1410" t="s">
        <v>1871</v>
      </c>
      <c r="P101" s="1410" t="s">
        <v>1871</v>
      </c>
      <c r="Q101" s="1410" t="s">
        <v>1871</v>
      </c>
      <c r="R101" s="1498" t="s">
        <v>1941</v>
      </c>
      <c r="S101" s="1415" t="s">
        <v>762</v>
      </c>
      <c r="T101" s="1415" t="s">
        <v>762</v>
      </c>
      <c r="U101" s="1412"/>
      <c r="V101" s="1412"/>
      <c r="W101" s="1412"/>
      <c r="X101" s="1412"/>
      <c r="Y101" s="1412"/>
      <c r="Z101" s="1412"/>
      <c r="AA101" s="1412"/>
      <c r="AB101" s="1413"/>
      <c r="AC101" s="1412"/>
      <c r="AD101" s="1412"/>
      <c r="AE101" s="1412"/>
      <c r="AF101" s="1414"/>
      <c r="AG101" s="1412"/>
      <c r="AH101" s="1412"/>
      <c r="AI101" s="1412"/>
      <c r="AJ101" s="1412"/>
      <c r="AK101" s="1412"/>
      <c r="AL101" s="1412"/>
      <c r="AM101" s="1412"/>
      <c r="AN101" s="1412"/>
      <c r="AO101" s="1412"/>
      <c r="AP101" s="1412"/>
      <c r="AQ101" s="1412"/>
      <c r="AR101" s="1412"/>
      <c r="AS101" s="1412"/>
      <c r="AT101" s="1412"/>
      <c r="AU101" s="1412"/>
      <c r="AV101" s="1412"/>
      <c r="AW101" s="1498" t="s">
        <v>1668</v>
      </c>
      <c r="AX101" s="1408"/>
      <c r="AY101" s="1414" t="s">
        <v>1871</v>
      </c>
      <c r="AZ101" s="1418" t="s">
        <v>1871</v>
      </c>
      <c r="BA101" s="1418" t="s">
        <v>1871</v>
      </c>
      <c r="BB101" s="1418" t="s">
        <v>1871</v>
      </c>
      <c r="BC101" s="1418"/>
      <c r="BD101" s="1420"/>
    </row>
    <row r="102" spans="1:56" ht="28.8" x14ac:dyDescent="0.3">
      <c r="A102" s="69"/>
      <c r="B10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2" s="1492" t="s">
        <v>1669</v>
      </c>
      <c r="D102" s="1493" t="s">
        <v>1816</v>
      </c>
      <c r="E102" s="1494" t="s">
        <v>778</v>
      </c>
      <c r="F102" s="1217" t="str">
        <f>VLOOKUP(TBL4_OptApp[[#This Row],[Option type
Defined List]],'Option Typs_Grps'!B$2:C$47, 2, FALSE)</f>
        <v>Customer Options</v>
      </c>
      <c r="G102" s="1409" t="s">
        <v>355</v>
      </c>
      <c r="H102" s="1410" t="s">
        <v>760</v>
      </c>
      <c r="I102" s="1410" t="s">
        <v>1871</v>
      </c>
      <c r="J102" s="1419"/>
      <c r="K102" s="1415"/>
      <c r="L102" s="1410" t="s">
        <v>1871</v>
      </c>
      <c r="M102" s="1411" t="s">
        <v>1871</v>
      </c>
      <c r="N102" s="1419" t="s">
        <v>1871</v>
      </c>
      <c r="O102" s="1410" t="s">
        <v>1871</v>
      </c>
      <c r="P102" s="1410" t="s">
        <v>1871</v>
      </c>
      <c r="Q102" s="1410" t="s">
        <v>1871</v>
      </c>
      <c r="R102" s="1498" t="s">
        <v>1945</v>
      </c>
      <c r="S102" s="1415" t="s">
        <v>762</v>
      </c>
      <c r="T102" s="1415" t="s">
        <v>762</v>
      </c>
      <c r="U102" s="1412"/>
      <c r="V102" s="1412"/>
      <c r="W102" s="1412"/>
      <c r="X102" s="1412"/>
      <c r="Y102" s="1412"/>
      <c r="Z102" s="1412"/>
      <c r="AA102" s="1412"/>
      <c r="AB102" s="1413"/>
      <c r="AC102" s="1412"/>
      <c r="AD102" s="1412"/>
      <c r="AE102" s="1412"/>
      <c r="AF102" s="1414"/>
      <c r="AG102" s="1412"/>
      <c r="AH102" s="1412"/>
      <c r="AI102" s="1412"/>
      <c r="AJ102" s="1412"/>
      <c r="AK102" s="1412"/>
      <c r="AL102" s="1412"/>
      <c r="AM102" s="1412"/>
      <c r="AN102" s="1412"/>
      <c r="AO102" s="1412"/>
      <c r="AP102" s="1412"/>
      <c r="AQ102" s="1412"/>
      <c r="AR102" s="1412"/>
      <c r="AS102" s="1412"/>
      <c r="AT102" s="1412"/>
      <c r="AU102" s="1412"/>
      <c r="AV102" s="1412"/>
      <c r="AW102" s="1498" t="s">
        <v>1669</v>
      </c>
      <c r="AX102" s="1408"/>
      <c r="AY102" s="1414" t="s">
        <v>1871</v>
      </c>
      <c r="AZ102" s="1418" t="s">
        <v>1871</v>
      </c>
      <c r="BA102" s="1418" t="s">
        <v>1871</v>
      </c>
      <c r="BB102" s="1418" t="s">
        <v>1871</v>
      </c>
      <c r="BC102" s="1418"/>
      <c r="BD102" s="1420"/>
    </row>
    <row r="103" spans="1:56" ht="43.2" x14ac:dyDescent="0.3">
      <c r="A103" s="69"/>
      <c r="B10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3" s="1492" t="s">
        <v>1670</v>
      </c>
      <c r="D103" s="1493" t="s">
        <v>1817</v>
      </c>
      <c r="E103" s="1494" t="s">
        <v>778</v>
      </c>
      <c r="F103" s="1217" t="str">
        <f>VLOOKUP(TBL4_OptApp[[#This Row],[Option type
Defined List]],'Option Typs_Grps'!B$2:C$47, 2, FALSE)</f>
        <v>Customer Options</v>
      </c>
      <c r="G103" s="1409" t="s">
        <v>355</v>
      </c>
      <c r="H103" s="1410" t="s">
        <v>760</v>
      </c>
      <c r="I103" s="1410" t="s">
        <v>1871</v>
      </c>
      <c r="J103" s="1419"/>
      <c r="K103" s="1415"/>
      <c r="L103" s="1410" t="s">
        <v>1871</v>
      </c>
      <c r="M103" s="1411" t="s">
        <v>1871</v>
      </c>
      <c r="N103" s="1419" t="s">
        <v>1871</v>
      </c>
      <c r="O103" s="1410" t="s">
        <v>1871</v>
      </c>
      <c r="P103" s="1410" t="s">
        <v>1871</v>
      </c>
      <c r="Q103" s="1410" t="s">
        <v>1871</v>
      </c>
      <c r="R103" s="1498" t="s">
        <v>1946</v>
      </c>
      <c r="S103" s="1415" t="s">
        <v>762</v>
      </c>
      <c r="T103" s="1415" t="s">
        <v>762</v>
      </c>
      <c r="U103" s="1412"/>
      <c r="V103" s="1412"/>
      <c r="W103" s="1412"/>
      <c r="X103" s="1412"/>
      <c r="Y103" s="1412"/>
      <c r="Z103" s="1412"/>
      <c r="AA103" s="1412"/>
      <c r="AB103" s="1413"/>
      <c r="AC103" s="1412"/>
      <c r="AD103" s="1412"/>
      <c r="AE103" s="1412"/>
      <c r="AF103" s="1414"/>
      <c r="AG103" s="1412"/>
      <c r="AH103" s="1412"/>
      <c r="AI103" s="1412"/>
      <c r="AJ103" s="1412"/>
      <c r="AK103" s="1412"/>
      <c r="AL103" s="1412"/>
      <c r="AM103" s="1412"/>
      <c r="AN103" s="1412"/>
      <c r="AO103" s="1412"/>
      <c r="AP103" s="1412"/>
      <c r="AQ103" s="1412"/>
      <c r="AR103" s="1412"/>
      <c r="AS103" s="1412"/>
      <c r="AT103" s="1412"/>
      <c r="AU103" s="1412"/>
      <c r="AV103" s="1412"/>
      <c r="AW103" s="1498" t="s">
        <v>1670</v>
      </c>
      <c r="AX103" s="1408"/>
      <c r="AY103" s="1414" t="s">
        <v>1871</v>
      </c>
      <c r="AZ103" s="1418" t="s">
        <v>1871</v>
      </c>
      <c r="BA103" s="1418" t="s">
        <v>1871</v>
      </c>
      <c r="BB103" s="1418" t="s">
        <v>1871</v>
      </c>
      <c r="BC103" s="1418"/>
      <c r="BD103" s="1420"/>
    </row>
    <row r="104" spans="1:56" ht="28.8" x14ac:dyDescent="0.3">
      <c r="A104" s="69"/>
      <c r="B10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4" s="1492" t="s">
        <v>1671</v>
      </c>
      <c r="D104" s="1493" t="s">
        <v>1818</v>
      </c>
      <c r="E104" s="1494" t="s">
        <v>780</v>
      </c>
      <c r="F104" s="1217" t="str">
        <f>VLOOKUP(TBL4_OptApp[[#This Row],[Option type
Defined List]],'Option Typs_Grps'!B$2:C$47, 2, FALSE)</f>
        <v>Customer Options</v>
      </c>
      <c r="G104" s="1409" t="s">
        <v>355</v>
      </c>
      <c r="H104" s="1410" t="s">
        <v>760</v>
      </c>
      <c r="I104" s="1410" t="s">
        <v>1871</v>
      </c>
      <c r="J104" s="1419"/>
      <c r="K104" s="1415"/>
      <c r="L104" s="1410" t="s">
        <v>1871</v>
      </c>
      <c r="M104" s="1411" t="s">
        <v>1871</v>
      </c>
      <c r="N104" s="1419" t="s">
        <v>1871</v>
      </c>
      <c r="O104" s="1410" t="s">
        <v>1871</v>
      </c>
      <c r="P104" s="1410" t="s">
        <v>1871</v>
      </c>
      <c r="Q104" s="1410" t="s">
        <v>1871</v>
      </c>
      <c r="R104" s="1498" t="s">
        <v>1947</v>
      </c>
      <c r="S104" s="1415" t="s">
        <v>762</v>
      </c>
      <c r="T104" s="1415" t="s">
        <v>762</v>
      </c>
      <c r="U104" s="1412"/>
      <c r="V104" s="1412"/>
      <c r="W104" s="1412"/>
      <c r="X104" s="1412"/>
      <c r="Y104" s="1412"/>
      <c r="Z104" s="1412"/>
      <c r="AA104" s="1412"/>
      <c r="AB104" s="1413"/>
      <c r="AC104" s="1412"/>
      <c r="AD104" s="1412"/>
      <c r="AE104" s="1412"/>
      <c r="AF104" s="1414"/>
      <c r="AG104" s="1412"/>
      <c r="AH104" s="1412"/>
      <c r="AI104" s="1412"/>
      <c r="AJ104" s="1412"/>
      <c r="AK104" s="1412"/>
      <c r="AL104" s="1412"/>
      <c r="AM104" s="1412"/>
      <c r="AN104" s="1412"/>
      <c r="AO104" s="1412"/>
      <c r="AP104" s="1412"/>
      <c r="AQ104" s="1412"/>
      <c r="AR104" s="1412"/>
      <c r="AS104" s="1412"/>
      <c r="AT104" s="1412"/>
      <c r="AU104" s="1412"/>
      <c r="AV104" s="1412"/>
      <c r="AW104" s="1498" t="s">
        <v>1671</v>
      </c>
      <c r="AX104" s="1408"/>
      <c r="AY104" s="1414" t="s">
        <v>1871</v>
      </c>
      <c r="AZ104" s="1418" t="s">
        <v>1871</v>
      </c>
      <c r="BA104" s="1418" t="s">
        <v>1871</v>
      </c>
      <c r="BB104" s="1418" t="s">
        <v>1871</v>
      </c>
      <c r="BC104" s="1418"/>
      <c r="BD104" s="1420"/>
    </row>
    <row r="105" spans="1:56" ht="43.2" x14ac:dyDescent="0.3">
      <c r="A105" s="69"/>
      <c r="B10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5" s="1492" t="s">
        <v>1672</v>
      </c>
      <c r="D105" s="1493" t="s">
        <v>1819</v>
      </c>
      <c r="E105" s="1494" t="s">
        <v>778</v>
      </c>
      <c r="F105" s="1217" t="str">
        <f>VLOOKUP(TBL4_OptApp[[#This Row],[Option type
Defined List]],'Option Typs_Grps'!B$2:C$47, 2, FALSE)</f>
        <v>Customer Options</v>
      </c>
      <c r="G105" s="1409" t="s">
        <v>355</v>
      </c>
      <c r="H105" s="1410" t="s">
        <v>760</v>
      </c>
      <c r="I105" s="1410" t="s">
        <v>1871</v>
      </c>
      <c r="J105" s="1419"/>
      <c r="K105" s="1415"/>
      <c r="L105" s="1410" t="s">
        <v>1871</v>
      </c>
      <c r="M105" s="1411" t="s">
        <v>1871</v>
      </c>
      <c r="N105" s="1419" t="s">
        <v>1871</v>
      </c>
      <c r="O105" s="1410" t="s">
        <v>1871</v>
      </c>
      <c r="P105" s="1410" t="s">
        <v>1871</v>
      </c>
      <c r="Q105" s="1410" t="s">
        <v>1871</v>
      </c>
      <c r="R105" s="1498" t="s">
        <v>1948</v>
      </c>
      <c r="S105" s="1415" t="s">
        <v>762</v>
      </c>
      <c r="T105" s="1415" t="s">
        <v>762</v>
      </c>
      <c r="U105" s="1412"/>
      <c r="V105" s="1412"/>
      <c r="W105" s="1412"/>
      <c r="X105" s="1412"/>
      <c r="Y105" s="1412"/>
      <c r="Z105" s="1412"/>
      <c r="AA105" s="1412"/>
      <c r="AB105" s="1413"/>
      <c r="AC105" s="1412"/>
      <c r="AD105" s="1412"/>
      <c r="AE105" s="1412"/>
      <c r="AF105" s="1414"/>
      <c r="AG105" s="1412"/>
      <c r="AH105" s="1412"/>
      <c r="AI105" s="1412"/>
      <c r="AJ105" s="1412"/>
      <c r="AK105" s="1412"/>
      <c r="AL105" s="1412"/>
      <c r="AM105" s="1412"/>
      <c r="AN105" s="1412"/>
      <c r="AO105" s="1412"/>
      <c r="AP105" s="1412"/>
      <c r="AQ105" s="1412"/>
      <c r="AR105" s="1412"/>
      <c r="AS105" s="1412"/>
      <c r="AT105" s="1412"/>
      <c r="AU105" s="1412"/>
      <c r="AV105" s="1412"/>
      <c r="AW105" s="1498" t="s">
        <v>1672</v>
      </c>
      <c r="AX105" s="1408"/>
      <c r="AY105" s="1414" t="s">
        <v>1871</v>
      </c>
      <c r="AZ105" s="1418" t="s">
        <v>1871</v>
      </c>
      <c r="BA105" s="1418" t="s">
        <v>1871</v>
      </c>
      <c r="BB105" s="1418" t="s">
        <v>1871</v>
      </c>
      <c r="BC105" s="1418"/>
      <c r="BD105" s="1420"/>
    </row>
    <row r="106" spans="1:56" ht="28.8" x14ac:dyDescent="0.3">
      <c r="A106" s="69"/>
      <c r="B10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6" s="1492" t="s">
        <v>1673</v>
      </c>
      <c r="D106" s="1493" t="s">
        <v>1820</v>
      </c>
      <c r="E106" s="1494" t="s">
        <v>778</v>
      </c>
      <c r="F106" s="1217" t="str">
        <f>VLOOKUP(TBL4_OptApp[[#This Row],[Option type
Defined List]],'Option Typs_Grps'!B$2:C$47, 2, FALSE)</f>
        <v>Customer Options</v>
      </c>
      <c r="G106" s="1409" t="s">
        <v>355</v>
      </c>
      <c r="H106" s="1410" t="s">
        <v>760</v>
      </c>
      <c r="I106" s="1410" t="s">
        <v>1871</v>
      </c>
      <c r="J106" s="1419"/>
      <c r="K106" s="1415"/>
      <c r="L106" s="1410" t="s">
        <v>1871</v>
      </c>
      <c r="M106" s="1411" t="s">
        <v>1871</v>
      </c>
      <c r="N106" s="1419" t="s">
        <v>1871</v>
      </c>
      <c r="O106" s="1410" t="s">
        <v>1871</v>
      </c>
      <c r="P106" s="1410" t="s">
        <v>1871</v>
      </c>
      <c r="Q106" s="1410" t="s">
        <v>1871</v>
      </c>
      <c r="R106" s="1498" t="s">
        <v>1941</v>
      </c>
      <c r="S106" s="1415" t="s">
        <v>762</v>
      </c>
      <c r="T106" s="1415" t="s">
        <v>762</v>
      </c>
      <c r="U106" s="1412"/>
      <c r="V106" s="1412"/>
      <c r="W106" s="1412"/>
      <c r="X106" s="1412"/>
      <c r="Y106" s="1412"/>
      <c r="Z106" s="1412"/>
      <c r="AA106" s="1412"/>
      <c r="AB106" s="1413"/>
      <c r="AC106" s="1412"/>
      <c r="AD106" s="1412"/>
      <c r="AE106" s="1412"/>
      <c r="AF106" s="1414"/>
      <c r="AG106" s="1412"/>
      <c r="AH106" s="1412"/>
      <c r="AI106" s="1412"/>
      <c r="AJ106" s="1412"/>
      <c r="AK106" s="1412"/>
      <c r="AL106" s="1412"/>
      <c r="AM106" s="1412"/>
      <c r="AN106" s="1412"/>
      <c r="AO106" s="1412"/>
      <c r="AP106" s="1412"/>
      <c r="AQ106" s="1412"/>
      <c r="AR106" s="1412"/>
      <c r="AS106" s="1412"/>
      <c r="AT106" s="1412"/>
      <c r="AU106" s="1412"/>
      <c r="AV106" s="1412"/>
      <c r="AW106" s="1498" t="s">
        <v>1673</v>
      </c>
      <c r="AX106" s="1408"/>
      <c r="AY106" s="1414" t="s">
        <v>1871</v>
      </c>
      <c r="AZ106" s="1418" t="s">
        <v>1871</v>
      </c>
      <c r="BA106" s="1418" t="s">
        <v>1871</v>
      </c>
      <c r="BB106" s="1418" t="s">
        <v>1871</v>
      </c>
      <c r="BC106" s="1418"/>
      <c r="BD106" s="1420"/>
    </row>
    <row r="107" spans="1:56" ht="27.6" x14ac:dyDescent="0.3">
      <c r="A107" s="69"/>
      <c r="B10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7" s="1492" t="s">
        <v>1674</v>
      </c>
      <c r="D107" s="1493" t="s">
        <v>1821</v>
      </c>
      <c r="E107" s="1494" t="s">
        <v>781</v>
      </c>
      <c r="F107" s="1217" t="str">
        <f>VLOOKUP(TBL4_OptApp[[#This Row],[Option type
Defined List]],'Option Typs_Grps'!B$2:C$47, 2, FALSE)</f>
        <v>Customer Options</v>
      </c>
      <c r="G107" s="1409" t="s">
        <v>355</v>
      </c>
      <c r="H107" s="1410" t="s">
        <v>760</v>
      </c>
      <c r="I107" s="1410" t="s">
        <v>1871</v>
      </c>
      <c r="J107" s="1419"/>
      <c r="K107" s="1415"/>
      <c r="L107" s="1410" t="s">
        <v>1871</v>
      </c>
      <c r="M107" s="1411" t="s">
        <v>1871</v>
      </c>
      <c r="N107" s="1419" t="s">
        <v>1871</v>
      </c>
      <c r="O107" s="1410" t="s">
        <v>1871</v>
      </c>
      <c r="P107" s="1410" t="s">
        <v>1871</v>
      </c>
      <c r="Q107" s="1410" t="s">
        <v>1871</v>
      </c>
      <c r="R107" s="1498" t="s">
        <v>1949</v>
      </c>
      <c r="S107" s="1415" t="s">
        <v>762</v>
      </c>
      <c r="T107" s="1415" t="s">
        <v>762</v>
      </c>
      <c r="U107" s="1412"/>
      <c r="V107" s="1412"/>
      <c r="W107" s="1412"/>
      <c r="X107" s="1412"/>
      <c r="Y107" s="1412"/>
      <c r="Z107" s="1412"/>
      <c r="AA107" s="1412"/>
      <c r="AB107" s="1413"/>
      <c r="AC107" s="1412"/>
      <c r="AD107" s="1412"/>
      <c r="AE107" s="1412"/>
      <c r="AF107" s="1414"/>
      <c r="AG107" s="1412"/>
      <c r="AH107" s="1412"/>
      <c r="AI107" s="1412"/>
      <c r="AJ107" s="1412"/>
      <c r="AK107" s="1412"/>
      <c r="AL107" s="1412"/>
      <c r="AM107" s="1412"/>
      <c r="AN107" s="1412"/>
      <c r="AO107" s="1412"/>
      <c r="AP107" s="1412"/>
      <c r="AQ107" s="1412"/>
      <c r="AR107" s="1412"/>
      <c r="AS107" s="1412"/>
      <c r="AT107" s="1412"/>
      <c r="AU107" s="1412"/>
      <c r="AV107" s="1412"/>
      <c r="AW107" s="1498" t="s">
        <v>1674</v>
      </c>
      <c r="AX107" s="1408"/>
      <c r="AY107" s="1414" t="s">
        <v>1871</v>
      </c>
      <c r="AZ107" s="1418" t="s">
        <v>1871</v>
      </c>
      <c r="BA107" s="1418" t="s">
        <v>1871</v>
      </c>
      <c r="BB107" s="1418" t="s">
        <v>1871</v>
      </c>
      <c r="BC107" s="1418"/>
      <c r="BD107" s="1420"/>
    </row>
    <row r="108" spans="1:56" ht="43.2" x14ac:dyDescent="0.3">
      <c r="A108" s="69"/>
      <c r="B10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8" s="1492" t="s">
        <v>1675</v>
      </c>
      <c r="D108" s="1493" t="s">
        <v>1822</v>
      </c>
      <c r="E108" s="1494" t="s">
        <v>780</v>
      </c>
      <c r="F108" s="1217" t="str">
        <f>VLOOKUP(TBL4_OptApp[[#This Row],[Option type
Defined List]],'Option Typs_Grps'!B$2:C$47, 2, FALSE)</f>
        <v>Customer Options</v>
      </c>
      <c r="G108" s="1409" t="s">
        <v>355</v>
      </c>
      <c r="H108" s="1410" t="s">
        <v>760</v>
      </c>
      <c r="I108" s="1410" t="s">
        <v>1871</v>
      </c>
      <c r="J108" s="1419"/>
      <c r="K108" s="1415"/>
      <c r="L108" s="1410" t="s">
        <v>1871</v>
      </c>
      <c r="M108" s="1411" t="s">
        <v>1871</v>
      </c>
      <c r="N108" s="1419" t="s">
        <v>1871</v>
      </c>
      <c r="O108" s="1410" t="s">
        <v>1871</v>
      </c>
      <c r="P108" s="1410" t="s">
        <v>1871</v>
      </c>
      <c r="Q108" s="1410" t="s">
        <v>1871</v>
      </c>
      <c r="R108" s="1498" t="s">
        <v>1950</v>
      </c>
      <c r="S108" s="1415" t="s">
        <v>762</v>
      </c>
      <c r="T108" s="1415" t="s">
        <v>762</v>
      </c>
      <c r="U108" s="1412"/>
      <c r="V108" s="1412"/>
      <c r="W108" s="1412"/>
      <c r="X108" s="1412"/>
      <c r="Y108" s="1412"/>
      <c r="Z108" s="1412"/>
      <c r="AA108" s="1412"/>
      <c r="AB108" s="1413"/>
      <c r="AC108" s="1412"/>
      <c r="AD108" s="1412"/>
      <c r="AE108" s="1412"/>
      <c r="AF108" s="1414"/>
      <c r="AG108" s="1412"/>
      <c r="AH108" s="1412"/>
      <c r="AI108" s="1412"/>
      <c r="AJ108" s="1412"/>
      <c r="AK108" s="1412"/>
      <c r="AL108" s="1412"/>
      <c r="AM108" s="1412"/>
      <c r="AN108" s="1412"/>
      <c r="AO108" s="1412"/>
      <c r="AP108" s="1412"/>
      <c r="AQ108" s="1412"/>
      <c r="AR108" s="1412"/>
      <c r="AS108" s="1412"/>
      <c r="AT108" s="1412"/>
      <c r="AU108" s="1412"/>
      <c r="AV108" s="1412"/>
      <c r="AW108" s="1498" t="s">
        <v>1675</v>
      </c>
      <c r="AX108" s="1408"/>
      <c r="AY108" s="1414" t="s">
        <v>1871</v>
      </c>
      <c r="AZ108" s="1418" t="s">
        <v>1871</v>
      </c>
      <c r="BA108" s="1418" t="s">
        <v>1871</v>
      </c>
      <c r="BB108" s="1418" t="s">
        <v>1871</v>
      </c>
      <c r="BC108" s="1418"/>
      <c r="BD108" s="1420"/>
    </row>
    <row r="109" spans="1:56" ht="28.8" x14ac:dyDescent="0.3">
      <c r="A109" s="69"/>
      <c r="B10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9" s="1492" t="s">
        <v>1676</v>
      </c>
      <c r="D109" s="1493" t="s">
        <v>1823</v>
      </c>
      <c r="E109" s="1494" t="s">
        <v>778</v>
      </c>
      <c r="F109" s="1217" t="str">
        <f>VLOOKUP(TBL4_OptApp[[#This Row],[Option type
Defined List]],'Option Typs_Grps'!B$2:C$47, 2, FALSE)</f>
        <v>Customer Options</v>
      </c>
      <c r="G109" s="1409" t="s">
        <v>355</v>
      </c>
      <c r="H109" s="1410" t="s">
        <v>760</v>
      </c>
      <c r="I109" s="1410" t="s">
        <v>1871</v>
      </c>
      <c r="J109" s="1419"/>
      <c r="K109" s="1415"/>
      <c r="L109" s="1410" t="s">
        <v>1871</v>
      </c>
      <c r="M109" s="1411" t="s">
        <v>1871</v>
      </c>
      <c r="N109" s="1419" t="s">
        <v>1871</v>
      </c>
      <c r="O109" s="1410" t="s">
        <v>1871</v>
      </c>
      <c r="P109" s="1410" t="s">
        <v>1871</v>
      </c>
      <c r="Q109" s="1410" t="s">
        <v>1871</v>
      </c>
      <c r="R109" s="1498" t="s">
        <v>1951</v>
      </c>
      <c r="S109" s="1415" t="s">
        <v>762</v>
      </c>
      <c r="T109" s="1415" t="s">
        <v>762</v>
      </c>
      <c r="U109" s="1412"/>
      <c r="V109" s="1412"/>
      <c r="W109" s="1412"/>
      <c r="X109" s="1412"/>
      <c r="Y109" s="1412"/>
      <c r="Z109" s="1412"/>
      <c r="AA109" s="1412"/>
      <c r="AB109" s="1413"/>
      <c r="AC109" s="1412"/>
      <c r="AD109" s="1412"/>
      <c r="AE109" s="1412"/>
      <c r="AF109" s="1414"/>
      <c r="AG109" s="1412"/>
      <c r="AH109" s="1412"/>
      <c r="AI109" s="1412"/>
      <c r="AJ109" s="1412"/>
      <c r="AK109" s="1412"/>
      <c r="AL109" s="1412"/>
      <c r="AM109" s="1412"/>
      <c r="AN109" s="1412"/>
      <c r="AO109" s="1412"/>
      <c r="AP109" s="1412"/>
      <c r="AQ109" s="1412"/>
      <c r="AR109" s="1412"/>
      <c r="AS109" s="1412"/>
      <c r="AT109" s="1412"/>
      <c r="AU109" s="1412"/>
      <c r="AV109" s="1412"/>
      <c r="AW109" s="1498" t="s">
        <v>1676</v>
      </c>
      <c r="AX109" s="1408"/>
      <c r="AY109" s="1414" t="s">
        <v>1871</v>
      </c>
      <c r="AZ109" s="1418" t="s">
        <v>1871</v>
      </c>
      <c r="BA109" s="1418" t="s">
        <v>1871</v>
      </c>
      <c r="BB109" s="1418" t="s">
        <v>1871</v>
      </c>
      <c r="BC109" s="1418"/>
      <c r="BD109" s="1420"/>
    </row>
    <row r="110" spans="1:56" ht="72" x14ac:dyDescent="0.3">
      <c r="A110" s="69"/>
      <c r="B11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0" s="1492" t="s">
        <v>1677</v>
      </c>
      <c r="D110" s="1493" t="s">
        <v>1824</v>
      </c>
      <c r="E110" s="1494" t="s">
        <v>780</v>
      </c>
      <c r="F110" s="1217" t="str">
        <f>VLOOKUP(TBL4_OptApp[[#This Row],[Option type
Defined List]],'Option Typs_Grps'!B$2:C$47, 2, FALSE)</f>
        <v>Customer Options</v>
      </c>
      <c r="G110" s="1409" t="s">
        <v>355</v>
      </c>
      <c r="H110" s="1410" t="s">
        <v>760</v>
      </c>
      <c r="I110" s="1410" t="s">
        <v>1871</v>
      </c>
      <c r="J110" s="1419"/>
      <c r="K110" s="1415"/>
      <c r="L110" s="1410" t="s">
        <v>1871</v>
      </c>
      <c r="M110" s="1411" t="s">
        <v>1871</v>
      </c>
      <c r="N110" s="1419" t="s">
        <v>1871</v>
      </c>
      <c r="O110" s="1410" t="s">
        <v>1871</v>
      </c>
      <c r="P110" s="1410" t="s">
        <v>1871</v>
      </c>
      <c r="Q110" s="1410" t="s">
        <v>1871</v>
      </c>
      <c r="R110" s="1498" t="s">
        <v>1952</v>
      </c>
      <c r="S110" s="1415" t="s">
        <v>762</v>
      </c>
      <c r="T110" s="1415" t="s">
        <v>762</v>
      </c>
      <c r="U110" s="1412"/>
      <c r="V110" s="1412"/>
      <c r="W110" s="1412"/>
      <c r="X110" s="1412"/>
      <c r="Y110" s="1412"/>
      <c r="Z110" s="1412"/>
      <c r="AA110" s="1412"/>
      <c r="AB110" s="1413"/>
      <c r="AC110" s="1412"/>
      <c r="AD110" s="1412"/>
      <c r="AE110" s="1412"/>
      <c r="AF110" s="1414"/>
      <c r="AG110" s="1412"/>
      <c r="AH110" s="1412"/>
      <c r="AI110" s="1412"/>
      <c r="AJ110" s="1412"/>
      <c r="AK110" s="1412"/>
      <c r="AL110" s="1412"/>
      <c r="AM110" s="1412"/>
      <c r="AN110" s="1412"/>
      <c r="AO110" s="1412"/>
      <c r="AP110" s="1412"/>
      <c r="AQ110" s="1412"/>
      <c r="AR110" s="1412"/>
      <c r="AS110" s="1412"/>
      <c r="AT110" s="1412"/>
      <c r="AU110" s="1412"/>
      <c r="AV110" s="1412"/>
      <c r="AW110" s="1498" t="s">
        <v>1677</v>
      </c>
      <c r="AX110" s="1408"/>
      <c r="AY110" s="1414" t="s">
        <v>1871</v>
      </c>
      <c r="AZ110" s="1418" t="s">
        <v>1871</v>
      </c>
      <c r="BA110" s="1418" t="s">
        <v>1871</v>
      </c>
      <c r="BB110" s="1418" t="s">
        <v>1871</v>
      </c>
      <c r="BC110" s="1418"/>
      <c r="BD110" s="1420"/>
    </row>
    <row r="111" spans="1:56" ht="43.2" x14ac:dyDescent="0.3">
      <c r="A111" s="69"/>
      <c r="B11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1" s="1492" t="s">
        <v>1678</v>
      </c>
      <c r="D111" s="1493" t="s">
        <v>1825</v>
      </c>
      <c r="E111" s="1494" t="s">
        <v>780</v>
      </c>
      <c r="F111" s="1217" t="str">
        <f>VLOOKUP(TBL4_OptApp[[#This Row],[Option type
Defined List]],'Option Typs_Grps'!B$2:C$47, 2, FALSE)</f>
        <v>Customer Options</v>
      </c>
      <c r="G111" s="1409" t="s">
        <v>355</v>
      </c>
      <c r="H111" s="1410" t="s">
        <v>760</v>
      </c>
      <c r="I111" s="1410" t="s">
        <v>1871</v>
      </c>
      <c r="J111" s="1419"/>
      <c r="K111" s="1415"/>
      <c r="L111" s="1410" t="s">
        <v>1871</v>
      </c>
      <c r="M111" s="1411" t="s">
        <v>1871</v>
      </c>
      <c r="N111" s="1419" t="s">
        <v>1871</v>
      </c>
      <c r="O111" s="1410" t="s">
        <v>1871</v>
      </c>
      <c r="P111" s="1410" t="s">
        <v>1871</v>
      </c>
      <c r="Q111" s="1410" t="s">
        <v>1871</v>
      </c>
      <c r="R111" s="1498" t="s">
        <v>1953</v>
      </c>
      <c r="S111" s="1415" t="s">
        <v>762</v>
      </c>
      <c r="T111" s="1415" t="s">
        <v>762</v>
      </c>
      <c r="U111" s="1412"/>
      <c r="V111" s="1412"/>
      <c r="W111" s="1412"/>
      <c r="X111" s="1412"/>
      <c r="Y111" s="1412"/>
      <c r="Z111" s="1412"/>
      <c r="AA111" s="1412"/>
      <c r="AB111" s="1413"/>
      <c r="AC111" s="1412"/>
      <c r="AD111" s="1412"/>
      <c r="AE111" s="1412"/>
      <c r="AF111" s="1414"/>
      <c r="AG111" s="1412"/>
      <c r="AH111" s="1412"/>
      <c r="AI111" s="1412"/>
      <c r="AJ111" s="1412"/>
      <c r="AK111" s="1412"/>
      <c r="AL111" s="1412"/>
      <c r="AM111" s="1412"/>
      <c r="AN111" s="1412"/>
      <c r="AO111" s="1412"/>
      <c r="AP111" s="1412"/>
      <c r="AQ111" s="1412"/>
      <c r="AR111" s="1412"/>
      <c r="AS111" s="1412"/>
      <c r="AT111" s="1412"/>
      <c r="AU111" s="1412"/>
      <c r="AV111" s="1412"/>
      <c r="AW111" s="1498" t="s">
        <v>1678</v>
      </c>
      <c r="AX111" s="1408"/>
      <c r="AY111" s="1414" t="s">
        <v>1871</v>
      </c>
      <c r="AZ111" s="1418" t="s">
        <v>1871</v>
      </c>
      <c r="BA111" s="1418" t="s">
        <v>1871</v>
      </c>
      <c r="BB111" s="1418" t="s">
        <v>1871</v>
      </c>
      <c r="BC111" s="1418"/>
      <c r="BD111" s="1420"/>
    </row>
    <row r="112" spans="1:56" ht="28.8" x14ac:dyDescent="0.3">
      <c r="A112" s="69"/>
      <c r="B11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2" s="1492" t="s">
        <v>1679</v>
      </c>
      <c r="D112" s="1493" t="s">
        <v>1826</v>
      </c>
      <c r="E112" s="1494" t="s">
        <v>778</v>
      </c>
      <c r="F112" s="1217" t="str">
        <f>VLOOKUP(TBL4_OptApp[[#This Row],[Option type
Defined List]],'Option Typs_Grps'!B$2:C$47, 2, FALSE)</f>
        <v>Customer Options</v>
      </c>
      <c r="G112" s="1409" t="s">
        <v>355</v>
      </c>
      <c r="H112" s="1410" t="s">
        <v>760</v>
      </c>
      <c r="I112" s="1410" t="s">
        <v>1871</v>
      </c>
      <c r="J112" s="1419"/>
      <c r="K112" s="1415"/>
      <c r="L112" s="1410" t="s">
        <v>1871</v>
      </c>
      <c r="M112" s="1411" t="s">
        <v>1871</v>
      </c>
      <c r="N112" s="1419" t="s">
        <v>1871</v>
      </c>
      <c r="O112" s="1410" t="s">
        <v>1871</v>
      </c>
      <c r="P112" s="1410" t="s">
        <v>1871</v>
      </c>
      <c r="Q112" s="1410" t="s">
        <v>1871</v>
      </c>
      <c r="R112" s="1498" t="s">
        <v>1941</v>
      </c>
      <c r="S112" s="1415" t="s">
        <v>762</v>
      </c>
      <c r="T112" s="1415" t="s">
        <v>762</v>
      </c>
      <c r="U112" s="1412"/>
      <c r="V112" s="1412"/>
      <c r="W112" s="1412"/>
      <c r="X112" s="1412"/>
      <c r="Y112" s="1412"/>
      <c r="Z112" s="1412"/>
      <c r="AA112" s="1412"/>
      <c r="AB112" s="1413"/>
      <c r="AC112" s="1412"/>
      <c r="AD112" s="1412"/>
      <c r="AE112" s="1412"/>
      <c r="AF112" s="1414"/>
      <c r="AG112" s="1412"/>
      <c r="AH112" s="1412"/>
      <c r="AI112" s="1412"/>
      <c r="AJ112" s="1412"/>
      <c r="AK112" s="1412"/>
      <c r="AL112" s="1412"/>
      <c r="AM112" s="1412"/>
      <c r="AN112" s="1412"/>
      <c r="AO112" s="1412"/>
      <c r="AP112" s="1412"/>
      <c r="AQ112" s="1412"/>
      <c r="AR112" s="1412"/>
      <c r="AS112" s="1412"/>
      <c r="AT112" s="1412"/>
      <c r="AU112" s="1412"/>
      <c r="AV112" s="1412"/>
      <c r="AW112" s="1498" t="s">
        <v>1679</v>
      </c>
      <c r="AX112" s="1408"/>
      <c r="AY112" s="1414" t="s">
        <v>1871</v>
      </c>
      <c r="AZ112" s="1418" t="s">
        <v>1871</v>
      </c>
      <c r="BA112" s="1418" t="s">
        <v>1871</v>
      </c>
      <c r="BB112" s="1418" t="s">
        <v>1871</v>
      </c>
      <c r="BC112" s="1418"/>
      <c r="BD112" s="1420"/>
    </row>
    <row r="113" spans="1:56" ht="57.6" x14ac:dyDescent="0.3">
      <c r="A113" s="69"/>
      <c r="B11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3" s="1492" t="s">
        <v>1680</v>
      </c>
      <c r="D113" s="1493" t="s">
        <v>1827</v>
      </c>
      <c r="E113" s="1494" t="s">
        <v>781</v>
      </c>
      <c r="F113" s="1217" t="str">
        <f>VLOOKUP(TBL4_OptApp[[#This Row],[Option type
Defined List]],'Option Typs_Grps'!B$2:C$47, 2, FALSE)</f>
        <v>Customer Options</v>
      </c>
      <c r="G113" s="1409" t="s">
        <v>355</v>
      </c>
      <c r="H113" s="1410" t="s">
        <v>760</v>
      </c>
      <c r="I113" s="1410" t="s">
        <v>1871</v>
      </c>
      <c r="J113" s="1419"/>
      <c r="K113" s="1415"/>
      <c r="L113" s="1410" t="s">
        <v>1871</v>
      </c>
      <c r="M113" s="1411" t="s">
        <v>1871</v>
      </c>
      <c r="N113" s="1419" t="s">
        <v>1871</v>
      </c>
      <c r="O113" s="1410" t="s">
        <v>1871</v>
      </c>
      <c r="P113" s="1410" t="s">
        <v>1871</v>
      </c>
      <c r="Q113" s="1410" t="s">
        <v>1871</v>
      </c>
      <c r="R113" s="1498" t="s">
        <v>1954</v>
      </c>
      <c r="S113" s="1415" t="s">
        <v>762</v>
      </c>
      <c r="T113" s="1415" t="s">
        <v>762</v>
      </c>
      <c r="U113" s="1412"/>
      <c r="V113" s="1412"/>
      <c r="W113" s="1412"/>
      <c r="X113" s="1412"/>
      <c r="Y113" s="1412"/>
      <c r="Z113" s="1412"/>
      <c r="AA113" s="1412"/>
      <c r="AB113" s="1413"/>
      <c r="AC113" s="1412"/>
      <c r="AD113" s="1412"/>
      <c r="AE113" s="1412"/>
      <c r="AF113" s="1414"/>
      <c r="AG113" s="1412"/>
      <c r="AH113" s="1412"/>
      <c r="AI113" s="1412"/>
      <c r="AJ113" s="1412"/>
      <c r="AK113" s="1412"/>
      <c r="AL113" s="1412"/>
      <c r="AM113" s="1412"/>
      <c r="AN113" s="1412"/>
      <c r="AO113" s="1412"/>
      <c r="AP113" s="1412"/>
      <c r="AQ113" s="1412"/>
      <c r="AR113" s="1412"/>
      <c r="AS113" s="1412"/>
      <c r="AT113" s="1412"/>
      <c r="AU113" s="1412"/>
      <c r="AV113" s="1412"/>
      <c r="AW113" s="1498" t="s">
        <v>1680</v>
      </c>
      <c r="AX113" s="1408"/>
      <c r="AY113" s="1414" t="s">
        <v>1871</v>
      </c>
      <c r="AZ113" s="1418" t="s">
        <v>1871</v>
      </c>
      <c r="BA113" s="1418" t="s">
        <v>1871</v>
      </c>
      <c r="BB113" s="1418" t="s">
        <v>1871</v>
      </c>
      <c r="BC113" s="1418"/>
      <c r="BD113" s="1420"/>
    </row>
    <row r="114" spans="1:56" ht="28.8" x14ac:dyDescent="0.3">
      <c r="A114" s="69"/>
      <c r="B11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4" s="1492" t="s">
        <v>1681</v>
      </c>
      <c r="D114" s="1493" t="s">
        <v>1828</v>
      </c>
      <c r="E114" s="1494" t="s">
        <v>781</v>
      </c>
      <c r="F114" s="1217" t="str">
        <f>VLOOKUP(TBL4_OptApp[[#This Row],[Option type
Defined List]],'Option Typs_Grps'!B$2:C$47, 2, FALSE)</f>
        <v>Customer Options</v>
      </c>
      <c r="G114" s="1409" t="s">
        <v>355</v>
      </c>
      <c r="H114" s="1410" t="s">
        <v>760</v>
      </c>
      <c r="I114" s="1410" t="s">
        <v>1871</v>
      </c>
      <c r="J114" s="1419"/>
      <c r="K114" s="1415"/>
      <c r="L114" s="1410" t="s">
        <v>1871</v>
      </c>
      <c r="M114" s="1411" t="s">
        <v>1871</v>
      </c>
      <c r="N114" s="1419" t="s">
        <v>1871</v>
      </c>
      <c r="O114" s="1410" t="s">
        <v>1871</v>
      </c>
      <c r="P114" s="1410" t="s">
        <v>1871</v>
      </c>
      <c r="Q114" s="1410" t="s">
        <v>1871</v>
      </c>
      <c r="R114" s="1498" t="s">
        <v>1955</v>
      </c>
      <c r="S114" s="1415" t="s">
        <v>762</v>
      </c>
      <c r="T114" s="1415" t="s">
        <v>762</v>
      </c>
      <c r="U114" s="1412"/>
      <c r="V114" s="1412"/>
      <c r="W114" s="1412"/>
      <c r="X114" s="1412"/>
      <c r="Y114" s="1412"/>
      <c r="Z114" s="1412"/>
      <c r="AA114" s="1412"/>
      <c r="AB114" s="1413"/>
      <c r="AC114" s="1412"/>
      <c r="AD114" s="1412"/>
      <c r="AE114" s="1412"/>
      <c r="AF114" s="1414"/>
      <c r="AG114" s="1412"/>
      <c r="AH114" s="1412"/>
      <c r="AI114" s="1412"/>
      <c r="AJ114" s="1412"/>
      <c r="AK114" s="1412"/>
      <c r="AL114" s="1412"/>
      <c r="AM114" s="1412"/>
      <c r="AN114" s="1412"/>
      <c r="AO114" s="1412"/>
      <c r="AP114" s="1412"/>
      <c r="AQ114" s="1412"/>
      <c r="AR114" s="1412"/>
      <c r="AS114" s="1412"/>
      <c r="AT114" s="1412"/>
      <c r="AU114" s="1412"/>
      <c r="AV114" s="1412"/>
      <c r="AW114" s="1498" t="s">
        <v>1681</v>
      </c>
      <c r="AX114" s="1408"/>
      <c r="AY114" s="1414" t="s">
        <v>1871</v>
      </c>
      <c r="AZ114" s="1418" t="s">
        <v>1871</v>
      </c>
      <c r="BA114" s="1418" t="s">
        <v>1871</v>
      </c>
      <c r="BB114" s="1418" t="s">
        <v>1871</v>
      </c>
      <c r="BC114" s="1418"/>
      <c r="BD114" s="1420"/>
    </row>
    <row r="115" spans="1:56" ht="28.8" x14ac:dyDescent="0.3">
      <c r="A115" s="69"/>
      <c r="B11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5" s="1492" t="s">
        <v>1682</v>
      </c>
      <c r="D115" s="1493" t="s">
        <v>1829</v>
      </c>
      <c r="E115" s="1494" t="s">
        <v>781</v>
      </c>
      <c r="F115" s="1217" t="str">
        <f>VLOOKUP(TBL4_OptApp[[#This Row],[Option type
Defined List]],'Option Typs_Grps'!B$2:C$47, 2, FALSE)</f>
        <v>Customer Options</v>
      </c>
      <c r="G115" s="1409" t="s">
        <v>355</v>
      </c>
      <c r="H115" s="1410" t="s">
        <v>760</v>
      </c>
      <c r="I115" s="1410" t="s">
        <v>1871</v>
      </c>
      <c r="J115" s="1419"/>
      <c r="K115" s="1415"/>
      <c r="L115" s="1410" t="s">
        <v>1871</v>
      </c>
      <c r="M115" s="1411" t="s">
        <v>1871</v>
      </c>
      <c r="N115" s="1419" t="s">
        <v>1871</v>
      </c>
      <c r="O115" s="1410" t="s">
        <v>1871</v>
      </c>
      <c r="P115" s="1410" t="s">
        <v>1871</v>
      </c>
      <c r="Q115" s="1410" t="s">
        <v>1871</v>
      </c>
      <c r="R115" s="1498" t="s">
        <v>1956</v>
      </c>
      <c r="S115" s="1415" t="s">
        <v>762</v>
      </c>
      <c r="T115" s="1415" t="s">
        <v>762</v>
      </c>
      <c r="U115" s="1412"/>
      <c r="V115" s="1412"/>
      <c r="W115" s="1412"/>
      <c r="X115" s="1412"/>
      <c r="Y115" s="1412"/>
      <c r="Z115" s="1412"/>
      <c r="AA115" s="1412"/>
      <c r="AB115" s="1413"/>
      <c r="AC115" s="1412"/>
      <c r="AD115" s="1412"/>
      <c r="AE115" s="1412"/>
      <c r="AF115" s="1414"/>
      <c r="AG115" s="1412"/>
      <c r="AH115" s="1412"/>
      <c r="AI115" s="1412"/>
      <c r="AJ115" s="1412"/>
      <c r="AK115" s="1412"/>
      <c r="AL115" s="1412"/>
      <c r="AM115" s="1412"/>
      <c r="AN115" s="1412"/>
      <c r="AO115" s="1412"/>
      <c r="AP115" s="1412"/>
      <c r="AQ115" s="1412"/>
      <c r="AR115" s="1412"/>
      <c r="AS115" s="1412"/>
      <c r="AT115" s="1412"/>
      <c r="AU115" s="1412"/>
      <c r="AV115" s="1412"/>
      <c r="AW115" s="1498" t="s">
        <v>1682</v>
      </c>
      <c r="AX115" s="1408"/>
      <c r="AY115" s="1414" t="s">
        <v>1871</v>
      </c>
      <c r="AZ115" s="1418" t="s">
        <v>1871</v>
      </c>
      <c r="BA115" s="1418" t="s">
        <v>1871</v>
      </c>
      <c r="BB115" s="1418" t="s">
        <v>1871</v>
      </c>
      <c r="BC115" s="1418"/>
      <c r="BD115" s="1420"/>
    </row>
    <row r="116" spans="1:56" ht="28.8" x14ac:dyDescent="0.3">
      <c r="A116" s="69"/>
      <c r="B11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6" s="1492" t="s">
        <v>1683</v>
      </c>
      <c r="D116" s="1493" t="s">
        <v>1830</v>
      </c>
      <c r="E116" s="1494" t="s">
        <v>764</v>
      </c>
      <c r="F116" s="1217" t="str">
        <f>VLOOKUP(TBL4_OptApp[[#This Row],[Option type
Defined List]],'Option Typs_Grps'!B$2:C$47, 2, FALSE)</f>
        <v>Resource Options</v>
      </c>
      <c r="G116" s="1409" t="s">
        <v>355</v>
      </c>
      <c r="H116" s="1410" t="s">
        <v>760</v>
      </c>
      <c r="I116" s="1410" t="s">
        <v>1871</v>
      </c>
      <c r="J116" s="1419"/>
      <c r="K116" s="1415"/>
      <c r="L116" s="1410" t="s">
        <v>1871</v>
      </c>
      <c r="M116" s="1411" t="s">
        <v>1871</v>
      </c>
      <c r="N116" s="1419" t="s">
        <v>1871</v>
      </c>
      <c r="O116" s="1410" t="s">
        <v>1871</v>
      </c>
      <c r="P116" s="1410" t="s">
        <v>1871</v>
      </c>
      <c r="Q116" s="1410" t="s">
        <v>1871</v>
      </c>
      <c r="R116" s="1498" t="s">
        <v>1957</v>
      </c>
      <c r="S116" s="1415" t="s">
        <v>762</v>
      </c>
      <c r="T116" s="1415" t="s">
        <v>762</v>
      </c>
      <c r="U116" s="1412"/>
      <c r="V116" s="1412"/>
      <c r="W116" s="1412"/>
      <c r="X116" s="1412"/>
      <c r="Y116" s="1412"/>
      <c r="Z116" s="1412"/>
      <c r="AA116" s="1412"/>
      <c r="AB116" s="1413"/>
      <c r="AC116" s="1412"/>
      <c r="AD116" s="1412"/>
      <c r="AE116" s="1412"/>
      <c r="AF116" s="1414"/>
      <c r="AG116" s="1412"/>
      <c r="AH116" s="1412"/>
      <c r="AI116" s="1412"/>
      <c r="AJ116" s="1412"/>
      <c r="AK116" s="1412"/>
      <c r="AL116" s="1412"/>
      <c r="AM116" s="1412"/>
      <c r="AN116" s="1412"/>
      <c r="AO116" s="1412"/>
      <c r="AP116" s="1412"/>
      <c r="AQ116" s="1412"/>
      <c r="AR116" s="1412"/>
      <c r="AS116" s="1412"/>
      <c r="AT116" s="1412"/>
      <c r="AU116" s="1412"/>
      <c r="AV116" s="1412"/>
      <c r="AW116" s="1498" t="s">
        <v>1683</v>
      </c>
      <c r="AX116" s="1408"/>
      <c r="AY116" s="1414" t="s">
        <v>1871</v>
      </c>
      <c r="AZ116" s="1418" t="s">
        <v>1871</v>
      </c>
      <c r="BA116" s="1418" t="s">
        <v>1871</v>
      </c>
      <c r="BB116" s="1418" t="s">
        <v>1871</v>
      </c>
      <c r="BC116" s="1418"/>
      <c r="BD116" s="1420"/>
    </row>
    <row r="117" spans="1:56" ht="28.8" x14ac:dyDescent="0.3">
      <c r="A117" s="69"/>
      <c r="B11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7" s="1492" t="s">
        <v>1684</v>
      </c>
      <c r="D117" s="1493" t="s">
        <v>1831</v>
      </c>
      <c r="E117" s="1494" t="s">
        <v>764</v>
      </c>
      <c r="F117" s="1217" t="str">
        <f>VLOOKUP(TBL4_OptApp[[#This Row],[Option type
Defined List]],'Option Typs_Grps'!B$2:C$47, 2, FALSE)</f>
        <v>Resource Options</v>
      </c>
      <c r="G117" s="1409" t="s">
        <v>355</v>
      </c>
      <c r="H117" s="1410" t="s">
        <v>760</v>
      </c>
      <c r="I117" s="1410" t="s">
        <v>1871</v>
      </c>
      <c r="J117" s="1419"/>
      <c r="K117" s="1415"/>
      <c r="L117" s="1410" t="s">
        <v>1871</v>
      </c>
      <c r="M117" s="1411" t="s">
        <v>1871</v>
      </c>
      <c r="N117" s="1419" t="s">
        <v>1871</v>
      </c>
      <c r="O117" s="1410" t="s">
        <v>1871</v>
      </c>
      <c r="P117" s="1410" t="s">
        <v>1871</v>
      </c>
      <c r="Q117" s="1410" t="s">
        <v>1871</v>
      </c>
      <c r="R117" s="1498" t="s">
        <v>1958</v>
      </c>
      <c r="S117" s="1415" t="s">
        <v>762</v>
      </c>
      <c r="T117" s="1415" t="s">
        <v>762</v>
      </c>
      <c r="U117" s="1412"/>
      <c r="V117" s="1412"/>
      <c r="W117" s="1412"/>
      <c r="X117" s="1412"/>
      <c r="Y117" s="1412"/>
      <c r="Z117" s="1412"/>
      <c r="AA117" s="1412"/>
      <c r="AB117" s="1413"/>
      <c r="AC117" s="1412"/>
      <c r="AD117" s="1412"/>
      <c r="AE117" s="1412"/>
      <c r="AF117" s="1414"/>
      <c r="AG117" s="1412"/>
      <c r="AH117" s="1412"/>
      <c r="AI117" s="1412"/>
      <c r="AJ117" s="1412"/>
      <c r="AK117" s="1412"/>
      <c r="AL117" s="1412"/>
      <c r="AM117" s="1412"/>
      <c r="AN117" s="1412"/>
      <c r="AO117" s="1412"/>
      <c r="AP117" s="1412"/>
      <c r="AQ117" s="1412"/>
      <c r="AR117" s="1412"/>
      <c r="AS117" s="1412"/>
      <c r="AT117" s="1412"/>
      <c r="AU117" s="1412"/>
      <c r="AV117" s="1412"/>
      <c r="AW117" s="1498" t="s">
        <v>1684</v>
      </c>
      <c r="AX117" s="1408"/>
      <c r="AY117" s="1414" t="s">
        <v>1871</v>
      </c>
      <c r="AZ117" s="1418" t="s">
        <v>1871</v>
      </c>
      <c r="BA117" s="1418" t="s">
        <v>1871</v>
      </c>
      <c r="BB117" s="1418" t="s">
        <v>1871</v>
      </c>
      <c r="BC117" s="1418"/>
      <c r="BD117" s="1420"/>
    </row>
    <row r="118" spans="1:56" ht="43.2" x14ac:dyDescent="0.3">
      <c r="A118" s="69"/>
      <c r="B1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8" s="1492" t="s">
        <v>1685</v>
      </c>
      <c r="D118" s="1493" t="s">
        <v>1832</v>
      </c>
      <c r="E118" s="1494" t="s">
        <v>764</v>
      </c>
      <c r="F118" s="1217" t="str">
        <f>VLOOKUP(TBL4_OptApp[[#This Row],[Option type
Defined List]],'Option Typs_Grps'!B$2:C$47, 2, FALSE)</f>
        <v>Resource Options</v>
      </c>
      <c r="G118" s="1409" t="s">
        <v>355</v>
      </c>
      <c r="H118" s="1410" t="s">
        <v>760</v>
      </c>
      <c r="I118" s="1410" t="s">
        <v>1871</v>
      </c>
      <c r="J118" s="1419"/>
      <c r="K118" s="1415"/>
      <c r="L118" s="1410" t="s">
        <v>1871</v>
      </c>
      <c r="M118" s="1411" t="s">
        <v>1871</v>
      </c>
      <c r="N118" s="1419" t="s">
        <v>1871</v>
      </c>
      <c r="O118" s="1410" t="s">
        <v>1871</v>
      </c>
      <c r="P118" s="1410" t="s">
        <v>1871</v>
      </c>
      <c r="Q118" s="1410" t="s">
        <v>1871</v>
      </c>
      <c r="R118" s="1498" t="s">
        <v>1959</v>
      </c>
      <c r="S118" s="1415" t="s">
        <v>762</v>
      </c>
      <c r="T118" s="1415" t="s">
        <v>762</v>
      </c>
      <c r="U118" s="1412"/>
      <c r="V118" s="1412"/>
      <c r="W118" s="1412"/>
      <c r="X118" s="1412"/>
      <c r="Y118" s="1412"/>
      <c r="Z118" s="1412"/>
      <c r="AA118" s="1412"/>
      <c r="AB118" s="1413"/>
      <c r="AC118" s="1412"/>
      <c r="AD118" s="1412"/>
      <c r="AE118" s="1412"/>
      <c r="AF118" s="1414"/>
      <c r="AG118" s="1412"/>
      <c r="AH118" s="1412"/>
      <c r="AI118" s="1412"/>
      <c r="AJ118" s="1412"/>
      <c r="AK118" s="1412"/>
      <c r="AL118" s="1412"/>
      <c r="AM118" s="1412"/>
      <c r="AN118" s="1412"/>
      <c r="AO118" s="1412"/>
      <c r="AP118" s="1412"/>
      <c r="AQ118" s="1412"/>
      <c r="AR118" s="1412"/>
      <c r="AS118" s="1412"/>
      <c r="AT118" s="1412"/>
      <c r="AU118" s="1412"/>
      <c r="AV118" s="1412"/>
      <c r="AW118" s="1498" t="s">
        <v>1685</v>
      </c>
      <c r="AX118" s="1408"/>
      <c r="AY118" s="1414" t="s">
        <v>1871</v>
      </c>
      <c r="AZ118" s="1418" t="s">
        <v>1871</v>
      </c>
      <c r="BA118" s="1418" t="s">
        <v>1871</v>
      </c>
      <c r="BB118" s="1418" t="s">
        <v>1871</v>
      </c>
      <c r="BC118" s="1418"/>
      <c r="BD118" s="1420"/>
    </row>
    <row r="119" spans="1:56" ht="43.2" x14ac:dyDescent="0.3">
      <c r="A119" s="69"/>
      <c r="B1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9" s="1492" t="s">
        <v>1686</v>
      </c>
      <c r="D119" s="1493" t="s">
        <v>1833</v>
      </c>
      <c r="E119" s="1494" t="s">
        <v>764</v>
      </c>
      <c r="F119" s="1217" t="str">
        <f>VLOOKUP(TBL4_OptApp[[#This Row],[Option type
Defined List]],'Option Typs_Grps'!B$2:C$47, 2, FALSE)</f>
        <v>Resource Options</v>
      </c>
      <c r="G119" s="1409" t="s">
        <v>355</v>
      </c>
      <c r="H119" s="1410" t="s">
        <v>760</v>
      </c>
      <c r="I119" s="1410" t="s">
        <v>1871</v>
      </c>
      <c r="J119" s="1419"/>
      <c r="K119" s="1415"/>
      <c r="L119" s="1410" t="s">
        <v>1871</v>
      </c>
      <c r="M119" s="1411" t="s">
        <v>1871</v>
      </c>
      <c r="N119" s="1419" t="s">
        <v>1871</v>
      </c>
      <c r="O119" s="1410" t="s">
        <v>1871</v>
      </c>
      <c r="P119" s="1410" t="s">
        <v>1871</v>
      </c>
      <c r="Q119" s="1410" t="s">
        <v>1871</v>
      </c>
      <c r="R119" s="1498" t="s">
        <v>1960</v>
      </c>
      <c r="S119" s="1415" t="s">
        <v>762</v>
      </c>
      <c r="T119" s="1415" t="s">
        <v>762</v>
      </c>
      <c r="U119" s="1412"/>
      <c r="V119" s="1412"/>
      <c r="W119" s="1412"/>
      <c r="X119" s="1412"/>
      <c r="Y119" s="1412"/>
      <c r="Z119" s="1412"/>
      <c r="AA119" s="1412"/>
      <c r="AB119" s="1413"/>
      <c r="AC119" s="1412"/>
      <c r="AD119" s="1412"/>
      <c r="AE119" s="1412"/>
      <c r="AF119" s="1414"/>
      <c r="AG119" s="1412"/>
      <c r="AH119" s="1412"/>
      <c r="AI119" s="1412"/>
      <c r="AJ119" s="1412"/>
      <c r="AK119" s="1412"/>
      <c r="AL119" s="1412"/>
      <c r="AM119" s="1412"/>
      <c r="AN119" s="1412"/>
      <c r="AO119" s="1412"/>
      <c r="AP119" s="1412"/>
      <c r="AQ119" s="1412"/>
      <c r="AR119" s="1412"/>
      <c r="AS119" s="1412"/>
      <c r="AT119" s="1412"/>
      <c r="AU119" s="1412"/>
      <c r="AV119" s="1412"/>
      <c r="AW119" s="1498" t="s">
        <v>1686</v>
      </c>
      <c r="AX119" s="1408"/>
      <c r="AY119" s="1414" t="s">
        <v>1871</v>
      </c>
      <c r="AZ119" s="1418" t="s">
        <v>1871</v>
      </c>
      <c r="BA119" s="1418" t="s">
        <v>1871</v>
      </c>
      <c r="BB119" s="1418" t="s">
        <v>1871</v>
      </c>
      <c r="BC119" s="1418"/>
      <c r="BD119" s="1420"/>
    </row>
    <row r="120" spans="1:56" ht="28.8" x14ac:dyDescent="0.3">
      <c r="A120" s="69"/>
      <c r="B1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0" s="1492" t="s">
        <v>1687</v>
      </c>
      <c r="D120" s="1493" t="s">
        <v>1834</v>
      </c>
      <c r="E120" s="1494" t="s">
        <v>772</v>
      </c>
      <c r="F120" s="1217" t="str">
        <f>VLOOKUP(TBL4_OptApp[[#This Row],[Option type
Defined List]],'Option Typs_Grps'!B$2:C$47, 2, FALSE)</f>
        <v>Resource Options</v>
      </c>
      <c r="G120" s="1409" t="s">
        <v>355</v>
      </c>
      <c r="H120" s="1410" t="s">
        <v>760</v>
      </c>
      <c r="I120" s="1410" t="s">
        <v>1871</v>
      </c>
      <c r="J120" s="1419"/>
      <c r="K120" s="1415"/>
      <c r="L120" s="1410" t="s">
        <v>1871</v>
      </c>
      <c r="M120" s="1411" t="s">
        <v>1871</v>
      </c>
      <c r="N120" s="1419" t="s">
        <v>1871</v>
      </c>
      <c r="O120" s="1410" t="s">
        <v>1871</v>
      </c>
      <c r="P120" s="1410" t="s">
        <v>1871</v>
      </c>
      <c r="Q120" s="1410" t="s">
        <v>1871</v>
      </c>
      <c r="R120" s="1498" t="s">
        <v>1961</v>
      </c>
      <c r="S120" s="1415" t="s">
        <v>762</v>
      </c>
      <c r="T120" s="1415" t="s">
        <v>762</v>
      </c>
      <c r="U120" s="1412"/>
      <c r="V120" s="1412"/>
      <c r="W120" s="1412"/>
      <c r="X120" s="1412"/>
      <c r="Y120" s="1412"/>
      <c r="Z120" s="1412"/>
      <c r="AA120" s="1412"/>
      <c r="AB120" s="1413"/>
      <c r="AC120" s="1412"/>
      <c r="AD120" s="1412"/>
      <c r="AE120" s="1412"/>
      <c r="AF120" s="1414"/>
      <c r="AG120" s="1412"/>
      <c r="AH120" s="1412"/>
      <c r="AI120" s="1412"/>
      <c r="AJ120" s="1412"/>
      <c r="AK120" s="1412"/>
      <c r="AL120" s="1412"/>
      <c r="AM120" s="1412"/>
      <c r="AN120" s="1412"/>
      <c r="AO120" s="1412"/>
      <c r="AP120" s="1412"/>
      <c r="AQ120" s="1412"/>
      <c r="AR120" s="1412"/>
      <c r="AS120" s="1412"/>
      <c r="AT120" s="1412"/>
      <c r="AU120" s="1412"/>
      <c r="AV120" s="1412"/>
      <c r="AW120" s="1498" t="s">
        <v>1687</v>
      </c>
      <c r="AX120" s="1408"/>
      <c r="AY120" s="1414" t="s">
        <v>1871</v>
      </c>
      <c r="AZ120" s="1418" t="s">
        <v>1871</v>
      </c>
      <c r="BA120" s="1418" t="s">
        <v>1871</v>
      </c>
      <c r="BB120" s="1418" t="s">
        <v>1871</v>
      </c>
      <c r="BC120" s="1418"/>
      <c r="BD120" s="1420"/>
    </row>
    <row r="121" spans="1:56" ht="43.2" x14ac:dyDescent="0.3">
      <c r="A121" s="69"/>
      <c r="B1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1" s="1492" t="s">
        <v>1688</v>
      </c>
      <c r="D121" s="1493" t="s">
        <v>1835</v>
      </c>
      <c r="E121" s="1494" t="s">
        <v>759</v>
      </c>
      <c r="F121" s="1217" t="str">
        <f>VLOOKUP(TBL4_OptApp[[#This Row],[Option type
Defined List]],'Option Typs_Grps'!B$2:C$47, 2, FALSE)</f>
        <v>Resource Options</v>
      </c>
      <c r="G121" s="1409" t="s">
        <v>355</v>
      </c>
      <c r="H121" s="1410" t="s">
        <v>760</v>
      </c>
      <c r="I121" s="1410" t="s">
        <v>1871</v>
      </c>
      <c r="J121" s="1419"/>
      <c r="K121" s="1415"/>
      <c r="L121" s="1410" t="s">
        <v>1871</v>
      </c>
      <c r="M121" s="1411" t="s">
        <v>1871</v>
      </c>
      <c r="N121" s="1419" t="s">
        <v>1871</v>
      </c>
      <c r="O121" s="1410" t="s">
        <v>1871</v>
      </c>
      <c r="P121" s="1410" t="s">
        <v>1871</v>
      </c>
      <c r="Q121" s="1410" t="s">
        <v>1871</v>
      </c>
      <c r="R121" s="1498" t="s">
        <v>1962</v>
      </c>
      <c r="S121" s="1415" t="s">
        <v>762</v>
      </c>
      <c r="T121" s="1415" t="s">
        <v>762</v>
      </c>
      <c r="U121" s="1412"/>
      <c r="V121" s="1412"/>
      <c r="W121" s="1412"/>
      <c r="X121" s="1412"/>
      <c r="Y121" s="1412"/>
      <c r="Z121" s="1412"/>
      <c r="AA121" s="1412"/>
      <c r="AB121" s="1413"/>
      <c r="AC121" s="1412"/>
      <c r="AD121" s="1412"/>
      <c r="AE121" s="1412"/>
      <c r="AF121" s="1414"/>
      <c r="AG121" s="1412"/>
      <c r="AH121" s="1412"/>
      <c r="AI121" s="1412"/>
      <c r="AJ121" s="1412"/>
      <c r="AK121" s="1412"/>
      <c r="AL121" s="1412"/>
      <c r="AM121" s="1412"/>
      <c r="AN121" s="1412"/>
      <c r="AO121" s="1412"/>
      <c r="AP121" s="1412"/>
      <c r="AQ121" s="1412"/>
      <c r="AR121" s="1412"/>
      <c r="AS121" s="1412"/>
      <c r="AT121" s="1412"/>
      <c r="AU121" s="1412"/>
      <c r="AV121" s="1412"/>
      <c r="AW121" s="1498" t="s">
        <v>1688</v>
      </c>
      <c r="AX121" s="1408"/>
      <c r="AY121" s="1414" t="s">
        <v>1871</v>
      </c>
      <c r="AZ121" s="1418" t="s">
        <v>1871</v>
      </c>
      <c r="BA121" s="1418" t="s">
        <v>1871</v>
      </c>
      <c r="BB121" s="1418" t="s">
        <v>1871</v>
      </c>
      <c r="BC121" s="1418"/>
      <c r="BD121" s="1420"/>
    </row>
    <row r="122" spans="1:56" ht="57.6" x14ac:dyDescent="0.3">
      <c r="A122" s="69"/>
      <c r="B1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2" s="1492" t="s">
        <v>1689</v>
      </c>
      <c r="D122" s="1493" t="s">
        <v>1836</v>
      </c>
      <c r="E122" s="1494" t="s">
        <v>772</v>
      </c>
      <c r="F122" s="1217" t="str">
        <f>VLOOKUP(TBL4_OptApp[[#This Row],[Option type
Defined List]],'Option Typs_Grps'!B$2:C$47, 2, FALSE)</f>
        <v>Resource Options</v>
      </c>
      <c r="G122" s="1409" t="s">
        <v>355</v>
      </c>
      <c r="H122" s="1410" t="s">
        <v>760</v>
      </c>
      <c r="I122" s="1410" t="s">
        <v>1871</v>
      </c>
      <c r="J122" s="1419"/>
      <c r="K122" s="1415"/>
      <c r="L122" s="1410" t="s">
        <v>1871</v>
      </c>
      <c r="M122" s="1411" t="s">
        <v>1871</v>
      </c>
      <c r="N122" s="1419" t="s">
        <v>1871</v>
      </c>
      <c r="O122" s="1410" t="s">
        <v>1871</v>
      </c>
      <c r="P122" s="1410" t="s">
        <v>1871</v>
      </c>
      <c r="Q122" s="1410" t="s">
        <v>1871</v>
      </c>
      <c r="R122" s="1498" t="s">
        <v>2217</v>
      </c>
      <c r="S122" s="1415" t="s">
        <v>762</v>
      </c>
      <c r="T122" s="1415" t="s">
        <v>762</v>
      </c>
      <c r="U122" s="1412"/>
      <c r="V122" s="1412"/>
      <c r="W122" s="1412"/>
      <c r="X122" s="1412"/>
      <c r="Y122" s="1412"/>
      <c r="Z122" s="1412"/>
      <c r="AA122" s="1412"/>
      <c r="AB122" s="1413"/>
      <c r="AC122" s="1412"/>
      <c r="AD122" s="1412"/>
      <c r="AE122" s="1412"/>
      <c r="AF122" s="1414"/>
      <c r="AG122" s="1412"/>
      <c r="AH122" s="1412"/>
      <c r="AI122" s="1412"/>
      <c r="AJ122" s="1412"/>
      <c r="AK122" s="1412"/>
      <c r="AL122" s="1412"/>
      <c r="AM122" s="1412"/>
      <c r="AN122" s="1412"/>
      <c r="AO122" s="1412"/>
      <c r="AP122" s="1412"/>
      <c r="AQ122" s="1412"/>
      <c r="AR122" s="1412"/>
      <c r="AS122" s="1412"/>
      <c r="AT122" s="1412"/>
      <c r="AU122" s="1412"/>
      <c r="AV122" s="1412"/>
      <c r="AW122" s="1498" t="s">
        <v>1689</v>
      </c>
      <c r="AX122" s="1408"/>
      <c r="AY122" s="1414" t="s">
        <v>1871</v>
      </c>
      <c r="AZ122" s="1418" t="s">
        <v>1871</v>
      </c>
      <c r="BA122" s="1418" t="s">
        <v>1871</v>
      </c>
      <c r="BB122" s="1418" t="s">
        <v>1871</v>
      </c>
      <c r="BC122" s="1418"/>
      <c r="BD122" s="1420"/>
    </row>
    <row r="123" spans="1:56" ht="57.6" x14ac:dyDescent="0.3">
      <c r="A123" s="69"/>
      <c r="B1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3" s="1492" t="s">
        <v>1690</v>
      </c>
      <c r="D123" s="1493" t="s">
        <v>1837</v>
      </c>
      <c r="E123" s="1494" t="s">
        <v>772</v>
      </c>
      <c r="F123" s="1217" t="str">
        <f>VLOOKUP(TBL4_OptApp[[#This Row],[Option type
Defined List]],'Option Typs_Grps'!B$2:C$47, 2, FALSE)</f>
        <v>Resource Options</v>
      </c>
      <c r="G123" s="1409" t="s">
        <v>355</v>
      </c>
      <c r="H123" s="1410" t="s">
        <v>760</v>
      </c>
      <c r="I123" s="1410" t="s">
        <v>1871</v>
      </c>
      <c r="J123" s="1419"/>
      <c r="K123" s="1415"/>
      <c r="L123" s="1410" t="s">
        <v>1871</v>
      </c>
      <c r="M123" s="1411" t="s">
        <v>1871</v>
      </c>
      <c r="N123" s="1419" t="s">
        <v>1871</v>
      </c>
      <c r="O123" s="1410" t="s">
        <v>1871</v>
      </c>
      <c r="P123" s="1410" t="s">
        <v>1871</v>
      </c>
      <c r="Q123" s="1410" t="s">
        <v>1871</v>
      </c>
      <c r="R123" s="1498" t="s">
        <v>1964</v>
      </c>
      <c r="S123" s="1415" t="s">
        <v>762</v>
      </c>
      <c r="T123" s="1415" t="s">
        <v>762</v>
      </c>
      <c r="U123" s="1412"/>
      <c r="V123" s="1412"/>
      <c r="W123" s="1412"/>
      <c r="X123" s="1412"/>
      <c r="Y123" s="1412"/>
      <c r="Z123" s="1412"/>
      <c r="AA123" s="1412"/>
      <c r="AB123" s="1413"/>
      <c r="AC123" s="1412"/>
      <c r="AD123" s="1412"/>
      <c r="AE123" s="1412"/>
      <c r="AF123" s="1414"/>
      <c r="AG123" s="1412"/>
      <c r="AH123" s="1412"/>
      <c r="AI123" s="1412"/>
      <c r="AJ123" s="1412"/>
      <c r="AK123" s="1412"/>
      <c r="AL123" s="1412"/>
      <c r="AM123" s="1412"/>
      <c r="AN123" s="1412"/>
      <c r="AO123" s="1412"/>
      <c r="AP123" s="1412"/>
      <c r="AQ123" s="1412"/>
      <c r="AR123" s="1412"/>
      <c r="AS123" s="1412"/>
      <c r="AT123" s="1412"/>
      <c r="AU123" s="1412"/>
      <c r="AV123" s="1412"/>
      <c r="AW123" s="1498" t="s">
        <v>1690</v>
      </c>
      <c r="AX123" s="1408"/>
      <c r="AY123" s="1414" t="s">
        <v>1871</v>
      </c>
      <c r="AZ123" s="1418" t="s">
        <v>1871</v>
      </c>
      <c r="BA123" s="1418" t="s">
        <v>1871</v>
      </c>
      <c r="BB123" s="1418" t="s">
        <v>1871</v>
      </c>
      <c r="BC123" s="1418"/>
      <c r="BD123" s="1420"/>
    </row>
    <row r="124" spans="1:56" ht="28.8" x14ac:dyDescent="0.3">
      <c r="A124" s="69"/>
      <c r="B1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4" s="1492" t="s">
        <v>1691</v>
      </c>
      <c r="D124" s="1493" t="s">
        <v>1838</v>
      </c>
      <c r="E124" s="1494" t="s">
        <v>772</v>
      </c>
      <c r="F124" s="1217" t="str">
        <f>VLOOKUP(TBL4_OptApp[[#This Row],[Option type
Defined List]],'Option Typs_Grps'!B$2:C$47, 2, FALSE)</f>
        <v>Resource Options</v>
      </c>
      <c r="G124" s="1409" t="s">
        <v>355</v>
      </c>
      <c r="H124" s="1410" t="s">
        <v>760</v>
      </c>
      <c r="I124" s="1410" t="s">
        <v>1871</v>
      </c>
      <c r="J124" s="1419"/>
      <c r="K124" s="1415"/>
      <c r="L124" s="1410" t="s">
        <v>1871</v>
      </c>
      <c r="M124" s="1411" t="s">
        <v>1871</v>
      </c>
      <c r="N124" s="1419" t="s">
        <v>1871</v>
      </c>
      <c r="O124" s="1410" t="s">
        <v>1871</v>
      </c>
      <c r="P124" s="1410" t="s">
        <v>1871</v>
      </c>
      <c r="Q124" s="1410" t="s">
        <v>1871</v>
      </c>
      <c r="R124" s="1498" t="s">
        <v>1965</v>
      </c>
      <c r="S124" s="1415" t="s">
        <v>762</v>
      </c>
      <c r="T124" s="1415" t="s">
        <v>762</v>
      </c>
      <c r="U124" s="1412"/>
      <c r="V124" s="1412"/>
      <c r="W124" s="1412"/>
      <c r="X124" s="1412"/>
      <c r="Y124" s="1412"/>
      <c r="Z124" s="1412"/>
      <c r="AA124" s="1412"/>
      <c r="AB124" s="1413"/>
      <c r="AC124" s="1412"/>
      <c r="AD124" s="1412"/>
      <c r="AE124" s="1412"/>
      <c r="AF124" s="1414"/>
      <c r="AG124" s="1412"/>
      <c r="AH124" s="1412"/>
      <c r="AI124" s="1412"/>
      <c r="AJ124" s="1412"/>
      <c r="AK124" s="1412"/>
      <c r="AL124" s="1412"/>
      <c r="AM124" s="1412"/>
      <c r="AN124" s="1412"/>
      <c r="AO124" s="1412"/>
      <c r="AP124" s="1412"/>
      <c r="AQ124" s="1412"/>
      <c r="AR124" s="1412"/>
      <c r="AS124" s="1412"/>
      <c r="AT124" s="1412"/>
      <c r="AU124" s="1412"/>
      <c r="AV124" s="1412"/>
      <c r="AW124" s="1498" t="s">
        <v>1691</v>
      </c>
      <c r="AX124" s="1408"/>
      <c r="AY124" s="1414" t="s">
        <v>1871</v>
      </c>
      <c r="AZ124" s="1418" t="s">
        <v>1871</v>
      </c>
      <c r="BA124" s="1418" t="s">
        <v>1871</v>
      </c>
      <c r="BB124" s="1418" t="s">
        <v>1871</v>
      </c>
      <c r="BC124" s="1418"/>
      <c r="BD124" s="1420"/>
    </row>
    <row r="125" spans="1:56" ht="27.6" x14ac:dyDescent="0.3">
      <c r="A125" s="69"/>
      <c r="B1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5" s="1492" t="s">
        <v>2036</v>
      </c>
      <c r="D125" s="1493" t="s">
        <v>2035</v>
      </c>
      <c r="E125" s="1494" t="s">
        <v>772</v>
      </c>
      <c r="F125" s="1217" t="str">
        <f>VLOOKUP(TBL4_OptApp[[#This Row],[Option type
Defined List]],'Option Typs_Grps'!B$2:C$47, 2, FALSE)</f>
        <v>Resource Options</v>
      </c>
      <c r="G125" s="1409" t="s">
        <v>355</v>
      </c>
      <c r="H125" s="1410" t="s">
        <v>760</v>
      </c>
      <c r="I125" s="1410" t="s">
        <v>1871</v>
      </c>
      <c r="J125" s="1419"/>
      <c r="K125" s="1415"/>
      <c r="L125" s="1410" t="s">
        <v>1871</v>
      </c>
      <c r="M125" s="1411" t="s">
        <v>1871</v>
      </c>
      <c r="N125" s="1419" t="s">
        <v>1871</v>
      </c>
      <c r="O125" s="1410" t="s">
        <v>1871</v>
      </c>
      <c r="P125" s="1410" t="s">
        <v>1871</v>
      </c>
      <c r="Q125" s="1410" t="s">
        <v>1871</v>
      </c>
      <c r="R125" s="1498" t="s">
        <v>1963</v>
      </c>
      <c r="S125" s="1415" t="s">
        <v>762</v>
      </c>
      <c r="T125" s="1415" t="s">
        <v>762</v>
      </c>
      <c r="U125" s="1412"/>
      <c r="V125" s="1412"/>
      <c r="W125" s="1412"/>
      <c r="X125" s="1412"/>
      <c r="Y125" s="1412"/>
      <c r="Z125" s="1412"/>
      <c r="AA125" s="1412"/>
      <c r="AB125" s="1413"/>
      <c r="AC125" s="1412"/>
      <c r="AD125" s="1412"/>
      <c r="AE125" s="1412"/>
      <c r="AF125" s="1414"/>
      <c r="AG125" s="1412"/>
      <c r="AH125" s="1412"/>
      <c r="AI125" s="1412"/>
      <c r="AJ125" s="1412"/>
      <c r="AK125" s="1412"/>
      <c r="AL125" s="1412"/>
      <c r="AM125" s="1412"/>
      <c r="AN125" s="1412"/>
      <c r="AO125" s="1412"/>
      <c r="AP125" s="1412"/>
      <c r="AQ125" s="1412"/>
      <c r="AR125" s="1412"/>
      <c r="AS125" s="1412"/>
      <c r="AT125" s="1412"/>
      <c r="AU125" s="1412"/>
      <c r="AV125" s="1412"/>
      <c r="AW125" s="1498" t="s">
        <v>2036</v>
      </c>
      <c r="AX125" s="1408"/>
      <c r="AY125" s="1414" t="s">
        <v>1871</v>
      </c>
      <c r="AZ125" s="1418" t="s">
        <v>1871</v>
      </c>
      <c r="BA125" s="1418" t="s">
        <v>1871</v>
      </c>
      <c r="BB125" s="1418" t="s">
        <v>1871</v>
      </c>
      <c r="BC125" s="1418"/>
      <c r="BD125" s="1420"/>
    </row>
    <row r="126" spans="1:56" ht="27.6" x14ac:dyDescent="0.3">
      <c r="A126" s="69"/>
      <c r="B1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6" s="1492" t="s">
        <v>2037</v>
      </c>
      <c r="D126" s="1493" t="s">
        <v>2038</v>
      </c>
      <c r="E126" s="1494" t="s">
        <v>772</v>
      </c>
      <c r="F126" s="1217" t="str">
        <f>VLOOKUP(TBL4_OptApp[[#This Row],[Option type
Defined List]],'Option Typs_Grps'!B$2:C$47, 2, FALSE)</f>
        <v>Resource Options</v>
      </c>
      <c r="G126" s="1409" t="s">
        <v>355</v>
      </c>
      <c r="H126" s="1410" t="s">
        <v>760</v>
      </c>
      <c r="I126" s="1410" t="s">
        <v>1871</v>
      </c>
      <c r="J126" s="1419"/>
      <c r="K126" s="1415"/>
      <c r="L126" s="1410" t="s">
        <v>1871</v>
      </c>
      <c r="M126" s="1411" t="s">
        <v>1871</v>
      </c>
      <c r="N126" s="1419" t="s">
        <v>1871</v>
      </c>
      <c r="O126" s="1410" t="s">
        <v>1871</v>
      </c>
      <c r="P126" s="1410" t="s">
        <v>1871</v>
      </c>
      <c r="Q126" s="1410" t="s">
        <v>1871</v>
      </c>
      <c r="R126" s="1498" t="s">
        <v>1963</v>
      </c>
      <c r="S126" s="1415" t="s">
        <v>762</v>
      </c>
      <c r="T126" s="1415" t="s">
        <v>762</v>
      </c>
      <c r="U126" s="1412"/>
      <c r="V126" s="1412"/>
      <c r="W126" s="1412"/>
      <c r="X126" s="1412"/>
      <c r="Y126" s="1412"/>
      <c r="Z126" s="1412"/>
      <c r="AA126" s="1412"/>
      <c r="AB126" s="1413"/>
      <c r="AC126" s="1412"/>
      <c r="AD126" s="1412"/>
      <c r="AE126" s="1412"/>
      <c r="AF126" s="1414"/>
      <c r="AG126" s="1412"/>
      <c r="AH126" s="1412"/>
      <c r="AI126" s="1412"/>
      <c r="AJ126" s="1412"/>
      <c r="AK126" s="1412"/>
      <c r="AL126" s="1412"/>
      <c r="AM126" s="1412"/>
      <c r="AN126" s="1412"/>
      <c r="AO126" s="1412"/>
      <c r="AP126" s="1412"/>
      <c r="AQ126" s="1412"/>
      <c r="AR126" s="1412"/>
      <c r="AS126" s="1412"/>
      <c r="AT126" s="1412"/>
      <c r="AU126" s="1412"/>
      <c r="AV126" s="1412"/>
      <c r="AW126" s="1498" t="s">
        <v>2037</v>
      </c>
      <c r="AX126" s="1408"/>
      <c r="AY126" s="1414" t="s">
        <v>1871</v>
      </c>
      <c r="AZ126" s="1418" t="s">
        <v>1871</v>
      </c>
      <c r="BA126" s="1418" t="s">
        <v>1871</v>
      </c>
      <c r="BB126" s="1418" t="s">
        <v>1871</v>
      </c>
      <c r="BC126" s="1418"/>
      <c r="BD126" s="1420"/>
    </row>
    <row r="127" spans="1:56" ht="28.8" x14ac:dyDescent="0.3">
      <c r="A127" s="69"/>
      <c r="B1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7" s="1492" t="s">
        <v>2039</v>
      </c>
      <c r="D127" s="1493" t="s">
        <v>2040</v>
      </c>
      <c r="E127" s="1494" t="s">
        <v>772</v>
      </c>
      <c r="F127" s="1217" t="str">
        <f>VLOOKUP(TBL4_OptApp[[#This Row],[Option type
Defined List]],'Option Typs_Grps'!B$2:C$47, 2, FALSE)</f>
        <v>Resource Options</v>
      </c>
      <c r="G127" s="1409" t="s">
        <v>355</v>
      </c>
      <c r="H127" s="1410" t="s">
        <v>760</v>
      </c>
      <c r="I127" s="1410" t="s">
        <v>1871</v>
      </c>
      <c r="J127" s="1419"/>
      <c r="K127" s="1415"/>
      <c r="L127" s="1410" t="s">
        <v>1871</v>
      </c>
      <c r="M127" s="1411" t="s">
        <v>1871</v>
      </c>
      <c r="N127" s="1419" t="s">
        <v>1871</v>
      </c>
      <c r="O127" s="1410" t="s">
        <v>1871</v>
      </c>
      <c r="P127" s="1410" t="s">
        <v>1871</v>
      </c>
      <c r="Q127" s="1410" t="s">
        <v>1871</v>
      </c>
      <c r="R127" s="1498" t="s">
        <v>1963</v>
      </c>
      <c r="S127" s="1415" t="s">
        <v>762</v>
      </c>
      <c r="T127" s="1415" t="s">
        <v>762</v>
      </c>
      <c r="U127" s="1412"/>
      <c r="V127" s="1412"/>
      <c r="W127" s="1412"/>
      <c r="X127" s="1412"/>
      <c r="Y127" s="1412"/>
      <c r="Z127" s="1412"/>
      <c r="AA127" s="1412"/>
      <c r="AB127" s="1413"/>
      <c r="AC127" s="1412"/>
      <c r="AD127" s="1412"/>
      <c r="AE127" s="1412"/>
      <c r="AF127" s="1414"/>
      <c r="AG127" s="1412"/>
      <c r="AH127" s="1412"/>
      <c r="AI127" s="1412"/>
      <c r="AJ127" s="1412"/>
      <c r="AK127" s="1412"/>
      <c r="AL127" s="1412"/>
      <c r="AM127" s="1412"/>
      <c r="AN127" s="1412"/>
      <c r="AO127" s="1412"/>
      <c r="AP127" s="1412"/>
      <c r="AQ127" s="1412"/>
      <c r="AR127" s="1412"/>
      <c r="AS127" s="1412"/>
      <c r="AT127" s="1412"/>
      <c r="AU127" s="1412"/>
      <c r="AV127" s="1412"/>
      <c r="AW127" s="1498" t="s">
        <v>2039</v>
      </c>
      <c r="AX127" s="1408"/>
      <c r="AY127" s="1414" t="s">
        <v>1871</v>
      </c>
      <c r="AZ127" s="1418" t="s">
        <v>1871</v>
      </c>
      <c r="BA127" s="1418" t="s">
        <v>1871</v>
      </c>
      <c r="BB127" s="1418" t="s">
        <v>1871</v>
      </c>
      <c r="BC127" s="1418"/>
      <c r="BD127" s="1420"/>
    </row>
    <row r="128" spans="1:56" ht="27.6" x14ac:dyDescent="0.3">
      <c r="A128" s="69"/>
      <c r="B1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8" s="1492" t="s">
        <v>2034</v>
      </c>
      <c r="D128" s="1493" t="s">
        <v>2033</v>
      </c>
      <c r="E128" s="1494" t="s">
        <v>772</v>
      </c>
      <c r="F128" s="1217" t="str">
        <f>VLOOKUP(TBL4_OptApp[[#This Row],[Option type
Defined List]],'Option Typs_Grps'!B$2:C$47, 2, FALSE)</f>
        <v>Resource Options</v>
      </c>
      <c r="G128" s="1409" t="s">
        <v>355</v>
      </c>
      <c r="H128" s="1410" t="s">
        <v>760</v>
      </c>
      <c r="I128" s="1410" t="s">
        <v>1871</v>
      </c>
      <c r="J128" s="1419"/>
      <c r="K128" s="1415"/>
      <c r="L128" s="1410" t="s">
        <v>1871</v>
      </c>
      <c r="M128" s="1411" t="s">
        <v>1871</v>
      </c>
      <c r="N128" s="1419" t="s">
        <v>1871</v>
      </c>
      <c r="O128" s="1410" t="s">
        <v>1871</v>
      </c>
      <c r="P128" s="1410" t="s">
        <v>1871</v>
      </c>
      <c r="Q128" s="1410" t="s">
        <v>1871</v>
      </c>
      <c r="R128" s="1498" t="s">
        <v>1963</v>
      </c>
      <c r="S128" s="1415" t="s">
        <v>762</v>
      </c>
      <c r="T128" s="1415" t="s">
        <v>762</v>
      </c>
      <c r="U128" s="1412"/>
      <c r="V128" s="1412"/>
      <c r="W128" s="1412"/>
      <c r="X128" s="1412"/>
      <c r="Y128" s="1412"/>
      <c r="Z128" s="1412"/>
      <c r="AA128" s="1412"/>
      <c r="AB128" s="1413"/>
      <c r="AC128" s="1412"/>
      <c r="AD128" s="1412"/>
      <c r="AE128" s="1412"/>
      <c r="AF128" s="1414"/>
      <c r="AG128" s="1412"/>
      <c r="AH128" s="1412"/>
      <c r="AI128" s="1412"/>
      <c r="AJ128" s="1412"/>
      <c r="AK128" s="1412"/>
      <c r="AL128" s="1412"/>
      <c r="AM128" s="1412"/>
      <c r="AN128" s="1412"/>
      <c r="AO128" s="1412"/>
      <c r="AP128" s="1412"/>
      <c r="AQ128" s="1412"/>
      <c r="AR128" s="1412"/>
      <c r="AS128" s="1412"/>
      <c r="AT128" s="1412"/>
      <c r="AU128" s="1412"/>
      <c r="AV128" s="1412"/>
      <c r="AW128" s="1498" t="s">
        <v>2034</v>
      </c>
      <c r="AX128" s="1408"/>
      <c r="AY128" s="1414" t="s">
        <v>1871</v>
      </c>
      <c r="AZ128" s="1418" t="s">
        <v>1871</v>
      </c>
      <c r="BA128" s="1418" t="s">
        <v>1871</v>
      </c>
      <c r="BB128" s="1418" t="s">
        <v>1871</v>
      </c>
      <c r="BC128" s="1418"/>
      <c r="BD128" s="1420"/>
    </row>
    <row r="129" spans="1:56" ht="100.8" x14ac:dyDescent="0.3">
      <c r="A129" s="69"/>
      <c r="B1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9" s="1492" t="s">
        <v>2051</v>
      </c>
      <c r="D129" s="1493" t="s">
        <v>2052</v>
      </c>
      <c r="E129" s="1494" t="s">
        <v>772</v>
      </c>
      <c r="F129" s="1217" t="str">
        <f>VLOOKUP(TBL4_OptApp[[#This Row],[Option type
Defined List]],'Option Typs_Grps'!B$2:C$47, 2, FALSE)</f>
        <v>Resource Options</v>
      </c>
      <c r="G129" s="1409" t="s">
        <v>355</v>
      </c>
      <c r="H129" s="1410" t="s">
        <v>760</v>
      </c>
      <c r="I129" s="1410" t="s">
        <v>1871</v>
      </c>
      <c r="J129" s="1419"/>
      <c r="K129" s="1415"/>
      <c r="L129" s="1410" t="s">
        <v>1871</v>
      </c>
      <c r="M129" s="1411" t="s">
        <v>1871</v>
      </c>
      <c r="N129" s="1419" t="s">
        <v>1871</v>
      </c>
      <c r="O129" s="1410" t="s">
        <v>1871</v>
      </c>
      <c r="P129" s="1410" t="s">
        <v>1871</v>
      </c>
      <c r="Q129" s="1410" t="s">
        <v>1871</v>
      </c>
      <c r="R129" s="1498" t="s">
        <v>2093</v>
      </c>
      <c r="S129" s="1415" t="s">
        <v>762</v>
      </c>
      <c r="T129" s="1415" t="s">
        <v>762</v>
      </c>
      <c r="U129" s="1412"/>
      <c r="V129" s="1412"/>
      <c r="W129" s="1412"/>
      <c r="X129" s="1412"/>
      <c r="Y129" s="1412"/>
      <c r="Z129" s="1412"/>
      <c r="AA129" s="1412"/>
      <c r="AB129" s="1413"/>
      <c r="AC129" s="1412"/>
      <c r="AD129" s="1412"/>
      <c r="AE129" s="1412"/>
      <c r="AF129" s="1414"/>
      <c r="AG129" s="1412"/>
      <c r="AH129" s="1412"/>
      <c r="AI129" s="1412"/>
      <c r="AJ129" s="1412"/>
      <c r="AK129" s="1412"/>
      <c r="AL129" s="1412"/>
      <c r="AM129" s="1412"/>
      <c r="AN129" s="1412"/>
      <c r="AO129" s="1412"/>
      <c r="AP129" s="1412"/>
      <c r="AQ129" s="1412"/>
      <c r="AR129" s="1412"/>
      <c r="AS129" s="1412"/>
      <c r="AT129" s="1412"/>
      <c r="AU129" s="1412"/>
      <c r="AV129" s="1412"/>
      <c r="AW129" s="1498" t="s">
        <v>2107</v>
      </c>
      <c r="AX129" s="1408"/>
      <c r="AY129" s="1414" t="s">
        <v>1871</v>
      </c>
      <c r="AZ129" s="1418" t="s">
        <v>1871</v>
      </c>
      <c r="BA129" s="1418" t="s">
        <v>1871</v>
      </c>
      <c r="BB129" s="1418" t="s">
        <v>1871</v>
      </c>
      <c r="BC129" s="1418"/>
      <c r="BD129" s="1420"/>
    </row>
    <row r="130" spans="1:56" ht="43.2" x14ac:dyDescent="0.3">
      <c r="A130" s="69"/>
      <c r="B1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0" s="1492" t="s">
        <v>2043</v>
      </c>
      <c r="D130" s="1493" t="s">
        <v>2041</v>
      </c>
      <c r="E130" s="1494" t="s">
        <v>772</v>
      </c>
      <c r="F130" s="1217" t="str">
        <f>VLOOKUP(TBL4_OptApp[[#This Row],[Option type
Defined List]],'Option Typs_Grps'!B$2:C$47, 2, FALSE)</f>
        <v>Resource Options</v>
      </c>
      <c r="G130" s="1409" t="s">
        <v>355</v>
      </c>
      <c r="H130" s="1410" t="s">
        <v>760</v>
      </c>
      <c r="I130" s="1410" t="s">
        <v>1871</v>
      </c>
      <c r="J130" s="1419"/>
      <c r="K130" s="1415"/>
      <c r="L130" s="1410" t="s">
        <v>1871</v>
      </c>
      <c r="M130" s="1411" t="s">
        <v>1871</v>
      </c>
      <c r="N130" s="1419" t="s">
        <v>1871</v>
      </c>
      <c r="O130" s="1410" t="s">
        <v>1871</v>
      </c>
      <c r="P130" s="1410" t="s">
        <v>1871</v>
      </c>
      <c r="Q130" s="1410" t="s">
        <v>1871</v>
      </c>
      <c r="R130" s="1498" t="s">
        <v>2254</v>
      </c>
      <c r="S130" s="1415" t="s">
        <v>762</v>
      </c>
      <c r="T130" s="1415" t="s">
        <v>762</v>
      </c>
      <c r="U130" s="1412"/>
      <c r="V130" s="1412"/>
      <c r="W130" s="1412"/>
      <c r="X130" s="1412"/>
      <c r="Y130" s="1412"/>
      <c r="Z130" s="1412"/>
      <c r="AA130" s="1412"/>
      <c r="AB130" s="1413"/>
      <c r="AC130" s="1412"/>
      <c r="AD130" s="1412"/>
      <c r="AE130" s="1412"/>
      <c r="AF130" s="1414"/>
      <c r="AG130" s="1412"/>
      <c r="AH130" s="1412"/>
      <c r="AI130" s="1412"/>
      <c r="AJ130" s="1412"/>
      <c r="AK130" s="1412"/>
      <c r="AL130" s="1412"/>
      <c r="AM130" s="1412"/>
      <c r="AN130" s="1412"/>
      <c r="AO130" s="1412"/>
      <c r="AP130" s="1412"/>
      <c r="AQ130" s="1412"/>
      <c r="AR130" s="1412"/>
      <c r="AS130" s="1412"/>
      <c r="AT130" s="1412"/>
      <c r="AU130" s="1412"/>
      <c r="AV130" s="1412"/>
      <c r="AW130" s="1498" t="s">
        <v>2218</v>
      </c>
      <c r="AX130" s="1408"/>
      <c r="AY130" s="1414" t="s">
        <v>1871</v>
      </c>
      <c r="AZ130" s="1418" t="s">
        <v>1871</v>
      </c>
      <c r="BA130" s="1418" t="s">
        <v>1871</v>
      </c>
      <c r="BB130" s="1418" t="s">
        <v>1871</v>
      </c>
      <c r="BC130" s="1418"/>
      <c r="BD130" s="1420"/>
    </row>
    <row r="131" spans="1:56" ht="43.2" x14ac:dyDescent="0.3">
      <c r="A131" s="69"/>
      <c r="B1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1" s="1492" t="s">
        <v>2044</v>
      </c>
      <c r="D131" s="1493" t="s">
        <v>2042</v>
      </c>
      <c r="E131" s="1494" t="s">
        <v>772</v>
      </c>
      <c r="F131" s="1217" t="str">
        <f>VLOOKUP(TBL4_OptApp[[#This Row],[Option type
Defined List]],'Option Typs_Grps'!B$2:C$47, 2, FALSE)</f>
        <v>Resource Options</v>
      </c>
      <c r="G131" s="1409" t="s">
        <v>355</v>
      </c>
      <c r="H131" s="1410" t="s">
        <v>760</v>
      </c>
      <c r="I131" s="1410" t="s">
        <v>1871</v>
      </c>
      <c r="J131" s="1419"/>
      <c r="K131" s="1415"/>
      <c r="L131" s="1410" t="s">
        <v>1871</v>
      </c>
      <c r="M131" s="1411" t="s">
        <v>1871</v>
      </c>
      <c r="N131" s="1419" t="s">
        <v>1871</v>
      </c>
      <c r="O131" s="1410" t="s">
        <v>1871</v>
      </c>
      <c r="P131" s="1410" t="s">
        <v>1871</v>
      </c>
      <c r="Q131" s="1410" t="s">
        <v>1871</v>
      </c>
      <c r="R131" s="1498" t="s">
        <v>2090</v>
      </c>
      <c r="S131" s="1415" t="s">
        <v>762</v>
      </c>
      <c r="T131" s="1415" t="s">
        <v>762</v>
      </c>
      <c r="U131" s="1412"/>
      <c r="V131" s="1412"/>
      <c r="W131" s="1412"/>
      <c r="X131" s="1412"/>
      <c r="Y131" s="1412"/>
      <c r="Z131" s="1412"/>
      <c r="AA131" s="1412"/>
      <c r="AB131" s="1413"/>
      <c r="AC131" s="1412"/>
      <c r="AD131" s="1412"/>
      <c r="AE131" s="1412"/>
      <c r="AF131" s="1414"/>
      <c r="AG131" s="1412"/>
      <c r="AH131" s="1412"/>
      <c r="AI131" s="1412"/>
      <c r="AJ131" s="1412"/>
      <c r="AK131" s="1412"/>
      <c r="AL131" s="1412"/>
      <c r="AM131" s="1412"/>
      <c r="AN131" s="1412"/>
      <c r="AO131" s="1412"/>
      <c r="AP131" s="1412"/>
      <c r="AQ131" s="1412"/>
      <c r="AR131" s="1412"/>
      <c r="AS131" s="1412"/>
      <c r="AT131" s="1412"/>
      <c r="AU131" s="1412"/>
      <c r="AV131" s="1412"/>
      <c r="AW131" s="1498" t="s">
        <v>2219</v>
      </c>
      <c r="AX131" s="1408"/>
      <c r="AY131" s="1414" t="s">
        <v>1871</v>
      </c>
      <c r="AZ131" s="1418" t="s">
        <v>1871</v>
      </c>
      <c r="BA131" s="1418" t="s">
        <v>1871</v>
      </c>
      <c r="BB131" s="1418" t="s">
        <v>1871</v>
      </c>
      <c r="BC131" s="1418"/>
      <c r="BD131" s="1420"/>
    </row>
    <row r="132" spans="1:56" ht="57.6" x14ac:dyDescent="0.3">
      <c r="A132" s="69"/>
      <c r="B1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2" s="1492" t="s">
        <v>2045</v>
      </c>
      <c r="D132" s="1493" t="s">
        <v>2046</v>
      </c>
      <c r="E132" s="1494" t="s">
        <v>772</v>
      </c>
      <c r="F132" s="1217" t="str">
        <f>VLOOKUP(TBL4_OptApp[[#This Row],[Option type
Defined List]],'Option Typs_Grps'!B$2:C$47, 2, FALSE)</f>
        <v>Resource Options</v>
      </c>
      <c r="G132" s="1409" t="s">
        <v>355</v>
      </c>
      <c r="H132" s="1410" t="s">
        <v>760</v>
      </c>
      <c r="I132" s="1410" t="s">
        <v>1871</v>
      </c>
      <c r="J132" s="1419"/>
      <c r="K132" s="1415"/>
      <c r="L132" s="1410" t="s">
        <v>1871</v>
      </c>
      <c r="M132" s="1411" t="s">
        <v>1871</v>
      </c>
      <c r="N132" s="1419" t="s">
        <v>1871</v>
      </c>
      <c r="O132" s="1410" t="s">
        <v>1871</v>
      </c>
      <c r="P132" s="1410" t="s">
        <v>1871</v>
      </c>
      <c r="Q132" s="1410" t="s">
        <v>1871</v>
      </c>
      <c r="R132" s="1498" t="s">
        <v>2252</v>
      </c>
      <c r="S132" s="1415" t="s">
        <v>762</v>
      </c>
      <c r="T132" s="1415" t="s">
        <v>762</v>
      </c>
      <c r="U132" s="1412"/>
      <c r="V132" s="1412"/>
      <c r="W132" s="1412"/>
      <c r="X132" s="1412"/>
      <c r="Y132" s="1412"/>
      <c r="Z132" s="1412"/>
      <c r="AA132" s="1412"/>
      <c r="AB132" s="1413"/>
      <c r="AC132" s="1412"/>
      <c r="AD132" s="1412"/>
      <c r="AE132" s="1412"/>
      <c r="AF132" s="1414"/>
      <c r="AG132" s="1412"/>
      <c r="AH132" s="1412"/>
      <c r="AI132" s="1412"/>
      <c r="AJ132" s="1412"/>
      <c r="AK132" s="1412"/>
      <c r="AL132" s="1412"/>
      <c r="AM132" s="1412"/>
      <c r="AN132" s="1412"/>
      <c r="AO132" s="1412"/>
      <c r="AP132" s="1412"/>
      <c r="AQ132" s="1412"/>
      <c r="AR132" s="1412"/>
      <c r="AS132" s="1412"/>
      <c r="AT132" s="1412"/>
      <c r="AU132" s="1412"/>
      <c r="AV132" s="1412"/>
      <c r="AW132" s="1498" t="s">
        <v>2106</v>
      </c>
      <c r="AX132" s="1408"/>
      <c r="AY132" s="1414" t="s">
        <v>1871</v>
      </c>
      <c r="AZ132" s="1418" t="s">
        <v>1871</v>
      </c>
      <c r="BA132" s="1418" t="s">
        <v>1871</v>
      </c>
      <c r="BB132" s="1418" t="s">
        <v>1871</v>
      </c>
      <c r="BC132" s="1418"/>
      <c r="BD132" s="1420"/>
    </row>
    <row r="133" spans="1:56" ht="57.6" x14ac:dyDescent="0.3">
      <c r="A133" s="69"/>
      <c r="B1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3" s="1492" t="s">
        <v>2047</v>
      </c>
      <c r="D133" s="1493" t="s">
        <v>2048</v>
      </c>
      <c r="E133" s="1494" t="s">
        <v>772</v>
      </c>
      <c r="F133" s="1217" t="str">
        <f>VLOOKUP(TBL4_OptApp[[#This Row],[Option type
Defined List]],'Option Typs_Grps'!B$2:C$47, 2, FALSE)</f>
        <v>Resource Options</v>
      </c>
      <c r="G133" s="1409" t="s">
        <v>355</v>
      </c>
      <c r="H133" s="1410" t="s">
        <v>760</v>
      </c>
      <c r="I133" s="1410" t="s">
        <v>1871</v>
      </c>
      <c r="J133" s="1419"/>
      <c r="K133" s="1415"/>
      <c r="L133" s="1410" t="s">
        <v>1871</v>
      </c>
      <c r="M133" s="1411" t="s">
        <v>1871</v>
      </c>
      <c r="N133" s="1419" t="s">
        <v>1871</v>
      </c>
      <c r="O133" s="1410" t="s">
        <v>1871</v>
      </c>
      <c r="P133" s="1410" t="s">
        <v>1871</v>
      </c>
      <c r="Q133" s="1410" t="s">
        <v>1871</v>
      </c>
      <c r="R133" s="1498" t="s">
        <v>2091</v>
      </c>
      <c r="S133" s="1415" t="s">
        <v>762</v>
      </c>
      <c r="T133" s="1415" t="s">
        <v>762</v>
      </c>
      <c r="U133" s="1412"/>
      <c r="V133" s="1412"/>
      <c r="W133" s="1412"/>
      <c r="X133" s="1412"/>
      <c r="Y133" s="1412"/>
      <c r="Z133" s="1412"/>
      <c r="AA133" s="1412"/>
      <c r="AB133" s="1413"/>
      <c r="AC133" s="1412"/>
      <c r="AD133" s="1412"/>
      <c r="AE133" s="1412"/>
      <c r="AF133" s="1414"/>
      <c r="AG133" s="1412"/>
      <c r="AH133" s="1412"/>
      <c r="AI133" s="1412"/>
      <c r="AJ133" s="1412"/>
      <c r="AK133" s="1412"/>
      <c r="AL133" s="1412"/>
      <c r="AM133" s="1412"/>
      <c r="AN133" s="1412"/>
      <c r="AO133" s="1412"/>
      <c r="AP133" s="1412"/>
      <c r="AQ133" s="1412"/>
      <c r="AR133" s="1412"/>
      <c r="AS133" s="1412"/>
      <c r="AT133" s="1412"/>
      <c r="AU133" s="1412"/>
      <c r="AV133" s="1412"/>
      <c r="AW133" s="1498" t="s">
        <v>2220</v>
      </c>
      <c r="AX133" s="1408"/>
      <c r="AY133" s="1414" t="s">
        <v>1871</v>
      </c>
      <c r="AZ133" s="1418" t="s">
        <v>1871</v>
      </c>
      <c r="BA133" s="1418" t="s">
        <v>1871</v>
      </c>
      <c r="BB133" s="1418" t="s">
        <v>1871</v>
      </c>
      <c r="BC133" s="1418"/>
      <c r="BD133" s="1420"/>
    </row>
    <row r="134" spans="1:56" ht="57.6" x14ac:dyDescent="0.3">
      <c r="A134" s="69"/>
      <c r="B1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4" s="1492" t="s">
        <v>2049</v>
      </c>
      <c r="D134" s="1493" t="s">
        <v>2050</v>
      </c>
      <c r="E134" s="1494" t="s">
        <v>772</v>
      </c>
      <c r="F134" s="1217" t="str">
        <f>VLOOKUP(TBL4_OptApp[[#This Row],[Option type
Defined List]],'Option Typs_Grps'!B$2:C$47, 2, FALSE)</f>
        <v>Resource Options</v>
      </c>
      <c r="G134" s="1409" t="s">
        <v>355</v>
      </c>
      <c r="H134" s="1410" t="s">
        <v>760</v>
      </c>
      <c r="I134" s="1410" t="s">
        <v>1871</v>
      </c>
      <c r="J134" s="1419"/>
      <c r="K134" s="1415"/>
      <c r="L134" s="1410" t="s">
        <v>1871</v>
      </c>
      <c r="M134" s="1411" t="s">
        <v>1871</v>
      </c>
      <c r="N134" s="1419" t="s">
        <v>1871</v>
      </c>
      <c r="O134" s="1410" t="s">
        <v>1871</v>
      </c>
      <c r="P134" s="1410" t="s">
        <v>1871</v>
      </c>
      <c r="Q134" s="1410" t="s">
        <v>1871</v>
      </c>
      <c r="R134" s="1498" t="s">
        <v>2092</v>
      </c>
      <c r="S134" s="1415" t="s">
        <v>762</v>
      </c>
      <c r="T134" s="1415" t="s">
        <v>762</v>
      </c>
      <c r="U134" s="1412"/>
      <c r="V134" s="1412"/>
      <c r="W134" s="1412"/>
      <c r="X134" s="1412"/>
      <c r="Y134" s="1412"/>
      <c r="Z134" s="1412"/>
      <c r="AA134" s="1412"/>
      <c r="AB134" s="1413"/>
      <c r="AC134" s="1412"/>
      <c r="AD134" s="1412"/>
      <c r="AE134" s="1412"/>
      <c r="AF134" s="1414"/>
      <c r="AG134" s="1412"/>
      <c r="AH134" s="1412"/>
      <c r="AI134" s="1412"/>
      <c r="AJ134" s="1412"/>
      <c r="AK134" s="1412"/>
      <c r="AL134" s="1412"/>
      <c r="AM134" s="1412"/>
      <c r="AN134" s="1412"/>
      <c r="AO134" s="1412"/>
      <c r="AP134" s="1412"/>
      <c r="AQ134" s="1412"/>
      <c r="AR134" s="1412"/>
      <c r="AS134" s="1412"/>
      <c r="AT134" s="1412"/>
      <c r="AU134" s="1412"/>
      <c r="AV134" s="1412"/>
      <c r="AW134" s="1498" t="s">
        <v>2049</v>
      </c>
      <c r="AX134" s="1408"/>
      <c r="AY134" s="1414" t="s">
        <v>1871</v>
      </c>
      <c r="AZ134" s="1418" t="s">
        <v>1871</v>
      </c>
      <c r="BA134" s="1418" t="s">
        <v>1871</v>
      </c>
      <c r="BB134" s="1418" t="s">
        <v>1871</v>
      </c>
      <c r="BC134" s="1418"/>
      <c r="BD134" s="1420"/>
    </row>
    <row r="135" spans="1:56" ht="86.4" x14ac:dyDescent="0.3">
      <c r="A135" s="69"/>
      <c r="B1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5" s="1492" t="s">
        <v>2053</v>
      </c>
      <c r="D135" s="1493" t="s">
        <v>2054</v>
      </c>
      <c r="E135" s="1494" t="s">
        <v>772</v>
      </c>
      <c r="F135" s="1217" t="str">
        <f>VLOOKUP(TBL4_OptApp[[#This Row],[Option type
Defined List]],'Option Typs_Grps'!B$2:C$47, 2, FALSE)</f>
        <v>Resource Options</v>
      </c>
      <c r="G135" s="1409" t="s">
        <v>355</v>
      </c>
      <c r="H135" s="1410" t="s">
        <v>760</v>
      </c>
      <c r="I135" s="1410" t="s">
        <v>1871</v>
      </c>
      <c r="J135" s="1419"/>
      <c r="K135" s="1415"/>
      <c r="L135" s="1410" t="s">
        <v>1871</v>
      </c>
      <c r="M135" s="1411" t="s">
        <v>1871</v>
      </c>
      <c r="N135" s="1419" t="s">
        <v>1871</v>
      </c>
      <c r="O135" s="1410" t="s">
        <v>1871</v>
      </c>
      <c r="P135" s="1410" t="s">
        <v>1871</v>
      </c>
      <c r="Q135" s="1410" t="s">
        <v>1871</v>
      </c>
      <c r="R135" s="1498" t="s">
        <v>2253</v>
      </c>
      <c r="S135" s="1415" t="s">
        <v>762</v>
      </c>
      <c r="T135" s="1415" t="s">
        <v>762</v>
      </c>
      <c r="U135" s="1412"/>
      <c r="V135" s="1412"/>
      <c r="W135" s="1412"/>
      <c r="X135" s="1412"/>
      <c r="Y135" s="1412"/>
      <c r="Z135" s="1412"/>
      <c r="AA135" s="1412"/>
      <c r="AB135" s="1413"/>
      <c r="AC135" s="1412"/>
      <c r="AD135" s="1412"/>
      <c r="AE135" s="1412"/>
      <c r="AF135" s="1414"/>
      <c r="AG135" s="1412"/>
      <c r="AH135" s="1412"/>
      <c r="AI135" s="1412"/>
      <c r="AJ135" s="1412"/>
      <c r="AK135" s="1412"/>
      <c r="AL135" s="1412"/>
      <c r="AM135" s="1412"/>
      <c r="AN135" s="1412"/>
      <c r="AO135" s="1412"/>
      <c r="AP135" s="1412"/>
      <c r="AQ135" s="1412"/>
      <c r="AR135" s="1412"/>
      <c r="AS135" s="1412"/>
      <c r="AT135" s="1412"/>
      <c r="AU135" s="1412"/>
      <c r="AV135" s="1412"/>
      <c r="AW135" s="1498" t="s">
        <v>2053</v>
      </c>
      <c r="AX135" s="1408"/>
      <c r="AY135" s="1414" t="s">
        <v>1871</v>
      </c>
      <c r="AZ135" s="1418" t="s">
        <v>1871</v>
      </c>
      <c r="BA135" s="1418" t="s">
        <v>1871</v>
      </c>
      <c r="BB135" s="1418" t="s">
        <v>1871</v>
      </c>
      <c r="BC135" s="1418"/>
      <c r="BD135" s="1420"/>
    </row>
    <row r="136" spans="1:56" ht="28.8" x14ac:dyDescent="0.3">
      <c r="A136" s="69"/>
      <c r="B1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36" s="1492" t="s">
        <v>2061</v>
      </c>
      <c r="D136" s="1493" t="s">
        <v>2062</v>
      </c>
      <c r="E136" s="1494" t="s">
        <v>1204</v>
      </c>
      <c r="F136" s="1217" t="str">
        <f>VLOOKUP(TBL4_OptApp[[#This Row],[Option type
Defined List]],'Option Typs_Grps'!B$2:C$47, 2, FALSE)</f>
        <v>Production Options</v>
      </c>
      <c r="G136" s="1409" t="s">
        <v>355</v>
      </c>
      <c r="H136" s="1410" t="s">
        <v>760</v>
      </c>
      <c r="I136" s="1410" t="s">
        <v>1871</v>
      </c>
      <c r="J136" s="1419"/>
      <c r="K136" s="1415"/>
      <c r="L136" s="1410" t="s">
        <v>1871</v>
      </c>
      <c r="M136" s="1411" t="s">
        <v>1871</v>
      </c>
      <c r="N136" s="1419" t="s">
        <v>1871</v>
      </c>
      <c r="O136" s="1410" t="s">
        <v>1871</v>
      </c>
      <c r="P136" s="1410" t="s">
        <v>1871</v>
      </c>
      <c r="Q136" s="1410" t="s">
        <v>1871</v>
      </c>
      <c r="R136" s="1498" t="s">
        <v>1966</v>
      </c>
      <c r="S136" s="1415" t="s">
        <v>762</v>
      </c>
      <c r="T136" s="1415" t="s">
        <v>762</v>
      </c>
      <c r="U136" s="1412"/>
      <c r="V136" s="1412"/>
      <c r="W136" s="1412"/>
      <c r="X136" s="1412"/>
      <c r="Y136" s="1412"/>
      <c r="Z136" s="1412"/>
      <c r="AA136" s="1412"/>
      <c r="AB136" s="1413"/>
      <c r="AC136" s="1412"/>
      <c r="AD136" s="1412"/>
      <c r="AE136" s="1412"/>
      <c r="AF136" s="1414"/>
      <c r="AG136" s="1412"/>
      <c r="AH136" s="1412"/>
      <c r="AI136" s="1412"/>
      <c r="AJ136" s="1412"/>
      <c r="AK136" s="1412"/>
      <c r="AL136" s="1412"/>
      <c r="AM136" s="1412"/>
      <c r="AN136" s="1412"/>
      <c r="AO136" s="1412"/>
      <c r="AP136" s="1412"/>
      <c r="AQ136" s="1412"/>
      <c r="AR136" s="1412"/>
      <c r="AS136" s="1412"/>
      <c r="AT136" s="1412"/>
      <c r="AU136" s="1412"/>
      <c r="AV136" s="1412"/>
      <c r="AW136" s="1498" t="s">
        <v>2061</v>
      </c>
      <c r="AX136" s="1408"/>
      <c r="AY136" s="1414" t="s">
        <v>1871</v>
      </c>
      <c r="AZ136" s="1418" t="s">
        <v>1871</v>
      </c>
      <c r="BA136" s="1418" t="s">
        <v>1871</v>
      </c>
      <c r="BB136" s="1418" t="s">
        <v>1871</v>
      </c>
      <c r="BC136" s="1418"/>
      <c r="BD136" s="1420"/>
    </row>
    <row r="137" spans="1:56" ht="28.8" x14ac:dyDescent="0.3">
      <c r="A137" s="69"/>
      <c r="B1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37" s="1492" t="s">
        <v>2059</v>
      </c>
      <c r="D137" s="1493" t="s">
        <v>2060</v>
      </c>
      <c r="E137" s="1494" t="s">
        <v>1204</v>
      </c>
      <c r="F137" s="1217" t="str">
        <f>VLOOKUP(TBL4_OptApp[[#This Row],[Option type
Defined List]],'Option Typs_Grps'!B$2:C$47, 2, FALSE)</f>
        <v>Production Options</v>
      </c>
      <c r="G137" s="1409" t="s">
        <v>355</v>
      </c>
      <c r="H137" s="1410" t="s">
        <v>760</v>
      </c>
      <c r="I137" s="1410" t="s">
        <v>1871</v>
      </c>
      <c r="J137" s="1419"/>
      <c r="K137" s="1415"/>
      <c r="L137" s="1410" t="s">
        <v>1871</v>
      </c>
      <c r="M137" s="1411" t="s">
        <v>1871</v>
      </c>
      <c r="N137" s="1419" t="s">
        <v>1871</v>
      </c>
      <c r="O137" s="1410" t="s">
        <v>1871</v>
      </c>
      <c r="P137" s="1410" t="s">
        <v>1871</v>
      </c>
      <c r="Q137" s="1410" t="s">
        <v>1871</v>
      </c>
      <c r="R137" s="1498" t="s">
        <v>1966</v>
      </c>
      <c r="S137" s="1415" t="s">
        <v>762</v>
      </c>
      <c r="T137" s="1415" t="s">
        <v>762</v>
      </c>
      <c r="U137" s="1412"/>
      <c r="V137" s="1412"/>
      <c r="W137" s="1412"/>
      <c r="X137" s="1412"/>
      <c r="Y137" s="1412"/>
      <c r="Z137" s="1412"/>
      <c r="AA137" s="1412"/>
      <c r="AB137" s="1413"/>
      <c r="AC137" s="1412"/>
      <c r="AD137" s="1412"/>
      <c r="AE137" s="1412"/>
      <c r="AF137" s="1414"/>
      <c r="AG137" s="1412"/>
      <c r="AH137" s="1412"/>
      <c r="AI137" s="1412"/>
      <c r="AJ137" s="1412"/>
      <c r="AK137" s="1412"/>
      <c r="AL137" s="1412"/>
      <c r="AM137" s="1412"/>
      <c r="AN137" s="1412"/>
      <c r="AO137" s="1412"/>
      <c r="AP137" s="1412"/>
      <c r="AQ137" s="1412"/>
      <c r="AR137" s="1412"/>
      <c r="AS137" s="1412"/>
      <c r="AT137" s="1412"/>
      <c r="AU137" s="1412"/>
      <c r="AV137" s="1412"/>
      <c r="AW137" s="1498" t="s">
        <v>2059</v>
      </c>
      <c r="AX137" s="1408"/>
      <c r="AY137" s="1414" t="s">
        <v>1871</v>
      </c>
      <c r="AZ137" s="1418" t="s">
        <v>1871</v>
      </c>
      <c r="BA137" s="1418" t="s">
        <v>1871</v>
      </c>
      <c r="BB137" s="1418" t="s">
        <v>1871</v>
      </c>
      <c r="BC137" s="1418"/>
      <c r="BD137" s="1420"/>
    </row>
    <row r="138" spans="1:56" ht="28.8" x14ac:dyDescent="0.3">
      <c r="A138" s="69"/>
      <c r="B1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38" s="1492" t="s">
        <v>2055</v>
      </c>
      <c r="D138" s="1493" t="s">
        <v>2056</v>
      </c>
      <c r="E138" s="1494" t="s">
        <v>1204</v>
      </c>
      <c r="F138" s="1217" t="str">
        <f>VLOOKUP(TBL4_OptApp[[#This Row],[Option type
Defined List]],'Option Typs_Grps'!B$2:C$47, 2, FALSE)</f>
        <v>Production Options</v>
      </c>
      <c r="G138" s="1409" t="s">
        <v>355</v>
      </c>
      <c r="H138" s="1410" t="s">
        <v>760</v>
      </c>
      <c r="I138" s="1410" t="s">
        <v>1871</v>
      </c>
      <c r="J138" s="1419"/>
      <c r="K138" s="1415"/>
      <c r="L138" s="1410" t="s">
        <v>1871</v>
      </c>
      <c r="M138" s="1411" t="s">
        <v>1871</v>
      </c>
      <c r="N138" s="1419" t="s">
        <v>1871</v>
      </c>
      <c r="O138" s="1410" t="s">
        <v>1871</v>
      </c>
      <c r="P138" s="1410" t="s">
        <v>1871</v>
      </c>
      <c r="Q138" s="1410" t="s">
        <v>1871</v>
      </c>
      <c r="R138" s="1498" t="s">
        <v>1966</v>
      </c>
      <c r="S138" s="1415" t="s">
        <v>762</v>
      </c>
      <c r="T138" s="1415" t="s">
        <v>762</v>
      </c>
      <c r="U138" s="1412"/>
      <c r="V138" s="1412"/>
      <c r="W138" s="1412"/>
      <c r="X138" s="1412"/>
      <c r="Y138" s="1412"/>
      <c r="Z138" s="1412"/>
      <c r="AA138" s="1412"/>
      <c r="AB138" s="1413"/>
      <c r="AC138" s="1412"/>
      <c r="AD138" s="1412"/>
      <c r="AE138" s="1412"/>
      <c r="AF138" s="1414"/>
      <c r="AG138" s="1412"/>
      <c r="AH138" s="1412"/>
      <c r="AI138" s="1412"/>
      <c r="AJ138" s="1412"/>
      <c r="AK138" s="1412"/>
      <c r="AL138" s="1412"/>
      <c r="AM138" s="1412"/>
      <c r="AN138" s="1412"/>
      <c r="AO138" s="1412"/>
      <c r="AP138" s="1412"/>
      <c r="AQ138" s="1412"/>
      <c r="AR138" s="1412"/>
      <c r="AS138" s="1412"/>
      <c r="AT138" s="1412"/>
      <c r="AU138" s="1412"/>
      <c r="AV138" s="1412"/>
      <c r="AW138" s="1498" t="s">
        <v>2055</v>
      </c>
      <c r="AX138" s="1408"/>
      <c r="AY138" s="1414" t="s">
        <v>1871</v>
      </c>
      <c r="AZ138" s="1418" t="s">
        <v>1871</v>
      </c>
      <c r="BA138" s="1418" t="s">
        <v>1871</v>
      </c>
      <c r="BB138" s="1418" t="s">
        <v>1871</v>
      </c>
      <c r="BC138" s="1418"/>
      <c r="BD138" s="1420"/>
    </row>
    <row r="139" spans="1:56" ht="28.8" x14ac:dyDescent="0.3">
      <c r="A139" s="69"/>
      <c r="B1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39" s="1492" t="s">
        <v>2057</v>
      </c>
      <c r="D139" s="1493" t="s">
        <v>2058</v>
      </c>
      <c r="E139" s="1494" t="s">
        <v>1204</v>
      </c>
      <c r="F139" s="1217" t="str">
        <f>VLOOKUP(TBL4_OptApp[[#This Row],[Option type
Defined List]],'Option Typs_Grps'!B$2:C$47, 2, FALSE)</f>
        <v>Production Options</v>
      </c>
      <c r="G139" s="1409" t="s">
        <v>355</v>
      </c>
      <c r="H139" s="1410" t="s">
        <v>760</v>
      </c>
      <c r="I139" s="1410" t="s">
        <v>1871</v>
      </c>
      <c r="J139" s="1419"/>
      <c r="K139" s="1415"/>
      <c r="L139" s="1410" t="s">
        <v>1871</v>
      </c>
      <c r="M139" s="1411" t="s">
        <v>1871</v>
      </c>
      <c r="N139" s="1419" t="s">
        <v>1871</v>
      </c>
      <c r="O139" s="1410" t="s">
        <v>1871</v>
      </c>
      <c r="P139" s="1410" t="s">
        <v>1871</v>
      </c>
      <c r="Q139" s="1410" t="s">
        <v>1871</v>
      </c>
      <c r="R139" s="1498" t="s">
        <v>1966</v>
      </c>
      <c r="S139" s="1415" t="s">
        <v>762</v>
      </c>
      <c r="T139" s="1415" t="s">
        <v>762</v>
      </c>
      <c r="U139" s="1412"/>
      <c r="V139" s="1412"/>
      <c r="W139" s="1412"/>
      <c r="X139" s="1412"/>
      <c r="Y139" s="1412"/>
      <c r="Z139" s="1412"/>
      <c r="AA139" s="1412"/>
      <c r="AB139" s="1413"/>
      <c r="AC139" s="1412"/>
      <c r="AD139" s="1412"/>
      <c r="AE139" s="1412"/>
      <c r="AF139" s="1414"/>
      <c r="AG139" s="1412"/>
      <c r="AH139" s="1412"/>
      <c r="AI139" s="1412"/>
      <c r="AJ139" s="1412"/>
      <c r="AK139" s="1412"/>
      <c r="AL139" s="1412"/>
      <c r="AM139" s="1412"/>
      <c r="AN139" s="1412"/>
      <c r="AO139" s="1412"/>
      <c r="AP139" s="1412"/>
      <c r="AQ139" s="1412"/>
      <c r="AR139" s="1412"/>
      <c r="AS139" s="1412"/>
      <c r="AT139" s="1412"/>
      <c r="AU139" s="1412"/>
      <c r="AV139" s="1412"/>
      <c r="AW139" s="1498" t="s">
        <v>2057</v>
      </c>
      <c r="AX139" s="1408"/>
      <c r="AY139" s="1414" t="s">
        <v>1871</v>
      </c>
      <c r="AZ139" s="1418" t="s">
        <v>1871</v>
      </c>
      <c r="BA139" s="1418" t="s">
        <v>1871</v>
      </c>
      <c r="BB139" s="1418" t="s">
        <v>1871</v>
      </c>
      <c r="BC139" s="1418"/>
      <c r="BD139" s="1420"/>
    </row>
    <row r="140" spans="1:56" ht="43.2" x14ac:dyDescent="0.3">
      <c r="A140" s="69"/>
      <c r="B1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0" s="1492" t="s">
        <v>1692</v>
      </c>
      <c r="D140" s="1493" t="s">
        <v>1839</v>
      </c>
      <c r="E140" s="1494" t="s">
        <v>776</v>
      </c>
      <c r="F140" s="1217" t="str">
        <f>VLOOKUP(TBL4_OptApp[[#This Row],[Option type
Defined List]],'Option Typs_Grps'!B$2:C$47, 2, FALSE)</f>
        <v>Resource Options</v>
      </c>
      <c r="G140" s="1409" t="s">
        <v>355</v>
      </c>
      <c r="H140" s="1410" t="s">
        <v>760</v>
      </c>
      <c r="I140" s="1410" t="s">
        <v>1871</v>
      </c>
      <c r="J140" s="1419"/>
      <c r="K140" s="1415"/>
      <c r="L140" s="1410" t="s">
        <v>1871</v>
      </c>
      <c r="M140" s="1411" t="s">
        <v>1871</v>
      </c>
      <c r="N140" s="1419" t="s">
        <v>1871</v>
      </c>
      <c r="O140" s="1410" t="s">
        <v>1871</v>
      </c>
      <c r="P140" s="1410" t="s">
        <v>1871</v>
      </c>
      <c r="Q140" s="1410" t="s">
        <v>1871</v>
      </c>
      <c r="R140" s="1498" t="s">
        <v>1967</v>
      </c>
      <c r="S140" s="1415" t="s">
        <v>762</v>
      </c>
      <c r="T140" s="1415" t="s">
        <v>762</v>
      </c>
      <c r="U140" s="1412"/>
      <c r="V140" s="1412"/>
      <c r="W140" s="1412"/>
      <c r="X140" s="1412"/>
      <c r="Y140" s="1412"/>
      <c r="Z140" s="1412"/>
      <c r="AA140" s="1412"/>
      <c r="AB140" s="1413"/>
      <c r="AC140" s="1412"/>
      <c r="AD140" s="1412"/>
      <c r="AE140" s="1412"/>
      <c r="AF140" s="1414"/>
      <c r="AG140" s="1412"/>
      <c r="AH140" s="1412"/>
      <c r="AI140" s="1412"/>
      <c r="AJ140" s="1412"/>
      <c r="AK140" s="1412"/>
      <c r="AL140" s="1412"/>
      <c r="AM140" s="1412"/>
      <c r="AN140" s="1412"/>
      <c r="AO140" s="1412"/>
      <c r="AP140" s="1412"/>
      <c r="AQ140" s="1412"/>
      <c r="AR140" s="1412"/>
      <c r="AS140" s="1412"/>
      <c r="AT140" s="1412"/>
      <c r="AU140" s="1412"/>
      <c r="AV140" s="1412"/>
      <c r="AW140" s="1498" t="s">
        <v>1692</v>
      </c>
      <c r="AX140" s="1408"/>
      <c r="AY140" s="1414" t="s">
        <v>1871</v>
      </c>
      <c r="AZ140" s="1418" t="s">
        <v>1871</v>
      </c>
      <c r="BA140" s="1418" t="s">
        <v>1871</v>
      </c>
      <c r="BB140" s="1418" t="s">
        <v>1871</v>
      </c>
      <c r="BC140" s="1418"/>
      <c r="BD140" s="1420"/>
    </row>
    <row r="141" spans="1:56" ht="28.8" x14ac:dyDescent="0.3">
      <c r="A141" s="69"/>
      <c r="B1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1" s="1492" t="s">
        <v>1693</v>
      </c>
      <c r="D141" s="1493" t="s">
        <v>1840</v>
      </c>
      <c r="E141" s="1494" t="s">
        <v>776</v>
      </c>
      <c r="F141" s="1217" t="str">
        <f>VLOOKUP(TBL4_OptApp[[#This Row],[Option type
Defined List]],'Option Typs_Grps'!B$2:C$47, 2, FALSE)</f>
        <v>Resource Options</v>
      </c>
      <c r="G141" s="1409" t="s">
        <v>355</v>
      </c>
      <c r="H141" s="1410" t="s">
        <v>760</v>
      </c>
      <c r="I141" s="1410" t="s">
        <v>1871</v>
      </c>
      <c r="J141" s="1419"/>
      <c r="K141" s="1415"/>
      <c r="L141" s="1410" t="s">
        <v>1871</v>
      </c>
      <c r="M141" s="1411" t="s">
        <v>1871</v>
      </c>
      <c r="N141" s="1419" t="s">
        <v>1871</v>
      </c>
      <c r="O141" s="1410" t="s">
        <v>1871</v>
      </c>
      <c r="P141" s="1410" t="s">
        <v>1871</v>
      </c>
      <c r="Q141" s="1410" t="s">
        <v>1871</v>
      </c>
      <c r="R141" s="1498" t="s">
        <v>1968</v>
      </c>
      <c r="S141" s="1415" t="s">
        <v>762</v>
      </c>
      <c r="T141" s="1415" t="s">
        <v>762</v>
      </c>
      <c r="U141" s="1412"/>
      <c r="V141" s="1412"/>
      <c r="W141" s="1412"/>
      <c r="X141" s="1412"/>
      <c r="Y141" s="1412"/>
      <c r="Z141" s="1412"/>
      <c r="AA141" s="1412"/>
      <c r="AB141" s="1413"/>
      <c r="AC141" s="1412"/>
      <c r="AD141" s="1412"/>
      <c r="AE141" s="1412"/>
      <c r="AF141" s="1414"/>
      <c r="AG141" s="1412"/>
      <c r="AH141" s="1412"/>
      <c r="AI141" s="1412"/>
      <c r="AJ141" s="1412"/>
      <c r="AK141" s="1412"/>
      <c r="AL141" s="1412"/>
      <c r="AM141" s="1412"/>
      <c r="AN141" s="1412"/>
      <c r="AO141" s="1412"/>
      <c r="AP141" s="1412"/>
      <c r="AQ141" s="1412"/>
      <c r="AR141" s="1412"/>
      <c r="AS141" s="1412"/>
      <c r="AT141" s="1412"/>
      <c r="AU141" s="1412"/>
      <c r="AV141" s="1412"/>
      <c r="AW141" s="1498" t="s">
        <v>1693</v>
      </c>
      <c r="AX141" s="1408"/>
      <c r="AY141" s="1414" t="s">
        <v>1871</v>
      </c>
      <c r="AZ141" s="1418" t="s">
        <v>1871</v>
      </c>
      <c r="BA141" s="1418" t="s">
        <v>1871</v>
      </c>
      <c r="BB141" s="1418" t="s">
        <v>1871</v>
      </c>
      <c r="BC141" s="1418"/>
      <c r="BD141" s="1420"/>
    </row>
    <row r="142" spans="1:56" ht="28.8" x14ac:dyDescent="0.3">
      <c r="A142" s="69"/>
      <c r="B1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2" s="1492" t="s">
        <v>1694</v>
      </c>
      <c r="D142" s="1493" t="s">
        <v>1841</v>
      </c>
      <c r="E142" s="1494" t="s">
        <v>1169</v>
      </c>
      <c r="F142" s="1217" t="str">
        <f>VLOOKUP(TBL4_OptApp[[#This Row],[Option type
Defined List]],'Option Typs_Grps'!B$2:C$47, 2, FALSE)</f>
        <v>Resource Options</v>
      </c>
      <c r="G142" s="1409" t="s">
        <v>355</v>
      </c>
      <c r="H142" s="1410" t="s">
        <v>760</v>
      </c>
      <c r="I142" s="1410" t="s">
        <v>1871</v>
      </c>
      <c r="J142" s="1419"/>
      <c r="K142" s="1415"/>
      <c r="L142" s="1410" t="s">
        <v>1871</v>
      </c>
      <c r="M142" s="1411" t="s">
        <v>1871</v>
      </c>
      <c r="N142" s="1419" t="s">
        <v>1871</v>
      </c>
      <c r="O142" s="1410" t="s">
        <v>1871</v>
      </c>
      <c r="P142" s="1410" t="s">
        <v>1871</v>
      </c>
      <c r="Q142" s="1410" t="s">
        <v>1871</v>
      </c>
      <c r="R142" s="1498" t="s">
        <v>1969</v>
      </c>
      <c r="S142" s="1415" t="s">
        <v>762</v>
      </c>
      <c r="T142" s="1415" t="s">
        <v>762</v>
      </c>
      <c r="U142" s="1412"/>
      <c r="V142" s="1412"/>
      <c r="W142" s="1412"/>
      <c r="X142" s="1412"/>
      <c r="Y142" s="1412"/>
      <c r="Z142" s="1412"/>
      <c r="AA142" s="1412"/>
      <c r="AB142" s="1413"/>
      <c r="AC142" s="1412"/>
      <c r="AD142" s="1412"/>
      <c r="AE142" s="1412"/>
      <c r="AF142" s="1414"/>
      <c r="AG142" s="1412"/>
      <c r="AH142" s="1412"/>
      <c r="AI142" s="1412"/>
      <c r="AJ142" s="1412"/>
      <c r="AK142" s="1412"/>
      <c r="AL142" s="1412"/>
      <c r="AM142" s="1412"/>
      <c r="AN142" s="1412"/>
      <c r="AO142" s="1412"/>
      <c r="AP142" s="1412"/>
      <c r="AQ142" s="1412"/>
      <c r="AR142" s="1412"/>
      <c r="AS142" s="1412"/>
      <c r="AT142" s="1412"/>
      <c r="AU142" s="1412"/>
      <c r="AV142" s="1412"/>
      <c r="AW142" s="1498" t="s">
        <v>1694</v>
      </c>
      <c r="AX142" s="1408"/>
      <c r="AY142" s="1414" t="s">
        <v>1871</v>
      </c>
      <c r="AZ142" s="1418" t="s">
        <v>1871</v>
      </c>
      <c r="BA142" s="1418" t="s">
        <v>1871</v>
      </c>
      <c r="BB142" s="1418" t="s">
        <v>1871</v>
      </c>
      <c r="BC142" s="1418"/>
      <c r="BD142" s="1420"/>
    </row>
    <row r="143" spans="1:56" ht="57.6" x14ac:dyDescent="0.3">
      <c r="A143" s="69"/>
      <c r="B1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3" s="1492" t="s">
        <v>1695</v>
      </c>
      <c r="D143" s="1493" t="s">
        <v>1842</v>
      </c>
      <c r="E143" s="1494" t="s">
        <v>776</v>
      </c>
      <c r="F143" s="1217" t="str">
        <f>VLOOKUP(TBL4_OptApp[[#This Row],[Option type
Defined List]],'Option Typs_Grps'!B$2:C$47, 2, FALSE)</f>
        <v>Resource Options</v>
      </c>
      <c r="G143" s="1409" t="s">
        <v>355</v>
      </c>
      <c r="H143" s="1410" t="s">
        <v>760</v>
      </c>
      <c r="I143" s="1410" t="s">
        <v>1871</v>
      </c>
      <c r="J143" s="1419"/>
      <c r="K143" s="1415"/>
      <c r="L143" s="1410" t="s">
        <v>1871</v>
      </c>
      <c r="M143" s="1411" t="s">
        <v>1871</v>
      </c>
      <c r="N143" s="1419" t="s">
        <v>1871</v>
      </c>
      <c r="O143" s="1410" t="s">
        <v>1871</v>
      </c>
      <c r="P143" s="1410" t="s">
        <v>1871</v>
      </c>
      <c r="Q143" s="1410" t="s">
        <v>1871</v>
      </c>
      <c r="R143" s="1498" t="s">
        <v>1970</v>
      </c>
      <c r="S143" s="1415" t="s">
        <v>762</v>
      </c>
      <c r="T143" s="1415" t="s">
        <v>762</v>
      </c>
      <c r="U143" s="1412"/>
      <c r="V143" s="1412"/>
      <c r="W143" s="1412"/>
      <c r="X143" s="1412"/>
      <c r="Y143" s="1412"/>
      <c r="Z143" s="1412"/>
      <c r="AA143" s="1412"/>
      <c r="AB143" s="1413"/>
      <c r="AC143" s="1412"/>
      <c r="AD143" s="1412"/>
      <c r="AE143" s="1412"/>
      <c r="AF143" s="1414"/>
      <c r="AG143" s="1412"/>
      <c r="AH143" s="1412"/>
      <c r="AI143" s="1412"/>
      <c r="AJ143" s="1412"/>
      <c r="AK143" s="1412"/>
      <c r="AL143" s="1412"/>
      <c r="AM143" s="1412"/>
      <c r="AN143" s="1412"/>
      <c r="AO143" s="1412"/>
      <c r="AP143" s="1412"/>
      <c r="AQ143" s="1412"/>
      <c r="AR143" s="1412"/>
      <c r="AS143" s="1412"/>
      <c r="AT143" s="1412"/>
      <c r="AU143" s="1412"/>
      <c r="AV143" s="1412"/>
      <c r="AW143" s="1498" t="s">
        <v>1695</v>
      </c>
      <c r="AX143" s="1408"/>
      <c r="AY143" s="1414" t="s">
        <v>1871</v>
      </c>
      <c r="AZ143" s="1418" t="s">
        <v>1871</v>
      </c>
      <c r="BA143" s="1418" t="s">
        <v>1871</v>
      </c>
      <c r="BB143" s="1418" t="s">
        <v>1871</v>
      </c>
      <c r="BC143" s="1418"/>
      <c r="BD143" s="1420"/>
    </row>
    <row r="144" spans="1:56" ht="43.2" x14ac:dyDescent="0.3">
      <c r="A144" s="69"/>
      <c r="B1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4" s="1492" t="s">
        <v>1696</v>
      </c>
      <c r="D144" s="1493" t="s">
        <v>1843</v>
      </c>
      <c r="E144" s="1494" t="s">
        <v>781</v>
      </c>
      <c r="F144" s="1217" t="str">
        <f>VLOOKUP(TBL4_OptApp[[#This Row],[Option type
Defined List]],'Option Typs_Grps'!B$2:C$47, 2, FALSE)</f>
        <v>Customer Options</v>
      </c>
      <c r="G144" s="1409" t="s">
        <v>355</v>
      </c>
      <c r="H144" s="1410" t="s">
        <v>760</v>
      </c>
      <c r="I144" s="1410" t="s">
        <v>1871</v>
      </c>
      <c r="J144" s="1419"/>
      <c r="K144" s="1415"/>
      <c r="L144" s="1410" t="s">
        <v>1871</v>
      </c>
      <c r="M144" s="1411" t="s">
        <v>1871</v>
      </c>
      <c r="N144" s="1419" t="s">
        <v>1871</v>
      </c>
      <c r="O144" s="1410" t="s">
        <v>1871</v>
      </c>
      <c r="P144" s="1410" t="s">
        <v>1871</v>
      </c>
      <c r="Q144" s="1410" t="s">
        <v>1871</v>
      </c>
      <c r="R144" s="1498" t="s">
        <v>1971</v>
      </c>
      <c r="S144" s="1415" t="s">
        <v>762</v>
      </c>
      <c r="T144" s="1415" t="s">
        <v>762</v>
      </c>
      <c r="U144" s="1412"/>
      <c r="V144" s="1412"/>
      <c r="W144" s="1412"/>
      <c r="X144" s="1412"/>
      <c r="Y144" s="1412"/>
      <c r="Z144" s="1412"/>
      <c r="AA144" s="1412"/>
      <c r="AB144" s="1413"/>
      <c r="AC144" s="1412"/>
      <c r="AD144" s="1412"/>
      <c r="AE144" s="1412"/>
      <c r="AF144" s="1414"/>
      <c r="AG144" s="1412"/>
      <c r="AH144" s="1412"/>
      <c r="AI144" s="1412"/>
      <c r="AJ144" s="1412"/>
      <c r="AK144" s="1412"/>
      <c r="AL144" s="1412"/>
      <c r="AM144" s="1412"/>
      <c r="AN144" s="1412"/>
      <c r="AO144" s="1412"/>
      <c r="AP144" s="1412"/>
      <c r="AQ144" s="1412"/>
      <c r="AR144" s="1412"/>
      <c r="AS144" s="1412"/>
      <c r="AT144" s="1412"/>
      <c r="AU144" s="1412"/>
      <c r="AV144" s="1412"/>
      <c r="AW144" s="1498" t="s">
        <v>1696</v>
      </c>
      <c r="AX144" s="1408"/>
      <c r="AY144" s="1414" t="s">
        <v>1871</v>
      </c>
      <c r="AZ144" s="1418" t="s">
        <v>1871</v>
      </c>
      <c r="BA144" s="1418" t="s">
        <v>1871</v>
      </c>
      <c r="BB144" s="1418" t="s">
        <v>1871</v>
      </c>
      <c r="BC144" s="1418"/>
      <c r="BD144" s="1420"/>
    </row>
    <row r="145" spans="1:56" ht="43.2" x14ac:dyDescent="0.3">
      <c r="A145" s="69"/>
      <c r="B1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5" s="1492" t="s">
        <v>1697</v>
      </c>
      <c r="D145" s="1493" t="s">
        <v>1844</v>
      </c>
      <c r="E145" s="1494" t="s">
        <v>781</v>
      </c>
      <c r="F145" s="1217" t="str">
        <f>VLOOKUP(TBL4_OptApp[[#This Row],[Option type
Defined List]],'Option Typs_Grps'!B$2:C$47, 2, FALSE)</f>
        <v>Customer Options</v>
      </c>
      <c r="G145" s="1409" t="s">
        <v>355</v>
      </c>
      <c r="H145" s="1410" t="s">
        <v>760</v>
      </c>
      <c r="I145" s="1410" t="s">
        <v>1871</v>
      </c>
      <c r="J145" s="1419"/>
      <c r="K145" s="1415"/>
      <c r="L145" s="1410" t="s">
        <v>1871</v>
      </c>
      <c r="M145" s="1411" t="s">
        <v>1871</v>
      </c>
      <c r="N145" s="1419" t="s">
        <v>1871</v>
      </c>
      <c r="O145" s="1410" t="s">
        <v>1871</v>
      </c>
      <c r="P145" s="1410" t="s">
        <v>1871</v>
      </c>
      <c r="Q145" s="1410" t="s">
        <v>1871</v>
      </c>
      <c r="R145" s="1498" t="s">
        <v>1972</v>
      </c>
      <c r="S145" s="1415" t="s">
        <v>762</v>
      </c>
      <c r="T145" s="1415" t="s">
        <v>762</v>
      </c>
      <c r="U145" s="1412"/>
      <c r="V145" s="1412"/>
      <c r="W145" s="1412"/>
      <c r="X145" s="1412"/>
      <c r="Y145" s="1412"/>
      <c r="Z145" s="1412"/>
      <c r="AA145" s="1412"/>
      <c r="AB145" s="1413"/>
      <c r="AC145" s="1412"/>
      <c r="AD145" s="1412"/>
      <c r="AE145" s="1412"/>
      <c r="AF145" s="1414"/>
      <c r="AG145" s="1412"/>
      <c r="AH145" s="1412"/>
      <c r="AI145" s="1412"/>
      <c r="AJ145" s="1412"/>
      <c r="AK145" s="1412"/>
      <c r="AL145" s="1412"/>
      <c r="AM145" s="1412"/>
      <c r="AN145" s="1412"/>
      <c r="AO145" s="1412"/>
      <c r="AP145" s="1412"/>
      <c r="AQ145" s="1412"/>
      <c r="AR145" s="1412"/>
      <c r="AS145" s="1412"/>
      <c r="AT145" s="1412"/>
      <c r="AU145" s="1412"/>
      <c r="AV145" s="1412"/>
      <c r="AW145" s="1498" t="s">
        <v>1697</v>
      </c>
      <c r="AX145" s="1408"/>
      <c r="AY145" s="1414" t="s">
        <v>1871</v>
      </c>
      <c r="AZ145" s="1418" t="s">
        <v>1871</v>
      </c>
      <c r="BA145" s="1418" t="s">
        <v>1871</v>
      </c>
      <c r="BB145" s="1418" t="s">
        <v>1871</v>
      </c>
      <c r="BC145" s="1418"/>
      <c r="BD145" s="1420"/>
    </row>
    <row r="146" spans="1:56" ht="57.6" x14ac:dyDescent="0.3">
      <c r="A146" s="69"/>
      <c r="B1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6" s="1492" t="s">
        <v>1698</v>
      </c>
      <c r="D146" s="1493" t="s">
        <v>1845</v>
      </c>
      <c r="E146" s="1494" t="s">
        <v>773</v>
      </c>
      <c r="F146" s="1217" t="str">
        <f>VLOOKUP(TBL4_OptApp[[#This Row],[Option type
Defined List]],'Option Typs_Grps'!B$2:C$47, 2, FALSE)</f>
        <v>Resource Options</v>
      </c>
      <c r="G146" s="1409" t="s">
        <v>355</v>
      </c>
      <c r="H146" s="1410" t="s">
        <v>760</v>
      </c>
      <c r="I146" s="1410" t="s">
        <v>1871</v>
      </c>
      <c r="J146" s="1419"/>
      <c r="K146" s="1415"/>
      <c r="L146" s="1410" t="s">
        <v>1871</v>
      </c>
      <c r="M146" s="1411" t="s">
        <v>1871</v>
      </c>
      <c r="N146" s="1419" t="s">
        <v>1871</v>
      </c>
      <c r="O146" s="1410" t="s">
        <v>1871</v>
      </c>
      <c r="P146" s="1410" t="s">
        <v>1871</v>
      </c>
      <c r="Q146" s="1410" t="s">
        <v>1871</v>
      </c>
      <c r="R146" s="1498" t="s">
        <v>2094</v>
      </c>
      <c r="S146" s="1415" t="s">
        <v>762</v>
      </c>
      <c r="T146" s="1415" t="s">
        <v>762</v>
      </c>
      <c r="U146" s="1412"/>
      <c r="V146" s="1412"/>
      <c r="W146" s="1412"/>
      <c r="X146" s="1412"/>
      <c r="Y146" s="1412"/>
      <c r="Z146" s="1412"/>
      <c r="AA146" s="1412"/>
      <c r="AB146" s="1413"/>
      <c r="AC146" s="1412"/>
      <c r="AD146" s="1412"/>
      <c r="AE146" s="1412"/>
      <c r="AF146" s="1414"/>
      <c r="AG146" s="1412"/>
      <c r="AH146" s="1412"/>
      <c r="AI146" s="1412"/>
      <c r="AJ146" s="1412"/>
      <c r="AK146" s="1412"/>
      <c r="AL146" s="1412"/>
      <c r="AM146" s="1412"/>
      <c r="AN146" s="1412"/>
      <c r="AO146" s="1412"/>
      <c r="AP146" s="1412"/>
      <c r="AQ146" s="1412"/>
      <c r="AR146" s="1412"/>
      <c r="AS146" s="1412"/>
      <c r="AT146" s="1412"/>
      <c r="AU146" s="1412"/>
      <c r="AV146" s="1412"/>
      <c r="AW146" s="1498" t="s">
        <v>1698</v>
      </c>
      <c r="AX146" s="1408"/>
      <c r="AY146" s="1414" t="s">
        <v>1871</v>
      </c>
      <c r="AZ146" s="1418" t="s">
        <v>1871</v>
      </c>
      <c r="BA146" s="1418" t="s">
        <v>1871</v>
      </c>
      <c r="BB146" s="1418" t="s">
        <v>1871</v>
      </c>
      <c r="BC146" s="1418"/>
      <c r="BD146" s="1420"/>
    </row>
    <row r="147" spans="1:56" ht="86.4" x14ac:dyDescent="0.3">
      <c r="A147" s="69"/>
      <c r="B1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7" s="1492" t="s">
        <v>1699</v>
      </c>
      <c r="D147" s="1493" t="s">
        <v>1846</v>
      </c>
      <c r="E147" s="1494" t="s">
        <v>773</v>
      </c>
      <c r="F147" s="1217" t="str">
        <f>VLOOKUP(TBL4_OptApp[[#This Row],[Option type
Defined List]],'Option Typs_Grps'!B$2:C$47, 2, FALSE)</f>
        <v>Resource Options</v>
      </c>
      <c r="G147" s="1409" t="s">
        <v>355</v>
      </c>
      <c r="H147" s="1410" t="s">
        <v>760</v>
      </c>
      <c r="I147" s="1410" t="s">
        <v>1871</v>
      </c>
      <c r="J147" s="1419"/>
      <c r="K147" s="1415"/>
      <c r="L147" s="1410" t="s">
        <v>1871</v>
      </c>
      <c r="M147" s="1411" t="s">
        <v>1871</v>
      </c>
      <c r="N147" s="1419" t="s">
        <v>1871</v>
      </c>
      <c r="O147" s="1410" t="s">
        <v>1871</v>
      </c>
      <c r="P147" s="1410" t="s">
        <v>1871</v>
      </c>
      <c r="Q147" s="1410" t="s">
        <v>1871</v>
      </c>
      <c r="R147" s="1498" t="s">
        <v>1973</v>
      </c>
      <c r="S147" s="1415" t="s">
        <v>762</v>
      </c>
      <c r="T147" s="1415" t="s">
        <v>762</v>
      </c>
      <c r="U147" s="1412"/>
      <c r="V147" s="1412"/>
      <c r="W147" s="1412"/>
      <c r="X147" s="1412"/>
      <c r="Y147" s="1412"/>
      <c r="Z147" s="1412"/>
      <c r="AA147" s="1412"/>
      <c r="AB147" s="1413"/>
      <c r="AC147" s="1412"/>
      <c r="AD147" s="1412"/>
      <c r="AE147" s="1412"/>
      <c r="AF147" s="1414"/>
      <c r="AG147" s="1412"/>
      <c r="AH147" s="1412"/>
      <c r="AI147" s="1412"/>
      <c r="AJ147" s="1412"/>
      <c r="AK147" s="1412"/>
      <c r="AL147" s="1412"/>
      <c r="AM147" s="1412"/>
      <c r="AN147" s="1412"/>
      <c r="AO147" s="1412"/>
      <c r="AP147" s="1412"/>
      <c r="AQ147" s="1412"/>
      <c r="AR147" s="1412"/>
      <c r="AS147" s="1412"/>
      <c r="AT147" s="1412"/>
      <c r="AU147" s="1412"/>
      <c r="AV147" s="1412"/>
      <c r="AW147" s="1498" t="s">
        <v>1699</v>
      </c>
      <c r="AX147" s="1408"/>
      <c r="AY147" s="1414" t="s">
        <v>1871</v>
      </c>
      <c r="AZ147" s="1418" t="s">
        <v>1871</v>
      </c>
      <c r="BA147" s="1418" t="s">
        <v>1871</v>
      </c>
      <c r="BB147" s="1418" t="s">
        <v>1871</v>
      </c>
      <c r="BC147" s="1418"/>
      <c r="BD147" s="1420"/>
    </row>
    <row r="148" spans="1:56" ht="72" x14ac:dyDescent="0.3">
      <c r="A148" s="69"/>
      <c r="B1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8" s="1492" t="s">
        <v>1700</v>
      </c>
      <c r="D148" s="1493" t="s">
        <v>1847</v>
      </c>
      <c r="E148" s="1494" t="s">
        <v>773</v>
      </c>
      <c r="F148" s="1217" t="str">
        <f>VLOOKUP(TBL4_OptApp[[#This Row],[Option type
Defined List]],'Option Typs_Grps'!B$2:C$47, 2, FALSE)</f>
        <v>Resource Options</v>
      </c>
      <c r="G148" s="1409" t="s">
        <v>355</v>
      </c>
      <c r="H148" s="1410" t="s">
        <v>760</v>
      </c>
      <c r="I148" s="1410" t="s">
        <v>1871</v>
      </c>
      <c r="J148" s="1419"/>
      <c r="K148" s="1415"/>
      <c r="L148" s="1410" t="s">
        <v>1871</v>
      </c>
      <c r="M148" s="1411" t="s">
        <v>1871</v>
      </c>
      <c r="N148" s="1419" t="s">
        <v>1871</v>
      </c>
      <c r="O148" s="1410" t="s">
        <v>1871</v>
      </c>
      <c r="P148" s="1410" t="s">
        <v>1871</v>
      </c>
      <c r="Q148" s="1410" t="s">
        <v>1871</v>
      </c>
      <c r="R148" s="1498" t="s">
        <v>1974</v>
      </c>
      <c r="S148" s="1415" t="s">
        <v>762</v>
      </c>
      <c r="T148" s="1415" t="s">
        <v>762</v>
      </c>
      <c r="U148" s="1412"/>
      <c r="V148" s="1412"/>
      <c r="W148" s="1412"/>
      <c r="X148" s="1412"/>
      <c r="Y148" s="1412"/>
      <c r="Z148" s="1412"/>
      <c r="AA148" s="1412"/>
      <c r="AB148" s="1413"/>
      <c r="AC148" s="1412"/>
      <c r="AD148" s="1412"/>
      <c r="AE148" s="1412"/>
      <c r="AF148" s="1414"/>
      <c r="AG148" s="1412"/>
      <c r="AH148" s="1412"/>
      <c r="AI148" s="1412"/>
      <c r="AJ148" s="1412"/>
      <c r="AK148" s="1412"/>
      <c r="AL148" s="1412"/>
      <c r="AM148" s="1412"/>
      <c r="AN148" s="1412"/>
      <c r="AO148" s="1412"/>
      <c r="AP148" s="1412"/>
      <c r="AQ148" s="1412"/>
      <c r="AR148" s="1412"/>
      <c r="AS148" s="1412"/>
      <c r="AT148" s="1412"/>
      <c r="AU148" s="1412"/>
      <c r="AV148" s="1412"/>
      <c r="AW148" s="1498" t="s">
        <v>1700</v>
      </c>
      <c r="AX148" s="1408"/>
      <c r="AY148" s="1414" t="s">
        <v>1871</v>
      </c>
      <c r="AZ148" s="1418" t="s">
        <v>1871</v>
      </c>
      <c r="BA148" s="1418" t="s">
        <v>1871</v>
      </c>
      <c r="BB148" s="1418" t="s">
        <v>1871</v>
      </c>
      <c r="BC148" s="1418"/>
      <c r="BD148" s="1420"/>
    </row>
    <row r="149" spans="1:56" ht="72" x14ac:dyDescent="0.3">
      <c r="A149" s="69"/>
      <c r="B1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9" s="1492" t="s">
        <v>1701</v>
      </c>
      <c r="D149" s="1493" t="s">
        <v>1848</v>
      </c>
      <c r="E149" s="1494" t="s">
        <v>773</v>
      </c>
      <c r="F149" s="1217" t="str">
        <f>VLOOKUP(TBL4_OptApp[[#This Row],[Option type
Defined List]],'Option Typs_Grps'!B$2:C$47, 2, FALSE)</f>
        <v>Resource Options</v>
      </c>
      <c r="G149" s="1409" t="s">
        <v>355</v>
      </c>
      <c r="H149" s="1410" t="s">
        <v>760</v>
      </c>
      <c r="I149" s="1410" t="s">
        <v>1871</v>
      </c>
      <c r="J149" s="1419"/>
      <c r="K149" s="1415"/>
      <c r="L149" s="1410" t="s">
        <v>1871</v>
      </c>
      <c r="M149" s="1411" t="s">
        <v>1871</v>
      </c>
      <c r="N149" s="1419" t="s">
        <v>1871</v>
      </c>
      <c r="O149" s="1410" t="s">
        <v>1871</v>
      </c>
      <c r="P149" s="1410" t="s">
        <v>1871</v>
      </c>
      <c r="Q149" s="1410" t="s">
        <v>1871</v>
      </c>
      <c r="R149" s="1498" t="s">
        <v>1975</v>
      </c>
      <c r="S149" s="1415" t="s">
        <v>762</v>
      </c>
      <c r="T149" s="1415" t="s">
        <v>762</v>
      </c>
      <c r="U149" s="1412"/>
      <c r="V149" s="1412"/>
      <c r="W149" s="1412"/>
      <c r="X149" s="1412"/>
      <c r="Y149" s="1412"/>
      <c r="Z149" s="1412"/>
      <c r="AA149" s="1412"/>
      <c r="AB149" s="1413"/>
      <c r="AC149" s="1412"/>
      <c r="AD149" s="1412"/>
      <c r="AE149" s="1412"/>
      <c r="AF149" s="1414"/>
      <c r="AG149" s="1412"/>
      <c r="AH149" s="1412"/>
      <c r="AI149" s="1412"/>
      <c r="AJ149" s="1412"/>
      <c r="AK149" s="1412"/>
      <c r="AL149" s="1412"/>
      <c r="AM149" s="1412"/>
      <c r="AN149" s="1412"/>
      <c r="AO149" s="1412"/>
      <c r="AP149" s="1412"/>
      <c r="AQ149" s="1412"/>
      <c r="AR149" s="1412"/>
      <c r="AS149" s="1412"/>
      <c r="AT149" s="1412"/>
      <c r="AU149" s="1412"/>
      <c r="AV149" s="1412"/>
      <c r="AW149" s="1498" t="s">
        <v>1701</v>
      </c>
      <c r="AX149" s="1408"/>
      <c r="AY149" s="1414" t="s">
        <v>1871</v>
      </c>
      <c r="AZ149" s="1418" t="s">
        <v>1871</v>
      </c>
      <c r="BA149" s="1418" t="s">
        <v>1871</v>
      </c>
      <c r="BB149" s="1418" t="s">
        <v>1871</v>
      </c>
      <c r="BC149" s="1418"/>
      <c r="BD149" s="1420"/>
    </row>
    <row r="150" spans="1:56" ht="100.8" x14ac:dyDescent="0.3">
      <c r="A150" s="69"/>
      <c r="B1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0" s="1492" t="s">
        <v>2065</v>
      </c>
      <c r="D150" s="1493" t="s">
        <v>2066</v>
      </c>
      <c r="E150" s="1494" t="s">
        <v>773</v>
      </c>
      <c r="F150" s="1217" t="str">
        <f>VLOOKUP(TBL4_OptApp[[#This Row],[Option type
Defined List]],'Option Typs_Grps'!B$2:C$47, 2, FALSE)</f>
        <v>Resource Options</v>
      </c>
      <c r="G150" s="1409" t="s">
        <v>355</v>
      </c>
      <c r="H150" s="1410" t="s">
        <v>760</v>
      </c>
      <c r="I150" s="1410" t="s">
        <v>1871</v>
      </c>
      <c r="J150" s="1419"/>
      <c r="K150" s="1415"/>
      <c r="L150" s="1410" t="s">
        <v>1871</v>
      </c>
      <c r="M150" s="1411" t="s">
        <v>1871</v>
      </c>
      <c r="N150" s="1419" t="s">
        <v>1871</v>
      </c>
      <c r="O150" s="1410" t="s">
        <v>1871</v>
      </c>
      <c r="P150" s="1410" t="s">
        <v>1871</v>
      </c>
      <c r="Q150" s="1410" t="s">
        <v>1871</v>
      </c>
      <c r="R150" s="1498" t="s">
        <v>2095</v>
      </c>
      <c r="S150" s="1415" t="s">
        <v>762</v>
      </c>
      <c r="T150" s="1415" t="s">
        <v>762</v>
      </c>
      <c r="U150" s="1412"/>
      <c r="V150" s="1412"/>
      <c r="W150" s="1412"/>
      <c r="X150" s="1412"/>
      <c r="Y150" s="1412"/>
      <c r="Z150" s="1412"/>
      <c r="AA150" s="1412"/>
      <c r="AB150" s="1413"/>
      <c r="AC150" s="1412"/>
      <c r="AD150" s="1412"/>
      <c r="AE150" s="1412"/>
      <c r="AF150" s="1414"/>
      <c r="AG150" s="1412"/>
      <c r="AH150" s="1412"/>
      <c r="AI150" s="1412"/>
      <c r="AJ150" s="1412"/>
      <c r="AK150" s="1412"/>
      <c r="AL150" s="1412"/>
      <c r="AM150" s="1412"/>
      <c r="AN150" s="1412"/>
      <c r="AO150" s="1412"/>
      <c r="AP150" s="1412"/>
      <c r="AQ150" s="1412"/>
      <c r="AR150" s="1412"/>
      <c r="AS150" s="1412"/>
      <c r="AT150" s="1412"/>
      <c r="AU150" s="1412"/>
      <c r="AV150" s="1412"/>
      <c r="AW150" s="1498" t="s">
        <v>2244</v>
      </c>
      <c r="AX150" s="1408"/>
      <c r="AY150" s="1414" t="s">
        <v>1871</v>
      </c>
      <c r="AZ150" s="1418" t="s">
        <v>1871</v>
      </c>
      <c r="BA150" s="1418" t="s">
        <v>1871</v>
      </c>
      <c r="BB150" s="1418" t="s">
        <v>1871</v>
      </c>
      <c r="BC150" s="1418"/>
      <c r="BD150" s="1420"/>
    </row>
    <row r="151" spans="1:56" ht="100.8" x14ac:dyDescent="0.3">
      <c r="A151" s="69"/>
      <c r="B1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1" s="1492" t="s">
        <v>1702</v>
      </c>
      <c r="D151" s="1493" t="s">
        <v>1849</v>
      </c>
      <c r="E151" s="1494" t="s">
        <v>773</v>
      </c>
      <c r="F151" s="1217" t="str">
        <f>VLOOKUP(TBL4_OptApp[[#This Row],[Option type
Defined List]],'Option Typs_Grps'!B$2:C$47, 2, FALSE)</f>
        <v>Resource Options</v>
      </c>
      <c r="G151" s="1409" t="s">
        <v>355</v>
      </c>
      <c r="H151" s="1410" t="s">
        <v>760</v>
      </c>
      <c r="I151" s="1410" t="s">
        <v>1871</v>
      </c>
      <c r="J151" s="1419"/>
      <c r="K151" s="1415"/>
      <c r="L151" s="1410" t="s">
        <v>1871</v>
      </c>
      <c r="M151" s="1411" t="s">
        <v>1871</v>
      </c>
      <c r="N151" s="1419" t="s">
        <v>1871</v>
      </c>
      <c r="O151" s="1410" t="s">
        <v>1871</v>
      </c>
      <c r="P151" s="1410" t="s">
        <v>1871</v>
      </c>
      <c r="Q151" s="1410" t="s">
        <v>1871</v>
      </c>
      <c r="R151" s="1498" t="s">
        <v>2096</v>
      </c>
      <c r="S151" s="1415" t="s">
        <v>762</v>
      </c>
      <c r="T151" s="1415" t="s">
        <v>762</v>
      </c>
      <c r="U151" s="1412"/>
      <c r="V151" s="1412"/>
      <c r="W151" s="1412"/>
      <c r="X151" s="1412"/>
      <c r="Y151" s="1412"/>
      <c r="Z151" s="1412"/>
      <c r="AA151" s="1412"/>
      <c r="AB151" s="1413"/>
      <c r="AC151" s="1412"/>
      <c r="AD151" s="1412"/>
      <c r="AE151" s="1412"/>
      <c r="AF151" s="1414"/>
      <c r="AG151" s="1412"/>
      <c r="AH151" s="1412"/>
      <c r="AI151" s="1412"/>
      <c r="AJ151" s="1412"/>
      <c r="AK151" s="1412"/>
      <c r="AL151" s="1412"/>
      <c r="AM151" s="1412"/>
      <c r="AN151" s="1412"/>
      <c r="AO151" s="1412"/>
      <c r="AP151" s="1412"/>
      <c r="AQ151" s="1412"/>
      <c r="AR151" s="1412"/>
      <c r="AS151" s="1412"/>
      <c r="AT151" s="1412"/>
      <c r="AU151" s="1412"/>
      <c r="AV151" s="1412"/>
      <c r="AW151" s="1498" t="s">
        <v>1702</v>
      </c>
      <c r="AX151" s="1408"/>
      <c r="AY151" s="1414" t="s">
        <v>1871</v>
      </c>
      <c r="AZ151" s="1418" t="s">
        <v>1871</v>
      </c>
      <c r="BA151" s="1418" t="s">
        <v>1871</v>
      </c>
      <c r="BB151" s="1418" t="s">
        <v>1871</v>
      </c>
      <c r="BC151" s="1418"/>
      <c r="BD151" s="1420"/>
    </row>
    <row r="152" spans="1:56" ht="100.8" x14ac:dyDescent="0.3">
      <c r="A152" s="69"/>
      <c r="B1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2" s="1492" t="s">
        <v>1703</v>
      </c>
      <c r="D152" s="1493" t="s">
        <v>1850</v>
      </c>
      <c r="E152" s="1494" t="s">
        <v>773</v>
      </c>
      <c r="F152" s="1217" t="str">
        <f>VLOOKUP(TBL4_OptApp[[#This Row],[Option type
Defined List]],'Option Typs_Grps'!B$2:C$47, 2, FALSE)</f>
        <v>Resource Options</v>
      </c>
      <c r="G152" s="1409" t="s">
        <v>355</v>
      </c>
      <c r="H152" s="1410" t="s">
        <v>760</v>
      </c>
      <c r="I152" s="1410" t="s">
        <v>1871</v>
      </c>
      <c r="J152" s="1419"/>
      <c r="K152" s="1415"/>
      <c r="L152" s="1410" t="s">
        <v>1871</v>
      </c>
      <c r="M152" s="1411" t="s">
        <v>1871</v>
      </c>
      <c r="N152" s="1419" t="s">
        <v>1871</v>
      </c>
      <c r="O152" s="1410" t="s">
        <v>1871</v>
      </c>
      <c r="P152" s="1410" t="s">
        <v>1871</v>
      </c>
      <c r="Q152" s="1410" t="s">
        <v>1871</v>
      </c>
      <c r="R152" s="1498" t="s">
        <v>2096</v>
      </c>
      <c r="S152" s="1415" t="s">
        <v>762</v>
      </c>
      <c r="T152" s="1415" t="s">
        <v>762</v>
      </c>
      <c r="U152" s="1412"/>
      <c r="V152" s="1412"/>
      <c r="W152" s="1412"/>
      <c r="X152" s="1412"/>
      <c r="Y152" s="1412"/>
      <c r="Z152" s="1412"/>
      <c r="AA152" s="1412"/>
      <c r="AB152" s="1413"/>
      <c r="AC152" s="1412"/>
      <c r="AD152" s="1412"/>
      <c r="AE152" s="1412"/>
      <c r="AF152" s="1414"/>
      <c r="AG152" s="1412"/>
      <c r="AH152" s="1412"/>
      <c r="AI152" s="1412"/>
      <c r="AJ152" s="1412"/>
      <c r="AK152" s="1412"/>
      <c r="AL152" s="1412"/>
      <c r="AM152" s="1412"/>
      <c r="AN152" s="1412"/>
      <c r="AO152" s="1412"/>
      <c r="AP152" s="1412"/>
      <c r="AQ152" s="1412"/>
      <c r="AR152" s="1412"/>
      <c r="AS152" s="1412"/>
      <c r="AT152" s="1412"/>
      <c r="AU152" s="1412"/>
      <c r="AV152" s="1412"/>
      <c r="AW152" s="1498" t="s">
        <v>1703</v>
      </c>
      <c r="AX152" s="1408"/>
      <c r="AY152" s="1414" t="s">
        <v>1871</v>
      </c>
      <c r="AZ152" s="1418" t="s">
        <v>1871</v>
      </c>
      <c r="BA152" s="1418" t="s">
        <v>1871</v>
      </c>
      <c r="BB152" s="1418" t="s">
        <v>1871</v>
      </c>
      <c r="BC152" s="1418"/>
      <c r="BD152" s="1420"/>
    </row>
    <row r="153" spans="1:56" ht="100.8" x14ac:dyDescent="0.3">
      <c r="A153" s="69"/>
      <c r="B1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3" s="1492" t="s">
        <v>1704</v>
      </c>
      <c r="D153" s="1493" t="s">
        <v>1851</v>
      </c>
      <c r="E153" s="1494" t="s">
        <v>773</v>
      </c>
      <c r="F153" s="1217" t="str">
        <f>VLOOKUP(TBL4_OptApp[[#This Row],[Option type
Defined List]],'Option Typs_Grps'!B$2:C$47, 2, FALSE)</f>
        <v>Resource Options</v>
      </c>
      <c r="G153" s="1409" t="s">
        <v>355</v>
      </c>
      <c r="H153" s="1410" t="s">
        <v>760</v>
      </c>
      <c r="I153" s="1410" t="s">
        <v>1871</v>
      </c>
      <c r="J153" s="1419"/>
      <c r="K153" s="1415"/>
      <c r="L153" s="1410" t="s">
        <v>1871</v>
      </c>
      <c r="M153" s="1411" t="s">
        <v>1871</v>
      </c>
      <c r="N153" s="1419" t="s">
        <v>1871</v>
      </c>
      <c r="O153" s="1410" t="s">
        <v>1871</v>
      </c>
      <c r="P153" s="1410" t="s">
        <v>1871</v>
      </c>
      <c r="Q153" s="1410" t="s">
        <v>1871</v>
      </c>
      <c r="R153" s="1498" t="s">
        <v>2096</v>
      </c>
      <c r="S153" s="1415" t="s">
        <v>762</v>
      </c>
      <c r="T153" s="1415" t="s">
        <v>762</v>
      </c>
      <c r="U153" s="1412"/>
      <c r="V153" s="1412"/>
      <c r="W153" s="1412"/>
      <c r="X153" s="1412"/>
      <c r="Y153" s="1412"/>
      <c r="Z153" s="1412"/>
      <c r="AA153" s="1412"/>
      <c r="AB153" s="1413"/>
      <c r="AC153" s="1412"/>
      <c r="AD153" s="1412"/>
      <c r="AE153" s="1412"/>
      <c r="AF153" s="1414"/>
      <c r="AG153" s="1412"/>
      <c r="AH153" s="1412"/>
      <c r="AI153" s="1412"/>
      <c r="AJ153" s="1412"/>
      <c r="AK153" s="1412"/>
      <c r="AL153" s="1412"/>
      <c r="AM153" s="1412"/>
      <c r="AN153" s="1412"/>
      <c r="AO153" s="1412"/>
      <c r="AP153" s="1412"/>
      <c r="AQ153" s="1412"/>
      <c r="AR153" s="1412"/>
      <c r="AS153" s="1412"/>
      <c r="AT153" s="1412"/>
      <c r="AU153" s="1412"/>
      <c r="AV153" s="1412"/>
      <c r="AW153" s="1498" t="s">
        <v>1704</v>
      </c>
      <c r="AX153" s="1408"/>
      <c r="AY153" s="1414" t="s">
        <v>1871</v>
      </c>
      <c r="AZ153" s="1418" t="s">
        <v>1871</v>
      </c>
      <c r="BA153" s="1418" t="s">
        <v>1871</v>
      </c>
      <c r="BB153" s="1418" t="s">
        <v>1871</v>
      </c>
      <c r="BC153" s="1418"/>
      <c r="BD153" s="1420"/>
    </row>
    <row r="154" spans="1:56" ht="57.6" x14ac:dyDescent="0.3">
      <c r="A154" s="69"/>
      <c r="B1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4" s="1492" t="s">
        <v>2064</v>
      </c>
      <c r="D154" s="1493" t="s">
        <v>2063</v>
      </c>
      <c r="E154" s="1494" t="s">
        <v>773</v>
      </c>
      <c r="F154" s="1217" t="str">
        <f>VLOOKUP(TBL4_OptApp[[#This Row],[Option type
Defined List]],'Option Typs_Grps'!B$2:C$47, 2, FALSE)</f>
        <v>Resource Options</v>
      </c>
      <c r="G154" s="1409" t="s">
        <v>355</v>
      </c>
      <c r="H154" s="1410" t="s">
        <v>760</v>
      </c>
      <c r="I154" s="1410" t="s">
        <v>1871</v>
      </c>
      <c r="J154" s="1419"/>
      <c r="K154" s="1415"/>
      <c r="L154" s="1410" t="s">
        <v>1871</v>
      </c>
      <c r="M154" s="1411" t="s">
        <v>1871</v>
      </c>
      <c r="N154" s="1419" t="s">
        <v>1871</v>
      </c>
      <c r="O154" s="1410" t="s">
        <v>1871</v>
      </c>
      <c r="P154" s="1410" t="s">
        <v>1871</v>
      </c>
      <c r="Q154" s="1410" t="s">
        <v>1871</v>
      </c>
      <c r="R154" s="1498" t="s">
        <v>1976</v>
      </c>
      <c r="S154" s="1415" t="s">
        <v>762</v>
      </c>
      <c r="T154" s="1415" t="s">
        <v>762</v>
      </c>
      <c r="U154" s="1412"/>
      <c r="V154" s="1412"/>
      <c r="W154" s="1412"/>
      <c r="X154" s="1412"/>
      <c r="Y154" s="1412"/>
      <c r="Z154" s="1412"/>
      <c r="AA154" s="1412"/>
      <c r="AB154" s="1413"/>
      <c r="AC154" s="1412"/>
      <c r="AD154" s="1412"/>
      <c r="AE154" s="1412"/>
      <c r="AF154" s="1414"/>
      <c r="AG154" s="1412"/>
      <c r="AH154" s="1412"/>
      <c r="AI154" s="1412"/>
      <c r="AJ154" s="1412"/>
      <c r="AK154" s="1412"/>
      <c r="AL154" s="1412"/>
      <c r="AM154" s="1412"/>
      <c r="AN154" s="1412"/>
      <c r="AO154" s="1412"/>
      <c r="AP154" s="1412"/>
      <c r="AQ154" s="1412"/>
      <c r="AR154" s="1412"/>
      <c r="AS154" s="1412"/>
      <c r="AT154" s="1412"/>
      <c r="AU154" s="1412"/>
      <c r="AV154" s="1412"/>
      <c r="AW154" s="1498" t="s">
        <v>2245</v>
      </c>
      <c r="AX154" s="1408"/>
      <c r="AY154" s="1414" t="s">
        <v>1871</v>
      </c>
      <c r="AZ154" s="1418" t="s">
        <v>1871</v>
      </c>
      <c r="BA154" s="1418" t="s">
        <v>1871</v>
      </c>
      <c r="BB154" s="1418" t="s">
        <v>1871</v>
      </c>
      <c r="BC154" s="1418"/>
      <c r="BD154" s="1420"/>
    </row>
    <row r="155" spans="1:56" ht="27.6" x14ac:dyDescent="0.3">
      <c r="A155" s="69"/>
      <c r="B1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5" s="1492" t="s">
        <v>1705</v>
      </c>
      <c r="D155" s="1493" t="s">
        <v>1852</v>
      </c>
      <c r="E155" s="1494" t="s">
        <v>767</v>
      </c>
      <c r="F155" s="1217" t="str">
        <f>VLOOKUP(TBL4_OptApp[[#This Row],[Option type
Defined List]],'Option Typs_Grps'!B$2:C$47, 2, FALSE)</f>
        <v>Resource Options</v>
      </c>
      <c r="G155" s="1409" t="s">
        <v>355</v>
      </c>
      <c r="H155" s="1410" t="s">
        <v>760</v>
      </c>
      <c r="I155" s="1410" t="s">
        <v>1871</v>
      </c>
      <c r="J155" s="1419"/>
      <c r="K155" s="1415"/>
      <c r="L155" s="1410" t="s">
        <v>1871</v>
      </c>
      <c r="M155" s="1411" t="s">
        <v>1871</v>
      </c>
      <c r="N155" s="1419" t="s">
        <v>1871</v>
      </c>
      <c r="O155" s="1410" t="s">
        <v>1871</v>
      </c>
      <c r="P155" s="1410" t="s">
        <v>1871</v>
      </c>
      <c r="Q155" s="1410" t="s">
        <v>1871</v>
      </c>
      <c r="R155" s="1498" t="s">
        <v>1977</v>
      </c>
      <c r="S155" s="1415" t="s">
        <v>762</v>
      </c>
      <c r="T155" s="1415" t="s">
        <v>762</v>
      </c>
      <c r="U155" s="1412"/>
      <c r="V155" s="1412"/>
      <c r="W155" s="1412"/>
      <c r="X155" s="1412"/>
      <c r="Y155" s="1412"/>
      <c r="Z155" s="1412"/>
      <c r="AA155" s="1412"/>
      <c r="AB155" s="1413"/>
      <c r="AC155" s="1412"/>
      <c r="AD155" s="1412"/>
      <c r="AE155" s="1412"/>
      <c r="AF155" s="1414"/>
      <c r="AG155" s="1412"/>
      <c r="AH155" s="1412"/>
      <c r="AI155" s="1412"/>
      <c r="AJ155" s="1412"/>
      <c r="AK155" s="1412"/>
      <c r="AL155" s="1412"/>
      <c r="AM155" s="1412"/>
      <c r="AN155" s="1412"/>
      <c r="AO155" s="1412"/>
      <c r="AP155" s="1412"/>
      <c r="AQ155" s="1412"/>
      <c r="AR155" s="1412"/>
      <c r="AS155" s="1412"/>
      <c r="AT155" s="1412"/>
      <c r="AU155" s="1412"/>
      <c r="AV155" s="1412"/>
      <c r="AW155" s="1498" t="s">
        <v>1705</v>
      </c>
      <c r="AX155" s="1408"/>
      <c r="AY155" s="1414" t="s">
        <v>1871</v>
      </c>
      <c r="AZ155" s="1418" t="s">
        <v>1871</v>
      </c>
      <c r="BA155" s="1418" t="s">
        <v>1871</v>
      </c>
      <c r="BB155" s="1418" t="s">
        <v>1871</v>
      </c>
      <c r="BC155" s="1418"/>
      <c r="BD155" s="1420"/>
    </row>
    <row r="156" spans="1:56" ht="28.8" x14ac:dyDescent="0.3">
      <c r="A156" s="69"/>
      <c r="B1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6" s="1492" t="s">
        <v>2067</v>
      </c>
      <c r="D156" s="1493" t="s">
        <v>2068</v>
      </c>
      <c r="E156" s="1494" t="s">
        <v>767</v>
      </c>
      <c r="F156" s="1217" t="str">
        <f>VLOOKUP(TBL4_OptApp[[#This Row],[Option type
Defined List]],'Option Typs_Grps'!B$2:C$47, 2, FALSE)</f>
        <v>Resource Options</v>
      </c>
      <c r="G156" s="1409" t="s">
        <v>355</v>
      </c>
      <c r="H156" s="1410" t="s">
        <v>760</v>
      </c>
      <c r="I156" s="1410" t="s">
        <v>1871</v>
      </c>
      <c r="J156" s="1419"/>
      <c r="K156" s="1415"/>
      <c r="L156" s="1410" t="s">
        <v>1871</v>
      </c>
      <c r="M156" s="1411" t="s">
        <v>1871</v>
      </c>
      <c r="N156" s="1419" t="s">
        <v>1871</v>
      </c>
      <c r="O156" s="1410" t="s">
        <v>1871</v>
      </c>
      <c r="P156" s="1410" t="s">
        <v>1871</v>
      </c>
      <c r="Q156" s="1410" t="s">
        <v>1871</v>
      </c>
      <c r="R156" s="1498" t="s">
        <v>2097</v>
      </c>
      <c r="S156" s="1415" t="s">
        <v>762</v>
      </c>
      <c r="T156" s="1415" t="s">
        <v>762</v>
      </c>
      <c r="U156" s="1412"/>
      <c r="V156" s="1412"/>
      <c r="W156" s="1412"/>
      <c r="X156" s="1412"/>
      <c r="Y156" s="1412"/>
      <c r="Z156" s="1412"/>
      <c r="AA156" s="1412"/>
      <c r="AB156" s="1413"/>
      <c r="AC156" s="1412"/>
      <c r="AD156" s="1412"/>
      <c r="AE156" s="1412"/>
      <c r="AF156" s="1414"/>
      <c r="AG156" s="1412"/>
      <c r="AH156" s="1412"/>
      <c r="AI156" s="1412"/>
      <c r="AJ156" s="1412"/>
      <c r="AK156" s="1412"/>
      <c r="AL156" s="1412"/>
      <c r="AM156" s="1412"/>
      <c r="AN156" s="1412"/>
      <c r="AO156" s="1412"/>
      <c r="AP156" s="1412"/>
      <c r="AQ156" s="1412"/>
      <c r="AR156" s="1412"/>
      <c r="AS156" s="1412"/>
      <c r="AT156" s="1412"/>
      <c r="AU156" s="1412"/>
      <c r="AV156" s="1412"/>
      <c r="AW156" s="1498" t="s">
        <v>2221</v>
      </c>
      <c r="AX156" s="1408"/>
      <c r="AY156" s="1414" t="s">
        <v>1871</v>
      </c>
      <c r="AZ156" s="1418" t="s">
        <v>1871</v>
      </c>
      <c r="BA156" s="1418" t="s">
        <v>1871</v>
      </c>
      <c r="BB156" s="1418" t="s">
        <v>1871</v>
      </c>
      <c r="BC156" s="1418"/>
      <c r="BD156" s="1420"/>
    </row>
    <row r="157" spans="1:56" ht="28.8" x14ac:dyDescent="0.3">
      <c r="A157" s="69"/>
      <c r="B1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7" s="1492" t="s">
        <v>2069</v>
      </c>
      <c r="D157" s="1493" t="s">
        <v>2070</v>
      </c>
      <c r="E157" s="1494" t="s">
        <v>767</v>
      </c>
      <c r="F157" s="1217" t="str">
        <f>VLOOKUP(TBL4_OptApp[[#This Row],[Option type
Defined List]],'Option Typs_Grps'!B$2:C$47, 2, FALSE)</f>
        <v>Resource Options</v>
      </c>
      <c r="G157" s="1409" t="s">
        <v>355</v>
      </c>
      <c r="H157" s="1410" t="s">
        <v>760</v>
      </c>
      <c r="I157" s="1410" t="s">
        <v>1871</v>
      </c>
      <c r="J157" s="1419"/>
      <c r="K157" s="1415"/>
      <c r="L157" s="1410" t="s">
        <v>1871</v>
      </c>
      <c r="M157" s="1411" t="s">
        <v>1871</v>
      </c>
      <c r="N157" s="1419" t="s">
        <v>1871</v>
      </c>
      <c r="O157" s="1410" t="s">
        <v>1871</v>
      </c>
      <c r="P157" s="1410" t="s">
        <v>1871</v>
      </c>
      <c r="Q157" s="1410" t="s">
        <v>1871</v>
      </c>
      <c r="R157" s="1498" t="s">
        <v>1978</v>
      </c>
      <c r="S157" s="1415" t="s">
        <v>762</v>
      </c>
      <c r="T157" s="1415" t="s">
        <v>762</v>
      </c>
      <c r="U157" s="1412"/>
      <c r="V157" s="1412"/>
      <c r="W157" s="1412"/>
      <c r="X157" s="1412"/>
      <c r="Y157" s="1412"/>
      <c r="Z157" s="1412"/>
      <c r="AA157" s="1412"/>
      <c r="AB157" s="1413"/>
      <c r="AC157" s="1412"/>
      <c r="AD157" s="1412"/>
      <c r="AE157" s="1412"/>
      <c r="AF157" s="1414"/>
      <c r="AG157" s="1412"/>
      <c r="AH157" s="1412"/>
      <c r="AI157" s="1412"/>
      <c r="AJ157" s="1412"/>
      <c r="AK157" s="1412"/>
      <c r="AL157" s="1412"/>
      <c r="AM157" s="1412"/>
      <c r="AN157" s="1412"/>
      <c r="AO157" s="1412"/>
      <c r="AP157" s="1412"/>
      <c r="AQ157" s="1412"/>
      <c r="AR157" s="1412"/>
      <c r="AS157" s="1412"/>
      <c r="AT157" s="1412"/>
      <c r="AU157" s="1412"/>
      <c r="AV157" s="1412"/>
      <c r="AW157" s="1498" t="s">
        <v>2222</v>
      </c>
      <c r="AX157" s="1408"/>
      <c r="AY157" s="1414" t="s">
        <v>1871</v>
      </c>
      <c r="AZ157" s="1418" t="s">
        <v>1871</v>
      </c>
      <c r="BA157" s="1418" t="s">
        <v>1871</v>
      </c>
      <c r="BB157" s="1418" t="s">
        <v>1871</v>
      </c>
      <c r="BC157" s="1418"/>
      <c r="BD157" s="1420"/>
    </row>
    <row r="158" spans="1:56" ht="28.8" x14ac:dyDescent="0.3">
      <c r="A158" s="69"/>
      <c r="B1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8" s="1492" t="s">
        <v>2072</v>
      </c>
      <c r="D158" s="1493" t="s">
        <v>2071</v>
      </c>
      <c r="E158" s="1494" t="s">
        <v>767</v>
      </c>
      <c r="F158" s="1217" t="str">
        <f>VLOOKUP(TBL4_OptApp[[#This Row],[Option type
Defined List]],'Option Typs_Grps'!B$2:C$47, 2, FALSE)</f>
        <v>Resource Options</v>
      </c>
      <c r="G158" s="1409" t="s">
        <v>355</v>
      </c>
      <c r="H158" s="1410" t="s">
        <v>760</v>
      </c>
      <c r="I158" s="1410" t="s">
        <v>1871</v>
      </c>
      <c r="J158" s="1419"/>
      <c r="K158" s="1415"/>
      <c r="L158" s="1410" t="s">
        <v>1871</v>
      </c>
      <c r="M158" s="1411" t="s">
        <v>1871</v>
      </c>
      <c r="N158" s="1419" t="s">
        <v>1871</v>
      </c>
      <c r="O158" s="1410" t="s">
        <v>1871</v>
      </c>
      <c r="P158" s="1410" t="s">
        <v>1871</v>
      </c>
      <c r="Q158" s="1410" t="s">
        <v>1871</v>
      </c>
      <c r="R158" s="1498" t="s">
        <v>1978</v>
      </c>
      <c r="S158" s="1415" t="s">
        <v>762</v>
      </c>
      <c r="T158" s="1415" t="s">
        <v>762</v>
      </c>
      <c r="U158" s="1412"/>
      <c r="V158" s="1412"/>
      <c r="W158" s="1412"/>
      <c r="X158" s="1412"/>
      <c r="Y158" s="1412"/>
      <c r="Z158" s="1412"/>
      <c r="AA158" s="1412"/>
      <c r="AB158" s="1413"/>
      <c r="AC158" s="1412"/>
      <c r="AD158" s="1412"/>
      <c r="AE158" s="1412"/>
      <c r="AF158" s="1414"/>
      <c r="AG158" s="1412"/>
      <c r="AH158" s="1412"/>
      <c r="AI158" s="1412"/>
      <c r="AJ158" s="1412"/>
      <c r="AK158" s="1412"/>
      <c r="AL158" s="1412"/>
      <c r="AM158" s="1412"/>
      <c r="AN158" s="1412"/>
      <c r="AO158" s="1412"/>
      <c r="AP158" s="1412"/>
      <c r="AQ158" s="1412"/>
      <c r="AR158" s="1412"/>
      <c r="AS158" s="1412"/>
      <c r="AT158" s="1412"/>
      <c r="AU158" s="1412"/>
      <c r="AV158" s="1412"/>
      <c r="AW158" s="1498" t="s">
        <v>2223</v>
      </c>
      <c r="AX158" s="1408"/>
      <c r="AY158" s="1414" t="s">
        <v>1871</v>
      </c>
      <c r="AZ158" s="1418" t="s">
        <v>1871</v>
      </c>
      <c r="BA158" s="1418" t="s">
        <v>1871</v>
      </c>
      <c r="BB158" s="1418" t="s">
        <v>1871</v>
      </c>
      <c r="BC158" s="1418"/>
      <c r="BD158" s="1420"/>
    </row>
    <row r="159" spans="1:56" ht="28.8" x14ac:dyDescent="0.3">
      <c r="A159" s="69"/>
      <c r="B1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59" s="1492" t="s">
        <v>1706</v>
      </c>
      <c r="D159" s="1493" t="s">
        <v>1853</v>
      </c>
      <c r="E159" s="1494" t="s">
        <v>774</v>
      </c>
      <c r="F159" s="1217" t="str">
        <f>VLOOKUP(TBL4_OptApp[[#This Row],[Option type
Defined List]],'Option Typs_Grps'!B$2:C$47, 2, FALSE)</f>
        <v>Distribution Options</v>
      </c>
      <c r="G159" s="1409" t="s">
        <v>355</v>
      </c>
      <c r="H159" s="1410" t="s">
        <v>760</v>
      </c>
      <c r="I159" s="1410" t="s">
        <v>1871</v>
      </c>
      <c r="J159" s="1419"/>
      <c r="K159" s="1415"/>
      <c r="L159" s="1410" t="s">
        <v>1871</v>
      </c>
      <c r="M159" s="1411" t="s">
        <v>1871</v>
      </c>
      <c r="N159" s="1419" t="s">
        <v>1871</v>
      </c>
      <c r="O159" s="1410" t="s">
        <v>1871</v>
      </c>
      <c r="P159" s="1410" t="s">
        <v>1871</v>
      </c>
      <c r="Q159" s="1410" t="s">
        <v>1871</v>
      </c>
      <c r="R159" s="1498" t="s">
        <v>1979</v>
      </c>
      <c r="S159" s="1415" t="s">
        <v>762</v>
      </c>
      <c r="T159" s="1415" t="s">
        <v>762</v>
      </c>
      <c r="U159" s="1412"/>
      <c r="V159" s="1412"/>
      <c r="W159" s="1412"/>
      <c r="X159" s="1412"/>
      <c r="Y159" s="1412"/>
      <c r="Z159" s="1412"/>
      <c r="AA159" s="1412"/>
      <c r="AB159" s="1413"/>
      <c r="AC159" s="1412"/>
      <c r="AD159" s="1412"/>
      <c r="AE159" s="1412"/>
      <c r="AF159" s="1414"/>
      <c r="AG159" s="1412"/>
      <c r="AH159" s="1412"/>
      <c r="AI159" s="1412"/>
      <c r="AJ159" s="1412"/>
      <c r="AK159" s="1412"/>
      <c r="AL159" s="1412"/>
      <c r="AM159" s="1412"/>
      <c r="AN159" s="1412"/>
      <c r="AO159" s="1412"/>
      <c r="AP159" s="1412"/>
      <c r="AQ159" s="1412"/>
      <c r="AR159" s="1412"/>
      <c r="AS159" s="1412"/>
      <c r="AT159" s="1412"/>
      <c r="AU159" s="1412"/>
      <c r="AV159" s="1412"/>
      <c r="AW159" s="1498" t="s">
        <v>1706</v>
      </c>
      <c r="AX159" s="1408"/>
      <c r="AY159" s="1414" t="s">
        <v>1871</v>
      </c>
      <c r="AZ159" s="1418" t="s">
        <v>1871</v>
      </c>
      <c r="BA159" s="1418" t="s">
        <v>1871</v>
      </c>
      <c r="BB159" s="1418" t="s">
        <v>1871</v>
      </c>
      <c r="BC159" s="1418"/>
      <c r="BD159" s="1420"/>
    </row>
    <row r="160" spans="1:56" ht="43.2" x14ac:dyDescent="0.3">
      <c r="A160" s="69"/>
      <c r="B1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0" s="1492" t="s">
        <v>1707</v>
      </c>
      <c r="D160" s="1493" t="s">
        <v>1854</v>
      </c>
      <c r="E160" s="1494" t="s">
        <v>774</v>
      </c>
      <c r="F160" s="1217" t="str">
        <f>VLOOKUP(TBL4_OptApp[[#This Row],[Option type
Defined List]],'Option Typs_Grps'!B$2:C$47, 2, FALSE)</f>
        <v>Distribution Options</v>
      </c>
      <c r="G160" s="1409" t="s">
        <v>355</v>
      </c>
      <c r="H160" s="1410" t="s">
        <v>760</v>
      </c>
      <c r="I160" s="1410" t="s">
        <v>1871</v>
      </c>
      <c r="J160" s="1419"/>
      <c r="K160" s="1415"/>
      <c r="L160" s="1410" t="s">
        <v>1871</v>
      </c>
      <c r="M160" s="1411" t="s">
        <v>1871</v>
      </c>
      <c r="N160" s="1419" t="s">
        <v>1871</v>
      </c>
      <c r="O160" s="1410" t="s">
        <v>1871</v>
      </c>
      <c r="P160" s="1410" t="s">
        <v>1871</v>
      </c>
      <c r="Q160" s="1410" t="s">
        <v>1871</v>
      </c>
      <c r="R160" s="1498" t="s">
        <v>1980</v>
      </c>
      <c r="S160" s="1415" t="s">
        <v>762</v>
      </c>
      <c r="T160" s="1415" t="s">
        <v>762</v>
      </c>
      <c r="U160" s="1412"/>
      <c r="V160" s="1412"/>
      <c r="W160" s="1412"/>
      <c r="X160" s="1412"/>
      <c r="Y160" s="1412"/>
      <c r="Z160" s="1412"/>
      <c r="AA160" s="1412"/>
      <c r="AB160" s="1413"/>
      <c r="AC160" s="1412"/>
      <c r="AD160" s="1412"/>
      <c r="AE160" s="1412"/>
      <c r="AF160" s="1414"/>
      <c r="AG160" s="1412"/>
      <c r="AH160" s="1412"/>
      <c r="AI160" s="1412"/>
      <c r="AJ160" s="1412"/>
      <c r="AK160" s="1412"/>
      <c r="AL160" s="1412"/>
      <c r="AM160" s="1412"/>
      <c r="AN160" s="1412"/>
      <c r="AO160" s="1412"/>
      <c r="AP160" s="1412"/>
      <c r="AQ160" s="1412"/>
      <c r="AR160" s="1412"/>
      <c r="AS160" s="1412"/>
      <c r="AT160" s="1412"/>
      <c r="AU160" s="1412"/>
      <c r="AV160" s="1412"/>
      <c r="AW160" s="1498" t="s">
        <v>1707</v>
      </c>
      <c r="AX160" s="1408"/>
      <c r="AY160" s="1414" t="s">
        <v>1871</v>
      </c>
      <c r="AZ160" s="1418" t="s">
        <v>1871</v>
      </c>
      <c r="BA160" s="1418" t="s">
        <v>1871</v>
      </c>
      <c r="BB160" s="1418" t="s">
        <v>1871</v>
      </c>
      <c r="BC160" s="1418"/>
      <c r="BD160" s="1420"/>
    </row>
    <row r="161" spans="1:56" ht="28.8" x14ac:dyDescent="0.3">
      <c r="A161" s="69"/>
      <c r="B1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1" s="1492" t="s">
        <v>1708</v>
      </c>
      <c r="D161" s="1493" t="s">
        <v>1855</v>
      </c>
      <c r="E161" s="1494" t="s">
        <v>774</v>
      </c>
      <c r="F161" s="1217" t="str">
        <f>VLOOKUP(TBL4_OptApp[[#This Row],[Option type
Defined List]],'Option Typs_Grps'!B$2:C$47, 2, FALSE)</f>
        <v>Distribution Options</v>
      </c>
      <c r="G161" s="1409" t="s">
        <v>355</v>
      </c>
      <c r="H161" s="1410" t="s">
        <v>760</v>
      </c>
      <c r="I161" s="1410" t="s">
        <v>1871</v>
      </c>
      <c r="J161" s="1419"/>
      <c r="K161" s="1415"/>
      <c r="L161" s="1410" t="s">
        <v>1871</v>
      </c>
      <c r="M161" s="1411" t="s">
        <v>1871</v>
      </c>
      <c r="N161" s="1419" t="s">
        <v>1871</v>
      </c>
      <c r="O161" s="1410" t="s">
        <v>1871</v>
      </c>
      <c r="P161" s="1410" t="s">
        <v>1871</v>
      </c>
      <c r="Q161" s="1410" t="s">
        <v>1871</v>
      </c>
      <c r="R161" s="1498" t="s">
        <v>1981</v>
      </c>
      <c r="S161" s="1415" t="s">
        <v>762</v>
      </c>
      <c r="T161" s="1415" t="s">
        <v>762</v>
      </c>
      <c r="U161" s="1412"/>
      <c r="V161" s="1412"/>
      <c r="W161" s="1412"/>
      <c r="X161" s="1412"/>
      <c r="Y161" s="1412"/>
      <c r="Z161" s="1412"/>
      <c r="AA161" s="1412"/>
      <c r="AB161" s="1413"/>
      <c r="AC161" s="1412"/>
      <c r="AD161" s="1412"/>
      <c r="AE161" s="1412"/>
      <c r="AF161" s="1414"/>
      <c r="AG161" s="1412"/>
      <c r="AH161" s="1412"/>
      <c r="AI161" s="1412"/>
      <c r="AJ161" s="1412"/>
      <c r="AK161" s="1412"/>
      <c r="AL161" s="1412"/>
      <c r="AM161" s="1412"/>
      <c r="AN161" s="1412"/>
      <c r="AO161" s="1412"/>
      <c r="AP161" s="1412"/>
      <c r="AQ161" s="1412"/>
      <c r="AR161" s="1412"/>
      <c r="AS161" s="1412"/>
      <c r="AT161" s="1412"/>
      <c r="AU161" s="1412"/>
      <c r="AV161" s="1412"/>
      <c r="AW161" s="1498" t="s">
        <v>1708</v>
      </c>
      <c r="AX161" s="1408"/>
      <c r="AY161" s="1414" t="s">
        <v>1871</v>
      </c>
      <c r="AZ161" s="1418" t="s">
        <v>1871</v>
      </c>
      <c r="BA161" s="1418" t="s">
        <v>1871</v>
      </c>
      <c r="BB161" s="1418" t="s">
        <v>1871</v>
      </c>
      <c r="BC161" s="1418"/>
      <c r="BD161" s="1420"/>
    </row>
    <row r="162" spans="1:56" ht="28.8" x14ac:dyDescent="0.3">
      <c r="A162" s="69"/>
      <c r="B1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2" s="1492" t="s">
        <v>1709</v>
      </c>
      <c r="D162" s="1493" t="s">
        <v>1856</v>
      </c>
      <c r="E162" s="1494" t="s">
        <v>774</v>
      </c>
      <c r="F162" s="1217" t="str">
        <f>VLOOKUP(TBL4_OptApp[[#This Row],[Option type
Defined List]],'Option Typs_Grps'!B$2:C$47, 2, FALSE)</f>
        <v>Distribution Options</v>
      </c>
      <c r="G162" s="1409" t="s">
        <v>355</v>
      </c>
      <c r="H162" s="1410" t="s">
        <v>760</v>
      </c>
      <c r="I162" s="1410" t="s">
        <v>1871</v>
      </c>
      <c r="J162" s="1419"/>
      <c r="K162" s="1415"/>
      <c r="L162" s="1410" t="s">
        <v>1871</v>
      </c>
      <c r="M162" s="1411" t="s">
        <v>1871</v>
      </c>
      <c r="N162" s="1419" t="s">
        <v>1871</v>
      </c>
      <c r="O162" s="1410" t="s">
        <v>1871</v>
      </c>
      <c r="P162" s="1410" t="s">
        <v>1871</v>
      </c>
      <c r="Q162" s="1410" t="s">
        <v>1871</v>
      </c>
      <c r="R162" s="1498" t="s">
        <v>1979</v>
      </c>
      <c r="S162" s="1415" t="s">
        <v>762</v>
      </c>
      <c r="T162" s="1415" t="s">
        <v>762</v>
      </c>
      <c r="U162" s="1412"/>
      <c r="V162" s="1412"/>
      <c r="W162" s="1412"/>
      <c r="X162" s="1412"/>
      <c r="Y162" s="1412"/>
      <c r="Z162" s="1412"/>
      <c r="AA162" s="1412"/>
      <c r="AB162" s="1413"/>
      <c r="AC162" s="1412"/>
      <c r="AD162" s="1412"/>
      <c r="AE162" s="1412"/>
      <c r="AF162" s="1414"/>
      <c r="AG162" s="1412"/>
      <c r="AH162" s="1412"/>
      <c r="AI162" s="1412"/>
      <c r="AJ162" s="1412"/>
      <c r="AK162" s="1412"/>
      <c r="AL162" s="1412"/>
      <c r="AM162" s="1412"/>
      <c r="AN162" s="1412"/>
      <c r="AO162" s="1412"/>
      <c r="AP162" s="1412"/>
      <c r="AQ162" s="1412"/>
      <c r="AR162" s="1412"/>
      <c r="AS162" s="1412"/>
      <c r="AT162" s="1412"/>
      <c r="AU162" s="1412"/>
      <c r="AV162" s="1412"/>
      <c r="AW162" s="1498" t="s">
        <v>1709</v>
      </c>
      <c r="AX162" s="1408"/>
      <c r="AY162" s="1414" t="s">
        <v>1871</v>
      </c>
      <c r="AZ162" s="1418" t="s">
        <v>1871</v>
      </c>
      <c r="BA162" s="1418" t="s">
        <v>1871</v>
      </c>
      <c r="BB162" s="1418" t="s">
        <v>1871</v>
      </c>
      <c r="BC162" s="1418"/>
      <c r="BD162" s="1420"/>
    </row>
    <row r="163" spans="1:56" ht="43.2" x14ac:dyDescent="0.3">
      <c r="A163" s="69"/>
      <c r="B1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63" s="1492" t="s">
        <v>1710</v>
      </c>
      <c r="D163" s="1493" t="s">
        <v>1857</v>
      </c>
      <c r="E163" s="1494" t="s">
        <v>1200</v>
      </c>
      <c r="F163" s="1217" t="str">
        <f>VLOOKUP(TBL4_OptApp[[#This Row],[Option type
Defined List]],'Option Typs_Grps'!B$2:C$47, 2, FALSE)</f>
        <v>Production Options</v>
      </c>
      <c r="G163" s="1409" t="s">
        <v>355</v>
      </c>
      <c r="H163" s="1410" t="s">
        <v>760</v>
      </c>
      <c r="I163" s="1410" t="s">
        <v>1871</v>
      </c>
      <c r="J163" s="1419"/>
      <c r="K163" s="1415"/>
      <c r="L163" s="1410" t="s">
        <v>1871</v>
      </c>
      <c r="M163" s="1411" t="s">
        <v>1871</v>
      </c>
      <c r="N163" s="1419" t="s">
        <v>1871</v>
      </c>
      <c r="O163" s="1410" t="s">
        <v>1871</v>
      </c>
      <c r="P163" s="1410" t="s">
        <v>1871</v>
      </c>
      <c r="Q163" s="1410" t="s">
        <v>1871</v>
      </c>
      <c r="R163" s="1498" t="s">
        <v>1982</v>
      </c>
      <c r="S163" s="1415" t="s">
        <v>762</v>
      </c>
      <c r="T163" s="1415" t="s">
        <v>762</v>
      </c>
      <c r="U163" s="1412"/>
      <c r="V163" s="1412"/>
      <c r="W163" s="1412"/>
      <c r="X163" s="1412"/>
      <c r="Y163" s="1412"/>
      <c r="Z163" s="1412"/>
      <c r="AA163" s="1412"/>
      <c r="AB163" s="1413"/>
      <c r="AC163" s="1412"/>
      <c r="AD163" s="1412"/>
      <c r="AE163" s="1412"/>
      <c r="AF163" s="1414"/>
      <c r="AG163" s="1412"/>
      <c r="AH163" s="1412"/>
      <c r="AI163" s="1412"/>
      <c r="AJ163" s="1412"/>
      <c r="AK163" s="1412"/>
      <c r="AL163" s="1412"/>
      <c r="AM163" s="1412"/>
      <c r="AN163" s="1412"/>
      <c r="AO163" s="1412"/>
      <c r="AP163" s="1412"/>
      <c r="AQ163" s="1412"/>
      <c r="AR163" s="1412"/>
      <c r="AS163" s="1412"/>
      <c r="AT163" s="1412"/>
      <c r="AU163" s="1412"/>
      <c r="AV163" s="1412"/>
      <c r="AW163" s="1498" t="s">
        <v>1710</v>
      </c>
      <c r="AX163" s="1408"/>
      <c r="AY163" s="1414" t="s">
        <v>1871</v>
      </c>
      <c r="AZ163" s="1418" t="s">
        <v>1871</v>
      </c>
      <c r="BA163" s="1418" t="s">
        <v>1871</v>
      </c>
      <c r="BB163" s="1418" t="s">
        <v>1871</v>
      </c>
      <c r="BC163" s="1418"/>
      <c r="BD163" s="1420"/>
    </row>
    <row r="164" spans="1:56" ht="43.2" x14ac:dyDescent="0.3">
      <c r="A164" s="69"/>
      <c r="B1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64" s="1492" t="s">
        <v>1711</v>
      </c>
      <c r="D164" s="1493" t="s">
        <v>1858</v>
      </c>
      <c r="E164" s="1494" t="s">
        <v>1200</v>
      </c>
      <c r="F164" s="1217" t="str">
        <f>VLOOKUP(TBL4_OptApp[[#This Row],[Option type
Defined List]],'Option Typs_Grps'!B$2:C$47, 2, FALSE)</f>
        <v>Production Options</v>
      </c>
      <c r="G164" s="1409" t="s">
        <v>355</v>
      </c>
      <c r="H164" s="1410" t="s">
        <v>760</v>
      </c>
      <c r="I164" s="1410" t="s">
        <v>1871</v>
      </c>
      <c r="J164" s="1419"/>
      <c r="K164" s="1415"/>
      <c r="L164" s="1410" t="s">
        <v>1871</v>
      </c>
      <c r="M164" s="1411" t="s">
        <v>1871</v>
      </c>
      <c r="N164" s="1419" t="s">
        <v>1871</v>
      </c>
      <c r="O164" s="1410" t="s">
        <v>1871</v>
      </c>
      <c r="P164" s="1410" t="s">
        <v>1871</v>
      </c>
      <c r="Q164" s="1410" t="s">
        <v>1871</v>
      </c>
      <c r="R164" s="1498" t="s">
        <v>2188</v>
      </c>
      <c r="S164" s="1415" t="s">
        <v>762</v>
      </c>
      <c r="T164" s="1415" t="s">
        <v>762</v>
      </c>
      <c r="U164" s="1412"/>
      <c r="V164" s="1412"/>
      <c r="W164" s="1412"/>
      <c r="X164" s="1412"/>
      <c r="Y164" s="1412"/>
      <c r="Z164" s="1412"/>
      <c r="AA164" s="1412"/>
      <c r="AB164" s="1413"/>
      <c r="AC164" s="1412"/>
      <c r="AD164" s="1412"/>
      <c r="AE164" s="1412"/>
      <c r="AF164" s="1414"/>
      <c r="AG164" s="1412"/>
      <c r="AH164" s="1412"/>
      <c r="AI164" s="1412"/>
      <c r="AJ164" s="1412"/>
      <c r="AK164" s="1412"/>
      <c r="AL164" s="1412"/>
      <c r="AM164" s="1412"/>
      <c r="AN164" s="1412"/>
      <c r="AO164" s="1412"/>
      <c r="AP164" s="1412"/>
      <c r="AQ164" s="1412"/>
      <c r="AR164" s="1412"/>
      <c r="AS164" s="1412"/>
      <c r="AT164" s="1412"/>
      <c r="AU164" s="1412"/>
      <c r="AV164" s="1412"/>
      <c r="AW164" s="1498" t="s">
        <v>1711</v>
      </c>
      <c r="AX164" s="1408"/>
      <c r="AY164" s="1414" t="s">
        <v>1871</v>
      </c>
      <c r="AZ164" s="1418" t="s">
        <v>1871</v>
      </c>
      <c r="BA164" s="1418" t="s">
        <v>1871</v>
      </c>
      <c r="BB164" s="1418" t="s">
        <v>1871</v>
      </c>
      <c r="BC164" s="1418"/>
      <c r="BD164" s="1420"/>
    </row>
    <row r="165" spans="1:56" ht="57.6" x14ac:dyDescent="0.3">
      <c r="A165" s="69"/>
      <c r="B1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5" s="1492" t="s">
        <v>1712</v>
      </c>
      <c r="D165" s="1493" t="s">
        <v>1859</v>
      </c>
      <c r="E165" s="1494" t="s">
        <v>1162</v>
      </c>
      <c r="F165" s="1217" t="str">
        <f>VLOOKUP(TBL4_OptApp[[#This Row],[Option type
Defined List]],'Option Typs_Grps'!B$2:C$47, 2, FALSE)</f>
        <v>Resource Options</v>
      </c>
      <c r="G165" s="1409" t="s">
        <v>355</v>
      </c>
      <c r="H165" s="1410" t="s">
        <v>760</v>
      </c>
      <c r="I165" s="1410" t="s">
        <v>1871</v>
      </c>
      <c r="J165" s="1419"/>
      <c r="K165" s="1415"/>
      <c r="L165" s="1410" t="s">
        <v>1871</v>
      </c>
      <c r="M165" s="1411" t="s">
        <v>1871</v>
      </c>
      <c r="N165" s="1419" t="s">
        <v>1871</v>
      </c>
      <c r="O165" s="1410" t="s">
        <v>1871</v>
      </c>
      <c r="P165" s="1410" t="s">
        <v>1871</v>
      </c>
      <c r="Q165" s="1410" t="s">
        <v>1871</v>
      </c>
      <c r="R165" s="1498" t="s">
        <v>1983</v>
      </c>
      <c r="S165" s="1415" t="s">
        <v>762</v>
      </c>
      <c r="T165" s="1415" t="s">
        <v>762</v>
      </c>
      <c r="U165" s="1412"/>
      <c r="V165" s="1412"/>
      <c r="W165" s="1412"/>
      <c r="X165" s="1412"/>
      <c r="Y165" s="1412"/>
      <c r="Z165" s="1412"/>
      <c r="AA165" s="1412"/>
      <c r="AB165" s="1413"/>
      <c r="AC165" s="1412"/>
      <c r="AD165" s="1412"/>
      <c r="AE165" s="1412"/>
      <c r="AF165" s="1414"/>
      <c r="AG165" s="1412"/>
      <c r="AH165" s="1412"/>
      <c r="AI165" s="1412"/>
      <c r="AJ165" s="1412"/>
      <c r="AK165" s="1412"/>
      <c r="AL165" s="1412"/>
      <c r="AM165" s="1412"/>
      <c r="AN165" s="1412"/>
      <c r="AO165" s="1412"/>
      <c r="AP165" s="1412"/>
      <c r="AQ165" s="1412"/>
      <c r="AR165" s="1412"/>
      <c r="AS165" s="1412"/>
      <c r="AT165" s="1412"/>
      <c r="AU165" s="1412"/>
      <c r="AV165" s="1412"/>
      <c r="AW165" s="1498" t="s">
        <v>1712</v>
      </c>
      <c r="AX165" s="1408"/>
      <c r="AY165" s="1414" t="s">
        <v>1871</v>
      </c>
      <c r="AZ165" s="1418" t="s">
        <v>1871</v>
      </c>
      <c r="BA165" s="1418" t="s">
        <v>1871</v>
      </c>
      <c r="BB165" s="1418" t="s">
        <v>1871</v>
      </c>
      <c r="BC165" s="1418"/>
      <c r="BD165" s="1420"/>
    </row>
    <row r="166" spans="1:56" ht="57.6" x14ac:dyDescent="0.3">
      <c r="A166" s="69"/>
      <c r="B1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6" s="1492" t="s">
        <v>1713</v>
      </c>
      <c r="D166" s="1493" t="s">
        <v>1860</v>
      </c>
      <c r="E166" s="1494" t="s">
        <v>1162</v>
      </c>
      <c r="F166" s="1217" t="str">
        <f>VLOOKUP(TBL4_OptApp[[#This Row],[Option type
Defined List]],'Option Typs_Grps'!B$2:C$47, 2, FALSE)</f>
        <v>Resource Options</v>
      </c>
      <c r="G166" s="1409" t="s">
        <v>355</v>
      </c>
      <c r="H166" s="1410" t="s">
        <v>760</v>
      </c>
      <c r="I166" s="1410" t="s">
        <v>1871</v>
      </c>
      <c r="J166" s="1419"/>
      <c r="K166" s="1415"/>
      <c r="L166" s="1410" t="s">
        <v>1871</v>
      </c>
      <c r="M166" s="1411" t="s">
        <v>1871</v>
      </c>
      <c r="N166" s="1419" t="s">
        <v>1871</v>
      </c>
      <c r="O166" s="1410" t="s">
        <v>1871</v>
      </c>
      <c r="P166" s="1410" t="s">
        <v>1871</v>
      </c>
      <c r="Q166" s="1410" t="s">
        <v>1871</v>
      </c>
      <c r="R166" s="1498" t="s">
        <v>1984</v>
      </c>
      <c r="S166" s="1415" t="s">
        <v>762</v>
      </c>
      <c r="T166" s="1415" t="s">
        <v>762</v>
      </c>
      <c r="U166" s="1412"/>
      <c r="V166" s="1412"/>
      <c r="W166" s="1412"/>
      <c r="X166" s="1412"/>
      <c r="Y166" s="1412"/>
      <c r="Z166" s="1412"/>
      <c r="AA166" s="1412"/>
      <c r="AB166" s="1413"/>
      <c r="AC166" s="1412"/>
      <c r="AD166" s="1412"/>
      <c r="AE166" s="1412"/>
      <c r="AF166" s="1414"/>
      <c r="AG166" s="1412"/>
      <c r="AH166" s="1412"/>
      <c r="AI166" s="1412"/>
      <c r="AJ166" s="1412"/>
      <c r="AK166" s="1412"/>
      <c r="AL166" s="1412"/>
      <c r="AM166" s="1412"/>
      <c r="AN166" s="1412"/>
      <c r="AO166" s="1412"/>
      <c r="AP166" s="1412"/>
      <c r="AQ166" s="1412"/>
      <c r="AR166" s="1412"/>
      <c r="AS166" s="1412"/>
      <c r="AT166" s="1412"/>
      <c r="AU166" s="1412"/>
      <c r="AV166" s="1412"/>
      <c r="AW166" s="1498" t="s">
        <v>1713</v>
      </c>
      <c r="AX166" s="1408"/>
      <c r="AY166" s="1414" t="s">
        <v>1871</v>
      </c>
      <c r="AZ166" s="1418" t="s">
        <v>1871</v>
      </c>
      <c r="BA166" s="1418" t="s">
        <v>1871</v>
      </c>
      <c r="BB166" s="1418" t="s">
        <v>1871</v>
      </c>
      <c r="BC166" s="1418"/>
      <c r="BD166" s="1420"/>
    </row>
    <row r="167" spans="1:56" ht="43.2" x14ac:dyDescent="0.3">
      <c r="A167" s="69"/>
      <c r="B1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7" s="1492" t="s">
        <v>1714</v>
      </c>
      <c r="D167" s="1493" t="s">
        <v>1861</v>
      </c>
      <c r="E167" s="1494" t="s">
        <v>1162</v>
      </c>
      <c r="F167" s="1217" t="str">
        <f>VLOOKUP(TBL4_OptApp[[#This Row],[Option type
Defined List]],'Option Typs_Grps'!B$2:C$47, 2, FALSE)</f>
        <v>Resource Options</v>
      </c>
      <c r="G167" s="1409" t="s">
        <v>355</v>
      </c>
      <c r="H167" s="1410" t="s">
        <v>760</v>
      </c>
      <c r="I167" s="1410" t="s">
        <v>1871</v>
      </c>
      <c r="J167" s="1419"/>
      <c r="K167" s="1415"/>
      <c r="L167" s="1410" t="s">
        <v>1871</v>
      </c>
      <c r="M167" s="1411" t="s">
        <v>1871</v>
      </c>
      <c r="N167" s="1419" t="s">
        <v>1871</v>
      </c>
      <c r="O167" s="1410" t="s">
        <v>1871</v>
      </c>
      <c r="P167" s="1410" t="s">
        <v>1871</v>
      </c>
      <c r="Q167" s="1410" t="s">
        <v>1871</v>
      </c>
      <c r="R167" s="1498" t="s">
        <v>1985</v>
      </c>
      <c r="S167" s="1415" t="s">
        <v>762</v>
      </c>
      <c r="T167" s="1415" t="s">
        <v>762</v>
      </c>
      <c r="U167" s="1412"/>
      <c r="V167" s="1412"/>
      <c r="W167" s="1412"/>
      <c r="X167" s="1412"/>
      <c r="Y167" s="1412"/>
      <c r="Z167" s="1412"/>
      <c r="AA167" s="1412"/>
      <c r="AB167" s="1413"/>
      <c r="AC167" s="1412"/>
      <c r="AD167" s="1412"/>
      <c r="AE167" s="1412"/>
      <c r="AF167" s="1414"/>
      <c r="AG167" s="1412"/>
      <c r="AH167" s="1412"/>
      <c r="AI167" s="1412"/>
      <c r="AJ167" s="1412"/>
      <c r="AK167" s="1412"/>
      <c r="AL167" s="1412"/>
      <c r="AM167" s="1412"/>
      <c r="AN167" s="1412"/>
      <c r="AO167" s="1412"/>
      <c r="AP167" s="1412"/>
      <c r="AQ167" s="1412"/>
      <c r="AR167" s="1412"/>
      <c r="AS167" s="1412"/>
      <c r="AT167" s="1412"/>
      <c r="AU167" s="1412"/>
      <c r="AV167" s="1412"/>
      <c r="AW167" s="1498" t="s">
        <v>1714</v>
      </c>
      <c r="AX167" s="1408"/>
      <c r="AY167" s="1414" t="s">
        <v>1871</v>
      </c>
      <c r="AZ167" s="1418" t="s">
        <v>1871</v>
      </c>
      <c r="BA167" s="1418" t="s">
        <v>1871</v>
      </c>
      <c r="BB167" s="1418" t="s">
        <v>1871</v>
      </c>
      <c r="BC167" s="1418"/>
      <c r="BD167" s="1420"/>
    </row>
    <row r="168" spans="1:56" ht="43.2" x14ac:dyDescent="0.3">
      <c r="A168" s="69"/>
      <c r="B1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8" s="1492" t="s">
        <v>1715</v>
      </c>
      <c r="D168" s="1493" t="s">
        <v>1862</v>
      </c>
      <c r="E168" s="1494" t="s">
        <v>1162</v>
      </c>
      <c r="F168" s="1217" t="str">
        <f>VLOOKUP(TBL4_OptApp[[#This Row],[Option type
Defined List]],'Option Typs_Grps'!B$2:C$47, 2, FALSE)</f>
        <v>Resource Options</v>
      </c>
      <c r="G168" s="1409" t="s">
        <v>355</v>
      </c>
      <c r="H168" s="1410" t="s">
        <v>760</v>
      </c>
      <c r="I168" s="1410" t="s">
        <v>1871</v>
      </c>
      <c r="J168" s="1419"/>
      <c r="K168" s="1415"/>
      <c r="L168" s="1410" t="s">
        <v>1871</v>
      </c>
      <c r="M168" s="1411" t="s">
        <v>1871</v>
      </c>
      <c r="N168" s="1419" t="s">
        <v>1871</v>
      </c>
      <c r="O168" s="1410" t="s">
        <v>1871</v>
      </c>
      <c r="P168" s="1410" t="s">
        <v>1871</v>
      </c>
      <c r="Q168" s="1410" t="s">
        <v>1871</v>
      </c>
      <c r="R168" s="1498" t="s">
        <v>1986</v>
      </c>
      <c r="S168" s="1415" t="s">
        <v>762</v>
      </c>
      <c r="T168" s="1415" t="s">
        <v>762</v>
      </c>
      <c r="U168" s="1412"/>
      <c r="V168" s="1412"/>
      <c r="W168" s="1412"/>
      <c r="X168" s="1412"/>
      <c r="Y168" s="1412"/>
      <c r="Z168" s="1412"/>
      <c r="AA168" s="1412"/>
      <c r="AB168" s="1413"/>
      <c r="AC168" s="1412"/>
      <c r="AD168" s="1412"/>
      <c r="AE168" s="1412"/>
      <c r="AF168" s="1414"/>
      <c r="AG168" s="1412"/>
      <c r="AH168" s="1412"/>
      <c r="AI168" s="1412"/>
      <c r="AJ168" s="1412"/>
      <c r="AK168" s="1412"/>
      <c r="AL168" s="1412"/>
      <c r="AM168" s="1412"/>
      <c r="AN168" s="1412"/>
      <c r="AO168" s="1412"/>
      <c r="AP168" s="1412"/>
      <c r="AQ168" s="1412"/>
      <c r="AR168" s="1412"/>
      <c r="AS168" s="1412"/>
      <c r="AT168" s="1412"/>
      <c r="AU168" s="1412"/>
      <c r="AV168" s="1412"/>
      <c r="AW168" s="1498" t="s">
        <v>1715</v>
      </c>
      <c r="AX168" s="1408"/>
      <c r="AY168" s="1414" t="s">
        <v>1871</v>
      </c>
      <c r="AZ168" s="1418" t="s">
        <v>1871</v>
      </c>
      <c r="BA168" s="1418" t="s">
        <v>1871</v>
      </c>
      <c r="BB168" s="1418" t="s">
        <v>1871</v>
      </c>
      <c r="BC168" s="1418"/>
      <c r="BD168" s="1420"/>
    </row>
    <row r="169" spans="1:56" ht="43.2" x14ac:dyDescent="0.3">
      <c r="A169" s="69"/>
      <c r="B1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9" s="1492" t="s">
        <v>1716</v>
      </c>
      <c r="D169" s="1493" t="s">
        <v>1863</v>
      </c>
      <c r="E169" s="1494" t="s">
        <v>1162</v>
      </c>
      <c r="F169" s="1217" t="str">
        <f>VLOOKUP(TBL4_OptApp[[#This Row],[Option type
Defined List]],'Option Typs_Grps'!B$2:C$47, 2, FALSE)</f>
        <v>Resource Options</v>
      </c>
      <c r="G169" s="1409" t="s">
        <v>355</v>
      </c>
      <c r="H169" s="1410" t="s">
        <v>760</v>
      </c>
      <c r="I169" s="1410" t="s">
        <v>1871</v>
      </c>
      <c r="J169" s="1419"/>
      <c r="K169" s="1415"/>
      <c r="L169" s="1410" t="s">
        <v>1871</v>
      </c>
      <c r="M169" s="1411" t="s">
        <v>1871</v>
      </c>
      <c r="N169" s="1419" t="s">
        <v>1871</v>
      </c>
      <c r="O169" s="1410" t="s">
        <v>1871</v>
      </c>
      <c r="P169" s="1410" t="s">
        <v>1871</v>
      </c>
      <c r="Q169" s="1410" t="s">
        <v>1871</v>
      </c>
      <c r="R169" s="1498" t="s">
        <v>1986</v>
      </c>
      <c r="S169" s="1415" t="s">
        <v>762</v>
      </c>
      <c r="T169" s="1415" t="s">
        <v>762</v>
      </c>
      <c r="U169" s="1412"/>
      <c r="V169" s="1412"/>
      <c r="W169" s="1412"/>
      <c r="X169" s="1412"/>
      <c r="Y169" s="1412"/>
      <c r="Z169" s="1412"/>
      <c r="AA169" s="1412"/>
      <c r="AB169" s="1413"/>
      <c r="AC169" s="1412"/>
      <c r="AD169" s="1412"/>
      <c r="AE169" s="1412"/>
      <c r="AF169" s="1414"/>
      <c r="AG169" s="1412"/>
      <c r="AH169" s="1412"/>
      <c r="AI169" s="1412"/>
      <c r="AJ169" s="1412"/>
      <c r="AK169" s="1412"/>
      <c r="AL169" s="1412"/>
      <c r="AM169" s="1412"/>
      <c r="AN169" s="1412"/>
      <c r="AO169" s="1412"/>
      <c r="AP169" s="1412"/>
      <c r="AQ169" s="1412"/>
      <c r="AR169" s="1412"/>
      <c r="AS169" s="1412"/>
      <c r="AT169" s="1412"/>
      <c r="AU169" s="1412"/>
      <c r="AV169" s="1412"/>
      <c r="AW169" s="1498" t="s">
        <v>1716</v>
      </c>
      <c r="AX169" s="1408"/>
      <c r="AY169" s="1414" t="s">
        <v>1871</v>
      </c>
      <c r="AZ169" s="1418" t="s">
        <v>1871</v>
      </c>
      <c r="BA169" s="1418" t="s">
        <v>1871</v>
      </c>
      <c r="BB169" s="1418" t="s">
        <v>1871</v>
      </c>
      <c r="BC169" s="1418"/>
      <c r="BD169" s="1420"/>
    </row>
    <row r="170" spans="1:56" ht="57.6" x14ac:dyDescent="0.3">
      <c r="A170" s="69"/>
      <c r="B1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0" s="1492" t="s">
        <v>1717</v>
      </c>
      <c r="D170" s="1493" t="s">
        <v>1864</v>
      </c>
      <c r="E170" s="1494" t="s">
        <v>1162</v>
      </c>
      <c r="F170" s="1217" t="str">
        <f>VLOOKUP(TBL4_OptApp[[#This Row],[Option type
Defined List]],'Option Typs_Grps'!B$2:C$47, 2, FALSE)</f>
        <v>Resource Options</v>
      </c>
      <c r="G170" s="1409" t="s">
        <v>355</v>
      </c>
      <c r="H170" s="1410" t="s">
        <v>760</v>
      </c>
      <c r="I170" s="1410" t="s">
        <v>1871</v>
      </c>
      <c r="J170" s="1419"/>
      <c r="K170" s="1415"/>
      <c r="L170" s="1410" t="s">
        <v>1871</v>
      </c>
      <c r="M170" s="1411" t="s">
        <v>1871</v>
      </c>
      <c r="N170" s="1419" t="s">
        <v>1871</v>
      </c>
      <c r="O170" s="1410" t="s">
        <v>1871</v>
      </c>
      <c r="P170" s="1410" t="s">
        <v>1871</v>
      </c>
      <c r="Q170" s="1410" t="s">
        <v>1871</v>
      </c>
      <c r="R170" s="1498" t="s">
        <v>1987</v>
      </c>
      <c r="S170" s="1415" t="s">
        <v>762</v>
      </c>
      <c r="T170" s="1415" t="s">
        <v>762</v>
      </c>
      <c r="U170" s="1412"/>
      <c r="V170" s="1412"/>
      <c r="W170" s="1412"/>
      <c r="X170" s="1412"/>
      <c r="Y170" s="1412"/>
      <c r="Z170" s="1412"/>
      <c r="AA170" s="1412"/>
      <c r="AB170" s="1413"/>
      <c r="AC170" s="1412"/>
      <c r="AD170" s="1412"/>
      <c r="AE170" s="1412"/>
      <c r="AF170" s="1414"/>
      <c r="AG170" s="1412"/>
      <c r="AH170" s="1412"/>
      <c r="AI170" s="1412"/>
      <c r="AJ170" s="1412"/>
      <c r="AK170" s="1412"/>
      <c r="AL170" s="1412"/>
      <c r="AM170" s="1412"/>
      <c r="AN170" s="1412"/>
      <c r="AO170" s="1412"/>
      <c r="AP170" s="1412"/>
      <c r="AQ170" s="1412"/>
      <c r="AR170" s="1412"/>
      <c r="AS170" s="1412"/>
      <c r="AT170" s="1412"/>
      <c r="AU170" s="1412"/>
      <c r="AV170" s="1412"/>
      <c r="AW170" s="1498" t="s">
        <v>1717</v>
      </c>
      <c r="AX170" s="1408"/>
      <c r="AY170" s="1414" t="s">
        <v>1871</v>
      </c>
      <c r="AZ170" s="1418" t="s">
        <v>1871</v>
      </c>
      <c r="BA170" s="1418" t="s">
        <v>1871</v>
      </c>
      <c r="BB170" s="1418" t="s">
        <v>1871</v>
      </c>
      <c r="BC170" s="1418"/>
      <c r="BD170" s="1420"/>
    </row>
    <row r="171" spans="1:56" ht="28.8" x14ac:dyDescent="0.3">
      <c r="A171" s="69"/>
      <c r="B1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1" s="1492" t="s">
        <v>2073</v>
      </c>
      <c r="D171" s="1493" t="s">
        <v>2074</v>
      </c>
      <c r="E171" s="1494" t="s">
        <v>1162</v>
      </c>
      <c r="F171" s="1217" t="str">
        <f>VLOOKUP(TBL4_OptApp[[#This Row],[Option type
Defined List]],'Option Typs_Grps'!B$2:C$47, 2, FALSE)</f>
        <v>Resource Options</v>
      </c>
      <c r="G171" s="1409" t="s">
        <v>355</v>
      </c>
      <c r="H171" s="1410" t="s">
        <v>760</v>
      </c>
      <c r="I171" s="1410" t="s">
        <v>1871</v>
      </c>
      <c r="J171" s="1419"/>
      <c r="K171" s="1415"/>
      <c r="L171" s="1410" t="s">
        <v>1871</v>
      </c>
      <c r="M171" s="1411" t="s">
        <v>1871</v>
      </c>
      <c r="N171" s="1419" t="s">
        <v>1871</v>
      </c>
      <c r="O171" s="1410" t="s">
        <v>1871</v>
      </c>
      <c r="P171" s="1410" t="s">
        <v>1871</v>
      </c>
      <c r="Q171" s="1410" t="s">
        <v>1871</v>
      </c>
      <c r="R171" s="1498" t="s">
        <v>1988</v>
      </c>
      <c r="S171" s="1415" t="s">
        <v>762</v>
      </c>
      <c r="T171" s="1415" t="s">
        <v>762</v>
      </c>
      <c r="U171" s="1412"/>
      <c r="V171" s="1412"/>
      <c r="W171" s="1412"/>
      <c r="X171" s="1412"/>
      <c r="Y171" s="1412"/>
      <c r="Z171" s="1412"/>
      <c r="AA171" s="1412"/>
      <c r="AB171" s="1413"/>
      <c r="AC171" s="1412"/>
      <c r="AD171" s="1412"/>
      <c r="AE171" s="1412"/>
      <c r="AF171" s="1414"/>
      <c r="AG171" s="1412"/>
      <c r="AH171" s="1412"/>
      <c r="AI171" s="1412"/>
      <c r="AJ171" s="1412"/>
      <c r="AK171" s="1412"/>
      <c r="AL171" s="1412"/>
      <c r="AM171" s="1412"/>
      <c r="AN171" s="1412"/>
      <c r="AO171" s="1412"/>
      <c r="AP171" s="1412"/>
      <c r="AQ171" s="1412"/>
      <c r="AR171" s="1412"/>
      <c r="AS171" s="1412"/>
      <c r="AT171" s="1412"/>
      <c r="AU171" s="1412"/>
      <c r="AV171" s="1412"/>
      <c r="AW171" s="1498" t="s">
        <v>2224</v>
      </c>
      <c r="AX171" s="1408"/>
      <c r="AY171" s="1414" t="s">
        <v>1871</v>
      </c>
      <c r="AZ171" s="1418" t="s">
        <v>1871</v>
      </c>
      <c r="BA171" s="1418" t="s">
        <v>1871</v>
      </c>
      <c r="BB171" s="1418" t="s">
        <v>1871</v>
      </c>
      <c r="BC171" s="1418"/>
      <c r="BD171" s="1420"/>
    </row>
    <row r="172" spans="1:56" ht="28.8" x14ac:dyDescent="0.3">
      <c r="A172" s="69"/>
      <c r="B1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2" s="1492" t="s">
        <v>2076</v>
      </c>
      <c r="D172" s="1493" t="s">
        <v>2075</v>
      </c>
      <c r="E172" s="1494" t="s">
        <v>1162</v>
      </c>
      <c r="F172" s="1217" t="str">
        <f>VLOOKUP(TBL4_OptApp[[#This Row],[Option type
Defined List]],'Option Typs_Grps'!B$2:C$47, 2, FALSE)</f>
        <v>Resource Options</v>
      </c>
      <c r="G172" s="1409" t="s">
        <v>355</v>
      </c>
      <c r="H172" s="1410" t="s">
        <v>760</v>
      </c>
      <c r="I172" s="1410" t="s">
        <v>1871</v>
      </c>
      <c r="J172" s="1419"/>
      <c r="K172" s="1415"/>
      <c r="L172" s="1410" t="s">
        <v>1871</v>
      </c>
      <c r="M172" s="1411" t="s">
        <v>1871</v>
      </c>
      <c r="N172" s="1419" t="s">
        <v>1871</v>
      </c>
      <c r="O172" s="1410" t="s">
        <v>1871</v>
      </c>
      <c r="P172" s="1410" t="s">
        <v>1871</v>
      </c>
      <c r="Q172" s="1410" t="s">
        <v>1871</v>
      </c>
      <c r="R172" s="1498" t="s">
        <v>1988</v>
      </c>
      <c r="S172" s="1415" t="s">
        <v>762</v>
      </c>
      <c r="T172" s="1415" t="s">
        <v>762</v>
      </c>
      <c r="U172" s="1412"/>
      <c r="V172" s="1412"/>
      <c r="W172" s="1412"/>
      <c r="X172" s="1412"/>
      <c r="Y172" s="1412"/>
      <c r="Z172" s="1412"/>
      <c r="AA172" s="1412"/>
      <c r="AB172" s="1413"/>
      <c r="AC172" s="1412"/>
      <c r="AD172" s="1412"/>
      <c r="AE172" s="1412"/>
      <c r="AF172" s="1414"/>
      <c r="AG172" s="1412"/>
      <c r="AH172" s="1412"/>
      <c r="AI172" s="1412"/>
      <c r="AJ172" s="1412"/>
      <c r="AK172" s="1412"/>
      <c r="AL172" s="1412"/>
      <c r="AM172" s="1412"/>
      <c r="AN172" s="1412"/>
      <c r="AO172" s="1412"/>
      <c r="AP172" s="1412"/>
      <c r="AQ172" s="1412"/>
      <c r="AR172" s="1412"/>
      <c r="AS172" s="1412"/>
      <c r="AT172" s="1412"/>
      <c r="AU172" s="1412"/>
      <c r="AV172" s="1412"/>
      <c r="AW172" s="1498" t="s">
        <v>2225</v>
      </c>
      <c r="AX172" s="1408"/>
      <c r="AY172" s="1414" t="s">
        <v>1871</v>
      </c>
      <c r="AZ172" s="1418" t="s">
        <v>1871</v>
      </c>
      <c r="BA172" s="1418" t="s">
        <v>1871</v>
      </c>
      <c r="BB172" s="1418" t="s">
        <v>1871</v>
      </c>
      <c r="BC172" s="1418"/>
      <c r="BD172" s="1420"/>
    </row>
    <row r="173" spans="1:56" ht="72" x14ac:dyDescent="0.25">
      <c r="A173" s="69"/>
      <c r="B1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3" s="1490" t="s">
        <v>1718</v>
      </c>
      <c r="D173" s="1491" t="s">
        <v>1865</v>
      </c>
      <c r="E173" s="1489" t="s">
        <v>1162</v>
      </c>
      <c r="F173" s="1217" t="str">
        <f>VLOOKUP(TBL4_OptApp[[#This Row],[Option type
Defined List]],'Option Typs_Grps'!B$2:C$47, 2, FALSE)</f>
        <v>Resource Options</v>
      </c>
      <c r="G173" s="73" t="s">
        <v>355</v>
      </c>
      <c r="H173" s="72" t="s">
        <v>760</v>
      </c>
      <c r="I173" s="1214" t="s">
        <v>1871</v>
      </c>
      <c r="J173" s="1411"/>
      <c r="K173" s="1496"/>
      <c r="L173" s="1411" t="s">
        <v>1871</v>
      </c>
      <c r="M173" s="1411" t="s">
        <v>1871</v>
      </c>
      <c r="N173" s="1411" t="s">
        <v>1871</v>
      </c>
      <c r="O173" s="1411" t="s">
        <v>1871</v>
      </c>
      <c r="P173" s="1411" t="s">
        <v>1871</v>
      </c>
      <c r="Q173" s="1411" t="s">
        <v>1871</v>
      </c>
      <c r="R173" s="1498" t="s">
        <v>1989</v>
      </c>
      <c r="S173" s="1415" t="s">
        <v>762</v>
      </c>
      <c r="T173" s="1415" t="s">
        <v>762</v>
      </c>
      <c r="U173" s="1418"/>
      <c r="V173" s="1418"/>
      <c r="W173" s="1418"/>
      <c r="X173" s="1418"/>
      <c r="Y173" s="1418"/>
      <c r="Z173" s="1418"/>
      <c r="AA173" s="1418"/>
      <c r="AB173" s="1418"/>
      <c r="AC173" s="1418"/>
      <c r="AD173" s="1418"/>
      <c r="AE173" s="1418"/>
      <c r="AF173" s="1418"/>
      <c r="AG173" s="1418"/>
      <c r="AH173" s="1418"/>
      <c r="AI173" s="1411"/>
      <c r="AJ173" s="1418"/>
      <c r="AK173" s="1418"/>
      <c r="AL173" s="1418"/>
      <c r="AM173" s="1418"/>
      <c r="AN173" s="1418"/>
      <c r="AO173" s="1418"/>
      <c r="AP173" s="1418"/>
      <c r="AQ173" s="1418"/>
      <c r="AR173" s="1418"/>
      <c r="AS173" s="1418"/>
      <c r="AT173" s="1418"/>
      <c r="AU173" s="1418"/>
      <c r="AV173" s="1418"/>
      <c r="AW173" s="1499" t="s">
        <v>1718</v>
      </c>
      <c r="AX173" s="1418"/>
      <c r="AY173" s="1418" t="s">
        <v>1871</v>
      </c>
      <c r="AZ173" s="1418" t="s">
        <v>1871</v>
      </c>
      <c r="BA173" s="1418" t="s">
        <v>1871</v>
      </c>
      <c r="BB173" s="1418" t="s">
        <v>1871</v>
      </c>
      <c r="BC173" s="1418"/>
      <c r="BD173" s="1420"/>
    </row>
    <row r="174" spans="1:56" ht="27.6" x14ac:dyDescent="0.3">
      <c r="A174" s="69"/>
      <c r="B1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4" s="1490" t="s">
        <v>2078</v>
      </c>
      <c r="D174" s="1491" t="s">
        <v>2077</v>
      </c>
      <c r="E174" s="1495" t="s">
        <v>1162</v>
      </c>
      <c r="F174" s="1217" t="str">
        <f>VLOOKUP(TBL4_OptApp[[#This Row],[Option type
Defined List]],'Option Typs_Grps'!B$2:C$47, 2, FALSE)</f>
        <v>Resource Options</v>
      </c>
      <c r="G174" s="73" t="s">
        <v>355</v>
      </c>
      <c r="H174" s="72" t="s">
        <v>760</v>
      </c>
      <c r="I174" s="1214" t="s">
        <v>1871</v>
      </c>
      <c r="J174" s="1411"/>
      <c r="K174" s="1496"/>
      <c r="L174" s="1411" t="s">
        <v>1871</v>
      </c>
      <c r="M174" s="1411" t="s">
        <v>1871</v>
      </c>
      <c r="N174" s="1411" t="s">
        <v>1871</v>
      </c>
      <c r="O174" s="1411" t="s">
        <v>1871</v>
      </c>
      <c r="P174" s="1411" t="s">
        <v>1871</v>
      </c>
      <c r="Q174" s="1411" t="s">
        <v>1871</v>
      </c>
      <c r="R174" s="1415" t="s">
        <v>1990</v>
      </c>
      <c r="S174" s="1415" t="s">
        <v>762</v>
      </c>
      <c r="T174" s="1415" t="s">
        <v>762</v>
      </c>
      <c r="U174" s="1418"/>
      <c r="V174" s="1418"/>
      <c r="W174" s="1418"/>
      <c r="X174" s="1418"/>
      <c r="Y174" s="1418"/>
      <c r="Z174" s="1418"/>
      <c r="AA174" s="1418"/>
      <c r="AB174" s="1418"/>
      <c r="AC174" s="1418"/>
      <c r="AD174" s="1418"/>
      <c r="AE174" s="1418"/>
      <c r="AF174" s="1418"/>
      <c r="AG174" s="1418"/>
      <c r="AH174" s="1418"/>
      <c r="AI174" s="1418"/>
      <c r="AJ174" s="1418"/>
      <c r="AK174" s="1418"/>
      <c r="AL174" s="1418"/>
      <c r="AM174" s="1418"/>
      <c r="AN174" s="1418"/>
      <c r="AO174" s="1418"/>
      <c r="AP174" s="1418"/>
      <c r="AQ174" s="1418"/>
      <c r="AR174" s="1418"/>
      <c r="AS174" s="1418"/>
      <c r="AT174" s="1418"/>
      <c r="AU174" s="1418"/>
      <c r="AV174" s="1418"/>
      <c r="AW174" s="1499" t="s">
        <v>2226</v>
      </c>
      <c r="AX174" s="1418"/>
      <c r="AY174" s="1418" t="s">
        <v>1871</v>
      </c>
      <c r="AZ174" s="1418" t="s">
        <v>1871</v>
      </c>
      <c r="BA174" s="1418" t="s">
        <v>1871</v>
      </c>
      <c r="BB174" s="1418" t="s">
        <v>1871</v>
      </c>
      <c r="BC174" s="1418"/>
      <c r="BD174" s="1420"/>
    </row>
    <row r="175" spans="1:56" ht="28.8" x14ac:dyDescent="0.3">
      <c r="B17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5" s="1490" t="s">
        <v>1719</v>
      </c>
      <c r="D175" s="1491" t="s">
        <v>1866</v>
      </c>
      <c r="E175" s="1495" t="s">
        <v>1162</v>
      </c>
      <c r="F175" s="1217" t="str">
        <f>VLOOKUP(TBL4_OptApp[[#This Row],[Option type
Defined List]],'Option Typs_Grps'!B$2:C$47, 2, FALSE)</f>
        <v>Resource Options</v>
      </c>
      <c r="G175" s="73" t="s">
        <v>355</v>
      </c>
      <c r="H175" s="72" t="s">
        <v>760</v>
      </c>
      <c r="I175" s="1214" t="s">
        <v>1871</v>
      </c>
      <c r="J175" s="1411"/>
      <c r="K175" s="1496"/>
      <c r="L175" s="1411" t="s">
        <v>1871</v>
      </c>
      <c r="M175" s="1411" t="s">
        <v>1871</v>
      </c>
      <c r="N175" s="1411" t="s">
        <v>1871</v>
      </c>
      <c r="O175" s="1411" t="s">
        <v>1871</v>
      </c>
      <c r="P175" s="1411" t="s">
        <v>1871</v>
      </c>
      <c r="Q175" s="1411" t="s">
        <v>1871</v>
      </c>
      <c r="R175" s="1415" t="s">
        <v>1988</v>
      </c>
      <c r="S175" s="1415" t="s">
        <v>762</v>
      </c>
      <c r="T175" s="1415" t="s">
        <v>762</v>
      </c>
      <c r="U175" s="1418"/>
      <c r="V175" s="1418"/>
      <c r="W175" s="1418"/>
      <c r="X175" s="1418"/>
      <c r="Y175" s="1418"/>
      <c r="Z175" s="1418"/>
      <c r="AA175" s="1418"/>
      <c r="AB175" s="1418"/>
      <c r="AC175" s="1418"/>
      <c r="AD175" s="1418"/>
      <c r="AE175" s="1418"/>
      <c r="AF175" s="1418"/>
      <c r="AG175" s="1418"/>
      <c r="AH175" s="1418"/>
      <c r="AI175" s="1418"/>
      <c r="AJ175" s="1418"/>
      <c r="AK175" s="1418"/>
      <c r="AL175" s="1418"/>
      <c r="AM175" s="1418"/>
      <c r="AN175" s="1418"/>
      <c r="AO175" s="1418"/>
      <c r="AP175" s="1418"/>
      <c r="AQ175" s="1418"/>
      <c r="AR175" s="1418"/>
      <c r="AS175" s="1418"/>
      <c r="AT175" s="1418"/>
      <c r="AU175" s="1418"/>
      <c r="AV175" s="1418"/>
      <c r="AW175" s="1499" t="s">
        <v>1719</v>
      </c>
      <c r="AX175" s="1418"/>
      <c r="AY175" s="1418" t="s">
        <v>1871</v>
      </c>
      <c r="AZ175" s="1418" t="s">
        <v>1871</v>
      </c>
      <c r="BA175" s="1418" t="s">
        <v>1871</v>
      </c>
      <c r="BB175" s="1418" t="s">
        <v>1871</v>
      </c>
      <c r="BC175" s="1418"/>
      <c r="BD175" s="1420"/>
    </row>
    <row r="176" spans="1:56" ht="55.2" x14ac:dyDescent="0.3">
      <c r="B17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6" s="1490" t="s">
        <v>1720</v>
      </c>
      <c r="D176" s="1491" t="s">
        <v>1867</v>
      </c>
      <c r="E176" s="1495" t="s">
        <v>1162</v>
      </c>
      <c r="F176" s="1217" t="str">
        <f>VLOOKUP(TBL4_OptApp[[#This Row],[Option type
Defined List]],'Option Typs_Grps'!B$2:C$47, 2, FALSE)</f>
        <v>Resource Options</v>
      </c>
      <c r="G176" s="73" t="s">
        <v>355</v>
      </c>
      <c r="H176" s="72" t="s">
        <v>760</v>
      </c>
      <c r="I176" s="1214" t="s">
        <v>1871</v>
      </c>
      <c r="J176" s="1411"/>
      <c r="K176" s="1496"/>
      <c r="L176" s="1411" t="s">
        <v>1871</v>
      </c>
      <c r="M176" s="1411" t="s">
        <v>1871</v>
      </c>
      <c r="N176" s="1411" t="s">
        <v>1871</v>
      </c>
      <c r="O176" s="1411" t="s">
        <v>1871</v>
      </c>
      <c r="P176" s="1411" t="s">
        <v>1871</v>
      </c>
      <c r="Q176" s="1411" t="s">
        <v>1871</v>
      </c>
      <c r="R176" s="1415" t="s">
        <v>1991</v>
      </c>
      <c r="S176" s="1415" t="s">
        <v>762</v>
      </c>
      <c r="T176" s="1415" t="s">
        <v>762</v>
      </c>
      <c r="U176" s="1418"/>
      <c r="V176" s="1418"/>
      <c r="W176" s="1418"/>
      <c r="X176" s="1418"/>
      <c r="Y176" s="1418"/>
      <c r="Z176" s="1418"/>
      <c r="AA176" s="1418"/>
      <c r="AB176" s="1418"/>
      <c r="AC176" s="1418"/>
      <c r="AD176" s="1418"/>
      <c r="AE176" s="1418"/>
      <c r="AF176" s="1418"/>
      <c r="AG176" s="1418"/>
      <c r="AH176" s="1418"/>
      <c r="AI176" s="1418"/>
      <c r="AJ176" s="1418"/>
      <c r="AK176" s="1418"/>
      <c r="AL176" s="1418"/>
      <c r="AM176" s="1418"/>
      <c r="AN176" s="1418"/>
      <c r="AO176" s="1418"/>
      <c r="AP176" s="1418"/>
      <c r="AQ176" s="1418"/>
      <c r="AR176" s="1418"/>
      <c r="AS176" s="1418"/>
      <c r="AT176" s="1418"/>
      <c r="AU176" s="1418"/>
      <c r="AV176" s="1418"/>
      <c r="AW176" s="1499" t="s">
        <v>1720</v>
      </c>
      <c r="AX176" s="1418"/>
      <c r="AY176" s="1418" t="s">
        <v>1871</v>
      </c>
      <c r="AZ176" s="1418" t="s">
        <v>1871</v>
      </c>
      <c r="BA176" s="1418" t="s">
        <v>1871</v>
      </c>
      <c r="BB176" s="1418" t="s">
        <v>1871</v>
      </c>
      <c r="BC176" s="1418"/>
      <c r="BD176" s="1420"/>
    </row>
    <row r="177" spans="2:56" ht="69" x14ac:dyDescent="0.3">
      <c r="B17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7" s="1490" t="s">
        <v>1721</v>
      </c>
      <c r="D177" s="1491" t="s">
        <v>1868</v>
      </c>
      <c r="E177" s="1495" t="s">
        <v>1162</v>
      </c>
      <c r="F177" s="1217" t="str">
        <f>VLOOKUP(TBL4_OptApp[[#This Row],[Option type
Defined List]],'Option Typs_Grps'!B$2:C$47, 2, FALSE)</f>
        <v>Resource Options</v>
      </c>
      <c r="G177" s="73" t="s">
        <v>355</v>
      </c>
      <c r="H177" s="72" t="s">
        <v>760</v>
      </c>
      <c r="I177" s="1214" t="s">
        <v>1871</v>
      </c>
      <c r="J177" s="1411"/>
      <c r="K177" s="1496"/>
      <c r="L177" s="1411" t="s">
        <v>1871</v>
      </c>
      <c r="M177" s="1411" t="s">
        <v>1871</v>
      </c>
      <c r="N177" s="1411" t="s">
        <v>1871</v>
      </c>
      <c r="O177" s="1411" t="s">
        <v>1871</v>
      </c>
      <c r="P177" s="1411" t="s">
        <v>1871</v>
      </c>
      <c r="Q177" s="1411" t="s">
        <v>1871</v>
      </c>
      <c r="R177" s="1415" t="s">
        <v>1992</v>
      </c>
      <c r="S177" s="1415" t="s">
        <v>762</v>
      </c>
      <c r="T177" s="1415" t="s">
        <v>762</v>
      </c>
      <c r="U177" s="1418"/>
      <c r="V177" s="1418"/>
      <c r="W177" s="1418"/>
      <c r="X177" s="1418"/>
      <c r="Y177" s="1418"/>
      <c r="Z177" s="1418"/>
      <c r="AA177" s="1418"/>
      <c r="AB177" s="1418"/>
      <c r="AC177" s="1418"/>
      <c r="AD177" s="1418"/>
      <c r="AE177" s="1418"/>
      <c r="AF177" s="1418"/>
      <c r="AG177" s="1418"/>
      <c r="AH177" s="1418"/>
      <c r="AI177" s="1418"/>
      <c r="AJ177" s="1418"/>
      <c r="AK177" s="1418"/>
      <c r="AL177" s="1418"/>
      <c r="AM177" s="1418"/>
      <c r="AN177" s="1418"/>
      <c r="AO177" s="1418"/>
      <c r="AP177" s="1418"/>
      <c r="AQ177" s="1418"/>
      <c r="AR177" s="1418"/>
      <c r="AS177" s="1418"/>
      <c r="AT177" s="1418"/>
      <c r="AU177" s="1418"/>
      <c r="AV177" s="1418"/>
      <c r="AW177" s="1499" t="s">
        <v>1721</v>
      </c>
      <c r="AX177" s="1418"/>
      <c r="AY177" s="1418" t="s">
        <v>1871</v>
      </c>
      <c r="AZ177" s="1418" t="s">
        <v>1871</v>
      </c>
      <c r="BA177" s="1418" t="s">
        <v>1871</v>
      </c>
      <c r="BB177" s="1418" t="s">
        <v>1871</v>
      </c>
      <c r="BC177" s="1418"/>
      <c r="BD177" s="1420"/>
    </row>
    <row r="178" spans="2:56" ht="28.8" x14ac:dyDescent="0.3">
      <c r="B17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8" s="1490" t="s">
        <v>1722</v>
      </c>
      <c r="D178" s="1491" t="s">
        <v>1869</v>
      </c>
      <c r="E178" s="1495" t="s">
        <v>775</v>
      </c>
      <c r="F178" s="1217" t="str">
        <f>VLOOKUP(TBL4_OptApp[[#This Row],[Option type
Defined List]],'Option Typs_Grps'!B$2:C$47, 2, FALSE)</f>
        <v>Distribution Options</v>
      </c>
      <c r="G178" s="73" t="s">
        <v>355</v>
      </c>
      <c r="H178" s="72" t="s">
        <v>760</v>
      </c>
      <c r="I178" s="1214" t="s">
        <v>1871</v>
      </c>
      <c r="J178" s="1411"/>
      <c r="K178" s="1496"/>
      <c r="L178" s="1411" t="s">
        <v>1871</v>
      </c>
      <c r="M178" s="1411" t="s">
        <v>1871</v>
      </c>
      <c r="N178" s="1411" t="s">
        <v>1871</v>
      </c>
      <c r="O178" s="1411" t="s">
        <v>1871</v>
      </c>
      <c r="P178" s="1411" t="s">
        <v>1871</v>
      </c>
      <c r="Q178" s="1411" t="s">
        <v>1871</v>
      </c>
      <c r="R178" s="1415" t="s">
        <v>1993</v>
      </c>
      <c r="S178" s="1415" t="s">
        <v>1446</v>
      </c>
      <c r="T178" s="1415" t="s">
        <v>355</v>
      </c>
      <c r="U178" s="1418"/>
      <c r="V178" s="1418"/>
      <c r="W178" s="1418"/>
      <c r="X178" s="1418"/>
      <c r="Y178" s="1418"/>
      <c r="Z178" s="1418"/>
      <c r="AA178" s="1418"/>
      <c r="AB178" s="1418"/>
      <c r="AC178" s="1418"/>
      <c r="AD178" s="1418"/>
      <c r="AE178" s="1418"/>
      <c r="AF178" s="1418"/>
      <c r="AG178" s="1418"/>
      <c r="AH178" s="1418"/>
      <c r="AI178" s="1418"/>
      <c r="AJ178" s="1418"/>
      <c r="AK178" s="1418"/>
      <c r="AL178" s="1418"/>
      <c r="AM178" s="1418"/>
      <c r="AN178" s="1418"/>
      <c r="AO178" s="1418"/>
      <c r="AP178" s="1418"/>
      <c r="AQ178" s="1418"/>
      <c r="AR178" s="1418"/>
      <c r="AS178" s="1418"/>
      <c r="AT178" s="1418"/>
      <c r="AU178" s="1418"/>
      <c r="AV178" s="1418"/>
      <c r="AW178" s="1499" t="s">
        <v>1722</v>
      </c>
      <c r="AX178" s="1418"/>
      <c r="AY178" s="1418" t="s">
        <v>1871</v>
      </c>
      <c r="AZ178" s="1418" t="s">
        <v>1871</v>
      </c>
      <c r="BA178" s="1418" t="s">
        <v>1871</v>
      </c>
      <c r="BB178" s="1418" t="s">
        <v>1871</v>
      </c>
      <c r="BC178" s="1418"/>
      <c r="BD178" s="1420"/>
    </row>
    <row r="179" spans="2:56" ht="28.8" x14ac:dyDescent="0.25">
      <c r="B17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9" s="1490" t="s">
        <v>1723</v>
      </c>
      <c r="D179" s="1491" t="s">
        <v>2079</v>
      </c>
      <c r="E179" s="1489" t="s">
        <v>775</v>
      </c>
      <c r="F179" s="1217" t="str">
        <f>VLOOKUP(TBL4_OptApp[[#This Row],[Option type
Defined List]],'Option Typs_Grps'!B$2:C$47, 2, FALSE)</f>
        <v>Distribution Options</v>
      </c>
      <c r="G179" s="73" t="s">
        <v>355</v>
      </c>
      <c r="H179" s="72" t="s">
        <v>760</v>
      </c>
      <c r="I179" s="1214" t="s">
        <v>1871</v>
      </c>
      <c r="J179" s="1411"/>
      <c r="K179" s="1496"/>
      <c r="L179" s="1411" t="s">
        <v>1871</v>
      </c>
      <c r="M179" s="1411" t="s">
        <v>1871</v>
      </c>
      <c r="N179" s="1411" t="s">
        <v>1871</v>
      </c>
      <c r="O179" s="1411" t="s">
        <v>1871</v>
      </c>
      <c r="P179" s="1411" t="s">
        <v>1871</v>
      </c>
      <c r="Q179" s="1411" t="s">
        <v>1871</v>
      </c>
      <c r="R179" s="1498" t="s">
        <v>1993</v>
      </c>
      <c r="S179" s="1415" t="s">
        <v>1446</v>
      </c>
      <c r="T179" s="1415" t="s">
        <v>355</v>
      </c>
      <c r="U179" s="1418"/>
      <c r="V179" s="1418"/>
      <c r="W179" s="1418"/>
      <c r="X179" s="1418"/>
      <c r="Y179" s="1418"/>
      <c r="Z179" s="1418"/>
      <c r="AA179" s="1418"/>
      <c r="AB179" s="1418"/>
      <c r="AC179" s="1418"/>
      <c r="AD179" s="1418"/>
      <c r="AE179" s="1418"/>
      <c r="AF179" s="1418"/>
      <c r="AG179" s="1418"/>
      <c r="AH179" s="1418"/>
      <c r="AI179" s="1411"/>
      <c r="AJ179" s="1418"/>
      <c r="AK179" s="1418"/>
      <c r="AL179" s="1418"/>
      <c r="AM179" s="1418"/>
      <c r="AN179" s="1418"/>
      <c r="AO179" s="1418"/>
      <c r="AP179" s="1418"/>
      <c r="AQ179" s="1418"/>
      <c r="AR179" s="1418"/>
      <c r="AS179" s="1418"/>
      <c r="AT179" s="1418"/>
      <c r="AU179" s="1418"/>
      <c r="AV179" s="1418"/>
      <c r="AW179" s="1499" t="s">
        <v>1723</v>
      </c>
      <c r="AX179" s="1418"/>
      <c r="AY179" s="1418" t="s">
        <v>1871</v>
      </c>
      <c r="AZ179" s="1418" t="s">
        <v>1871</v>
      </c>
      <c r="BA179" s="1418" t="s">
        <v>1871</v>
      </c>
      <c r="BB179" s="1418" t="s">
        <v>1871</v>
      </c>
      <c r="BC179" s="1418"/>
      <c r="BD179" s="1420"/>
    </row>
    <row r="180" spans="2:56" ht="28.8" x14ac:dyDescent="0.3">
      <c r="B18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0" s="1213" t="s">
        <v>2080</v>
      </c>
      <c r="D180" s="74" t="s">
        <v>2081</v>
      </c>
      <c r="E180" s="1218" t="s">
        <v>769</v>
      </c>
      <c r="F180" s="1217" t="str">
        <f>VLOOKUP(TBL4_OptApp[[#This Row],[Option type
Defined List]],'Option Typs_Grps'!B$2:C$47, 2, FALSE)</f>
        <v>Resource Options</v>
      </c>
      <c r="G180" s="73" t="s">
        <v>355</v>
      </c>
      <c r="H180" s="72" t="s">
        <v>760</v>
      </c>
      <c r="I180" s="1214" t="s">
        <v>1872</v>
      </c>
      <c r="J180" s="1214"/>
      <c r="K180" s="1221"/>
      <c r="L180" s="1214" t="s">
        <v>1871</v>
      </c>
      <c r="M180" s="1214" t="s">
        <v>1871</v>
      </c>
      <c r="N180" s="1214" t="s">
        <v>1871</v>
      </c>
      <c r="O180" s="1214" t="s">
        <v>1871</v>
      </c>
      <c r="P180" s="1214" t="s">
        <v>1871</v>
      </c>
      <c r="Q180" s="1214" t="s">
        <v>1871</v>
      </c>
      <c r="R180" s="1491" t="s">
        <v>1994</v>
      </c>
      <c r="S180" s="1356" t="s">
        <v>1514</v>
      </c>
      <c r="T180" s="1356" t="s">
        <v>355</v>
      </c>
      <c r="U180" s="1213"/>
      <c r="V180" s="1213"/>
      <c r="W180" s="1213"/>
      <c r="X180" s="1213"/>
      <c r="Y180" s="1213"/>
      <c r="Z180" s="1213"/>
      <c r="AA180" s="1213"/>
      <c r="AB180" s="1213"/>
      <c r="AC180" s="1213"/>
      <c r="AD180" s="1213"/>
      <c r="AE180" s="1213"/>
      <c r="AF180" s="1213"/>
      <c r="AG180" s="1213"/>
      <c r="AH180" s="1213"/>
      <c r="AI180" s="1213">
        <v>-7.0294630349999995E-4</v>
      </c>
      <c r="AJ180" s="1213">
        <v>-255.36598677539001</v>
      </c>
      <c r="AK180" s="1213"/>
      <c r="AL180" s="1213"/>
      <c r="AM180" s="1213">
        <v>-4.384753035E-4</v>
      </c>
      <c r="AN180" s="1213"/>
      <c r="AO180" s="1213">
        <v>-2.6447100000000001E-4</v>
      </c>
      <c r="AP180" s="1213" t="s">
        <v>1891</v>
      </c>
      <c r="AQ180" s="1213"/>
      <c r="AR180" s="1213">
        <v>14</v>
      </c>
      <c r="AS180" s="1213"/>
      <c r="AT180" s="1213"/>
      <c r="AU180" s="1213"/>
      <c r="AV180" s="1213">
        <v>0</v>
      </c>
      <c r="AW180" s="1490" t="s">
        <v>2108</v>
      </c>
      <c r="AX180" s="1213"/>
      <c r="AY180" s="1213" t="s">
        <v>1871</v>
      </c>
      <c r="AZ180" s="1213" t="s">
        <v>1871</v>
      </c>
      <c r="BA180" s="1418" t="s">
        <v>1871</v>
      </c>
      <c r="BB180" s="1418" t="s">
        <v>1871</v>
      </c>
      <c r="BC180" s="1418"/>
      <c r="BD180" s="1420"/>
    </row>
    <row r="181" spans="2:56" ht="14.4" x14ac:dyDescent="0.3">
      <c r="B181" s="1217"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181" s="1213"/>
      <c r="D181" s="74"/>
      <c r="E181" s="1218"/>
      <c r="F181" s="1217" t="e">
        <f>VLOOKUP(TBL4_OptApp[[#This Row],[Option type
Defined List]],'Option Typs_Grps'!B$2:C$47, 2, FALSE)</f>
        <v>#N/A</v>
      </c>
      <c r="G181" s="73"/>
      <c r="H181" s="72"/>
      <c r="I181" s="1214"/>
      <c r="J181" s="1214"/>
      <c r="K181" s="1221"/>
      <c r="L181" s="1214"/>
      <c r="M181" s="1214"/>
      <c r="N181" s="1214"/>
      <c r="O181" s="1214"/>
      <c r="P181" s="1214"/>
      <c r="Q181" s="1214"/>
      <c r="R181" s="1356" t="s">
        <v>762</v>
      </c>
      <c r="S181" s="1356" t="s">
        <v>762</v>
      </c>
      <c r="T181" s="1356" t="s">
        <v>762</v>
      </c>
      <c r="U181" s="1213"/>
      <c r="V181" s="1213"/>
      <c r="W181" s="1213"/>
      <c r="X181" s="1213"/>
      <c r="Y181" s="1213"/>
      <c r="Z181" s="1213"/>
      <c r="AA181" s="1213"/>
      <c r="AB181" s="1213"/>
      <c r="AC181" s="1213"/>
      <c r="AD181" s="1213"/>
      <c r="AE181" s="1213"/>
      <c r="AF181" s="1213"/>
      <c r="AG181" s="1213"/>
      <c r="AH181" s="1213"/>
      <c r="AI181" s="1213"/>
      <c r="AJ181" s="1213"/>
      <c r="AK181" s="1213"/>
      <c r="AL181" s="1213"/>
      <c r="AM181" s="1213"/>
      <c r="AN181" s="1213"/>
      <c r="AO181" s="1213"/>
      <c r="AP181" s="1213"/>
      <c r="AQ181" s="1213"/>
      <c r="AR181" s="1213"/>
      <c r="AS181" s="1213"/>
      <c r="AT181" s="1213"/>
      <c r="AU181" s="1213"/>
      <c r="AV181" s="1213"/>
      <c r="AW181" s="1490"/>
      <c r="AX181" s="1213"/>
      <c r="AY181" s="1213"/>
      <c r="AZ181" s="1213"/>
      <c r="BA181" s="1418"/>
      <c r="BB181" s="1418"/>
      <c r="BC181" s="1418"/>
      <c r="BD181" s="1420"/>
    </row>
    <row r="182" spans="2:56" ht="14.4" x14ac:dyDescent="0.3">
      <c r="B182" s="1217"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182" s="1213"/>
      <c r="D182" s="74"/>
      <c r="E182" s="1218"/>
      <c r="F182" s="1217" t="e">
        <f>VLOOKUP(TBL4_OptApp[[#This Row],[Option type
Defined List]],'Option Typs_Grps'!B$2:C$47, 2, FALSE)</f>
        <v>#N/A</v>
      </c>
      <c r="G182" s="73"/>
      <c r="H182" s="72"/>
      <c r="I182" s="1214"/>
      <c r="J182" s="1214"/>
      <c r="K182" s="1221"/>
      <c r="L182" s="1214"/>
      <c r="M182" s="1214"/>
      <c r="N182" s="1214"/>
      <c r="O182" s="1214"/>
      <c r="P182" s="1214"/>
      <c r="Q182" s="1214"/>
      <c r="R182" s="1356" t="s">
        <v>762</v>
      </c>
      <c r="S182" s="1356" t="s">
        <v>762</v>
      </c>
      <c r="T182" s="1356" t="s">
        <v>762</v>
      </c>
      <c r="U182" s="1213"/>
      <c r="V182" s="1213"/>
      <c r="W182" s="1213"/>
      <c r="X182" s="1213"/>
      <c r="Y182" s="1213"/>
      <c r="Z182" s="1213"/>
      <c r="AA182" s="1213"/>
      <c r="AB182" s="1213"/>
      <c r="AC182" s="1213"/>
      <c r="AD182" s="1213"/>
      <c r="AE182" s="1213"/>
      <c r="AF182" s="1213"/>
      <c r="AG182" s="1213"/>
      <c r="AH182" s="1213"/>
      <c r="AI182" s="1213"/>
      <c r="AJ182" s="1213"/>
      <c r="AK182" s="1213"/>
      <c r="AL182" s="1213"/>
      <c r="AM182" s="1213"/>
      <c r="AN182" s="1213"/>
      <c r="AO182" s="1213"/>
      <c r="AP182" s="1213"/>
      <c r="AQ182" s="1213"/>
      <c r="AR182" s="1213"/>
      <c r="AS182" s="1213"/>
      <c r="AT182" s="1213"/>
      <c r="AU182" s="1213"/>
      <c r="AV182" s="1213"/>
      <c r="AW182" s="1490"/>
      <c r="AX182" s="75"/>
      <c r="AY182" s="1213"/>
      <c r="AZ182" s="1213"/>
      <c r="BA182" s="1418"/>
      <c r="BB182" s="1418"/>
      <c r="BC182" s="1418"/>
      <c r="BD182" s="1420"/>
    </row>
    <row r="183" spans="2:56" ht="15" thickBot="1" x14ac:dyDescent="0.35">
      <c r="B183" s="1217"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183" s="1213"/>
      <c r="D183" s="74"/>
      <c r="E183" s="1140"/>
      <c r="F183" s="1217" t="e">
        <f>VLOOKUP(TBL4_OptApp[[#This Row],[Option type
Defined List]],'Option Typs_Grps'!B$2:C$47, 2, FALSE)</f>
        <v>#N/A</v>
      </c>
      <c r="G183" s="73"/>
      <c r="H183" s="72"/>
      <c r="I183" s="72"/>
      <c r="J183" s="72"/>
      <c r="K183" s="1356"/>
      <c r="L183" s="72"/>
      <c r="M183" s="72"/>
      <c r="N183" s="72"/>
      <c r="O183" s="72"/>
      <c r="P183" s="72"/>
      <c r="Q183" s="72"/>
      <c r="R183" s="1356" t="s">
        <v>762</v>
      </c>
      <c r="S183" s="1356" t="s">
        <v>762</v>
      </c>
      <c r="T183" s="1356" t="s">
        <v>762</v>
      </c>
      <c r="U183" s="74"/>
      <c r="V183" s="74"/>
      <c r="W183" s="74"/>
      <c r="X183" s="74"/>
      <c r="Y183" s="74"/>
      <c r="Z183" s="74"/>
      <c r="AA183" s="74"/>
      <c r="AB183" s="1213"/>
      <c r="AC183" s="74"/>
      <c r="AD183" s="74"/>
      <c r="AE183" s="74"/>
      <c r="AF183" s="74"/>
      <c r="AG183" s="74"/>
      <c r="AH183" s="74"/>
      <c r="AI183" s="74"/>
      <c r="AJ183" s="74"/>
      <c r="AK183" s="74"/>
      <c r="AL183" s="74"/>
      <c r="AM183" s="74"/>
      <c r="AN183" s="74"/>
      <c r="AO183" s="74"/>
      <c r="AP183" s="74"/>
      <c r="AQ183" s="74"/>
      <c r="AR183" s="74"/>
      <c r="AS183" s="74"/>
      <c r="AT183" s="74"/>
      <c r="AU183" s="74"/>
      <c r="AV183" s="74"/>
      <c r="AW183" s="1491"/>
      <c r="AX183" s="75"/>
      <c r="AY183" s="1213"/>
      <c r="AZ183" s="1421"/>
      <c r="BA183" s="1422"/>
      <c r="BB183" s="1422"/>
      <c r="BC183" s="1422"/>
      <c r="BD183" s="1423"/>
    </row>
    <row r="184" spans="2:56" ht="14.4" thickTop="1" x14ac:dyDescent="0.25">
      <c r="K184" s="87"/>
      <c r="R184" s="87"/>
      <c r="AW184" s="87"/>
    </row>
    <row r="185" spans="2:56" x14ac:dyDescent="0.25">
      <c r="K185" s="87"/>
      <c r="R185" s="87"/>
      <c r="AW185" s="87"/>
    </row>
    <row r="186" spans="2:56" x14ac:dyDescent="0.25">
      <c r="K186" s="87"/>
      <c r="R186" s="87"/>
      <c r="AW186" s="87"/>
    </row>
    <row r="187" spans="2:56" x14ac:dyDescent="0.25">
      <c r="K187" s="87"/>
      <c r="R187" s="87"/>
      <c r="AW187" s="87"/>
    </row>
    <row r="188" spans="2:56" x14ac:dyDescent="0.25">
      <c r="K188" s="87"/>
      <c r="R188" s="87"/>
      <c r="AW188" s="87"/>
    </row>
    <row r="189" spans="2:56" x14ac:dyDescent="0.25">
      <c r="K189" s="87"/>
      <c r="R189" s="87"/>
      <c r="AW189" s="87"/>
    </row>
    <row r="190" spans="2:56" x14ac:dyDescent="0.25">
      <c r="K190" s="87"/>
      <c r="R190" s="87"/>
      <c r="AW190" s="87"/>
    </row>
    <row r="191" spans="2:56" x14ac:dyDescent="0.25">
      <c r="K191" s="87"/>
      <c r="R191" s="87"/>
      <c r="AW191" s="87"/>
    </row>
    <row r="192" spans="2:56" x14ac:dyDescent="0.25">
      <c r="K192" s="87"/>
      <c r="R192" s="87"/>
      <c r="AW192" s="87"/>
    </row>
    <row r="193" spans="11:49" x14ac:dyDescent="0.25">
      <c r="K193" s="87"/>
      <c r="R193" s="87"/>
      <c r="AW193" s="87"/>
    </row>
    <row r="194" spans="11:49" x14ac:dyDescent="0.25">
      <c r="K194" s="87"/>
      <c r="R194" s="87"/>
      <c r="AW194" s="87"/>
    </row>
    <row r="195" spans="11:49" x14ac:dyDescent="0.25">
      <c r="K195" s="87"/>
      <c r="R195" s="87"/>
      <c r="AW195" s="87"/>
    </row>
    <row r="196" spans="11:49" x14ac:dyDescent="0.25">
      <c r="K196" s="87"/>
      <c r="R196" s="87"/>
      <c r="AW196" s="87"/>
    </row>
    <row r="197" spans="11:49" x14ac:dyDescent="0.25">
      <c r="K197" s="87"/>
      <c r="R197" s="87"/>
      <c r="AW197" s="87"/>
    </row>
    <row r="198" spans="11:49" x14ac:dyDescent="0.25">
      <c r="K198" s="87"/>
      <c r="R198" s="87"/>
      <c r="AW198" s="87"/>
    </row>
    <row r="199" spans="11:49" x14ac:dyDescent="0.25">
      <c r="K199" s="87"/>
      <c r="R199" s="87"/>
      <c r="AW199" s="87"/>
    </row>
    <row r="200" spans="11:49" x14ac:dyDescent="0.25">
      <c r="K200" s="87"/>
      <c r="R200" s="87"/>
      <c r="AW200" s="87"/>
    </row>
    <row r="201" spans="11:49" x14ac:dyDescent="0.25">
      <c r="K201" s="87"/>
      <c r="R201" s="87"/>
      <c r="AW201" s="87"/>
    </row>
    <row r="202" spans="11:49" x14ac:dyDescent="0.25">
      <c r="K202" s="87"/>
      <c r="R202" s="87"/>
      <c r="AW202" s="87"/>
    </row>
    <row r="203" spans="11:49" x14ac:dyDescent="0.25">
      <c r="K203" s="87"/>
      <c r="R203" s="87"/>
      <c r="AW203" s="87"/>
    </row>
    <row r="204" spans="11:49" x14ac:dyDescent="0.25">
      <c r="K204" s="87"/>
      <c r="R204" s="87"/>
      <c r="AW204" s="87"/>
    </row>
    <row r="205" spans="11:49" x14ac:dyDescent="0.25">
      <c r="K205" s="87"/>
      <c r="R205" s="87"/>
      <c r="AW205" s="87"/>
    </row>
    <row r="206" spans="11:49" x14ac:dyDescent="0.25">
      <c r="K206" s="87"/>
      <c r="R206" s="87"/>
    </row>
    <row r="207" spans="11:49" x14ac:dyDescent="0.25">
      <c r="K207" s="87"/>
      <c r="R207" s="87"/>
    </row>
    <row r="208" spans="11:49" x14ac:dyDescent="0.25">
      <c r="K208" s="87"/>
      <c r="R208" s="87"/>
    </row>
    <row r="209" spans="11:18" x14ac:dyDescent="0.25">
      <c r="K209" s="87"/>
      <c r="R209" s="87"/>
    </row>
    <row r="210" spans="11:18" x14ac:dyDescent="0.25">
      <c r="K210" s="87"/>
      <c r="R210" s="87"/>
    </row>
    <row r="211" spans="11:18" x14ac:dyDescent="0.25">
      <c r="K211" s="87"/>
      <c r="R211" s="87"/>
    </row>
    <row r="212" spans="11:18" x14ac:dyDescent="0.25">
      <c r="K212" s="87"/>
      <c r="R212" s="87"/>
    </row>
    <row r="213" spans="11:18" x14ac:dyDescent="0.25">
      <c r="K213" s="87"/>
      <c r="R213" s="87"/>
    </row>
    <row r="214" spans="11:18" x14ac:dyDescent="0.25">
      <c r="K214" s="87"/>
      <c r="R214" s="87"/>
    </row>
    <row r="215" spans="11:18" x14ac:dyDescent="0.25">
      <c r="K215" s="87"/>
      <c r="R215" s="87"/>
    </row>
    <row r="216" spans="11:18" x14ac:dyDescent="0.25">
      <c r="K216" s="87"/>
      <c r="R216" s="87"/>
    </row>
    <row r="217" spans="11:18" x14ac:dyDescent="0.25">
      <c r="K217" s="87"/>
      <c r="R217" s="87"/>
    </row>
    <row r="218" spans="11:18" x14ac:dyDescent="0.25">
      <c r="K218" s="87"/>
      <c r="R218" s="87"/>
    </row>
    <row r="219" spans="11:18" x14ac:dyDescent="0.25">
      <c r="K219" s="87"/>
    </row>
    <row r="220" spans="11:18" x14ac:dyDescent="0.25">
      <c r="K220" s="87"/>
    </row>
    <row r="221" spans="11:18" x14ac:dyDescent="0.25">
      <c r="K221" s="87"/>
    </row>
    <row r="222" spans="11:18" x14ac:dyDescent="0.25">
      <c r="K222" s="87"/>
    </row>
    <row r="223" spans="11:18" x14ac:dyDescent="0.25">
      <c r="K223" s="87"/>
    </row>
    <row r="224" spans="11:18" x14ac:dyDescent="0.25">
      <c r="K224" s="87"/>
    </row>
    <row r="225" spans="11:11" x14ac:dyDescent="0.25">
      <c r="K225" s="87"/>
    </row>
    <row r="226" spans="11:11" x14ac:dyDescent="0.25">
      <c r="K226" s="87"/>
    </row>
    <row r="227" spans="11:11" x14ac:dyDescent="0.25">
      <c r="K227" s="87"/>
    </row>
    <row r="228" spans="11:11" x14ac:dyDescent="0.25">
      <c r="K228" s="87"/>
    </row>
    <row r="229" spans="11:11" x14ac:dyDescent="0.25">
      <c r="K229" s="87"/>
    </row>
    <row r="230" spans="11:11" x14ac:dyDescent="0.25">
      <c r="K230" s="87"/>
    </row>
    <row r="231" spans="11:11" x14ac:dyDescent="0.25">
      <c r="K231" s="87"/>
    </row>
    <row r="232" spans="11:11" x14ac:dyDescent="0.25">
      <c r="K232" s="87"/>
    </row>
    <row r="233" spans="11:11" x14ac:dyDescent="0.25">
      <c r="K233" s="87"/>
    </row>
    <row r="234" spans="11:11" x14ac:dyDescent="0.25">
      <c r="K234" s="87"/>
    </row>
    <row r="235" spans="11:11" x14ac:dyDescent="0.25">
      <c r="K235" s="87"/>
    </row>
    <row r="236" spans="11:11" x14ac:dyDescent="0.25">
      <c r="K236" s="87"/>
    </row>
    <row r="237" spans="11:11" x14ac:dyDescent="0.25">
      <c r="K237" s="87"/>
    </row>
    <row r="238" spans="11:11" x14ac:dyDescent="0.25">
      <c r="K238" s="87"/>
    </row>
    <row r="239" spans="11:11" x14ac:dyDescent="0.25">
      <c r="K239" s="87"/>
    </row>
    <row r="240" spans="11:11" x14ac:dyDescent="0.25">
      <c r="K240" s="87"/>
    </row>
    <row r="241" spans="11:11" x14ac:dyDescent="0.25">
      <c r="K241" s="87"/>
    </row>
    <row r="242" spans="11:11" x14ac:dyDescent="0.25">
      <c r="K242" s="87"/>
    </row>
    <row r="243" spans="11:11" x14ac:dyDescent="0.25">
      <c r="K243" s="87"/>
    </row>
    <row r="244" spans="11:11" x14ac:dyDescent="0.25">
      <c r="K244" s="87"/>
    </row>
    <row r="245" spans="11:11" x14ac:dyDescent="0.25">
      <c r="K245" s="87"/>
    </row>
    <row r="246" spans="11:11" x14ac:dyDescent="0.25">
      <c r="K246" s="87"/>
    </row>
    <row r="247" spans="11:11" x14ac:dyDescent="0.25">
      <c r="K247" s="87"/>
    </row>
    <row r="248" spans="11:11" x14ac:dyDescent="0.25">
      <c r="K248" s="87"/>
    </row>
    <row r="249" spans="11:11" x14ac:dyDescent="0.25">
      <c r="K249" s="87"/>
    </row>
    <row r="250" spans="11:11" x14ac:dyDescent="0.25">
      <c r="K250" s="87"/>
    </row>
    <row r="251" spans="11:11" x14ac:dyDescent="0.25">
      <c r="K251" s="87"/>
    </row>
    <row r="252" spans="11:11" x14ac:dyDescent="0.25">
      <c r="K252" s="87"/>
    </row>
    <row r="253" spans="11:11" x14ac:dyDescent="0.25">
      <c r="K253" s="87"/>
    </row>
    <row r="254" spans="11:11" x14ac:dyDescent="0.25">
      <c r="K254" s="87"/>
    </row>
    <row r="255" spans="11:11" x14ac:dyDescent="0.25">
      <c r="K255" s="87"/>
    </row>
    <row r="256" spans="11:11" x14ac:dyDescent="0.25">
      <c r="K256" s="87"/>
    </row>
    <row r="257" spans="11:95" x14ac:dyDescent="0.25">
      <c r="K257" s="87"/>
    </row>
    <row r="258" spans="11:95" x14ac:dyDescent="0.25">
      <c r="K258" s="87"/>
    </row>
    <row r="259" spans="11:95" x14ac:dyDescent="0.25">
      <c r="K259" s="87"/>
    </row>
    <row r="260" spans="11:95" x14ac:dyDescent="0.25">
      <c r="K260" s="87"/>
    </row>
    <row r="261" spans="11:95" x14ac:dyDescent="0.25">
      <c r="K261" s="87"/>
    </row>
    <row r="262" spans="11:95" x14ac:dyDescent="0.25">
      <c r="K262" s="87"/>
    </row>
    <row r="263" spans="11:95" x14ac:dyDescent="0.25">
      <c r="K263" s="87"/>
    </row>
    <row r="264" spans="11:95" x14ac:dyDescent="0.25">
      <c r="K264" s="87"/>
    </row>
    <row r="265" spans="11:95" x14ac:dyDescent="0.25">
      <c r="K265" s="87"/>
    </row>
    <row r="266" spans="11:95" x14ac:dyDescent="0.25">
      <c r="K266" s="87"/>
    </row>
    <row r="267" spans="11:95" ht="14.4" thickBot="1" x14ac:dyDescent="0.3">
      <c r="K267" s="87"/>
    </row>
    <row r="268" spans="11:95" ht="14.4" thickBot="1" x14ac:dyDescent="0.3">
      <c r="K268" s="87"/>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7"/>
    </row>
    <row r="269" spans="11:95" x14ac:dyDescent="0.25">
      <c r="K269" s="87"/>
    </row>
    <row r="270" spans="11:95" x14ac:dyDescent="0.25">
      <c r="K270" s="87"/>
    </row>
    <row r="271" spans="11:95" x14ac:dyDescent="0.25">
      <c r="K271" s="87"/>
    </row>
    <row r="272" spans="11:95" x14ac:dyDescent="0.25">
      <c r="K272" s="87"/>
    </row>
    <row r="273" spans="2:50" x14ac:dyDescent="0.25">
      <c r="K273" s="87"/>
    </row>
    <row r="274" spans="2:50" x14ac:dyDescent="0.25">
      <c r="K274" s="87"/>
    </row>
    <row r="275" spans="2:50" ht="14.4" thickBot="1" x14ac:dyDescent="0.3">
      <c r="K275" s="87"/>
    </row>
    <row r="276" spans="2:50" ht="14.4" thickBot="1" x14ac:dyDescent="0.3">
      <c r="C276" s="1" t="s">
        <v>514</v>
      </c>
      <c r="H276" s="76"/>
      <c r="I276" s="70"/>
      <c r="J276" s="70"/>
      <c r="K276" s="1497"/>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row>
    <row r="277" spans="2:50" x14ac:dyDescent="0.25">
      <c r="B277" s="78"/>
      <c r="C277" s="79" t="s">
        <v>782</v>
      </c>
      <c r="D277" s="79"/>
      <c r="E277" s="79" t="s">
        <v>533</v>
      </c>
      <c r="F277" s="79" t="s">
        <v>146</v>
      </c>
      <c r="G277" s="80">
        <v>2</v>
      </c>
      <c r="K277" s="87"/>
    </row>
    <row r="278" spans="2:50" x14ac:dyDescent="0.25">
      <c r="B278" s="81"/>
      <c r="C278" s="1" t="s">
        <v>693</v>
      </c>
      <c r="E278" s="1" t="s">
        <v>521</v>
      </c>
      <c r="F278" s="1" t="s">
        <v>146</v>
      </c>
      <c r="G278" s="82">
        <v>2</v>
      </c>
      <c r="K278" s="87"/>
    </row>
    <row r="279" spans="2:50" x14ac:dyDescent="0.25">
      <c r="B279" s="81"/>
      <c r="C279" s="1" t="s">
        <v>783</v>
      </c>
      <c r="E279" s="1" t="s">
        <v>524</v>
      </c>
      <c r="F279" s="1" t="s">
        <v>146</v>
      </c>
      <c r="G279" s="82">
        <v>2</v>
      </c>
      <c r="K279" s="87"/>
    </row>
    <row r="280" spans="2:50" ht="27.6" x14ac:dyDescent="0.25">
      <c r="B280" s="81"/>
      <c r="C280" s="1" t="s">
        <v>784</v>
      </c>
      <c r="E280" s="1" t="s">
        <v>545</v>
      </c>
      <c r="F280" s="1" t="s">
        <v>146</v>
      </c>
      <c r="G280" s="82">
        <v>2</v>
      </c>
      <c r="K280" s="87"/>
    </row>
    <row r="281" spans="2:50" x14ac:dyDescent="0.25">
      <c r="B281" s="81"/>
      <c r="C281" s="1" t="s">
        <v>785</v>
      </c>
      <c r="E281" s="1" t="s">
        <v>527</v>
      </c>
      <c r="F281" s="1" t="s">
        <v>146</v>
      </c>
      <c r="G281" s="82">
        <v>2</v>
      </c>
      <c r="K281" s="87"/>
    </row>
    <row r="282" spans="2:50" x14ac:dyDescent="0.25">
      <c r="B282" s="81"/>
      <c r="C282" s="1" t="s">
        <v>786</v>
      </c>
      <c r="E282" s="1" t="s">
        <v>530</v>
      </c>
      <c r="F282" s="1" t="s">
        <v>146</v>
      </c>
      <c r="G282" s="82">
        <v>2</v>
      </c>
      <c r="K282" s="87"/>
    </row>
    <row r="283" spans="2:50" x14ac:dyDescent="0.25">
      <c r="B283" s="81"/>
      <c r="C283" s="1" t="s">
        <v>535</v>
      </c>
      <c r="E283" s="1" t="s">
        <v>536</v>
      </c>
      <c r="F283" s="1" t="s">
        <v>146</v>
      </c>
      <c r="G283" s="82">
        <v>2</v>
      </c>
      <c r="K283" s="87"/>
    </row>
    <row r="284" spans="2:50" x14ac:dyDescent="0.25">
      <c r="B284" s="81"/>
      <c r="C284" s="1" t="s">
        <v>787</v>
      </c>
      <c r="E284" s="1" t="s">
        <v>548</v>
      </c>
      <c r="F284" s="1" t="s">
        <v>146</v>
      </c>
      <c r="G284" s="82">
        <v>2</v>
      </c>
      <c r="K284" s="87"/>
    </row>
    <row r="285" spans="2:50" ht="14.4" thickBot="1" x14ac:dyDescent="0.3">
      <c r="B285" s="83"/>
      <c r="C285" s="84" t="s">
        <v>788</v>
      </c>
      <c r="D285" s="84"/>
      <c r="E285" s="84" t="s">
        <v>551</v>
      </c>
      <c r="F285" s="84" t="s">
        <v>146</v>
      </c>
      <c r="G285" s="85">
        <v>2</v>
      </c>
      <c r="K285" s="87"/>
    </row>
    <row r="286" spans="2:50" x14ac:dyDescent="0.25">
      <c r="K286" s="87"/>
    </row>
    <row r="287" spans="2:50" x14ac:dyDescent="0.25">
      <c r="K287" s="87"/>
    </row>
    <row r="288" spans="2:50" x14ac:dyDescent="0.25">
      <c r="K288" s="87"/>
    </row>
    <row r="289" spans="11:11" x14ac:dyDescent="0.25">
      <c r="K289" s="87"/>
    </row>
  </sheetData>
  <mergeCells count="6">
    <mergeCell ref="AT4:AU4"/>
    <mergeCell ref="AJ4:AK4"/>
    <mergeCell ref="AL4:AM4"/>
    <mergeCell ref="AN4:AO4"/>
    <mergeCell ref="AP4:AQ4"/>
    <mergeCell ref="AR4:AS4"/>
  </mergeCells>
  <phoneticPr fontId="37" type="noConversion"/>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1" id="{F20E2B3A-C9C5-4653-8FEA-4A35E5A80D67}">
            <xm:f>AND($S6&lt;&gt;"N/A"=TRUE,IFERROR(MATCH($S6,'Option Typs_Grps'!$J$3:$J$130,0)&gt;0,FALSE)=FALSE)</xm:f>
            <x14:dxf>
              <font>
                <b/>
                <i val="0"/>
                <color theme="0"/>
              </font>
              <fill>
                <patternFill>
                  <bgColor rgb="FFFF0000"/>
                </patternFill>
              </fill>
            </x14:dxf>
          </x14:cfRule>
          <xm:sqref>S6:T183</xm:sqref>
        </x14:conditionalFormatting>
        <x14:conditionalFormatting xmlns:xm="http://schemas.microsoft.com/office/excel/2006/main">
          <x14:cfRule type="expression" priority="174" id="{ACBE9C1C-3ED6-45D2-BF93-074D4D95608D}">
            <xm:f>NOT(IFERROR(MATCH($E6,'Option Typs_Grps'!$B$3:$B$132,0)&gt;0,FALSE))</xm:f>
            <x14:dxf>
              <font>
                <b/>
                <i val="0"/>
                <color theme="0"/>
              </font>
              <fill>
                <patternFill>
                  <bgColor rgb="FFFF0000"/>
                </patternFill>
              </fill>
            </x14:dxf>
          </x14:cfRule>
          <xm:sqref>E6:F183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E6:E183</xm:sqref>
        </x14:dataValidation>
        <x14:dataValidation type="list" allowBlank="1" showInputMessage="1" showErrorMessage="1" xr:uid="{51424D03-CEEE-4CC8-91CB-F4B3E73C14F6}">
          <x14:formula1>
            <xm:f>'Option Typs_Grps'!$J$3:$J$132</xm:f>
          </x14:formula1>
          <xm:sqref>S6:T183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O262"/>
  <sheetViews>
    <sheetView zoomScale="85" zoomScaleNormal="85" workbookViewId="0">
      <selection activeCell="G25" sqref="G25"/>
    </sheetView>
  </sheetViews>
  <sheetFormatPr defaultColWidth="8.81640625" defaultRowHeight="13.8" x14ac:dyDescent="0.25"/>
  <cols>
    <col min="1" max="1" width="2.1796875" style="8" customWidth="1"/>
    <col min="2" max="2" width="18.08984375" style="8" customWidth="1"/>
    <col min="3" max="3" width="90" style="8" customWidth="1"/>
    <col min="4" max="4" width="48.54296875" style="8" customWidth="1"/>
    <col min="5" max="5" width="50.453125" style="8" customWidth="1"/>
    <col min="6" max="6" width="24.1796875" style="8" customWidth="1"/>
    <col min="7" max="7" width="11" style="8" customWidth="1"/>
    <col min="8" max="8" width="23.08984375" style="8" customWidth="1"/>
    <col min="9" max="11" width="16.1796875" style="8" customWidth="1"/>
    <col min="12" max="14" width="8.81640625" style="8" customWidth="1"/>
    <col min="15" max="91" width="8.81640625" style="8"/>
    <col min="92" max="92" width="9.1796875" style="8" customWidth="1"/>
    <col min="93" max="16384" width="8.81640625" style="8"/>
  </cols>
  <sheetData>
    <row r="1" spans="2:92" ht="14.4" thickBot="1" x14ac:dyDescent="0.3">
      <c r="S1" s="1611"/>
      <c r="T1" s="1611"/>
      <c r="U1" s="1611"/>
      <c r="V1" s="1611"/>
      <c r="W1" s="1611"/>
      <c r="X1" s="1611"/>
    </row>
    <row r="2" spans="2:92" ht="28.2" thickBot="1" x14ac:dyDescent="0.3">
      <c r="B2" s="461" t="s">
        <v>57</v>
      </c>
      <c r="C2" s="462" t="str">
        <f>'TITLE PAGE'!$D$18</f>
        <v>Portsmouth Water</v>
      </c>
      <c r="D2" s="461" t="s">
        <v>2</v>
      </c>
      <c r="E2" s="463" t="s">
        <v>1599</v>
      </c>
      <c r="G2" s="1209" t="s">
        <v>56</v>
      </c>
    </row>
    <row r="3" spans="2:92" ht="14.4" thickBot="1" x14ac:dyDescent="0.3"/>
    <row r="4" spans="2:92" ht="28.2" thickBot="1" x14ac:dyDescent="0.3">
      <c r="B4" s="216" t="s">
        <v>789</v>
      </c>
      <c r="C4" s="86" t="s">
        <v>761</v>
      </c>
      <c r="D4" s="87" t="s">
        <v>761</v>
      </c>
      <c r="E4" s="87" t="s">
        <v>761</v>
      </c>
      <c r="F4" s="87" t="s">
        <v>761</v>
      </c>
      <c r="G4" s="87"/>
      <c r="H4" s="87"/>
      <c r="I4" s="87"/>
      <c r="J4" s="87"/>
      <c r="K4" s="87"/>
      <c r="L4" s="1653" t="s">
        <v>790</v>
      </c>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c r="AP4" s="1654"/>
      <c r="AQ4" s="1654"/>
      <c r="AR4" s="1654"/>
      <c r="AS4" s="1654"/>
      <c r="AT4" s="1654"/>
      <c r="AU4" s="1654"/>
      <c r="AV4" s="1654"/>
      <c r="AW4" s="1654"/>
      <c r="AX4" s="1654"/>
      <c r="AY4" s="1654"/>
      <c r="AZ4" s="1654"/>
      <c r="BA4" s="1654"/>
      <c r="BB4" s="1654"/>
      <c r="BC4" s="1654"/>
      <c r="BD4" s="1654"/>
      <c r="BE4" s="1654"/>
      <c r="BF4" s="1654"/>
      <c r="BG4" s="1654"/>
      <c r="BH4" s="1654"/>
      <c r="BI4" s="1654"/>
      <c r="BJ4" s="1654"/>
      <c r="BK4" s="1654"/>
      <c r="BL4" s="1654"/>
      <c r="BM4" s="1654"/>
      <c r="BN4" s="1654"/>
      <c r="BO4" s="1654"/>
      <c r="BP4" s="1654"/>
      <c r="BQ4" s="1654"/>
      <c r="BR4" s="1654"/>
      <c r="BS4" s="1654"/>
      <c r="BT4" s="1654"/>
      <c r="BU4" s="1654"/>
      <c r="BV4" s="1654"/>
      <c r="BW4" s="1654"/>
      <c r="BX4" s="1654"/>
      <c r="BY4" s="1654"/>
      <c r="BZ4" s="1654"/>
      <c r="CA4" s="1654"/>
      <c r="CB4" s="1654"/>
      <c r="CC4" s="1654"/>
      <c r="CD4" s="1654"/>
      <c r="CE4" s="1654"/>
      <c r="CF4" s="1654"/>
      <c r="CG4" s="1654"/>
      <c r="CH4" s="1654"/>
      <c r="CI4" s="1654"/>
      <c r="CJ4" s="1654"/>
      <c r="CK4" s="1654"/>
      <c r="CL4" s="1654"/>
      <c r="CM4" s="1654"/>
      <c r="CN4" s="1654"/>
    </row>
    <row r="5" spans="2:92" ht="42" thickBot="1" x14ac:dyDescent="0.3">
      <c r="B5" s="267" t="s">
        <v>63</v>
      </c>
      <c r="C5" s="268" t="s">
        <v>791</v>
      </c>
      <c r="D5" s="268" t="s">
        <v>714</v>
      </c>
      <c r="E5" s="268" t="s">
        <v>792</v>
      </c>
      <c r="F5" s="268" t="s">
        <v>717</v>
      </c>
      <c r="G5" s="98" t="s">
        <v>793</v>
      </c>
      <c r="H5" s="268" t="s">
        <v>794</v>
      </c>
      <c r="I5" s="98" t="s">
        <v>795</v>
      </c>
      <c r="J5" s="98" t="s">
        <v>116</v>
      </c>
      <c r="K5" s="269" t="s">
        <v>117</v>
      </c>
      <c r="L5" s="88" t="s">
        <v>118</v>
      </c>
      <c r="M5" s="88" t="s">
        <v>119</v>
      </c>
      <c r="N5" s="88" t="s">
        <v>120</v>
      </c>
      <c r="O5" s="88" t="s">
        <v>121</v>
      </c>
      <c r="P5" s="88" t="s">
        <v>122</v>
      </c>
      <c r="Q5" s="88" t="s">
        <v>123</v>
      </c>
      <c r="R5" s="88" t="s">
        <v>124</v>
      </c>
      <c r="S5" s="88" t="s">
        <v>125</v>
      </c>
      <c r="T5" s="88" t="s">
        <v>126</v>
      </c>
      <c r="U5" s="88" t="s">
        <v>127</v>
      </c>
      <c r="V5" s="88" t="s">
        <v>128</v>
      </c>
      <c r="W5" s="88" t="s">
        <v>129</v>
      </c>
      <c r="X5" s="88" t="s">
        <v>157</v>
      </c>
      <c r="Y5" s="88" t="s">
        <v>158</v>
      </c>
      <c r="Z5" s="88" t="s">
        <v>159</v>
      </c>
      <c r="AA5" s="88" t="s">
        <v>160</v>
      </c>
      <c r="AB5" s="88" t="s">
        <v>130</v>
      </c>
      <c r="AC5" s="88" t="s">
        <v>161</v>
      </c>
      <c r="AD5" s="88" t="s">
        <v>162</v>
      </c>
      <c r="AE5" s="88" t="s">
        <v>163</v>
      </c>
      <c r="AF5" s="88" t="s">
        <v>164</v>
      </c>
      <c r="AG5" s="88" t="s">
        <v>131</v>
      </c>
      <c r="AH5" s="88" t="s">
        <v>165</v>
      </c>
      <c r="AI5" s="88" t="s">
        <v>166</v>
      </c>
      <c r="AJ5" s="88" t="s">
        <v>167</v>
      </c>
      <c r="AK5" s="88" t="s">
        <v>168</v>
      </c>
      <c r="AL5" s="88" t="s">
        <v>132</v>
      </c>
      <c r="AM5" s="88" t="s">
        <v>169</v>
      </c>
      <c r="AN5" s="88" t="s">
        <v>170</v>
      </c>
      <c r="AO5" s="88" t="s">
        <v>171</v>
      </c>
      <c r="AP5" s="88" t="s">
        <v>172</v>
      </c>
      <c r="AQ5" s="88" t="s">
        <v>133</v>
      </c>
      <c r="AR5" s="88" t="s">
        <v>173</v>
      </c>
      <c r="AS5" s="88" t="s">
        <v>174</v>
      </c>
      <c r="AT5" s="88" t="s">
        <v>175</v>
      </c>
      <c r="AU5" s="88" t="s">
        <v>176</v>
      </c>
      <c r="AV5" s="88" t="s">
        <v>134</v>
      </c>
      <c r="AW5" s="88" t="s">
        <v>177</v>
      </c>
      <c r="AX5" s="88" t="s">
        <v>178</v>
      </c>
      <c r="AY5" s="88" t="s">
        <v>179</v>
      </c>
      <c r="AZ5" s="88" t="s">
        <v>180</v>
      </c>
      <c r="BA5" s="88" t="s">
        <v>135</v>
      </c>
      <c r="BB5" s="88" t="s">
        <v>181</v>
      </c>
      <c r="BC5" s="88" t="s">
        <v>182</v>
      </c>
      <c r="BD5" s="88" t="s">
        <v>183</v>
      </c>
      <c r="BE5" s="88" t="s">
        <v>184</v>
      </c>
      <c r="BF5" s="88" t="s">
        <v>136</v>
      </c>
      <c r="BG5" s="88" t="s">
        <v>185</v>
      </c>
      <c r="BH5" s="88" t="s">
        <v>186</v>
      </c>
      <c r="BI5" s="88" t="s">
        <v>187</v>
      </c>
      <c r="BJ5" s="88" t="s">
        <v>188</v>
      </c>
      <c r="BK5" s="88" t="s">
        <v>137</v>
      </c>
      <c r="BL5" s="88" t="s">
        <v>189</v>
      </c>
      <c r="BM5" s="88" t="s">
        <v>190</v>
      </c>
      <c r="BN5" s="88" t="s">
        <v>191</v>
      </c>
      <c r="BO5" s="88" t="s">
        <v>192</v>
      </c>
      <c r="BP5" s="89" t="s">
        <v>138</v>
      </c>
      <c r="BQ5" s="90" t="s">
        <v>193</v>
      </c>
      <c r="BR5" s="90" t="s">
        <v>194</v>
      </c>
      <c r="BS5" s="90" t="s">
        <v>195</v>
      </c>
      <c r="BT5" s="90" t="s">
        <v>196</v>
      </c>
      <c r="BU5" s="90" t="s">
        <v>139</v>
      </c>
      <c r="BV5" s="90" t="s">
        <v>197</v>
      </c>
      <c r="BW5" s="90" t="s">
        <v>198</v>
      </c>
      <c r="BX5" s="90" t="s">
        <v>199</v>
      </c>
      <c r="BY5" s="90" t="s">
        <v>200</v>
      </c>
      <c r="BZ5" s="90" t="s">
        <v>140</v>
      </c>
      <c r="CA5" s="90" t="s">
        <v>201</v>
      </c>
      <c r="CB5" s="90" t="s">
        <v>202</v>
      </c>
      <c r="CC5" s="90" t="s">
        <v>203</v>
      </c>
      <c r="CD5" s="90" t="s">
        <v>204</v>
      </c>
      <c r="CE5" s="90" t="s">
        <v>141</v>
      </c>
      <c r="CF5" s="90" t="s">
        <v>205</v>
      </c>
      <c r="CG5" s="90" t="s">
        <v>206</v>
      </c>
      <c r="CH5" s="90" t="s">
        <v>207</v>
      </c>
      <c r="CI5" s="90" t="s">
        <v>208</v>
      </c>
      <c r="CJ5" s="90" t="s">
        <v>142</v>
      </c>
      <c r="CK5" s="90" t="s">
        <v>209</v>
      </c>
      <c r="CL5" s="90" t="s">
        <v>210</v>
      </c>
      <c r="CM5" s="90" t="s">
        <v>211</v>
      </c>
      <c r="CN5" s="91" t="s">
        <v>212</v>
      </c>
    </row>
    <row r="6" spans="2:92" x14ac:dyDescent="0.25">
      <c r="B6" s="15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6" s="1225" t="s">
        <v>1730</v>
      </c>
      <c r="D6" s="1225" t="s">
        <v>1607</v>
      </c>
      <c r="E6" s="1226" t="s">
        <v>1208</v>
      </c>
      <c r="F6" s="1501" t="str">
        <f>VLOOKUP(TBL5_OptBen[[#This Row],[Option Type (defined list)]],'Option Typs_Grps'!B$2:C$47, 2, FALSE)</f>
        <v>Distribution Options</v>
      </c>
      <c r="G6" s="1225" t="s">
        <v>1871</v>
      </c>
      <c r="H6" s="1225" t="s">
        <v>766</v>
      </c>
      <c r="I6" s="1225" t="s">
        <v>355</v>
      </c>
      <c r="J6" s="1227" t="s">
        <v>146</v>
      </c>
      <c r="K6" s="1228">
        <v>2</v>
      </c>
      <c r="L6" s="369"/>
      <c r="M6" s="366"/>
      <c r="N6" s="366"/>
      <c r="O6" s="366"/>
      <c r="P6" s="366"/>
      <c r="Q6" s="366"/>
      <c r="R6" s="367">
        <v>0.31439999999999868</v>
      </c>
      <c r="S6" s="367">
        <v>0.62879999999999736</v>
      </c>
      <c r="T6" s="367">
        <v>0.94319999999999604</v>
      </c>
      <c r="U6" s="367">
        <v>1.2575999999999947</v>
      </c>
      <c r="V6" s="367">
        <v>1.5719999999999934</v>
      </c>
      <c r="W6" s="367">
        <v>1.8863999999999921</v>
      </c>
      <c r="X6" s="367">
        <v>2.2007999999999908</v>
      </c>
      <c r="Y6" s="367">
        <v>2.5151999999999894</v>
      </c>
      <c r="Z6" s="367">
        <v>2.8295999999999881</v>
      </c>
      <c r="AA6" s="367">
        <v>3.1439999999999868</v>
      </c>
      <c r="AB6" s="367">
        <v>3.4583999999999855</v>
      </c>
      <c r="AC6" s="367">
        <v>3.7727999999999842</v>
      </c>
      <c r="AD6" s="367">
        <v>4.0871999999999833</v>
      </c>
      <c r="AE6" s="367">
        <v>4.4015999999999815</v>
      </c>
      <c r="AF6" s="367">
        <v>4.7159999999999807</v>
      </c>
      <c r="AG6" s="367">
        <v>5.0303999999999789</v>
      </c>
      <c r="AH6" s="367">
        <v>5.344799999999978</v>
      </c>
      <c r="AI6" s="367">
        <v>5.6591999999999762</v>
      </c>
      <c r="AJ6" s="367">
        <v>5.9735999999999754</v>
      </c>
      <c r="AK6" s="367">
        <v>6.2879999999999736</v>
      </c>
      <c r="AL6" s="367">
        <v>6.6023999999999727</v>
      </c>
      <c r="AM6" s="367">
        <v>6.916799999999971</v>
      </c>
      <c r="AN6" s="367">
        <v>7.2311999999999701</v>
      </c>
      <c r="AO6" s="367">
        <v>7.5455999999999683</v>
      </c>
      <c r="AP6" s="367">
        <v>7.8599999999999994</v>
      </c>
      <c r="AQ6" s="367">
        <v>7.9409500000000008</v>
      </c>
      <c r="AR6" s="367">
        <v>8.021495250000001</v>
      </c>
      <c r="AS6" s="367">
        <v>8.1016377737500012</v>
      </c>
      <c r="AT6" s="367">
        <v>8.1813795848812507</v>
      </c>
      <c r="AU6" s="367">
        <v>8.2607226869568446</v>
      </c>
      <c r="AV6" s="367">
        <v>8.3396690735220602</v>
      </c>
      <c r="AW6" s="367">
        <v>8.4182207281544503</v>
      </c>
      <c r="AX6" s="367">
        <v>8.4963796245136773</v>
      </c>
      <c r="AY6" s="367">
        <v>8.574147726391109</v>
      </c>
      <c r="AZ6" s="367">
        <v>8.6515269877591532</v>
      </c>
      <c r="BA6" s="367">
        <v>8.7285193528203582</v>
      </c>
      <c r="BB6" s="367">
        <v>8.8051267560562572</v>
      </c>
      <c r="BC6" s="367">
        <v>8.8813511222759765</v>
      </c>
      <c r="BD6" s="367">
        <v>8.9571943666645968</v>
      </c>
      <c r="BE6" s="367">
        <v>9.0326583948312731</v>
      </c>
      <c r="BF6" s="367">
        <v>9.1077451028571161</v>
      </c>
      <c r="BG6" s="367">
        <v>9.1824563773428309</v>
      </c>
      <c r="BH6" s="367">
        <v>9.256794095456117</v>
      </c>
      <c r="BI6" s="367">
        <v>9.3307601249788359</v>
      </c>
      <c r="BJ6" s="367">
        <v>9.404356324353941</v>
      </c>
      <c r="BK6" s="367">
        <v>9.4775845427321705</v>
      </c>
      <c r="BL6" s="367">
        <v>9.5504466200185103</v>
      </c>
      <c r="BM6" s="367">
        <v>9.6229443869184177</v>
      </c>
      <c r="BN6" s="367">
        <v>9.695079664983826</v>
      </c>
      <c r="BO6" s="367">
        <v>9.7668542666589069</v>
      </c>
      <c r="BP6" s="368">
        <v>9.846854266658907</v>
      </c>
      <c r="BQ6" s="357">
        <v>9.9168542666589072</v>
      </c>
      <c r="BR6" s="357">
        <v>9.9868542666589057</v>
      </c>
      <c r="BS6" s="357">
        <v>10.056854266658906</v>
      </c>
      <c r="BT6" s="357">
        <v>10.136854266658908</v>
      </c>
      <c r="BU6" s="357">
        <v>10.206854266658908</v>
      </c>
      <c r="BV6" s="357">
        <v>10.276854266658907</v>
      </c>
      <c r="BW6" s="357">
        <v>10.346854266658907</v>
      </c>
      <c r="BX6" s="357">
        <v>10.416854266658907</v>
      </c>
      <c r="BY6" s="357">
        <v>10.486854266658908</v>
      </c>
      <c r="BZ6" s="357">
        <v>10.556854266658906</v>
      </c>
      <c r="CA6" s="357">
        <v>10.626854266658906</v>
      </c>
      <c r="CB6" s="357">
        <v>10.696854266658907</v>
      </c>
      <c r="CC6" s="357">
        <v>10.766854266658907</v>
      </c>
      <c r="CD6" s="357">
        <v>10.836854266658907</v>
      </c>
      <c r="CE6" s="357">
        <v>10.896854266658908</v>
      </c>
      <c r="CF6" s="357">
        <v>10.966854266658906</v>
      </c>
      <c r="CG6" s="357">
        <v>11.036854266658906</v>
      </c>
      <c r="CH6" s="357">
        <v>11.106854266658907</v>
      </c>
      <c r="CI6" s="357">
        <v>11.166854266658907</v>
      </c>
      <c r="CJ6" s="357">
        <v>11.236854266658908</v>
      </c>
      <c r="CK6" s="357">
        <v>11.306854266658906</v>
      </c>
      <c r="CL6" s="357">
        <v>11.366854266658907</v>
      </c>
      <c r="CM6" s="357">
        <v>11.436854266658907</v>
      </c>
      <c r="CN6" s="358">
        <v>11.496854266658907</v>
      </c>
    </row>
    <row r="7" spans="2:92" ht="14.4" thickBot="1" x14ac:dyDescent="0.3">
      <c r="B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7" s="1221" t="s">
        <v>1739</v>
      </c>
      <c r="D7" s="1221" t="s">
        <v>1614</v>
      </c>
      <c r="E7" s="1222" t="s">
        <v>1131</v>
      </c>
      <c r="F7" s="1392" t="str">
        <f>VLOOKUP(TBL5_OptBen[[#This Row],[Option Type (defined list)]],'Option Typs_Grps'!B$2:C$47, 2, FALSE)</f>
        <v>Resource Options</v>
      </c>
      <c r="G7" s="1221" t="s">
        <v>1871</v>
      </c>
      <c r="H7" s="1221" t="s">
        <v>766</v>
      </c>
      <c r="I7" s="1221" t="s">
        <v>355</v>
      </c>
      <c r="J7" s="1223" t="s">
        <v>146</v>
      </c>
      <c r="K7" s="1229">
        <v>2</v>
      </c>
      <c r="L7" s="1224"/>
      <c r="M7" s="366"/>
      <c r="N7" s="366"/>
      <c r="O7" s="366"/>
      <c r="P7" s="366"/>
      <c r="Q7" s="366"/>
      <c r="R7" s="367"/>
      <c r="S7" s="367"/>
      <c r="T7" s="367"/>
      <c r="U7" s="367"/>
      <c r="V7" s="367">
        <v>11.52</v>
      </c>
      <c r="W7" s="367">
        <v>11.52</v>
      </c>
      <c r="X7" s="367">
        <v>11.52</v>
      </c>
      <c r="Y7" s="367">
        <v>11.52</v>
      </c>
      <c r="Z7" s="367">
        <v>11.52</v>
      </c>
      <c r="AA7" s="367">
        <v>11.52</v>
      </c>
      <c r="AB7" s="367">
        <v>11.52</v>
      </c>
      <c r="AC7" s="367">
        <v>11.52</v>
      </c>
      <c r="AD7" s="367">
        <v>11.52</v>
      </c>
      <c r="AE7" s="367">
        <v>11.52</v>
      </c>
      <c r="AF7" s="367">
        <v>11.52</v>
      </c>
      <c r="AG7" s="367">
        <v>11.52</v>
      </c>
      <c r="AH7" s="367">
        <v>11.52</v>
      </c>
      <c r="AI7" s="367">
        <v>11.52</v>
      </c>
      <c r="AJ7" s="367">
        <v>11.52</v>
      </c>
      <c r="AK7" s="367">
        <v>11.52</v>
      </c>
      <c r="AL7" s="367">
        <v>11.52</v>
      </c>
      <c r="AM7" s="367">
        <v>11.52</v>
      </c>
      <c r="AN7" s="367">
        <v>11.52</v>
      </c>
      <c r="AO7" s="367">
        <v>11.52</v>
      </c>
      <c r="AP7" s="367">
        <v>11.52</v>
      </c>
      <c r="AQ7" s="367">
        <v>11.52</v>
      </c>
      <c r="AR7" s="367">
        <v>11.52</v>
      </c>
      <c r="AS7" s="367">
        <v>11.52</v>
      </c>
      <c r="AT7" s="367">
        <v>11.52</v>
      </c>
      <c r="AU7" s="367">
        <v>11.52</v>
      </c>
      <c r="AV7" s="367">
        <v>11.52</v>
      </c>
      <c r="AW7" s="367">
        <v>11.52</v>
      </c>
      <c r="AX7" s="367">
        <v>11.52</v>
      </c>
      <c r="AY7" s="367">
        <v>11.52</v>
      </c>
      <c r="AZ7" s="367">
        <v>11.52</v>
      </c>
      <c r="BA7" s="367">
        <v>11.52</v>
      </c>
      <c r="BB7" s="367">
        <v>11.52</v>
      </c>
      <c r="BC7" s="367">
        <v>11.52</v>
      </c>
      <c r="BD7" s="367">
        <v>11.52</v>
      </c>
      <c r="BE7" s="367">
        <v>11.52</v>
      </c>
      <c r="BF7" s="367">
        <v>11.52</v>
      </c>
      <c r="BG7" s="367">
        <v>11.52</v>
      </c>
      <c r="BH7" s="367">
        <v>11.52</v>
      </c>
      <c r="BI7" s="367">
        <v>11.52</v>
      </c>
      <c r="BJ7" s="367">
        <v>11.52</v>
      </c>
      <c r="BK7" s="367">
        <v>11.52</v>
      </c>
      <c r="BL7" s="367">
        <v>11.52</v>
      </c>
      <c r="BM7" s="367">
        <v>11.52</v>
      </c>
      <c r="BN7" s="367">
        <v>11.52</v>
      </c>
      <c r="BO7" s="367">
        <v>11.52</v>
      </c>
      <c r="BP7" s="368"/>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6"/>
    </row>
    <row r="8" spans="2:92" ht="14.4" thickBot="1" x14ac:dyDescent="0.3">
      <c r="B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8" s="1427" t="s">
        <v>1737</v>
      </c>
      <c r="D8" s="1428" t="s">
        <v>1612</v>
      </c>
      <c r="E8" s="1429" t="s">
        <v>1293</v>
      </c>
      <c r="F8" s="1430" t="str">
        <f>VLOOKUP(TBL5_OptBen[[#This Row],[Option Type (defined list)]],'Option Typs_Grps'!B$2:C$47, 2, FALSE)</f>
        <v>Customer Options</v>
      </c>
      <c r="G8" s="1427" t="s">
        <v>1871</v>
      </c>
      <c r="H8" s="1428" t="s">
        <v>766</v>
      </c>
      <c r="I8" s="1431" t="s">
        <v>355</v>
      </c>
      <c r="J8" s="1432" t="s">
        <v>146</v>
      </c>
      <c r="K8" s="1433">
        <v>2</v>
      </c>
      <c r="L8" s="1224">
        <v>6.5</v>
      </c>
      <c r="M8" s="366">
        <v>6.5</v>
      </c>
      <c r="N8" s="366">
        <v>6.5</v>
      </c>
      <c r="O8" s="366">
        <v>6.5</v>
      </c>
      <c r="P8" s="366">
        <v>6.5</v>
      </c>
      <c r="Q8" s="366">
        <v>6.5</v>
      </c>
      <c r="R8" s="1434">
        <v>6.5</v>
      </c>
      <c r="S8" s="1435">
        <v>6.5</v>
      </c>
      <c r="T8" s="1435">
        <v>6.5</v>
      </c>
      <c r="U8" s="1435">
        <v>6.5</v>
      </c>
      <c r="V8" s="1435">
        <v>6.5</v>
      </c>
      <c r="W8" s="1435">
        <v>6.5</v>
      </c>
      <c r="X8" s="1435">
        <v>6.5</v>
      </c>
      <c r="Y8" s="1435">
        <v>6.5</v>
      </c>
      <c r="Z8" s="1435">
        <v>6.5</v>
      </c>
      <c r="AA8" s="1435">
        <v>6.5</v>
      </c>
      <c r="AB8" s="1435">
        <v>6.5</v>
      </c>
      <c r="AC8" s="1435">
        <v>6.5</v>
      </c>
      <c r="AD8" s="1435">
        <v>6.5</v>
      </c>
      <c r="AE8" s="1435">
        <v>6.5</v>
      </c>
      <c r="AF8" s="1435">
        <v>6.5</v>
      </c>
      <c r="AG8" s="1435">
        <v>6.5</v>
      </c>
      <c r="AH8" s="1435">
        <v>6.5</v>
      </c>
      <c r="AI8" s="1435">
        <v>6.5</v>
      </c>
      <c r="AJ8" s="1435">
        <v>6.5</v>
      </c>
      <c r="AK8" s="1435">
        <v>6.5</v>
      </c>
      <c r="AL8" s="1435">
        <v>6.5</v>
      </c>
      <c r="AM8" s="1435">
        <v>6.5</v>
      </c>
      <c r="AN8" s="1435">
        <v>6.5</v>
      </c>
      <c r="AO8" s="1435">
        <v>6.5</v>
      </c>
      <c r="AP8" s="1435">
        <v>6.5</v>
      </c>
      <c r="AQ8" s="1435">
        <v>6.5</v>
      </c>
      <c r="AR8" s="1435">
        <v>6.5</v>
      </c>
      <c r="AS8" s="1435">
        <v>6.5</v>
      </c>
      <c r="AT8" s="1435">
        <v>6.5</v>
      </c>
      <c r="AU8" s="1435">
        <v>6.5</v>
      </c>
      <c r="AV8" s="1435">
        <v>6.5</v>
      </c>
      <c r="AW8" s="1435">
        <v>6.5</v>
      </c>
      <c r="AX8" s="1435">
        <v>6.5</v>
      </c>
      <c r="AY8" s="1435">
        <v>6.5</v>
      </c>
      <c r="AZ8" s="1435">
        <v>6.5</v>
      </c>
      <c r="BA8" s="1435">
        <v>6.5</v>
      </c>
      <c r="BB8" s="1435">
        <v>6.5</v>
      </c>
      <c r="BC8" s="1435">
        <v>6.5</v>
      </c>
      <c r="BD8" s="1435">
        <v>6.5</v>
      </c>
      <c r="BE8" s="1435">
        <v>6.5</v>
      </c>
      <c r="BF8" s="1435">
        <v>6.5</v>
      </c>
      <c r="BG8" s="1435">
        <v>6.5</v>
      </c>
      <c r="BH8" s="1435">
        <v>6.5</v>
      </c>
      <c r="BI8" s="1435">
        <v>6.5</v>
      </c>
      <c r="BJ8" s="1435">
        <v>6.5</v>
      </c>
      <c r="BK8" s="1435">
        <v>6.5</v>
      </c>
      <c r="BL8" s="1435">
        <v>6.5</v>
      </c>
      <c r="BM8" s="1435">
        <v>6.5</v>
      </c>
      <c r="BN8" s="1435">
        <v>6.5</v>
      </c>
      <c r="BO8" s="1435">
        <v>6.5</v>
      </c>
      <c r="BP8" s="1436"/>
      <c r="BQ8" s="1437"/>
      <c r="BR8" s="1437"/>
      <c r="BS8" s="1437"/>
      <c r="BT8" s="1437"/>
      <c r="BU8" s="1437"/>
      <c r="BV8" s="1437"/>
      <c r="BW8" s="1437"/>
      <c r="BX8" s="1437"/>
      <c r="BY8" s="1437"/>
      <c r="BZ8" s="1437"/>
      <c r="CA8" s="1437"/>
      <c r="CB8" s="1437"/>
      <c r="CC8" s="1437"/>
      <c r="CD8" s="1437"/>
      <c r="CE8" s="1437"/>
      <c r="CF8" s="1437"/>
      <c r="CG8" s="1437"/>
      <c r="CH8" s="1437"/>
      <c r="CI8" s="1437"/>
      <c r="CJ8" s="1437"/>
      <c r="CK8" s="1437"/>
      <c r="CL8" s="1437"/>
      <c r="CM8" s="1437"/>
      <c r="CN8" s="1503"/>
    </row>
    <row r="9" spans="2:92" ht="14.4" thickBot="1" x14ac:dyDescent="0.3">
      <c r="B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9" s="1427" t="s">
        <v>1738</v>
      </c>
      <c r="D9" s="1428" t="s">
        <v>1613</v>
      </c>
      <c r="E9" s="1429" t="s">
        <v>1293</v>
      </c>
      <c r="F9" s="1430" t="str">
        <f>VLOOKUP(TBL5_OptBen[[#This Row],[Option Type (defined list)]],'Option Typs_Grps'!B$2:C$47, 2, FALSE)</f>
        <v>Customer Options</v>
      </c>
      <c r="G9" s="1427" t="s">
        <v>1871</v>
      </c>
      <c r="H9" s="1428" t="s">
        <v>766</v>
      </c>
      <c r="I9" s="1431" t="s">
        <v>355</v>
      </c>
      <c r="J9" s="1432" t="s">
        <v>146</v>
      </c>
      <c r="K9" s="1433">
        <v>2</v>
      </c>
      <c r="L9" s="1224">
        <v>10.8</v>
      </c>
      <c r="M9" s="366">
        <v>10.8</v>
      </c>
      <c r="N9" s="366">
        <v>10.8</v>
      </c>
      <c r="O9" s="366">
        <v>10.8</v>
      </c>
      <c r="P9" s="366">
        <v>10.8</v>
      </c>
      <c r="Q9" s="366">
        <v>10.8</v>
      </c>
      <c r="R9" s="1434">
        <v>10.8</v>
      </c>
      <c r="S9" s="1435">
        <v>10.8</v>
      </c>
      <c r="T9" s="1435">
        <v>10.8</v>
      </c>
      <c r="U9" s="1435">
        <v>10.8</v>
      </c>
      <c r="V9" s="1435">
        <v>10.8</v>
      </c>
      <c r="W9" s="1435">
        <v>10.8</v>
      </c>
      <c r="X9" s="1435">
        <v>10.8</v>
      </c>
      <c r="Y9" s="1435">
        <v>10.8</v>
      </c>
      <c r="Z9" s="1435">
        <v>10.8</v>
      </c>
      <c r="AA9" s="1435">
        <v>10.8</v>
      </c>
      <c r="AB9" s="1435">
        <v>10.8</v>
      </c>
      <c r="AC9" s="1435">
        <v>10.8</v>
      </c>
      <c r="AD9" s="1435">
        <v>10.8</v>
      </c>
      <c r="AE9" s="1435">
        <v>10.8</v>
      </c>
      <c r="AF9" s="1435">
        <v>10.8</v>
      </c>
      <c r="AG9" s="1435">
        <v>10.8</v>
      </c>
      <c r="AH9" s="1435">
        <v>10.8</v>
      </c>
      <c r="AI9" s="1435">
        <v>10.8</v>
      </c>
      <c r="AJ9" s="1435">
        <v>10.8</v>
      </c>
      <c r="AK9" s="1435">
        <v>10.8</v>
      </c>
      <c r="AL9" s="1435">
        <v>10.8</v>
      </c>
      <c r="AM9" s="1435">
        <v>10.8</v>
      </c>
      <c r="AN9" s="1435">
        <v>10.8</v>
      </c>
      <c r="AO9" s="1435">
        <v>10.8</v>
      </c>
      <c r="AP9" s="1435">
        <v>10.8</v>
      </c>
      <c r="AQ9" s="1435">
        <v>10.8</v>
      </c>
      <c r="AR9" s="1435">
        <v>10.8</v>
      </c>
      <c r="AS9" s="1435">
        <v>10.8</v>
      </c>
      <c r="AT9" s="1435">
        <v>10.8</v>
      </c>
      <c r="AU9" s="1435">
        <v>10.8</v>
      </c>
      <c r="AV9" s="1435">
        <v>10.8</v>
      </c>
      <c r="AW9" s="1435">
        <v>10.8</v>
      </c>
      <c r="AX9" s="1435">
        <v>10.8</v>
      </c>
      <c r="AY9" s="1435">
        <v>10.8</v>
      </c>
      <c r="AZ9" s="1435">
        <v>10.8</v>
      </c>
      <c r="BA9" s="1435">
        <v>10.8</v>
      </c>
      <c r="BB9" s="1435">
        <v>10.8</v>
      </c>
      <c r="BC9" s="1435">
        <v>10.8</v>
      </c>
      <c r="BD9" s="1435">
        <v>10.8</v>
      </c>
      <c r="BE9" s="1435">
        <v>10.8</v>
      </c>
      <c r="BF9" s="1435">
        <v>10.8</v>
      </c>
      <c r="BG9" s="1435">
        <v>10.8</v>
      </c>
      <c r="BH9" s="1435">
        <v>10.8</v>
      </c>
      <c r="BI9" s="1435">
        <v>10.8</v>
      </c>
      <c r="BJ9" s="1435">
        <v>10.8</v>
      </c>
      <c r="BK9" s="1435">
        <v>10.8</v>
      </c>
      <c r="BL9" s="1435">
        <v>10.8</v>
      </c>
      <c r="BM9" s="1435">
        <v>10.8</v>
      </c>
      <c r="BN9" s="1435">
        <v>10.8</v>
      </c>
      <c r="BO9" s="1435">
        <v>10.8</v>
      </c>
      <c r="BP9" s="1436"/>
      <c r="BQ9" s="1437"/>
      <c r="BR9" s="1437"/>
      <c r="BS9" s="1437"/>
      <c r="BT9" s="1437"/>
      <c r="BU9" s="1437"/>
      <c r="BV9" s="1437"/>
      <c r="BW9" s="1437"/>
      <c r="BX9" s="1437"/>
      <c r="BY9" s="1437"/>
      <c r="BZ9" s="1437"/>
      <c r="CA9" s="1437"/>
      <c r="CB9" s="1437"/>
      <c r="CC9" s="1437"/>
      <c r="CD9" s="1437"/>
      <c r="CE9" s="1437"/>
      <c r="CF9" s="1437"/>
      <c r="CG9" s="1437"/>
      <c r="CH9" s="1437"/>
      <c r="CI9" s="1437"/>
      <c r="CJ9" s="1437"/>
      <c r="CK9" s="1437"/>
      <c r="CL9" s="1437"/>
      <c r="CM9" s="1437"/>
      <c r="CN9" s="1503"/>
    </row>
    <row r="10" spans="2:92" ht="14.4" thickBot="1" x14ac:dyDescent="0.3">
      <c r="B1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0" s="1427" t="s">
        <v>1736</v>
      </c>
      <c r="D10" s="1428" t="s">
        <v>2007</v>
      </c>
      <c r="E10" s="1429" t="s">
        <v>765</v>
      </c>
      <c r="F10" s="1430" t="str">
        <f>VLOOKUP(TBL5_OptBen[[#This Row],[Option Type (defined list)]],'Option Typs_Grps'!B$2:C$47, 2, FALSE)</f>
        <v>Resource Options</v>
      </c>
      <c r="G10" s="1427" t="s">
        <v>1871</v>
      </c>
      <c r="H10" s="1428" t="s">
        <v>766</v>
      </c>
      <c r="I10" s="1431" t="s">
        <v>355</v>
      </c>
      <c r="J10" s="1432" t="s">
        <v>146</v>
      </c>
      <c r="K10" s="1433">
        <v>2</v>
      </c>
      <c r="L10" s="1224">
        <v>3.6</v>
      </c>
      <c r="M10" s="366">
        <v>3.6</v>
      </c>
      <c r="N10" s="366">
        <v>3.6</v>
      </c>
      <c r="O10" s="366">
        <v>3.6</v>
      </c>
      <c r="P10" s="366">
        <v>3.6</v>
      </c>
      <c r="Q10" s="366">
        <v>3.6</v>
      </c>
      <c r="R10" s="1434">
        <v>3.6</v>
      </c>
      <c r="S10" s="1435">
        <v>3.6</v>
      </c>
      <c r="T10" s="1435">
        <v>3.6</v>
      </c>
      <c r="U10" s="1435">
        <v>3.6</v>
      </c>
      <c r="V10" s="1435">
        <v>3.6</v>
      </c>
      <c r="W10" s="1435">
        <v>1.3</v>
      </c>
      <c r="X10" s="1435">
        <v>1.3</v>
      </c>
      <c r="Y10" s="1435">
        <v>1.3</v>
      </c>
      <c r="Z10" s="1435">
        <v>1.3</v>
      </c>
      <c r="AA10" s="1435">
        <v>1.3</v>
      </c>
      <c r="AB10" s="1435">
        <v>1.3</v>
      </c>
      <c r="AC10" s="1435">
        <v>1.3</v>
      </c>
      <c r="AD10" s="1435">
        <v>1.3</v>
      </c>
      <c r="AE10" s="1435">
        <v>1.3</v>
      </c>
      <c r="AF10" s="1435">
        <v>1.3</v>
      </c>
      <c r="AG10" s="1435">
        <v>1.3</v>
      </c>
      <c r="AH10" s="1435">
        <v>0</v>
      </c>
      <c r="AI10" s="1435">
        <v>0</v>
      </c>
      <c r="AJ10" s="1435">
        <v>0</v>
      </c>
      <c r="AK10" s="1435">
        <v>0</v>
      </c>
      <c r="AL10" s="1435">
        <v>0</v>
      </c>
      <c r="AM10" s="1435">
        <v>0</v>
      </c>
      <c r="AN10" s="1435">
        <v>0</v>
      </c>
      <c r="AO10" s="1435">
        <v>0</v>
      </c>
      <c r="AP10" s="1435">
        <v>0</v>
      </c>
      <c r="AQ10" s="1435">
        <v>0</v>
      </c>
      <c r="AR10" s="1435">
        <v>0</v>
      </c>
      <c r="AS10" s="1435">
        <v>0</v>
      </c>
      <c r="AT10" s="1435">
        <v>0</v>
      </c>
      <c r="AU10" s="1435">
        <v>0</v>
      </c>
      <c r="AV10" s="1435">
        <v>0</v>
      </c>
      <c r="AW10" s="1435">
        <v>0</v>
      </c>
      <c r="AX10" s="1435">
        <v>0</v>
      </c>
      <c r="AY10" s="1435">
        <v>0</v>
      </c>
      <c r="AZ10" s="1435">
        <v>0</v>
      </c>
      <c r="BA10" s="1435">
        <v>0</v>
      </c>
      <c r="BB10" s="1435">
        <v>0</v>
      </c>
      <c r="BC10" s="1435">
        <v>0</v>
      </c>
      <c r="BD10" s="1435">
        <v>0</v>
      </c>
      <c r="BE10" s="1435">
        <v>0</v>
      </c>
      <c r="BF10" s="1435">
        <v>0</v>
      </c>
      <c r="BG10" s="1435">
        <v>0</v>
      </c>
      <c r="BH10" s="1435">
        <v>0</v>
      </c>
      <c r="BI10" s="1435">
        <v>0</v>
      </c>
      <c r="BJ10" s="1435">
        <v>0</v>
      </c>
      <c r="BK10" s="1435">
        <v>0</v>
      </c>
      <c r="BL10" s="1435">
        <v>0</v>
      </c>
      <c r="BM10" s="1435">
        <v>0</v>
      </c>
      <c r="BN10" s="1435">
        <v>0</v>
      </c>
      <c r="BO10" s="1435">
        <v>0</v>
      </c>
      <c r="BP10" s="1436"/>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503"/>
    </row>
    <row r="11" spans="2:92" ht="14.4" thickBot="1" x14ac:dyDescent="0.3">
      <c r="B1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1" s="1427" t="s">
        <v>2004</v>
      </c>
      <c r="D11" s="1428" t="s">
        <v>2005</v>
      </c>
      <c r="E11" s="1429" t="s">
        <v>775</v>
      </c>
      <c r="F11" s="1430" t="str">
        <f>VLOOKUP(TBL5_OptBen[[#This Row],[Option Type (defined list)]],'Option Typs_Grps'!B$2:C$47, 2, FALSE)</f>
        <v>Distribution Options</v>
      </c>
      <c r="G11" s="1427" t="s">
        <v>1871</v>
      </c>
      <c r="H11" s="1428" t="s">
        <v>766</v>
      </c>
      <c r="I11" s="1431" t="s">
        <v>355</v>
      </c>
      <c r="J11" s="1432" t="s">
        <v>146</v>
      </c>
      <c r="K11" s="1433">
        <v>2</v>
      </c>
      <c r="L11" s="1224"/>
      <c r="M11" s="366"/>
      <c r="N11" s="366"/>
      <c r="O11" s="366"/>
      <c r="P11" s="366"/>
      <c r="Q11" s="366"/>
      <c r="R11" s="1434"/>
      <c r="S11" s="1435"/>
      <c r="T11" s="1435"/>
      <c r="U11" s="1435"/>
      <c r="V11" s="1435"/>
      <c r="W11" s="1435"/>
      <c r="X11" s="1435"/>
      <c r="Y11" s="1435"/>
      <c r="Z11" s="1435"/>
      <c r="AA11" s="1435"/>
      <c r="AB11" s="1435"/>
      <c r="AC11" s="1435"/>
      <c r="AD11" s="1435"/>
      <c r="AE11" s="1435"/>
      <c r="AF11" s="1435"/>
      <c r="AG11" s="1435"/>
      <c r="AH11" s="1435"/>
      <c r="AI11" s="1435"/>
      <c r="AJ11" s="1435"/>
      <c r="AK11" s="1435"/>
      <c r="AL11" s="1435"/>
      <c r="AM11" s="1435"/>
      <c r="AN11" s="1435"/>
      <c r="AO11" s="1435">
        <v>8.4925470000000001</v>
      </c>
      <c r="AP11" s="1435">
        <v>7.8113400000000004</v>
      </c>
      <c r="AQ11" s="1435">
        <v>7.02456236</v>
      </c>
      <c r="AR11" s="1435">
        <v>6.5721749999999997</v>
      </c>
      <c r="AS11" s="1435">
        <v>7.4323473</v>
      </c>
      <c r="AT11" s="1435">
        <v>28.757629999999999</v>
      </c>
      <c r="AU11" s="1435">
        <v>29.461523100000001</v>
      </c>
      <c r="AV11" s="1435">
        <v>29.442174900000001</v>
      </c>
      <c r="AW11" s="1435">
        <v>31.922838200000001</v>
      </c>
      <c r="AX11" s="1435">
        <v>31.70984</v>
      </c>
      <c r="AY11" s="1435">
        <v>31.536142300000002</v>
      </c>
      <c r="AZ11" s="1435">
        <v>31.725664099999999</v>
      </c>
      <c r="BA11" s="1435">
        <v>32.392757400000001</v>
      </c>
      <c r="BB11" s="1435">
        <v>32.203389999999999</v>
      </c>
      <c r="BC11" s="1435">
        <v>33.302340000000001</v>
      </c>
      <c r="BD11" s="1435">
        <v>33.726886700000001</v>
      </c>
      <c r="BE11" s="1435">
        <v>33.7765579</v>
      </c>
      <c r="BF11" s="1435">
        <v>32.374160000000003</v>
      </c>
      <c r="BG11" s="1435">
        <v>31.553333299999998</v>
      </c>
      <c r="BH11" s="1435">
        <v>30.156395</v>
      </c>
      <c r="BI11" s="1435">
        <v>29.665166899999999</v>
      </c>
      <c r="BJ11" s="1435">
        <v>28.577940000000002</v>
      </c>
      <c r="BK11" s="1435">
        <v>27.2759018</v>
      </c>
      <c r="BL11" s="1435">
        <v>26.700084700000001</v>
      </c>
      <c r="BM11" s="1435">
        <v>26.2148571</v>
      </c>
      <c r="BN11" s="1435">
        <v>26.357060000000001</v>
      </c>
      <c r="BO11" s="1435">
        <v>26.6021328</v>
      </c>
      <c r="BP11" s="1436"/>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503"/>
    </row>
    <row r="12" spans="2:92" ht="14.4" thickBot="1" x14ac:dyDescent="0.3">
      <c r="B1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2" s="1427" t="s">
        <v>2227</v>
      </c>
      <c r="D12" s="1428" t="s">
        <v>2228</v>
      </c>
      <c r="E12" s="1429" t="s">
        <v>775</v>
      </c>
      <c r="F12" s="1430" t="str">
        <f>VLOOKUP(TBL5_OptBen[[#This Row],[Option Type (defined list)]],'Option Typs_Grps'!B$2:C$47, 2, FALSE)</f>
        <v>Distribution Options</v>
      </c>
      <c r="G12" s="1427" t="s">
        <v>1871</v>
      </c>
      <c r="H12" s="1428" t="s">
        <v>766</v>
      </c>
      <c r="I12" s="1431" t="s">
        <v>355</v>
      </c>
      <c r="J12" s="1432" t="s">
        <v>146</v>
      </c>
      <c r="K12" s="1433">
        <v>2</v>
      </c>
      <c r="L12" s="1224"/>
      <c r="M12" s="366">
        <v>0</v>
      </c>
      <c r="N12" s="366">
        <v>0</v>
      </c>
      <c r="O12" s="366">
        <v>0</v>
      </c>
      <c r="P12" s="366">
        <v>0</v>
      </c>
      <c r="Q12" s="366">
        <v>0</v>
      </c>
      <c r="R12" s="1434">
        <v>0</v>
      </c>
      <c r="S12" s="1435">
        <v>0</v>
      </c>
      <c r="T12" s="1435">
        <v>0</v>
      </c>
      <c r="U12" s="1435">
        <v>0</v>
      </c>
      <c r="V12" s="1435">
        <v>0</v>
      </c>
      <c r="W12" s="1435">
        <v>0</v>
      </c>
      <c r="X12" s="1435">
        <v>0</v>
      </c>
      <c r="Y12" s="1435">
        <v>0</v>
      </c>
      <c r="Z12" s="1435">
        <v>0</v>
      </c>
      <c r="AA12" s="1435">
        <v>0</v>
      </c>
      <c r="AB12" s="1435">
        <v>0</v>
      </c>
      <c r="AC12" s="1435">
        <v>0</v>
      </c>
      <c r="AD12" s="1435">
        <v>0</v>
      </c>
      <c r="AE12" s="1435">
        <v>0</v>
      </c>
      <c r="AF12" s="1435">
        <v>0</v>
      </c>
      <c r="AG12" s="1435">
        <v>0</v>
      </c>
      <c r="AH12" s="1435">
        <v>0</v>
      </c>
      <c r="AI12" s="1435">
        <v>0</v>
      </c>
      <c r="AJ12" s="1435">
        <v>0</v>
      </c>
      <c r="AK12" s="1435">
        <v>0</v>
      </c>
      <c r="AL12" s="1435">
        <v>0</v>
      </c>
      <c r="AM12" s="1435">
        <v>0</v>
      </c>
      <c r="AN12" s="1435">
        <v>0</v>
      </c>
      <c r="AO12" s="1435">
        <v>0</v>
      </c>
      <c r="AP12" s="1435">
        <v>0</v>
      </c>
      <c r="AQ12" s="1435">
        <v>0</v>
      </c>
      <c r="AR12" s="1435">
        <v>0</v>
      </c>
      <c r="AS12" s="1435">
        <v>0</v>
      </c>
      <c r="AT12" s="1435">
        <v>0</v>
      </c>
      <c r="AU12" s="1435">
        <v>0</v>
      </c>
      <c r="AV12" s="1435">
        <v>0</v>
      </c>
      <c r="AW12" s="1435">
        <v>0</v>
      </c>
      <c r="AX12" s="1435">
        <v>0</v>
      </c>
      <c r="AY12" s="1435">
        <v>0</v>
      </c>
      <c r="AZ12" s="1435">
        <v>0</v>
      </c>
      <c r="BA12" s="1435">
        <v>0</v>
      </c>
      <c r="BB12" s="1435">
        <v>0</v>
      </c>
      <c r="BC12" s="1435">
        <v>0</v>
      </c>
      <c r="BD12" s="1435">
        <v>0</v>
      </c>
      <c r="BE12" s="1435">
        <v>0</v>
      </c>
      <c r="BF12" s="1435">
        <v>0</v>
      </c>
      <c r="BG12" s="1435">
        <v>0</v>
      </c>
      <c r="BH12" s="1435">
        <v>0</v>
      </c>
      <c r="BI12" s="1435">
        <v>0</v>
      </c>
      <c r="BJ12" s="1435">
        <v>0</v>
      </c>
      <c r="BK12" s="1435">
        <v>0</v>
      </c>
      <c r="BL12" s="1435">
        <v>0</v>
      </c>
      <c r="BM12" s="1435">
        <v>0</v>
      </c>
      <c r="BN12" s="1435">
        <v>0</v>
      </c>
      <c r="BO12" s="1435">
        <v>0</v>
      </c>
      <c r="BP12" s="1436"/>
      <c r="BQ12" s="1437"/>
      <c r="BR12" s="1437"/>
      <c r="BS12" s="1437"/>
      <c r="BT12" s="1437"/>
      <c r="BU12" s="1437"/>
      <c r="BV12" s="1437"/>
      <c r="BW12" s="1437"/>
      <c r="BX12" s="1437"/>
      <c r="BY12" s="1437"/>
      <c r="BZ12" s="1437"/>
      <c r="CA12" s="1437"/>
      <c r="CB12" s="1437"/>
      <c r="CC12" s="1437"/>
      <c r="CD12" s="1437"/>
      <c r="CE12" s="1437"/>
      <c r="CF12" s="1437"/>
      <c r="CG12" s="1437"/>
      <c r="CH12" s="1437"/>
      <c r="CI12" s="1437"/>
      <c r="CJ12" s="1437"/>
      <c r="CK12" s="1437"/>
      <c r="CL12" s="1437"/>
      <c r="CM12" s="1437"/>
      <c r="CN12" s="1503"/>
    </row>
    <row r="13" spans="2:92" ht="14.4" thickBot="1" x14ac:dyDescent="0.3">
      <c r="B1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3" s="1427" t="s">
        <v>2229</v>
      </c>
      <c r="D13" s="1428" t="s">
        <v>2230</v>
      </c>
      <c r="E13" s="1429" t="s">
        <v>775</v>
      </c>
      <c r="F13" s="1430" t="str">
        <f>VLOOKUP(TBL5_OptBen[[#This Row],[Option Type (defined list)]],'Option Typs_Grps'!B$2:C$47, 2, FALSE)</f>
        <v>Distribution Options</v>
      </c>
      <c r="G13" s="1427" t="s">
        <v>1871</v>
      </c>
      <c r="H13" s="1428" t="s">
        <v>766</v>
      </c>
      <c r="I13" s="1431" t="s">
        <v>355</v>
      </c>
      <c r="J13" s="1432" t="s">
        <v>146</v>
      </c>
      <c r="K13" s="1433">
        <v>2</v>
      </c>
      <c r="L13" s="1224"/>
      <c r="M13" s="366"/>
      <c r="N13" s="366"/>
      <c r="O13" s="366"/>
      <c r="P13" s="366"/>
      <c r="Q13" s="366"/>
      <c r="R13" s="1434"/>
      <c r="S13" s="1435"/>
      <c r="T13" s="1435"/>
      <c r="U13" s="1435"/>
      <c r="V13" s="1435">
        <v>-24</v>
      </c>
      <c r="W13" s="1435">
        <v>-24</v>
      </c>
      <c r="X13" s="1435">
        <v>-24</v>
      </c>
      <c r="Y13" s="1435">
        <v>-24</v>
      </c>
      <c r="Z13" s="1435">
        <v>-24</v>
      </c>
      <c r="AA13" s="1435">
        <v>-24</v>
      </c>
      <c r="AB13" s="1435">
        <v>-24</v>
      </c>
      <c r="AC13" s="1435">
        <v>-24</v>
      </c>
      <c r="AD13" s="1435">
        <v>-24</v>
      </c>
      <c r="AE13" s="1435">
        <v>-24</v>
      </c>
      <c r="AF13" s="1435">
        <v>-4.5651549999999999</v>
      </c>
      <c r="AG13" s="1435">
        <v>-14.6281137</v>
      </c>
      <c r="AH13" s="1435">
        <v>-9.1410929999999997</v>
      </c>
      <c r="AI13" s="1435">
        <v>-10.4232874</v>
      </c>
      <c r="AJ13" s="1435">
        <v>-3.6652049999999998</v>
      </c>
      <c r="AK13" s="1435">
        <v>0</v>
      </c>
      <c r="AL13" s="1435">
        <v>-9.9312400000000007</v>
      </c>
      <c r="AM13" s="1435">
        <v>-10.5006275</v>
      </c>
      <c r="AN13" s="1435">
        <v>-10.730155</v>
      </c>
      <c r="AO13" s="1435">
        <v>0</v>
      </c>
      <c r="AP13" s="1435">
        <v>0</v>
      </c>
      <c r="AQ13" s="1435">
        <v>0</v>
      </c>
      <c r="AR13" s="1435">
        <v>0</v>
      </c>
      <c r="AS13" s="1435">
        <v>0</v>
      </c>
      <c r="AT13" s="1435">
        <v>0</v>
      </c>
      <c r="AU13" s="1435">
        <v>0</v>
      </c>
      <c r="AV13" s="1435">
        <v>0</v>
      </c>
      <c r="AW13" s="1435">
        <v>0</v>
      </c>
      <c r="AX13" s="1435">
        <v>0</v>
      </c>
      <c r="AY13" s="1435">
        <v>0</v>
      </c>
      <c r="AZ13" s="1435">
        <v>0</v>
      </c>
      <c r="BA13" s="1435">
        <v>0</v>
      </c>
      <c r="BB13" s="1435">
        <v>0</v>
      </c>
      <c r="BC13" s="1435">
        <v>0</v>
      </c>
      <c r="BD13" s="1435">
        <v>0</v>
      </c>
      <c r="BE13" s="1435">
        <v>0</v>
      </c>
      <c r="BF13" s="1435">
        <v>0</v>
      </c>
      <c r="BG13" s="1435">
        <v>0</v>
      </c>
      <c r="BH13" s="1435">
        <v>0</v>
      </c>
      <c r="BI13" s="1435">
        <v>0</v>
      </c>
      <c r="BJ13" s="1435">
        <v>0</v>
      </c>
      <c r="BK13" s="1435">
        <v>0</v>
      </c>
      <c r="BL13" s="1435">
        <v>0</v>
      </c>
      <c r="BM13" s="1435">
        <v>0</v>
      </c>
      <c r="BN13" s="1435">
        <v>0</v>
      </c>
      <c r="BO13" s="1435">
        <v>0</v>
      </c>
      <c r="BP13" s="1436"/>
      <c r="BQ13" s="1437"/>
      <c r="BR13" s="1437"/>
      <c r="BS13" s="1437"/>
      <c r="BT13" s="1437"/>
      <c r="BU13" s="1437"/>
      <c r="BV13" s="1437"/>
      <c r="BW13" s="1437"/>
      <c r="BX13" s="1437"/>
      <c r="BY13" s="1437"/>
      <c r="BZ13" s="1437"/>
      <c r="CA13" s="1437"/>
      <c r="CB13" s="1437"/>
      <c r="CC13" s="1437"/>
      <c r="CD13" s="1437"/>
      <c r="CE13" s="1437"/>
      <c r="CF13" s="1437"/>
      <c r="CG13" s="1437"/>
      <c r="CH13" s="1437"/>
      <c r="CI13" s="1437"/>
      <c r="CJ13" s="1437"/>
      <c r="CK13" s="1437"/>
      <c r="CL13" s="1437"/>
      <c r="CM13" s="1437"/>
      <c r="CN13" s="1503"/>
    </row>
    <row r="14" spans="2:92" ht="14.4" thickBot="1" x14ac:dyDescent="0.3">
      <c r="B1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4" s="1427" t="s">
        <v>2246</v>
      </c>
      <c r="D14" s="1428" t="s">
        <v>2231</v>
      </c>
      <c r="E14" s="1429" t="s">
        <v>775</v>
      </c>
      <c r="F14" s="1430" t="str">
        <f>VLOOKUP(TBL5_OptBen[[#This Row],[Option Type (defined list)]],'Option Typs_Grps'!B$2:C$47, 2, FALSE)</f>
        <v>Distribution Options</v>
      </c>
      <c r="G14" s="1427" t="s">
        <v>1871</v>
      </c>
      <c r="H14" s="1428" t="s">
        <v>766</v>
      </c>
      <c r="I14" s="1431" t="s">
        <v>355</v>
      </c>
      <c r="J14" s="1432" t="s">
        <v>146</v>
      </c>
      <c r="K14" s="1433">
        <v>2</v>
      </c>
      <c r="L14" s="1224"/>
      <c r="M14" s="366">
        <v>0</v>
      </c>
      <c r="N14" s="366">
        <v>0</v>
      </c>
      <c r="O14" s="366">
        <v>0</v>
      </c>
      <c r="P14" s="366">
        <v>0</v>
      </c>
      <c r="Q14" s="366">
        <v>0</v>
      </c>
      <c r="R14" s="1434">
        <v>0</v>
      </c>
      <c r="S14" s="1435">
        <v>0</v>
      </c>
      <c r="T14" s="1435">
        <v>0</v>
      </c>
      <c r="U14" s="1435">
        <v>0</v>
      </c>
      <c r="V14" s="1435">
        <v>0</v>
      </c>
      <c r="W14" s="1435">
        <v>0</v>
      </c>
      <c r="X14" s="1435">
        <v>0</v>
      </c>
      <c r="Y14" s="1435">
        <v>0</v>
      </c>
      <c r="Z14" s="1435">
        <v>0</v>
      </c>
      <c r="AA14" s="1435">
        <v>0</v>
      </c>
      <c r="AB14" s="1435">
        <v>0</v>
      </c>
      <c r="AC14" s="1435">
        <v>0</v>
      </c>
      <c r="AD14" s="1435">
        <v>0</v>
      </c>
      <c r="AE14" s="1435">
        <v>0</v>
      </c>
      <c r="AF14" s="1435">
        <v>0</v>
      </c>
      <c r="AG14" s="1435">
        <v>0</v>
      </c>
      <c r="AH14" s="1435">
        <v>0</v>
      </c>
      <c r="AI14" s="1435">
        <v>0</v>
      </c>
      <c r="AJ14" s="1435">
        <v>0</v>
      </c>
      <c r="AK14" s="1435">
        <v>0</v>
      </c>
      <c r="AL14" s="1435">
        <v>0</v>
      </c>
      <c r="AM14" s="1435">
        <v>0</v>
      </c>
      <c r="AN14" s="1435">
        <v>0</v>
      </c>
      <c r="AO14" s="1435">
        <v>0</v>
      </c>
      <c r="AP14" s="1435">
        <v>0</v>
      </c>
      <c r="AQ14" s="1435">
        <v>0</v>
      </c>
      <c r="AR14" s="1435">
        <v>0</v>
      </c>
      <c r="AS14" s="1435">
        <v>0</v>
      </c>
      <c r="AT14" s="1435">
        <v>0</v>
      </c>
      <c r="AU14" s="1435">
        <v>0</v>
      </c>
      <c r="AV14" s="1435">
        <v>0</v>
      </c>
      <c r="AW14" s="1435">
        <v>0</v>
      </c>
      <c r="AX14" s="1435">
        <v>0</v>
      </c>
      <c r="AY14" s="1435">
        <v>0</v>
      </c>
      <c r="AZ14" s="1435">
        <v>0</v>
      </c>
      <c r="BA14" s="1435">
        <v>0</v>
      </c>
      <c r="BB14" s="1435">
        <v>0</v>
      </c>
      <c r="BC14" s="1435">
        <v>0</v>
      </c>
      <c r="BD14" s="1435">
        <v>0</v>
      </c>
      <c r="BE14" s="1435">
        <v>0</v>
      </c>
      <c r="BF14" s="1435">
        <v>0</v>
      </c>
      <c r="BG14" s="1435">
        <v>0</v>
      </c>
      <c r="BH14" s="1435">
        <v>0</v>
      </c>
      <c r="BI14" s="1435">
        <v>0</v>
      </c>
      <c r="BJ14" s="1435">
        <v>0</v>
      </c>
      <c r="BK14" s="1435">
        <v>0</v>
      </c>
      <c r="BL14" s="1435">
        <v>0</v>
      </c>
      <c r="BM14" s="1435">
        <v>0</v>
      </c>
      <c r="BN14" s="1435">
        <v>0</v>
      </c>
      <c r="BO14" s="1435">
        <v>0</v>
      </c>
      <c r="BP14" s="1436"/>
      <c r="BQ14" s="1437"/>
      <c r="BR14" s="1437"/>
      <c r="BS14" s="1437"/>
      <c r="BT14" s="1437"/>
      <c r="BU14" s="1437"/>
      <c r="BV14" s="1437"/>
      <c r="BW14" s="1437"/>
      <c r="BX14" s="1437"/>
      <c r="BY14" s="1437"/>
      <c r="BZ14" s="1437"/>
      <c r="CA14" s="1437"/>
      <c r="CB14" s="1437"/>
      <c r="CC14" s="1437"/>
      <c r="CD14" s="1437"/>
      <c r="CE14" s="1437"/>
      <c r="CF14" s="1437"/>
      <c r="CG14" s="1437"/>
      <c r="CH14" s="1437"/>
      <c r="CI14" s="1437"/>
      <c r="CJ14" s="1437"/>
      <c r="CK14" s="1437"/>
      <c r="CL14" s="1437"/>
      <c r="CM14" s="1437"/>
      <c r="CN14" s="1503"/>
    </row>
    <row r="15" spans="2:92" ht="14.4" thickBot="1" x14ac:dyDescent="0.3">
      <c r="B1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5" s="1427" t="s">
        <v>2247</v>
      </c>
      <c r="D15" s="1428" t="s">
        <v>2232</v>
      </c>
      <c r="E15" s="1429" t="s">
        <v>775</v>
      </c>
      <c r="F15" s="1430" t="str">
        <f>VLOOKUP(TBL5_OptBen[[#This Row],[Option Type (defined list)]],'Option Typs_Grps'!B$2:C$47, 2, FALSE)</f>
        <v>Distribution Options</v>
      </c>
      <c r="G15" s="1427" t="s">
        <v>1871</v>
      </c>
      <c r="H15" s="1428" t="s">
        <v>766</v>
      </c>
      <c r="I15" s="1431" t="s">
        <v>355</v>
      </c>
      <c r="J15" s="1432" t="s">
        <v>146</v>
      </c>
      <c r="K15" s="1433">
        <v>2</v>
      </c>
      <c r="L15" s="1224"/>
      <c r="M15" s="366"/>
      <c r="N15" s="366"/>
      <c r="O15" s="366"/>
      <c r="P15" s="366"/>
      <c r="Q15" s="366"/>
      <c r="R15" s="1434"/>
      <c r="S15" s="1435">
        <v>-14.03187</v>
      </c>
      <c r="T15" s="1435">
        <v>-15</v>
      </c>
      <c r="U15" s="1435">
        <v>-10.634192499999999</v>
      </c>
      <c r="V15" s="1435">
        <v>-12.21373</v>
      </c>
      <c r="W15" s="1435">
        <v>-15</v>
      </c>
      <c r="X15" s="1435">
        <v>-15</v>
      </c>
      <c r="Y15" s="1435">
        <v>-15</v>
      </c>
      <c r="Z15" s="1435">
        <v>-15</v>
      </c>
      <c r="AA15" s="1435">
        <v>-15</v>
      </c>
      <c r="AB15" s="1435">
        <v>-15</v>
      </c>
      <c r="AC15" s="1435">
        <v>-15</v>
      </c>
      <c r="AD15" s="1435">
        <v>-15</v>
      </c>
      <c r="AE15" s="1435">
        <v>-15</v>
      </c>
      <c r="AF15" s="1435">
        <v>-15</v>
      </c>
      <c r="AG15" s="1435">
        <v>-7.6395590000000002</v>
      </c>
      <c r="AH15" s="1435">
        <v>-9.1417769999999994</v>
      </c>
      <c r="AI15" s="1435">
        <v>-8.2191799999999997</v>
      </c>
      <c r="AJ15" s="1435">
        <v>-8.7986400000000007</v>
      </c>
      <c r="AK15" s="1435">
        <v>-10.173847200000001</v>
      </c>
      <c r="AL15" s="1435">
        <v>0</v>
      </c>
      <c r="AM15" s="1435">
        <v>0</v>
      </c>
      <c r="AN15" s="1435">
        <v>0</v>
      </c>
      <c r="AO15" s="1435">
        <v>0</v>
      </c>
      <c r="AP15" s="1435">
        <v>0</v>
      </c>
      <c r="AQ15" s="1435">
        <v>0</v>
      </c>
      <c r="AR15" s="1435">
        <v>0</v>
      </c>
      <c r="AS15" s="1435">
        <v>0</v>
      </c>
      <c r="AT15" s="1435">
        <v>0</v>
      </c>
      <c r="AU15" s="1435">
        <v>0</v>
      </c>
      <c r="AV15" s="1435">
        <v>0</v>
      </c>
      <c r="AW15" s="1435">
        <v>-1.08192</v>
      </c>
      <c r="AX15" s="1435">
        <v>-0.93674000000000002</v>
      </c>
      <c r="AY15" s="1435">
        <v>0</v>
      </c>
      <c r="AZ15" s="1435">
        <v>0</v>
      </c>
      <c r="BA15" s="1435">
        <v>0</v>
      </c>
      <c r="BB15" s="1435">
        <v>0</v>
      </c>
      <c r="BC15" s="1435">
        <v>0</v>
      </c>
      <c r="BD15" s="1435">
        <v>0</v>
      </c>
      <c r="BE15" s="1435">
        <v>0</v>
      </c>
      <c r="BF15" s="1435">
        <v>0</v>
      </c>
      <c r="BG15" s="1435">
        <v>0</v>
      </c>
      <c r="BH15" s="1435">
        <v>0</v>
      </c>
      <c r="BI15" s="1435">
        <v>0</v>
      </c>
      <c r="BJ15" s="1435">
        <v>0</v>
      </c>
      <c r="BK15" s="1435">
        <v>-1.1297629999999999E-12</v>
      </c>
      <c r="BL15" s="1435">
        <v>0</v>
      </c>
      <c r="BM15" s="1435">
        <v>0</v>
      </c>
      <c r="BN15" s="1435">
        <v>0</v>
      </c>
      <c r="BO15" s="1435">
        <v>0</v>
      </c>
      <c r="BP15" s="1436"/>
      <c r="BQ15" s="1437"/>
      <c r="BR15" s="1437"/>
      <c r="BS15" s="1437"/>
      <c r="BT15" s="1437"/>
      <c r="BU15" s="1437"/>
      <c r="BV15" s="1437"/>
      <c r="BW15" s="1437"/>
      <c r="BX15" s="1437"/>
      <c r="BY15" s="1437"/>
      <c r="BZ15" s="1437"/>
      <c r="CA15" s="1437"/>
      <c r="CB15" s="1437"/>
      <c r="CC15" s="1437"/>
      <c r="CD15" s="1437"/>
      <c r="CE15" s="1437"/>
      <c r="CF15" s="1437"/>
      <c r="CG15" s="1437"/>
      <c r="CH15" s="1437"/>
      <c r="CI15" s="1437"/>
      <c r="CJ15" s="1437"/>
      <c r="CK15" s="1437"/>
      <c r="CL15" s="1437"/>
      <c r="CM15" s="1437"/>
      <c r="CN15" s="1503"/>
    </row>
    <row r="16" spans="2:92" ht="14.4" thickBot="1" x14ac:dyDescent="0.3">
      <c r="B1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6" s="1427" t="s">
        <v>2233</v>
      </c>
      <c r="D16" s="1428" t="s">
        <v>2234</v>
      </c>
      <c r="E16" s="1429" t="s">
        <v>775</v>
      </c>
      <c r="F16" s="1430" t="str">
        <f>VLOOKUP(TBL5_OptBen[[#This Row],[Option Type (defined list)]],'Option Typs_Grps'!B$2:C$47, 2, FALSE)</f>
        <v>Distribution Options</v>
      </c>
      <c r="G16" s="1427" t="s">
        <v>1871</v>
      </c>
      <c r="H16" s="1428" t="s">
        <v>766</v>
      </c>
      <c r="I16" s="1431" t="s">
        <v>355</v>
      </c>
      <c r="J16" s="1432" t="s">
        <v>146</v>
      </c>
      <c r="K16" s="1433">
        <v>2</v>
      </c>
      <c r="L16" s="1224"/>
      <c r="M16" s="366"/>
      <c r="N16" s="366"/>
      <c r="O16" s="366"/>
      <c r="P16" s="366"/>
      <c r="Q16" s="366"/>
      <c r="R16" s="1434"/>
      <c r="S16" s="1435"/>
      <c r="T16" s="1435"/>
      <c r="U16" s="1435"/>
      <c r="V16" s="1435">
        <v>-18.690685299999998</v>
      </c>
      <c r="W16" s="1435">
        <v>-9.3207609999999992</v>
      </c>
      <c r="X16" s="1435">
        <v>-8.4185929999999995</v>
      </c>
      <c r="Y16" s="1435">
        <v>-6.7612509999999997</v>
      </c>
      <c r="Z16" s="1435">
        <v>-6.1342230000000004</v>
      </c>
      <c r="AA16" s="1435">
        <v>-4.2291210000000001</v>
      </c>
      <c r="AB16" s="1435">
        <v>-5.2625510000000002</v>
      </c>
      <c r="AC16" s="1435">
        <v>-6.2793226200000003</v>
      </c>
      <c r="AD16" s="1435">
        <v>-5.9406610000000004</v>
      </c>
      <c r="AE16" s="1435">
        <v>-6.6491210000000001</v>
      </c>
      <c r="AF16" s="1435">
        <v>-2.1</v>
      </c>
      <c r="AG16" s="1435">
        <v>0</v>
      </c>
      <c r="AH16" s="1435">
        <v>-2.1</v>
      </c>
      <c r="AI16" s="1435">
        <v>-2.1</v>
      </c>
      <c r="AJ16" s="1435">
        <v>0</v>
      </c>
      <c r="AK16" s="1435">
        <v>-1.6027954799999999</v>
      </c>
      <c r="AL16" s="1435">
        <v>-2.1</v>
      </c>
      <c r="AM16" s="1435">
        <v>-2.1</v>
      </c>
      <c r="AN16" s="1435">
        <v>-2.1</v>
      </c>
      <c r="AO16" s="1435">
        <v>0</v>
      </c>
      <c r="AP16" s="1435">
        <v>0</v>
      </c>
      <c r="AQ16" s="1435">
        <v>0</v>
      </c>
      <c r="AR16" s="1435">
        <v>0</v>
      </c>
      <c r="AS16" s="1435">
        <v>0</v>
      </c>
      <c r="AT16" s="1435">
        <v>0</v>
      </c>
      <c r="AU16" s="1435">
        <v>0</v>
      </c>
      <c r="AV16" s="1435">
        <v>0</v>
      </c>
      <c r="AW16" s="1435">
        <v>0</v>
      </c>
      <c r="AX16" s="1435">
        <v>0</v>
      </c>
      <c r="AY16" s="1435">
        <v>0</v>
      </c>
      <c r="AZ16" s="1435">
        <v>0</v>
      </c>
      <c r="BA16" s="1435">
        <v>0</v>
      </c>
      <c r="BB16" s="1435">
        <v>0</v>
      </c>
      <c r="BC16" s="1435">
        <v>0</v>
      </c>
      <c r="BD16" s="1435">
        <v>0</v>
      </c>
      <c r="BE16" s="1435">
        <v>0</v>
      </c>
      <c r="BF16" s="1435">
        <v>0</v>
      </c>
      <c r="BG16" s="1435">
        <v>0</v>
      </c>
      <c r="BH16" s="1435">
        <v>0</v>
      </c>
      <c r="BI16" s="1435">
        <v>0</v>
      </c>
      <c r="BJ16" s="1435">
        <v>0</v>
      </c>
      <c r="BK16" s="1435">
        <v>0</v>
      </c>
      <c r="BL16" s="1435">
        <v>0</v>
      </c>
      <c r="BM16" s="1435">
        <v>0</v>
      </c>
      <c r="BN16" s="1435">
        <v>0</v>
      </c>
      <c r="BO16" s="1435">
        <v>0</v>
      </c>
      <c r="BP16" s="1436"/>
      <c r="BQ16" s="1437"/>
      <c r="BR16" s="1437"/>
      <c r="BS16" s="1437"/>
      <c r="BT16" s="1437"/>
      <c r="BU16" s="1437"/>
      <c r="BV16" s="1437"/>
      <c r="BW16" s="1437"/>
      <c r="BX16" s="1437"/>
      <c r="BY16" s="1437"/>
      <c r="BZ16" s="1437"/>
      <c r="CA16" s="1437"/>
      <c r="CB16" s="1437"/>
      <c r="CC16" s="1437"/>
      <c r="CD16" s="1437"/>
      <c r="CE16" s="1437"/>
      <c r="CF16" s="1437"/>
      <c r="CG16" s="1437"/>
      <c r="CH16" s="1437"/>
      <c r="CI16" s="1437"/>
      <c r="CJ16" s="1437"/>
      <c r="CK16" s="1437"/>
      <c r="CL16" s="1437"/>
      <c r="CM16" s="1437"/>
      <c r="CN16" s="1503"/>
    </row>
    <row r="17" spans="2:93" ht="14.4" thickBot="1" x14ac:dyDescent="0.3">
      <c r="B1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7" s="1427" t="s">
        <v>1740</v>
      </c>
      <c r="D17" s="1428" t="s">
        <v>2008</v>
      </c>
      <c r="E17" s="1429" t="s">
        <v>769</v>
      </c>
      <c r="F17" s="1430" t="str">
        <f>VLOOKUP(TBL5_OptBen[[#This Row],[Option Type (defined list)]],'Option Typs_Grps'!B$2:C$47, 2, FALSE)</f>
        <v>Resource Options</v>
      </c>
      <c r="G17" s="1427" t="s">
        <v>1871</v>
      </c>
      <c r="H17" s="1428" t="s">
        <v>766</v>
      </c>
      <c r="I17" s="1431" t="s">
        <v>355</v>
      </c>
      <c r="J17" s="1432" t="s">
        <v>146</v>
      </c>
      <c r="K17" s="1433">
        <v>2</v>
      </c>
      <c r="L17" s="1224"/>
      <c r="M17" s="366"/>
      <c r="N17" s="366"/>
      <c r="O17" s="366"/>
      <c r="P17" s="366"/>
      <c r="Q17" s="366"/>
      <c r="R17" s="1434"/>
      <c r="S17" s="1435"/>
      <c r="T17" s="1435"/>
      <c r="U17" s="1435"/>
      <c r="V17" s="1435"/>
      <c r="W17" s="1435"/>
      <c r="X17" s="1435"/>
      <c r="Y17" s="1435"/>
      <c r="Z17" s="1435"/>
      <c r="AA17" s="1435"/>
      <c r="AB17" s="1435"/>
      <c r="AC17" s="1435"/>
      <c r="AD17" s="1435"/>
      <c r="AE17" s="1435"/>
      <c r="AF17" s="1435">
        <v>0</v>
      </c>
      <c r="AG17" s="1435">
        <v>0</v>
      </c>
      <c r="AH17" s="1435">
        <v>0</v>
      </c>
      <c r="AI17" s="1435">
        <v>0</v>
      </c>
      <c r="AJ17" s="1435">
        <v>0</v>
      </c>
      <c r="AK17" s="1435">
        <v>0</v>
      </c>
      <c r="AL17" s="1435">
        <v>0</v>
      </c>
      <c r="AM17" s="1435">
        <v>0</v>
      </c>
      <c r="AN17" s="1435">
        <v>0</v>
      </c>
      <c r="AO17" s="1435">
        <v>0</v>
      </c>
      <c r="AP17" s="1435">
        <v>0</v>
      </c>
      <c r="AQ17" s="1435">
        <v>0</v>
      </c>
      <c r="AR17" s="1435">
        <v>0</v>
      </c>
      <c r="AS17" s="1435">
        <v>0</v>
      </c>
      <c r="AT17" s="1435">
        <v>0</v>
      </c>
      <c r="AU17" s="1435">
        <v>0</v>
      </c>
      <c r="AV17" s="1435">
        <v>0</v>
      </c>
      <c r="AW17" s="1435">
        <v>0</v>
      </c>
      <c r="AX17" s="1435">
        <v>0</v>
      </c>
      <c r="AY17" s="1435">
        <v>0</v>
      </c>
      <c r="AZ17" s="1435">
        <v>0</v>
      </c>
      <c r="BA17" s="1435">
        <v>0</v>
      </c>
      <c r="BB17" s="1435">
        <v>0</v>
      </c>
      <c r="BC17" s="1435">
        <v>0</v>
      </c>
      <c r="BD17" s="1435">
        <v>0</v>
      </c>
      <c r="BE17" s="1435">
        <v>0</v>
      </c>
      <c r="BF17" s="1435">
        <v>0</v>
      </c>
      <c r="BG17" s="1435">
        <v>0</v>
      </c>
      <c r="BH17" s="1435">
        <v>0</v>
      </c>
      <c r="BI17" s="1435">
        <v>0</v>
      </c>
      <c r="BJ17" s="1435">
        <v>0</v>
      </c>
      <c r="BK17" s="1435">
        <v>0</v>
      </c>
      <c r="BL17" s="1435">
        <v>0</v>
      </c>
      <c r="BM17" s="1435">
        <v>0</v>
      </c>
      <c r="BN17" s="1435">
        <v>0</v>
      </c>
      <c r="BO17" s="1435">
        <v>0</v>
      </c>
      <c r="BP17" s="1436"/>
      <c r="BQ17" s="1437"/>
      <c r="BR17" s="1437"/>
      <c r="BS17" s="1437"/>
      <c r="BT17" s="1437"/>
      <c r="BU17" s="1437"/>
      <c r="BV17" s="1437"/>
      <c r="BW17" s="1437"/>
      <c r="BX17" s="1437"/>
      <c r="BY17" s="1437"/>
      <c r="BZ17" s="1437"/>
      <c r="CA17" s="1437"/>
      <c r="CB17" s="1437"/>
      <c r="CC17" s="1437"/>
      <c r="CD17" s="1437"/>
      <c r="CE17" s="1437"/>
      <c r="CF17" s="1437"/>
      <c r="CG17" s="1437"/>
      <c r="CH17" s="1437"/>
      <c r="CI17" s="1437"/>
      <c r="CJ17" s="1437"/>
      <c r="CK17" s="1437"/>
      <c r="CL17" s="1437"/>
      <c r="CM17" s="1437"/>
      <c r="CN17" s="1503"/>
    </row>
    <row r="18" spans="2:93" ht="14.4" thickBot="1" x14ac:dyDescent="0.3">
      <c r="B1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8" s="1427" t="s">
        <v>2235</v>
      </c>
      <c r="D18" s="1428" t="s">
        <v>2249</v>
      </c>
      <c r="E18" s="1429" t="s">
        <v>769</v>
      </c>
      <c r="F18" s="1430" t="str">
        <f>VLOOKUP(TBL5_OptBen[[#This Row],[Option Type (defined list)]],'Option Typs_Grps'!B$2:C$47, 2, FALSE)</f>
        <v>Resource Options</v>
      </c>
      <c r="G18" s="1427" t="s">
        <v>1871</v>
      </c>
      <c r="H18" s="1428" t="s">
        <v>766</v>
      </c>
      <c r="I18" s="1431" t="s">
        <v>355</v>
      </c>
      <c r="J18" s="1432" t="s">
        <v>146</v>
      </c>
      <c r="K18" s="1433">
        <v>2</v>
      </c>
      <c r="L18" s="1224"/>
      <c r="M18" s="366"/>
      <c r="N18" s="366"/>
      <c r="O18" s="366"/>
      <c r="P18" s="366"/>
      <c r="Q18" s="366"/>
      <c r="R18" s="1434"/>
      <c r="S18" s="1435"/>
      <c r="T18" s="1435"/>
      <c r="U18" s="1435"/>
      <c r="V18" s="1435"/>
      <c r="W18" s="1435"/>
      <c r="X18" s="1435"/>
      <c r="Y18" s="1435"/>
      <c r="Z18" s="1435"/>
      <c r="AA18" s="1435"/>
      <c r="AB18" s="1435"/>
      <c r="AC18" s="1435"/>
      <c r="AD18" s="1435"/>
      <c r="AE18" s="1435"/>
      <c r="AF18" s="1435">
        <v>-26.90043</v>
      </c>
      <c r="AG18" s="1435">
        <v>-44.395350000000001</v>
      </c>
      <c r="AH18" s="1435">
        <v>-50</v>
      </c>
      <c r="AI18" s="1435">
        <v>-50</v>
      </c>
      <c r="AJ18" s="1435">
        <v>-50</v>
      </c>
      <c r="AK18" s="1435">
        <v>-50</v>
      </c>
      <c r="AL18" s="1435">
        <v>-50</v>
      </c>
      <c r="AM18" s="1435">
        <v>-50</v>
      </c>
      <c r="AN18" s="1435">
        <v>-50</v>
      </c>
      <c r="AO18" s="1435">
        <v>-48.424873400000003</v>
      </c>
      <c r="AP18" s="1435">
        <v>-44.445689999999999</v>
      </c>
      <c r="AQ18" s="1435">
        <v>-48.674010000000003</v>
      </c>
      <c r="AR18" s="1435">
        <v>-47.58222</v>
      </c>
      <c r="AS18" s="1435">
        <v>-50</v>
      </c>
      <c r="AT18" s="1435">
        <v>-49.926499</v>
      </c>
      <c r="AU18" s="1435">
        <v>-49.282669999999996</v>
      </c>
      <c r="AV18" s="1435">
        <v>-50</v>
      </c>
      <c r="AW18" s="1435">
        <v>-50</v>
      </c>
      <c r="AX18" s="1435">
        <v>-50</v>
      </c>
      <c r="AY18" s="1435">
        <v>-47.29936</v>
      </c>
      <c r="AZ18" s="1435">
        <v>-43.793295380000004</v>
      </c>
      <c r="BA18" s="1435">
        <v>-48.334710000000001</v>
      </c>
      <c r="BB18" s="1435">
        <v>-48.928159999999998</v>
      </c>
      <c r="BC18" s="1435">
        <v>-49.195059999999998</v>
      </c>
      <c r="BD18" s="1435">
        <v>-49.591000000000001</v>
      </c>
      <c r="BE18" s="1435">
        <v>-48.047257999999999</v>
      </c>
      <c r="BF18" s="1435">
        <v>-50</v>
      </c>
      <c r="BG18" s="1435">
        <v>-49.886614999999999</v>
      </c>
      <c r="BH18" s="1435">
        <v>-48.082298000000002</v>
      </c>
      <c r="BI18" s="1435">
        <v>-47.990049999999997</v>
      </c>
      <c r="BJ18" s="1435">
        <v>-50</v>
      </c>
      <c r="BK18" s="1435">
        <v>-50</v>
      </c>
      <c r="BL18" s="1435">
        <v>-50</v>
      </c>
      <c r="BM18" s="1435">
        <v>-50</v>
      </c>
      <c r="BN18" s="1435">
        <v>-50</v>
      </c>
      <c r="BO18" s="1435">
        <v>-50</v>
      </c>
      <c r="BP18" s="1436"/>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503"/>
      <c r="CO18" s="1580"/>
    </row>
    <row r="19" spans="2:93" ht="14.4" thickBot="1" x14ac:dyDescent="0.3">
      <c r="B1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 s="1427" t="s">
        <v>1732</v>
      </c>
      <c r="D19" s="1428" t="s">
        <v>1609</v>
      </c>
      <c r="E19" s="1429" t="s">
        <v>1240</v>
      </c>
      <c r="F19" s="1430" t="str">
        <f>VLOOKUP(TBL5_OptBen[[#This Row],[Option Type (defined list)]],'Option Typs_Grps'!B$2:C$47, 2, FALSE)</f>
        <v>Customer Options</v>
      </c>
      <c r="G19" s="1427" t="s">
        <v>1871</v>
      </c>
      <c r="H19" s="1428" t="s">
        <v>766</v>
      </c>
      <c r="I19" s="1431" t="s">
        <v>355</v>
      </c>
      <c r="J19" s="1432" t="s">
        <v>146</v>
      </c>
      <c r="K19" s="1433">
        <v>2</v>
      </c>
      <c r="L19" s="1224"/>
      <c r="M19" s="366"/>
      <c r="N19" s="366"/>
      <c r="O19" s="366"/>
      <c r="P19" s="366"/>
      <c r="Q19" s="366"/>
      <c r="R19" s="1434">
        <v>0.2293</v>
      </c>
      <c r="S19" s="1435">
        <v>0.45700000000000002</v>
      </c>
      <c r="T19" s="1435">
        <v>0.68340000000000001</v>
      </c>
      <c r="U19" s="1435">
        <v>0.90879999999999994</v>
      </c>
      <c r="V19" s="1435">
        <v>1.1334</v>
      </c>
      <c r="W19" s="1435">
        <v>1.5717000000000001</v>
      </c>
      <c r="X19" s="1435">
        <v>2.0093999999999999</v>
      </c>
      <c r="Y19" s="1435">
        <v>2.4467999999999996</v>
      </c>
      <c r="Z19" s="1435">
        <v>2.8837999999999999</v>
      </c>
      <c r="AA19" s="1435">
        <v>3.3206000000000002</v>
      </c>
      <c r="AB19" s="1435">
        <v>3.5428999999999999</v>
      </c>
      <c r="AC19" s="1435">
        <v>3.7650999999999999</v>
      </c>
      <c r="AD19" s="1435">
        <v>3.9870999999999999</v>
      </c>
      <c r="AE19" s="1435">
        <v>4.2089999999999996</v>
      </c>
      <c r="AF19" s="1435">
        <v>4.4307999999999996</v>
      </c>
      <c r="AG19" s="1435">
        <v>4.6524999999999999</v>
      </c>
      <c r="AH19" s="1435">
        <v>4.6711</v>
      </c>
      <c r="AI19" s="1435">
        <v>4.6896999999999993</v>
      </c>
      <c r="AJ19" s="1435">
        <v>4.7081999999999997</v>
      </c>
      <c r="AK19" s="1435">
        <v>4.7267000000000001</v>
      </c>
      <c r="AL19" s="1435">
        <v>4.7451000000000008</v>
      </c>
      <c r="AM19" s="1435">
        <v>4.7636000000000003</v>
      </c>
      <c r="AN19" s="1435">
        <v>4.782</v>
      </c>
      <c r="AO19" s="1435">
        <v>4.8004000000000007</v>
      </c>
      <c r="AP19" s="1435">
        <v>4.8187999999999995</v>
      </c>
      <c r="AQ19" s="1435">
        <v>4.8247999999999998</v>
      </c>
      <c r="AR19" s="1435">
        <v>4.8307000000000002</v>
      </c>
      <c r="AS19" s="1435">
        <v>4.8365999999999998</v>
      </c>
      <c r="AT19" s="1435">
        <v>4.8425000000000002</v>
      </c>
      <c r="AU19" s="1435">
        <v>4.8485000000000005</v>
      </c>
      <c r="AV19" s="1435">
        <v>4.8544</v>
      </c>
      <c r="AW19" s="1435">
        <v>4.8603000000000005</v>
      </c>
      <c r="AX19" s="1435">
        <v>4.8662000000000001</v>
      </c>
      <c r="AY19" s="1435">
        <v>4.8721999999999994</v>
      </c>
      <c r="AZ19" s="1435">
        <v>4.8780999999999999</v>
      </c>
      <c r="BA19" s="1435">
        <v>4.8840000000000003</v>
      </c>
      <c r="BB19" s="1435">
        <v>4.8899999999999997</v>
      </c>
      <c r="BC19" s="1435">
        <v>4.8959000000000001</v>
      </c>
      <c r="BD19" s="1435">
        <v>4.9017999999999997</v>
      </c>
      <c r="BE19" s="1435">
        <v>4.9077000000000002</v>
      </c>
      <c r="BF19" s="1435">
        <v>4.9137000000000004</v>
      </c>
      <c r="BG19" s="1435">
        <v>4.9196</v>
      </c>
      <c r="BH19" s="1435">
        <v>4.9255000000000004</v>
      </c>
      <c r="BI19" s="1435">
        <v>4.9314</v>
      </c>
      <c r="BJ19" s="1435">
        <v>4.9373999999999993</v>
      </c>
      <c r="BK19" s="1435">
        <v>4.9433000000000007</v>
      </c>
      <c r="BL19" s="1435">
        <v>4.9492000000000003</v>
      </c>
      <c r="BM19" s="1435">
        <v>4.9550999999999998</v>
      </c>
      <c r="BN19" s="1435">
        <v>4.9611000000000001</v>
      </c>
      <c r="BO19" s="1435">
        <v>4.9669999999999996</v>
      </c>
      <c r="BP19" s="1436">
        <v>4.9728999999999992</v>
      </c>
      <c r="BQ19" s="1437">
        <v>4.9788000000000006</v>
      </c>
      <c r="BR19" s="1437">
        <v>4.9847999999999999</v>
      </c>
      <c r="BS19" s="1437">
        <v>4.9907000000000004</v>
      </c>
      <c r="BT19" s="1437">
        <v>4.9965999999999999</v>
      </c>
      <c r="BU19" s="1437">
        <v>5.0026000000000002</v>
      </c>
      <c r="BV19" s="1437">
        <v>5.0085000000000006</v>
      </c>
      <c r="BW19" s="1437">
        <v>5.0144000000000002</v>
      </c>
      <c r="BX19" s="1437">
        <v>5.0202999999999998</v>
      </c>
      <c r="BY19" s="1437">
        <v>5.0263</v>
      </c>
      <c r="BZ19" s="1437">
        <v>5.0321999999999996</v>
      </c>
      <c r="CA19" s="1437">
        <v>5.0381999999999998</v>
      </c>
      <c r="CB19" s="1437">
        <v>5.0441000000000003</v>
      </c>
      <c r="CC19" s="1437">
        <v>5.0501000000000005</v>
      </c>
      <c r="CD19" s="1437">
        <v>5.056</v>
      </c>
      <c r="CE19" s="1437">
        <v>5.0618999999999996</v>
      </c>
      <c r="CF19" s="1437">
        <v>5.0678000000000001</v>
      </c>
      <c r="CG19" s="1437">
        <v>5.0738000000000003</v>
      </c>
      <c r="CH19" s="1437">
        <v>5.0796999999999999</v>
      </c>
      <c r="CI19" s="1437">
        <v>5.0856000000000003</v>
      </c>
      <c r="CJ19" s="1437">
        <v>5.0914999999999999</v>
      </c>
      <c r="CK19" s="1437">
        <v>5.0974999999999993</v>
      </c>
      <c r="CL19" s="1437">
        <v>5.1034000000000006</v>
      </c>
      <c r="CM19" s="1437">
        <v>5.1093000000000002</v>
      </c>
      <c r="CN19" s="1503">
        <v>5.1152999999999995</v>
      </c>
      <c r="CO19" s="1580"/>
    </row>
    <row r="20" spans="2:93" ht="14.4" thickBot="1" x14ac:dyDescent="0.3">
      <c r="B2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0" s="1427" t="s">
        <v>2251</v>
      </c>
      <c r="D20" s="1428" t="s">
        <v>2236</v>
      </c>
      <c r="E20" s="1429" t="s">
        <v>771</v>
      </c>
      <c r="F20" s="1430" t="str">
        <f>VLOOKUP(TBL5_OptBen[[#This Row],[Option Type (defined list)]],'Option Typs_Grps'!B$2:C$47, 2, FALSE)</f>
        <v>Resource Options</v>
      </c>
      <c r="G20" s="1427" t="s">
        <v>1871</v>
      </c>
      <c r="H20" s="1428" t="s">
        <v>766</v>
      </c>
      <c r="I20" s="1431" t="s">
        <v>355</v>
      </c>
      <c r="J20" s="1432" t="s">
        <v>146</v>
      </c>
      <c r="K20" s="1433">
        <v>2</v>
      </c>
      <c r="L20" s="1224"/>
      <c r="M20" s="366"/>
      <c r="N20" s="366"/>
      <c r="O20" s="366"/>
      <c r="P20" s="366"/>
      <c r="Q20" s="366"/>
      <c r="R20" s="1434"/>
      <c r="S20" s="1435"/>
      <c r="T20" s="1435"/>
      <c r="U20" s="1435"/>
      <c r="V20" s="1435"/>
      <c r="W20" s="1435">
        <v>-22.5</v>
      </c>
      <c r="X20" s="1435">
        <v>-22.5</v>
      </c>
      <c r="Y20" s="1435">
        <v>-22.5</v>
      </c>
      <c r="Z20" s="1435">
        <v>-22.5</v>
      </c>
      <c r="AA20" s="1435">
        <v>-22.5</v>
      </c>
      <c r="AB20" s="1435">
        <v>-22.5</v>
      </c>
      <c r="AC20" s="1435">
        <v>-22.5</v>
      </c>
      <c r="AD20" s="1435">
        <v>-22.5</v>
      </c>
      <c r="AE20" s="1435">
        <v>-22.5</v>
      </c>
      <c r="AF20" s="1435">
        <v>-22.5</v>
      </c>
      <c r="AG20" s="1435">
        <v>-22.5</v>
      </c>
      <c r="AH20" s="1435">
        <v>-80.02</v>
      </c>
      <c r="AI20" s="1435">
        <v>-80.02</v>
      </c>
      <c r="AJ20" s="1435">
        <v>-80.02</v>
      </c>
      <c r="AK20" s="1435">
        <v>-80.02</v>
      </c>
      <c r="AL20" s="1435">
        <v>-80.02</v>
      </c>
      <c r="AM20" s="1435">
        <v>-80.02</v>
      </c>
      <c r="AN20" s="1435">
        <v>-80.02</v>
      </c>
      <c r="AO20" s="1435">
        <v>-81.595119999999994</v>
      </c>
      <c r="AP20" s="1435">
        <v>-85.574309999999997</v>
      </c>
      <c r="AQ20" s="1435">
        <v>-81.34599</v>
      </c>
      <c r="AR20" s="1435">
        <v>-82.437780000000004</v>
      </c>
      <c r="AS20" s="1435">
        <v>-80.02</v>
      </c>
      <c r="AT20" s="1435">
        <v>-80.093500000000006</v>
      </c>
      <c r="AU20" s="1435">
        <v>-80.73733</v>
      </c>
      <c r="AV20" s="1435">
        <v>-80.02</v>
      </c>
      <c r="AW20" s="1435">
        <v>-80.02</v>
      </c>
      <c r="AX20" s="1435">
        <v>-80.02</v>
      </c>
      <c r="AY20" s="1435">
        <v>-82.720640000000003</v>
      </c>
      <c r="AZ20" s="1435">
        <v>-86.226709999999997</v>
      </c>
      <c r="BA20" s="1435">
        <v>-81.685289999999995</v>
      </c>
      <c r="BB20" s="1435">
        <v>-81.091840000000005</v>
      </c>
      <c r="BC20" s="1435">
        <v>-80.824939999999998</v>
      </c>
      <c r="BD20" s="1435">
        <v>-80.429000000000002</v>
      </c>
      <c r="BE20" s="1435">
        <v>-81.972740000000002</v>
      </c>
      <c r="BF20" s="1435">
        <v>-80.02</v>
      </c>
      <c r="BG20" s="1435">
        <v>-80.133384699999993</v>
      </c>
      <c r="BH20" s="1435">
        <v>-81.937700000000007</v>
      </c>
      <c r="BI20" s="1435">
        <v>-82.029945400000003</v>
      </c>
      <c r="BJ20" s="1435">
        <v>-80.02</v>
      </c>
      <c r="BK20" s="1435">
        <v>-80.02</v>
      </c>
      <c r="BL20" s="1435">
        <v>-80.02</v>
      </c>
      <c r="BM20" s="1435">
        <v>-80.02</v>
      </c>
      <c r="BN20" s="1435">
        <v>-80.02</v>
      </c>
      <c r="BO20" s="1435">
        <v>-80.02</v>
      </c>
      <c r="BP20" s="1436"/>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7"/>
      <c r="CM20" s="1437"/>
      <c r="CN20" s="1503"/>
      <c r="CO20" s="1580"/>
    </row>
    <row r="21" spans="2:93" ht="14.4" thickBot="1" x14ac:dyDescent="0.3">
      <c r="B2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 s="1427" t="s">
        <v>1726</v>
      </c>
      <c r="D21" s="1428" t="s">
        <v>1603</v>
      </c>
      <c r="E21" s="1429" t="s">
        <v>1252</v>
      </c>
      <c r="F21" s="1430" t="str">
        <f>VLOOKUP(TBL5_OptBen[[#This Row],[Option Type (defined list)]],'Option Typs_Grps'!B$2:C$47, 2, FALSE)</f>
        <v>Customer Options</v>
      </c>
      <c r="G21" s="1427" t="s">
        <v>1871</v>
      </c>
      <c r="H21" s="1428" t="s">
        <v>766</v>
      </c>
      <c r="I21" s="1431" t="s">
        <v>355</v>
      </c>
      <c r="J21" s="1432" t="s">
        <v>146</v>
      </c>
      <c r="K21" s="1433">
        <v>2</v>
      </c>
      <c r="L21" s="1224"/>
      <c r="M21" s="366"/>
      <c r="N21" s="366"/>
      <c r="O21" s="366"/>
      <c r="P21" s="366"/>
      <c r="Q21" s="366"/>
      <c r="R21" s="1434">
        <v>0.79083817758770181</v>
      </c>
      <c r="S21" s="1435">
        <v>1.5815818451754051</v>
      </c>
      <c r="T21" s="1435">
        <v>2.3723255127631049</v>
      </c>
      <c r="U21" s="1435">
        <v>3.1630691803508064</v>
      </c>
      <c r="V21" s="1435">
        <v>3.9538073579385085</v>
      </c>
      <c r="W21" s="1435">
        <v>4.7445510255262064</v>
      </c>
      <c r="X21" s="1435">
        <v>5.5352946931138973</v>
      </c>
      <c r="Y21" s="1435">
        <v>6.3260383607016024</v>
      </c>
      <c r="Z21" s="1435">
        <v>7.1168820282893108</v>
      </c>
      <c r="AA21" s="1435">
        <v>7.9076202058769951</v>
      </c>
      <c r="AB21" s="1435">
        <v>7.9076202058769951</v>
      </c>
      <c r="AC21" s="1435">
        <v>7.9076202058769951</v>
      </c>
      <c r="AD21" s="1435">
        <v>7.9076202058769951</v>
      </c>
      <c r="AE21" s="1435">
        <v>7.9076202058769951</v>
      </c>
      <c r="AF21" s="1435">
        <v>7.9076202058769951</v>
      </c>
      <c r="AG21" s="1435">
        <v>7.9076202058769951</v>
      </c>
      <c r="AH21" s="1435">
        <v>7.9076202058769951</v>
      </c>
      <c r="AI21" s="1435">
        <v>7.9076202058769951</v>
      </c>
      <c r="AJ21" s="1435">
        <v>7.9076202058769951</v>
      </c>
      <c r="AK21" s="1435">
        <v>7.9076202058769951</v>
      </c>
      <c r="AL21" s="1435">
        <v>7.9076202058769951</v>
      </c>
      <c r="AM21" s="1435">
        <v>7.9076202058769951</v>
      </c>
      <c r="AN21" s="1435">
        <v>7.9076202058769951</v>
      </c>
      <c r="AO21" s="1435">
        <v>7.9076202058769951</v>
      </c>
      <c r="AP21" s="1435">
        <v>7.9076202058769951</v>
      </c>
      <c r="AQ21" s="1435">
        <v>7.9076202058769951</v>
      </c>
      <c r="AR21" s="1435">
        <v>7.9076202058769951</v>
      </c>
      <c r="AS21" s="1435">
        <v>7.9076202058769951</v>
      </c>
      <c r="AT21" s="1435">
        <v>7.9076202058769951</v>
      </c>
      <c r="AU21" s="1435">
        <v>7.9076202058769951</v>
      </c>
      <c r="AV21" s="1435">
        <v>7.9076202058769951</v>
      </c>
      <c r="AW21" s="1435">
        <v>7.9076202058769951</v>
      </c>
      <c r="AX21" s="1435">
        <v>7.9076202058769951</v>
      </c>
      <c r="AY21" s="1435">
        <v>7.9076202058769951</v>
      </c>
      <c r="AZ21" s="1435">
        <v>7.9076202058769951</v>
      </c>
      <c r="BA21" s="1435">
        <v>7.9076202058769951</v>
      </c>
      <c r="BB21" s="1435">
        <v>7.9076202058769951</v>
      </c>
      <c r="BC21" s="1435">
        <v>7.9076202058769951</v>
      </c>
      <c r="BD21" s="1435">
        <v>7.9076202058769951</v>
      </c>
      <c r="BE21" s="1435">
        <v>7.9076202058769951</v>
      </c>
      <c r="BF21" s="1435">
        <v>7.9076202058769951</v>
      </c>
      <c r="BG21" s="1435">
        <v>7.9076202058769951</v>
      </c>
      <c r="BH21" s="1435">
        <v>7.9076202058769951</v>
      </c>
      <c r="BI21" s="1435">
        <v>7.9076202058769951</v>
      </c>
      <c r="BJ21" s="1435">
        <v>7.9076202058769951</v>
      </c>
      <c r="BK21" s="1435">
        <v>7.9076202058769951</v>
      </c>
      <c r="BL21" s="1435">
        <v>7.9076202058769951</v>
      </c>
      <c r="BM21" s="1435">
        <v>7.9076202058769951</v>
      </c>
      <c r="BN21" s="1435">
        <v>7.9076202058769951</v>
      </c>
      <c r="BO21" s="1435">
        <v>7.9076202058769951</v>
      </c>
      <c r="BP21" s="1436">
        <v>8.9031999999999911</v>
      </c>
      <c r="BQ21" s="1437">
        <v>8.9031999999999911</v>
      </c>
      <c r="BR21" s="1437">
        <v>8.9031999999999911</v>
      </c>
      <c r="BS21" s="1437">
        <v>8.9031999999999911</v>
      </c>
      <c r="BT21" s="1437">
        <v>8.9031999999999911</v>
      </c>
      <c r="BU21" s="1437">
        <v>8.9031999999999911</v>
      </c>
      <c r="BV21" s="1437">
        <v>8.9031999999999911</v>
      </c>
      <c r="BW21" s="1437">
        <v>8.9031999999999911</v>
      </c>
      <c r="BX21" s="1437">
        <v>8.9031999999999911</v>
      </c>
      <c r="BY21" s="1437">
        <v>8.9031999999999911</v>
      </c>
      <c r="BZ21" s="1437">
        <v>8.9031999999999911</v>
      </c>
      <c r="CA21" s="1437">
        <v>8.9031999999999911</v>
      </c>
      <c r="CB21" s="1437">
        <v>8.9031999999999911</v>
      </c>
      <c r="CC21" s="1437">
        <v>8.9031999999999911</v>
      </c>
      <c r="CD21" s="1437">
        <v>8.9031999999999911</v>
      </c>
      <c r="CE21" s="1437">
        <v>8.9031999999999911</v>
      </c>
      <c r="CF21" s="1437">
        <v>8.9031999999999911</v>
      </c>
      <c r="CG21" s="1437">
        <v>8.9031999999999911</v>
      </c>
      <c r="CH21" s="1437">
        <v>8.9031999999999911</v>
      </c>
      <c r="CI21" s="1437">
        <v>8.9031999999999911</v>
      </c>
      <c r="CJ21" s="1437">
        <v>8.9031999999999911</v>
      </c>
      <c r="CK21" s="1437">
        <v>8.9031999999999911</v>
      </c>
      <c r="CL21" s="1437">
        <v>8.9031999999999911</v>
      </c>
      <c r="CM21" s="1437">
        <v>8.9031999999999911</v>
      </c>
      <c r="CN21" s="1503">
        <v>8.9031999999999911</v>
      </c>
      <c r="CO21" s="1580"/>
    </row>
    <row r="22" spans="2:93" ht="14.4" thickBot="1" x14ac:dyDescent="0.3">
      <c r="B2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 s="1427" t="s">
        <v>1725</v>
      </c>
      <c r="D22" s="1428" t="s">
        <v>1602</v>
      </c>
      <c r="E22" s="1429" t="s">
        <v>1262</v>
      </c>
      <c r="F22" s="1430" t="str">
        <f>VLOOKUP(TBL5_OptBen[[#This Row],[Option Type (defined list)]],'Option Typs_Grps'!B$2:C$47, 2, FALSE)</f>
        <v>Customer Options</v>
      </c>
      <c r="G22" s="1427" t="s">
        <v>1871</v>
      </c>
      <c r="H22" s="1428" t="s">
        <v>766</v>
      </c>
      <c r="I22" s="1431" t="s">
        <v>355</v>
      </c>
      <c r="J22" s="1432" t="s">
        <v>146</v>
      </c>
      <c r="K22" s="1433">
        <v>2</v>
      </c>
      <c r="L22" s="1224"/>
      <c r="M22" s="366"/>
      <c r="N22" s="366"/>
      <c r="O22" s="366"/>
      <c r="P22" s="366"/>
      <c r="Q22" s="366"/>
      <c r="R22" s="1434">
        <v>0</v>
      </c>
      <c r="S22" s="1435">
        <v>0</v>
      </c>
      <c r="T22" s="1435">
        <v>0</v>
      </c>
      <c r="U22" s="1435">
        <v>0</v>
      </c>
      <c r="V22" s="1435">
        <v>0</v>
      </c>
      <c r="W22" s="1435">
        <v>4.5199999999999997E-2</v>
      </c>
      <c r="X22" s="1435">
        <v>9.0499999999999997E-2</v>
      </c>
      <c r="Y22" s="1435">
        <v>0.1358</v>
      </c>
      <c r="Z22" s="1435">
        <v>0.18110000000000001</v>
      </c>
      <c r="AA22" s="1435">
        <v>0.22639999999999999</v>
      </c>
      <c r="AB22" s="1435">
        <v>0.27160000000000001</v>
      </c>
      <c r="AC22" s="1435">
        <v>0.31690000000000002</v>
      </c>
      <c r="AD22" s="1435">
        <v>0.36220000000000002</v>
      </c>
      <c r="AE22" s="1435">
        <v>0.40749999999999997</v>
      </c>
      <c r="AF22" s="1435">
        <v>0.45279999999999998</v>
      </c>
      <c r="AG22" s="1435">
        <v>0.49809999999999999</v>
      </c>
      <c r="AH22" s="1435">
        <v>0.49809999999999999</v>
      </c>
      <c r="AI22" s="1435">
        <v>0.49809999999999999</v>
      </c>
      <c r="AJ22" s="1435">
        <v>0.49809999999999999</v>
      </c>
      <c r="AK22" s="1435">
        <v>0.49809999999999999</v>
      </c>
      <c r="AL22" s="1435">
        <v>0.49809999999999999</v>
      </c>
      <c r="AM22" s="1435">
        <v>0.49809999999999999</v>
      </c>
      <c r="AN22" s="1435">
        <v>0.49809999999999999</v>
      </c>
      <c r="AO22" s="1435">
        <v>0.49809999999999999</v>
      </c>
      <c r="AP22" s="1435">
        <v>0.49809999999999999</v>
      </c>
      <c r="AQ22" s="1435">
        <v>0.49809999999999999</v>
      </c>
      <c r="AR22" s="1435">
        <v>0.49809999999999999</v>
      </c>
      <c r="AS22" s="1435">
        <v>0.49809999999999999</v>
      </c>
      <c r="AT22" s="1435">
        <v>0.49809999999999999</v>
      </c>
      <c r="AU22" s="1435">
        <v>0.49809999999999999</v>
      </c>
      <c r="AV22" s="1435">
        <v>0.49809999999999999</v>
      </c>
      <c r="AW22" s="1435">
        <v>0.49809999999999999</v>
      </c>
      <c r="AX22" s="1435">
        <v>0.49809999999999999</v>
      </c>
      <c r="AY22" s="1435">
        <v>0.49809999999999999</v>
      </c>
      <c r="AZ22" s="1435">
        <v>0.49809999999999999</v>
      </c>
      <c r="BA22" s="1435">
        <v>0.49809999999999999</v>
      </c>
      <c r="BB22" s="1435">
        <v>0.49809999999999999</v>
      </c>
      <c r="BC22" s="1435">
        <v>0.49809999999999999</v>
      </c>
      <c r="BD22" s="1435">
        <v>0.49809999999999999</v>
      </c>
      <c r="BE22" s="1435">
        <v>0.49809999999999999</v>
      </c>
      <c r="BF22" s="1435">
        <v>0.49809999999999999</v>
      </c>
      <c r="BG22" s="1435">
        <v>0.49809999999999999</v>
      </c>
      <c r="BH22" s="1435">
        <v>0.49809999999999999</v>
      </c>
      <c r="BI22" s="1435">
        <v>0.49809999999999999</v>
      </c>
      <c r="BJ22" s="1435">
        <v>0.49809999999999999</v>
      </c>
      <c r="BK22" s="1435">
        <v>0.49809999999999999</v>
      </c>
      <c r="BL22" s="1435">
        <v>0.49809999999999999</v>
      </c>
      <c r="BM22" s="1435">
        <v>0.49809999999999999</v>
      </c>
      <c r="BN22" s="1435">
        <v>0.49809999999999999</v>
      </c>
      <c r="BO22" s="1435">
        <v>0.49809999999999999</v>
      </c>
      <c r="BP22" s="1436">
        <v>0.49809999999999999</v>
      </c>
      <c r="BQ22" s="1437">
        <v>0.49809999999999999</v>
      </c>
      <c r="BR22" s="1437">
        <v>0.49809999999999999</v>
      </c>
      <c r="BS22" s="1437">
        <v>0.49809999999999999</v>
      </c>
      <c r="BT22" s="1437">
        <v>0.49809999999999999</v>
      </c>
      <c r="BU22" s="1437">
        <v>0.49809999999999999</v>
      </c>
      <c r="BV22" s="1437">
        <v>0.49809999999999999</v>
      </c>
      <c r="BW22" s="1437">
        <v>0.49809999999999999</v>
      </c>
      <c r="BX22" s="1437">
        <v>0.49809999999999999</v>
      </c>
      <c r="BY22" s="1437">
        <v>0.49809999999999999</v>
      </c>
      <c r="BZ22" s="1437">
        <v>0.49809999999999999</v>
      </c>
      <c r="CA22" s="1437">
        <v>0.49809999999999999</v>
      </c>
      <c r="CB22" s="1437">
        <v>0.49809999999999999</v>
      </c>
      <c r="CC22" s="1437">
        <v>0.49809999999999999</v>
      </c>
      <c r="CD22" s="1437">
        <v>0.49809999999999999</v>
      </c>
      <c r="CE22" s="1437">
        <v>0.49809999999999999</v>
      </c>
      <c r="CF22" s="1437">
        <v>0.49809999999999999</v>
      </c>
      <c r="CG22" s="1437">
        <v>0.49809999999999999</v>
      </c>
      <c r="CH22" s="1437">
        <v>0.49809999999999999</v>
      </c>
      <c r="CI22" s="1437">
        <v>0.49809999999999999</v>
      </c>
      <c r="CJ22" s="1437">
        <v>0.49809999999999999</v>
      </c>
      <c r="CK22" s="1437">
        <v>0.49809999999999999</v>
      </c>
      <c r="CL22" s="1437">
        <v>0.49809999999999999</v>
      </c>
      <c r="CM22" s="1437">
        <v>0.49809999999999999</v>
      </c>
      <c r="CN22" s="1503">
        <v>0.49809999999999999</v>
      </c>
      <c r="CO22" s="1580"/>
    </row>
    <row r="23" spans="2:93" ht="14.4" thickBot="1" x14ac:dyDescent="0.3">
      <c r="B2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3" s="1427" t="s">
        <v>1727</v>
      </c>
      <c r="D23" s="1428" t="s">
        <v>1604</v>
      </c>
      <c r="E23" s="1429" t="s">
        <v>1262</v>
      </c>
      <c r="F23" s="1430" t="str">
        <f>VLOOKUP(TBL5_OptBen[[#This Row],[Option Type (defined list)]],'Option Typs_Grps'!B$2:C$47, 2, FALSE)</f>
        <v>Customer Options</v>
      </c>
      <c r="G23" s="1427" t="s">
        <v>1871</v>
      </c>
      <c r="H23" s="1428" t="s">
        <v>766</v>
      </c>
      <c r="I23" s="1431" t="s">
        <v>355</v>
      </c>
      <c r="J23" s="1432" t="s">
        <v>146</v>
      </c>
      <c r="K23" s="1433">
        <v>2</v>
      </c>
      <c r="L23" s="1224"/>
      <c r="M23" s="366"/>
      <c r="N23" s="366"/>
      <c r="O23" s="366"/>
      <c r="P23" s="366"/>
      <c r="Q23" s="366"/>
      <c r="R23" s="1434">
        <v>5.0000000000000001E-4</v>
      </c>
      <c r="S23" s="1435">
        <v>1E-3</v>
      </c>
      <c r="T23" s="1435">
        <v>1.5E-3</v>
      </c>
      <c r="U23" s="1435">
        <v>2E-3</v>
      </c>
      <c r="V23" s="1435">
        <v>2.5000000000000001E-3</v>
      </c>
      <c r="W23" s="1435">
        <v>3.0000000000000001E-3</v>
      </c>
      <c r="X23" s="1435">
        <v>3.5000000000000001E-3</v>
      </c>
      <c r="Y23" s="1435">
        <v>4.0000000000000001E-3</v>
      </c>
      <c r="Z23" s="1435">
        <v>4.4999999999999997E-3</v>
      </c>
      <c r="AA23" s="1435">
        <v>5.0000000000000001E-3</v>
      </c>
      <c r="AB23" s="1435">
        <v>5.4999999999999997E-3</v>
      </c>
      <c r="AC23" s="1435">
        <v>6.0000000000000001E-3</v>
      </c>
      <c r="AD23" s="1435">
        <v>6.4999999999999997E-3</v>
      </c>
      <c r="AE23" s="1435">
        <v>7.0000000000000001E-3</v>
      </c>
      <c r="AF23" s="1435">
        <v>7.4999999999999997E-3</v>
      </c>
      <c r="AG23" s="1435">
        <v>8.0000000000000002E-3</v>
      </c>
      <c r="AH23" s="1435">
        <v>8.5000000000000006E-3</v>
      </c>
      <c r="AI23" s="1435">
        <v>8.9999999999999993E-3</v>
      </c>
      <c r="AJ23" s="1435">
        <v>9.4999999999999998E-3</v>
      </c>
      <c r="AK23" s="1435">
        <v>0.01</v>
      </c>
      <c r="AL23" s="1435">
        <v>1.0500000000000001E-2</v>
      </c>
      <c r="AM23" s="1435">
        <v>1.0999999999999999E-2</v>
      </c>
      <c r="AN23" s="1435">
        <v>1.15E-2</v>
      </c>
      <c r="AO23" s="1435">
        <v>1.2E-2</v>
      </c>
      <c r="AP23" s="1435">
        <v>1.2500000000000001E-2</v>
      </c>
      <c r="AQ23" s="1435">
        <v>1.2500000000000001E-2</v>
      </c>
      <c r="AR23" s="1435">
        <v>1.2500000000000001E-2</v>
      </c>
      <c r="AS23" s="1435">
        <v>1.2500000000000001E-2</v>
      </c>
      <c r="AT23" s="1435">
        <v>1.2500000000000001E-2</v>
      </c>
      <c r="AU23" s="1435">
        <v>1.2500000000000001E-2</v>
      </c>
      <c r="AV23" s="1435">
        <v>1.2500000000000001E-2</v>
      </c>
      <c r="AW23" s="1435">
        <v>1.2500000000000001E-2</v>
      </c>
      <c r="AX23" s="1435">
        <v>1.2500000000000001E-2</v>
      </c>
      <c r="AY23" s="1435">
        <v>1.2500000000000001E-2</v>
      </c>
      <c r="AZ23" s="1435">
        <v>1.2500000000000001E-2</v>
      </c>
      <c r="BA23" s="1435">
        <v>1.2500000000000001E-2</v>
      </c>
      <c r="BB23" s="1435">
        <v>1.2500000000000001E-2</v>
      </c>
      <c r="BC23" s="1435">
        <v>1.2500000000000001E-2</v>
      </c>
      <c r="BD23" s="1435">
        <v>1.2500000000000001E-2</v>
      </c>
      <c r="BE23" s="1435">
        <v>1.2500000000000001E-2</v>
      </c>
      <c r="BF23" s="1435">
        <v>1.2500000000000001E-2</v>
      </c>
      <c r="BG23" s="1435">
        <v>1.2500000000000001E-2</v>
      </c>
      <c r="BH23" s="1435">
        <v>1.2500000000000001E-2</v>
      </c>
      <c r="BI23" s="1435">
        <v>1.2500000000000001E-2</v>
      </c>
      <c r="BJ23" s="1435">
        <v>1.2500000000000001E-2</v>
      </c>
      <c r="BK23" s="1435">
        <v>1.2500000000000001E-2</v>
      </c>
      <c r="BL23" s="1435">
        <v>1.2500000000000001E-2</v>
      </c>
      <c r="BM23" s="1435">
        <v>1.2500000000000001E-2</v>
      </c>
      <c r="BN23" s="1435">
        <v>1.2500000000000001E-2</v>
      </c>
      <c r="BO23" s="1435">
        <v>1.2500000000000001E-2</v>
      </c>
      <c r="BP23" s="1436">
        <v>1.2500000000000001E-2</v>
      </c>
      <c r="BQ23" s="1437">
        <v>1.2500000000000001E-2</v>
      </c>
      <c r="BR23" s="1437">
        <v>1.2500000000000001E-2</v>
      </c>
      <c r="BS23" s="1437">
        <v>1.2500000000000001E-2</v>
      </c>
      <c r="BT23" s="1437">
        <v>1.2500000000000001E-2</v>
      </c>
      <c r="BU23" s="1437">
        <v>1.2500000000000001E-2</v>
      </c>
      <c r="BV23" s="1437">
        <v>1.2500000000000001E-2</v>
      </c>
      <c r="BW23" s="1437">
        <v>1.2500000000000001E-2</v>
      </c>
      <c r="BX23" s="1437">
        <v>1.2500000000000001E-2</v>
      </c>
      <c r="BY23" s="1437">
        <v>1.2500000000000001E-2</v>
      </c>
      <c r="BZ23" s="1437">
        <v>1.2500000000000001E-2</v>
      </c>
      <c r="CA23" s="1437">
        <v>1.2500000000000001E-2</v>
      </c>
      <c r="CB23" s="1437">
        <v>1.2500000000000001E-2</v>
      </c>
      <c r="CC23" s="1437">
        <v>1.2500000000000001E-2</v>
      </c>
      <c r="CD23" s="1437">
        <v>1.2500000000000001E-2</v>
      </c>
      <c r="CE23" s="1437">
        <v>1.2500000000000001E-2</v>
      </c>
      <c r="CF23" s="1437">
        <v>1.2500000000000001E-2</v>
      </c>
      <c r="CG23" s="1437">
        <v>1.2500000000000001E-2</v>
      </c>
      <c r="CH23" s="1437">
        <v>1.2500000000000001E-2</v>
      </c>
      <c r="CI23" s="1437">
        <v>1.2500000000000001E-2</v>
      </c>
      <c r="CJ23" s="1437">
        <v>1.2500000000000001E-2</v>
      </c>
      <c r="CK23" s="1437">
        <v>1.2500000000000001E-2</v>
      </c>
      <c r="CL23" s="1437">
        <v>1.2500000000000001E-2</v>
      </c>
      <c r="CM23" s="1437">
        <v>1.2500000000000001E-2</v>
      </c>
      <c r="CN23" s="1503">
        <v>1.2500000000000001E-2</v>
      </c>
      <c r="CO23" s="1580"/>
    </row>
    <row r="24" spans="2:93" ht="14.4" thickBot="1" x14ac:dyDescent="0.3">
      <c r="B2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4" s="1427" t="s">
        <v>1728</v>
      </c>
      <c r="D24" s="1428" t="s">
        <v>1605</v>
      </c>
      <c r="E24" s="1429" t="s">
        <v>1262</v>
      </c>
      <c r="F24" s="1430" t="str">
        <f>VLOOKUP(TBL5_OptBen[[#This Row],[Option Type (defined list)]],'Option Typs_Grps'!B$2:C$47, 2, FALSE)</f>
        <v>Customer Options</v>
      </c>
      <c r="G24" s="1427" t="s">
        <v>1871</v>
      </c>
      <c r="H24" s="1428" t="s">
        <v>766</v>
      </c>
      <c r="I24" s="1431" t="s">
        <v>355</v>
      </c>
      <c r="J24" s="1432" t="s">
        <v>146</v>
      </c>
      <c r="K24" s="1433">
        <v>2</v>
      </c>
      <c r="L24" s="1224"/>
      <c r="M24" s="366"/>
      <c r="N24" s="366"/>
      <c r="O24" s="366"/>
      <c r="P24" s="366"/>
      <c r="Q24" s="366"/>
      <c r="R24" s="1434">
        <v>1.2899999999999995E-2</v>
      </c>
      <c r="S24" s="1435">
        <v>2.3100000000000009E-2</v>
      </c>
      <c r="T24" s="1435">
        <v>3.1399999999999983E-2</v>
      </c>
      <c r="U24" s="1435">
        <v>3.7900000000000045E-2</v>
      </c>
      <c r="V24" s="1435">
        <v>4.3300000000000005E-2</v>
      </c>
      <c r="W24" s="1435">
        <v>4.7499999999999987E-2</v>
      </c>
      <c r="X24" s="1435">
        <v>5.0799999999999956E-2</v>
      </c>
      <c r="Y24" s="1435">
        <v>5.3500000000000103E-2</v>
      </c>
      <c r="Z24" s="1435">
        <v>5.5699999999999861E-2</v>
      </c>
      <c r="AA24" s="1435">
        <v>5.7399999999999896E-2</v>
      </c>
      <c r="AB24" s="1435">
        <v>5.8799999999999963E-2</v>
      </c>
      <c r="AC24" s="1435">
        <v>5.9899999999999842E-2</v>
      </c>
      <c r="AD24" s="1435">
        <v>6.0799999999999965E-2</v>
      </c>
      <c r="AE24" s="1435">
        <v>6.1599999999999877E-2</v>
      </c>
      <c r="AF24" s="1435">
        <v>6.2000000000000055E-2</v>
      </c>
      <c r="AG24" s="1435">
        <v>6.25E-2</v>
      </c>
      <c r="AH24" s="1435">
        <v>6.2899999999999956E-2</v>
      </c>
      <c r="AI24" s="1435">
        <v>6.3199999999999923E-2</v>
      </c>
      <c r="AJ24" s="1435">
        <v>6.349999999999989E-2</v>
      </c>
      <c r="AK24" s="1435">
        <v>6.3699999999999868E-2</v>
      </c>
      <c r="AL24" s="1435">
        <v>6.3800000000000079E-2</v>
      </c>
      <c r="AM24" s="1435">
        <v>6.4000000000000057E-2</v>
      </c>
      <c r="AN24" s="1435">
        <v>6.4000000000000057E-2</v>
      </c>
      <c r="AO24" s="1435">
        <v>6.4100000000000046E-2</v>
      </c>
      <c r="AP24" s="1435">
        <v>6.4100000000000046E-2</v>
      </c>
      <c r="AQ24" s="1435">
        <v>6.4200000000000035E-2</v>
      </c>
      <c r="AR24" s="1435">
        <v>6.4199999999999813E-2</v>
      </c>
      <c r="AS24" s="1435">
        <v>6.4300000000000024E-2</v>
      </c>
      <c r="AT24" s="1435">
        <v>6.4300000000000024E-2</v>
      </c>
      <c r="AU24" s="1435">
        <v>6.4300000000000024E-2</v>
      </c>
      <c r="AV24" s="1435">
        <v>6.4400000000000013E-2</v>
      </c>
      <c r="AW24" s="1435">
        <v>6.4399999999999791E-2</v>
      </c>
      <c r="AX24" s="1435">
        <v>6.4500000000000002E-2</v>
      </c>
      <c r="AY24" s="1435">
        <v>6.4500000000000002E-2</v>
      </c>
      <c r="AZ24" s="1435">
        <v>6.4599999999999991E-2</v>
      </c>
      <c r="BA24" s="1435">
        <v>6.4599999999999991E-2</v>
      </c>
      <c r="BB24" s="1435">
        <v>6.4700000000000202E-2</v>
      </c>
      <c r="BC24" s="1435">
        <v>6.469999999999998E-2</v>
      </c>
      <c r="BD24" s="1435">
        <v>6.469999999999998E-2</v>
      </c>
      <c r="BE24" s="1435">
        <v>6.4799999999999969E-2</v>
      </c>
      <c r="BF24" s="1435">
        <v>6.4799999999999969E-2</v>
      </c>
      <c r="BG24" s="1435">
        <v>6.490000000000018E-2</v>
      </c>
      <c r="BH24" s="1435">
        <v>6.4899999999999958E-2</v>
      </c>
      <c r="BI24" s="1435">
        <v>6.5000000000000169E-2</v>
      </c>
      <c r="BJ24" s="1435">
        <v>6.4999999999999947E-2</v>
      </c>
      <c r="BK24" s="1435">
        <v>6.5099999999999936E-2</v>
      </c>
      <c r="BL24" s="1435">
        <v>6.5100000000000158E-2</v>
      </c>
      <c r="BM24" s="1435">
        <v>6.5099999999999936E-2</v>
      </c>
      <c r="BN24" s="1435">
        <v>6.5200000000000147E-2</v>
      </c>
      <c r="BO24" s="1435">
        <v>6.5199999999999925E-2</v>
      </c>
      <c r="BP24" s="1436">
        <v>6.5299999999999914E-2</v>
      </c>
      <c r="BQ24" s="1437">
        <v>6.5300000000000136E-2</v>
      </c>
      <c r="BR24" s="1437">
        <v>6.5399999999999903E-2</v>
      </c>
      <c r="BS24" s="1437">
        <v>6.5400000000000125E-2</v>
      </c>
      <c r="BT24" s="1437">
        <v>6.5399999999999903E-2</v>
      </c>
      <c r="BU24" s="1437">
        <v>6.5500000000000114E-2</v>
      </c>
      <c r="BV24" s="1437">
        <v>6.5500000000000114E-2</v>
      </c>
      <c r="BW24" s="1437">
        <v>6.5599999999999881E-2</v>
      </c>
      <c r="BX24" s="1437">
        <v>6.5600000000000103E-2</v>
      </c>
      <c r="BY24" s="1437">
        <v>6.569999999999987E-2</v>
      </c>
      <c r="BZ24" s="1437">
        <v>6.5700000000000092E-2</v>
      </c>
      <c r="CA24" s="1437">
        <v>6.5800000000000081E-2</v>
      </c>
      <c r="CB24" s="1437">
        <v>6.5799999999999859E-2</v>
      </c>
      <c r="CC24" s="1437">
        <v>6.5800000000000081E-2</v>
      </c>
      <c r="CD24" s="1437">
        <v>6.5899999999999848E-2</v>
      </c>
      <c r="CE24" s="1437">
        <v>6.590000000000007E-2</v>
      </c>
      <c r="CF24" s="1437">
        <v>6.6000000000000059E-2</v>
      </c>
      <c r="CG24" s="1437">
        <v>6.6000000000000059E-2</v>
      </c>
      <c r="CH24" s="1437">
        <v>6.6100000000000048E-2</v>
      </c>
      <c r="CI24" s="1437">
        <v>6.6099999999999826E-2</v>
      </c>
      <c r="CJ24" s="1437">
        <v>6.6200000000000037E-2</v>
      </c>
      <c r="CK24" s="1437">
        <v>6.6200000000000037E-2</v>
      </c>
      <c r="CL24" s="1437">
        <v>6.6200000000000037E-2</v>
      </c>
      <c r="CM24" s="1437">
        <v>6.6300000000000026E-2</v>
      </c>
      <c r="CN24" s="1503">
        <v>6.6299999999999804E-2</v>
      </c>
      <c r="CO24" s="1580"/>
    </row>
    <row r="25" spans="2:93" ht="14.4" thickBot="1" x14ac:dyDescent="0.3">
      <c r="B2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5" s="1427" t="s">
        <v>1731</v>
      </c>
      <c r="D25" s="1428" t="s">
        <v>1608</v>
      </c>
      <c r="E25" s="1222" t="s">
        <v>1224</v>
      </c>
      <c r="F25" s="1430" t="str">
        <f>VLOOKUP(TBL5_OptBen[[#This Row],[Option Type (defined list)]],'Option Typs_Grps'!B$2:C$47, 2, FALSE)</f>
        <v>Distribution Options</v>
      </c>
      <c r="G25" s="1427" t="s">
        <v>1871</v>
      </c>
      <c r="H25" s="1428" t="s">
        <v>766</v>
      </c>
      <c r="I25" s="1431" t="s">
        <v>355</v>
      </c>
      <c r="J25" s="1432" t="s">
        <v>146</v>
      </c>
      <c r="K25" s="1433">
        <v>2</v>
      </c>
      <c r="L25" s="1224"/>
      <c r="M25" s="366"/>
      <c r="N25" s="366"/>
      <c r="O25" s="366"/>
      <c r="P25" s="366"/>
      <c r="Q25" s="366"/>
      <c r="R25" s="1434">
        <v>0</v>
      </c>
      <c r="S25" s="1435">
        <v>0</v>
      </c>
      <c r="T25" s="1435">
        <v>0</v>
      </c>
      <c r="U25" s="1435">
        <v>0</v>
      </c>
      <c r="V25" s="1435">
        <v>0</v>
      </c>
      <c r="W25" s="1435">
        <v>1.26E-2</v>
      </c>
      <c r="X25" s="1435">
        <v>2.52E-2</v>
      </c>
      <c r="Y25" s="1435">
        <v>3.78E-2</v>
      </c>
      <c r="Z25" s="1435">
        <v>5.04E-2</v>
      </c>
      <c r="AA25" s="1435">
        <v>6.3E-2</v>
      </c>
      <c r="AB25" s="1435">
        <v>7.5600000000000001E-2</v>
      </c>
      <c r="AC25" s="1435">
        <v>8.8200000000000001E-2</v>
      </c>
      <c r="AD25" s="1435">
        <v>0.1008</v>
      </c>
      <c r="AE25" s="1435">
        <v>0.1134</v>
      </c>
      <c r="AF25" s="1435">
        <v>0.126</v>
      </c>
      <c r="AG25" s="1435">
        <v>0.1386</v>
      </c>
      <c r="AH25" s="1435">
        <v>0.1512</v>
      </c>
      <c r="AI25" s="1435">
        <v>0.1638</v>
      </c>
      <c r="AJ25" s="1435">
        <v>0.1764</v>
      </c>
      <c r="AK25" s="1435">
        <v>0.189</v>
      </c>
      <c r="AL25" s="1435">
        <v>0.2016</v>
      </c>
      <c r="AM25" s="1435">
        <v>0.2142</v>
      </c>
      <c r="AN25" s="1435">
        <v>0.2268</v>
      </c>
      <c r="AO25" s="1435">
        <v>0.2394</v>
      </c>
      <c r="AP25" s="1435">
        <v>0.252</v>
      </c>
      <c r="AQ25" s="1435">
        <v>0.2646</v>
      </c>
      <c r="AR25" s="1435">
        <v>0.2772</v>
      </c>
      <c r="AS25" s="1435">
        <v>0.2898</v>
      </c>
      <c r="AT25" s="1435">
        <v>0.3024</v>
      </c>
      <c r="AU25" s="1435">
        <v>0.315</v>
      </c>
      <c r="AV25" s="1435">
        <v>0.3276</v>
      </c>
      <c r="AW25" s="1435">
        <v>0.3402</v>
      </c>
      <c r="AX25" s="1435">
        <v>0.3528</v>
      </c>
      <c r="AY25" s="1435">
        <v>0.3654</v>
      </c>
      <c r="AZ25" s="1435">
        <v>0.378</v>
      </c>
      <c r="BA25" s="1435">
        <v>0.3906</v>
      </c>
      <c r="BB25" s="1435">
        <v>0.4032</v>
      </c>
      <c r="BC25" s="1435">
        <v>0.4158</v>
      </c>
      <c r="BD25" s="1435">
        <v>0.4284</v>
      </c>
      <c r="BE25" s="1435">
        <v>0.441</v>
      </c>
      <c r="BF25" s="1435">
        <v>0.4536</v>
      </c>
      <c r="BG25" s="1435">
        <v>0.4662</v>
      </c>
      <c r="BH25" s="1435">
        <v>0.4788</v>
      </c>
      <c r="BI25" s="1435">
        <v>0.4914</v>
      </c>
      <c r="BJ25" s="1435">
        <v>0.504</v>
      </c>
      <c r="BK25" s="1435">
        <v>0.51659999999999995</v>
      </c>
      <c r="BL25" s="1435">
        <v>0.5292</v>
      </c>
      <c r="BM25" s="1435">
        <v>0.54179999999999995</v>
      </c>
      <c r="BN25" s="1435">
        <v>0.5544</v>
      </c>
      <c r="BO25" s="1435">
        <v>0.56699999999999995</v>
      </c>
      <c r="BP25" s="1436">
        <v>0.5796</v>
      </c>
      <c r="BQ25" s="1437">
        <v>0.59219999999999995</v>
      </c>
      <c r="BR25" s="1437">
        <v>0.6048</v>
      </c>
      <c r="BS25" s="1437">
        <v>0.61739999999999995</v>
      </c>
      <c r="BT25" s="1437">
        <v>0.63</v>
      </c>
      <c r="BU25" s="1437">
        <v>0.64259999999999995</v>
      </c>
      <c r="BV25" s="1437">
        <v>0.6552</v>
      </c>
      <c r="BW25" s="1437">
        <v>0.66779999999999995</v>
      </c>
      <c r="BX25" s="1437">
        <v>0.6804</v>
      </c>
      <c r="BY25" s="1437">
        <v>0.69299999999999995</v>
      </c>
      <c r="BZ25" s="1437">
        <v>0.7056</v>
      </c>
      <c r="CA25" s="1437">
        <v>0.71819999999999995</v>
      </c>
      <c r="CB25" s="1437">
        <v>0.73080000000000001</v>
      </c>
      <c r="CC25" s="1437">
        <v>0.74339999999999995</v>
      </c>
      <c r="CD25" s="1437">
        <v>0.75600000000000001</v>
      </c>
      <c r="CE25" s="1437">
        <v>0.76859999999999995</v>
      </c>
      <c r="CF25" s="1437">
        <v>0.78120000000000001</v>
      </c>
      <c r="CG25" s="1437">
        <v>0.79379999999999995</v>
      </c>
      <c r="CH25" s="1437">
        <v>0.80640000000000001</v>
      </c>
      <c r="CI25" s="1437">
        <v>0.81899999999999995</v>
      </c>
      <c r="CJ25" s="1437">
        <v>0.83160000000000001</v>
      </c>
      <c r="CK25" s="1437">
        <v>0.84419999999999995</v>
      </c>
      <c r="CL25" s="1437">
        <v>0.85680000000000001</v>
      </c>
      <c r="CM25" s="1437">
        <v>0.86939999999999995</v>
      </c>
      <c r="CN25" s="1503">
        <v>0.88200000000000001</v>
      </c>
      <c r="CO25" s="1580"/>
    </row>
    <row r="26" spans="2:93" ht="14.4" thickBot="1" x14ac:dyDescent="0.3">
      <c r="B2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6" s="1427" t="s">
        <v>1729</v>
      </c>
      <c r="D26" s="1428" t="s">
        <v>1606</v>
      </c>
      <c r="E26" s="1429" t="s">
        <v>781</v>
      </c>
      <c r="F26" s="1430" t="str">
        <f>VLOOKUP(TBL5_OptBen[[#This Row],[Option Type (defined list)]],'Option Typs_Grps'!B$2:C$47, 2, FALSE)</f>
        <v>Customer Options</v>
      </c>
      <c r="G26" s="1427" t="s">
        <v>1871</v>
      </c>
      <c r="H26" s="1428" t="s">
        <v>766</v>
      </c>
      <c r="I26" s="1431" t="s">
        <v>355</v>
      </c>
      <c r="J26" s="1432" t="s">
        <v>146</v>
      </c>
      <c r="K26" s="1433">
        <v>2</v>
      </c>
      <c r="L26" s="1224"/>
      <c r="M26" s="366"/>
      <c r="N26" s="366"/>
      <c r="O26" s="366"/>
      <c r="P26" s="366"/>
      <c r="Q26" s="366"/>
      <c r="R26" s="1434">
        <v>0.30909999999999999</v>
      </c>
      <c r="S26" s="1435">
        <v>0.3851</v>
      </c>
      <c r="T26" s="1435">
        <v>0.46060000000000001</v>
      </c>
      <c r="U26" s="1435">
        <v>0.53580000000000005</v>
      </c>
      <c r="V26" s="1435">
        <v>0.61060000000000003</v>
      </c>
      <c r="W26" s="1435">
        <v>0.75519999999999998</v>
      </c>
      <c r="X26" s="1435">
        <v>0.89949999999999997</v>
      </c>
      <c r="Y26" s="1435">
        <v>1.0437000000000001</v>
      </c>
      <c r="Z26" s="1435">
        <v>1.1877</v>
      </c>
      <c r="AA26" s="1435">
        <v>1.3317000000000001</v>
      </c>
      <c r="AB26" s="1435">
        <v>1.4018999999999999</v>
      </c>
      <c r="AC26" s="1435">
        <v>1.4721</v>
      </c>
      <c r="AD26" s="1435">
        <v>1.5423</v>
      </c>
      <c r="AE26" s="1435">
        <v>1.6123000000000001</v>
      </c>
      <c r="AF26" s="1435">
        <v>1.6823999999999999</v>
      </c>
      <c r="AG26" s="1435">
        <v>1.7524</v>
      </c>
      <c r="AH26" s="1435">
        <v>1.7525999999999999</v>
      </c>
      <c r="AI26" s="1435">
        <v>1.7527999999999999</v>
      </c>
      <c r="AJ26" s="1435">
        <v>1.7528999999999999</v>
      </c>
      <c r="AK26" s="1435">
        <v>1.7529999999999999</v>
      </c>
      <c r="AL26" s="1435">
        <v>1.7532000000000001</v>
      </c>
      <c r="AM26" s="1435">
        <v>1.7533000000000001</v>
      </c>
      <c r="AN26" s="1435">
        <v>1.7534000000000001</v>
      </c>
      <c r="AO26" s="1435">
        <v>1.7535000000000001</v>
      </c>
      <c r="AP26" s="1435">
        <v>1.7536</v>
      </c>
      <c r="AQ26" s="1435">
        <v>1.7536</v>
      </c>
      <c r="AR26" s="1435">
        <v>1.7536</v>
      </c>
      <c r="AS26" s="1435">
        <v>1.7536</v>
      </c>
      <c r="AT26" s="1435">
        <v>1.7536</v>
      </c>
      <c r="AU26" s="1435">
        <v>1.7536</v>
      </c>
      <c r="AV26" s="1435">
        <v>1.7537</v>
      </c>
      <c r="AW26" s="1435">
        <v>1.7537</v>
      </c>
      <c r="AX26" s="1435">
        <v>1.7537</v>
      </c>
      <c r="AY26" s="1435">
        <v>1.7537</v>
      </c>
      <c r="AZ26" s="1435">
        <v>1.7537</v>
      </c>
      <c r="BA26" s="1435">
        <v>1.7537</v>
      </c>
      <c r="BB26" s="1435">
        <v>1.7537</v>
      </c>
      <c r="BC26" s="1435">
        <v>1.7537</v>
      </c>
      <c r="BD26" s="1435">
        <v>1.7537</v>
      </c>
      <c r="BE26" s="1435">
        <v>1.7537</v>
      </c>
      <c r="BF26" s="1435">
        <v>1.7537</v>
      </c>
      <c r="BG26" s="1435">
        <v>1.7538</v>
      </c>
      <c r="BH26" s="1435">
        <v>1.7538</v>
      </c>
      <c r="BI26" s="1435">
        <v>1.7538</v>
      </c>
      <c r="BJ26" s="1435">
        <v>1.7538</v>
      </c>
      <c r="BK26" s="1435">
        <v>1.7538</v>
      </c>
      <c r="BL26" s="1435">
        <v>1.7538</v>
      </c>
      <c r="BM26" s="1435">
        <v>1.7538</v>
      </c>
      <c r="BN26" s="1435">
        <v>1.7538</v>
      </c>
      <c r="BO26" s="1435">
        <v>1.7538</v>
      </c>
      <c r="BP26" s="1436">
        <v>1.7538</v>
      </c>
      <c r="BQ26" s="1437">
        <v>1.7538</v>
      </c>
      <c r="BR26" s="1437">
        <v>1.7539</v>
      </c>
      <c r="BS26" s="1437">
        <v>1.7539</v>
      </c>
      <c r="BT26" s="1437">
        <v>1.7539</v>
      </c>
      <c r="BU26" s="1437">
        <v>1.7539</v>
      </c>
      <c r="BV26" s="1437">
        <v>1.7539</v>
      </c>
      <c r="BW26" s="1437">
        <v>1.7539</v>
      </c>
      <c r="BX26" s="1437">
        <v>1.7539</v>
      </c>
      <c r="BY26" s="1437">
        <v>1.7539</v>
      </c>
      <c r="BZ26" s="1437">
        <v>1.7539</v>
      </c>
      <c r="CA26" s="1437">
        <v>1.7539</v>
      </c>
      <c r="CB26" s="1437">
        <v>1.7539</v>
      </c>
      <c r="CC26" s="1437">
        <v>1.754</v>
      </c>
      <c r="CD26" s="1437">
        <v>1.754</v>
      </c>
      <c r="CE26" s="1437">
        <v>1.754</v>
      </c>
      <c r="CF26" s="1437">
        <v>1.754</v>
      </c>
      <c r="CG26" s="1437">
        <v>1.754</v>
      </c>
      <c r="CH26" s="1437">
        <v>1.754</v>
      </c>
      <c r="CI26" s="1437">
        <v>1.754</v>
      </c>
      <c r="CJ26" s="1437">
        <v>1.754</v>
      </c>
      <c r="CK26" s="1437">
        <v>1.754</v>
      </c>
      <c r="CL26" s="1437">
        <v>1.754</v>
      </c>
      <c r="CM26" s="1437">
        <v>1.754</v>
      </c>
      <c r="CN26" s="1503">
        <v>1.7541</v>
      </c>
      <c r="CO26" s="1580"/>
    </row>
    <row r="27" spans="2:93" ht="14.4" thickBot="1" x14ac:dyDescent="0.3">
      <c r="B2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7" s="1427" t="s">
        <v>1734</v>
      </c>
      <c r="D27" s="1428" t="s">
        <v>1611</v>
      </c>
      <c r="E27" s="1429" t="s">
        <v>778</v>
      </c>
      <c r="F27" s="1430" t="str">
        <f>VLOOKUP(TBL5_OptBen[[#This Row],[Option Type (defined list)]],'Option Typs_Grps'!B$2:C$47, 2, FALSE)</f>
        <v>Customer Options</v>
      </c>
      <c r="G27" s="1427" t="s">
        <v>1871</v>
      </c>
      <c r="H27" s="1428" t="s">
        <v>766</v>
      </c>
      <c r="I27" s="1431" t="s">
        <v>355</v>
      </c>
      <c r="J27" s="1432" t="s">
        <v>146</v>
      </c>
      <c r="K27" s="1433">
        <v>2</v>
      </c>
      <c r="L27" s="1224"/>
      <c r="M27" s="366"/>
      <c r="N27" s="366"/>
      <c r="O27" s="366"/>
      <c r="P27" s="366"/>
      <c r="Q27" s="366"/>
      <c r="R27" s="1434">
        <v>0.253</v>
      </c>
      <c r="S27" s="1435">
        <v>0.50439999999999996</v>
      </c>
      <c r="T27" s="1435">
        <v>0.75460000000000005</v>
      </c>
      <c r="U27" s="1435">
        <v>1.0036</v>
      </c>
      <c r="V27" s="1435">
        <v>1.2518</v>
      </c>
      <c r="W27" s="1435">
        <v>1.7071000000000001</v>
      </c>
      <c r="X27" s="1435">
        <v>2.1617999999999999</v>
      </c>
      <c r="Y27" s="1435">
        <v>2.6160999999999999</v>
      </c>
      <c r="Z27" s="1435">
        <v>3.07</v>
      </c>
      <c r="AA27" s="1435">
        <v>3.5236999999999998</v>
      </c>
      <c r="AB27" s="1435">
        <v>3.7581000000000002</v>
      </c>
      <c r="AC27" s="1435">
        <v>3.9923000000000002</v>
      </c>
      <c r="AD27" s="1435">
        <v>4.2263000000000002</v>
      </c>
      <c r="AE27" s="1435">
        <v>4.4603000000000002</v>
      </c>
      <c r="AF27" s="1435">
        <v>4.6940999999999997</v>
      </c>
      <c r="AG27" s="1435">
        <v>4.9279000000000002</v>
      </c>
      <c r="AH27" s="1435">
        <v>4.9539</v>
      </c>
      <c r="AI27" s="1435">
        <v>4.9798999999999998</v>
      </c>
      <c r="AJ27" s="1435">
        <v>5.0057999999999998</v>
      </c>
      <c r="AK27" s="1435">
        <v>5.0316999999999998</v>
      </c>
      <c r="AL27" s="1435">
        <v>5.0575000000000001</v>
      </c>
      <c r="AM27" s="1435">
        <v>5.0834000000000001</v>
      </c>
      <c r="AN27" s="1435">
        <v>5.1092000000000004</v>
      </c>
      <c r="AO27" s="1435">
        <v>5.1349999999999998</v>
      </c>
      <c r="AP27" s="1435">
        <v>5.1608999999999998</v>
      </c>
      <c r="AQ27" s="1435">
        <v>5.1863999999999999</v>
      </c>
      <c r="AR27" s="1435">
        <v>5.2119</v>
      </c>
      <c r="AS27" s="1435">
        <v>5.2374000000000001</v>
      </c>
      <c r="AT27" s="1435">
        <v>5.2629999999999999</v>
      </c>
      <c r="AU27" s="1435">
        <v>5.2885</v>
      </c>
      <c r="AV27" s="1435">
        <v>5.3140000000000001</v>
      </c>
      <c r="AW27" s="1435">
        <v>5.3395000000000001</v>
      </c>
      <c r="AX27" s="1435">
        <v>5.3651</v>
      </c>
      <c r="AY27" s="1435">
        <v>5.3906000000000001</v>
      </c>
      <c r="AZ27" s="1435">
        <v>5.4161000000000001</v>
      </c>
      <c r="BA27" s="1435">
        <v>5.4417</v>
      </c>
      <c r="BB27" s="1435">
        <v>5.4672000000000001</v>
      </c>
      <c r="BC27" s="1435">
        <v>5.4927000000000001</v>
      </c>
      <c r="BD27" s="1435">
        <v>5.5182000000000002</v>
      </c>
      <c r="BE27" s="1435">
        <v>5.5438000000000001</v>
      </c>
      <c r="BF27" s="1435">
        <v>5.5693000000000001</v>
      </c>
      <c r="BG27" s="1435">
        <v>5.5948000000000002</v>
      </c>
      <c r="BH27" s="1435">
        <v>5.6203000000000003</v>
      </c>
      <c r="BI27" s="1435">
        <v>5.6459000000000001</v>
      </c>
      <c r="BJ27" s="1435">
        <v>5.6714000000000002</v>
      </c>
      <c r="BK27" s="1435">
        <v>5.6969000000000003</v>
      </c>
      <c r="BL27" s="1435">
        <v>5.7224000000000004</v>
      </c>
      <c r="BM27" s="1435">
        <v>5.7480000000000002</v>
      </c>
      <c r="BN27" s="1435">
        <v>5.7735000000000003</v>
      </c>
      <c r="BO27" s="1435">
        <v>5.7990000000000004</v>
      </c>
      <c r="BP27" s="1436">
        <v>5.8246000000000002</v>
      </c>
      <c r="BQ27" s="1437">
        <v>5.8501000000000003</v>
      </c>
      <c r="BR27" s="1437">
        <v>5.8756000000000004</v>
      </c>
      <c r="BS27" s="1437">
        <v>5.9010999999999996</v>
      </c>
      <c r="BT27" s="1437">
        <v>5.9267000000000003</v>
      </c>
      <c r="BU27" s="1437">
        <v>5.9522000000000004</v>
      </c>
      <c r="BV27" s="1437">
        <v>5.9776999999999996</v>
      </c>
      <c r="BW27" s="1437">
        <v>6.0031999999999996</v>
      </c>
      <c r="BX27" s="1437">
        <v>6.0288000000000004</v>
      </c>
      <c r="BY27" s="1437">
        <v>6.0542999999999996</v>
      </c>
      <c r="BZ27" s="1437">
        <v>6.0797999999999996</v>
      </c>
      <c r="CA27" s="1437">
        <v>6.1054000000000004</v>
      </c>
      <c r="CB27" s="1437">
        <v>6.1308999999999996</v>
      </c>
      <c r="CC27" s="1437">
        <v>6.1563999999999997</v>
      </c>
      <c r="CD27" s="1437">
        <v>6.1818999999999997</v>
      </c>
      <c r="CE27" s="1437">
        <v>6.2074999999999996</v>
      </c>
      <c r="CF27" s="1437">
        <v>6.2329999999999997</v>
      </c>
      <c r="CG27" s="1437">
        <v>6.2584999999999997</v>
      </c>
      <c r="CH27" s="1437">
        <v>6.2839999999999998</v>
      </c>
      <c r="CI27" s="1437">
        <v>6.3095999999999997</v>
      </c>
      <c r="CJ27" s="1437">
        <v>6.3350999999999997</v>
      </c>
      <c r="CK27" s="1437">
        <v>6.3605999999999998</v>
      </c>
      <c r="CL27" s="1437">
        <v>6.3861999999999997</v>
      </c>
      <c r="CM27" s="1437">
        <v>6.4116999999999997</v>
      </c>
      <c r="CN27" s="1503">
        <v>6.4371999999999998</v>
      </c>
      <c r="CO27" s="1580"/>
    </row>
    <row r="28" spans="2:93" ht="14.4" thickBot="1" x14ac:dyDescent="0.3">
      <c r="B2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8" s="1427" t="s">
        <v>1735</v>
      </c>
      <c r="D28" s="1428" t="s">
        <v>2006</v>
      </c>
      <c r="E28" s="1429" t="s">
        <v>774</v>
      </c>
      <c r="F28" s="1430" t="str">
        <f>VLOOKUP(TBL5_OptBen[[#This Row],[Option Type (defined list)]],'Option Typs_Grps'!B$2:C$47, 2, FALSE)</f>
        <v>Distribution Options</v>
      </c>
      <c r="G28" s="1427" t="s">
        <v>1871</v>
      </c>
      <c r="H28" s="1428" t="s">
        <v>766</v>
      </c>
      <c r="I28" s="1431" t="s">
        <v>355</v>
      </c>
      <c r="J28" s="1432" t="s">
        <v>146</v>
      </c>
      <c r="K28" s="1433">
        <v>2</v>
      </c>
      <c r="L28" s="1224"/>
      <c r="M28" s="366"/>
      <c r="N28" s="366"/>
      <c r="O28" s="366"/>
      <c r="P28" s="366"/>
      <c r="Q28" s="366"/>
      <c r="R28" s="1434"/>
      <c r="S28" s="1435"/>
      <c r="T28" s="1435"/>
      <c r="U28" s="1435"/>
      <c r="V28" s="1435">
        <v>1.3</v>
      </c>
      <c r="W28" s="1435">
        <v>1.3</v>
      </c>
      <c r="X28" s="1435">
        <v>1.3</v>
      </c>
      <c r="Y28" s="1435">
        <v>1.3</v>
      </c>
      <c r="Z28" s="1435">
        <v>1.3</v>
      </c>
      <c r="AA28" s="1435">
        <v>1.3</v>
      </c>
      <c r="AB28" s="1435">
        <v>1.3</v>
      </c>
      <c r="AC28" s="1435">
        <v>1.3</v>
      </c>
      <c r="AD28" s="1435">
        <v>1.3</v>
      </c>
      <c r="AE28" s="1435">
        <v>1.3</v>
      </c>
      <c r="AF28" s="1435">
        <v>1.3</v>
      </c>
      <c r="AG28" s="1435">
        <v>1.3</v>
      </c>
      <c r="AH28" s="1435">
        <v>1.3</v>
      </c>
      <c r="AI28" s="1435">
        <v>1.3</v>
      </c>
      <c r="AJ28" s="1435">
        <v>1.3</v>
      </c>
      <c r="AK28" s="1435">
        <v>1.3</v>
      </c>
      <c r="AL28" s="1435">
        <v>1.3</v>
      </c>
      <c r="AM28" s="1435">
        <v>1.3</v>
      </c>
      <c r="AN28" s="1435">
        <v>1.3</v>
      </c>
      <c r="AO28" s="1435">
        <v>1.3</v>
      </c>
      <c r="AP28" s="1435">
        <v>1.3</v>
      </c>
      <c r="AQ28" s="1435">
        <v>1.3</v>
      </c>
      <c r="AR28" s="1435">
        <v>1.3</v>
      </c>
      <c r="AS28" s="1435">
        <v>1.3</v>
      </c>
      <c r="AT28" s="1435">
        <v>1.3</v>
      </c>
      <c r="AU28" s="1435">
        <v>1.3</v>
      </c>
      <c r="AV28" s="1435">
        <v>1.3</v>
      </c>
      <c r="AW28" s="1435">
        <v>1.3</v>
      </c>
      <c r="AX28" s="1435">
        <v>1.3</v>
      </c>
      <c r="AY28" s="1435">
        <v>1.3</v>
      </c>
      <c r="AZ28" s="1435">
        <v>1.3</v>
      </c>
      <c r="BA28" s="1435">
        <v>1.3</v>
      </c>
      <c r="BB28" s="1435">
        <v>1.3</v>
      </c>
      <c r="BC28" s="1435">
        <v>1.3</v>
      </c>
      <c r="BD28" s="1435">
        <v>1.3</v>
      </c>
      <c r="BE28" s="1435">
        <v>1.3</v>
      </c>
      <c r="BF28" s="1435">
        <v>1.3</v>
      </c>
      <c r="BG28" s="1435">
        <v>1.3</v>
      </c>
      <c r="BH28" s="1435">
        <v>1.3</v>
      </c>
      <c r="BI28" s="1435">
        <v>1.3</v>
      </c>
      <c r="BJ28" s="1435">
        <v>1.3</v>
      </c>
      <c r="BK28" s="1435">
        <v>1.3</v>
      </c>
      <c r="BL28" s="1435">
        <v>1.3</v>
      </c>
      <c r="BM28" s="1435">
        <v>1.3</v>
      </c>
      <c r="BN28" s="1435">
        <v>1.3</v>
      </c>
      <c r="BO28" s="1435">
        <v>1.3</v>
      </c>
      <c r="BP28" s="1436"/>
      <c r="BQ28" s="1437"/>
      <c r="BR28" s="1437"/>
      <c r="BS28" s="1437"/>
      <c r="BT28" s="1437"/>
      <c r="BU28" s="1437"/>
      <c r="BV28" s="1437"/>
      <c r="BW28" s="1437"/>
      <c r="BX28" s="1437"/>
      <c r="BY28" s="1437"/>
      <c r="BZ28" s="1437"/>
      <c r="CA28" s="1437"/>
      <c r="CB28" s="1437"/>
      <c r="CC28" s="1437"/>
      <c r="CD28" s="1437"/>
      <c r="CE28" s="1437"/>
      <c r="CF28" s="1437"/>
      <c r="CG28" s="1437"/>
      <c r="CH28" s="1437"/>
      <c r="CI28" s="1437"/>
      <c r="CJ28" s="1437"/>
      <c r="CK28" s="1437"/>
      <c r="CL28" s="1437"/>
      <c r="CM28" s="1437"/>
      <c r="CN28" s="1503"/>
      <c r="CO28" s="1580"/>
    </row>
    <row r="29" spans="2:93" ht="14.4" thickBot="1" x14ac:dyDescent="0.3">
      <c r="B2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9" s="1427" t="s">
        <v>1724</v>
      </c>
      <c r="D29" s="1428" t="s">
        <v>1601</v>
      </c>
      <c r="E29" s="1429" t="s">
        <v>779</v>
      </c>
      <c r="F29" s="1430" t="str">
        <f>VLOOKUP(TBL5_OptBen[[#This Row],[Option Type (defined list)]],'Option Typs_Grps'!B$2:C$47, 2, FALSE)</f>
        <v>Customer Options</v>
      </c>
      <c r="G29" s="1427" t="s">
        <v>1871</v>
      </c>
      <c r="H29" s="1428" t="s">
        <v>766</v>
      </c>
      <c r="I29" s="1431" t="s">
        <v>355</v>
      </c>
      <c r="J29" s="1432" t="s">
        <v>146</v>
      </c>
      <c r="K29" s="1433">
        <v>2</v>
      </c>
      <c r="L29" s="1224"/>
      <c r="M29" s="366"/>
      <c r="N29" s="366"/>
      <c r="O29" s="366"/>
      <c r="P29" s="366"/>
      <c r="Q29" s="366"/>
      <c r="R29" s="1434">
        <v>0</v>
      </c>
      <c r="S29" s="1435">
        <v>0.31120000000000003</v>
      </c>
      <c r="T29" s="1435">
        <v>0.62650000000000006</v>
      </c>
      <c r="U29" s="1435">
        <v>0.78800000000000003</v>
      </c>
      <c r="V29" s="1435">
        <v>1.2684000000000002</v>
      </c>
      <c r="W29" s="1435">
        <v>1.5937000000000001</v>
      </c>
      <c r="X29" s="1435">
        <v>1.6017000000000001</v>
      </c>
      <c r="Y29" s="1435">
        <v>2.2532000000000001</v>
      </c>
      <c r="Z29" s="1435">
        <v>2.5867</v>
      </c>
      <c r="AA29" s="1435">
        <v>3.2479</v>
      </c>
      <c r="AB29" s="1435">
        <v>3.2614000000000001</v>
      </c>
      <c r="AC29" s="1435">
        <v>3.6021000000000001</v>
      </c>
      <c r="AD29" s="1435">
        <v>3.9459</v>
      </c>
      <c r="AE29" s="1435">
        <v>4.2930999999999999</v>
      </c>
      <c r="AF29" s="1435">
        <v>4.9779</v>
      </c>
      <c r="AG29" s="1435">
        <v>5.0014000000000003</v>
      </c>
      <c r="AH29" s="1435">
        <v>5.0255999999999998</v>
      </c>
      <c r="AI29" s="1435">
        <v>5.0506000000000002</v>
      </c>
      <c r="AJ29" s="1435">
        <v>5.0763999999999996</v>
      </c>
      <c r="AK29" s="1435">
        <v>5.1022999999999996</v>
      </c>
      <c r="AL29" s="1435">
        <v>5.8108000000000004</v>
      </c>
      <c r="AM29" s="1435">
        <v>6.5264000000000006</v>
      </c>
      <c r="AN29" s="1435">
        <v>7.2501999999999995</v>
      </c>
      <c r="AO29" s="1435">
        <v>7.9820000000000002</v>
      </c>
      <c r="AP29" s="1435">
        <v>8.7209000000000003</v>
      </c>
      <c r="AQ29" s="1435">
        <v>9.6196000000000002</v>
      </c>
      <c r="AR29" s="1435">
        <v>10.522600000000001</v>
      </c>
      <c r="AS29" s="1435">
        <v>10.551</v>
      </c>
      <c r="AT29" s="1435">
        <v>10.578900000000001</v>
      </c>
      <c r="AU29" s="1435">
        <v>10.606999999999999</v>
      </c>
      <c r="AV29" s="1435">
        <v>10.6342</v>
      </c>
      <c r="AW29" s="1435">
        <v>10.661999999999999</v>
      </c>
      <c r="AX29" s="1435">
        <v>10.6905</v>
      </c>
      <c r="AY29" s="1435">
        <v>10.7194</v>
      </c>
      <c r="AZ29" s="1435">
        <v>10.7484</v>
      </c>
      <c r="BA29" s="1435">
        <v>10.777200000000001</v>
      </c>
      <c r="BB29" s="1435">
        <v>10.805900000000001</v>
      </c>
      <c r="BC29" s="1435">
        <v>10.8339</v>
      </c>
      <c r="BD29" s="1435">
        <v>10.860199999999999</v>
      </c>
      <c r="BE29" s="1435">
        <v>10.885300000000001</v>
      </c>
      <c r="BF29" s="1435">
        <v>12.728400000000001</v>
      </c>
      <c r="BG29" s="1435">
        <v>13.6691</v>
      </c>
      <c r="BH29" s="1435">
        <v>15.527200000000001</v>
      </c>
      <c r="BI29" s="1435">
        <v>16.4785</v>
      </c>
      <c r="BJ29" s="1435">
        <v>18.350700000000003</v>
      </c>
      <c r="BK29" s="1435">
        <v>20.230899999999998</v>
      </c>
      <c r="BL29" s="1435">
        <v>21.1982</v>
      </c>
      <c r="BM29" s="1435">
        <v>22.1694</v>
      </c>
      <c r="BN29" s="1435">
        <v>22.219799999999999</v>
      </c>
      <c r="BO29" s="1435">
        <v>22.270299999999999</v>
      </c>
      <c r="BP29" s="1436"/>
      <c r="BQ29" s="1437"/>
      <c r="BR29" s="1437"/>
      <c r="BS29" s="1437"/>
      <c r="BT29" s="1437"/>
      <c r="BU29" s="1437"/>
      <c r="BV29" s="1437"/>
      <c r="BW29" s="1437"/>
      <c r="BX29" s="1437"/>
      <c r="BY29" s="1437"/>
      <c r="BZ29" s="1437"/>
      <c r="CA29" s="1437"/>
      <c r="CB29" s="1437"/>
      <c r="CC29" s="1437"/>
      <c r="CD29" s="1437"/>
      <c r="CE29" s="1437"/>
      <c r="CF29" s="1437"/>
      <c r="CG29" s="1437"/>
      <c r="CH29" s="1437"/>
      <c r="CI29" s="1437"/>
      <c r="CJ29" s="1437"/>
      <c r="CK29" s="1437"/>
      <c r="CL29" s="1437"/>
      <c r="CM29" s="1437"/>
      <c r="CN29" s="1503"/>
      <c r="CO29" s="1580"/>
    </row>
    <row r="30" spans="2:93" ht="14.4" thickBot="1" x14ac:dyDescent="0.3">
      <c r="B3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0" s="1427" t="s">
        <v>1733</v>
      </c>
      <c r="D30" s="1428" t="s">
        <v>1610</v>
      </c>
      <c r="E30" s="1429" t="s">
        <v>779</v>
      </c>
      <c r="F30" s="1430" t="str">
        <f>VLOOKUP(TBL5_OptBen[[#This Row],[Option Type (defined list)]],'Option Typs_Grps'!B$2:C$47, 2, FALSE)</f>
        <v>Customer Options</v>
      </c>
      <c r="G30" s="1427" t="s">
        <v>1871</v>
      </c>
      <c r="H30" s="1428" t="s">
        <v>766</v>
      </c>
      <c r="I30" s="1431" t="s">
        <v>355</v>
      </c>
      <c r="J30" s="1432" t="s">
        <v>146</v>
      </c>
      <c r="K30" s="1433">
        <v>2</v>
      </c>
      <c r="L30" s="1224"/>
      <c r="M30" s="366"/>
      <c r="N30" s="366"/>
      <c r="O30" s="366"/>
      <c r="P30" s="366"/>
      <c r="Q30" s="366"/>
      <c r="R30" s="1434">
        <v>1.1046</v>
      </c>
      <c r="S30" s="1435">
        <v>1.0872999999999999</v>
      </c>
      <c r="T30" s="1435">
        <v>1.0689</v>
      </c>
      <c r="U30" s="1435">
        <v>1.0508</v>
      </c>
      <c r="V30" s="1435">
        <v>1.0324</v>
      </c>
      <c r="W30" s="1435">
        <v>1.0091000000000001</v>
      </c>
      <c r="X30" s="1435">
        <v>0.98570000000000002</v>
      </c>
      <c r="Y30" s="1435">
        <v>0.96199999999999997</v>
      </c>
      <c r="Z30" s="1435">
        <v>0.93820000000000003</v>
      </c>
      <c r="AA30" s="1435">
        <v>0.91439999999999999</v>
      </c>
      <c r="AB30" s="1435">
        <v>0.90439999999999998</v>
      </c>
      <c r="AC30" s="1435">
        <v>0.89429999999999998</v>
      </c>
      <c r="AD30" s="1435">
        <v>0.88439999999999996</v>
      </c>
      <c r="AE30" s="1435">
        <v>0.88129999999999997</v>
      </c>
      <c r="AF30" s="1435">
        <v>0.88149999999999995</v>
      </c>
      <c r="AG30" s="1435">
        <v>0.88200000000000001</v>
      </c>
      <c r="AH30" s="1435">
        <v>0.89249999999999996</v>
      </c>
      <c r="AI30" s="1435">
        <v>0.90329999999999999</v>
      </c>
      <c r="AJ30" s="1435">
        <v>0.91410000000000002</v>
      </c>
      <c r="AK30" s="1435">
        <v>0.92489999999999994</v>
      </c>
      <c r="AL30" s="1435">
        <v>0.9355</v>
      </c>
      <c r="AM30" s="1435">
        <v>0.94640000000000002</v>
      </c>
      <c r="AN30" s="1435">
        <v>0.95720000000000005</v>
      </c>
      <c r="AO30" s="1435">
        <v>0.96819999999999995</v>
      </c>
      <c r="AP30" s="1435">
        <v>0.97909999999999997</v>
      </c>
      <c r="AQ30" s="1435">
        <v>0.98230000000000006</v>
      </c>
      <c r="AR30" s="1435">
        <v>0.98529999999999995</v>
      </c>
      <c r="AS30" s="1435">
        <v>0.98829999999999996</v>
      </c>
      <c r="AT30" s="1435">
        <v>0.99129999999999996</v>
      </c>
      <c r="AU30" s="1435">
        <v>0.99439999999999995</v>
      </c>
      <c r="AV30" s="1435">
        <v>0.99739999999999995</v>
      </c>
      <c r="AW30" s="1435">
        <v>1.0004</v>
      </c>
      <c r="AX30" s="1435">
        <v>1.0034000000000001</v>
      </c>
      <c r="AY30" s="1435">
        <v>1.0065</v>
      </c>
      <c r="AZ30" s="1435">
        <v>1.0096000000000001</v>
      </c>
      <c r="BA30" s="1435">
        <v>1.0126999999999999</v>
      </c>
      <c r="BB30" s="1435">
        <v>1.0157</v>
      </c>
      <c r="BC30" s="1435">
        <v>1.0188999999999999</v>
      </c>
      <c r="BD30" s="1435">
        <v>1.0218</v>
      </c>
      <c r="BE30" s="1435">
        <v>1.0247999999999999</v>
      </c>
      <c r="BF30" s="1435">
        <v>1.0276000000000001</v>
      </c>
      <c r="BG30" s="1435">
        <v>1.0306</v>
      </c>
      <c r="BH30" s="1435">
        <v>1.0335999999999999</v>
      </c>
      <c r="BI30" s="1435">
        <v>1.0366</v>
      </c>
      <c r="BJ30" s="1435">
        <v>1.0394999999999999</v>
      </c>
      <c r="BK30" s="1435">
        <v>1.0424</v>
      </c>
      <c r="BL30" s="1435">
        <v>1.0453999999999999</v>
      </c>
      <c r="BM30" s="1435">
        <v>1.0482</v>
      </c>
      <c r="BN30" s="1435">
        <v>1.0510999999999999</v>
      </c>
      <c r="BO30" s="1435">
        <v>1.0541</v>
      </c>
      <c r="BP30" s="1436">
        <v>1.0569999999999999</v>
      </c>
      <c r="BQ30" s="1437">
        <v>1.0598000000000001</v>
      </c>
      <c r="BR30" s="1437">
        <v>1.0627</v>
      </c>
      <c r="BS30" s="1437">
        <v>1.0657000000000001</v>
      </c>
      <c r="BT30" s="1437">
        <v>1.0688</v>
      </c>
      <c r="BU30" s="1437">
        <v>1.0716000000000001</v>
      </c>
      <c r="BV30" s="1437">
        <v>1.0747</v>
      </c>
      <c r="BW30" s="1437">
        <v>1.0778000000000001</v>
      </c>
      <c r="BX30" s="1437">
        <v>1.0809</v>
      </c>
      <c r="BY30" s="1437">
        <v>1.0840000000000001</v>
      </c>
      <c r="BZ30" s="1437">
        <v>1.0871999999999999</v>
      </c>
      <c r="CA30" s="1437">
        <v>1.0904</v>
      </c>
      <c r="CB30" s="1437">
        <v>1.0935999999999999</v>
      </c>
      <c r="CC30" s="1437">
        <v>1.0968</v>
      </c>
      <c r="CD30" s="1437">
        <v>1.0998999999999999</v>
      </c>
      <c r="CE30" s="1437">
        <v>1.103</v>
      </c>
      <c r="CF30" s="1437">
        <v>1.1062000000000001</v>
      </c>
      <c r="CG30" s="1437">
        <v>1.1092</v>
      </c>
      <c r="CH30" s="1437">
        <v>1.1123000000000001</v>
      </c>
      <c r="CI30" s="1437">
        <v>1.1153999999999999</v>
      </c>
      <c r="CJ30" s="1437">
        <v>1.1185</v>
      </c>
      <c r="CK30" s="1437">
        <v>1.1214999999999999</v>
      </c>
      <c r="CL30" s="1437">
        <v>1.1246</v>
      </c>
      <c r="CM30" s="1437">
        <v>1.1276000000000002</v>
      </c>
      <c r="CN30" s="1503">
        <v>1.1308</v>
      </c>
      <c r="CO30" s="1580"/>
    </row>
    <row r="31" spans="2:93" ht="14.4" thickBot="1" x14ac:dyDescent="0.3">
      <c r="B3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31" s="1427" t="s">
        <v>2265</v>
      </c>
      <c r="D31" s="1428" t="s">
        <v>2237</v>
      </c>
      <c r="E31" s="1429" t="s">
        <v>767</v>
      </c>
      <c r="F31" s="1430" t="str">
        <f>VLOOKUP(TBL5_OptBen[[#This Row],[Option Type (defined list)]],'Option Typs_Grps'!B$2:C$47, 2, FALSE)</f>
        <v>Resource Options</v>
      </c>
      <c r="G31" s="1427" t="s">
        <v>1871</v>
      </c>
      <c r="H31" s="1428" t="s">
        <v>766</v>
      </c>
      <c r="I31" s="1431" t="s">
        <v>355</v>
      </c>
      <c r="J31" s="1432" t="s">
        <v>146</v>
      </c>
      <c r="K31" s="1433">
        <v>2</v>
      </c>
      <c r="L31" s="1224"/>
      <c r="M31" s="366"/>
      <c r="N31" s="366"/>
      <c r="O31" s="366"/>
      <c r="P31" s="366"/>
      <c r="Q31" s="366"/>
      <c r="R31" s="1434"/>
      <c r="S31" s="1435"/>
      <c r="T31" s="1435"/>
      <c r="U31" s="1435"/>
      <c r="V31" s="1435"/>
      <c r="W31" s="1435">
        <v>131.5</v>
      </c>
      <c r="X31" s="1435">
        <v>131.5</v>
      </c>
      <c r="Y31" s="1435">
        <v>131.5</v>
      </c>
      <c r="Z31" s="1435">
        <v>131.5</v>
      </c>
      <c r="AA31" s="1435">
        <v>131.5</v>
      </c>
      <c r="AB31" s="1435">
        <v>131.5</v>
      </c>
      <c r="AC31" s="1435">
        <v>131.5</v>
      </c>
      <c r="AD31" s="1435">
        <v>131.5</v>
      </c>
      <c r="AE31" s="1435">
        <v>131.5</v>
      </c>
      <c r="AF31" s="1435">
        <v>131.5</v>
      </c>
      <c r="AG31" s="1435">
        <v>131.5</v>
      </c>
      <c r="AH31" s="1435">
        <v>131.5</v>
      </c>
      <c r="AI31" s="1435">
        <v>131.5</v>
      </c>
      <c r="AJ31" s="1435">
        <v>131.5</v>
      </c>
      <c r="AK31" s="1435">
        <v>131.5</v>
      </c>
      <c r="AL31" s="1435">
        <v>131.5</v>
      </c>
      <c r="AM31" s="1435">
        <v>131.5</v>
      </c>
      <c r="AN31" s="1435">
        <v>131.5</v>
      </c>
      <c r="AO31" s="1435">
        <v>131.5</v>
      </c>
      <c r="AP31" s="1435">
        <v>131.5</v>
      </c>
      <c r="AQ31" s="1435">
        <v>131.5</v>
      </c>
      <c r="AR31" s="1435">
        <v>131.5</v>
      </c>
      <c r="AS31" s="1435">
        <v>131.5</v>
      </c>
      <c r="AT31" s="1435">
        <v>131.5</v>
      </c>
      <c r="AU31" s="1435">
        <v>131.5</v>
      </c>
      <c r="AV31" s="1435">
        <v>131.5</v>
      </c>
      <c r="AW31" s="1435">
        <v>131.5</v>
      </c>
      <c r="AX31" s="1435">
        <v>131.5</v>
      </c>
      <c r="AY31" s="1435">
        <v>131.5</v>
      </c>
      <c r="AZ31" s="1435">
        <v>131.5</v>
      </c>
      <c r="BA31" s="1435">
        <v>131.5</v>
      </c>
      <c r="BB31" s="1435">
        <v>131.5</v>
      </c>
      <c r="BC31" s="1435">
        <v>131.5</v>
      </c>
      <c r="BD31" s="1435">
        <v>131.5</v>
      </c>
      <c r="BE31" s="1435">
        <v>131.5</v>
      </c>
      <c r="BF31" s="1435">
        <v>131.5</v>
      </c>
      <c r="BG31" s="1435">
        <v>131.5</v>
      </c>
      <c r="BH31" s="1435">
        <v>131.5</v>
      </c>
      <c r="BI31" s="1435">
        <v>131.5</v>
      </c>
      <c r="BJ31" s="1435">
        <v>131.5</v>
      </c>
      <c r="BK31" s="1435">
        <v>131.5</v>
      </c>
      <c r="BL31" s="1435">
        <v>131.5</v>
      </c>
      <c r="BM31" s="1435">
        <v>131.5</v>
      </c>
      <c r="BN31" s="1435">
        <v>131.5</v>
      </c>
      <c r="BO31" s="1435">
        <v>131.5</v>
      </c>
      <c r="BP31" s="1436"/>
      <c r="BQ31" s="1437"/>
      <c r="BR31" s="1437"/>
      <c r="BS31" s="1437"/>
      <c r="BT31" s="1437"/>
      <c r="BU31" s="1437"/>
      <c r="BV31" s="1437"/>
      <c r="BW31" s="1437"/>
      <c r="BX31" s="1437"/>
      <c r="BY31" s="1437"/>
      <c r="BZ31" s="1437"/>
      <c r="CA31" s="1437"/>
      <c r="CB31" s="1437"/>
      <c r="CC31" s="1437"/>
      <c r="CD31" s="1437"/>
      <c r="CE31" s="1437"/>
      <c r="CF31" s="1437"/>
      <c r="CG31" s="1437"/>
      <c r="CH31" s="1437"/>
      <c r="CI31" s="1437"/>
      <c r="CJ31" s="1437"/>
      <c r="CK31" s="1437"/>
      <c r="CL31" s="1437"/>
      <c r="CM31" s="1437"/>
      <c r="CN31" s="1503"/>
      <c r="CO31" s="1580"/>
    </row>
    <row r="32" spans="2:93" ht="14.4" thickBot="1" x14ac:dyDescent="0.3">
      <c r="B3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 s="1427" t="s">
        <v>1730</v>
      </c>
      <c r="D32" s="1428" t="s">
        <v>1607</v>
      </c>
      <c r="E32" s="1429" t="s">
        <v>1208</v>
      </c>
      <c r="F32" s="1430" t="str">
        <f>VLOOKUP(TBL5_OptBen[[#This Row],[Option Type (defined list)]],'Option Typs_Grps'!B$2:C$47, 2, FALSE)</f>
        <v>Distribution Options</v>
      </c>
      <c r="G32" s="1427" t="s">
        <v>1871</v>
      </c>
      <c r="H32" s="1428" t="s">
        <v>798</v>
      </c>
      <c r="I32" s="1431" t="s">
        <v>355</v>
      </c>
      <c r="J32" s="1432" t="s">
        <v>146</v>
      </c>
      <c r="K32" s="1433">
        <v>2</v>
      </c>
      <c r="L32" s="1224"/>
      <c r="M32" s="366"/>
      <c r="N32" s="366"/>
      <c r="O32" s="366"/>
      <c r="P32" s="366"/>
      <c r="Q32" s="366"/>
      <c r="R32" s="1434">
        <v>0.31439999999999868</v>
      </c>
      <c r="S32" s="1435">
        <v>0.62879999999999736</v>
      </c>
      <c r="T32" s="1435">
        <v>0.94319999999999604</v>
      </c>
      <c r="U32" s="1435">
        <v>1.2575999999999947</v>
      </c>
      <c r="V32" s="1435">
        <v>1.5719999999999934</v>
      </c>
      <c r="W32" s="1435">
        <v>1.8863999999999921</v>
      </c>
      <c r="X32" s="1435">
        <v>2.2007999999999908</v>
      </c>
      <c r="Y32" s="1435">
        <v>2.5151999999999894</v>
      </c>
      <c r="Z32" s="1435">
        <v>2.8295999999999881</v>
      </c>
      <c r="AA32" s="1435">
        <v>3.1439999999999868</v>
      </c>
      <c r="AB32" s="1435">
        <v>3.4583999999999855</v>
      </c>
      <c r="AC32" s="1435">
        <v>3.7727999999999842</v>
      </c>
      <c r="AD32" s="1435">
        <v>4.0871999999999833</v>
      </c>
      <c r="AE32" s="1435">
        <v>4.4015999999999815</v>
      </c>
      <c r="AF32" s="1435">
        <v>4.7159999999999807</v>
      </c>
      <c r="AG32" s="1435">
        <v>5.0303999999999789</v>
      </c>
      <c r="AH32" s="1435">
        <v>5.344799999999978</v>
      </c>
      <c r="AI32" s="1435">
        <v>5.6591999999999762</v>
      </c>
      <c r="AJ32" s="1435">
        <v>5.9735999999999754</v>
      </c>
      <c r="AK32" s="1435">
        <v>6.2879999999999736</v>
      </c>
      <c r="AL32" s="1435">
        <v>6.6023999999999727</v>
      </c>
      <c r="AM32" s="1435">
        <v>6.916799999999971</v>
      </c>
      <c r="AN32" s="1435">
        <v>7.2311999999999701</v>
      </c>
      <c r="AO32" s="1435">
        <v>7.5455999999999683</v>
      </c>
      <c r="AP32" s="1435">
        <v>7.8599999999999994</v>
      </c>
      <c r="AQ32" s="1435">
        <v>7.9409500000000008</v>
      </c>
      <c r="AR32" s="1435">
        <v>8.021495250000001</v>
      </c>
      <c r="AS32" s="1435">
        <v>8.1016377737500012</v>
      </c>
      <c r="AT32" s="1435">
        <v>8.1813795848812507</v>
      </c>
      <c r="AU32" s="1435">
        <v>8.2607226869568446</v>
      </c>
      <c r="AV32" s="1435">
        <v>8.3396690735220602</v>
      </c>
      <c r="AW32" s="1435">
        <v>8.4182207281544503</v>
      </c>
      <c r="AX32" s="1435">
        <v>8.4963796245136773</v>
      </c>
      <c r="AY32" s="1435">
        <v>8.574147726391109</v>
      </c>
      <c r="AZ32" s="1435">
        <v>8.6515269877591532</v>
      </c>
      <c r="BA32" s="1435">
        <v>8.7285193528203582</v>
      </c>
      <c r="BB32" s="1435">
        <v>8.8051267560562572</v>
      </c>
      <c r="BC32" s="1435">
        <v>8.8813511222759765</v>
      </c>
      <c r="BD32" s="1435">
        <v>8.9571943666645968</v>
      </c>
      <c r="BE32" s="1435">
        <v>9.0326583948312731</v>
      </c>
      <c r="BF32" s="1435">
        <v>9.1077451028571161</v>
      </c>
      <c r="BG32" s="1435">
        <v>9.1824563773428309</v>
      </c>
      <c r="BH32" s="1435">
        <v>9.256794095456117</v>
      </c>
      <c r="BI32" s="1435">
        <v>9.3307601249788359</v>
      </c>
      <c r="BJ32" s="1435">
        <v>9.404356324353941</v>
      </c>
      <c r="BK32" s="1435">
        <v>9.4775845427321705</v>
      </c>
      <c r="BL32" s="1435">
        <v>9.5504466200185103</v>
      </c>
      <c r="BM32" s="1435">
        <v>9.6229443869184177</v>
      </c>
      <c r="BN32" s="1435">
        <v>9.695079664983826</v>
      </c>
      <c r="BO32" s="1435">
        <v>9.7668542666589069</v>
      </c>
      <c r="BP32" s="1436">
        <v>9.846854266658907</v>
      </c>
      <c r="BQ32" s="1437">
        <v>9.9168542666589072</v>
      </c>
      <c r="BR32" s="1437">
        <v>9.9868542666589057</v>
      </c>
      <c r="BS32" s="1437">
        <v>10.056854266658906</v>
      </c>
      <c r="BT32" s="1437">
        <v>10.136854266658908</v>
      </c>
      <c r="BU32" s="1437">
        <v>10.206854266658908</v>
      </c>
      <c r="BV32" s="1437">
        <v>10.276854266658907</v>
      </c>
      <c r="BW32" s="1437">
        <v>10.346854266658907</v>
      </c>
      <c r="BX32" s="1437">
        <v>10.416854266658907</v>
      </c>
      <c r="BY32" s="1437">
        <v>10.486854266658908</v>
      </c>
      <c r="BZ32" s="1437">
        <v>10.556854266658906</v>
      </c>
      <c r="CA32" s="1437">
        <v>10.626854266658906</v>
      </c>
      <c r="CB32" s="1437">
        <v>10.696854266658907</v>
      </c>
      <c r="CC32" s="1437">
        <v>10.766854266658907</v>
      </c>
      <c r="CD32" s="1437">
        <v>10.836854266658907</v>
      </c>
      <c r="CE32" s="1437">
        <v>10.896854266658908</v>
      </c>
      <c r="CF32" s="1437">
        <v>10.966854266658906</v>
      </c>
      <c r="CG32" s="1437">
        <v>11.036854266658906</v>
      </c>
      <c r="CH32" s="1437">
        <v>11.106854266658907</v>
      </c>
      <c r="CI32" s="1437">
        <v>11.166854266658907</v>
      </c>
      <c r="CJ32" s="1437">
        <v>11.236854266658908</v>
      </c>
      <c r="CK32" s="1437">
        <v>11.306854266658906</v>
      </c>
      <c r="CL32" s="1437">
        <v>11.366854266658907</v>
      </c>
      <c r="CM32" s="1437">
        <v>11.436854266658907</v>
      </c>
      <c r="CN32" s="1503">
        <v>11.496854266658907</v>
      </c>
      <c r="CO32" s="1580"/>
    </row>
    <row r="33" spans="2:93" ht="14.4" thickBot="1" x14ac:dyDescent="0.3">
      <c r="B3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 s="1427" t="s">
        <v>1739</v>
      </c>
      <c r="D33" s="1428" t="s">
        <v>1614</v>
      </c>
      <c r="E33" s="1429" t="s">
        <v>1131</v>
      </c>
      <c r="F33" s="1430" t="str">
        <f>VLOOKUP(TBL5_OptBen[[#This Row],[Option Type (defined list)]],'Option Typs_Grps'!B$2:C$47, 2, FALSE)</f>
        <v>Resource Options</v>
      </c>
      <c r="G33" s="1427" t="s">
        <v>1871</v>
      </c>
      <c r="H33" s="1428" t="s">
        <v>798</v>
      </c>
      <c r="I33" s="1431" t="s">
        <v>355</v>
      </c>
      <c r="J33" s="1432" t="s">
        <v>146</v>
      </c>
      <c r="K33" s="1433">
        <v>2</v>
      </c>
      <c r="L33" s="1224"/>
      <c r="M33" s="366"/>
      <c r="N33" s="366"/>
      <c r="O33" s="366"/>
      <c r="P33" s="366"/>
      <c r="Q33" s="366"/>
      <c r="R33" s="1434"/>
      <c r="S33" s="1435"/>
      <c r="T33" s="1435"/>
      <c r="U33" s="1435"/>
      <c r="V33" s="1435">
        <v>11.52</v>
      </c>
      <c r="W33" s="1435">
        <v>11.52</v>
      </c>
      <c r="X33" s="1435">
        <v>11.52</v>
      </c>
      <c r="Y33" s="1435">
        <v>11.52</v>
      </c>
      <c r="Z33" s="1435">
        <v>11.52</v>
      </c>
      <c r="AA33" s="1435">
        <v>11.52</v>
      </c>
      <c r="AB33" s="1435">
        <v>11.52</v>
      </c>
      <c r="AC33" s="1435">
        <v>11.52</v>
      </c>
      <c r="AD33" s="1435">
        <v>11.52</v>
      </c>
      <c r="AE33" s="1435">
        <v>11.52</v>
      </c>
      <c r="AF33" s="1435">
        <v>11.52</v>
      </c>
      <c r="AG33" s="1435">
        <v>11.52</v>
      </c>
      <c r="AH33" s="1435">
        <v>11.52</v>
      </c>
      <c r="AI33" s="1435">
        <v>11.52</v>
      </c>
      <c r="AJ33" s="1435">
        <v>11.52</v>
      </c>
      <c r="AK33" s="1435">
        <v>11.52</v>
      </c>
      <c r="AL33" s="1435">
        <v>11.52</v>
      </c>
      <c r="AM33" s="1435">
        <v>11.52</v>
      </c>
      <c r="AN33" s="1435">
        <v>11.52</v>
      </c>
      <c r="AO33" s="1435">
        <v>11.52</v>
      </c>
      <c r="AP33" s="1435">
        <v>11.52</v>
      </c>
      <c r="AQ33" s="1435">
        <v>11.52</v>
      </c>
      <c r="AR33" s="1435">
        <v>11.52</v>
      </c>
      <c r="AS33" s="1435">
        <v>11.52</v>
      </c>
      <c r="AT33" s="1435">
        <v>11.52</v>
      </c>
      <c r="AU33" s="1435">
        <v>11.52</v>
      </c>
      <c r="AV33" s="1435">
        <v>11.52</v>
      </c>
      <c r="AW33" s="1435">
        <v>11.52</v>
      </c>
      <c r="AX33" s="1435">
        <v>11.52</v>
      </c>
      <c r="AY33" s="1435">
        <v>11.52</v>
      </c>
      <c r="AZ33" s="1435">
        <v>11.52</v>
      </c>
      <c r="BA33" s="1435">
        <v>11.52</v>
      </c>
      <c r="BB33" s="1435">
        <v>11.52</v>
      </c>
      <c r="BC33" s="1435">
        <v>11.52</v>
      </c>
      <c r="BD33" s="1435">
        <v>11.52</v>
      </c>
      <c r="BE33" s="1435">
        <v>11.52</v>
      </c>
      <c r="BF33" s="1435">
        <v>11.52</v>
      </c>
      <c r="BG33" s="1435">
        <v>11.52</v>
      </c>
      <c r="BH33" s="1435">
        <v>11.52</v>
      </c>
      <c r="BI33" s="1435">
        <v>11.52</v>
      </c>
      <c r="BJ33" s="1435">
        <v>11.52</v>
      </c>
      <c r="BK33" s="1435">
        <v>11.52</v>
      </c>
      <c r="BL33" s="1435">
        <v>11.52</v>
      </c>
      <c r="BM33" s="1435">
        <v>11.52</v>
      </c>
      <c r="BN33" s="1435">
        <v>11.52</v>
      </c>
      <c r="BO33" s="1435">
        <v>11.52</v>
      </c>
      <c r="BP33" s="1436"/>
      <c r="BQ33" s="1437"/>
      <c r="BR33" s="1437"/>
      <c r="BS33" s="1437"/>
      <c r="BT33" s="1437"/>
      <c r="BU33" s="1437"/>
      <c r="BV33" s="1437"/>
      <c r="BW33" s="1437"/>
      <c r="BX33" s="1437"/>
      <c r="BY33" s="1437"/>
      <c r="BZ33" s="1437"/>
      <c r="CA33" s="1437"/>
      <c r="CB33" s="1437"/>
      <c r="CC33" s="1437"/>
      <c r="CD33" s="1437"/>
      <c r="CE33" s="1437"/>
      <c r="CF33" s="1437"/>
      <c r="CG33" s="1437"/>
      <c r="CH33" s="1437"/>
      <c r="CI33" s="1437"/>
      <c r="CJ33" s="1437"/>
      <c r="CK33" s="1437"/>
      <c r="CL33" s="1437"/>
      <c r="CM33" s="1437"/>
      <c r="CN33" s="1503"/>
      <c r="CO33" s="1580"/>
    </row>
    <row r="34" spans="2:93" ht="14.4" thickBot="1" x14ac:dyDescent="0.3">
      <c r="B3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 s="1427" t="s">
        <v>1737</v>
      </c>
      <c r="D34" s="1428" t="s">
        <v>1612</v>
      </c>
      <c r="E34" s="1429" t="s">
        <v>1293</v>
      </c>
      <c r="F34" s="1430" t="str">
        <f>VLOOKUP(TBL5_OptBen[[#This Row],[Option Type (defined list)]],'Option Typs_Grps'!B$2:C$47, 2, FALSE)</f>
        <v>Customer Options</v>
      </c>
      <c r="G34" s="1427" t="s">
        <v>1871</v>
      </c>
      <c r="H34" s="1428" t="s">
        <v>798</v>
      </c>
      <c r="I34" s="1431" t="s">
        <v>355</v>
      </c>
      <c r="J34" s="1432" t="s">
        <v>146</v>
      </c>
      <c r="K34" s="1433">
        <v>2</v>
      </c>
      <c r="L34" s="1224">
        <v>6.5</v>
      </c>
      <c r="M34" s="366">
        <v>6.5</v>
      </c>
      <c r="N34" s="366">
        <v>6.5</v>
      </c>
      <c r="O34" s="366">
        <v>6.5</v>
      </c>
      <c r="P34" s="366">
        <v>6.5</v>
      </c>
      <c r="Q34" s="366">
        <v>6.5</v>
      </c>
      <c r="R34" s="1434">
        <v>6.5</v>
      </c>
      <c r="S34" s="1435">
        <v>6.5</v>
      </c>
      <c r="T34" s="1435">
        <v>6.5</v>
      </c>
      <c r="U34" s="1435">
        <v>6.5</v>
      </c>
      <c r="V34" s="1435">
        <v>6.5</v>
      </c>
      <c r="W34" s="1435">
        <v>6.5</v>
      </c>
      <c r="X34" s="1435">
        <v>6.5</v>
      </c>
      <c r="Y34" s="1435">
        <v>6.5</v>
      </c>
      <c r="Z34" s="1435">
        <v>6.5</v>
      </c>
      <c r="AA34" s="1435">
        <v>6.5</v>
      </c>
      <c r="AB34" s="1435">
        <v>6.5</v>
      </c>
      <c r="AC34" s="1435">
        <v>6.5</v>
      </c>
      <c r="AD34" s="1435">
        <v>6.5</v>
      </c>
      <c r="AE34" s="1435">
        <v>6.5</v>
      </c>
      <c r="AF34" s="1435">
        <v>6.5</v>
      </c>
      <c r="AG34" s="1435">
        <v>6.5</v>
      </c>
      <c r="AH34" s="1435">
        <v>6.5</v>
      </c>
      <c r="AI34" s="1435">
        <v>6.5</v>
      </c>
      <c r="AJ34" s="1435">
        <v>6.5</v>
      </c>
      <c r="AK34" s="1435">
        <v>6.5</v>
      </c>
      <c r="AL34" s="1435">
        <v>6.5</v>
      </c>
      <c r="AM34" s="1435">
        <v>6.5</v>
      </c>
      <c r="AN34" s="1435">
        <v>6.5</v>
      </c>
      <c r="AO34" s="1435">
        <v>6.5</v>
      </c>
      <c r="AP34" s="1435">
        <v>6.5</v>
      </c>
      <c r="AQ34" s="1435">
        <v>6.5</v>
      </c>
      <c r="AR34" s="1435">
        <v>6.5</v>
      </c>
      <c r="AS34" s="1435">
        <v>6.5</v>
      </c>
      <c r="AT34" s="1435">
        <v>6.5</v>
      </c>
      <c r="AU34" s="1435">
        <v>6.5</v>
      </c>
      <c r="AV34" s="1435">
        <v>6.5</v>
      </c>
      <c r="AW34" s="1435">
        <v>6.5</v>
      </c>
      <c r="AX34" s="1435">
        <v>6.5</v>
      </c>
      <c r="AY34" s="1435">
        <v>6.5</v>
      </c>
      <c r="AZ34" s="1435">
        <v>6.5</v>
      </c>
      <c r="BA34" s="1435">
        <v>6.5</v>
      </c>
      <c r="BB34" s="1435">
        <v>6.5</v>
      </c>
      <c r="BC34" s="1435">
        <v>6.5</v>
      </c>
      <c r="BD34" s="1435">
        <v>6.5</v>
      </c>
      <c r="BE34" s="1435">
        <v>6.5</v>
      </c>
      <c r="BF34" s="1435">
        <v>6.5</v>
      </c>
      <c r="BG34" s="1435">
        <v>6.5</v>
      </c>
      <c r="BH34" s="1435">
        <v>6.5</v>
      </c>
      <c r="BI34" s="1435">
        <v>6.5</v>
      </c>
      <c r="BJ34" s="1435">
        <v>6.5</v>
      </c>
      <c r="BK34" s="1435">
        <v>6.5</v>
      </c>
      <c r="BL34" s="1435">
        <v>6.5</v>
      </c>
      <c r="BM34" s="1435">
        <v>6.5</v>
      </c>
      <c r="BN34" s="1435">
        <v>6.5</v>
      </c>
      <c r="BO34" s="1435">
        <v>6.5</v>
      </c>
      <c r="BP34" s="1436"/>
      <c r="BQ34" s="1437"/>
      <c r="BR34" s="1437"/>
      <c r="BS34" s="1437"/>
      <c r="BT34" s="1437"/>
      <c r="BU34" s="1437"/>
      <c r="BV34" s="1437"/>
      <c r="BW34" s="1437"/>
      <c r="BX34" s="1437"/>
      <c r="BY34" s="1437"/>
      <c r="BZ34" s="1437"/>
      <c r="CA34" s="1437"/>
      <c r="CB34" s="1437"/>
      <c r="CC34" s="1437"/>
      <c r="CD34" s="1437"/>
      <c r="CE34" s="1437"/>
      <c r="CF34" s="1437"/>
      <c r="CG34" s="1437"/>
      <c r="CH34" s="1437"/>
      <c r="CI34" s="1437"/>
      <c r="CJ34" s="1437"/>
      <c r="CK34" s="1437"/>
      <c r="CL34" s="1437"/>
      <c r="CM34" s="1437"/>
      <c r="CN34" s="1503"/>
      <c r="CO34" s="1580"/>
    </row>
    <row r="35" spans="2:93" ht="14.4" thickBot="1" x14ac:dyDescent="0.3">
      <c r="B3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 s="1427" t="s">
        <v>1738</v>
      </c>
      <c r="D35" s="1428" t="s">
        <v>1613</v>
      </c>
      <c r="E35" s="1429" t="s">
        <v>1293</v>
      </c>
      <c r="F35" s="1430" t="str">
        <f>VLOOKUP(TBL5_OptBen[[#This Row],[Option Type (defined list)]],'Option Typs_Grps'!B$2:C$47, 2, FALSE)</f>
        <v>Customer Options</v>
      </c>
      <c r="G35" s="1427" t="s">
        <v>1871</v>
      </c>
      <c r="H35" s="1428" t="s">
        <v>798</v>
      </c>
      <c r="I35" s="1431" t="s">
        <v>355</v>
      </c>
      <c r="J35" s="1432" t="s">
        <v>146</v>
      </c>
      <c r="K35" s="1433">
        <v>2</v>
      </c>
      <c r="L35" s="1224">
        <v>10.8</v>
      </c>
      <c r="M35" s="366">
        <v>10.8</v>
      </c>
      <c r="N35" s="366">
        <v>10.8</v>
      </c>
      <c r="O35" s="366">
        <v>10.8</v>
      </c>
      <c r="P35" s="366">
        <v>10.8</v>
      </c>
      <c r="Q35" s="366">
        <v>10.8</v>
      </c>
      <c r="R35" s="1434">
        <v>10.8</v>
      </c>
      <c r="S35" s="1435">
        <v>10.8</v>
      </c>
      <c r="T35" s="1435">
        <v>10.8</v>
      </c>
      <c r="U35" s="1435">
        <v>10.8</v>
      </c>
      <c r="V35" s="1435">
        <v>10.8</v>
      </c>
      <c r="W35" s="1435">
        <v>10.8</v>
      </c>
      <c r="X35" s="1435">
        <v>10.8</v>
      </c>
      <c r="Y35" s="1435">
        <v>10.8</v>
      </c>
      <c r="Z35" s="1435">
        <v>10.8</v>
      </c>
      <c r="AA35" s="1435">
        <v>10.8</v>
      </c>
      <c r="AB35" s="1435">
        <v>10.8</v>
      </c>
      <c r="AC35" s="1435">
        <v>10.8</v>
      </c>
      <c r="AD35" s="1435">
        <v>10.8</v>
      </c>
      <c r="AE35" s="1435">
        <v>10.8</v>
      </c>
      <c r="AF35" s="1435">
        <v>10.8</v>
      </c>
      <c r="AG35" s="1435">
        <v>10.8</v>
      </c>
      <c r="AH35" s="1435">
        <v>10.8</v>
      </c>
      <c r="AI35" s="1435">
        <v>10.8</v>
      </c>
      <c r="AJ35" s="1435">
        <v>10.8</v>
      </c>
      <c r="AK35" s="1435">
        <v>10.8</v>
      </c>
      <c r="AL35" s="1435">
        <v>10.8</v>
      </c>
      <c r="AM35" s="1435">
        <v>10.8</v>
      </c>
      <c r="AN35" s="1435">
        <v>10.8</v>
      </c>
      <c r="AO35" s="1435">
        <v>10.8</v>
      </c>
      <c r="AP35" s="1435">
        <v>10.8</v>
      </c>
      <c r="AQ35" s="1435">
        <v>10.8</v>
      </c>
      <c r="AR35" s="1435">
        <v>10.8</v>
      </c>
      <c r="AS35" s="1435">
        <v>10.8</v>
      </c>
      <c r="AT35" s="1435">
        <v>10.8</v>
      </c>
      <c r="AU35" s="1435">
        <v>10.8</v>
      </c>
      <c r="AV35" s="1435">
        <v>10.8</v>
      </c>
      <c r="AW35" s="1435">
        <v>10.8</v>
      </c>
      <c r="AX35" s="1435">
        <v>10.8</v>
      </c>
      <c r="AY35" s="1435">
        <v>10.8</v>
      </c>
      <c r="AZ35" s="1435">
        <v>10.8</v>
      </c>
      <c r="BA35" s="1435">
        <v>10.8</v>
      </c>
      <c r="BB35" s="1435">
        <v>10.8</v>
      </c>
      <c r="BC35" s="1435">
        <v>10.8</v>
      </c>
      <c r="BD35" s="1435">
        <v>10.8</v>
      </c>
      <c r="BE35" s="1435">
        <v>10.8</v>
      </c>
      <c r="BF35" s="1435">
        <v>10.8</v>
      </c>
      <c r="BG35" s="1435">
        <v>10.8</v>
      </c>
      <c r="BH35" s="1435">
        <v>10.8</v>
      </c>
      <c r="BI35" s="1435">
        <v>10.8</v>
      </c>
      <c r="BJ35" s="1435">
        <v>10.8</v>
      </c>
      <c r="BK35" s="1435">
        <v>10.8</v>
      </c>
      <c r="BL35" s="1435">
        <v>10.8</v>
      </c>
      <c r="BM35" s="1435">
        <v>10.8</v>
      </c>
      <c r="BN35" s="1435">
        <v>10.8</v>
      </c>
      <c r="BO35" s="1435">
        <v>10.8</v>
      </c>
      <c r="BP35" s="1436"/>
      <c r="BQ35" s="1437"/>
      <c r="BR35" s="1437"/>
      <c r="BS35" s="1437"/>
      <c r="BT35" s="1437"/>
      <c r="BU35" s="1437"/>
      <c r="BV35" s="1437"/>
      <c r="BW35" s="1437"/>
      <c r="BX35" s="1437"/>
      <c r="BY35" s="1437"/>
      <c r="BZ35" s="1437"/>
      <c r="CA35" s="1437"/>
      <c r="CB35" s="1437"/>
      <c r="CC35" s="1437"/>
      <c r="CD35" s="1437"/>
      <c r="CE35" s="1437"/>
      <c r="CF35" s="1437"/>
      <c r="CG35" s="1437"/>
      <c r="CH35" s="1437"/>
      <c r="CI35" s="1437"/>
      <c r="CJ35" s="1437"/>
      <c r="CK35" s="1437"/>
      <c r="CL35" s="1437"/>
      <c r="CM35" s="1437"/>
      <c r="CN35" s="1503"/>
      <c r="CO35" s="1580"/>
    </row>
    <row r="36" spans="2:93" ht="14.4" thickBot="1" x14ac:dyDescent="0.3">
      <c r="B3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 s="1427" t="s">
        <v>1736</v>
      </c>
      <c r="D36" s="1428" t="s">
        <v>2007</v>
      </c>
      <c r="E36" s="1429" t="s">
        <v>765</v>
      </c>
      <c r="F36" s="1430" t="str">
        <f>VLOOKUP(TBL5_OptBen[[#This Row],[Option Type (defined list)]],'Option Typs_Grps'!B$2:C$47, 2, FALSE)</f>
        <v>Resource Options</v>
      </c>
      <c r="G36" s="1427" t="s">
        <v>1871</v>
      </c>
      <c r="H36" s="1428" t="s">
        <v>798</v>
      </c>
      <c r="I36" s="1431" t="s">
        <v>355</v>
      </c>
      <c r="J36" s="1432" t="s">
        <v>146</v>
      </c>
      <c r="K36" s="1433">
        <v>2</v>
      </c>
      <c r="L36" s="1224">
        <v>3.6</v>
      </c>
      <c r="M36" s="366">
        <v>3.6</v>
      </c>
      <c r="N36" s="366">
        <v>3.6</v>
      </c>
      <c r="O36" s="366">
        <v>3.6</v>
      </c>
      <c r="P36" s="366">
        <v>3.6</v>
      </c>
      <c r="Q36" s="366">
        <v>3.6</v>
      </c>
      <c r="R36" s="1434">
        <v>3.6</v>
      </c>
      <c r="S36" s="1435">
        <v>3.6</v>
      </c>
      <c r="T36" s="1435">
        <v>3.6</v>
      </c>
      <c r="U36" s="1435">
        <v>3.6</v>
      </c>
      <c r="V36" s="1435">
        <v>3.6</v>
      </c>
      <c r="W36" s="1435">
        <v>1.3</v>
      </c>
      <c r="X36" s="1435">
        <v>1.3</v>
      </c>
      <c r="Y36" s="1435">
        <v>1.3</v>
      </c>
      <c r="Z36" s="1435">
        <v>1.3</v>
      </c>
      <c r="AA36" s="1435">
        <v>1.3</v>
      </c>
      <c r="AB36" s="1435">
        <v>1.3</v>
      </c>
      <c r="AC36" s="1435">
        <v>1.3</v>
      </c>
      <c r="AD36" s="1435">
        <v>1.3</v>
      </c>
      <c r="AE36" s="1435">
        <v>1.3</v>
      </c>
      <c r="AF36" s="1435">
        <v>1.3</v>
      </c>
      <c r="AG36" s="1435">
        <v>1.3</v>
      </c>
      <c r="AH36" s="1435">
        <v>0</v>
      </c>
      <c r="AI36" s="1435">
        <v>0</v>
      </c>
      <c r="AJ36" s="1435">
        <v>0</v>
      </c>
      <c r="AK36" s="1435">
        <v>0</v>
      </c>
      <c r="AL36" s="1435">
        <v>0</v>
      </c>
      <c r="AM36" s="1435">
        <v>0</v>
      </c>
      <c r="AN36" s="1435">
        <v>0</v>
      </c>
      <c r="AO36" s="1435">
        <v>0</v>
      </c>
      <c r="AP36" s="1435">
        <v>0</v>
      </c>
      <c r="AQ36" s="1435">
        <v>0</v>
      </c>
      <c r="AR36" s="1435">
        <v>0</v>
      </c>
      <c r="AS36" s="1435">
        <v>0</v>
      </c>
      <c r="AT36" s="1435">
        <v>0</v>
      </c>
      <c r="AU36" s="1435">
        <v>0</v>
      </c>
      <c r="AV36" s="1435">
        <v>0</v>
      </c>
      <c r="AW36" s="1435">
        <v>0</v>
      </c>
      <c r="AX36" s="1435">
        <v>0</v>
      </c>
      <c r="AY36" s="1435">
        <v>0</v>
      </c>
      <c r="AZ36" s="1435">
        <v>0</v>
      </c>
      <c r="BA36" s="1435">
        <v>0</v>
      </c>
      <c r="BB36" s="1435">
        <v>0</v>
      </c>
      <c r="BC36" s="1435">
        <v>0</v>
      </c>
      <c r="BD36" s="1435">
        <v>0</v>
      </c>
      <c r="BE36" s="1435">
        <v>0</v>
      </c>
      <c r="BF36" s="1435">
        <v>0</v>
      </c>
      <c r="BG36" s="1435">
        <v>0</v>
      </c>
      <c r="BH36" s="1435">
        <v>0</v>
      </c>
      <c r="BI36" s="1435">
        <v>0</v>
      </c>
      <c r="BJ36" s="1435">
        <v>0</v>
      </c>
      <c r="BK36" s="1435">
        <v>0</v>
      </c>
      <c r="BL36" s="1435">
        <v>0</v>
      </c>
      <c r="BM36" s="1435">
        <v>0</v>
      </c>
      <c r="BN36" s="1435">
        <v>0</v>
      </c>
      <c r="BO36" s="1435">
        <v>0</v>
      </c>
      <c r="BP36" s="1436"/>
      <c r="BQ36" s="1437"/>
      <c r="BR36" s="1437"/>
      <c r="BS36" s="1437"/>
      <c r="BT36" s="1437"/>
      <c r="BU36" s="1437"/>
      <c r="BV36" s="1437"/>
      <c r="BW36" s="1437"/>
      <c r="BX36" s="1437"/>
      <c r="BY36" s="1437"/>
      <c r="BZ36" s="1437"/>
      <c r="CA36" s="1437"/>
      <c r="CB36" s="1437"/>
      <c r="CC36" s="1437"/>
      <c r="CD36" s="1437"/>
      <c r="CE36" s="1437"/>
      <c r="CF36" s="1437"/>
      <c r="CG36" s="1437"/>
      <c r="CH36" s="1437"/>
      <c r="CI36" s="1437"/>
      <c r="CJ36" s="1437"/>
      <c r="CK36" s="1437"/>
      <c r="CL36" s="1437"/>
      <c r="CM36" s="1437"/>
      <c r="CN36" s="1503"/>
      <c r="CO36" s="1580"/>
    </row>
    <row r="37" spans="2:93" ht="14.4" thickBot="1" x14ac:dyDescent="0.3">
      <c r="B3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427" t="s">
        <v>2004</v>
      </c>
      <c r="D37" s="1428" t="s">
        <v>2005</v>
      </c>
      <c r="E37" s="1429" t="s">
        <v>775</v>
      </c>
      <c r="F37" s="1430" t="str">
        <f>VLOOKUP(TBL5_OptBen[[#This Row],[Option Type (defined list)]],'Option Typs_Grps'!B$2:C$47, 2, FALSE)</f>
        <v>Distribution Options</v>
      </c>
      <c r="G37" s="1427" t="s">
        <v>1871</v>
      </c>
      <c r="H37" s="1428" t="s">
        <v>798</v>
      </c>
      <c r="I37" s="1431" t="s">
        <v>355</v>
      </c>
      <c r="J37" s="1432" t="s">
        <v>146</v>
      </c>
      <c r="K37" s="1433">
        <v>2</v>
      </c>
      <c r="L37" s="1224"/>
      <c r="M37" s="366"/>
      <c r="N37" s="366"/>
      <c r="O37" s="366"/>
      <c r="P37" s="366"/>
      <c r="Q37" s="366"/>
      <c r="R37" s="1434"/>
      <c r="S37" s="1435"/>
      <c r="T37" s="1435"/>
      <c r="U37" s="1435"/>
      <c r="V37" s="1435"/>
      <c r="W37" s="1435"/>
      <c r="X37" s="1435"/>
      <c r="Y37" s="1435"/>
      <c r="Z37" s="1435"/>
      <c r="AA37" s="1435"/>
      <c r="AB37" s="1435"/>
      <c r="AC37" s="1435"/>
      <c r="AD37" s="1435"/>
      <c r="AE37" s="1435"/>
      <c r="AF37" s="1435"/>
      <c r="AG37" s="1435"/>
      <c r="AH37" s="1435"/>
      <c r="AI37" s="1435"/>
      <c r="AJ37" s="1435"/>
      <c r="AK37" s="1435"/>
      <c r="AL37" s="1435"/>
      <c r="AM37" s="1435"/>
      <c r="AN37" s="1435"/>
      <c r="AO37" s="1435"/>
      <c r="AP37" s="1435"/>
      <c r="AQ37" s="1435"/>
      <c r="AR37" s="1435"/>
      <c r="AS37" s="1435"/>
      <c r="AT37" s="1435">
        <v>30.658629999999999</v>
      </c>
      <c r="AU37" s="1435">
        <v>31.518522300000001</v>
      </c>
      <c r="AV37" s="1435">
        <v>31.658174500000001</v>
      </c>
      <c r="AW37" s="1435">
        <v>33.215915699999996</v>
      </c>
      <c r="AX37" s="1435">
        <v>33.308100000000003</v>
      </c>
      <c r="AY37" s="1435">
        <v>34.235140000000001</v>
      </c>
      <c r="AZ37" s="1435">
        <v>34.587665600000001</v>
      </c>
      <c r="BA37" s="1435">
        <v>35.420757299999998</v>
      </c>
      <c r="BB37" s="1435">
        <v>35.399389999999997</v>
      </c>
      <c r="BC37" s="1435">
        <v>33.181407900000004</v>
      </c>
      <c r="BD37" s="1435">
        <v>37.262886000000002</v>
      </c>
      <c r="BE37" s="1435">
        <v>35.168959999999998</v>
      </c>
      <c r="BF37" s="1435">
        <v>36.256160000000001</v>
      </c>
      <c r="BG37" s="1435">
        <v>35.610332499999998</v>
      </c>
      <c r="BH37" s="1435">
        <v>34.389396699999999</v>
      </c>
      <c r="BI37" s="1435">
        <v>34.074170000000002</v>
      </c>
      <c r="BJ37" s="1435">
        <v>33.162939999999999</v>
      </c>
      <c r="BK37" s="1435">
        <v>32.037902799999998</v>
      </c>
      <c r="BL37" s="1435">
        <v>31.6390858</v>
      </c>
      <c r="BM37" s="1435">
        <v>31.329856899999999</v>
      </c>
      <c r="BN37" s="1435">
        <v>31.648060000000001</v>
      </c>
      <c r="BO37" s="1435">
        <v>32.067129999999999</v>
      </c>
      <c r="BP37" s="1436"/>
      <c r="BQ37" s="1437"/>
      <c r="BR37" s="1437"/>
      <c r="BS37" s="1437"/>
      <c r="BT37" s="1437"/>
      <c r="BU37" s="1437"/>
      <c r="BV37" s="1437"/>
      <c r="BW37" s="1437"/>
      <c r="BX37" s="1437"/>
      <c r="BY37" s="1437"/>
      <c r="BZ37" s="1437"/>
      <c r="CA37" s="1437"/>
      <c r="CB37" s="1437"/>
      <c r="CC37" s="1437"/>
      <c r="CD37" s="1437"/>
      <c r="CE37" s="1437"/>
      <c r="CF37" s="1437"/>
      <c r="CG37" s="1437"/>
      <c r="CH37" s="1437"/>
      <c r="CI37" s="1437"/>
      <c r="CJ37" s="1437"/>
      <c r="CK37" s="1437"/>
      <c r="CL37" s="1437"/>
      <c r="CM37" s="1437"/>
      <c r="CN37" s="1503"/>
      <c r="CO37" s="1580"/>
    </row>
    <row r="38" spans="2:93" ht="14.4" thickBot="1" x14ac:dyDescent="0.3">
      <c r="B3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 s="1427" t="s">
        <v>2227</v>
      </c>
      <c r="D38" s="1428" t="s">
        <v>2228</v>
      </c>
      <c r="E38" s="1429" t="s">
        <v>775</v>
      </c>
      <c r="F38" s="1430" t="str">
        <f>VLOOKUP(TBL5_OptBen[[#This Row],[Option Type (defined list)]],'Option Typs_Grps'!B$2:C$47, 2, FALSE)</f>
        <v>Distribution Options</v>
      </c>
      <c r="G38" s="1427" t="s">
        <v>1871</v>
      </c>
      <c r="H38" s="1428" t="s">
        <v>798</v>
      </c>
      <c r="I38" s="1431" t="s">
        <v>355</v>
      </c>
      <c r="J38" s="1432" t="s">
        <v>146</v>
      </c>
      <c r="K38" s="1433">
        <v>2</v>
      </c>
      <c r="L38" s="1224"/>
      <c r="M38" s="366">
        <v>0</v>
      </c>
      <c r="N38" s="366">
        <v>0</v>
      </c>
      <c r="O38" s="366">
        <v>0</v>
      </c>
      <c r="P38" s="366">
        <v>0</v>
      </c>
      <c r="Q38" s="366">
        <v>0</v>
      </c>
      <c r="R38" s="1434">
        <v>0</v>
      </c>
      <c r="S38" s="1435">
        <v>0</v>
      </c>
      <c r="T38" s="1435">
        <v>0</v>
      </c>
      <c r="U38" s="1435">
        <v>0</v>
      </c>
      <c r="V38" s="1435">
        <v>0</v>
      </c>
      <c r="W38" s="1435">
        <v>0</v>
      </c>
      <c r="X38" s="1435">
        <v>0</v>
      </c>
      <c r="Y38" s="1435">
        <v>0</v>
      </c>
      <c r="Z38" s="1435">
        <v>0</v>
      </c>
      <c r="AA38" s="1435">
        <v>0</v>
      </c>
      <c r="AB38" s="1435">
        <v>0</v>
      </c>
      <c r="AC38" s="1435">
        <v>0</v>
      </c>
      <c r="AD38" s="1435">
        <v>0</v>
      </c>
      <c r="AE38" s="1435">
        <v>0</v>
      </c>
      <c r="AF38" s="1435">
        <v>0</v>
      </c>
      <c r="AG38" s="1435">
        <v>0</v>
      </c>
      <c r="AH38" s="1435">
        <v>0</v>
      </c>
      <c r="AI38" s="1435">
        <v>0</v>
      </c>
      <c r="AJ38" s="1435">
        <v>0</v>
      </c>
      <c r="AK38" s="1435">
        <v>0</v>
      </c>
      <c r="AL38" s="1435">
        <v>0</v>
      </c>
      <c r="AM38" s="1435">
        <v>0</v>
      </c>
      <c r="AN38" s="1435">
        <v>0</v>
      </c>
      <c r="AO38" s="1435">
        <v>0</v>
      </c>
      <c r="AP38" s="1435">
        <v>0</v>
      </c>
      <c r="AQ38" s="1435">
        <v>0</v>
      </c>
      <c r="AR38" s="1435">
        <v>0</v>
      </c>
      <c r="AS38" s="1435">
        <v>0</v>
      </c>
      <c r="AT38" s="1435">
        <v>0</v>
      </c>
      <c r="AU38" s="1435">
        <v>0</v>
      </c>
      <c r="AV38" s="1435">
        <v>0</v>
      </c>
      <c r="AW38" s="1435">
        <v>0</v>
      </c>
      <c r="AX38" s="1435">
        <v>0</v>
      </c>
      <c r="AY38" s="1435">
        <v>0</v>
      </c>
      <c r="AZ38" s="1435">
        <v>0</v>
      </c>
      <c r="BA38" s="1435">
        <v>0</v>
      </c>
      <c r="BB38" s="1435">
        <v>0</v>
      </c>
      <c r="BC38" s="1435">
        <v>0</v>
      </c>
      <c r="BD38" s="1435">
        <v>0</v>
      </c>
      <c r="BE38" s="1435">
        <v>0</v>
      </c>
      <c r="BF38" s="1435">
        <v>0</v>
      </c>
      <c r="BG38" s="1435">
        <v>0</v>
      </c>
      <c r="BH38" s="1435">
        <v>0</v>
      </c>
      <c r="BI38" s="1435">
        <v>0</v>
      </c>
      <c r="BJ38" s="1435">
        <v>0</v>
      </c>
      <c r="BK38" s="1435">
        <v>0</v>
      </c>
      <c r="BL38" s="1435">
        <v>0</v>
      </c>
      <c r="BM38" s="1435">
        <v>0</v>
      </c>
      <c r="BN38" s="1435">
        <v>0</v>
      </c>
      <c r="BO38" s="1435">
        <v>0</v>
      </c>
      <c r="BP38" s="1436"/>
      <c r="BQ38" s="1437"/>
      <c r="BR38" s="1437"/>
      <c r="BS38" s="1437"/>
      <c r="BT38" s="1437"/>
      <c r="BU38" s="1437"/>
      <c r="BV38" s="1437"/>
      <c r="BW38" s="1437"/>
      <c r="BX38" s="1437"/>
      <c r="BY38" s="1437"/>
      <c r="BZ38" s="1437"/>
      <c r="CA38" s="1437"/>
      <c r="CB38" s="1437"/>
      <c r="CC38" s="1437"/>
      <c r="CD38" s="1437"/>
      <c r="CE38" s="1437"/>
      <c r="CF38" s="1437"/>
      <c r="CG38" s="1437"/>
      <c r="CH38" s="1437"/>
      <c r="CI38" s="1437"/>
      <c r="CJ38" s="1437"/>
      <c r="CK38" s="1437"/>
      <c r="CL38" s="1437"/>
      <c r="CM38" s="1437"/>
      <c r="CN38" s="1503"/>
      <c r="CO38" s="1580"/>
    </row>
    <row r="39" spans="2:93" ht="14.4" thickBot="1" x14ac:dyDescent="0.3">
      <c r="B3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 s="1427" t="s">
        <v>2229</v>
      </c>
      <c r="D39" s="1428" t="s">
        <v>2230</v>
      </c>
      <c r="E39" s="1429" t="s">
        <v>775</v>
      </c>
      <c r="F39" s="1430" t="str">
        <f>VLOOKUP(TBL5_OptBen[[#This Row],[Option Type (defined list)]],'Option Typs_Grps'!B$2:C$47, 2, FALSE)</f>
        <v>Distribution Options</v>
      </c>
      <c r="G39" s="1427" t="s">
        <v>1871</v>
      </c>
      <c r="H39" s="1428" t="s">
        <v>798</v>
      </c>
      <c r="I39" s="1431" t="s">
        <v>355</v>
      </c>
      <c r="J39" s="1432" t="s">
        <v>146</v>
      </c>
      <c r="K39" s="1433">
        <v>2</v>
      </c>
      <c r="L39" s="1224"/>
      <c r="M39" s="366"/>
      <c r="N39" s="366"/>
      <c r="O39" s="366"/>
      <c r="P39" s="366"/>
      <c r="Q39" s="366"/>
      <c r="R39" s="1434"/>
      <c r="S39" s="1435"/>
      <c r="T39" s="1435"/>
      <c r="U39" s="1435"/>
      <c r="V39" s="1435">
        <v>-24</v>
      </c>
      <c r="W39" s="1435">
        <v>-24</v>
      </c>
      <c r="X39" s="1435">
        <v>-24</v>
      </c>
      <c r="Y39" s="1435">
        <v>-24</v>
      </c>
      <c r="Z39" s="1435">
        <v>-24</v>
      </c>
      <c r="AA39" s="1435">
        <v>-24</v>
      </c>
      <c r="AB39" s="1435">
        <v>-24</v>
      </c>
      <c r="AC39" s="1435">
        <v>-24</v>
      </c>
      <c r="AD39" s="1435">
        <v>-24</v>
      </c>
      <c r="AE39" s="1435">
        <v>-24</v>
      </c>
      <c r="AF39" s="1435">
        <v>-8.1323260000000008</v>
      </c>
      <c r="AG39" s="1435">
        <v>-14.0778017</v>
      </c>
      <c r="AH39" s="1435">
        <v>-2.3058700000000001</v>
      </c>
      <c r="AI39" s="1435">
        <v>-2.5754675900000001</v>
      </c>
      <c r="AJ39" s="1435">
        <v>0</v>
      </c>
      <c r="AK39" s="1435">
        <v>-8.4736419999999999</v>
      </c>
      <c r="AL39" s="1435">
        <v>-8.6822400000000002</v>
      </c>
      <c r="AM39" s="1435">
        <v>-9.2216269999999998</v>
      </c>
      <c r="AN39" s="1435">
        <v>-9.435155</v>
      </c>
      <c r="AO39" s="1435">
        <v>0</v>
      </c>
      <c r="AP39" s="1435">
        <v>0</v>
      </c>
      <c r="AQ39" s="1435">
        <v>0</v>
      </c>
      <c r="AR39" s="1435">
        <v>0</v>
      </c>
      <c r="AS39" s="1435">
        <v>0</v>
      </c>
      <c r="AT39" s="1435">
        <v>0</v>
      </c>
      <c r="AU39" s="1435">
        <v>0</v>
      </c>
      <c r="AV39" s="1435">
        <v>0</v>
      </c>
      <c r="AW39" s="1435">
        <v>0</v>
      </c>
      <c r="AX39" s="1435">
        <v>0</v>
      </c>
      <c r="AY39" s="1435">
        <v>0</v>
      </c>
      <c r="AZ39" s="1435">
        <v>0</v>
      </c>
      <c r="BA39" s="1435">
        <v>0</v>
      </c>
      <c r="BB39" s="1435">
        <v>0</v>
      </c>
      <c r="BC39" s="1435">
        <v>0</v>
      </c>
      <c r="BD39" s="1435">
        <v>0</v>
      </c>
      <c r="BE39" s="1435">
        <v>0</v>
      </c>
      <c r="BF39" s="1435">
        <v>0</v>
      </c>
      <c r="BG39" s="1435">
        <v>0</v>
      </c>
      <c r="BH39" s="1435">
        <v>0</v>
      </c>
      <c r="BI39" s="1435">
        <v>0</v>
      </c>
      <c r="BJ39" s="1435">
        <v>0</v>
      </c>
      <c r="BK39" s="1435">
        <v>0</v>
      </c>
      <c r="BL39" s="1435">
        <v>0</v>
      </c>
      <c r="BM39" s="1435">
        <v>0</v>
      </c>
      <c r="BN39" s="1435">
        <v>0</v>
      </c>
      <c r="BO39" s="1435">
        <v>0</v>
      </c>
      <c r="BP39" s="1436"/>
      <c r="BQ39" s="1437"/>
      <c r="BR39" s="1437"/>
      <c r="BS39" s="1437"/>
      <c r="BT39" s="1437"/>
      <c r="BU39" s="1437"/>
      <c r="BV39" s="1437"/>
      <c r="BW39" s="1437"/>
      <c r="BX39" s="1437"/>
      <c r="BY39" s="1437"/>
      <c r="BZ39" s="1437"/>
      <c r="CA39" s="1437"/>
      <c r="CB39" s="1437"/>
      <c r="CC39" s="1437"/>
      <c r="CD39" s="1437"/>
      <c r="CE39" s="1437"/>
      <c r="CF39" s="1437"/>
      <c r="CG39" s="1437"/>
      <c r="CH39" s="1437"/>
      <c r="CI39" s="1437"/>
      <c r="CJ39" s="1437"/>
      <c r="CK39" s="1437"/>
      <c r="CL39" s="1437"/>
      <c r="CM39" s="1437"/>
      <c r="CN39" s="1503"/>
      <c r="CO39" s="1580"/>
    </row>
    <row r="40" spans="2:93" ht="14.4" thickBot="1" x14ac:dyDescent="0.3">
      <c r="B4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 s="1427" t="s">
        <v>2246</v>
      </c>
      <c r="D40" s="1428" t="s">
        <v>2231</v>
      </c>
      <c r="E40" s="1429" t="s">
        <v>775</v>
      </c>
      <c r="F40" s="1430" t="str">
        <f>VLOOKUP(TBL5_OptBen[[#This Row],[Option Type (defined list)]],'Option Typs_Grps'!B$2:C$47, 2, FALSE)</f>
        <v>Distribution Options</v>
      </c>
      <c r="G40" s="1427" t="s">
        <v>1871</v>
      </c>
      <c r="H40" s="1428" t="s">
        <v>798</v>
      </c>
      <c r="I40" s="1431" t="s">
        <v>355</v>
      </c>
      <c r="J40" s="1432" t="s">
        <v>146</v>
      </c>
      <c r="K40" s="1433">
        <v>2</v>
      </c>
      <c r="L40" s="1224"/>
      <c r="M40" s="366">
        <v>0</v>
      </c>
      <c r="N40" s="366">
        <v>0</v>
      </c>
      <c r="O40" s="366">
        <v>0</v>
      </c>
      <c r="P40" s="366">
        <v>0</v>
      </c>
      <c r="Q40" s="366">
        <v>0</v>
      </c>
      <c r="R40" s="1434">
        <v>0</v>
      </c>
      <c r="S40" s="1435">
        <v>0</v>
      </c>
      <c r="T40" s="1435">
        <v>0</v>
      </c>
      <c r="U40" s="1435">
        <v>0</v>
      </c>
      <c r="V40" s="1435">
        <v>0</v>
      </c>
      <c r="W40" s="1435">
        <v>0</v>
      </c>
      <c r="X40" s="1435">
        <v>0</v>
      </c>
      <c r="Y40" s="1435">
        <v>0</v>
      </c>
      <c r="Z40" s="1435">
        <v>0</v>
      </c>
      <c r="AA40" s="1435">
        <v>0</v>
      </c>
      <c r="AB40" s="1435">
        <v>0</v>
      </c>
      <c r="AC40" s="1435">
        <v>0</v>
      </c>
      <c r="AD40" s="1435">
        <v>0</v>
      </c>
      <c r="AE40" s="1435">
        <v>0</v>
      </c>
      <c r="AF40" s="1435">
        <v>0</v>
      </c>
      <c r="AG40" s="1435">
        <v>0</v>
      </c>
      <c r="AH40" s="1435">
        <v>0</v>
      </c>
      <c r="AI40" s="1435">
        <v>0</v>
      </c>
      <c r="AJ40" s="1435">
        <v>0</v>
      </c>
      <c r="AK40" s="1435">
        <v>0</v>
      </c>
      <c r="AL40" s="1435">
        <v>0</v>
      </c>
      <c r="AM40" s="1435">
        <v>0</v>
      </c>
      <c r="AN40" s="1435">
        <v>0</v>
      </c>
      <c r="AO40" s="1435">
        <v>0</v>
      </c>
      <c r="AP40" s="1435">
        <v>0</v>
      </c>
      <c r="AQ40" s="1435">
        <v>0</v>
      </c>
      <c r="AR40" s="1435">
        <v>0</v>
      </c>
      <c r="AS40" s="1435">
        <v>0</v>
      </c>
      <c r="AT40" s="1435">
        <v>0</v>
      </c>
      <c r="AU40" s="1435">
        <v>0</v>
      </c>
      <c r="AV40" s="1435">
        <v>0</v>
      </c>
      <c r="AW40" s="1435">
        <v>0</v>
      </c>
      <c r="AX40" s="1435">
        <v>0</v>
      </c>
      <c r="AY40" s="1435">
        <v>0</v>
      </c>
      <c r="AZ40" s="1435">
        <v>0</v>
      </c>
      <c r="BA40" s="1435">
        <v>0</v>
      </c>
      <c r="BB40" s="1435">
        <v>0</v>
      </c>
      <c r="BC40" s="1435">
        <v>0</v>
      </c>
      <c r="BD40" s="1435">
        <v>0</v>
      </c>
      <c r="BE40" s="1435">
        <v>0</v>
      </c>
      <c r="BF40" s="1435">
        <v>0</v>
      </c>
      <c r="BG40" s="1435">
        <v>0</v>
      </c>
      <c r="BH40" s="1435">
        <v>0</v>
      </c>
      <c r="BI40" s="1435">
        <v>0</v>
      </c>
      <c r="BJ40" s="1435">
        <v>0</v>
      </c>
      <c r="BK40" s="1435">
        <v>0</v>
      </c>
      <c r="BL40" s="1435">
        <v>0</v>
      </c>
      <c r="BM40" s="1435">
        <v>0</v>
      </c>
      <c r="BN40" s="1435">
        <v>0</v>
      </c>
      <c r="BO40" s="1435">
        <v>0</v>
      </c>
      <c r="BP40" s="1436"/>
      <c r="BQ40" s="1437"/>
      <c r="BR40" s="1437"/>
      <c r="BS40" s="1437"/>
      <c r="BT40" s="1437"/>
      <c r="BU40" s="1437"/>
      <c r="BV40" s="1437"/>
      <c r="BW40" s="1437"/>
      <c r="BX40" s="1437"/>
      <c r="BY40" s="1437"/>
      <c r="BZ40" s="1437"/>
      <c r="CA40" s="1437"/>
      <c r="CB40" s="1437"/>
      <c r="CC40" s="1437"/>
      <c r="CD40" s="1437"/>
      <c r="CE40" s="1437"/>
      <c r="CF40" s="1437"/>
      <c r="CG40" s="1437"/>
      <c r="CH40" s="1437"/>
      <c r="CI40" s="1437"/>
      <c r="CJ40" s="1437"/>
      <c r="CK40" s="1437"/>
      <c r="CL40" s="1437"/>
      <c r="CM40" s="1437"/>
      <c r="CN40" s="1503"/>
      <c r="CO40" s="1580"/>
    </row>
    <row r="41" spans="2:93" ht="14.4" thickBot="1" x14ac:dyDescent="0.3">
      <c r="B4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 s="1427" t="s">
        <v>2247</v>
      </c>
      <c r="D41" s="1428" t="s">
        <v>2232</v>
      </c>
      <c r="E41" s="1429" t="s">
        <v>775</v>
      </c>
      <c r="F41" s="1430" t="str">
        <f>VLOOKUP(TBL5_OptBen[[#This Row],[Option Type (defined list)]],'Option Typs_Grps'!B$2:C$47, 2, FALSE)</f>
        <v>Distribution Options</v>
      </c>
      <c r="G41" s="1427" t="s">
        <v>1871</v>
      </c>
      <c r="H41" s="1428" t="s">
        <v>798</v>
      </c>
      <c r="I41" s="1431" t="s">
        <v>355</v>
      </c>
      <c r="J41" s="1432" t="s">
        <v>146</v>
      </c>
      <c r="K41" s="1433">
        <v>2</v>
      </c>
      <c r="L41" s="1224"/>
      <c r="M41" s="366"/>
      <c r="N41" s="366"/>
      <c r="O41" s="366"/>
      <c r="P41" s="366"/>
      <c r="Q41" s="366"/>
      <c r="R41" s="1434"/>
      <c r="S41" s="1435">
        <v>-14.03187</v>
      </c>
      <c r="T41" s="1435">
        <v>-15</v>
      </c>
      <c r="U41" s="1435">
        <v>-10.634192499999999</v>
      </c>
      <c r="V41" s="1435">
        <v>-12.21373</v>
      </c>
      <c r="W41" s="1435">
        <v>-15</v>
      </c>
      <c r="X41" s="1435">
        <v>-15</v>
      </c>
      <c r="Y41" s="1435">
        <v>-15</v>
      </c>
      <c r="Z41" s="1435">
        <v>-15</v>
      </c>
      <c r="AA41" s="1435">
        <v>-15</v>
      </c>
      <c r="AB41" s="1435">
        <v>-15</v>
      </c>
      <c r="AC41" s="1435">
        <v>-15</v>
      </c>
      <c r="AD41" s="1435">
        <v>-15</v>
      </c>
      <c r="AE41" s="1435">
        <v>-15</v>
      </c>
      <c r="AF41" s="1435">
        <v>-10.678829199999999</v>
      </c>
      <c r="AG41" s="1435">
        <v>-5.2168710000000003</v>
      </c>
      <c r="AH41" s="1435">
        <v>-15</v>
      </c>
      <c r="AI41" s="1435">
        <v>-15</v>
      </c>
      <c r="AJ41" s="1435">
        <v>-10.3778772</v>
      </c>
      <c r="AK41" s="1435">
        <v>0</v>
      </c>
      <c r="AL41" s="1435">
        <v>0</v>
      </c>
      <c r="AM41" s="1435">
        <v>0</v>
      </c>
      <c r="AN41" s="1435">
        <v>0</v>
      </c>
      <c r="AO41" s="1435">
        <v>0</v>
      </c>
      <c r="AP41" s="1435">
        <v>0</v>
      </c>
      <c r="AQ41" s="1435">
        <v>0</v>
      </c>
      <c r="AR41" s="1435">
        <v>0</v>
      </c>
      <c r="AS41" s="1435">
        <v>0</v>
      </c>
      <c r="AT41" s="1435">
        <v>0</v>
      </c>
      <c r="AU41" s="1435">
        <v>0</v>
      </c>
      <c r="AV41" s="1435">
        <v>0</v>
      </c>
      <c r="AW41" s="1435">
        <v>0</v>
      </c>
      <c r="AX41" s="1435">
        <v>0</v>
      </c>
      <c r="AY41" s="1435">
        <v>0</v>
      </c>
      <c r="AZ41" s="1435">
        <v>0</v>
      </c>
      <c r="BA41" s="1435">
        <v>0</v>
      </c>
      <c r="BB41" s="1435">
        <v>0</v>
      </c>
      <c r="BC41" s="1435">
        <v>0</v>
      </c>
      <c r="BD41" s="1435">
        <v>0</v>
      </c>
      <c r="BE41" s="1435">
        <v>0</v>
      </c>
      <c r="BF41" s="1435">
        <v>0</v>
      </c>
      <c r="BG41" s="1435">
        <v>0</v>
      </c>
      <c r="BH41" s="1435">
        <v>0</v>
      </c>
      <c r="BI41" s="1435">
        <v>0</v>
      </c>
      <c r="BJ41" s="1435">
        <v>0</v>
      </c>
      <c r="BK41" s="1435">
        <v>0</v>
      </c>
      <c r="BL41" s="1435">
        <v>0</v>
      </c>
      <c r="BM41" s="1435">
        <v>0</v>
      </c>
      <c r="BN41" s="1435">
        <v>0</v>
      </c>
      <c r="BO41" s="1435">
        <v>0</v>
      </c>
      <c r="BP41" s="1436"/>
      <c r="BQ41" s="1437"/>
      <c r="BR41" s="1437"/>
      <c r="BS41" s="1437"/>
      <c r="BT41" s="1437"/>
      <c r="BU41" s="1437"/>
      <c r="BV41" s="1437"/>
      <c r="BW41" s="1437"/>
      <c r="BX41" s="1437"/>
      <c r="BY41" s="1437"/>
      <c r="BZ41" s="1437"/>
      <c r="CA41" s="1437"/>
      <c r="CB41" s="1437"/>
      <c r="CC41" s="1437"/>
      <c r="CD41" s="1437"/>
      <c r="CE41" s="1437"/>
      <c r="CF41" s="1437"/>
      <c r="CG41" s="1437"/>
      <c r="CH41" s="1437"/>
      <c r="CI41" s="1437"/>
      <c r="CJ41" s="1437"/>
      <c r="CK41" s="1437"/>
      <c r="CL41" s="1437"/>
      <c r="CM41" s="1437"/>
      <c r="CN41" s="1503"/>
      <c r="CO41" s="1580"/>
    </row>
    <row r="42" spans="2:93" ht="14.4" thickBot="1" x14ac:dyDescent="0.3">
      <c r="B4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 s="1427" t="s">
        <v>2233</v>
      </c>
      <c r="D42" s="1428" t="s">
        <v>2234</v>
      </c>
      <c r="E42" s="1429" t="s">
        <v>775</v>
      </c>
      <c r="F42" s="1430" t="str">
        <f>VLOOKUP(TBL5_OptBen[[#This Row],[Option Type (defined list)]],'Option Typs_Grps'!B$2:C$47, 2, FALSE)</f>
        <v>Distribution Options</v>
      </c>
      <c r="G42" s="1427" t="s">
        <v>1871</v>
      </c>
      <c r="H42" s="1428" t="s">
        <v>798</v>
      </c>
      <c r="I42" s="1431" t="s">
        <v>355</v>
      </c>
      <c r="J42" s="1432" t="s">
        <v>146</v>
      </c>
      <c r="K42" s="1433">
        <v>2</v>
      </c>
      <c r="L42" s="1224"/>
      <c r="M42" s="366"/>
      <c r="N42" s="366"/>
      <c r="O42" s="366"/>
      <c r="P42" s="366"/>
      <c r="Q42" s="366"/>
      <c r="R42" s="1434"/>
      <c r="S42" s="1435"/>
      <c r="T42" s="1435"/>
      <c r="U42" s="1435"/>
      <c r="V42" s="1435">
        <v>-18.690685299999998</v>
      </c>
      <c r="W42" s="1435">
        <v>-9.3207609999999992</v>
      </c>
      <c r="X42" s="1435">
        <v>-8.4185929999999995</v>
      </c>
      <c r="Y42" s="1435">
        <v>-6.7612509999999997</v>
      </c>
      <c r="Z42" s="1435">
        <v>-6.1342230000000004</v>
      </c>
      <c r="AA42" s="1435">
        <v>-4.2291210000000001</v>
      </c>
      <c r="AB42" s="1435">
        <v>-5.2625510000000002</v>
      </c>
      <c r="AC42" s="1435">
        <v>-6.2793226200000003</v>
      </c>
      <c r="AD42" s="1435">
        <v>-5.9406610000000004</v>
      </c>
      <c r="AE42" s="1435">
        <v>-6.6491210000000001</v>
      </c>
      <c r="AF42" s="1435">
        <v>-2.1</v>
      </c>
      <c r="AG42" s="1435">
        <v>-2.1</v>
      </c>
      <c r="AH42" s="1435">
        <v>-2.1</v>
      </c>
      <c r="AI42" s="1435">
        <v>-2.1</v>
      </c>
      <c r="AJ42" s="1435">
        <v>-0.94296783200000001</v>
      </c>
      <c r="AK42" s="1435">
        <v>-2.1</v>
      </c>
      <c r="AL42" s="1435">
        <v>-2.1</v>
      </c>
      <c r="AM42" s="1435">
        <v>-2.1</v>
      </c>
      <c r="AN42" s="1435">
        <v>-2.1</v>
      </c>
      <c r="AO42" s="1435">
        <v>0</v>
      </c>
      <c r="AP42" s="1435">
        <v>0</v>
      </c>
      <c r="AQ42" s="1435">
        <v>0</v>
      </c>
      <c r="AR42" s="1435">
        <v>0</v>
      </c>
      <c r="AS42" s="1435">
        <v>0</v>
      </c>
      <c r="AT42" s="1435">
        <v>0</v>
      </c>
      <c r="AU42" s="1435">
        <v>0</v>
      </c>
      <c r="AV42" s="1435">
        <v>0</v>
      </c>
      <c r="AW42" s="1435">
        <v>0</v>
      </c>
      <c r="AX42" s="1435">
        <v>0</v>
      </c>
      <c r="AY42" s="1435">
        <v>0</v>
      </c>
      <c r="AZ42" s="1435">
        <v>0</v>
      </c>
      <c r="BA42" s="1435">
        <v>0</v>
      </c>
      <c r="BB42" s="1435">
        <v>0</v>
      </c>
      <c r="BC42" s="1435">
        <v>0</v>
      </c>
      <c r="BD42" s="1435">
        <v>0</v>
      </c>
      <c r="BE42" s="1435">
        <v>0</v>
      </c>
      <c r="BF42" s="1435">
        <v>0</v>
      </c>
      <c r="BG42" s="1435">
        <v>0</v>
      </c>
      <c r="BH42" s="1435">
        <v>0</v>
      </c>
      <c r="BI42" s="1435">
        <v>0</v>
      </c>
      <c r="BJ42" s="1435">
        <v>0</v>
      </c>
      <c r="BK42" s="1435">
        <v>0</v>
      </c>
      <c r="BL42" s="1435">
        <v>0</v>
      </c>
      <c r="BM42" s="1435">
        <v>0</v>
      </c>
      <c r="BN42" s="1435">
        <v>0</v>
      </c>
      <c r="BO42" s="1435">
        <v>0</v>
      </c>
      <c r="BP42" s="1436"/>
      <c r="BQ42" s="1437"/>
      <c r="BR42" s="1437"/>
      <c r="BS42" s="1437"/>
      <c r="BT42" s="1437"/>
      <c r="BU42" s="1437"/>
      <c r="BV42" s="1437"/>
      <c r="BW42" s="1437"/>
      <c r="BX42" s="1437"/>
      <c r="BY42" s="1437"/>
      <c r="BZ42" s="1437"/>
      <c r="CA42" s="1437"/>
      <c r="CB42" s="1437"/>
      <c r="CC42" s="1437"/>
      <c r="CD42" s="1437"/>
      <c r="CE42" s="1437"/>
      <c r="CF42" s="1437"/>
      <c r="CG42" s="1437"/>
      <c r="CH42" s="1437"/>
      <c r="CI42" s="1437"/>
      <c r="CJ42" s="1437"/>
      <c r="CK42" s="1437"/>
      <c r="CL42" s="1437"/>
      <c r="CM42" s="1437"/>
      <c r="CN42" s="1503"/>
      <c r="CO42" s="1580"/>
    </row>
    <row r="43" spans="2:93" ht="14.4" thickBot="1" x14ac:dyDescent="0.3">
      <c r="B4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 s="1427" t="s">
        <v>1740</v>
      </c>
      <c r="D43" s="1428" t="s">
        <v>2008</v>
      </c>
      <c r="E43" s="1429" t="s">
        <v>769</v>
      </c>
      <c r="F43" s="1430" t="str">
        <f>VLOOKUP(TBL5_OptBen[[#This Row],[Option Type (defined list)]],'Option Typs_Grps'!B$2:C$47, 2, FALSE)</f>
        <v>Resource Options</v>
      </c>
      <c r="G43" s="1427" t="s">
        <v>1871</v>
      </c>
      <c r="H43" s="1428" t="s">
        <v>798</v>
      </c>
      <c r="I43" s="1431" t="s">
        <v>355</v>
      </c>
      <c r="J43" s="1432" t="s">
        <v>146</v>
      </c>
      <c r="K43" s="1433">
        <v>2</v>
      </c>
      <c r="L43" s="1224"/>
      <c r="M43" s="366"/>
      <c r="N43" s="366"/>
      <c r="O43" s="366"/>
      <c r="P43" s="366"/>
      <c r="Q43" s="366"/>
      <c r="R43" s="1434"/>
      <c r="S43" s="1435"/>
      <c r="T43" s="1435"/>
      <c r="U43" s="1435"/>
      <c r="V43" s="1435"/>
      <c r="W43" s="1435"/>
      <c r="X43" s="1435"/>
      <c r="Y43" s="1435"/>
      <c r="Z43" s="1435"/>
      <c r="AA43" s="1435"/>
      <c r="AB43" s="1435"/>
      <c r="AC43" s="1435"/>
      <c r="AD43" s="1435"/>
      <c r="AE43" s="1435"/>
      <c r="AF43" s="1435">
        <v>0</v>
      </c>
      <c r="AG43" s="1435">
        <v>0</v>
      </c>
      <c r="AH43" s="1435">
        <v>0</v>
      </c>
      <c r="AI43" s="1435">
        <v>0</v>
      </c>
      <c r="AJ43" s="1435">
        <v>0</v>
      </c>
      <c r="AK43" s="1435">
        <v>0</v>
      </c>
      <c r="AL43" s="1435">
        <v>0</v>
      </c>
      <c r="AM43" s="1435">
        <v>0</v>
      </c>
      <c r="AN43" s="1435">
        <v>0</v>
      </c>
      <c r="AO43" s="1435">
        <v>0</v>
      </c>
      <c r="AP43" s="1435">
        <v>0</v>
      </c>
      <c r="AQ43" s="1435">
        <v>0</v>
      </c>
      <c r="AR43" s="1435">
        <v>0</v>
      </c>
      <c r="AS43" s="1435">
        <v>0</v>
      </c>
      <c r="AT43" s="1435">
        <v>0</v>
      </c>
      <c r="AU43" s="1435">
        <v>0</v>
      </c>
      <c r="AV43" s="1435">
        <v>0</v>
      </c>
      <c r="AW43" s="1435">
        <v>0</v>
      </c>
      <c r="AX43" s="1435">
        <v>0</v>
      </c>
      <c r="AY43" s="1435">
        <v>0</v>
      </c>
      <c r="AZ43" s="1435">
        <v>0</v>
      </c>
      <c r="BA43" s="1435">
        <v>0</v>
      </c>
      <c r="BB43" s="1435">
        <v>0</v>
      </c>
      <c r="BC43" s="1435">
        <v>0</v>
      </c>
      <c r="BD43" s="1435">
        <v>0</v>
      </c>
      <c r="BE43" s="1435">
        <v>0</v>
      </c>
      <c r="BF43" s="1435">
        <v>0</v>
      </c>
      <c r="BG43" s="1435">
        <v>0</v>
      </c>
      <c r="BH43" s="1435">
        <v>0</v>
      </c>
      <c r="BI43" s="1435">
        <v>0</v>
      </c>
      <c r="BJ43" s="1435">
        <v>0</v>
      </c>
      <c r="BK43" s="1435">
        <v>0</v>
      </c>
      <c r="BL43" s="1435">
        <v>0</v>
      </c>
      <c r="BM43" s="1435">
        <v>0</v>
      </c>
      <c r="BN43" s="1435">
        <v>0</v>
      </c>
      <c r="BO43" s="1435">
        <v>0</v>
      </c>
      <c r="BP43" s="1436"/>
      <c r="BQ43" s="1437"/>
      <c r="BR43" s="1437"/>
      <c r="BS43" s="1437"/>
      <c r="BT43" s="1437"/>
      <c r="BU43" s="1437"/>
      <c r="BV43" s="1437"/>
      <c r="BW43" s="1437"/>
      <c r="BX43" s="1437"/>
      <c r="BY43" s="1437"/>
      <c r="BZ43" s="1437"/>
      <c r="CA43" s="1437"/>
      <c r="CB43" s="1437"/>
      <c r="CC43" s="1437"/>
      <c r="CD43" s="1437"/>
      <c r="CE43" s="1437"/>
      <c r="CF43" s="1437"/>
      <c r="CG43" s="1437"/>
      <c r="CH43" s="1437"/>
      <c r="CI43" s="1437"/>
      <c r="CJ43" s="1437"/>
      <c r="CK43" s="1437"/>
      <c r="CL43" s="1437"/>
      <c r="CM43" s="1437"/>
      <c r="CN43" s="1503"/>
      <c r="CO43" s="1580"/>
    </row>
    <row r="44" spans="2:93" ht="14.4" thickBot="1" x14ac:dyDescent="0.3">
      <c r="B4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 s="1427" t="s">
        <v>2235</v>
      </c>
      <c r="D44" s="1428" t="s">
        <v>2249</v>
      </c>
      <c r="E44" s="1222" t="s">
        <v>769</v>
      </c>
      <c r="F44" s="1430" t="str">
        <f>VLOOKUP(TBL5_OptBen[[#This Row],[Option Type (defined list)]],'Option Typs_Grps'!B$2:C$47, 2, FALSE)</f>
        <v>Resource Options</v>
      </c>
      <c r="G44" s="1427" t="s">
        <v>1871</v>
      </c>
      <c r="H44" s="1428" t="s">
        <v>798</v>
      </c>
      <c r="I44" s="1431" t="s">
        <v>355</v>
      </c>
      <c r="J44" s="1432" t="s">
        <v>146</v>
      </c>
      <c r="K44" s="1433">
        <v>2</v>
      </c>
      <c r="L44" s="1224"/>
      <c r="M44" s="366"/>
      <c r="N44" s="366"/>
      <c r="O44" s="366"/>
      <c r="P44" s="366"/>
      <c r="Q44" s="366"/>
      <c r="R44" s="1434"/>
      <c r="S44" s="1435"/>
      <c r="T44" s="1435"/>
      <c r="U44" s="1435"/>
      <c r="V44" s="1435"/>
      <c r="W44" s="1435"/>
      <c r="X44" s="1435"/>
      <c r="Y44" s="1435"/>
      <c r="Z44" s="1435"/>
      <c r="AA44" s="1435"/>
      <c r="AB44" s="1435"/>
      <c r="AC44" s="1435"/>
      <c r="AD44" s="1435"/>
      <c r="AE44" s="1435"/>
      <c r="AF44" s="1435">
        <v>-44.791368480000003</v>
      </c>
      <c r="AG44" s="1435">
        <v>-50</v>
      </c>
      <c r="AH44" s="1435">
        <v>-50</v>
      </c>
      <c r="AI44" s="1435">
        <v>-50</v>
      </c>
      <c r="AJ44" s="1435">
        <v>-50</v>
      </c>
      <c r="AK44" s="1435">
        <v>-41.241500000000002</v>
      </c>
      <c r="AL44" s="1435">
        <v>-41.29365</v>
      </c>
      <c r="AM44" s="1435">
        <v>-41.347630000000002</v>
      </c>
      <c r="AN44" s="1435">
        <v>-42.322940000000003</v>
      </c>
      <c r="AO44" s="1435">
        <v>-33.43976</v>
      </c>
      <c r="AP44" s="1435">
        <v>-34.8903465</v>
      </c>
      <c r="AQ44" s="1435">
        <v>-42.372202629999997</v>
      </c>
      <c r="AR44" s="1435">
        <v>-42.626150850000002</v>
      </c>
      <c r="AS44" s="1435">
        <v>-44.054540000000003</v>
      </c>
      <c r="AT44" s="1435">
        <v>-42.935443399999997</v>
      </c>
      <c r="AU44" s="1435">
        <v>-45.222670000000001</v>
      </c>
      <c r="AV44" s="1435">
        <v>-45.277805299999997</v>
      </c>
      <c r="AW44" s="1435">
        <v>-45.715286249999998</v>
      </c>
      <c r="AX44" s="1435">
        <v>-47.556739999999998</v>
      </c>
      <c r="AY44" s="1435">
        <v>-48.540942000000001</v>
      </c>
      <c r="AZ44" s="1435">
        <v>-44.673246380000002</v>
      </c>
      <c r="BA44" s="1435">
        <v>-50</v>
      </c>
      <c r="BB44" s="1435">
        <v>-40.019999999999996</v>
      </c>
      <c r="BC44" s="1435">
        <v>-36.534065200000001</v>
      </c>
      <c r="BD44" s="1435">
        <v>-42.177412509999996</v>
      </c>
      <c r="BE44" s="1435">
        <v>-37.703400000000002</v>
      </c>
      <c r="BF44" s="1435">
        <v>-42.53988957</v>
      </c>
      <c r="BG44" s="1435">
        <v>-42.233756999999997</v>
      </c>
      <c r="BH44" s="1435">
        <v>-41.860015750000002</v>
      </c>
      <c r="BI44" s="1435">
        <v>-42.749183700000003</v>
      </c>
      <c r="BJ44" s="1435">
        <v>-42.334532000000003</v>
      </c>
      <c r="BK44" s="1435">
        <v>-46.585743000000001</v>
      </c>
      <c r="BL44" s="1435">
        <v>-50</v>
      </c>
      <c r="BM44" s="1435">
        <v>-50</v>
      </c>
      <c r="BN44" s="1435">
        <v>-50</v>
      </c>
      <c r="BO44" s="1435">
        <v>-50</v>
      </c>
      <c r="BP44" s="1436"/>
      <c r="BQ44" s="1437"/>
      <c r="BR44" s="1437"/>
      <c r="BS44" s="1437"/>
      <c r="BT44" s="1437"/>
      <c r="BU44" s="1437"/>
      <c r="BV44" s="1437"/>
      <c r="BW44" s="1437"/>
      <c r="BX44" s="1437"/>
      <c r="BY44" s="1437"/>
      <c r="BZ44" s="1437"/>
      <c r="CA44" s="1437"/>
      <c r="CB44" s="1437"/>
      <c r="CC44" s="1437"/>
      <c r="CD44" s="1437"/>
      <c r="CE44" s="1437"/>
      <c r="CF44" s="1437"/>
      <c r="CG44" s="1437"/>
      <c r="CH44" s="1437"/>
      <c r="CI44" s="1437"/>
      <c r="CJ44" s="1437"/>
      <c r="CK44" s="1437"/>
      <c r="CL44" s="1437"/>
      <c r="CM44" s="1437"/>
      <c r="CN44" s="1503"/>
      <c r="CO44" s="1580"/>
    </row>
    <row r="45" spans="2:93" ht="14.4" thickBot="1" x14ac:dyDescent="0.3">
      <c r="B4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 s="1427" t="s">
        <v>1732</v>
      </c>
      <c r="D45" s="1428" t="s">
        <v>1609</v>
      </c>
      <c r="E45" s="1429" t="s">
        <v>1240</v>
      </c>
      <c r="F45" s="1430" t="str">
        <f>VLOOKUP(TBL5_OptBen[[#This Row],[Option Type (defined list)]],'Option Typs_Grps'!B$2:C$47, 2, FALSE)</f>
        <v>Customer Options</v>
      </c>
      <c r="G45" s="1427" t="s">
        <v>1871</v>
      </c>
      <c r="H45" s="1428" t="s">
        <v>798</v>
      </c>
      <c r="I45" s="1431" t="s">
        <v>355</v>
      </c>
      <c r="J45" s="1432" t="s">
        <v>146</v>
      </c>
      <c r="K45" s="1433">
        <v>2</v>
      </c>
      <c r="L45" s="1224"/>
      <c r="M45" s="366"/>
      <c r="N45" s="366"/>
      <c r="O45" s="366"/>
      <c r="P45" s="366"/>
      <c r="Q45" s="366"/>
      <c r="R45" s="1434">
        <v>0.2293</v>
      </c>
      <c r="S45" s="1435">
        <v>0.45700000000000002</v>
      </c>
      <c r="T45" s="1435">
        <v>0.68340000000000001</v>
      </c>
      <c r="U45" s="1435">
        <v>0.90879999999999994</v>
      </c>
      <c r="V45" s="1435">
        <v>1.1334</v>
      </c>
      <c r="W45" s="1435">
        <v>1.5717000000000001</v>
      </c>
      <c r="X45" s="1435">
        <v>2.0093999999999999</v>
      </c>
      <c r="Y45" s="1435">
        <v>2.4467999999999996</v>
      </c>
      <c r="Z45" s="1435">
        <v>2.8837999999999999</v>
      </c>
      <c r="AA45" s="1435">
        <v>3.3206000000000002</v>
      </c>
      <c r="AB45" s="1435">
        <v>3.5428999999999999</v>
      </c>
      <c r="AC45" s="1435">
        <v>3.7650999999999999</v>
      </c>
      <c r="AD45" s="1435">
        <v>3.9870999999999999</v>
      </c>
      <c r="AE45" s="1435">
        <v>4.2089999999999996</v>
      </c>
      <c r="AF45" s="1435">
        <v>4.4307999999999996</v>
      </c>
      <c r="AG45" s="1435">
        <v>4.6524999999999999</v>
      </c>
      <c r="AH45" s="1435">
        <v>4.6711</v>
      </c>
      <c r="AI45" s="1435">
        <v>4.6896999999999993</v>
      </c>
      <c r="AJ45" s="1435">
        <v>4.7081999999999997</v>
      </c>
      <c r="AK45" s="1435">
        <v>4.7267000000000001</v>
      </c>
      <c r="AL45" s="1435">
        <v>4.7451000000000008</v>
      </c>
      <c r="AM45" s="1435">
        <v>4.7636000000000003</v>
      </c>
      <c r="AN45" s="1435">
        <v>4.782</v>
      </c>
      <c r="AO45" s="1435">
        <v>4.8004000000000007</v>
      </c>
      <c r="AP45" s="1435">
        <v>4.8187999999999995</v>
      </c>
      <c r="AQ45" s="1435">
        <v>4.8247999999999998</v>
      </c>
      <c r="AR45" s="1435">
        <v>4.8307000000000002</v>
      </c>
      <c r="AS45" s="1435">
        <v>4.8365999999999998</v>
      </c>
      <c r="AT45" s="1435">
        <v>4.8425000000000002</v>
      </c>
      <c r="AU45" s="1435">
        <v>4.8485000000000005</v>
      </c>
      <c r="AV45" s="1435">
        <v>4.8544</v>
      </c>
      <c r="AW45" s="1435">
        <v>4.8603000000000005</v>
      </c>
      <c r="AX45" s="1435">
        <v>4.8662000000000001</v>
      </c>
      <c r="AY45" s="1435">
        <v>4.8721999999999994</v>
      </c>
      <c r="AZ45" s="1435">
        <v>4.8780999999999999</v>
      </c>
      <c r="BA45" s="1435">
        <v>4.8840000000000003</v>
      </c>
      <c r="BB45" s="1435">
        <v>4.8899999999999997</v>
      </c>
      <c r="BC45" s="1435">
        <v>4.8959000000000001</v>
      </c>
      <c r="BD45" s="1435">
        <v>4.9017999999999997</v>
      </c>
      <c r="BE45" s="1435">
        <v>4.9077000000000002</v>
      </c>
      <c r="BF45" s="1435">
        <v>4.9137000000000004</v>
      </c>
      <c r="BG45" s="1435">
        <v>4.9196</v>
      </c>
      <c r="BH45" s="1435">
        <v>4.9255000000000004</v>
      </c>
      <c r="BI45" s="1435">
        <v>4.9314</v>
      </c>
      <c r="BJ45" s="1435">
        <v>4.9373999999999993</v>
      </c>
      <c r="BK45" s="1435">
        <v>4.9433000000000007</v>
      </c>
      <c r="BL45" s="1435">
        <v>4.9492000000000003</v>
      </c>
      <c r="BM45" s="1435">
        <v>4.9550999999999998</v>
      </c>
      <c r="BN45" s="1435">
        <v>4.9611000000000001</v>
      </c>
      <c r="BO45" s="1435">
        <v>4.9669999999999996</v>
      </c>
      <c r="BP45" s="1436">
        <v>4.9728999999999992</v>
      </c>
      <c r="BQ45" s="1437">
        <v>4.9788000000000006</v>
      </c>
      <c r="BR45" s="1437">
        <v>4.9847999999999999</v>
      </c>
      <c r="BS45" s="1437">
        <v>4.9907000000000004</v>
      </c>
      <c r="BT45" s="1437">
        <v>4.9965999999999999</v>
      </c>
      <c r="BU45" s="1437">
        <v>5.0026000000000002</v>
      </c>
      <c r="BV45" s="1437">
        <v>5.0085000000000006</v>
      </c>
      <c r="BW45" s="1437">
        <v>5.0144000000000002</v>
      </c>
      <c r="BX45" s="1437">
        <v>5.0202999999999998</v>
      </c>
      <c r="BY45" s="1437">
        <v>5.0263</v>
      </c>
      <c r="BZ45" s="1437">
        <v>5.0321999999999996</v>
      </c>
      <c r="CA45" s="1437">
        <v>5.0381999999999998</v>
      </c>
      <c r="CB45" s="1437">
        <v>5.0441000000000003</v>
      </c>
      <c r="CC45" s="1437">
        <v>5.0501000000000005</v>
      </c>
      <c r="CD45" s="1437">
        <v>5.056</v>
      </c>
      <c r="CE45" s="1437">
        <v>5.0618999999999996</v>
      </c>
      <c r="CF45" s="1437">
        <v>5.0678000000000001</v>
      </c>
      <c r="CG45" s="1437">
        <v>5.0738000000000003</v>
      </c>
      <c r="CH45" s="1437">
        <v>5.0796999999999999</v>
      </c>
      <c r="CI45" s="1437">
        <v>5.0856000000000003</v>
      </c>
      <c r="CJ45" s="1437">
        <v>5.0914999999999999</v>
      </c>
      <c r="CK45" s="1437">
        <v>5.0974999999999993</v>
      </c>
      <c r="CL45" s="1437">
        <v>5.1034000000000006</v>
      </c>
      <c r="CM45" s="1437">
        <v>5.1093000000000002</v>
      </c>
      <c r="CN45" s="1503">
        <v>5.1152999999999995</v>
      </c>
      <c r="CO45" s="1580"/>
    </row>
    <row r="46" spans="2:93" ht="14.4" thickBot="1" x14ac:dyDescent="0.3">
      <c r="B4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 s="1427" t="s">
        <v>2251</v>
      </c>
      <c r="D46" s="1428" t="s">
        <v>2236</v>
      </c>
      <c r="E46" s="1429" t="s">
        <v>771</v>
      </c>
      <c r="F46" s="1430" t="str">
        <f>VLOOKUP(TBL5_OptBen[[#This Row],[Option Type (defined list)]],'Option Typs_Grps'!B$2:C$47, 2, FALSE)</f>
        <v>Resource Options</v>
      </c>
      <c r="G46" s="1427" t="s">
        <v>1871</v>
      </c>
      <c r="H46" s="1428" t="s">
        <v>798</v>
      </c>
      <c r="I46" s="1431" t="s">
        <v>355</v>
      </c>
      <c r="J46" s="1432" t="s">
        <v>146</v>
      </c>
      <c r="K46" s="1433">
        <v>2</v>
      </c>
      <c r="L46" s="1224"/>
      <c r="M46" s="366"/>
      <c r="N46" s="366"/>
      <c r="O46" s="366"/>
      <c r="P46" s="366"/>
      <c r="Q46" s="366"/>
      <c r="R46" s="1434"/>
      <c r="S46" s="1435"/>
      <c r="T46" s="1435"/>
      <c r="U46" s="1435"/>
      <c r="V46" s="1435"/>
      <c r="W46" s="1435">
        <v>-22.5</v>
      </c>
      <c r="X46" s="1435">
        <v>-22.5</v>
      </c>
      <c r="Y46" s="1435">
        <v>-22.5</v>
      </c>
      <c r="Z46" s="1435">
        <v>-22.5</v>
      </c>
      <c r="AA46" s="1435">
        <v>-22.5</v>
      </c>
      <c r="AB46" s="1435">
        <v>-22.5</v>
      </c>
      <c r="AC46" s="1435">
        <v>-22.5</v>
      </c>
      <c r="AD46" s="1435">
        <v>-22.5</v>
      </c>
      <c r="AE46" s="1435">
        <v>-22.5</v>
      </c>
      <c r="AF46" s="1435">
        <v>-22.5</v>
      </c>
      <c r="AG46" s="1435">
        <v>-22.5</v>
      </c>
      <c r="AH46" s="1435">
        <v>-80.02</v>
      </c>
      <c r="AI46" s="1435">
        <v>-80.02</v>
      </c>
      <c r="AJ46" s="1435">
        <v>-80.02</v>
      </c>
      <c r="AK46" s="1435">
        <v>-88.778495800000002</v>
      </c>
      <c r="AL46" s="1435">
        <v>-88.726349999999996</v>
      </c>
      <c r="AM46" s="1435">
        <v>-88.672370000000001</v>
      </c>
      <c r="AN46" s="1435">
        <v>-87.697059999999993</v>
      </c>
      <c r="AO46" s="1435">
        <v>-86.789695699999996</v>
      </c>
      <c r="AP46" s="1435">
        <v>-86.03331</v>
      </c>
      <c r="AQ46" s="1435">
        <v>-79.186229999999995</v>
      </c>
      <c r="AR46" s="1435">
        <v>-79.230674699999994</v>
      </c>
      <c r="AS46" s="1435">
        <v>-76.787109999999998</v>
      </c>
      <c r="AT46" s="1435">
        <v>-87.084559999999996</v>
      </c>
      <c r="AU46" s="1435">
        <v>-84.797330000000002</v>
      </c>
      <c r="AV46" s="1435">
        <v>-84.742195100000004</v>
      </c>
      <c r="AW46" s="1435">
        <v>-84.30471</v>
      </c>
      <c r="AX46" s="1435">
        <v>-82.463260000000005</v>
      </c>
      <c r="AY46" s="1435">
        <v>-81.479060000000004</v>
      </c>
      <c r="AZ46" s="1435">
        <v>-85.346755999999999</v>
      </c>
      <c r="BA46" s="1435">
        <v>-80.02</v>
      </c>
      <c r="BB46" s="1435">
        <v>-90</v>
      </c>
      <c r="BC46" s="1435">
        <v>-90</v>
      </c>
      <c r="BD46" s="1435">
        <v>-87.842590000000001</v>
      </c>
      <c r="BE46" s="1435">
        <v>-90</v>
      </c>
      <c r="BF46" s="1435">
        <v>-87.480109999999996</v>
      </c>
      <c r="BG46" s="1435">
        <v>-87.786240000000006</v>
      </c>
      <c r="BH46" s="1435">
        <v>-88.159980000000004</v>
      </c>
      <c r="BI46" s="1435">
        <v>-87.270809999999997</v>
      </c>
      <c r="BJ46" s="1435">
        <v>-87.685469999999995</v>
      </c>
      <c r="BK46" s="1435">
        <v>-83.434259999999995</v>
      </c>
      <c r="BL46" s="1435">
        <v>-80.02</v>
      </c>
      <c r="BM46" s="1435">
        <v>-80.02</v>
      </c>
      <c r="BN46" s="1435">
        <v>-80.02</v>
      </c>
      <c r="BO46" s="1435">
        <v>-80.02</v>
      </c>
      <c r="BP46" s="1436"/>
      <c r="BQ46" s="1437"/>
      <c r="BR46" s="1437"/>
      <c r="BS46" s="1437"/>
      <c r="BT46" s="1437"/>
      <c r="BU46" s="1437"/>
      <c r="BV46" s="1437"/>
      <c r="BW46" s="1437"/>
      <c r="BX46" s="1437"/>
      <c r="BY46" s="1437"/>
      <c r="BZ46" s="1437"/>
      <c r="CA46" s="1437"/>
      <c r="CB46" s="1437"/>
      <c r="CC46" s="1437"/>
      <c r="CD46" s="1437"/>
      <c r="CE46" s="1437"/>
      <c r="CF46" s="1437"/>
      <c r="CG46" s="1437"/>
      <c r="CH46" s="1437"/>
      <c r="CI46" s="1437"/>
      <c r="CJ46" s="1437"/>
      <c r="CK46" s="1437"/>
      <c r="CL46" s="1437"/>
      <c r="CM46" s="1437"/>
      <c r="CN46" s="1503"/>
      <c r="CO46" s="1580"/>
    </row>
    <row r="47" spans="2:93" ht="14.4" thickBot="1" x14ac:dyDescent="0.3">
      <c r="B4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 s="1427" t="s">
        <v>1726</v>
      </c>
      <c r="D47" s="1428" t="s">
        <v>1603</v>
      </c>
      <c r="E47" s="1429" t="s">
        <v>1252</v>
      </c>
      <c r="F47" s="1430" t="str">
        <f>VLOOKUP(TBL5_OptBen[[#This Row],[Option Type (defined list)]],'Option Typs_Grps'!B$2:C$47, 2, FALSE)</f>
        <v>Customer Options</v>
      </c>
      <c r="G47" s="1427" t="s">
        <v>1871</v>
      </c>
      <c r="H47" s="1428" t="s">
        <v>798</v>
      </c>
      <c r="I47" s="1431" t="s">
        <v>355</v>
      </c>
      <c r="J47" s="1432" t="s">
        <v>146</v>
      </c>
      <c r="K47" s="1433">
        <v>2</v>
      </c>
      <c r="L47" s="1224"/>
      <c r="M47" s="366"/>
      <c r="N47" s="366"/>
      <c r="O47" s="366"/>
      <c r="P47" s="366"/>
      <c r="Q47" s="366"/>
      <c r="R47" s="1434">
        <v>0.79083817758770181</v>
      </c>
      <c r="S47" s="1435">
        <v>1.5815818451754051</v>
      </c>
      <c r="T47" s="1435">
        <v>2.3723255127631049</v>
      </c>
      <c r="U47" s="1435">
        <v>3.1630691803508064</v>
      </c>
      <c r="V47" s="1435">
        <v>3.9538073579385085</v>
      </c>
      <c r="W47" s="1435">
        <v>4.7445510255262064</v>
      </c>
      <c r="X47" s="1435">
        <v>5.5352946931138973</v>
      </c>
      <c r="Y47" s="1435">
        <v>6.3260383607016024</v>
      </c>
      <c r="Z47" s="1435">
        <v>7.1168820282893108</v>
      </c>
      <c r="AA47" s="1435">
        <v>7.9076202058769951</v>
      </c>
      <c r="AB47" s="1435">
        <v>7.9076202058769951</v>
      </c>
      <c r="AC47" s="1435">
        <v>7.9076202058769951</v>
      </c>
      <c r="AD47" s="1435">
        <v>7.9076202058769951</v>
      </c>
      <c r="AE47" s="1435">
        <v>7.9076202058769951</v>
      </c>
      <c r="AF47" s="1435">
        <v>7.9076202058769951</v>
      </c>
      <c r="AG47" s="1435">
        <v>7.9076202058769951</v>
      </c>
      <c r="AH47" s="1435">
        <v>7.9076202058769951</v>
      </c>
      <c r="AI47" s="1435">
        <v>7.9076202058769951</v>
      </c>
      <c r="AJ47" s="1435">
        <v>7.9076202058769951</v>
      </c>
      <c r="AK47" s="1435">
        <v>7.9076202058769951</v>
      </c>
      <c r="AL47" s="1435">
        <v>7.9076202058769951</v>
      </c>
      <c r="AM47" s="1435">
        <v>7.9076202058769951</v>
      </c>
      <c r="AN47" s="1435">
        <v>7.9076202058769951</v>
      </c>
      <c r="AO47" s="1435">
        <v>7.9076202058769951</v>
      </c>
      <c r="AP47" s="1435">
        <v>7.9076202058769951</v>
      </c>
      <c r="AQ47" s="1435">
        <v>7.9076202058769951</v>
      </c>
      <c r="AR47" s="1435">
        <v>7.9076202058769951</v>
      </c>
      <c r="AS47" s="1435">
        <v>7.9076202058769951</v>
      </c>
      <c r="AT47" s="1435">
        <v>7.9076202058769951</v>
      </c>
      <c r="AU47" s="1435">
        <v>7.9076202058769951</v>
      </c>
      <c r="AV47" s="1435">
        <v>7.9076202058769951</v>
      </c>
      <c r="AW47" s="1435">
        <v>7.9076202058769951</v>
      </c>
      <c r="AX47" s="1435">
        <v>7.9076202058769951</v>
      </c>
      <c r="AY47" s="1435">
        <v>7.9076202058769951</v>
      </c>
      <c r="AZ47" s="1435">
        <v>7.9076202058769951</v>
      </c>
      <c r="BA47" s="1435">
        <v>7.9076202058769951</v>
      </c>
      <c r="BB47" s="1435">
        <v>7.9076202058769951</v>
      </c>
      <c r="BC47" s="1435">
        <v>7.9076202058769951</v>
      </c>
      <c r="BD47" s="1435">
        <v>7.9076202058769951</v>
      </c>
      <c r="BE47" s="1435">
        <v>7.9076202058769951</v>
      </c>
      <c r="BF47" s="1435">
        <v>7.9076202058769951</v>
      </c>
      <c r="BG47" s="1435">
        <v>7.9076202058769951</v>
      </c>
      <c r="BH47" s="1435">
        <v>7.9076202058769951</v>
      </c>
      <c r="BI47" s="1435">
        <v>7.9076202058769951</v>
      </c>
      <c r="BJ47" s="1435">
        <v>7.9076202058769951</v>
      </c>
      <c r="BK47" s="1435">
        <v>7.9076202058769951</v>
      </c>
      <c r="BL47" s="1435">
        <v>7.9076202058769951</v>
      </c>
      <c r="BM47" s="1435">
        <v>7.9076202058769951</v>
      </c>
      <c r="BN47" s="1435">
        <v>7.9076202058769951</v>
      </c>
      <c r="BO47" s="1435">
        <v>7.9076202058769951</v>
      </c>
      <c r="BP47" s="1436">
        <v>8.9031999999999911</v>
      </c>
      <c r="BQ47" s="1437">
        <v>8.9031999999999911</v>
      </c>
      <c r="BR47" s="1437">
        <v>8.9031999999999911</v>
      </c>
      <c r="BS47" s="1437">
        <v>8.9031999999999911</v>
      </c>
      <c r="BT47" s="1437">
        <v>8.9031999999999911</v>
      </c>
      <c r="BU47" s="1437">
        <v>8.9031999999999911</v>
      </c>
      <c r="BV47" s="1437">
        <v>8.9031999999999911</v>
      </c>
      <c r="BW47" s="1437">
        <v>8.9031999999999911</v>
      </c>
      <c r="BX47" s="1437">
        <v>8.9031999999999911</v>
      </c>
      <c r="BY47" s="1437">
        <v>8.9031999999999911</v>
      </c>
      <c r="BZ47" s="1437">
        <v>8.9031999999999911</v>
      </c>
      <c r="CA47" s="1437">
        <v>8.9031999999999911</v>
      </c>
      <c r="CB47" s="1437">
        <v>8.9031999999999911</v>
      </c>
      <c r="CC47" s="1437">
        <v>8.9031999999999911</v>
      </c>
      <c r="CD47" s="1437">
        <v>8.9031999999999911</v>
      </c>
      <c r="CE47" s="1437">
        <v>8.9031999999999911</v>
      </c>
      <c r="CF47" s="1437">
        <v>8.9031999999999911</v>
      </c>
      <c r="CG47" s="1437">
        <v>8.9031999999999911</v>
      </c>
      <c r="CH47" s="1437">
        <v>8.9031999999999911</v>
      </c>
      <c r="CI47" s="1437">
        <v>8.9031999999999911</v>
      </c>
      <c r="CJ47" s="1437">
        <v>8.9031999999999911</v>
      </c>
      <c r="CK47" s="1437">
        <v>8.9031999999999911</v>
      </c>
      <c r="CL47" s="1437">
        <v>8.9031999999999911</v>
      </c>
      <c r="CM47" s="1437">
        <v>8.9031999999999911</v>
      </c>
      <c r="CN47" s="1503">
        <v>8.9031999999999911</v>
      </c>
      <c r="CO47" s="1580"/>
    </row>
    <row r="48" spans="2:93" ht="14.4" thickBot="1" x14ac:dyDescent="0.3">
      <c r="B4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 s="1427" t="s">
        <v>1725</v>
      </c>
      <c r="D48" s="1428" t="s">
        <v>1602</v>
      </c>
      <c r="E48" s="1429" t="s">
        <v>1262</v>
      </c>
      <c r="F48" s="1430" t="str">
        <f>VLOOKUP(TBL5_OptBen[[#This Row],[Option Type (defined list)]],'Option Typs_Grps'!B$2:C$47, 2, FALSE)</f>
        <v>Customer Options</v>
      </c>
      <c r="G48" s="1427" t="s">
        <v>1871</v>
      </c>
      <c r="H48" s="1428" t="s">
        <v>798</v>
      </c>
      <c r="I48" s="1431" t="s">
        <v>355</v>
      </c>
      <c r="J48" s="1432" t="s">
        <v>146</v>
      </c>
      <c r="K48" s="1433">
        <v>2</v>
      </c>
      <c r="L48" s="1224"/>
      <c r="M48" s="366"/>
      <c r="N48" s="366"/>
      <c r="O48" s="366"/>
      <c r="P48" s="366"/>
      <c r="Q48" s="366"/>
      <c r="R48" s="1434">
        <v>0</v>
      </c>
      <c r="S48" s="1435">
        <v>0</v>
      </c>
      <c r="T48" s="1435">
        <v>0</v>
      </c>
      <c r="U48" s="1435">
        <v>0</v>
      </c>
      <c r="V48" s="1435">
        <v>0</v>
      </c>
      <c r="W48" s="1435">
        <v>4.5199999999999997E-2</v>
      </c>
      <c r="X48" s="1435">
        <v>9.0499999999999997E-2</v>
      </c>
      <c r="Y48" s="1435">
        <v>0.1358</v>
      </c>
      <c r="Z48" s="1435">
        <v>0.18110000000000001</v>
      </c>
      <c r="AA48" s="1435">
        <v>0.22639999999999999</v>
      </c>
      <c r="AB48" s="1435">
        <v>0.27160000000000001</v>
      </c>
      <c r="AC48" s="1435">
        <v>0.31690000000000002</v>
      </c>
      <c r="AD48" s="1435">
        <v>0.36220000000000002</v>
      </c>
      <c r="AE48" s="1435">
        <v>0.40749999999999997</v>
      </c>
      <c r="AF48" s="1435">
        <v>0.45279999999999998</v>
      </c>
      <c r="AG48" s="1435">
        <v>0.49809999999999999</v>
      </c>
      <c r="AH48" s="1435">
        <v>0.49809999999999999</v>
      </c>
      <c r="AI48" s="1435">
        <v>0.49809999999999999</v>
      </c>
      <c r="AJ48" s="1435">
        <v>0.49809999999999999</v>
      </c>
      <c r="AK48" s="1435">
        <v>0.49809999999999999</v>
      </c>
      <c r="AL48" s="1435">
        <v>0.49809999999999999</v>
      </c>
      <c r="AM48" s="1435">
        <v>0.49809999999999999</v>
      </c>
      <c r="AN48" s="1435">
        <v>0.49809999999999999</v>
      </c>
      <c r="AO48" s="1435">
        <v>0.49809999999999999</v>
      </c>
      <c r="AP48" s="1435">
        <v>0.49809999999999999</v>
      </c>
      <c r="AQ48" s="1435">
        <v>0.49809999999999999</v>
      </c>
      <c r="AR48" s="1435">
        <v>0.49809999999999999</v>
      </c>
      <c r="AS48" s="1435">
        <v>0.49809999999999999</v>
      </c>
      <c r="AT48" s="1435">
        <v>0.49809999999999999</v>
      </c>
      <c r="AU48" s="1435">
        <v>0.49809999999999999</v>
      </c>
      <c r="AV48" s="1435">
        <v>0.49809999999999999</v>
      </c>
      <c r="AW48" s="1435">
        <v>0.49809999999999999</v>
      </c>
      <c r="AX48" s="1435">
        <v>0.49809999999999999</v>
      </c>
      <c r="AY48" s="1435">
        <v>0.49809999999999999</v>
      </c>
      <c r="AZ48" s="1435">
        <v>0.49809999999999999</v>
      </c>
      <c r="BA48" s="1435">
        <v>0.49809999999999999</v>
      </c>
      <c r="BB48" s="1435">
        <v>0.49809999999999999</v>
      </c>
      <c r="BC48" s="1435">
        <v>0.49809999999999999</v>
      </c>
      <c r="BD48" s="1435">
        <v>0.49809999999999999</v>
      </c>
      <c r="BE48" s="1435">
        <v>0.49809999999999999</v>
      </c>
      <c r="BF48" s="1435">
        <v>0.49809999999999999</v>
      </c>
      <c r="BG48" s="1435">
        <v>0.49809999999999999</v>
      </c>
      <c r="BH48" s="1435">
        <v>0.49809999999999999</v>
      </c>
      <c r="BI48" s="1435">
        <v>0.49809999999999999</v>
      </c>
      <c r="BJ48" s="1435">
        <v>0.49809999999999999</v>
      </c>
      <c r="BK48" s="1435">
        <v>0.49809999999999999</v>
      </c>
      <c r="BL48" s="1435">
        <v>0.49809999999999999</v>
      </c>
      <c r="BM48" s="1435">
        <v>0.49809999999999999</v>
      </c>
      <c r="BN48" s="1435">
        <v>0.49809999999999999</v>
      </c>
      <c r="BO48" s="1435">
        <v>0.49809999999999999</v>
      </c>
      <c r="BP48" s="1436">
        <v>0.49809999999999999</v>
      </c>
      <c r="BQ48" s="1437">
        <v>0.49809999999999999</v>
      </c>
      <c r="BR48" s="1437">
        <v>0.49809999999999999</v>
      </c>
      <c r="BS48" s="1437">
        <v>0.49809999999999999</v>
      </c>
      <c r="BT48" s="1437">
        <v>0.49809999999999999</v>
      </c>
      <c r="BU48" s="1437">
        <v>0.49809999999999999</v>
      </c>
      <c r="BV48" s="1437">
        <v>0.49809999999999999</v>
      </c>
      <c r="BW48" s="1437">
        <v>0.49809999999999999</v>
      </c>
      <c r="BX48" s="1437">
        <v>0.49809999999999999</v>
      </c>
      <c r="BY48" s="1437">
        <v>0.49809999999999999</v>
      </c>
      <c r="BZ48" s="1437">
        <v>0.49809999999999999</v>
      </c>
      <c r="CA48" s="1437">
        <v>0.49809999999999999</v>
      </c>
      <c r="CB48" s="1437">
        <v>0.49809999999999999</v>
      </c>
      <c r="CC48" s="1437">
        <v>0.49809999999999999</v>
      </c>
      <c r="CD48" s="1437">
        <v>0.49809999999999999</v>
      </c>
      <c r="CE48" s="1437">
        <v>0.49809999999999999</v>
      </c>
      <c r="CF48" s="1437">
        <v>0.49809999999999999</v>
      </c>
      <c r="CG48" s="1437">
        <v>0.49809999999999999</v>
      </c>
      <c r="CH48" s="1437">
        <v>0.49809999999999999</v>
      </c>
      <c r="CI48" s="1437">
        <v>0.49809999999999999</v>
      </c>
      <c r="CJ48" s="1437">
        <v>0.49809999999999999</v>
      </c>
      <c r="CK48" s="1437">
        <v>0.49809999999999999</v>
      </c>
      <c r="CL48" s="1437">
        <v>0.49809999999999999</v>
      </c>
      <c r="CM48" s="1437">
        <v>0.49809999999999999</v>
      </c>
      <c r="CN48" s="1503">
        <v>0.49809999999999999</v>
      </c>
      <c r="CO48" s="1580"/>
    </row>
    <row r="49" spans="2:93" ht="14.4" thickBot="1" x14ac:dyDescent="0.3">
      <c r="B4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9" s="1427" t="s">
        <v>1727</v>
      </c>
      <c r="D49" s="1428" t="s">
        <v>1604</v>
      </c>
      <c r="E49" s="1429" t="s">
        <v>1262</v>
      </c>
      <c r="F49" s="1430" t="str">
        <f>VLOOKUP(TBL5_OptBen[[#This Row],[Option Type (defined list)]],'Option Typs_Grps'!B$2:C$47, 2, FALSE)</f>
        <v>Customer Options</v>
      </c>
      <c r="G49" s="1427" t="s">
        <v>1871</v>
      </c>
      <c r="H49" s="1428" t="s">
        <v>798</v>
      </c>
      <c r="I49" s="1431" t="s">
        <v>355</v>
      </c>
      <c r="J49" s="1432" t="s">
        <v>146</v>
      </c>
      <c r="K49" s="1433">
        <v>2</v>
      </c>
      <c r="L49" s="1224"/>
      <c r="M49" s="366"/>
      <c r="N49" s="366"/>
      <c r="O49" s="366"/>
      <c r="P49" s="366"/>
      <c r="Q49" s="366"/>
      <c r="R49" s="1434">
        <v>5.0000000000000001E-4</v>
      </c>
      <c r="S49" s="1435">
        <v>1E-3</v>
      </c>
      <c r="T49" s="1435">
        <v>1.5E-3</v>
      </c>
      <c r="U49" s="1435">
        <v>2E-3</v>
      </c>
      <c r="V49" s="1435">
        <v>2.5000000000000001E-3</v>
      </c>
      <c r="W49" s="1435">
        <v>3.0000000000000001E-3</v>
      </c>
      <c r="X49" s="1435">
        <v>3.5000000000000001E-3</v>
      </c>
      <c r="Y49" s="1435">
        <v>4.0000000000000001E-3</v>
      </c>
      <c r="Z49" s="1435">
        <v>4.4999999999999997E-3</v>
      </c>
      <c r="AA49" s="1435">
        <v>5.0000000000000001E-3</v>
      </c>
      <c r="AB49" s="1435">
        <v>5.4999999999999997E-3</v>
      </c>
      <c r="AC49" s="1435">
        <v>6.0000000000000001E-3</v>
      </c>
      <c r="AD49" s="1435">
        <v>6.4999999999999997E-3</v>
      </c>
      <c r="AE49" s="1435">
        <v>7.0000000000000001E-3</v>
      </c>
      <c r="AF49" s="1435">
        <v>7.4999999999999997E-3</v>
      </c>
      <c r="AG49" s="1435">
        <v>8.0000000000000002E-3</v>
      </c>
      <c r="AH49" s="1435">
        <v>8.5000000000000006E-3</v>
      </c>
      <c r="AI49" s="1435">
        <v>8.9999999999999993E-3</v>
      </c>
      <c r="AJ49" s="1435">
        <v>9.4999999999999998E-3</v>
      </c>
      <c r="AK49" s="1435">
        <v>0.01</v>
      </c>
      <c r="AL49" s="1435">
        <v>1.0500000000000001E-2</v>
      </c>
      <c r="AM49" s="1435">
        <v>1.0999999999999999E-2</v>
      </c>
      <c r="AN49" s="1435">
        <v>1.15E-2</v>
      </c>
      <c r="AO49" s="1435">
        <v>1.2E-2</v>
      </c>
      <c r="AP49" s="1435">
        <v>1.2500000000000001E-2</v>
      </c>
      <c r="AQ49" s="1435">
        <v>1.2500000000000001E-2</v>
      </c>
      <c r="AR49" s="1435">
        <v>1.2500000000000001E-2</v>
      </c>
      <c r="AS49" s="1435">
        <v>1.2500000000000001E-2</v>
      </c>
      <c r="AT49" s="1435">
        <v>1.2500000000000001E-2</v>
      </c>
      <c r="AU49" s="1435">
        <v>1.2500000000000001E-2</v>
      </c>
      <c r="AV49" s="1435">
        <v>1.2500000000000001E-2</v>
      </c>
      <c r="AW49" s="1435">
        <v>1.2500000000000001E-2</v>
      </c>
      <c r="AX49" s="1435">
        <v>1.2500000000000001E-2</v>
      </c>
      <c r="AY49" s="1435">
        <v>1.2500000000000001E-2</v>
      </c>
      <c r="AZ49" s="1435">
        <v>1.2500000000000001E-2</v>
      </c>
      <c r="BA49" s="1435">
        <v>1.2500000000000001E-2</v>
      </c>
      <c r="BB49" s="1435">
        <v>1.2500000000000001E-2</v>
      </c>
      <c r="BC49" s="1435">
        <v>1.2500000000000001E-2</v>
      </c>
      <c r="BD49" s="1435">
        <v>1.2500000000000001E-2</v>
      </c>
      <c r="BE49" s="1435">
        <v>1.2500000000000001E-2</v>
      </c>
      <c r="BF49" s="1435">
        <v>1.2500000000000001E-2</v>
      </c>
      <c r="BG49" s="1435">
        <v>1.2500000000000001E-2</v>
      </c>
      <c r="BH49" s="1435">
        <v>1.2500000000000001E-2</v>
      </c>
      <c r="BI49" s="1435">
        <v>1.2500000000000001E-2</v>
      </c>
      <c r="BJ49" s="1435">
        <v>1.2500000000000001E-2</v>
      </c>
      <c r="BK49" s="1435">
        <v>1.2500000000000001E-2</v>
      </c>
      <c r="BL49" s="1435">
        <v>1.2500000000000001E-2</v>
      </c>
      <c r="BM49" s="1435">
        <v>1.2500000000000001E-2</v>
      </c>
      <c r="BN49" s="1435">
        <v>1.2500000000000001E-2</v>
      </c>
      <c r="BO49" s="1435">
        <v>1.2500000000000001E-2</v>
      </c>
      <c r="BP49" s="1436">
        <v>1.2500000000000001E-2</v>
      </c>
      <c r="BQ49" s="1437">
        <v>1.2500000000000001E-2</v>
      </c>
      <c r="BR49" s="1437">
        <v>1.2500000000000001E-2</v>
      </c>
      <c r="BS49" s="1437">
        <v>1.2500000000000001E-2</v>
      </c>
      <c r="BT49" s="1437">
        <v>1.2500000000000001E-2</v>
      </c>
      <c r="BU49" s="1437">
        <v>1.2500000000000001E-2</v>
      </c>
      <c r="BV49" s="1437">
        <v>1.2500000000000001E-2</v>
      </c>
      <c r="BW49" s="1437">
        <v>1.2500000000000001E-2</v>
      </c>
      <c r="BX49" s="1437">
        <v>1.2500000000000001E-2</v>
      </c>
      <c r="BY49" s="1437">
        <v>1.2500000000000001E-2</v>
      </c>
      <c r="BZ49" s="1437">
        <v>1.2500000000000001E-2</v>
      </c>
      <c r="CA49" s="1437">
        <v>1.2500000000000001E-2</v>
      </c>
      <c r="CB49" s="1437">
        <v>1.2500000000000001E-2</v>
      </c>
      <c r="CC49" s="1437">
        <v>1.2500000000000001E-2</v>
      </c>
      <c r="CD49" s="1437">
        <v>1.2500000000000001E-2</v>
      </c>
      <c r="CE49" s="1437">
        <v>1.2500000000000001E-2</v>
      </c>
      <c r="CF49" s="1437">
        <v>1.2500000000000001E-2</v>
      </c>
      <c r="CG49" s="1437">
        <v>1.2500000000000001E-2</v>
      </c>
      <c r="CH49" s="1437">
        <v>1.2500000000000001E-2</v>
      </c>
      <c r="CI49" s="1437">
        <v>1.2500000000000001E-2</v>
      </c>
      <c r="CJ49" s="1437">
        <v>1.2500000000000001E-2</v>
      </c>
      <c r="CK49" s="1437">
        <v>1.2500000000000001E-2</v>
      </c>
      <c r="CL49" s="1437">
        <v>1.2500000000000001E-2</v>
      </c>
      <c r="CM49" s="1437">
        <v>1.2500000000000001E-2</v>
      </c>
      <c r="CN49" s="1503">
        <v>1.2500000000000001E-2</v>
      </c>
      <c r="CO49" s="1580"/>
    </row>
    <row r="50" spans="2:93" ht="14.4" thickBot="1" x14ac:dyDescent="0.3">
      <c r="B5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0" s="1427" t="s">
        <v>1728</v>
      </c>
      <c r="D50" s="1428" t="s">
        <v>1605</v>
      </c>
      <c r="E50" s="1429" t="s">
        <v>1262</v>
      </c>
      <c r="F50" s="1430" t="str">
        <f>VLOOKUP(TBL5_OptBen[[#This Row],[Option Type (defined list)]],'Option Typs_Grps'!B$2:C$47, 2, FALSE)</f>
        <v>Customer Options</v>
      </c>
      <c r="G50" s="1427" t="s">
        <v>1871</v>
      </c>
      <c r="H50" s="1428" t="s">
        <v>798</v>
      </c>
      <c r="I50" s="1431" t="s">
        <v>355</v>
      </c>
      <c r="J50" s="1432" t="s">
        <v>146</v>
      </c>
      <c r="K50" s="1433">
        <v>2</v>
      </c>
      <c r="L50" s="1224"/>
      <c r="M50" s="366"/>
      <c r="N50" s="366"/>
      <c r="O50" s="366"/>
      <c r="P50" s="366"/>
      <c r="Q50" s="366"/>
      <c r="R50" s="1434">
        <v>1.2899999999999995E-2</v>
      </c>
      <c r="S50" s="1435">
        <v>2.3100000000000009E-2</v>
      </c>
      <c r="T50" s="1435">
        <v>3.1399999999999983E-2</v>
      </c>
      <c r="U50" s="1435">
        <v>3.7900000000000045E-2</v>
      </c>
      <c r="V50" s="1435">
        <v>4.3300000000000005E-2</v>
      </c>
      <c r="W50" s="1435">
        <v>4.7499999999999987E-2</v>
      </c>
      <c r="X50" s="1435">
        <v>5.0799999999999956E-2</v>
      </c>
      <c r="Y50" s="1435">
        <v>5.3500000000000103E-2</v>
      </c>
      <c r="Z50" s="1435">
        <v>5.5699999999999861E-2</v>
      </c>
      <c r="AA50" s="1435">
        <v>5.7399999999999896E-2</v>
      </c>
      <c r="AB50" s="1435">
        <v>5.8799999999999963E-2</v>
      </c>
      <c r="AC50" s="1435">
        <v>5.9899999999999842E-2</v>
      </c>
      <c r="AD50" s="1435">
        <v>6.0799999999999965E-2</v>
      </c>
      <c r="AE50" s="1435">
        <v>6.1599999999999877E-2</v>
      </c>
      <c r="AF50" s="1435">
        <v>6.2000000000000055E-2</v>
      </c>
      <c r="AG50" s="1435">
        <v>6.25E-2</v>
      </c>
      <c r="AH50" s="1435">
        <v>6.2899999999999956E-2</v>
      </c>
      <c r="AI50" s="1435">
        <v>6.3199999999999923E-2</v>
      </c>
      <c r="AJ50" s="1435">
        <v>6.349999999999989E-2</v>
      </c>
      <c r="AK50" s="1435">
        <v>6.3699999999999868E-2</v>
      </c>
      <c r="AL50" s="1435">
        <v>6.3800000000000079E-2</v>
      </c>
      <c r="AM50" s="1435">
        <v>6.4000000000000057E-2</v>
      </c>
      <c r="AN50" s="1435">
        <v>6.4000000000000057E-2</v>
      </c>
      <c r="AO50" s="1435">
        <v>6.4100000000000046E-2</v>
      </c>
      <c r="AP50" s="1435">
        <v>6.4100000000000046E-2</v>
      </c>
      <c r="AQ50" s="1435">
        <v>6.4200000000000035E-2</v>
      </c>
      <c r="AR50" s="1435">
        <v>6.4199999999999813E-2</v>
      </c>
      <c r="AS50" s="1435">
        <v>6.4300000000000024E-2</v>
      </c>
      <c r="AT50" s="1435">
        <v>6.4300000000000024E-2</v>
      </c>
      <c r="AU50" s="1435">
        <v>6.4300000000000024E-2</v>
      </c>
      <c r="AV50" s="1435">
        <v>6.4400000000000013E-2</v>
      </c>
      <c r="AW50" s="1435">
        <v>6.4399999999999791E-2</v>
      </c>
      <c r="AX50" s="1435">
        <v>6.4500000000000002E-2</v>
      </c>
      <c r="AY50" s="1435">
        <v>6.4500000000000002E-2</v>
      </c>
      <c r="AZ50" s="1435">
        <v>6.4599999999999991E-2</v>
      </c>
      <c r="BA50" s="1435">
        <v>6.4599999999999991E-2</v>
      </c>
      <c r="BB50" s="1435">
        <v>6.4700000000000202E-2</v>
      </c>
      <c r="BC50" s="1435">
        <v>6.469999999999998E-2</v>
      </c>
      <c r="BD50" s="1435">
        <v>6.469999999999998E-2</v>
      </c>
      <c r="BE50" s="1435">
        <v>6.4799999999999969E-2</v>
      </c>
      <c r="BF50" s="1435">
        <v>6.4799999999999969E-2</v>
      </c>
      <c r="BG50" s="1435">
        <v>6.490000000000018E-2</v>
      </c>
      <c r="BH50" s="1435">
        <v>6.4899999999999958E-2</v>
      </c>
      <c r="BI50" s="1435">
        <v>6.5000000000000169E-2</v>
      </c>
      <c r="BJ50" s="1435">
        <v>6.4999999999999947E-2</v>
      </c>
      <c r="BK50" s="1435">
        <v>6.5099999999999936E-2</v>
      </c>
      <c r="BL50" s="1435">
        <v>6.5100000000000158E-2</v>
      </c>
      <c r="BM50" s="1435">
        <v>6.5099999999999936E-2</v>
      </c>
      <c r="BN50" s="1435">
        <v>6.5200000000000147E-2</v>
      </c>
      <c r="BO50" s="1435">
        <v>6.5199999999999925E-2</v>
      </c>
      <c r="BP50" s="1436">
        <v>6.5299999999999914E-2</v>
      </c>
      <c r="BQ50" s="1437">
        <v>6.5300000000000136E-2</v>
      </c>
      <c r="BR50" s="1437">
        <v>6.5399999999999903E-2</v>
      </c>
      <c r="BS50" s="1437">
        <v>6.5400000000000125E-2</v>
      </c>
      <c r="BT50" s="1437">
        <v>6.5399999999999903E-2</v>
      </c>
      <c r="BU50" s="1437">
        <v>6.5500000000000114E-2</v>
      </c>
      <c r="BV50" s="1437">
        <v>6.5500000000000114E-2</v>
      </c>
      <c r="BW50" s="1437">
        <v>6.5599999999999881E-2</v>
      </c>
      <c r="BX50" s="1437">
        <v>6.5600000000000103E-2</v>
      </c>
      <c r="BY50" s="1437">
        <v>6.569999999999987E-2</v>
      </c>
      <c r="BZ50" s="1437">
        <v>6.5700000000000092E-2</v>
      </c>
      <c r="CA50" s="1437">
        <v>6.5800000000000081E-2</v>
      </c>
      <c r="CB50" s="1437">
        <v>6.5799999999999859E-2</v>
      </c>
      <c r="CC50" s="1437">
        <v>6.5800000000000081E-2</v>
      </c>
      <c r="CD50" s="1437">
        <v>6.5899999999999848E-2</v>
      </c>
      <c r="CE50" s="1437">
        <v>6.590000000000007E-2</v>
      </c>
      <c r="CF50" s="1437">
        <v>6.6000000000000059E-2</v>
      </c>
      <c r="CG50" s="1437">
        <v>6.6000000000000059E-2</v>
      </c>
      <c r="CH50" s="1437">
        <v>6.6100000000000048E-2</v>
      </c>
      <c r="CI50" s="1437">
        <v>6.6099999999999826E-2</v>
      </c>
      <c r="CJ50" s="1437">
        <v>6.6200000000000037E-2</v>
      </c>
      <c r="CK50" s="1437">
        <v>6.6200000000000037E-2</v>
      </c>
      <c r="CL50" s="1437">
        <v>6.6200000000000037E-2</v>
      </c>
      <c r="CM50" s="1437">
        <v>6.6300000000000026E-2</v>
      </c>
      <c r="CN50" s="1503">
        <v>6.6299999999999804E-2</v>
      </c>
      <c r="CO50" s="1580"/>
    </row>
    <row r="51" spans="2:93" ht="14.4" thickBot="1" x14ac:dyDescent="0.3">
      <c r="B5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1" s="1427" t="s">
        <v>1731</v>
      </c>
      <c r="D51" s="1428" t="s">
        <v>1608</v>
      </c>
      <c r="E51" s="1429" t="s">
        <v>1224</v>
      </c>
      <c r="F51" s="1430" t="str">
        <f>VLOOKUP(TBL5_OptBen[[#This Row],[Option Type (defined list)]],'Option Typs_Grps'!B$2:C$47, 2, FALSE)</f>
        <v>Distribution Options</v>
      </c>
      <c r="G51" s="1427" t="s">
        <v>1871</v>
      </c>
      <c r="H51" s="1428" t="s">
        <v>798</v>
      </c>
      <c r="I51" s="1431" t="s">
        <v>355</v>
      </c>
      <c r="J51" s="1432" t="s">
        <v>146</v>
      </c>
      <c r="K51" s="1433">
        <v>2</v>
      </c>
      <c r="L51" s="1224"/>
      <c r="M51" s="366"/>
      <c r="N51" s="366"/>
      <c r="O51" s="366"/>
      <c r="P51" s="366"/>
      <c r="Q51" s="366"/>
      <c r="R51" s="1434">
        <v>0</v>
      </c>
      <c r="S51" s="1435">
        <v>0</v>
      </c>
      <c r="T51" s="1435">
        <v>0</v>
      </c>
      <c r="U51" s="1435">
        <v>0</v>
      </c>
      <c r="V51" s="1435">
        <v>0</v>
      </c>
      <c r="W51" s="1435">
        <v>1.26E-2</v>
      </c>
      <c r="X51" s="1435">
        <v>2.52E-2</v>
      </c>
      <c r="Y51" s="1435">
        <v>3.78E-2</v>
      </c>
      <c r="Z51" s="1435">
        <v>5.04E-2</v>
      </c>
      <c r="AA51" s="1435">
        <v>6.3E-2</v>
      </c>
      <c r="AB51" s="1435">
        <v>7.5600000000000001E-2</v>
      </c>
      <c r="AC51" s="1435">
        <v>8.8200000000000001E-2</v>
      </c>
      <c r="AD51" s="1435">
        <v>0.1008</v>
      </c>
      <c r="AE51" s="1435">
        <v>0.1134</v>
      </c>
      <c r="AF51" s="1435">
        <v>0.126</v>
      </c>
      <c r="AG51" s="1435">
        <v>0.1386</v>
      </c>
      <c r="AH51" s="1435">
        <v>0.1512</v>
      </c>
      <c r="AI51" s="1435">
        <v>0.1638</v>
      </c>
      <c r="AJ51" s="1435">
        <v>0.1764</v>
      </c>
      <c r="AK51" s="1435">
        <v>0.189</v>
      </c>
      <c r="AL51" s="1435">
        <v>0.2016</v>
      </c>
      <c r="AM51" s="1435">
        <v>0.2142</v>
      </c>
      <c r="AN51" s="1435">
        <v>0.2268</v>
      </c>
      <c r="AO51" s="1435">
        <v>0.2394</v>
      </c>
      <c r="AP51" s="1435">
        <v>0.252</v>
      </c>
      <c r="AQ51" s="1435">
        <v>0.2646</v>
      </c>
      <c r="AR51" s="1435">
        <v>0.2772</v>
      </c>
      <c r="AS51" s="1435">
        <v>0.2898</v>
      </c>
      <c r="AT51" s="1435">
        <v>0.3024</v>
      </c>
      <c r="AU51" s="1435">
        <v>0.315</v>
      </c>
      <c r="AV51" s="1435">
        <v>0.3276</v>
      </c>
      <c r="AW51" s="1435">
        <v>0.3402</v>
      </c>
      <c r="AX51" s="1435">
        <v>0.3528</v>
      </c>
      <c r="AY51" s="1435">
        <v>0.3654</v>
      </c>
      <c r="AZ51" s="1435">
        <v>0.378</v>
      </c>
      <c r="BA51" s="1435">
        <v>0.3906</v>
      </c>
      <c r="BB51" s="1435">
        <v>0.4032</v>
      </c>
      <c r="BC51" s="1435">
        <v>0.4158</v>
      </c>
      <c r="BD51" s="1435">
        <v>0.4284</v>
      </c>
      <c r="BE51" s="1435">
        <v>0.441</v>
      </c>
      <c r="BF51" s="1435">
        <v>0.4536</v>
      </c>
      <c r="BG51" s="1435">
        <v>0.4662</v>
      </c>
      <c r="BH51" s="1435">
        <v>0.4788</v>
      </c>
      <c r="BI51" s="1435">
        <v>0.4914</v>
      </c>
      <c r="BJ51" s="1435">
        <v>0.504</v>
      </c>
      <c r="BK51" s="1435">
        <v>0.51659999999999995</v>
      </c>
      <c r="BL51" s="1435">
        <v>0.5292</v>
      </c>
      <c r="BM51" s="1435">
        <v>0.54179999999999995</v>
      </c>
      <c r="BN51" s="1435">
        <v>0.5544</v>
      </c>
      <c r="BO51" s="1435">
        <v>0.56699999999999995</v>
      </c>
      <c r="BP51" s="1436">
        <v>0.5796</v>
      </c>
      <c r="BQ51" s="1437">
        <v>0.59219999999999995</v>
      </c>
      <c r="BR51" s="1437">
        <v>0.6048</v>
      </c>
      <c r="BS51" s="1437">
        <v>0.61739999999999995</v>
      </c>
      <c r="BT51" s="1437">
        <v>0.63</v>
      </c>
      <c r="BU51" s="1437">
        <v>0.64259999999999995</v>
      </c>
      <c r="BV51" s="1437">
        <v>0.6552</v>
      </c>
      <c r="BW51" s="1437">
        <v>0.66779999999999995</v>
      </c>
      <c r="BX51" s="1437">
        <v>0.6804</v>
      </c>
      <c r="BY51" s="1437">
        <v>0.69299999999999995</v>
      </c>
      <c r="BZ51" s="1437">
        <v>0.7056</v>
      </c>
      <c r="CA51" s="1437">
        <v>0.71819999999999995</v>
      </c>
      <c r="CB51" s="1437">
        <v>0.73080000000000001</v>
      </c>
      <c r="CC51" s="1437">
        <v>0.74339999999999995</v>
      </c>
      <c r="CD51" s="1437">
        <v>0.75600000000000001</v>
      </c>
      <c r="CE51" s="1437">
        <v>0.76859999999999995</v>
      </c>
      <c r="CF51" s="1437">
        <v>0.78120000000000001</v>
      </c>
      <c r="CG51" s="1437">
        <v>0.79379999999999995</v>
      </c>
      <c r="CH51" s="1437">
        <v>0.80640000000000001</v>
      </c>
      <c r="CI51" s="1437">
        <v>0.81899999999999995</v>
      </c>
      <c r="CJ51" s="1437">
        <v>0.83160000000000001</v>
      </c>
      <c r="CK51" s="1437">
        <v>0.84419999999999995</v>
      </c>
      <c r="CL51" s="1437">
        <v>0.85680000000000001</v>
      </c>
      <c r="CM51" s="1437">
        <v>0.86939999999999995</v>
      </c>
      <c r="CN51" s="1503">
        <v>0.88200000000000001</v>
      </c>
      <c r="CO51" s="1580"/>
    </row>
    <row r="52" spans="2:93" ht="14.4" thickBot="1" x14ac:dyDescent="0.3">
      <c r="B5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 s="1427" t="s">
        <v>1729</v>
      </c>
      <c r="D52" s="1428" t="s">
        <v>1606</v>
      </c>
      <c r="E52" s="1429" t="s">
        <v>781</v>
      </c>
      <c r="F52" s="1430" t="str">
        <f>VLOOKUP(TBL5_OptBen[[#This Row],[Option Type (defined list)]],'Option Typs_Grps'!B$2:C$47, 2, FALSE)</f>
        <v>Customer Options</v>
      </c>
      <c r="G52" s="1427" t="s">
        <v>1871</v>
      </c>
      <c r="H52" s="1428" t="s">
        <v>798</v>
      </c>
      <c r="I52" s="1431" t="s">
        <v>355</v>
      </c>
      <c r="J52" s="1432" t="s">
        <v>146</v>
      </c>
      <c r="K52" s="1433">
        <v>2</v>
      </c>
      <c r="L52" s="1224"/>
      <c r="M52" s="366"/>
      <c r="N52" s="366"/>
      <c r="O52" s="366"/>
      <c r="P52" s="366"/>
      <c r="Q52" s="366"/>
      <c r="R52" s="1434">
        <v>0.30909999999999999</v>
      </c>
      <c r="S52" s="1435">
        <v>0.3851</v>
      </c>
      <c r="T52" s="1435">
        <v>0.46060000000000001</v>
      </c>
      <c r="U52" s="1435">
        <v>0.53580000000000005</v>
      </c>
      <c r="V52" s="1435">
        <v>0.61060000000000003</v>
      </c>
      <c r="W52" s="1435">
        <v>0.75519999999999998</v>
      </c>
      <c r="X52" s="1435">
        <v>0.89949999999999997</v>
      </c>
      <c r="Y52" s="1435">
        <v>1.0437000000000001</v>
      </c>
      <c r="Z52" s="1435">
        <v>1.1877</v>
      </c>
      <c r="AA52" s="1435">
        <v>1.3317000000000001</v>
      </c>
      <c r="AB52" s="1435">
        <v>1.4018999999999999</v>
      </c>
      <c r="AC52" s="1435">
        <v>1.4721</v>
      </c>
      <c r="AD52" s="1435">
        <v>1.5423</v>
      </c>
      <c r="AE52" s="1435">
        <v>1.6123000000000001</v>
      </c>
      <c r="AF52" s="1435">
        <v>1.6823999999999999</v>
      </c>
      <c r="AG52" s="1435">
        <v>1.7524</v>
      </c>
      <c r="AH52" s="1435">
        <v>1.7525999999999999</v>
      </c>
      <c r="AI52" s="1435">
        <v>1.7527999999999999</v>
      </c>
      <c r="AJ52" s="1435">
        <v>1.7528999999999999</v>
      </c>
      <c r="AK52" s="1435">
        <v>1.7529999999999999</v>
      </c>
      <c r="AL52" s="1435">
        <v>1.7532000000000001</v>
      </c>
      <c r="AM52" s="1435">
        <v>1.7533000000000001</v>
      </c>
      <c r="AN52" s="1435">
        <v>1.7534000000000001</v>
      </c>
      <c r="AO52" s="1435">
        <v>1.7535000000000001</v>
      </c>
      <c r="AP52" s="1435">
        <v>1.7536</v>
      </c>
      <c r="AQ52" s="1435">
        <v>1.7536</v>
      </c>
      <c r="AR52" s="1435">
        <v>1.7536</v>
      </c>
      <c r="AS52" s="1435">
        <v>1.7536</v>
      </c>
      <c r="AT52" s="1435">
        <v>1.7536</v>
      </c>
      <c r="AU52" s="1435">
        <v>1.7536</v>
      </c>
      <c r="AV52" s="1435">
        <v>1.7537</v>
      </c>
      <c r="AW52" s="1435">
        <v>1.7537</v>
      </c>
      <c r="AX52" s="1435">
        <v>1.7537</v>
      </c>
      <c r="AY52" s="1435">
        <v>1.7537</v>
      </c>
      <c r="AZ52" s="1435">
        <v>1.7537</v>
      </c>
      <c r="BA52" s="1435">
        <v>1.7537</v>
      </c>
      <c r="BB52" s="1435">
        <v>1.7537</v>
      </c>
      <c r="BC52" s="1435">
        <v>1.7537</v>
      </c>
      <c r="BD52" s="1435">
        <v>1.7537</v>
      </c>
      <c r="BE52" s="1435">
        <v>1.7537</v>
      </c>
      <c r="BF52" s="1435">
        <v>1.7537</v>
      </c>
      <c r="BG52" s="1435">
        <v>1.7538</v>
      </c>
      <c r="BH52" s="1435">
        <v>1.7538</v>
      </c>
      <c r="BI52" s="1435">
        <v>1.7538</v>
      </c>
      <c r="BJ52" s="1435">
        <v>1.7538</v>
      </c>
      <c r="BK52" s="1435">
        <v>1.7538</v>
      </c>
      <c r="BL52" s="1435">
        <v>1.7538</v>
      </c>
      <c r="BM52" s="1435">
        <v>1.7538</v>
      </c>
      <c r="BN52" s="1435">
        <v>1.7538</v>
      </c>
      <c r="BO52" s="1435">
        <v>1.7538</v>
      </c>
      <c r="BP52" s="1436">
        <v>1.7538</v>
      </c>
      <c r="BQ52" s="1437">
        <v>1.7538</v>
      </c>
      <c r="BR52" s="1437">
        <v>1.7539</v>
      </c>
      <c r="BS52" s="1437">
        <v>1.7539</v>
      </c>
      <c r="BT52" s="1437">
        <v>1.7539</v>
      </c>
      <c r="BU52" s="1437">
        <v>1.7539</v>
      </c>
      <c r="BV52" s="1437">
        <v>1.7539</v>
      </c>
      <c r="BW52" s="1437">
        <v>1.7539</v>
      </c>
      <c r="BX52" s="1437">
        <v>1.7539</v>
      </c>
      <c r="BY52" s="1437">
        <v>1.7539</v>
      </c>
      <c r="BZ52" s="1437">
        <v>1.7539</v>
      </c>
      <c r="CA52" s="1437">
        <v>1.7539</v>
      </c>
      <c r="CB52" s="1437">
        <v>1.7539</v>
      </c>
      <c r="CC52" s="1437">
        <v>1.754</v>
      </c>
      <c r="CD52" s="1437">
        <v>1.754</v>
      </c>
      <c r="CE52" s="1437">
        <v>1.754</v>
      </c>
      <c r="CF52" s="1437">
        <v>1.754</v>
      </c>
      <c r="CG52" s="1437">
        <v>1.754</v>
      </c>
      <c r="CH52" s="1437">
        <v>1.754</v>
      </c>
      <c r="CI52" s="1437">
        <v>1.754</v>
      </c>
      <c r="CJ52" s="1437">
        <v>1.754</v>
      </c>
      <c r="CK52" s="1437">
        <v>1.754</v>
      </c>
      <c r="CL52" s="1437">
        <v>1.754</v>
      </c>
      <c r="CM52" s="1437">
        <v>1.754</v>
      </c>
      <c r="CN52" s="1503">
        <v>1.7541</v>
      </c>
      <c r="CO52" s="1580"/>
    </row>
    <row r="53" spans="2:93" ht="14.4" thickBot="1" x14ac:dyDescent="0.3">
      <c r="B5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 s="1427" t="s">
        <v>1734</v>
      </c>
      <c r="D53" s="1428" t="s">
        <v>1611</v>
      </c>
      <c r="E53" s="1429" t="s">
        <v>778</v>
      </c>
      <c r="F53" s="1430" t="str">
        <f>VLOOKUP(TBL5_OptBen[[#This Row],[Option Type (defined list)]],'Option Typs_Grps'!B$2:C$47, 2, FALSE)</f>
        <v>Customer Options</v>
      </c>
      <c r="G53" s="1427" t="s">
        <v>1871</v>
      </c>
      <c r="H53" s="1428" t="s">
        <v>798</v>
      </c>
      <c r="I53" s="1431" t="s">
        <v>355</v>
      </c>
      <c r="J53" s="1432" t="s">
        <v>146</v>
      </c>
      <c r="K53" s="1433">
        <v>2</v>
      </c>
      <c r="L53" s="1224"/>
      <c r="M53" s="366"/>
      <c r="N53" s="366"/>
      <c r="O53" s="366"/>
      <c r="P53" s="366"/>
      <c r="Q53" s="366"/>
      <c r="R53" s="1434">
        <v>0.253</v>
      </c>
      <c r="S53" s="1435">
        <v>0.50439999999999996</v>
      </c>
      <c r="T53" s="1435">
        <v>0.75460000000000005</v>
      </c>
      <c r="U53" s="1435">
        <v>1.0036</v>
      </c>
      <c r="V53" s="1435">
        <v>1.2518</v>
      </c>
      <c r="W53" s="1435">
        <v>1.7071000000000001</v>
      </c>
      <c r="X53" s="1435">
        <v>2.1617999999999999</v>
      </c>
      <c r="Y53" s="1435">
        <v>2.6160999999999999</v>
      </c>
      <c r="Z53" s="1435">
        <v>3.07</v>
      </c>
      <c r="AA53" s="1435">
        <v>3.5236999999999998</v>
      </c>
      <c r="AB53" s="1435">
        <v>3.7581000000000002</v>
      </c>
      <c r="AC53" s="1435">
        <v>3.9923000000000002</v>
      </c>
      <c r="AD53" s="1435">
        <v>4.2263000000000002</v>
      </c>
      <c r="AE53" s="1435">
        <v>4.4603000000000002</v>
      </c>
      <c r="AF53" s="1435">
        <v>4.6940999999999997</v>
      </c>
      <c r="AG53" s="1435">
        <v>4.9279000000000002</v>
      </c>
      <c r="AH53" s="1435">
        <v>4.9539</v>
      </c>
      <c r="AI53" s="1435">
        <v>4.9798999999999998</v>
      </c>
      <c r="AJ53" s="1435">
        <v>5.0057999999999998</v>
      </c>
      <c r="AK53" s="1435">
        <v>5.0316999999999998</v>
      </c>
      <c r="AL53" s="1435">
        <v>5.0575000000000001</v>
      </c>
      <c r="AM53" s="1435">
        <v>5.0834000000000001</v>
      </c>
      <c r="AN53" s="1435">
        <v>5.1092000000000004</v>
      </c>
      <c r="AO53" s="1435">
        <v>5.1349999999999998</v>
      </c>
      <c r="AP53" s="1435">
        <v>5.1608999999999998</v>
      </c>
      <c r="AQ53" s="1435">
        <v>5.1863999999999999</v>
      </c>
      <c r="AR53" s="1435">
        <v>5.2119</v>
      </c>
      <c r="AS53" s="1435">
        <v>5.2374000000000001</v>
      </c>
      <c r="AT53" s="1435">
        <v>5.2629999999999999</v>
      </c>
      <c r="AU53" s="1435">
        <v>5.2885</v>
      </c>
      <c r="AV53" s="1435">
        <v>5.3140000000000001</v>
      </c>
      <c r="AW53" s="1435">
        <v>5.3395000000000001</v>
      </c>
      <c r="AX53" s="1435">
        <v>5.3651</v>
      </c>
      <c r="AY53" s="1435">
        <v>5.3906000000000001</v>
      </c>
      <c r="AZ53" s="1435">
        <v>5.4161000000000001</v>
      </c>
      <c r="BA53" s="1435">
        <v>5.4417</v>
      </c>
      <c r="BB53" s="1435">
        <v>5.4672000000000001</v>
      </c>
      <c r="BC53" s="1435">
        <v>5.4927000000000001</v>
      </c>
      <c r="BD53" s="1435">
        <v>5.5182000000000002</v>
      </c>
      <c r="BE53" s="1435">
        <v>5.5438000000000001</v>
      </c>
      <c r="BF53" s="1435">
        <v>5.5693000000000001</v>
      </c>
      <c r="BG53" s="1435">
        <v>5.5948000000000002</v>
      </c>
      <c r="BH53" s="1435">
        <v>5.6203000000000003</v>
      </c>
      <c r="BI53" s="1435">
        <v>5.6459000000000001</v>
      </c>
      <c r="BJ53" s="1435">
        <v>5.6714000000000002</v>
      </c>
      <c r="BK53" s="1435">
        <v>5.6969000000000003</v>
      </c>
      <c r="BL53" s="1435">
        <v>5.7224000000000004</v>
      </c>
      <c r="BM53" s="1435">
        <v>5.7480000000000002</v>
      </c>
      <c r="BN53" s="1435">
        <v>5.7735000000000003</v>
      </c>
      <c r="BO53" s="1435">
        <v>5.7990000000000004</v>
      </c>
      <c r="BP53" s="1436">
        <v>5.8246000000000002</v>
      </c>
      <c r="BQ53" s="1437">
        <v>5.8501000000000003</v>
      </c>
      <c r="BR53" s="1437">
        <v>5.8756000000000004</v>
      </c>
      <c r="BS53" s="1437">
        <v>5.9010999999999996</v>
      </c>
      <c r="BT53" s="1437">
        <v>5.9267000000000003</v>
      </c>
      <c r="BU53" s="1437">
        <v>5.9522000000000004</v>
      </c>
      <c r="BV53" s="1437">
        <v>5.9776999999999996</v>
      </c>
      <c r="BW53" s="1437">
        <v>6.0031999999999996</v>
      </c>
      <c r="BX53" s="1437">
        <v>6.0288000000000004</v>
      </c>
      <c r="BY53" s="1437">
        <v>6.0542999999999996</v>
      </c>
      <c r="BZ53" s="1437">
        <v>6.0797999999999996</v>
      </c>
      <c r="CA53" s="1437">
        <v>6.1054000000000004</v>
      </c>
      <c r="CB53" s="1437">
        <v>6.1308999999999996</v>
      </c>
      <c r="CC53" s="1437">
        <v>6.1563999999999997</v>
      </c>
      <c r="CD53" s="1437">
        <v>6.1818999999999997</v>
      </c>
      <c r="CE53" s="1437">
        <v>6.2074999999999996</v>
      </c>
      <c r="CF53" s="1437">
        <v>6.2329999999999997</v>
      </c>
      <c r="CG53" s="1437">
        <v>6.2584999999999997</v>
      </c>
      <c r="CH53" s="1437">
        <v>6.2839999999999998</v>
      </c>
      <c r="CI53" s="1437">
        <v>6.3095999999999997</v>
      </c>
      <c r="CJ53" s="1437">
        <v>6.3350999999999997</v>
      </c>
      <c r="CK53" s="1437">
        <v>6.3605999999999998</v>
      </c>
      <c r="CL53" s="1437">
        <v>6.3861999999999997</v>
      </c>
      <c r="CM53" s="1437">
        <v>6.4116999999999997</v>
      </c>
      <c r="CN53" s="1503">
        <v>6.4371999999999998</v>
      </c>
      <c r="CO53" s="1580"/>
    </row>
    <row r="54" spans="2:93" ht="14.4" thickBot="1" x14ac:dyDescent="0.3">
      <c r="B5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 s="1427" t="s">
        <v>1735</v>
      </c>
      <c r="D54" s="1428" t="s">
        <v>2006</v>
      </c>
      <c r="E54" s="1429" t="s">
        <v>774</v>
      </c>
      <c r="F54" s="1430" t="str">
        <f>VLOOKUP(TBL5_OptBen[[#This Row],[Option Type (defined list)]],'Option Typs_Grps'!B$2:C$47, 2, FALSE)</f>
        <v>Distribution Options</v>
      </c>
      <c r="G54" s="1427" t="s">
        <v>1871</v>
      </c>
      <c r="H54" s="1428" t="s">
        <v>798</v>
      </c>
      <c r="I54" s="1431" t="s">
        <v>355</v>
      </c>
      <c r="J54" s="1432" t="s">
        <v>146</v>
      </c>
      <c r="K54" s="1433">
        <v>2</v>
      </c>
      <c r="L54" s="1224"/>
      <c r="M54" s="366"/>
      <c r="N54" s="366"/>
      <c r="O54" s="366"/>
      <c r="P54" s="366"/>
      <c r="Q54" s="366"/>
      <c r="R54" s="1434"/>
      <c r="S54" s="1435"/>
      <c r="T54" s="1435"/>
      <c r="U54" s="1435"/>
      <c r="V54" s="1435">
        <v>1.3</v>
      </c>
      <c r="W54" s="1435">
        <v>1.3</v>
      </c>
      <c r="X54" s="1435">
        <v>1.3</v>
      </c>
      <c r="Y54" s="1435">
        <v>1.3</v>
      </c>
      <c r="Z54" s="1435">
        <v>1.3</v>
      </c>
      <c r="AA54" s="1435">
        <v>1.3</v>
      </c>
      <c r="AB54" s="1435">
        <v>1.3</v>
      </c>
      <c r="AC54" s="1435">
        <v>1.3</v>
      </c>
      <c r="AD54" s="1435">
        <v>1.3</v>
      </c>
      <c r="AE54" s="1435">
        <v>1.3</v>
      </c>
      <c r="AF54" s="1435">
        <v>1.3</v>
      </c>
      <c r="AG54" s="1435">
        <v>1.3</v>
      </c>
      <c r="AH54" s="1435">
        <v>1.3</v>
      </c>
      <c r="AI54" s="1435">
        <v>1.3</v>
      </c>
      <c r="AJ54" s="1435">
        <v>1.3</v>
      </c>
      <c r="AK54" s="1435">
        <v>1.3</v>
      </c>
      <c r="AL54" s="1435">
        <v>1.3</v>
      </c>
      <c r="AM54" s="1435">
        <v>1.3</v>
      </c>
      <c r="AN54" s="1435">
        <v>1.3</v>
      </c>
      <c r="AO54" s="1435">
        <v>1.3</v>
      </c>
      <c r="AP54" s="1435">
        <v>1.3</v>
      </c>
      <c r="AQ54" s="1435">
        <v>1.3</v>
      </c>
      <c r="AR54" s="1435">
        <v>1.3</v>
      </c>
      <c r="AS54" s="1435">
        <v>1.3</v>
      </c>
      <c r="AT54" s="1435">
        <v>1.3</v>
      </c>
      <c r="AU54" s="1435">
        <v>1.3</v>
      </c>
      <c r="AV54" s="1435">
        <v>1.3</v>
      </c>
      <c r="AW54" s="1435">
        <v>1.3</v>
      </c>
      <c r="AX54" s="1435">
        <v>1.3</v>
      </c>
      <c r="AY54" s="1435">
        <v>1.3</v>
      </c>
      <c r="AZ54" s="1435">
        <v>1.3</v>
      </c>
      <c r="BA54" s="1435">
        <v>1.3</v>
      </c>
      <c r="BB54" s="1435">
        <v>1.3</v>
      </c>
      <c r="BC54" s="1435">
        <v>1.3</v>
      </c>
      <c r="BD54" s="1435">
        <v>1.3</v>
      </c>
      <c r="BE54" s="1435">
        <v>1.3</v>
      </c>
      <c r="BF54" s="1435">
        <v>1.3</v>
      </c>
      <c r="BG54" s="1435">
        <v>1.3</v>
      </c>
      <c r="BH54" s="1435">
        <v>1.3</v>
      </c>
      <c r="BI54" s="1435">
        <v>1.3</v>
      </c>
      <c r="BJ54" s="1435">
        <v>1.3</v>
      </c>
      <c r="BK54" s="1435">
        <v>1.3</v>
      </c>
      <c r="BL54" s="1435">
        <v>1.3</v>
      </c>
      <c r="BM54" s="1435">
        <v>1.3</v>
      </c>
      <c r="BN54" s="1435">
        <v>1.3</v>
      </c>
      <c r="BO54" s="1435">
        <v>1.3</v>
      </c>
      <c r="BP54" s="1436"/>
      <c r="BQ54" s="1437"/>
      <c r="BR54" s="1437"/>
      <c r="BS54" s="1437"/>
      <c r="BT54" s="1437"/>
      <c r="BU54" s="1437"/>
      <c r="BV54" s="1437"/>
      <c r="BW54" s="1437"/>
      <c r="BX54" s="1437"/>
      <c r="BY54" s="1437"/>
      <c r="BZ54" s="1437"/>
      <c r="CA54" s="1437"/>
      <c r="CB54" s="1437"/>
      <c r="CC54" s="1437"/>
      <c r="CD54" s="1437"/>
      <c r="CE54" s="1437"/>
      <c r="CF54" s="1437"/>
      <c r="CG54" s="1437"/>
      <c r="CH54" s="1437"/>
      <c r="CI54" s="1437"/>
      <c r="CJ54" s="1437"/>
      <c r="CK54" s="1437"/>
      <c r="CL54" s="1437"/>
      <c r="CM54" s="1437"/>
      <c r="CN54" s="1503"/>
      <c r="CO54" s="1580"/>
    </row>
    <row r="55" spans="2:93" ht="14.4" thickBot="1" x14ac:dyDescent="0.3">
      <c r="B5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427" t="s">
        <v>1742</v>
      </c>
      <c r="D55" s="1428" t="s">
        <v>2010</v>
      </c>
      <c r="E55" s="1429" t="s">
        <v>774</v>
      </c>
      <c r="F55" s="1430" t="str">
        <f>VLOOKUP(TBL5_OptBen[[#This Row],[Option Type (defined list)]],'Option Typs_Grps'!B$2:C$47, 2, FALSE)</f>
        <v>Distribution Options</v>
      </c>
      <c r="G55" s="1427" t="s">
        <v>1871</v>
      </c>
      <c r="H55" s="1428" t="s">
        <v>798</v>
      </c>
      <c r="I55" s="1431" t="s">
        <v>355</v>
      </c>
      <c r="J55" s="1432" t="s">
        <v>146</v>
      </c>
      <c r="K55" s="1433">
        <v>2</v>
      </c>
      <c r="L55" s="1224"/>
      <c r="M55" s="366"/>
      <c r="N55" s="366"/>
      <c r="O55" s="366"/>
      <c r="P55" s="366"/>
      <c r="Q55" s="366"/>
      <c r="R55" s="1434"/>
      <c r="S55" s="1435"/>
      <c r="T55" s="1435"/>
      <c r="U55" s="1435"/>
      <c r="V55" s="1435"/>
      <c r="W55" s="1435"/>
      <c r="X55" s="1435"/>
      <c r="Y55" s="1435"/>
      <c r="Z55" s="1435"/>
      <c r="AA55" s="1435"/>
      <c r="AB55" s="1435"/>
      <c r="AC55" s="1435"/>
      <c r="AD55" s="1435"/>
      <c r="AE55" s="1435"/>
      <c r="AF55" s="1435"/>
      <c r="AG55" s="1435"/>
      <c r="AH55" s="1435"/>
      <c r="AI55" s="1435"/>
      <c r="AJ55" s="1435"/>
      <c r="AK55" s="1435"/>
      <c r="AL55" s="1435"/>
      <c r="AM55" s="1435"/>
      <c r="AN55" s="1435"/>
      <c r="AO55" s="1435">
        <v>0</v>
      </c>
      <c r="AP55" s="1435">
        <v>0</v>
      </c>
      <c r="AQ55" s="1435">
        <v>0</v>
      </c>
      <c r="AR55" s="1435">
        <v>0</v>
      </c>
      <c r="AS55" s="1435">
        <v>0</v>
      </c>
      <c r="AT55" s="1435">
        <v>0</v>
      </c>
      <c r="AU55" s="1435">
        <v>0</v>
      </c>
      <c r="AV55" s="1435">
        <v>0</v>
      </c>
      <c r="AW55" s="1435">
        <v>0</v>
      </c>
      <c r="AX55" s="1435">
        <v>0</v>
      </c>
      <c r="AY55" s="1435">
        <v>0</v>
      </c>
      <c r="AZ55" s="1435">
        <v>0</v>
      </c>
      <c r="BA55" s="1435">
        <v>0</v>
      </c>
      <c r="BB55" s="1435">
        <v>0</v>
      </c>
      <c r="BC55" s="1435">
        <v>0</v>
      </c>
      <c r="BD55" s="1435">
        <v>0</v>
      </c>
      <c r="BE55" s="1435">
        <v>0</v>
      </c>
      <c r="BF55" s="1435">
        <v>0</v>
      </c>
      <c r="BG55" s="1435">
        <v>0</v>
      </c>
      <c r="BH55" s="1435">
        <v>0</v>
      </c>
      <c r="BI55" s="1435">
        <v>0</v>
      </c>
      <c r="BJ55" s="1435">
        <v>0</v>
      </c>
      <c r="BK55" s="1435">
        <v>0</v>
      </c>
      <c r="BL55" s="1435">
        <v>0</v>
      </c>
      <c r="BM55" s="1435">
        <v>0</v>
      </c>
      <c r="BN55" s="1435">
        <v>0</v>
      </c>
      <c r="BO55" s="1435">
        <v>0</v>
      </c>
      <c r="BP55" s="1436"/>
      <c r="BQ55" s="1437"/>
      <c r="BR55" s="1437"/>
      <c r="BS55" s="1437"/>
      <c r="BT55" s="1437"/>
      <c r="BU55" s="1437"/>
      <c r="BV55" s="1437"/>
      <c r="BW55" s="1437"/>
      <c r="BX55" s="1437"/>
      <c r="BY55" s="1437"/>
      <c r="BZ55" s="1437"/>
      <c r="CA55" s="1437"/>
      <c r="CB55" s="1437"/>
      <c r="CC55" s="1437"/>
      <c r="CD55" s="1437"/>
      <c r="CE55" s="1437"/>
      <c r="CF55" s="1437"/>
      <c r="CG55" s="1437"/>
      <c r="CH55" s="1437"/>
      <c r="CI55" s="1437"/>
      <c r="CJ55" s="1437"/>
      <c r="CK55" s="1437"/>
      <c r="CL55" s="1437"/>
      <c r="CM55" s="1437"/>
      <c r="CN55" s="1503"/>
      <c r="CO55" s="1580"/>
    </row>
    <row r="56" spans="2:93" ht="14.4" thickBot="1" x14ac:dyDescent="0.3">
      <c r="B5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6" s="1427" t="s">
        <v>1724</v>
      </c>
      <c r="D56" s="1428" t="s">
        <v>1601</v>
      </c>
      <c r="E56" s="1429" t="s">
        <v>779</v>
      </c>
      <c r="F56" s="1430" t="str">
        <f>VLOOKUP(TBL5_OptBen[[#This Row],[Option Type (defined list)]],'Option Typs_Grps'!B$2:C$47, 2, FALSE)</f>
        <v>Customer Options</v>
      </c>
      <c r="G56" s="1427" t="s">
        <v>1871</v>
      </c>
      <c r="H56" s="1428" t="s">
        <v>798</v>
      </c>
      <c r="I56" s="1431" t="s">
        <v>355</v>
      </c>
      <c r="J56" s="1432" t="s">
        <v>146</v>
      </c>
      <c r="K56" s="1433">
        <v>2</v>
      </c>
      <c r="L56" s="1224"/>
      <c r="M56" s="366"/>
      <c r="N56" s="366"/>
      <c r="O56" s="366"/>
      <c r="P56" s="366"/>
      <c r="Q56" s="366"/>
      <c r="R56" s="1434">
        <v>0</v>
      </c>
      <c r="S56" s="1435">
        <v>0.31120000000000003</v>
      </c>
      <c r="T56" s="1435">
        <v>0.62650000000000006</v>
      </c>
      <c r="U56" s="1435">
        <v>0.78800000000000003</v>
      </c>
      <c r="V56" s="1435">
        <v>1.2684000000000002</v>
      </c>
      <c r="W56" s="1435">
        <v>1.5937000000000001</v>
      </c>
      <c r="X56" s="1435">
        <v>1.6017000000000001</v>
      </c>
      <c r="Y56" s="1435">
        <v>2.2532000000000001</v>
      </c>
      <c r="Z56" s="1435">
        <v>2.5867</v>
      </c>
      <c r="AA56" s="1435">
        <v>3.2479</v>
      </c>
      <c r="AB56" s="1435">
        <v>3.2614000000000001</v>
      </c>
      <c r="AC56" s="1435">
        <v>3.6021000000000001</v>
      </c>
      <c r="AD56" s="1435">
        <v>3.9459</v>
      </c>
      <c r="AE56" s="1435">
        <v>4.2930999999999999</v>
      </c>
      <c r="AF56" s="1435">
        <v>4.9779</v>
      </c>
      <c r="AG56" s="1435">
        <v>5.0014000000000003</v>
      </c>
      <c r="AH56" s="1435">
        <v>5.0255999999999998</v>
      </c>
      <c r="AI56" s="1435">
        <v>5.0506000000000002</v>
      </c>
      <c r="AJ56" s="1435">
        <v>5.0763999999999996</v>
      </c>
      <c r="AK56" s="1435">
        <v>5.1022999999999996</v>
      </c>
      <c r="AL56" s="1435">
        <v>5.8108000000000004</v>
      </c>
      <c r="AM56" s="1435">
        <v>6.5264000000000006</v>
      </c>
      <c r="AN56" s="1435">
        <v>7.2501999999999995</v>
      </c>
      <c r="AO56" s="1435">
        <v>7.9820000000000002</v>
      </c>
      <c r="AP56" s="1435">
        <v>8.7209000000000003</v>
      </c>
      <c r="AQ56" s="1435">
        <v>9.6196000000000002</v>
      </c>
      <c r="AR56" s="1435">
        <v>10.522600000000001</v>
      </c>
      <c r="AS56" s="1435">
        <v>10.551</v>
      </c>
      <c r="AT56" s="1435">
        <v>10.578900000000001</v>
      </c>
      <c r="AU56" s="1435">
        <v>10.606999999999999</v>
      </c>
      <c r="AV56" s="1435">
        <v>10.6342</v>
      </c>
      <c r="AW56" s="1435">
        <v>10.661999999999999</v>
      </c>
      <c r="AX56" s="1435">
        <v>10.6905</v>
      </c>
      <c r="AY56" s="1435">
        <v>10.7194</v>
      </c>
      <c r="AZ56" s="1435">
        <v>10.7484</v>
      </c>
      <c r="BA56" s="1435">
        <v>10.777200000000001</v>
      </c>
      <c r="BB56" s="1435">
        <v>10.805900000000001</v>
      </c>
      <c r="BC56" s="1435">
        <v>10.8339</v>
      </c>
      <c r="BD56" s="1435">
        <v>10.860199999999999</v>
      </c>
      <c r="BE56" s="1435">
        <v>10.885300000000001</v>
      </c>
      <c r="BF56" s="1435">
        <v>12.728400000000001</v>
      </c>
      <c r="BG56" s="1435">
        <v>13.6691</v>
      </c>
      <c r="BH56" s="1435">
        <v>15.527200000000001</v>
      </c>
      <c r="BI56" s="1435">
        <v>16.4785</v>
      </c>
      <c r="BJ56" s="1435">
        <v>18.350700000000003</v>
      </c>
      <c r="BK56" s="1435">
        <v>20.230899999999998</v>
      </c>
      <c r="BL56" s="1435">
        <v>21.1982</v>
      </c>
      <c r="BM56" s="1435">
        <v>22.1694</v>
      </c>
      <c r="BN56" s="1435">
        <v>22.219799999999999</v>
      </c>
      <c r="BO56" s="1435">
        <v>22.270299999999999</v>
      </c>
      <c r="BP56" s="1436"/>
      <c r="BQ56" s="1437"/>
      <c r="BR56" s="1437"/>
      <c r="BS56" s="1437"/>
      <c r="BT56" s="1437"/>
      <c r="BU56" s="1437"/>
      <c r="BV56" s="1437"/>
      <c r="BW56" s="1437"/>
      <c r="BX56" s="1437"/>
      <c r="BY56" s="1437"/>
      <c r="BZ56" s="1437"/>
      <c r="CA56" s="1437"/>
      <c r="CB56" s="1437"/>
      <c r="CC56" s="1437"/>
      <c r="CD56" s="1437"/>
      <c r="CE56" s="1437"/>
      <c r="CF56" s="1437"/>
      <c r="CG56" s="1437"/>
      <c r="CH56" s="1437"/>
      <c r="CI56" s="1437"/>
      <c r="CJ56" s="1437"/>
      <c r="CK56" s="1437"/>
      <c r="CL56" s="1437"/>
      <c r="CM56" s="1437"/>
      <c r="CN56" s="1503"/>
      <c r="CO56" s="1580"/>
    </row>
    <row r="57" spans="2:93" ht="14.4" thickBot="1" x14ac:dyDescent="0.3">
      <c r="B5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 s="1427" t="s">
        <v>1733</v>
      </c>
      <c r="D57" s="1428" t="s">
        <v>1610</v>
      </c>
      <c r="E57" s="1429" t="s">
        <v>779</v>
      </c>
      <c r="F57" s="1430" t="str">
        <f>VLOOKUP(TBL5_OptBen[[#This Row],[Option Type (defined list)]],'Option Typs_Grps'!B$2:C$47, 2, FALSE)</f>
        <v>Customer Options</v>
      </c>
      <c r="G57" s="1427" t="s">
        <v>1871</v>
      </c>
      <c r="H57" s="1428" t="s">
        <v>798</v>
      </c>
      <c r="I57" s="1431" t="s">
        <v>355</v>
      </c>
      <c r="J57" s="1432" t="s">
        <v>146</v>
      </c>
      <c r="K57" s="1433">
        <v>2</v>
      </c>
      <c r="L57" s="1224"/>
      <c r="M57" s="366"/>
      <c r="N57" s="366"/>
      <c r="O57" s="366"/>
      <c r="P57" s="366"/>
      <c r="Q57" s="366"/>
      <c r="R57" s="1434">
        <v>1.1046</v>
      </c>
      <c r="S57" s="1435">
        <v>1.0872999999999999</v>
      </c>
      <c r="T57" s="1435">
        <v>1.0689</v>
      </c>
      <c r="U57" s="1435">
        <v>1.0508</v>
      </c>
      <c r="V57" s="1435">
        <v>1.0324</v>
      </c>
      <c r="W57" s="1435">
        <v>1.0091000000000001</v>
      </c>
      <c r="X57" s="1435">
        <v>0.98570000000000002</v>
      </c>
      <c r="Y57" s="1435">
        <v>0.96199999999999997</v>
      </c>
      <c r="Z57" s="1435">
        <v>0.93820000000000003</v>
      </c>
      <c r="AA57" s="1435">
        <v>0.91439999999999999</v>
      </c>
      <c r="AB57" s="1435">
        <v>0.90439999999999998</v>
      </c>
      <c r="AC57" s="1435">
        <v>0.89429999999999998</v>
      </c>
      <c r="AD57" s="1435">
        <v>0.88439999999999996</v>
      </c>
      <c r="AE57" s="1435">
        <v>0.88129999999999997</v>
      </c>
      <c r="AF57" s="1435">
        <v>0.88149999999999995</v>
      </c>
      <c r="AG57" s="1435">
        <v>0.88200000000000001</v>
      </c>
      <c r="AH57" s="1435">
        <v>0.89249999999999996</v>
      </c>
      <c r="AI57" s="1435">
        <v>0.90329999999999999</v>
      </c>
      <c r="AJ57" s="1435">
        <v>0.91410000000000002</v>
      </c>
      <c r="AK57" s="1435">
        <v>0.92489999999999994</v>
      </c>
      <c r="AL57" s="1435">
        <v>0.9355</v>
      </c>
      <c r="AM57" s="1435">
        <v>0.94640000000000002</v>
      </c>
      <c r="AN57" s="1435">
        <v>0.95720000000000005</v>
      </c>
      <c r="AO57" s="1435">
        <v>0.96819999999999995</v>
      </c>
      <c r="AP57" s="1435">
        <v>0.97909999999999997</v>
      </c>
      <c r="AQ57" s="1435">
        <v>0.98230000000000006</v>
      </c>
      <c r="AR57" s="1435">
        <v>0.98529999999999995</v>
      </c>
      <c r="AS57" s="1435">
        <v>0.98829999999999996</v>
      </c>
      <c r="AT57" s="1435">
        <v>0.99129999999999996</v>
      </c>
      <c r="AU57" s="1435">
        <v>0.99439999999999995</v>
      </c>
      <c r="AV57" s="1435">
        <v>0.99739999999999995</v>
      </c>
      <c r="AW57" s="1435">
        <v>1.0004</v>
      </c>
      <c r="AX57" s="1435">
        <v>1.0034000000000001</v>
      </c>
      <c r="AY57" s="1435">
        <v>1.0065</v>
      </c>
      <c r="AZ57" s="1435">
        <v>1.0096000000000001</v>
      </c>
      <c r="BA57" s="1435">
        <v>1.0126999999999999</v>
      </c>
      <c r="BB57" s="1435">
        <v>1.0157</v>
      </c>
      <c r="BC57" s="1435">
        <v>1.0188999999999999</v>
      </c>
      <c r="BD57" s="1435">
        <v>1.0218</v>
      </c>
      <c r="BE57" s="1435">
        <v>1.0247999999999999</v>
      </c>
      <c r="BF57" s="1435">
        <v>1.0276000000000001</v>
      </c>
      <c r="BG57" s="1435">
        <v>1.0306</v>
      </c>
      <c r="BH57" s="1435">
        <v>1.0335999999999999</v>
      </c>
      <c r="BI57" s="1435">
        <v>1.0366</v>
      </c>
      <c r="BJ57" s="1435">
        <v>1.0394999999999999</v>
      </c>
      <c r="BK57" s="1435">
        <v>1.0424</v>
      </c>
      <c r="BL57" s="1435">
        <v>1.0453999999999999</v>
      </c>
      <c r="BM57" s="1435">
        <v>1.0482</v>
      </c>
      <c r="BN57" s="1435">
        <v>1.0510999999999999</v>
      </c>
      <c r="BO57" s="1435">
        <v>1.0541</v>
      </c>
      <c r="BP57" s="1436">
        <v>1.0569999999999999</v>
      </c>
      <c r="BQ57" s="1437">
        <v>1.0598000000000001</v>
      </c>
      <c r="BR57" s="1437">
        <v>1.0627</v>
      </c>
      <c r="BS57" s="1437">
        <v>1.0657000000000001</v>
      </c>
      <c r="BT57" s="1437">
        <v>1.0688</v>
      </c>
      <c r="BU57" s="1437">
        <v>1.0716000000000001</v>
      </c>
      <c r="BV57" s="1437">
        <v>1.0747</v>
      </c>
      <c r="BW57" s="1437">
        <v>1.0778000000000001</v>
      </c>
      <c r="BX57" s="1437">
        <v>1.0809</v>
      </c>
      <c r="BY57" s="1437">
        <v>1.0840000000000001</v>
      </c>
      <c r="BZ57" s="1437">
        <v>1.0871999999999999</v>
      </c>
      <c r="CA57" s="1437">
        <v>1.0904</v>
      </c>
      <c r="CB57" s="1437">
        <v>1.0935999999999999</v>
      </c>
      <c r="CC57" s="1437">
        <v>1.0968</v>
      </c>
      <c r="CD57" s="1437">
        <v>1.0998999999999999</v>
      </c>
      <c r="CE57" s="1437">
        <v>1.103</v>
      </c>
      <c r="CF57" s="1437">
        <v>1.1062000000000001</v>
      </c>
      <c r="CG57" s="1437">
        <v>1.1092</v>
      </c>
      <c r="CH57" s="1437">
        <v>1.1123000000000001</v>
      </c>
      <c r="CI57" s="1437">
        <v>1.1153999999999999</v>
      </c>
      <c r="CJ57" s="1437">
        <v>1.1185</v>
      </c>
      <c r="CK57" s="1437">
        <v>1.1214999999999999</v>
      </c>
      <c r="CL57" s="1437">
        <v>1.1246</v>
      </c>
      <c r="CM57" s="1437">
        <v>1.1276000000000002</v>
      </c>
      <c r="CN57" s="1503">
        <v>1.1308</v>
      </c>
      <c r="CO57" s="1580"/>
    </row>
    <row r="58" spans="2:93" ht="14.4" thickBot="1" x14ac:dyDescent="0.3">
      <c r="B5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 s="1427" t="s">
        <v>2265</v>
      </c>
      <c r="D58" s="1428" t="s">
        <v>2237</v>
      </c>
      <c r="E58" s="1429" t="s">
        <v>767</v>
      </c>
      <c r="F58" s="1430" t="str">
        <f>VLOOKUP(TBL5_OptBen[[#This Row],[Option Type (defined list)]],'Option Typs_Grps'!B$2:C$47, 2, FALSE)</f>
        <v>Resource Options</v>
      </c>
      <c r="G58" s="1427" t="s">
        <v>1871</v>
      </c>
      <c r="H58" s="1428" t="s">
        <v>798</v>
      </c>
      <c r="I58" s="1431" t="s">
        <v>355</v>
      </c>
      <c r="J58" s="1432" t="s">
        <v>146</v>
      </c>
      <c r="K58" s="1433">
        <v>2</v>
      </c>
      <c r="L58" s="1224"/>
      <c r="M58" s="366"/>
      <c r="N58" s="366"/>
      <c r="O58" s="366"/>
      <c r="P58" s="366"/>
      <c r="Q58" s="366"/>
      <c r="R58" s="1434"/>
      <c r="S58" s="1435"/>
      <c r="T58" s="1435"/>
      <c r="U58" s="1435"/>
      <c r="V58" s="1435"/>
      <c r="W58" s="1435">
        <v>131.5</v>
      </c>
      <c r="X58" s="1435">
        <v>131.5</v>
      </c>
      <c r="Y58" s="1435">
        <v>131.5</v>
      </c>
      <c r="Z58" s="1435">
        <v>131.5</v>
      </c>
      <c r="AA58" s="1435">
        <v>131.5</v>
      </c>
      <c r="AB58" s="1435">
        <v>131.5</v>
      </c>
      <c r="AC58" s="1435">
        <v>131.5</v>
      </c>
      <c r="AD58" s="1435">
        <v>131.5</v>
      </c>
      <c r="AE58" s="1435">
        <v>131.5</v>
      </c>
      <c r="AF58" s="1435">
        <v>131.5</v>
      </c>
      <c r="AG58" s="1435">
        <v>131.5</v>
      </c>
      <c r="AH58" s="1435">
        <v>131.5</v>
      </c>
      <c r="AI58" s="1435">
        <v>131.5</v>
      </c>
      <c r="AJ58" s="1435">
        <v>131.5</v>
      </c>
      <c r="AK58" s="1435">
        <v>131.5</v>
      </c>
      <c r="AL58" s="1435">
        <v>131.5</v>
      </c>
      <c r="AM58" s="1435">
        <v>131.5</v>
      </c>
      <c r="AN58" s="1435">
        <v>131.5</v>
      </c>
      <c r="AO58" s="1435">
        <v>131.5</v>
      </c>
      <c r="AP58" s="1435">
        <v>131.5</v>
      </c>
      <c r="AQ58" s="1435">
        <v>131.5</v>
      </c>
      <c r="AR58" s="1435">
        <v>131.5</v>
      </c>
      <c r="AS58" s="1435">
        <v>131.5</v>
      </c>
      <c r="AT58" s="1435">
        <v>131.5</v>
      </c>
      <c r="AU58" s="1435">
        <v>131.5</v>
      </c>
      <c r="AV58" s="1435">
        <v>131.5</v>
      </c>
      <c r="AW58" s="1435">
        <v>131.5</v>
      </c>
      <c r="AX58" s="1435">
        <v>131.5</v>
      </c>
      <c r="AY58" s="1435">
        <v>131.5</v>
      </c>
      <c r="AZ58" s="1435">
        <v>131.5</v>
      </c>
      <c r="BA58" s="1435">
        <v>131.5</v>
      </c>
      <c r="BB58" s="1435">
        <v>131.5</v>
      </c>
      <c r="BC58" s="1435">
        <v>131.5</v>
      </c>
      <c r="BD58" s="1435">
        <v>131.5</v>
      </c>
      <c r="BE58" s="1435">
        <v>131.5</v>
      </c>
      <c r="BF58" s="1435">
        <v>131.5</v>
      </c>
      <c r="BG58" s="1435">
        <v>131.5</v>
      </c>
      <c r="BH58" s="1435">
        <v>131.5</v>
      </c>
      <c r="BI58" s="1435">
        <v>131.5</v>
      </c>
      <c r="BJ58" s="1435">
        <v>131.5</v>
      </c>
      <c r="BK58" s="1435">
        <v>131.5</v>
      </c>
      <c r="BL58" s="1435">
        <v>131.5</v>
      </c>
      <c r="BM58" s="1435">
        <v>131.5</v>
      </c>
      <c r="BN58" s="1435">
        <v>131.5</v>
      </c>
      <c r="BO58" s="1435">
        <v>131.5</v>
      </c>
      <c r="BP58" s="1436"/>
      <c r="BQ58" s="1437"/>
      <c r="BR58" s="1437"/>
      <c r="BS58" s="1437"/>
      <c r="BT58" s="1437"/>
      <c r="BU58" s="1437"/>
      <c r="BV58" s="1437"/>
      <c r="BW58" s="1437"/>
      <c r="BX58" s="1437"/>
      <c r="BY58" s="1437"/>
      <c r="BZ58" s="1437"/>
      <c r="CA58" s="1437"/>
      <c r="CB58" s="1437"/>
      <c r="CC58" s="1437"/>
      <c r="CD58" s="1437"/>
      <c r="CE58" s="1437"/>
      <c r="CF58" s="1437"/>
      <c r="CG58" s="1437"/>
      <c r="CH58" s="1437"/>
      <c r="CI58" s="1437"/>
      <c r="CJ58" s="1437"/>
      <c r="CK58" s="1437"/>
      <c r="CL58" s="1437"/>
      <c r="CM58" s="1437"/>
      <c r="CN58" s="1503"/>
      <c r="CO58" s="1580"/>
    </row>
    <row r="59" spans="2:93" ht="14.4" thickBot="1" x14ac:dyDescent="0.3">
      <c r="B5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 s="1427" t="s">
        <v>1730</v>
      </c>
      <c r="D59" s="1428" t="s">
        <v>1607</v>
      </c>
      <c r="E59" s="1429" t="s">
        <v>1208</v>
      </c>
      <c r="F59" s="1430" t="str">
        <f>VLOOKUP(TBL5_OptBen[[#This Row],[Option Type (defined list)]],'Option Typs_Grps'!B$2:C$47, 2, FALSE)</f>
        <v>Distribution Options</v>
      </c>
      <c r="G59" s="1427" t="s">
        <v>1871</v>
      </c>
      <c r="H59" s="1428" t="s">
        <v>2112</v>
      </c>
      <c r="I59" s="1431" t="s">
        <v>355</v>
      </c>
      <c r="J59" s="1432" t="s">
        <v>146</v>
      </c>
      <c r="K59" s="1433">
        <v>2</v>
      </c>
      <c r="L59" s="1224"/>
      <c r="M59" s="366"/>
      <c r="N59" s="366"/>
      <c r="O59" s="366"/>
      <c r="P59" s="366"/>
      <c r="Q59" s="366"/>
      <c r="R59" s="1434">
        <v>0.31439999999999868</v>
      </c>
      <c r="S59" s="1435">
        <v>0.62879999999999736</v>
      </c>
      <c r="T59" s="1435">
        <v>0.94319999999999604</v>
      </c>
      <c r="U59" s="1435">
        <v>1.2575999999999947</v>
      </c>
      <c r="V59" s="1435">
        <v>1.5719999999999934</v>
      </c>
      <c r="W59" s="1435">
        <v>1.8863999999999921</v>
      </c>
      <c r="X59" s="1435">
        <v>2.2007999999999908</v>
      </c>
      <c r="Y59" s="1435">
        <v>2.5151999999999894</v>
      </c>
      <c r="Z59" s="1435">
        <v>2.8295999999999881</v>
      </c>
      <c r="AA59" s="1435">
        <v>3.1439999999999868</v>
      </c>
      <c r="AB59" s="1435">
        <v>3.4583999999999855</v>
      </c>
      <c r="AC59" s="1435">
        <v>3.7727999999999842</v>
      </c>
      <c r="AD59" s="1435">
        <v>4.0871999999999833</v>
      </c>
      <c r="AE59" s="1435">
        <v>4.4015999999999815</v>
      </c>
      <c r="AF59" s="1435">
        <v>4.7159999999999807</v>
      </c>
      <c r="AG59" s="1435">
        <v>5.0303999999999789</v>
      </c>
      <c r="AH59" s="1435">
        <v>5.344799999999978</v>
      </c>
      <c r="AI59" s="1435">
        <v>5.6591999999999762</v>
      </c>
      <c r="AJ59" s="1435">
        <v>5.9735999999999754</v>
      </c>
      <c r="AK59" s="1435">
        <v>6.2879999999999736</v>
      </c>
      <c r="AL59" s="1435">
        <v>6.6023999999999727</v>
      </c>
      <c r="AM59" s="1435">
        <v>6.916799999999971</v>
      </c>
      <c r="AN59" s="1435">
        <v>7.2311999999999701</v>
      </c>
      <c r="AO59" s="1435">
        <v>7.5455999999999683</v>
      </c>
      <c r="AP59" s="1435">
        <v>7.8599999999999994</v>
      </c>
      <c r="AQ59" s="1435">
        <v>7.9409500000000008</v>
      </c>
      <c r="AR59" s="1435">
        <v>8.021495250000001</v>
      </c>
      <c r="AS59" s="1435">
        <v>8.1016377737500012</v>
      </c>
      <c r="AT59" s="1435">
        <v>8.1813795848812507</v>
      </c>
      <c r="AU59" s="1435">
        <v>8.2607226869568446</v>
      </c>
      <c r="AV59" s="1435">
        <v>8.3396690735220602</v>
      </c>
      <c r="AW59" s="1435">
        <v>8.4182207281544503</v>
      </c>
      <c r="AX59" s="1435">
        <v>8.4963796245136773</v>
      </c>
      <c r="AY59" s="1435">
        <v>8.574147726391109</v>
      </c>
      <c r="AZ59" s="1435">
        <v>8.6515269877591532</v>
      </c>
      <c r="BA59" s="1435">
        <v>8.7285193528203582</v>
      </c>
      <c r="BB59" s="1435">
        <v>8.8051267560562572</v>
      </c>
      <c r="BC59" s="1435">
        <v>8.8813511222759765</v>
      </c>
      <c r="BD59" s="1435">
        <v>8.9571943666645968</v>
      </c>
      <c r="BE59" s="1435">
        <v>9.0326583948312731</v>
      </c>
      <c r="BF59" s="1435">
        <v>9.1077451028571161</v>
      </c>
      <c r="BG59" s="1435">
        <v>9.1824563773428309</v>
      </c>
      <c r="BH59" s="1435">
        <v>9.256794095456117</v>
      </c>
      <c r="BI59" s="1435">
        <v>9.3307601249788359</v>
      </c>
      <c r="BJ59" s="1435">
        <v>9.404356324353941</v>
      </c>
      <c r="BK59" s="1435">
        <v>9.4775845427321705</v>
      </c>
      <c r="BL59" s="1435">
        <v>9.5504466200185103</v>
      </c>
      <c r="BM59" s="1435">
        <v>9.6229443869184177</v>
      </c>
      <c r="BN59" s="1435">
        <v>9.695079664983826</v>
      </c>
      <c r="BO59" s="1435">
        <v>9.7668542666589069</v>
      </c>
      <c r="BP59" s="1436">
        <v>9.846854266658907</v>
      </c>
      <c r="BQ59" s="1437">
        <v>9.9168542666589072</v>
      </c>
      <c r="BR59" s="1437">
        <v>9.9868542666589057</v>
      </c>
      <c r="BS59" s="1437">
        <v>10.056854266658906</v>
      </c>
      <c r="BT59" s="1437">
        <v>10.136854266658908</v>
      </c>
      <c r="BU59" s="1437">
        <v>10.206854266658908</v>
      </c>
      <c r="BV59" s="1437">
        <v>10.276854266658907</v>
      </c>
      <c r="BW59" s="1437">
        <v>10.346854266658907</v>
      </c>
      <c r="BX59" s="1437">
        <v>10.416854266658907</v>
      </c>
      <c r="BY59" s="1437">
        <v>10.486854266658908</v>
      </c>
      <c r="BZ59" s="1437">
        <v>10.556854266658906</v>
      </c>
      <c r="CA59" s="1437">
        <v>10.626854266658906</v>
      </c>
      <c r="CB59" s="1437">
        <v>10.696854266658907</v>
      </c>
      <c r="CC59" s="1437">
        <v>10.766854266658907</v>
      </c>
      <c r="CD59" s="1437">
        <v>10.836854266658907</v>
      </c>
      <c r="CE59" s="1437">
        <v>10.896854266658908</v>
      </c>
      <c r="CF59" s="1437">
        <v>10.966854266658906</v>
      </c>
      <c r="CG59" s="1437">
        <v>11.036854266658906</v>
      </c>
      <c r="CH59" s="1437">
        <v>11.106854266658907</v>
      </c>
      <c r="CI59" s="1437">
        <v>11.166854266658907</v>
      </c>
      <c r="CJ59" s="1437">
        <v>11.236854266658908</v>
      </c>
      <c r="CK59" s="1437">
        <v>11.306854266658906</v>
      </c>
      <c r="CL59" s="1437">
        <v>11.366854266658907</v>
      </c>
      <c r="CM59" s="1437">
        <v>11.436854266658907</v>
      </c>
      <c r="CN59" s="1503">
        <v>11.496854266658907</v>
      </c>
      <c r="CO59" s="1580"/>
    </row>
    <row r="60" spans="2:93" ht="14.4" thickBot="1" x14ac:dyDescent="0.3">
      <c r="B6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0" s="1427" t="s">
        <v>1739</v>
      </c>
      <c r="D60" s="1428" t="s">
        <v>1614</v>
      </c>
      <c r="E60" s="1429" t="s">
        <v>1131</v>
      </c>
      <c r="F60" s="1430" t="str">
        <f>VLOOKUP(TBL5_OptBen[[#This Row],[Option Type (defined list)]],'Option Typs_Grps'!B$2:C$47, 2, FALSE)</f>
        <v>Resource Options</v>
      </c>
      <c r="G60" s="1427" t="s">
        <v>1871</v>
      </c>
      <c r="H60" s="1428" t="s">
        <v>2112</v>
      </c>
      <c r="I60" s="1431" t="s">
        <v>355</v>
      </c>
      <c r="J60" s="1432" t="s">
        <v>146</v>
      </c>
      <c r="K60" s="1433">
        <v>2</v>
      </c>
      <c r="L60" s="1224"/>
      <c r="M60" s="366"/>
      <c r="N60" s="366"/>
      <c r="O60" s="366"/>
      <c r="P60" s="366"/>
      <c r="Q60" s="366"/>
      <c r="R60" s="1434"/>
      <c r="S60" s="1435"/>
      <c r="T60" s="1435"/>
      <c r="U60" s="1435"/>
      <c r="V60" s="1435">
        <v>11.52</v>
      </c>
      <c r="W60" s="1435">
        <v>11.52</v>
      </c>
      <c r="X60" s="1435">
        <v>11.52</v>
      </c>
      <c r="Y60" s="1435">
        <v>11.52</v>
      </c>
      <c r="Z60" s="1435">
        <v>11.52</v>
      </c>
      <c r="AA60" s="1435">
        <v>11.52</v>
      </c>
      <c r="AB60" s="1435">
        <v>11.52</v>
      </c>
      <c r="AC60" s="1435">
        <v>11.52</v>
      </c>
      <c r="AD60" s="1435">
        <v>11.52</v>
      </c>
      <c r="AE60" s="1435">
        <v>11.52</v>
      </c>
      <c r="AF60" s="1435">
        <v>11.52</v>
      </c>
      <c r="AG60" s="1435">
        <v>11.52</v>
      </c>
      <c r="AH60" s="1435">
        <v>11.52</v>
      </c>
      <c r="AI60" s="1435">
        <v>11.52</v>
      </c>
      <c r="AJ60" s="1435">
        <v>11.52</v>
      </c>
      <c r="AK60" s="1435">
        <v>11.52</v>
      </c>
      <c r="AL60" s="1435">
        <v>11.52</v>
      </c>
      <c r="AM60" s="1435">
        <v>11.52</v>
      </c>
      <c r="AN60" s="1435">
        <v>11.52</v>
      </c>
      <c r="AO60" s="1435">
        <v>11.52</v>
      </c>
      <c r="AP60" s="1435">
        <v>11.52</v>
      </c>
      <c r="AQ60" s="1435">
        <v>11.52</v>
      </c>
      <c r="AR60" s="1435">
        <v>11.52</v>
      </c>
      <c r="AS60" s="1435">
        <v>11.52</v>
      </c>
      <c r="AT60" s="1435">
        <v>11.52</v>
      </c>
      <c r="AU60" s="1435">
        <v>11.52</v>
      </c>
      <c r="AV60" s="1435">
        <v>11.52</v>
      </c>
      <c r="AW60" s="1435">
        <v>11.52</v>
      </c>
      <c r="AX60" s="1435">
        <v>11.52</v>
      </c>
      <c r="AY60" s="1435">
        <v>11.52</v>
      </c>
      <c r="AZ60" s="1435">
        <v>11.52</v>
      </c>
      <c r="BA60" s="1435">
        <v>11.52</v>
      </c>
      <c r="BB60" s="1435">
        <v>11.52</v>
      </c>
      <c r="BC60" s="1435">
        <v>11.52</v>
      </c>
      <c r="BD60" s="1435">
        <v>11.52</v>
      </c>
      <c r="BE60" s="1435">
        <v>11.52</v>
      </c>
      <c r="BF60" s="1435">
        <v>11.52</v>
      </c>
      <c r="BG60" s="1435">
        <v>11.52</v>
      </c>
      <c r="BH60" s="1435">
        <v>11.52</v>
      </c>
      <c r="BI60" s="1435">
        <v>11.52</v>
      </c>
      <c r="BJ60" s="1435">
        <v>11.52</v>
      </c>
      <c r="BK60" s="1435">
        <v>11.52</v>
      </c>
      <c r="BL60" s="1435">
        <v>11.52</v>
      </c>
      <c r="BM60" s="1435">
        <v>11.52</v>
      </c>
      <c r="BN60" s="1435">
        <v>11.52</v>
      </c>
      <c r="BO60" s="1435">
        <v>11.52</v>
      </c>
      <c r="BP60" s="1436"/>
      <c r="BQ60" s="1437"/>
      <c r="BR60" s="1437"/>
      <c r="BS60" s="1437"/>
      <c r="BT60" s="1437"/>
      <c r="BU60" s="1437"/>
      <c r="BV60" s="1437"/>
      <c r="BW60" s="1437"/>
      <c r="BX60" s="1437"/>
      <c r="BY60" s="1437"/>
      <c r="BZ60" s="1437"/>
      <c r="CA60" s="1437"/>
      <c r="CB60" s="1437"/>
      <c r="CC60" s="1437"/>
      <c r="CD60" s="1437"/>
      <c r="CE60" s="1437"/>
      <c r="CF60" s="1437"/>
      <c r="CG60" s="1437"/>
      <c r="CH60" s="1437"/>
      <c r="CI60" s="1437"/>
      <c r="CJ60" s="1437"/>
      <c r="CK60" s="1437"/>
      <c r="CL60" s="1437"/>
      <c r="CM60" s="1437"/>
      <c r="CN60" s="1503"/>
      <c r="CO60" s="1580"/>
    </row>
    <row r="61" spans="2:93" ht="14.4" thickBot="1" x14ac:dyDescent="0.3">
      <c r="B6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 s="1427" t="s">
        <v>1737</v>
      </c>
      <c r="D61" s="1428" t="s">
        <v>1612</v>
      </c>
      <c r="E61" s="1222" t="s">
        <v>1293</v>
      </c>
      <c r="F61" s="1430" t="str">
        <f>VLOOKUP(TBL5_OptBen[[#This Row],[Option Type (defined list)]],'Option Typs_Grps'!B$2:C$47, 2, FALSE)</f>
        <v>Customer Options</v>
      </c>
      <c r="G61" s="1427" t="s">
        <v>1871</v>
      </c>
      <c r="H61" s="1428" t="s">
        <v>2112</v>
      </c>
      <c r="I61" s="1431" t="s">
        <v>355</v>
      </c>
      <c r="J61" s="1432" t="s">
        <v>146</v>
      </c>
      <c r="K61" s="1433">
        <v>2</v>
      </c>
      <c r="L61" s="1224">
        <v>6.5</v>
      </c>
      <c r="M61" s="366">
        <v>6.5</v>
      </c>
      <c r="N61" s="366">
        <v>6.5</v>
      </c>
      <c r="O61" s="366">
        <v>6.5</v>
      </c>
      <c r="P61" s="366">
        <v>6.5</v>
      </c>
      <c r="Q61" s="366">
        <v>6.5</v>
      </c>
      <c r="R61" s="1434">
        <v>6.5</v>
      </c>
      <c r="S61" s="1435">
        <v>6.5</v>
      </c>
      <c r="T61" s="1435">
        <v>6.5</v>
      </c>
      <c r="U61" s="1435">
        <v>6.5</v>
      </c>
      <c r="V61" s="1435">
        <v>6.5</v>
      </c>
      <c r="W61" s="1435">
        <v>6.5</v>
      </c>
      <c r="X61" s="1435">
        <v>6.5</v>
      </c>
      <c r="Y61" s="1435">
        <v>6.5</v>
      </c>
      <c r="Z61" s="1435">
        <v>6.5</v>
      </c>
      <c r="AA61" s="1435">
        <v>6.5</v>
      </c>
      <c r="AB61" s="1435">
        <v>6.5</v>
      </c>
      <c r="AC61" s="1435">
        <v>6.5</v>
      </c>
      <c r="AD61" s="1435">
        <v>6.5</v>
      </c>
      <c r="AE61" s="1435">
        <v>6.5</v>
      </c>
      <c r="AF61" s="1435">
        <v>6.5</v>
      </c>
      <c r="AG61" s="1435">
        <v>6.5</v>
      </c>
      <c r="AH61" s="1435">
        <v>6.5</v>
      </c>
      <c r="AI61" s="1435">
        <v>6.5</v>
      </c>
      <c r="AJ61" s="1435">
        <v>6.5</v>
      </c>
      <c r="AK61" s="1435">
        <v>6.5</v>
      </c>
      <c r="AL61" s="1435">
        <v>6.5</v>
      </c>
      <c r="AM61" s="1435">
        <v>6.5</v>
      </c>
      <c r="AN61" s="1435">
        <v>6.5</v>
      </c>
      <c r="AO61" s="1435">
        <v>6.5</v>
      </c>
      <c r="AP61" s="1435">
        <v>6.5</v>
      </c>
      <c r="AQ61" s="1435">
        <v>6.5</v>
      </c>
      <c r="AR61" s="1435">
        <v>6.5</v>
      </c>
      <c r="AS61" s="1435">
        <v>6.5</v>
      </c>
      <c r="AT61" s="1435">
        <v>6.5</v>
      </c>
      <c r="AU61" s="1435">
        <v>6.5</v>
      </c>
      <c r="AV61" s="1435">
        <v>6.5</v>
      </c>
      <c r="AW61" s="1435">
        <v>6.5</v>
      </c>
      <c r="AX61" s="1435">
        <v>6.5</v>
      </c>
      <c r="AY61" s="1435">
        <v>6.5</v>
      </c>
      <c r="AZ61" s="1435">
        <v>6.5</v>
      </c>
      <c r="BA61" s="1435">
        <v>6.5</v>
      </c>
      <c r="BB61" s="1435">
        <v>6.5</v>
      </c>
      <c r="BC61" s="1435">
        <v>6.5</v>
      </c>
      <c r="BD61" s="1435">
        <v>6.5</v>
      </c>
      <c r="BE61" s="1435">
        <v>6.5</v>
      </c>
      <c r="BF61" s="1435">
        <v>6.5</v>
      </c>
      <c r="BG61" s="1435">
        <v>6.5</v>
      </c>
      <c r="BH61" s="1435">
        <v>6.5</v>
      </c>
      <c r="BI61" s="1435">
        <v>6.5</v>
      </c>
      <c r="BJ61" s="1435">
        <v>6.5</v>
      </c>
      <c r="BK61" s="1435">
        <v>6.5</v>
      </c>
      <c r="BL61" s="1435">
        <v>6.5</v>
      </c>
      <c r="BM61" s="1435">
        <v>6.5</v>
      </c>
      <c r="BN61" s="1435">
        <v>6.5</v>
      </c>
      <c r="BO61" s="1435">
        <v>6.5</v>
      </c>
      <c r="BP61" s="1436"/>
      <c r="BQ61" s="1437"/>
      <c r="BR61" s="1437"/>
      <c r="BS61" s="1437"/>
      <c r="BT61" s="1437"/>
      <c r="BU61" s="1437"/>
      <c r="BV61" s="1437"/>
      <c r="BW61" s="1437"/>
      <c r="BX61" s="1437"/>
      <c r="BY61" s="1437"/>
      <c r="BZ61" s="1437"/>
      <c r="CA61" s="1437"/>
      <c r="CB61" s="1437"/>
      <c r="CC61" s="1437"/>
      <c r="CD61" s="1437"/>
      <c r="CE61" s="1437"/>
      <c r="CF61" s="1437"/>
      <c r="CG61" s="1437"/>
      <c r="CH61" s="1437"/>
      <c r="CI61" s="1437"/>
      <c r="CJ61" s="1437"/>
      <c r="CK61" s="1437"/>
      <c r="CL61" s="1437"/>
      <c r="CM61" s="1437"/>
      <c r="CN61" s="1503"/>
      <c r="CO61" s="1580"/>
    </row>
    <row r="62" spans="2:93" ht="14.4" thickBot="1" x14ac:dyDescent="0.3">
      <c r="B6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427" t="s">
        <v>1738</v>
      </c>
      <c r="D62" s="1428" t="s">
        <v>1613</v>
      </c>
      <c r="E62" s="1429" t="s">
        <v>1293</v>
      </c>
      <c r="F62" s="1430" t="str">
        <f>VLOOKUP(TBL5_OptBen[[#This Row],[Option Type (defined list)]],'Option Typs_Grps'!B$2:C$47, 2, FALSE)</f>
        <v>Customer Options</v>
      </c>
      <c r="G62" s="1427" t="s">
        <v>1871</v>
      </c>
      <c r="H62" s="1428" t="s">
        <v>2112</v>
      </c>
      <c r="I62" s="1431" t="s">
        <v>355</v>
      </c>
      <c r="J62" s="1432" t="s">
        <v>146</v>
      </c>
      <c r="K62" s="1433">
        <v>2</v>
      </c>
      <c r="L62" s="1224">
        <v>10.8</v>
      </c>
      <c r="M62" s="366">
        <v>10.8</v>
      </c>
      <c r="N62" s="366">
        <v>10.8</v>
      </c>
      <c r="O62" s="366">
        <v>10.8</v>
      </c>
      <c r="P62" s="366">
        <v>10.8</v>
      </c>
      <c r="Q62" s="366">
        <v>10.8</v>
      </c>
      <c r="R62" s="1434">
        <v>10.8</v>
      </c>
      <c r="S62" s="1435">
        <v>10.8</v>
      </c>
      <c r="T62" s="1435">
        <v>10.8</v>
      </c>
      <c r="U62" s="1435">
        <v>10.8</v>
      </c>
      <c r="V62" s="1435">
        <v>10.8</v>
      </c>
      <c r="W62" s="1435">
        <v>10.8</v>
      </c>
      <c r="X62" s="1435">
        <v>10.8</v>
      </c>
      <c r="Y62" s="1435">
        <v>10.8</v>
      </c>
      <c r="Z62" s="1435">
        <v>10.8</v>
      </c>
      <c r="AA62" s="1435">
        <v>10.8</v>
      </c>
      <c r="AB62" s="1435">
        <v>10.8</v>
      </c>
      <c r="AC62" s="1435">
        <v>10.8</v>
      </c>
      <c r="AD62" s="1435">
        <v>10.8</v>
      </c>
      <c r="AE62" s="1435">
        <v>10.8</v>
      </c>
      <c r="AF62" s="1435">
        <v>10.8</v>
      </c>
      <c r="AG62" s="1435">
        <v>10.8</v>
      </c>
      <c r="AH62" s="1435">
        <v>10.8</v>
      </c>
      <c r="AI62" s="1435">
        <v>10.8</v>
      </c>
      <c r="AJ62" s="1435">
        <v>10.8</v>
      </c>
      <c r="AK62" s="1435">
        <v>10.8</v>
      </c>
      <c r="AL62" s="1435">
        <v>10.8</v>
      </c>
      <c r="AM62" s="1435">
        <v>10.8</v>
      </c>
      <c r="AN62" s="1435">
        <v>10.8</v>
      </c>
      <c r="AO62" s="1435">
        <v>10.8</v>
      </c>
      <c r="AP62" s="1435">
        <v>10.8</v>
      </c>
      <c r="AQ62" s="1435">
        <v>10.8</v>
      </c>
      <c r="AR62" s="1435">
        <v>10.8</v>
      </c>
      <c r="AS62" s="1435">
        <v>10.8</v>
      </c>
      <c r="AT62" s="1435">
        <v>10.8</v>
      </c>
      <c r="AU62" s="1435">
        <v>10.8</v>
      </c>
      <c r="AV62" s="1435">
        <v>10.8</v>
      </c>
      <c r="AW62" s="1435">
        <v>10.8</v>
      </c>
      <c r="AX62" s="1435">
        <v>10.8</v>
      </c>
      <c r="AY62" s="1435">
        <v>10.8</v>
      </c>
      <c r="AZ62" s="1435">
        <v>10.8</v>
      </c>
      <c r="BA62" s="1435">
        <v>10.8</v>
      </c>
      <c r="BB62" s="1435">
        <v>10.8</v>
      </c>
      <c r="BC62" s="1435">
        <v>10.8</v>
      </c>
      <c r="BD62" s="1435">
        <v>10.8</v>
      </c>
      <c r="BE62" s="1435">
        <v>10.8</v>
      </c>
      <c r="BF62" s="1435">
        <v>10.8</v>
      </c>
      <c r="BG62" s="1435">
        <v>10.8</v>
      </c>
      <c r="BH62" s="1435">
        <v>10.8</v>
      </c>
      <c r="BI62" s="1435">
        <v>10.8</v>
      </c>
      <c r="BJ62" s="1435">
        <v>10.8</v>
      </c>
      <c r="BK62" s="1435">
        <v>10.8</v>
      </c>
      <c r="BL62" s="1435">
        <v>10.8</v>
      </c>
      <c r="BM62" s="1435">
        <v>10.8</v>
      </c>
      <c r="BN62" s="1435">
        <v>10.8</v>
      </c>
      <c r="BO62" s="1435">
        <v>10.8</v>
      </c>
      <c r="BP62" s="1436"/>
      <c r="BQ62" s="1437"/>
      <c r="BR62" s="1437"/>
      <c r="BS62" s="1437"/>
      <c r="BT62" s="1437"/>
      <c r="BU62" s="1437"/>
      <c r="BV62" s="1437"/>
      <c r="BW62" s="1437"/>
      <c r="BX62" s="1437"/>
      <c r="BY62" s="1437"/>
      <c r="BZ62" s="1437"/>
      <c r="CA62" s="1437"/>
      <c r="CB62" s="1437"/>
      <c r="CC62" s="1437"/>
      <c r="CD62" s="1437"/>
      <c r="CE62" s="1437"/>
      <c r="CF62" s="1437"/>
      <c r="CG62" s="1437"/>
      <c r="CH62" s="1437"/>
      <c r="CI62" s="1437"/>
      <c r="CJ62" s="1437"/>
      <c r="CK62" s="1437"/>
      <c r="CL62" s="1437"/>
      <c r="CM62" s="1437"/>
      <c r="CN62" s="1503"/>
      <c r="CO62" s="1580"/>
    </row>
    <row r="63" spans="2:93" ht="14.4" thickBot="1" x14ac:dyDescent="0.3">
      <c r="B6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 s="1427" t="s">
        <v>1736</v>
      </c>
      <c r="D63" s="1428" t="s">
        <v>2007</v>
      </c>
      <c r="E63" s="1429" t="s">
        <v>765</v>
      </c>
      <c r="F63" s="1430" t="str">
        <f>VLOOKUP(TBL5_OptBen[[#This Row],[Option Type (defined list)]],'Option Typs_Grps'!B$2:C$47, 2, FALSE)</f>
        <v>Resource Options</v>
      </c>
      <c r="G63" s="1427" t="s">
        <v>1871</v>
      </c>
      <c r="H63" s="1428" t="s">
        <v>2112</v>
      </c>
      <c r="I63" s="1431" t="s">
        <v>355</v>
      </c>
      <c r="J63" s="1432" t="s">
        <v>146</v>
      </c>
      <c r="K63" s="1433">
        <v>2</v>
      </c>
      <c r="L63" s="1224">
        <v>3.6</v>
      </c>
      <c r="M63" s="366">
        <v>3.6</v>
      </c>
      <c r="N63" s="366">
        <v>3.6</v>
      </c>
      <c r="O63" s="366">
        <v>3.6</v>
      </c>
      <c r="P63" s="366">
        <v>3.6</v>
      </c>
      <c r="Q63" s="366">
        <v>3.6</v>
      </c>
      <c r="R63" s="1434">
        <v>3.6</v>
      </c>
      <c r="S63" s="1435">
        <v>3.6</v>
      </c>
      <c r="T63" s="1435">
        <v>3.6</v>
      </c>
      <c r="U63" s="1435">
        <v>3.6</v>
      </c>
      <c r="V63" s="1435">
        <v>3.6</v>
      </c>
      <c r="W63" s="1435">
        <v>1.3</v>
      </c>
      <c r="X63" s="1435">
        <v>1.3</v>
      </c>
      <c r="Y63" s="1435">
        <v>1.3</v>
      </c>
      <c r="Z63" s="1435">
        <v>1.3</v>
      </c>
      <c r="AA63" s="1435">
        <v>1.3</v>
      </c>
      <c r="AB63" s="1435">
        <v>1.3</v>
      </c>
      <c r="AC63" s="1435">
        <v>1.3</v>
      </c>
      <c r="AD63" s="1435">
        <v>1.3</v>
      </c>
      <c r="AE63" s="1435">
        <v>1.3</v>
      </c>
      <c r="AF63" s="1435">
        <v>1.3</v>
      </c>
      <c r="AG63" s="1435">
        <v>1.3</v>
      </c>
      <c r="AH63" s="1435">
        <v>0</v>
      </c>
      <c r="AI63" s="1435">
        <v>0</v>
      </c>
      <c r="AJ63" s="1435">
        <v>0</v>
      </c>
      <c r="AK63" s="1435">
        <v>0</v>
      </c>
      <c r="AL63" s="1435">
        <v>0</v>
      </c>
      <c r="AM63" s="1435">
        <v>0</v>
      </c>
      <c r="AN63" s="1435">
        <v>0</v>
      </c>
      <c r="AO63" s="1435">
        <v>0</v>
      </c>
      <c r="AP63" s="1435">
        <v>0</v>
      </c>
      <c r="AQ63" s="1435">
        <v>0</v>
      </c>
      <c r="AR63" s="1435">
        <v>0</v>
      </c>
      <c r="AS63" s="1435">
        <v>0</v>
      </c>
      <c r="AT63" s="1435">
        <v>0</v>
      </c>
      <c r="AU63" s="1435">
        <v>0</v>
      </c>
      <c r="AV63" s="1435">
        <v>0</v>
      </c>
      <c r="AW63" s="1435">
        <v>0</v>
      </c>
      <c r="AX63" s="1435">
        <v>0</v>
      </c>
      <c r="AY63" s="1435">
        <v>0</v>
      </c>
      <c r="AZ63" s="1435">
        <v>0</v>
      </c>
      <c r="BA63" s="1435">
        <v>0</v>
      </c>
      <c r="BB63" s="1435">
        <v>0</v>
      </c>
      <c r="BC63" s="1435">
        <v>0</v>
      </c>
      <c r="BD63" s="1435">
        <v>0</v>
      </c>
      <c r="BE63" s="1435">
        <v>0</v>
      </c>
      <c r="BF63" s="1435">
        <v>0</v>
      </c>
      <c r="BG63" s="1435">
        <v>0</v>
      </c>
      <c r="BH63" s="1435">
        <v>0</v>
      </c>
      <c r="BI63" s="1435">
        <v>0</v>
      </c>
      <c r="BJ63" s="1435">
        <v>0</v>
      </c>
      <c r="BK63" s="1435">
        <v>0</v>
      </c>
      <c r="BL63" s="1435">
        <v>0</v>
      </c>
      <c r="BM63" s="1435">
        <v>0</v>
      </c>
      <c r="BN63" s="1435">
        <v>0</v>
      </c>
      <c r="BO63" s="1435">
        <v>0</v>
      </c>
      <c r="BP63" s="1436"/>
      <c r="BQ63" s="1437"/>
      <c r="BR63" s="1437"/>
      <c r="BS63" s="1437"/>
      <c r="BT63" s="1437"/>
      <c r="BU63" s="1437"/>
      <c r="BV63" s="1437"/>
      <c r="BW63" s="1437"/>
      <c r="BX63" s="1437"/>
      <c r="BY63" s="1437"/>
      <c r="BZ63" s="1437"/>
      <c r="CA63" s="1437"/>
      <c r="CB63" s="1437"/>
      <c r="CC63" s="1437"/>
      <c r="CD63" s="1437"/>
      <c r="CE63" s="1437"/>
      <c r="CF63" s="1437"/>
      <c r="CG63" s="1437"/>
      <c r="CH63" s="1437"/>
      <c r="CI63" s="1437"/>
      <c r="CJ63" s="1437"/>
      <c r="CK63" s="1437"/>
      <c r="CL63" s="1437"/>
      <c r="CM63" s="1437"/>
      <c r="CN63" s="1503"/>
      <c r="CO63" s="1580"/>
    </row>
    <row r="64" spans="2:93" ht="14.4" thickBot="1" x14ac:dyDescent="0.3">
      <c r="B6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4" s="1427" t="s">
        <v>2227</v>
      </c>
      <c r="D64" s="1428" t="s">
        <v>2228</v>
      </c>
      <c r="E64" s="1429" t="s">
        <v>775</v>
      </c>
      <c r="F64" s="1430" t="str">
        <f>VLOOKUP(TBL5_OptBen[[#This Row],[Option Type (defined list)]],'Option Typs_Grps'!B$2:C$47, 2, FALSE)</f>
        <v>Distribution Options</v>
      </c>
      <c r="G64" s="1427" t="s">
        <v>1871</v>
      </c>
      <c r="H64" s="1428" t="s">
        <v>2112</v>
      </c>
      <c r="I64" s="1431" t="s">
        <v>355</v>
      </c>
      <c r="J64" s="1432" t="s">
        <v>146</v>
      </c>
      <c r="K64" s="1433">
        <v>2</v>
      </c>
      <c r="L64" s="1224"/>
      <c r="M64" s="366">
        <v>0</v>
      </c>
      <c r="N64" s="366">
        <v>0</v>
      </c>
      <c r="O64" s="366">
        <v>0</v>
      </c>
      <c r="P64" s="366">
        <v>0</v>
      </c>
      <c r="Q64" s="366">
        <v>0</v>
      </c>
      <c r="R64" s="1434">
        <v>0</v>
      </c>
      <c r="S64" s="1435">
        <v>0</v>
      </c>
      <c r="T64" s="1435">
        <v>0</v>
      </c>
      <c r="U64" s="1435">
        <v>0</v>
      </c>
      <c r="V64" s="1435">
        <v>0</v>
      </c>
      <c r="W64" s="1435">
        <v>0</v>
      </c>
      <c r="X64" s="1435">
        <v>0</v>
      </c>
      <c r="Y64" s="1435">
        <v>0</v>
      </c>
      <c r="Z64" s="1435">
        <v>0</v>
      </c>
      <c r="AA64" s="1435">
        <v>0</v>
      </c>
      <c r="AB64" s="1435">
        <v>0</v>
      </c>
      <c r="AC64" s="1435">
        <v>0</v>
      </c>
      <c r="AD64" s="1435">
        <v>0</v>
      </c>
      <c r="AE64" s="1435">
        <v>0</v>
      </c>
      <c r="AF64" s="1435">
        <v>0</v>
      </c>
      <c r="AG64" s="1435">
        <v>0</v>
      </c>
      <c r="AH64" s="1435">
        <v>0</v>
      </c>
      <c r="AI64" s="1435">
        <v>0</v>
      </c>
      <c r="AJ64" s="1435">
        <v>0</v>
      </c>
      <c r="AK64" s="1435">
        <v>0</v>
      </c>
      <c r="AL64" s="1435">
        <v>0</v>
      </c>
      <c r="AM64" s="1435">
        <v>0</v>
      </c>
      <c r="AN64" s="1435">
        <v>0</v>
      </c>
      <c r="AO64" s="1435">
        <v>0</v>
      </c>
      <c r="AP64" s="1435">
        <v>0</v>
      </c>
      <c r="AQ64" s="1435">
        <v>0</v>
      </c>
      <c r="AR64" s="1435">
        <v>0</v>
      </c>
      <c r="AS64" s="1435">
        <v>0</v>
      </c>
      <c r="AT64" s="1435">
        <v>0</v>
      </c>
      <c r="AU64" s="1435">
        <v>0</v>
      </c>
      <c r="AV64" s="1435">
        <v>0</v>
      </c>
      <c r="AW64" s="1435">
        <v>0</v>
      </c>
      <c r="AX64" s="1435">
        <v>0</v>
      </c>
      <c r="AY64" s="1435">
        <v>0</v>
      </c>
      <c r="AZ64" s="1435">
        <v>0</v>
      </c>
      <c r="BA64" s="1435">
        <v>0</v>
      </c>
      <c r="BB64" s="1435">
        <v>0</v>
      </c>
      <c r="BC64" s="1435">
        <v>0</v>
      </c>
      <c r="BD64" s="1435">
        <v>0</v>
      </c>
      <c r="BE64" s="1435">
        <v>0</v>
      </c>
      <c r="BF64" s="1435">
        <v>0</v>
      </c>
      <c r="BG64" s="1435">
        <v>0</v>
      </c>
      <c r="BH64" s="1435">
        <v>0</v>
      </c>
      <c r="BI64" s="1435">
        <v>0</v>
      </c>
      <c r="BJ64" s="1435">
        <v>0</v>
      </c>
      <c r="BK64" s="1435">
        <v>0</v>
      </c>
      <c r="BL64" s="1435">
        <v>0</v>
      </c>
      <c r="BM64" s="1435">
        <v>0</v>
      </c>
      <c r="BN64" s="1435">
        <v>0</v>
      </c>
      <c r="BO64" s="1435">
        <v>0</v>
      </c>
      <c r="BP64" s="1436"/>
      <c r="BQ64" s="1437"/>
      <c r="BR64" s="1437"/>
      <c r="BS64" s="1437"/>
      <c r="BT64" s="1437"/>
      <c r="BU64" s="1437"/>
      <c r="BV64" s="1437"/>
      <c r="BW64" s="1437"/>
      <c r="BX64" s="1437"/>
      <c r="BY64" s="1437"/>
      <c r="BZ64" s="1437"/>
      <c r="CA64" s="1437"/>
      <c r="CB64" s="1437"/>
      <c r="CC64" s="1437"/>
      <c r="CD64" s="1437"/>
      <c r="CE64" s="1437"/>
      <c r="CF64" s="1437"/>
      <c r="CG64" s="1437"/>
      <c r="CH64" s="1437"/>
      <c r="CI64" s="1437"/>
      <c r="CJ64" s="1437"/>
      <c r="CK64" s="1437"/>
      <c r="CL64" s="1437"/>
      <c r="CM64" s="1437"/>
      <c r="CN64" s="1503"/>
      <c r="CO64" s="1580"/>
    </row>
    <row r="65" spans="2:93" ht="14.4" thickBot="1" x14ac:dyDescent="0.3">
      <c r="B6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 s="1427" t="s">
        <v>2229</v>
      </c>
      <c r="D65" s="1428" t="s">
        <v>2230</v>
      </c>
      <c r="E65" s="1429" t="s">
        <v>775</v>
      </c>
      <c r="F65" s="1430" t="str">
        <f>VLOOKUP(TBL5_OptBen[[#This Row],[Option Type (defined list)]],'Option Typs_Grps'!B$2:C$47, 2, FALSE)</f>
        <v>Distribution Options</v>
      </c>
      <c r="G65" s="1427" t="s">
        <v>1871</v>
      </c>
      <c r="H65" s="1428" t="s">
        <v>2112</v>
      </c>
      <c r="I65" s="1431" t="s">
        <v>355</v>
      </c>
      <c r="J65" s="1432" t="s">
        <v>146</v>
      </c>
      <c r="K65" s="1433">
        <v>2</v>
      </c>
      <c r="L65" s="1224"/>
      <c r="M65" s="366"/>
      <c r="N65" s="366"/>
      <c r="O65" s="366"/>
      <c r="P65" s="366"/>
      <c r="Q65" s="366"/>
      <c r="R65" s="1434"/>
      <c r="S65" s="1435"/>
      <c r="T65" s="1435"/>
      <c r="U65" s="1435"/>
      <c r="V65" s="1435">
        <v>-24</v>
      </c>
      <c r="W65" s="1435">
        <v>-24</v>
      </c>
      <c r="X65" s="1435">
        <v>-24</v>
      </c>
      <c r="Y65" s="1435">
        <v>-24</v>
      </c>
      <c r="Z65" s="1435">
        <v>-24</v>
      </c>
      <c r="AA65" s="1435">
        <v>-24</v>
      </c>
      <c r="AB65" s="1435">
        <v>-24</v>
      </c>
      <c r="AC65" s="1435">
        <v>-24</v>
      </c>
      <c r="AD65" s="1435">
        <v>-24</v>
      </c>
      <c r="AE65" s="1435">
        <v>-24</v>
      </c>
      <c r="AF65" s="1435">
        <v>-24</v>
      </c>
      <c r="AG65" s="1435">
        <v>-24</v>
      </c>
      <c r="AH65" s="1435">
        <v>-24</v>
      </c>
      <c r="AI65" s="1435">
        <v>-24</v>
      </c>
      <c r="AJ65" s="1435">
        <v>-24</v>
      </c>
      <c r="AK65" s="1435">
        <v>-24</v>
      </c>
      <c r="AL65" s="1435">
        <v>-24</v>
      </c>
      <c r="AM65" s="1435">
        <v>-24</v>
      </c>
      <c r="AN65" s="1435">
        <v>-24</v>
      </c>
      <c r="AO65" s="1435">
        <v>-24</v>
      </c>
      <c r="AP65" s="1435">
        <v>-24</v>
      </c>
      <c r="AQ65" s="1435">
        <v>-24</v>
      </c>
      <c r="AR65" s="1435">
        <v>-24</v>
      </c>
      <c r="AS65" s="1435">
        <v>-24</v>
      </c>
      <c r="AT65" s="1435">
        <v>-24</v>
      </c>
      <c r="AU65" s="1435">
        <v>-24</v>
      </c>
      <c r="AV65" s="1435">
        <v>-24</v>
      </c>
      <c r="AW65" s="1435">
        <v>-24</v>
      </c>
      <c r="AX65" s="1435">
        <v>-24</v>
      </c>
      <c r="AY65" s="1435">
        <v>-24</v>
      </c>
      <c r="AZ65" s="1435">
        <v>-24</v>
      </c>
      <c r="BA65" s="1435">
        <v>-24</v>
      </c>
      <c r="BB65" s="1435">
        <v>-24</v>
      </c>
      <c r="BC65" s="1435">
        <v>-24</v>
      </c>
      <c r="BD65" s="1435">
        <v>-24</v>
      </c>
      <c r="BE65" s="1435">
        <v>-24</v>
      </c>
      <c r="BF65" s="1435">
        <v>-24</v>
      </c>
      <c r="BG65" s="1435">
        <v>-24</v>
      </c>
      <c r="BH65" s="1435">
        <v>-24</v>
      </c>
      <c r="BI65" s="1435">
        <v>-24</v>
      </c>
      <c r="BJ65" s="1435">
        <v>-24</v>
      </c>
      <c r="BK65" s="1435">
        <v>-24</v>
      </c>
      <c r="BL65" s="1435">
        <v>-24</v>
      </c>
      <c r="BM65" s="1435">
        <v>-24</v>
      </c>
      <c r="BN65" s="1435">
        <v>-24</v>
      </c>
      <c r="BO65" s="1435">
        <v>-24</v>
      </c>
      <c r="BP65" s="1436"/>
      <c r="BQ65" s="1437"/>
      <c r="BR65" s="1437"/>
      <c r="BS65" s="1437"/>
      <c r="BT65" s="1437"/>
      <c r="BU65" s="1437"/>
      <c r="BV65" s="1437"/>
      <c r="BW65" s="1437"/>
      <c r="BX65" s="1437"/>
      <c r="BY65" s="1437"/>
      <c r="BZ65" s="1437"/>
      <c r="CA65" s="1437"/>
      <c r="CB65" s="1437"/>
      <c r="CC65" s="1437"/>
      <c r="CD65" s="1437"/>
      <c r="CE65" s="1437"/>
      <c r="CF65" s="1437"/>
      <c r="CG65" s="1437"/>
      <c r="CH65" s="1437"/>
      <c r="CI65" s="1437"/>
      <c r="CJ65" s="1437"/>
      <c r="CK65" s="1437"/>
      <c r="CL65" s="1437"/>
      <c r="CM65" s="1437"/>
      <c r="CN65" s="1503"/>
      <c r="CO65" s="1580"/>
    </row>
    <row r="66" spans="2:93" ht="14.4" thickBot="1" x14ac:dyDescent="0.3">
      <c r="B6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6" s="1427" t="s">
        <v>2246</v>
      </c>
      <c r="D66" s="1428" t="s">
        <v>2231</v>
      </c>
      <c r="E66" s="1429" t="s">
        <v>775</v>
      </c>
      <c r="F66" s="1430" t="str">
        <f>VLOOKUP(TBL5_OptBen[[#This Row],[Option Type (defined list)]],'Option Typs_Grps'!B$2:C$47, 2, FALSE)</f>
        <v>Distribution Options</v>
      </c>
      <c r="G66" s="1427" t="s">
        <v>1871</v>
      </c>
      <c r="H66" s="1428" t="s">
        <v>2112</v>
      </c>
      <c r="I66" s="1431" t="s">
        <v>355</v>
      </c>
      <c r="J66" s="1432" t="s">
        <v>146</v>
      </c>
      <c r="K66" s="1433">
        <v>2</v>
      </c>
      <c r="L66" s="1224"/>
      <c r="M66" s="366">
        <v>0</v>
      </c>
      <c r="N66" s="366">
        <v>0</v>
      </c>
      <c r="O66" s="366">
        <v>0</v>
      </c>
      <c r="P66" s="366">
        <v>0</v>
      </c>
      <c r="Q66" s="366">
        <v>0</v>
      </c>
      <c r="R66" s="1434">
        <v>0</v>
      </c>
      <c r="S66" s="1435">
        <v>0</v>
      </c>
      <c r="T66" s="1435">
        <v>0</v>
      </c>
      <c r="U66" s="1435">
        <v>0</v>
      </c>
      <c r="V66" s="1435">
        <v>0</v>
      </c>
      <c r="W66" s="1435">
        <v>0</v>
      </c>
      <c r="X66" s="1435">
        <v>0</v>
      </c>
      <c r="Y66" s="1435">
        <v>0</v>
      </c>
      <c r="Z66" s="1435">
        <v>0</v>
      </c>
      <c r="AA66" s="1435">
        <v>0</v>
      </c>
      <c r="AB66" s="1435">
        <v>0</v>
      </c>
      <c r="AC66" s="1435">
        <v>0</v>
      </c>
      <c r="AD66" s="1435">
        <v>0</v>
      </c>
      <c r="AE66" s="1435">
        <v>0</v>
      </c>
      <c r="AF66" s="1435">
        <v>0</v>
      </c>
      <c r="AG66" s="1435">
        <v>0</v>
      </c>
      <c r="AH66" s="1435">
        <v>0</v>
      </c>
      <c r="AI66" s="1435">
        <v>0</v>
      </c>
      <c r="AJ66" s="1435">
        <v>0</v>
      </c>
      <c r="AK66" s="1435">
        <v>0</v>
      </c>
      <c r="AL66" s="1435">
        <v>0</v>
      </c>
      <c r="AM66" s="1435">
        <v>0</v>
      </c>
      <c r="AN66" s="1435">
        <v>0</v>
      </c>
      <c r="AO66" s="1435">
        <v>0</v>
      </c>
      <c r="AP66" s="1435">
        <v>0</v>
      </c>
      <c r="AQ66" s="1435">
        <v>0</v>
      </c>
      <c r="AR66" s="1435">
        <v>0</v>
      </c>
      <c r="AS66" s="1435">
        <v>0</v>
      </c>
      <c r="AT66" s="1435">
        <v>0</v>
      </c>
      <c r="AU66" s="1435">
        <v>0</v>
      </c>
      <c r="AV66" s="1435">
        <v>0</v>
      </c>
      <c r="AW66" s="1435">
        <v>0</v>
      </c>
      <c r="AX66" s="1435">
        <v>0</v>
      </c>
      <c r="AY66" s="1435">
        <v>0</v>
      </c>
      <c r="AZ66" s="1435">
        <v>0</v>
      </c>
      <c r="BA66" s="1435">
        <v>0</v>
      </c>
      <c r="BB66" s="1435">
        <v>0</v>
      </c>
      <c r="BC66" s="1435">
        <v>0</v>
      </c>
      <c r="BD66" s="1435">
        <v>0</v>
      </c>
      <c r="BE66" s="1435">
        <v>0</v>
      </c>
      <c r="BF66" s="1435">
        <v>0</v>
      </c>
      <c r="BG66" s="1435">
        <v>0</v>
      </c>
      <c r="BH66" s="1435">
        <v>0</v>
      </c>
      <c r="BI66" s="1435">
        <v>0</v>
      </c>
      <c r="BJ66" s="1435">
        <v>0</v>
      </c>
      <c r="BK66" s="1435">
        <v>0</v>
      </c>
      <c r="BL66" s="1435">
        <v>0</v>
      </c>
      <c r="BM66" s="1435">
        <v>0</v>
      </c>
      <c r="BN66" s="1435">
        <v>0</v>
      </c>
      <c r="BO66" s="1435">
        <v>0</v>
      </c>
      <c r="BP66" s="1436"/>
      <c r="BQ66" s="1437"/>
      <c r="BR66" s="1437"/>
      <c r="BS66" s="1437"/>
      <c r="BT66" s="1437"/>
      <c r="BU66" s="1437"/>
      <c r="BV66" s="1437"/>
      <c r="BW66" s="1437"/>
      <c r="BX66" s="1437"/>
      <c r="BY66" s="1437"/>
      <c r="BZ66" s="1437"/>
      <c r="CA66" s="1437"/>
      <c r="CB66" s="1437"/>
      <c r="CC66" s="1437"/>
      <c r="CD66" s="1437"/>
      <c r="CE66" s="1437"/>
      <c r="CF66" s="1437"/>
      <c r="CG66" s="1437"/>
      <c r="CH66" s="1437"/>
      <c r="CI66" s="1437"/>
      <c r="CJ66" s="1437"/>
      <c r="CK66" s="1437"/>
      <c r="CL66" s="1437"/>
      <c r="CM66" s="1437"/>
      <c r="CN66" s="1503"/>
      <c r="CO66" s="1580"/>
    </row>
    <row r="67" spans="2:93" ht="14.4" thickBot="1" x14ac:dyDescent="0.3">
      <c r="B6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7" s="1427" t="s">
        <v>2247</v>
      </c>
      <c r="D67" s="1428" t="s">
        <v>2232</v>
      </c>
      <c r="E67" s="1429" t="s">
        <v>775</v>
      </c>
      <c r="F67" s="1430" t="str">
        <f>VLOOKUP(TBL5_OptBen[[#This Row],[Option Type (defined list)]],'Option Typs_Grps'!B$2:C$47, 2, FALSE)</f>
        <v>Distribution Options</v>
      </c>
      <c r="G67" s="1427" t="s">
        <v>1871</v>
      </c>
      <c r="H67" s="1428" t="s">
        <v>2112</v>
      </c>
      <c r="I67" s="1431" t="s">
        <v>355</v>
      </c>
      <c r="J67" s="1432" t="s">
        <v>146</v>
      </c>
      <c r="K67" s="1433">
        <v>2</v>
      </c>
      <c r="L67" s="1224"/>
      <c r="M67" s="366"/>
      <c r="N67" s="366"/>
      <c r="O67" s="366"/>
      <c r="P67" s="366"/>
      <c r="Q67" s="366"/>
      <c r="R67" s="1434"/>
      <c r="S67" s="1435">
        <v>-14.03187</v>
      </c>
      <c r="T67" s="1435">
        <v>-15</v>
      </c>
      <c r="U67" s="1435">
        <v>-10.634192499999999</v>
      </c>
      <c r="V67" s="1435">
        <v>-12.21373</v>
      </c>
      <c r="W67" s="1435">
        <v>-15</v>
      </c>
      <c r="X67" s="1435">
        <v>-15</v>
      </c>
      <c r="Y67" s="1435">
        <v>-15</v>
      </c>
      <c r="Z67" s="1435">
        <v>-15</v>
      </c>
      <c r="AA67" s="1435">
        <v>-15</v>
      </c>
      <c r="AB67" s="1435">
        <v>-15</v>
      </c>
      <c r="AC67" s="1435">
        <v>-15</v>
      </c>
      <c r="AD67" s="1435">
        <v>-15</v>
      </c>
      <c r="AE67" s="1435">
        <v>-15</v>
      </c>
      <c r="AF67" s="1435">
        <v>-15</v>
      </c>
      <c r="AG67" s="1435">
        <v>-15</v>
      </c>
      <c r="AH67" s="1435">
        <v>-15</v>
      </c>
      <c r="AI67" s="1435">
        <v>-15</v>
      </c>
      <c r="AJ67" s="1435">
        <v>-15</v>
      </c>
      <c r="AK67" s="1435">
        <v>-15</v>
      </c>
      <c r="AL67" s="1435">
        <v>-15</v>
      </c>
      <c r="AM67" s="1435">
        <v>-15</v>
      </c>
      <c r="AN67" s="1435">
        <v>-15</v>
      </c>
      <c r="AO67" s="1435">
        <v>-15</v>
      </c>
      <c r="AP67" s="1435">
        <v>-15</v>
      </c>
      <c r="AQ67" s="1435">
        <v>-15</v>
      </c>
      <c r="AR67" s="1435">
        <v>-15</v>
      </c>
      <c r="AS67" s="1435">
        <v>-15</v>
      </c>
      <c r="AT67" s="1435">
        <v>-15</v>
      </c>
      <c r="AU67" s="1435">
        <v>-15</v>
      </c>
      <c r="AV67" s="1435">
        <v>-15</v>
      </c>
      <c r="AW67" s="1435">
        <v>-15</v>
      </c>
      <c r="AX67" s="1435">
        <v>-15</v>
      </c>
      <c r="AY67" s="1435">
        <v>-15</v>
      </c>
      <c r="AZ67" s="1435">
        <v>-15</v>
      </c>
      <c r="BA67" s="1435">
        <v>-15</v>
      </c>
      <c r="BB67" s="1435">
        <v>-15</v>
      </c>
      <c r="BC67" s="1435">
        <v>-15</v>
      </c>
      <c r="BD67" s="1435">
        <v>-15</v>
      </c>
      <c r="BE67" s="1435">
        <v>-15</v>
      </c>
      <c r="BF67" s="1435">
        <v>-15</v>
      </c>
      <c r="BG67" s="1435">
        <v>-15</v>
      </c>
      <c r="BH67" s="1435">
        <v>-15</v>
      </c>
      <c r="BI67" s="1435">
        <v>-15</v>
      </c>
      <c r="BJ67" s="1435">
        <v>-15</v>
      </c>
      <c r="BK67" s="1435">
        <v>-15</v>
      </c>
      <c r="BL67" s="1435">
        <v>-15</v>
      </c>
      <c r="BM67" s="1435">
        <v>-15</v>
      </c>
      <c r="BN67" s="1435">
        <v>-15</v>
      </c>
      <c r="BO67" s="1435">
        <v>-15</v>
      </c>
      <c r="BP67" s="1436"/>
      <c r="BQ67" s="1437"/>
      <c r="BR67" s="1437"/>
      <c r="BS67" s="1437"/>
      <c r="BT67" s="1437"/>
      <c r="BU67" s="1437"/>
      <c r="BV67" s="1437"/>
      <c r="BW67" s="1437"/>
      <c r="BX67" s="1437"/>
      <c r="BY67" s="1437"/>
      <c r="BZ67" s="1437"/>
      <c r="CA67" s="1437"/>
      <c r="CB67" s="1437"/>
      <c r="CC67" s="1437"/>
      <c r="CD67" s="1437"/>
      <c r="CE67" s="1437"/>
      <c r="CF67" s="1437"/>
      <c r="CG67" s="1437"/>
      <c r="CH67" s="1437"/>
      <c r="CI67" s="1437"/>
      <c r="CJ67" s="1437"/>
      <c r="CK67" s="1437"/>
      <c r="CL67" s="1437"/>
      <c r="CM67" s="1437"/>
      <c r="CN67" s="1503"/>
      <c r="CO67" s="1580"/>
    </row>
    <row r="68" spans="2:93" ht="14.4" thickBot="1" x14ac:dyDescent="0.3">
      <c r="B6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 s="1427" t="s">
        <v>2233</v>
      </c>
      <c r="D68" s="1428" t="s">
        <v>2234</v>
      </c>
      <c r="E68" s="1429" t="s">
        <v>775</v>
      </c>
      <c r="F68" s="1430" t="str">
        <f>VLOOKUP(TBL5_OptBen[[#This Row],[Option Type (defined list)]],'Option Typs_Grps'!B$2:C$47, 2, FALSE)</f>
        <v>Distribution Options</v>
      </c>
      <c r="G68" s="1427" t="s">
        <v>1871</v>
      </c>
      <c r="H68" s="1428" t="s">
        <v>2112</v>
      </c>
      <c r="I68" s="1431" t="s">
        <v>355</v>
      </c>
      <c r="J68" s="1432" t="s">
        <v>146</v>
      </c>
      <c r="K68" s="1433">
        <v>2</v>
      </c>
      <c r="L68" s="1224"/>
      <c r="M68" s="366"/>
      <c r="N68" s="366"/>
      <c r="O68" s="366"/>
      <c r="P68" s="366"/>
      <c r="Q68" s="366"/>
      <c r="R68" s="1434"/>
      <c r="S68" s="1435"/>
      <c r="T68" s="1435"/>
      <c r="U68" s="1435"/>
      <c r="V68" s="1435">
        <v>-18.690685299999998</v>
      </c>
      <c r="W68" s="1435">
        <v>-9.3207609999999992</v>
      </c>
      <c r="X68" s="1435">
        <v>-8.4185929999999995</v>
      </c>
      <c r="Y68" s="1435">
        <v>-6.7612509999999997</v>
      </c>
      <c r="Z68" s="1435">
        <v>-6.1342230000000004</v>
      </c>
      <c r="AA68" s="1435">
        <v>-5.8046455400000001</v>
      </c>
      <c r="AB68" s="1435">
        <v>-2.1</v>
      </c>
      <c r="AC68" s="1435">
        <v>-6.4396849999999999</v>
      </c>
      <c r="AD68" s="1435">
        <v>-5.07771873</v>
      </c>
      <c r="AE68" s="1435">
        <v>-3.7299237299999999</v>
      </c>
      <c r="AF68" s="1435">
        <v>-2.26400566</v>
      </c>
      <c r="AG68" s="1435">
        <v>-3.3275232300000002</v>
      </c>
      <c r="AH68" s="1435">
        <v>-21</v>
      </c>
      <c r="AI68" s="1435">
        <v>-21</v>
      </c>
      <c r="AJ68" s="1435">
        <v>-21</v>
      </c>
      <c r="AK68" s="1435">
        <v>-21</v>
      </c>
      <c r="AL68" s="1435">
        <v>-21</v>
      </c>
      <c r="AM68" s="1435">
        <v>-21</v>
      </c>
      <c r="AN68" s="1435">
        <v>-21</v>
      </c>
      <c r="AO68" s="1435">
        <v>-21</v>
      </c>
      <c r="AP68" s="1435">
        <v>-21</v>
      </c>
      <c r="AQ68" s="1435">
        <v>-21</v>
      </c>
      <c r="AR68" s="1435">
        <v>-21</v>
      </c>
      <c r="AS68" s="1435">
        <v>-21</v>
      </c>
      <c r="AT68" s="1435">
        <v>-21</v>
      </c>
      <c r="AU68" s="1435">
        <v>-21</v>
      </c>
      <c r="AV68" s="1435">
        <v>-21</v>
      </c>
      <c r="AW68" s="1435">
        <v>-21</v>
      </c>
      <c r="AX68" s="1435">
        <v>-21</v>
      </c>
      <c r="AY68" s="1435">
        <v>-21</v>
      </c>
      <c r="AZ68" s="1435">
        <v>-21</v>
      </c>
      <c r="BA68" s="1435">
        <v>-21</v>
      </c>
      <c r="BB68" s="1435">
        <v>-21</v>
      </c>
      <c r="BC68" s="1435">
        <v>-21</v>
      </c>
      <c r="BD68" s="1435">
        <v>-21</v>
      </c>
      <c r="BE68" s="1435">
        <v>-21</v>
      </c>
      <c r="BF68" s="1435">
        <v>-21</v>
      </c>
      <c r="BG68" s="1435">
        <v>-21</v>
      </c>
      <c r="BH68" s="1435">
        <v>-21</v>
      </c>
      <c r="BI68" s="1435">
        <v>-21</v>
      </c>
      <c r="BJ68" s="1435">
        <v>-21</v>
      </c>
      <c r="BK68" s="1435">
        <v>-21</v>
      </c>
      <c r="BL68" s="1435">
        <v>-21</v>
      </c>
      <c r="BM68" s="1435">
        <v>-21</v>
      </c>
      <c r="BN68" s="1435">
        <v>-21</v>
      </c>
      <c r="BO68" s="1435">
        <v>-21</v>
      </c>
      <c r="BP68" s="1436"/>
      <c r="BQ68" s="1437"/>
      <c r="BR68" s="1437"/>
      <c r="BS68" s="1437"/>
      <c r="BT68" s="1437"/>
      <c r="BU68" s="1437"/>
      <c r="BV68" s="1437"/>
      <c r="BW68" s="1437"/>
      <c r="BX68" s="1437"/>
      <c r="BY68" s="1437"/>
      <c r="BZ68" s="1437"/>
      <c r="CA68" s="1437"/>
      <c r="CB68" s="1437"/>
      <c r="CC68" s="1437"/>
      <c r="CD68" s="1437"/>
      <c r="CE68" s="1437"/>
      <c r="CF68" s="1437"/>
      <c r="CG68" s="1437"/>
      <c r="CH68" s="1437"/>
      <c r="CI68" s="1437"/>
      <c r="CJ68" s="1437"/>
      <c r="CK68" s="1437"/>
      <c r="CL68" s="1437"/>
      <c r="CM68" s="1437"/>
      <c r="CN68" s="1503"/>
      <c r="CO68" s="1580"/>
    </row>
    <row r="69" spans="2:93" ht="14.4" thickBot="1" x14ac:dyDescent="0.3">
      <c r="B6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 s="1427" t="s">
        <v>1780</v>
      </c>
      <c r="D69" s="1428" t="s">
        <v>2109</v>
      </c>
      <c r="E69" s="1429" t="s">
        <v>769</v>
      </c>
      <c r="F69" s="1430" t="str">
        <f>VLOOKUP(TBL5_OptBen[[#This Row],[Option Type (defined list)]],'Option Typs_Grps'!B$2:C$47, 2, FALSE)</f>
        <v>Resource Options</v>
      </c>
      <c r="G69" s="1427" t="s">
        <v>1871</v>
      </c>
      <c r="H69" s="1428" t="s">
        <v>2112</v>
      </c>
      <c r="I69" s="1431" t="s">
        <v>355</v>
      </c>
      <c r="J69" s="1432" t="s">
        <v>146</v>
      </c>
      <c r="K69" s="1433">
        <v>2</v>
      </c>
      <c r="L69" s="1224"/>
      <c r="M69" s="366"/>
      <c r="N69" s="366"/>
      <c r="O69" s="366"/>
      <c r="P69" s="366"/>
      <c r="Q69" s="366"/>
      <c r="R69" s="1434"/>
      <c r="S69" s="1435"/>
      <c r="T69" s="1435"/>
      <c r="U69" s="1435"/>
      <c r="V69" s="1435"/>
      <c r="W69" s="1435"/>
      <c r="X69" s="1435"/>
      <c r="Y69" s="1435"/>
      <c r="Z69" s="1435"/>
      <c r="AA69" s="1435"/>
      <c r="AB69" s="1435"/>
      <c r="AC69" s="1435"/>
      <c r="AD69" s="1435"/>
      <c r="AE69" s="1435"/>
      <c r="AF69" s="1435"/>
      <c r="AG69" s="1435"/>
      <c r="AH69" s="1435"/>
      <c r="AI69" s="1435"/>
      <c r="AJ69" s="1435"/>
      <c r="AK69" s="1435"/>
      <c r="AL69" s="1435"/>
      <c r="AM69" s="1435"/>
      <c r="AN69" s="1435"/>
      <c r="AO69" s="1435"/>
      <c r="AP69" s="1435"/>
      <c r="AQ69" s="1435"/>
      <c r="AR69" s="1435"/>
      <c r="AS69" s="1435"/>
      <c r="AT69" s="1435"/>
      <c r="AU69" s="1435"/>
      <c r="AV69" s="1435"/>
      <c r="AW69" s="1435"/>
      <c r="AX69" s="1435"/>
      <c r="AY69" s="1435"/>
      <c r="AZ69" s="1435"/>
      <c r="BA69" s="1435"/>
      <c r="BB69" s="1435"/>
      <c r="BC69" s="1435"/>
      <c r="BD69" s="1435"/>
      <c r="BE69" s="1435"/>
      <c r="BF69" s="1435"/>
      <c r="BG69" s="1435"/>
      <c r="BH69" s="1435"/>
      <c r="BI69" s="1435"/>
      <c r="BJ69" s="1435">
        <v>0</v>
      </c>
      <c r="BK69" s="1435">
        <v>0</v>
      </c>
      <c r="BL69" s="1435">
        <v>0</v>
      </c>
      <c r="BM69" s="1435">
        <v>0</v>
      </c>
      <c r="BN69" s="1435">
        <v>0</v>
      </c>
      <c r="BO69" s="1435">
        <v>0</v>
      </c>
      <c r="BP69" s="1436"/>
      <c r="BQ69" s="1437"/>
      <c r="BR69" s="1437"/>
      <c r="BS69" s="1437"/>
      <c r="BT69" s="1437"/>
      <c r="BU69" s="1437"/>
      <c r="BV69" s="1437"/>
      <c r="BW69" s="1437"/>
      <c r="BX69" s="1437"/>
      <c r="BY69" s="1437"/>
      <c r="BZ69" s="1437"/>
      <c r="CA69" s="1437"/>
      <c r="CB69" s="1437"/>
      <c r="CC69" s="1437"/>
      <c r="CD69" s="1437"/>
      <c r="CE69" s="1437"/>
      <c r="CF69" s="1437"/>
      <c r="CG69" s="1437"/>
      <c r="CH69" s="1437"/>
      <c r="CI69" s="1437"/>
      <c r="CJ69" s="1437"/>
      <c r="CK69" s="1437"/>
      <c r="CL69" s="1437"/>
      <c r="CM69" s="1437"/>
      <c r="CN69" s="1503"/>
      <c r="CO69" s="1580"/>
    </row>
    <row r="70" spans="2:93" ht="14.4" thickBot="1" x14ac:dyDescent="0.3">
      <c r="B7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0" s="1427" t="s">
        <v>2248</v>
      </c>
      <c r="D70" s="1428" t="s">
        <v>2250</v>
      </c>
      <c r="E70" s="1429" t="s">
        <v>769</v>
      </c>
      <c r="F70" s="1430" t="str">
        <f>VLOOKUP(TBL5_OptBen[[#This Row],[Option Type (defined list)]],'Option Typs_Grps'!B$2:C$47, 2, FALSE)</f>
        <v>Resource Options</v>
      </c>
      <c r="G70" s="1427" t="s">
        <v>1871</v>
      </c>
      <c r="H70" s="1428" t="s">
        <v>2112</v>
      </c>
      <c r="I70" s="1431" t="s">
        <v>355</v>
      </c>
      <c r="J70" s="1432" t="s">
        <v>146</v>
      </c>
      <c r="K70" s="1433">
        <v>2</v>
      </c>
      <c r="L70" s="1224"/>
      <c r="M70" s="366"/>
      <c r="N70" s="366"/>
      <c r="O70" s="366"/>
      <c r="P70" s="366"/>
      <c r="Q70" s="366"/>
      <c r="R70" s="1434"/>
      <c r="S70" s="1435"/>
      <c r="T70" s="1435"/>
      <c r="U70" s="1435"/>
      <c r="V70" s="1435"/>
      <c r="W70" s="1435"/>
      <c r="X70" s="1435"/>
      <c r="Y70" s="1435"/>
      <c r="Z70" s="1435"/>
      <c r="AA70" s="1435"/>
      <c r="AB70" s="1435"/>
      <c r="AC70" s="1435"/>
      <c r="AD70" s="1435"/>
      <c r="AE70" s="1435"/>
      <c r="AF70" s="1435"/>
      <c r="AG70" s="1435"/>
      <c r="AH70" s="1435"/>
      <c r="AI70" s="1435"/>
      <c r="AJ70" s="1435"/>
      <c r="AK70" s="1435"/>
      <c r="AL70" s="1435"/>
      <c r="AM70" s="1435"/>
      <c r="AN70" s="1435"/>
      <c r="AO70" s="1435"/>
      <c r="AP70" s="1435"/>
      <c r="AQ70" s="1435"/>
      <c r="AR70" s="1435"/>
      <c r="AS70" s="1435"/>
      <c r="AT70" s="1435"/>
      <c r="AU70" s="1435"/>
      <c r="AV70" s="1435"/>
      <c r="AW70" s="1435"/>
      <c r="AX70" s="1435"/>
      <c r="AY70" s="1435"/>
      <c r="AZ70" s="1435"/>
      <c r="BA70" s="1435"/>
      <c r="BB70" s="1435"/>
      <c r="BC70" s="1435"/>
      <c r="BD70" s="1435"/>
      <c r="BE70" s="1435"/>
      <c r="BF70" s="1435"/>
      <c r="BG70" s="1435"/>
      <c r="BH70" s="1435"/>
      <c r="BI70" s="1435"/>
      <c r="BJ70" s="1435">
        <v>-10.06198</v>
      </c>
      <c r="BK70" s="1435">
        <v>-10.29068</v>
      </c>
      <c r="BL70" s="1435">
        <v>-10.406980000000001</v>
      </c>
      <c r="BM70" s="1435">
        <v>-10.67878</v>
      </c>
      <c r="BN70" s="1435">
        <v>-10.644579999999999</v>
      </c>
      <c r="BO70" s="1435">
        <v>-10.608180000000001</v>
      </c>
      <c r="BP70" s="1436"/>
      <c r="BQ70" s="1437"/>
      <c r="BR70" s="1437"/>
      <c r="BS70" s="1437"/>
      <c r="BT70" s="1437"/>
      <c r="BU70" s="1437"/>
      <c r="BV70" s="1437"/>
      <c r="BW70" s="1437"/>
      <c r="BX70" s="1437"/>
      <c r="BY70" s="1437"/>
      <c r="BZ70" s="1437"/>
      <c r="CA70" s="1437"/>
      <c r="CB70" s="1437"/>
      <c r="CC70" s="1437"/>
      <c r="CD70" s="1437"/>
      <c r="CE70" s="1437"/>
      <c r="CF70" s="1437"/>
      <c r="CG70" s="1437"/>
      <c r="CH70" s="1437"/>
      <c r="CI70" s="1437"/>
      <c r="CJ70" s="1437"/>
      <c r="CK70" s="1437"/>
      <c r="CL70" s="1437"/>
      <c r="CM70" s="1437"/>
      <c r="CN70" s="1503"/>
      <c r="CO70" s="1580"/>
    </row>
    <row r="71" spans="2:93" ht="14.4" thickBot="1" x14ac:dyDescent="0.3">
      <c r="B7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 s="1427" t="s">
        <v>1732</v>
      </c>
      <c r="D71" s="1428" t="s">
        <v>1609</v>
      </c>
      <c r="E71" s="1429" t="s">
        <v>1240</v>
      </c>
      <c r="F71" s="1430" t="str">
        <f>VLOOKUP(TBL5_OptBen[[#This Row],[Option Type (defined list)]],'Option Typs_Grps'!B$2:C$47, 2, FALSE)</f>
        <v>Customer Options</v>
      </c>
      <c r="G71" s="1427" t="s">
        <v>1871</v>
      </c>
      <c r="H71" s="1428" t="s">
        <v>2112</v>
      </c>
      <c r="I71" s="1431" t="s">
        <v>355</v>
      </c>
      <c r="J71" s="1432" t="s">
        <v>146</v>
      </c>
      <c r="K71" s="1433">
        <v>2</v>
      </c>
      <c r="L71" s="1224"/>
      <c r="M71" s="366"/>
      <c r="N71" s="366"/>
      <c r="O71" s="366"/>
      <c r="P71" s="366"/>
      <c r="Q71" s="366"/>
      <c r="R71" s="1434">
        <v>0.2293</v>
      </c>
      <c r="S71" s="1435">
        <v>0.45700000000000002</v>
      </c>
      <c r="T71" s="1435">
        <v>0.68340000000000001</v>
      </c>
      <c r="U71" s="1435">
        <v>0.90879999999999994</v>
      </c>
      <c r="V71" s="1435">
        <v>1.1334</v>
      </c>
      <c r="W71" s="1435">
        <v>1.5717000000000001</v>
      </c>
      <c r="X71" s="1435">
        <v>2.0093999999999999</v>
      </c>
      <c r="Y71" s="1435">
        <v>2.4467999999999996</v>
      </c>
      <c r="Z71" s="1435">
        <v>2.8837999999999999</v>
      </c>
      <c r="AA71" s="1435">
        <v>3.3206000000000002</v>
      </c>
      <c r="AB71" s="1435">
        <v>3.5428999999999999</v>
      </c>
      <c r="AC71" s="1435">
        <v>3.7650999999999999</v>
      </c>
      <c r="AD71" s="1435">
        <v>3.9870999999999999</v>
      </c>
      <c r="AE71" s="1435">
        <v>4.2089999999999996</v>
      </c>
      <c r="AF71" s="1435">
        <v>4.4307999999999996</v>
      </c>
      <c r="AG71" s="1435">
        <v>4.6524999999999999</v>
      </c>
      <c r="AH71" s="1435">
        <v>4.6711</v>
      </c>
      <c r="AI71" s="1435">
        <v>4.6896999999999993</v>
      </c>
      <c r="AJ71" s="1435">
        <v>4.7081999999999997</v>
      </c>
      <c r="AK71" s="1435">
        <v>4.7267000000000001</v>
      </c>
      <c r="AL71" s="1435">
        <v>4.7451000000000008</v>
      </c>
      <c r="AM71" s="1435">
        <v>4.7636000000000003</v>
      </c>
      <c r="AN71" s="1435">
        <v>4.782</v>
      </c>
      <c r="AO71" s="1435">
        <v>4.8004000000000007</v>
      </c>
      <c r="AP71" s="1435">
        <v>4.8187999999999995</v>
      </c>
      <c r="AQ71" s="1435">
        <v>4.8247999999999998</v>
      </c>
      <c r="AR71" s="1435">
        <v>4.8307000000000002</v>
      </c>
      <c r="AS71" s="1435">
        <v>4.8365999999999998</v>
      </c>
      <c r="AT71" s="1435">
        <v>4.8425000000000002</v>
      </c>
      <c r="AU71" s="1435">
        <v>4.8485000000000005</v>
      </c>
      <c r="AV71" s="1435">
        <v>4.8544</v>
      </c>
      <c r="AW71" s="1435">
        <v>4.8603000000000005</v>
      </c>
      <c r="AX71" s="1435">
        <v>4.8662000000000001</v>
      </c>
      <c r="AY71" s="1435">
        <v>4.8721999999999994</v>
      </c>
      <c r="AZ71" s="1435">
        <v>4.8780999999999999</v>
      </c>
      <c r="BA71" s="1435">
        <v>4.8840000000000003</v>
      </c>
      <c r="BB71" s="1435">
        <v>4.8899999999999997</v>
      </c>
      <c r="BC71" s="1435">
        <v>4.8959000000000001</v>
      </c>
      <c r="BD71" s="1435">
        <v>4.9017999999999997</v>
      </c>
      <c r="BE71" s="1435">
        <v>4.9077000000000002</v>
      </c>
      <c r="BF71" s="1435">
        <v>4.9137000000000004</v>
      </c>
      <c r="BG71" s="1435">
        <v>4.9196</v>
      </c>
      <c r="BH71" s="1435">
        <v>4.9255000000000004</v>
      </c>
      <c r="BI71" s="1435">
        <v>4.9314</v>
      </c>
      <c r="BJ71" s="1435">
        <v>4.9373999999999993</v>
      </c>
      <c r="BK71" s="1435">
        <v>4.9433000000000007</v>
      </c>
      <c r="BL71" s="1435">
        <v>4.9492000000000003</v>
      </c>
      <c r="BM71" s="1435">
        <v>4.9550999999999998</v>
      </c>
      <c r="BN71" s="1435">
        <v>4.9611000000000001</v>
      </c>
      <c r="BO71" s="1435">
        <v>4.9669999999999996</v>
      </c>
      <c r="BP71" s="1436">
        <v>4.9728999999999992</v>
      </c>
      <c r="BQ71" s="1437">
        <v>4.9788000000000006</v>
      </c>
      <c r="BR71" s="1437">
        <v>4.9847999999999999</v>
      </c>
      <c r="BS71" s="1437">
        <v>4.9907000000000004</v>
      </c>
      <c r="BT71" s="1437">
        <v>4.9965999999999999</v>
      </c>
      <c r="BU71" s="1437">
        <v>5.0026000000000002</v>
      </c>
      <c r="BV71" s="1437">
        <v>5.0085000000000006</v>
      </c>
      <c r="BW71" s="1437">
        <v>5.0144000000000002</v>
      </c>
      <c r="BX71" s="1437">
        <v>5.0202999999999998</v>
      </c>
      <c r="BY71" s="1437">
        <v>5.0263</v>
      </c>
      <c r="BZ71" s="1437">
        <v>5.0321999999999996</v>
      </c>
      <c r="CA71" s="1437">
        <v>5.0381999999999998</v>
      </c>
      <c r="CB71" s="1437">
        <v>5.0441000000000003</v>
      </c>
      <c r="CC71" s="1437">
        <v>5.0501000000000005</v>
      </c>
      <c r="CD71" s="1437">
        <v>5.056</v>
      </c>
      <c r="CE71" s="1437">
        <v>5.0618999999999996</v>
      </c>
      <c r="CF71" s="1437">
        <v>5.0678000000000001</v>
      </c>
      <c r="CG71" s="1437">
        <v>5.0738000000000003</v>
      </c>
      <c r="CH71" s="1437">
        <v>5.0796999999999999</v>
      </c>
      <c r="CI71" s="1437">
        <v>5.0856000000000003</v>
      </c>
      <c r="CJ71" s="1437">
        <v>5.0914999999999999</v>
      </c>
      <c r="CK71" s="1437">
        <v>5.0974999999999993</v>
      </c>
      <c r="CL71" s="1437">
        <v>5.1034000000000006</v>
      </c>
      <c r="CM71" s="1437">
        <v>5.1093000000000002</v>
      </c>
      <c r="CN71" s="1503">
        <v>5.1152999999999995</v>
      </c>
      <c r="CO71" s="1580"/>
    </row>
    <row r="72" spans="2:93" ht="14.4" thickBot="1" x14ac:dyDescent="0.3">
      <c r="B7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 s="1427" t="s">
        <v>2251</v>
      </c>
      <c r="D72" s="1428" t="s">
        <v>2236</v>
      </c>
      <c r="E72" s="1429" t="s">
        <v>771</v>
      </c>
      <c r="F72" s="1430" t="str">
        <f>VLOOKUP(TBL5_OptBen[[#This Row],[Option Type (defined list)]],'Option Typs_Grps'!B$2:C$47, 2, FALSE)</f>
        <v>Resource Options</v>
      </c>
      <c r="G72" s="1427" t="s">
        <v>1871</v>
      </c>
      <c r="H72" s="1428" t="s">
        <v>2112</v>
      </c>
      <c r="I72" s="1431" t="s">
        <v>355</v>
      </c>
      <c r="J72" s="1432" t="s">
        <v>146</v>
      </c>
      <c r="K72" s="1433">
        <v>2</v>
      </c>
      <c r="L72" s="1224"/>
      <c r="M72" s="366"/>
      <c r="N72" s="366"/>
      <c r="O72" s="366"/>
      <c r="P72" s="366"/>
      <c r="Q72" s="366"/>
      <c r="R72" s="1434"/>
      <c r="S72" s="1435"/>
      <c r="T72" s="1435"/>
      <c r="U72" s="1435"/>
      <c r="V72" s="1435"/>
      <c r="W72" s="1435">
        <v>-22.5</v>
      </c>
      <c r="X72" s="1435">
        <v>-22.5</v>
      </c>
      <c r="Y72" s="1435">
        <v>-22.5</v>
      </c>
      <c r="Z72" s="1435">
        <v>-22.5</v>
      </c>
      <c r="AA72" s="1435">
        <v>-22.5</v>
      </c>
      <c r="AB72" s="1435">
        <v>-22.5</v>
      </c>
      <c r="AC72" s="1435">
        <v>-22.5</v>
      </c>
      <c r="AD72" s="1435">
        <v>-22.5</v>
      </c>
      <c r="AE72" s="1435">
        <v>-22.5</v>
      </c>
      <c r="AF72" s="1435">
        <v>-22.5</v>
      </c>
      <c r="AG72" s="1435">
        <v>-22.5</v>
      </c>
      <c r="AH72" s="1435">
        <v>-66.257599999999996</v>
      </c>
      <c r="AI72" s="1435">
        <v>-65.05538</v>
      </c>
      <c r="AJ72" s="1435">
        <v>-65.591679999999997</v>
      </c>
      <c r="AK72" s="1435">
        <v>-65.896354700000003</v>
      </c>
      <c r="AL72" s="1435">
        <v>-65.920169999999999</v>
      </c>
      <c r="AM72" s="1435">
        <v>-65.806299999999993</v>
      </c>
      <c r="AN72" s="1435">
        <v>-65.958010000000002</v>
      </c>
      <c r="AO72" s="1435">
        <v>-66.378913900000001</v>
      </c>
      <c r="AP72" s="1435">
        <v>-66.033630000000002</v>
      </c>
      <c r="AQ72" s="1435">
        <v>-66.161670000000001</v>
      </c>
      <c r="AR72" s="1435">
        <v>-66.583020000000005</v>
      </c>
      <c r="AS72" s="1435">
        <v>-67.466445899999997</v>
      </c>
      <c r="AT72" s="1435">
        <v>-66.940179999999998</v>
      </c>
      <c r="AU72" s="1435">
        <v>-67.499809999999997</v>
      </c>
      <c r="AV72" s="1435">
        <v>-67.092219999999998</v>
      </c>
      <c r="AW72" s="1435">
        <v>-68.5093155</v>
      </c>
      <c r="AX72" s="1435">
        <v>-67.929720000000003</v>
      </c>
      <c r="AY72" s="1435">
        <v>-68.476326</v>
      </c>
      <c r="AZ72" s="1435">
        <v>-68.167829999999995</v>
      </c>
      <c r="BA72" s="1435">
        <v>-68.856704699999995</v>
      </c>
      <c r="BB72" s="1435">
        <v>-68.316580000000002</v>
      </c>
      <c r="BC72" s="1435">
        <v>-69.288460000000001</v>
      </c>
      <c r="BD72" s="1435">
        <v>-69.493539999999996</v>
      </c>
      <c r="BE72" s="1435">
        <v>-69.264610000000005</v>
      </c>
      <c r="BF72" s="1435">
        <v>-69.429810000000003</v>
      </c>
      <c r="BG72" s="1435">
        <v>-68.451239999999999</v>
      </c>
      <c r="BH72" s="1435">
        <v>-68.631140000000002</v>
      </c>
      <c r="BI72" s="1435">
        <v>-68.823329999999999</v>
      </c>
      <c r="BJ72" s="1435">
        <v>-69.434129999999996</v>
      </c>
      <c r="BK72" s="1435">
        <v>-69.716830000000002</v>
      </c>
      <c r="BL72" s="1435">
        <v>-69.817825299999996</v>
      </c>
      <c r="BM72" s="1435">
        <v>-69.999626199999994</v>
      </c>
      <c r="BN72" s="1435">
        <v>-69.835329999999999</v>
      </c>
      <c r="BO72" s="1435">
        <v>-69.798324600000001</v>
      </c>
      <c r="BP72" s="1436"/>
      <c r="BQ72" s="1437"/>
      <c r="BR72" s="1437"/>
      <c r="BS72" s="1437"/>
      <c r="BT72" s="1437"/>
      <c r="BU72" s="1437"/>
      <c r="BV72" s="1437"/>
      <c r="BW72" s="1437"/>
      <c r="BX72" s="1437"/>
      <c r="BY72" s="1437"/>
      <c r="BZ72" s="1437"/>
      <c r="CA72" s="1437"/>
      <c r="CB72" s="1437"/>
      <c r="CC72" s="1437"/>
      <c r="CD72" s="1437"/>
      <c r="CE72" s="1437"/>
      <c r="CF72" s="1437"/>
      <c r="CG72" s="1437"/>
      <c r="CH72" s="1437"/>
      <c r="CI72" s="1437"/>
      <c r="CJ72" s="1437"/>
      <c r="CK72" s="1437"/>
      <c r="CL72" s="1437"/>
      <c r="CM72" s="1437"/>
      <c r="CN72" s="1503"/>
      <c r="CO72" s="1580"/>
    </row>
    <row r="73" spans="2:93" ht="14.4" thickBot="1" x14ac:dyDescent="0.3">
      <c r="B7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3" s="1427" t="s">
        <v>1726</v>
      </c>
      <c r="D73" s="1428" t="s">
        <v>1603</v>
      </c>
      <c r="E73" s="1429" t="s">
        <v>1252</v>
      </c>
      <c r="F73" s="1430" t="str">
        <f>VLOOKUP(TBL5_OptBen[[#This Row],[Option Type (defined list)]],'Option Typs_Grps'!B$2:C$47, 2, FALSE)</f>
        <v>Customer Options</v>
      </c>
      <c r="G73" s="1427" t="s">
        <v>1871</v>
      </c>
      <c r="H73" s="1428" t="s">
        <v>2112</v>
      </c>
      <c r="I73" s="1431" t="s">
        <v>355</v>
      </c>
      <c r="J73" s="1432" t="s">
        <v>146</v>
      </c>
      <c r="K73" s="1433">
        <v>2</v>
      </c>
      <c r="L73" s="1224"/>
      <c r="M73" s="366"/>
      <c r="N73" s="366"/>
      <c r="O73" s="366"/>
      <c r="P73" s="366"/>
      <c r="Q73" s="366"/>
      <c r="R73" s="1434">
        <v>0.79083817758770181</v>
      </c>
      <c r="S73" s="1435">
        <v>1.5815818451754051</v>
      </c>
      <c r="T73" s="1435">
        <v>2.3723255127631049</v>
      </c>
      <c r="U73" s="1435">
        <v>3.1630691803508064</v>
      </c>
      <c r="V73" s="1435">
        <v>3.9538073579385085</v>
      </c>
      <c r="W73" s="1435">
        <v>4.7445510255262064</v>
      </c>
      <c r="X73" s="1435">
        <v>5.5352946931138973</v>
      </c>
      <c r="Y73" s="1435">
        <v>6.3260383607016024</v>
      </c>
      <c r="Z73" s="1435">
        <v>7.1168820282893108</v>
      </c>
      <c r="AA73" s="1435">
        <v>7.9076202058769951</v>
      </c>
      <c r="AB73" s="1435">
        <v>7.9076202058769951</v>
      </c>
      <c r="AC73" s="1435">
        <v>7.9076202058769951</v>
      </c>
      <c r="AD73" s="1435">
        <v>7.9076202058769951</v>
      </c>
      <c r="AE73" s="1435">
        <v>7.9076202058769951</v>
      </c>
      <c r="AF73" s="1435">
        <v>7.9076202058769951</v>
      </c>
      <c r="AG73" s="1435">
        <v>7.9076202058769951</v>
      </c>
      <c r="AH73" s="1435">
        <v>7.9076202058769951</v>
      </c>
      <c r="AI73" s="1435">
        <v>7.9076202058769951</v>
      </c>
      <c r="AJ73" s="1435">
        <v>7.9076202058769951</v>
      </c>
      <c r="AK73" s="1435">
        <v>7.9076202058769951</v>
      </c>
      <c r="AL73" s="1435">
        <v>7.9076202058769951</v>
      </c>
      <c r="AM73" s="1435">
        <v>7.9076202058769951</v>
      </c>
      <c r="AN73" s="1435">
        <v>7.9076202058769951</v>
      </c>
      <c r="AO73" s="1435">
        <v>7.9076202058769951</v>
      </c>
      <c r="AP73" s="1435">
        <v>7.9076202058769951</v>
      </c>
      <c r="AQ73" s="1435">
        <v>7.9076202058769951</v>
      </c>
      <c r="AR73" s="1435">
        <v>7.9076202058769951</v>
      </c>
      <c r="AS73" s="1435">
        <v>7.9076202058769951</v>
      </c>
      <c r="AT73" s="1435">
        <v>7.9076202058769951</v>
      </c>
      <c r="AU73" s="1435">
        <v>7.9076202058769951</v>
      </c>
      <c r="AV73" s="1435">
        <v>7.9076202058769951</v>
      </c>
      <c r="AW73" s="1435">
        <v>7.9076202058769951</v>
      </c>
      <c r="AX73" s="1435">
        <v>7.9076202058769951</v>
      </c>
      <c r="AY73" s="1435">
        <v>7.9076202058769951</v>
      </c>
      <c r="AZ73" s="1435">
        <v>7.9076202058769951</v>
      </c>
      <c r="BA73" s="1435">
        <v>7.9076202058769951</v>
      </c>
      <c r="BB73" s="1435">
        <v>7.9076202058769951</v>
      </c>
      <c r="BC73" s="1435">
        <v>7.9076202058769951</v>
      </c>
      <c r="BD73" s="1435">
        <v>7.9076202058769951</v>
      </c>
      <c r="BE73" s="1435">
        <v>7.9076202058769951</v>
      </c>
      <c r="BF73" s="1435">
        <v>7.9076202058769951</v>
      </c>
      <c r="BG73" s="1435">
        <v>7.9076202058769951</v>
      </c>
      <c r="BH73" s="1435">
        <v>7.9076202058769951</v>
      </c>
      <c r="BI73" s="1435">
        <v>7.9076202058769951</v>
      </c>
      <c r="BJ73" s="1435">
        <v>7.9076202058769951</v>
      </c>
      <c r="BK73" s="1435">
        <v>7.9076202058769951</v>
      </c>
      <c r="BL73" s="1435">
        <v>7.9076202058769951</v>
      </c>
      <c r="BM73" s="1435">
        <v>7.9076202058769951</v>
      </c>
      <c r="BN73" s="1435">
        <v>7.9076202058769951</v>
      </c>
      <c r="BO73" s="1435">
        <v>7.9076202058769951</v>
      </c>
      <c r="BP73" s="1436">
        <v>8.9031999999999911</v>
      </c>
      <c r="BQ73" s="1437">
        <v>8.9031999999999911</v>
      </c>
      <c r="BR73" s="1437">
        <v>8.9031999999999911</v>
      </c>
      <c r="BS73" s="1437">
        <v>8.9031999999999911</v>
      </c>
      <c r="BT73" s="1437">
        <v>8.9031999999999911</v>
      </c>
      <c r="BU73" s="1437">
        <v>8.9031999999999911</v>
      </c>
      <c r="BV73" s="1437">
        <v>8.9031999999999911</v>
      </c>
      <c r="BW73" s="1437">
        <v>8.9031999999999911</v>
      </c>
      <c r="BX73" s="1437">
        <v>8.9031999999999911</v>
      </c>
      <c r="BY73" s="1437">
        <v>8.9031999999999911</v>
      </c>
      <c r="BZ73" s="1437">
        <v>8.9031999999999911</v>
      </c>
      <c r="CA73" s="1437">
        <v>8.9031999999999911</v>
      </c>
      <c r="CB73" s="1437">
        <v>8.9031999999999911</v>
      </c>
      <c r="CC73" s="1437">
        <v>8.9031999999999911</v>
      </c>
      <c r="CD73" s="1437">
        <v>8.9031999999999911</v>
      </c>
      <c r="CE73" s="1437">
        <v>8.9031999999999911</v>
      </c>
      <c r="CF73" s="1437">
        <v>8.9031999999999911</v>
      </c>
      <c r="CG73" s="1437">
        <v>8.9031999999999911</v>
      </c>
      <c r="CH73" s="1437">
        <v>8.9031999999999911</v>
      </c>
      <c r="CI73" s="1437">
        <v>8.9031999999999911</v>
      </c>
      <c r="CJ73" s="1437">
        <v>8.9031999999999911</v>
      </c>
      <c r="CK73" s="1437">
        <v>8.9031999999999911</v>
      </c>
      <c r="CL73" s="1437">
        <v>8.9031999999999911</v>
      </c>
      <c r="CM73" s="1437">
        <v>8.9031999999999911</v>
      </c>
      <c r="CN73" s="1503">
        <v>8.9031999999999911</v>
      </c>
      <c r="CO73" s="1580"/>
    </row>
    <row r="74" spans="2:93" ht="14.4" thickBot="1" x14ac:dyDescent="0.3">
      <c r="B7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4" s="1427" t="s">
        <v>1725</v>
      </c>
      <c r="D74" s="1428" t="s">
        <v>1602</v>
      </c>
      <c r="E74" s="1429" t="s">
        <v>1262</v>
      </c>
      <c r="F74" s="1430" t="str">
        <f>VLOOKUP(TBL5_OptBen[[#This Row],[Option Type (defined list)]],'Option Typs_Grps'!B$2:C$47, 2, FALSE)</f>
        <v>Customer Options</v>
      </c>
      <c r="G74" s="1427" t="s">
        <v>1871</v>
      </c>
      <c r="H74" s="1428" t="s">
        <v>2112</v>
      </c>
      <c r="I74" s="1431" t="s">
        <v>355</v>
      </c>
      <c r="J74" s="1432" t="s">
        <v>146</v>
      </c>
      <c r="K74" s="1433">
        <v>2</v>
      </c>
      <c r="L74" s="1224"/>
      <c r="M74" s="366"/>
      <c r="N74" s="366"/>
      <c r="O74" s="366"/>
      <c r="P74" s="366"/>
      <c r="Q74" s="366"/>
      <c r="R74" s="1434">
        <v>0</v>
      </c>
      <c r="S74" s="1435">
        <v>0</v>
      </c>
      <c r="T74" s="1435">
        <v>0</v>
      </c>
      <c r="U74" s="1435">
        <v>0</v>
      </c>
      <c r="V74" s="1435">
        <v>0</v>
      </c>
      <c r="W74" s="1435">
        <v>4.5199999999999997E-2</v>
      </c>
      <c r="X74" s="1435">
        <v>9.0499999999999997E-2</v>
      </c>
      <c r="Y74" s="1435">
        <v>0.1358</v>
      </c>
      <c r="Z74" s="1435">
        <v>0.18110000000000001</v>
      </c>
      <c r="AA74" s="1435">
        <v>0.22639999999999999</v>
      </c>
      <c r="AB74" s="1435">
        <v>0.27160000000000001</v>
      </c>
      <c r="AC74" s="1435">
        <v>0.31690000000000002</v>
      </c>
      <c r="AD74" s="1435">
        <v>0.36220000000000002</v>
      </c>
      <c r="AE74" s="1435">
        <v>0.40749999999999997</v>
      </c>
      <c r="AF74" s="1435">
        <v>0.45279999999999998</v>
      </c>
      <c r="AG74" s="1435">
        <v>0.49809999999999999</v>
      </c>
      <c r="AH74" s="1435">
        <v>0.49809999999999999</v>
      </c>
      <c r="AI74" s="1435">
        <v>0.49809999999999999</v>
      </c>
      <c r="AJ74" s="1435">
        <v>0.49809999999999999</v>
      </c>
      <c r="AK74" s="1435">
        <v>0.49809999999999999</v>
      </c>
      <c r="AL74" s="1435">
        <v>0.49809999999999999</v>
      </c>
      <c r="AM74" s="1435">
        <v>0.49809999999999999</v>
      </c>
      <c r="AN74" s="1435">
        <v>0.49809999999999999</v>
      </c>
      <c r="AO74" s="1435">
        <v>0.49809999999999999</v>
      </c>
      <c r="AP74" s="1435">
        <v>0.49809999999999999</v>
      </c>
      <c r="AQ74" s="1435">
        <v>0.49809999999999999</v>
      </c>
      <c r="AR74" s="1435">
        <v>0.49809999999999999</v>
      </c>
      <c r="AS74" s="1435">
        <v>0.49809999999999999</v>
      </c>
      <c r="AT74" s="1435">
        <v>0.49809999999999999</v>
      </c>
      <c r="AU74" s="1435">
        <v>0.49809999999999999</v>
      </c>
      <c r="AV74" s="1435">
        <v>0.49809999999999999</v>
      </c>
      <c r="AW74" s="1435">
        <v>0.49809999999999999</v>
      </c>
      <c r="AX74" s="1435">
        <v>0.49809999999999999</v>
      </c>
      <c r="AY74" s="1435">
        <v>0.49809999999999999</v>
      </c>
      <c r="AZ74" s="1435">
        <v>0.49809999999999999</v>
      </c>
      <c r="BA74" s="1435">
        <v>0.49809999999999999</v>
      </c>
      <c r="BB74" s="1435">
        <v>0.49809999999999999</v>
      </c>
      <c r="BC74" s="1435">
        <v>0.49809999999999999</v>
      </c>
      <c r="BD74" s="1435">
        <v>0.49809999999999999</v>
      </c>
      <c r="BE74" s="1435">
        <v>0.49809999999999999</v>
      </c>
      <c r="BF74" s="1435">
        <v>0.49809999999999999</v>
      </c>
      <c r="BG74" s="1435">
        <v>0.49809999999999999</v>
      </c>
      <c r="BH74" s="1435">
        <v>0.49809999999999999</v>
      </c>
      <c r="BI74" s="1435">
        <v>0.49809999999999999</v>
      </c>
      <c r="BJ74" s="1435">
        <v>0.49809999999999999</v>
      </c>
      <c r="BK74" s="1435">
        <v>0.49809999999999999</v>
      </c>
      <c r="BL74" s="1435">
        <v>0.49809999999999999</v>
      </c>
      <c r="BM74" s="1435">
        <v>0.49809999999999999</v>
      </c>
      <c r="BN74" s="1435">
        <v>0.49809999999999999</v>
      </c>
      <c r="BO74" s="1435">
        <v>0.49809999999999999</v>
      </c>
      <c r="BP74" s="1436">
        <v>0.49809999999999999</v>
      </c>
      <c r="BQ74" s="1437">
        <v>0.49809999999999999</v>
      </c>
      <c r="BR74" s="1437">
        <v>0.49809999999999999</v>
      </c>
      <c r="BS74" s="1437">
        <v>0.49809999999999999</v>
      </c>
      <c r="BT74" s="1437">
        <v>0.49809999999999999</v>
      </c>
      <c r="BU74" s="1437">
        <v>0.49809999999999999</v>
      </c>
      <c r="BV74" s="1437">
        <v>0.49809999999999999</v>
      </c>
      <c r="BW74" s="1437">
        <v>0.49809999999999999</v>
      </c>
      <c r="BX74" s="1437">
        <v>0.49809999999999999</v>
      </c>
      <c r="BY74" s="1437">
        <v>0.49809999999999999</v>
      </c>
      <c r="BZ74" s="1437">
        <v>0.49809999999999999</v>
      </c>
      <c r="CA74" s="1437">
        <v>0.49809999999999999</v>
      </c>
      <c r="CB74" s="1437">
        <v>0.49809999999999999</v>
      </c>
      <c r="CC74" s="1437">
        <v>0.49809999999999999</v>
      </c>
      <c r="CD74" s="1437">
        <v>0.49809999999999999</v>
      </c>
      <c r="CE74" s="1437">
        <v>0.49809999999999999</v>
      </c>
      <c r="CF74" s="1437">
        <v>0.49809999999999999</v>
      </c>
      <c r="CG74" s="1437">
        <v>0.49809999999999999</v>
      </c>
      <c r="CH74" s="1437">
        <v>0.49809999999999999</v>
      </c>
      <c r="CI74" s="1437">
        <v>0.49809999999999999</v>
      </c>
      <c r="CJ74" s="1437">
        <v>0.49809999999999999</v>
      </c>
      <c r="CK74" s="1437">
        <v>0.49809999999999999</v>
      </c>
      <c r="CL74" s="1437">
        <v>0.49809999999999999</v>
      </c>
      <c r="CM74" s="1437">
        <v>0.49809999999999999</v>
      </c>
      <c r="CN74" s="1503">
        <v>0.49809999999999999</v>
      </c>
      <c r="CO74" s="1580"/>
    </row>
    <row r="75" spans="2:93" ht="14.4" thickBot="1" x14ac:dyDescent="0.3">
      <c r="B7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 s="1427" t="s">
        <v>1727</v>
      </c>
      <c r="D75" s="1428" t="s">
        <v>1604</v>
      </c>
      <c r="E75" s="1429" t="s">
        <v>1262</v>
      </c>
      <c r="F75" s="1430" t="str">
        <f>VLOOKUP(TBL5_OptBen[[#This Row],[Option Type (defined list)]],'Option Typs_Grps'!B$2:C$47, 2, FALSE)</f>
        <v>Customer Options</v>
      </c>
      <c r="G75" s="1427" t="s">
        <v>1871</v>
      </c>
      <c r="H75" s="1428" t="s">
        <v>2112</v>
      </c>
      <c r="I75" s="1431" t="s">
        <v>355</v>
      </c>
      <c r="J75" s="1432" t="s">
        <v>146</v>
      </c>
      <c r="K75" s="1433">
        <v>2</v>
      </c>
      <c r="L75" s="1224"/>
      <c r="M75" s="366"/>
      <c r="N75" s="366"/>
      <c r="O75" s="366"/>
      <c r="P75" s="366"/>
      <c r="Q75" s="366"/>
      <c r="R75" s="1434">
        <v>5.0000000000000001E-4</v>
      </c>
      <c r="S75" s="1435">
        <v>1E-3</v>
      </c>
      <c r="T75" s="1435">
        <v>1.5E-3</v>
      </c>
      <c r="U75" s="1435">
        <v>2E-3</v>
      </c>
      <c r="V75" s="1435">
        <v>2.5000000000000001E-3</v>
      </c>
      <c r="W75" s="1435">
        <v>3.0000000000000001E-3</v>
      </c>
      <c r="X75" s="1435">
        <v>3.5000000000000001E-3</v>
      </c>
      <c r="Y75" s="1435">
        <v>4.0000000000000001E-3</v>
      </c>
      <c r="Z75" s="1435">
        <v>4.4999999999999997E-3</v>
      </c>
      <c r="AA75" s="1435">
        <v>5.0000000000000001E-3</v>
      </c>
      <c r="AB75" s="1435">
        <v>5.4999999999999997E-3</v>
      </c>
      <c r="AC75" s="1435">
        <v>6.0000000000000001E-3</v>
      </c>
      <c r="AD75" s="1435">
        <v>6.4999999999999997E-3</v>
      </c>
      <c r="AE75" s="1435">
        <v>7.0000000000000001E-3</v>
      </c>
      <c r="AF75" s="1435">
        <v>7.4999999999999997E-3</v>
      </c>
      <c r="AG75" s="1435">
        <v>8.0000000000000002E-3</v>
      </c>
      <c r="AH75" s="1435">
        <v>8.5000000000000006E-3</v>
      </c>
      <c r="AI75" s="1435">
        <v>8.9999999999999993E-3</v>
      </c>
      <c r="AJ75" s="1435">
        <v>9.4999999999999998E-3</v>
      </c>
      <c r="AK75" s="1435">
        <v>0.01</v>
      </c>
      <c r="AL75" s="1435">
        <v>1.0500000000000001E-2</v>
      </c>
      <c r="AM75" s="1435">
        <v>1.0999999999999999E-2</v>
      </c>
      <c r="AN75" s="1435">
        <v>1.15E-2</v>
      </c>
      <c r="AO75" s="1435">
        <v>1.2E-2</v>
      </c>
      <c r="AP75" s="1435">
        <v>1.2500000000000001E-2</v>
      </c>
      <c r="AQ75" s="1435">
        <v>1.2500000000000001E-2</v>
      </c>
      <c r="AR75" s="1435">
        <v>1.2500000000000001E-2</v>
      </c>
      <c r="AS75" s="1435">
        <v>1.2500000000000001E-2</v>
      </c>
      <c r="AT75" s="1435">
        <v>1.2500000000000001E-2</v>
      </c>
      <c r="AU75" s="1435">
        <v>1.2500000000000001E-2</v>
      </c>
      <c r="AV75" s="1435">
        <v>1.2500000000000001E-2</v>
      </c>
      <c r="AW75" s="1435">
        <v>1.2500000000000001E-2</v>
      </c>
      <c r="AX75" s="1435">
        <v>1.2500000000000001E-2</v>
      </c>
      <c r="AY75" s="1435">
        <v>1.2500000000000001E-2</v>
      </c>
      <c r="AZ75" s="1435">
        <v>1.2500000000000001E-2</v>
      </c>
      <c r="BA75" s="1435">
        <v>1.2500000000000001E-2</v>
      </c>
      <c r="BB75" s="1435">
        <v>1.2500000000000001E-2</v>
      </c>
      <c r="BC75" s="1435">
        <v>1.2500000000000001E-2</v>
      </c>
      <c r="BD75" s="1435">
        <v>1.2500000000000001E-2</v>
      </c>
      <c r="BE75" s="1435">
        <v>1.2500000000000001E-2</v>
      </c>
      <c r="BF75" s="1435">
        <v>1.2500000000000001E-2</v>
      </c>
      <c r="BG75" s="1435">
        <v>1.2500000000000001E-2</v>
      </c>
      <c r="BH75" s="1435">
        <v>1.2500000000000001E-2</v>
      </c>
      <c r="BI75" s="1435">
        <v>1.2500000000000001E-2</v>
      </c>
      <c r="BJ75" s="1435">
        <v>1.2500000000000001E-2</v>
      </c>
      <c r="BK75" s="1435">
        <v>1.2500000000000001E-2</v>
      </c>
      <c r="BL75" s="1435">
        <v>1.2500000000000001E-2</v>
      </c>
      <c r="BM75" s="1435">
        <v>1.2500000000000001E-2</v>
      </c>
      <c r="BN75" s="1435">
        <v>1.2500000000000001E-2</v>
      </c>
      <c r="BO75" s="1435">
        <v>1.2500000000000001E-2</v>
      </c>
      <c r="BP75" s="1436">
        <v>1.2500000000000001E-2</v>
      </c>
      <c r="BQ75" s="1437">
        <v>1.2500000000000001E-2</v>
      </c>
      <c r="BR75" s="1437">
        <v>1.2500000000000001E-2</v>
      </c>
      <c r="BS75" s="1437">
        <v>1.2500000000000001E-2</v>
      </c>
      <c r="BT75" s="1437">
        <v>1.2500000000000001E-2</v>
      </c>
      <c r="BU75" s="1437">
        <v>1.2500000000000001E-2</v>
      </c>
      <c r="BV75" s="1437">
        <v>1.2500000000000001E-2</v>
      </c>
      <c r="BW75" s="1437">
        <v>1.2500000000000001E-2</v>
      </c>
      <c r="BX75" s="1437">
        <v>1.2500000000000001E-2</v>
      </c>
      <c r="BY75" s="1437">
        <v>1.2500000000000001E-2</v>
      </c>
      <c r="BZ75" s="1437">
        <v>1.2500000000000001E-2</v>
      </c>
      <c r="CA75" s="1437">
        <v>1.2500000000000001E-2</v>
      </c>
      <c r="CB75" s="1437">
        <v>1.2500000000000001E-2</v>
      </c>
      <c r="CC75" s="1437">
        <v>1.2500000000000001E-2</v>
      </c>
      <c r="CD75" s="1437">
        <v>1.2500000000000001E-2</v>
      </c>
      <c r="CE75" s="1437">
        <v>1.2500000000000001E-2</v>
      </c>
      <c r="CF75" s="1437">
        <v>1.2500000000000001E-2</v>
      </c>
      <c r="CG75" s="1437">
        <v>1.2500000000000001E-2</v>
      </c>
      <c r="CH75" s="1437">
        <v>1.2500000000000001E-2</v>
      </c>
      <c r="CI75" s="1437">
        <v>1.2500000000000001E-2</v>
      </c>
      <c r="CJ75" s="1437">
        <v>1.2500000000000001E-2</v>
      </c>
      <c r="CK75" s="1437">
        <v>1.2500000000000001E-2</v>
      </c>
      <c r="CL75" s="1437">
        <v>1.2500000000000001E-2</v>
      </c>
      <c r="CM75" s="1437">
        <v>1.2500000000000001E-2</v>
      </c>
      <c r="CN75" s="1503">
        <v>1.2500000000000001E-2</v>
      </c>
      <c r="CO75" s="1580"/>
    </row>
    <row r="76" spans="2:93" ht="14.4" thickBot="1" x14ac:dyDescent="0.3">
      <c r="B7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 s="1427" t="s">
        <v>1728</v>
      </c>
      <c r="D76" s="1428" t="s">
        <v>1605</v>
      </c>
      <c r="E76" s="1429" t="s">
        <v>1262</v>
      </c>
      <c r="F76" s="1430" t="str">
        <f>VLOOKUP(TBL5_OptBen[[#This Row],[Option Type (defined list)]],'Option Typs_Grps'!B$2:C$47, 2, FALSE)</f>
        <v>Customer Options</v>
      </c>
      <c r="G76" s="1427" t="s">
        <v>1871</v>
      </c>
      <c r="H76" s="1428" t="s">
        <v>2112</v>
      </c>
      <c r="I76" s="1431" t="s">
        <v>355</v>
      </c>
      <c r="J76" s="1432" t="s">
        <v>146</v>
      </c>
      <c r="K76" s="1433">
        <v>2</v>
      </c>
      <c r="L76" s="1224"/>
      <c r="M76" s="366"/>
      <c r="N76" s="366"/>
      <c r="O76" s="366"/>
      <c r="P76" s="366"/>
      <c r="Q76" s="366"/>
      <c r="R76" s="1434">
        <v>1.2899999999999995E-2</v>
      </c>
      <c r="S76" s="1435">
        <v>2.3100000000000009E-2</v>
      </c>
      <c r="T76" s="1435">
        <v>3.1399999999999983E-2</v>
      </c>
      <c r="U76" s="1435">
        <v>3.7900000000000045E-2</v>
      </c>
      <c r="V76" s="1435">
        <v>4.3300000000000005E-2</v>
      </c>
      <c r="W76" s="1435">
        <v>4.7499999999999987E-2</v>
      </c>
      <c r="X76" s="1435">
        <v>5.0799999999999956E-2</v>
      </c>
      <c r="Y76" s="1435">
        <v>5.3500000000000103E-2</v>
      </c>
      <c r="Z76" s="1435">
        <v>5.5699999999999861E-2</v>
      </c>
      <c r="AA76" s="1435">
        <v>5.7399999999999896E-2</v>
      </c>
      <c r="AB76" s="1435">
        <v>5.8799999999999963E-2</v>
      </c>
      <c r="AC76" s="1435">
        <v>5.9899999999999842E-2</v>
      </c>
      <c r="AD76" s="1435">
        <v>6.0799999999999965E-2</v>
      </c>
      <c r="AE76" s="1435">
        <v>6.1599999999999877E-2</v>
      </c>
      <c r="AF76" s="1435">
        <v>6.2000000000000055E-2</v>
      </c>
      <c r="AG76" s="1435">
        <v>6.25E-2</v>
      </c>
      <c r="AH76" s="1435">
        <v>6.2899999999999956E-2</v>
      </c>
      <c r="AI76" s="1435">
        <v>6.3199999999999923E-2</v>
      </c>
      <c r="AJ76" s="1435">
        <v>6.349999999999989E-2</v>
      </c>
      <c r="AK76" s="1435">
        <v>6.3699999999999868E-2</v>
      </c>
      <c r="AL76" s="1435">
        <v>6.3800000000000079E-2</v>
      </c>
      <c r="AM76" s="1435">
        <v>6.4000000000000057E-2</v>
      </c>
      <c r="AN76" s="1435">
        <v>6.4000000000000057E-2</v>
      </c>
      <c r="AO76" s="1435">
        <v>6.4100000000000046E-2</v>
      </c>
      <c r="AP76" s="1435">
        <v>6.4100000000000046E-2</v>
      </c>
      <c r="AQ76" s="1435">
        <v>6.4200000000000035E-2</v>
      </c>
      <c r="AR76" s="1435">
        <v>6.4199999999999813E-2</v>
      </c>
      <c r="AS76" s="1435">
        <v>6.4300000000000024E-2</v>
      </c>
      <c r="AT76" s="1435">
        <v>6.4300000000000024E-2</v>
      </c>
      <c r="AU76" s="1435">
        <v>6.4300000000000024E-2</v>
      </c>
      <c r="AV76" s="1435">
        <v>6.4400000000000013E-2</v>
      </c>
      <c r="AW76" s="1435">
        <v>6.4399999999999791E-2</v>
      </c>
      <c r="AX76" s="1435">
        <v>6.4500000000000002E-2</v>
      </c>
      <c r="AY76" s="1435">
        <v>6.4500000000000002E-2</v>
      </c>
      <c r="AZ76" s="1435">
        <v>6.4599999999999991E-2</v>
      </c>
      <c r="BA76" s="1435">
        <v>6.4599999999999991E-2</v>
      </c>
      <c r="BB76" s="1435">
        <v>6.4700000000000202E-2</v>
      </c>
      <c r="BC76" s="1435">
        <v>6.469999999999998E-2</v>
      </c>
      <c r="BD76" s="1435">
        <v>6.469999999999998E-2</v>
      </c>
      <c r="BE76" s="1435">
        <v>6.4799999999999969E-2</v>
      </c>
      <c r="BF76" s="1435">
        <v>6.4799999999999969E-2</v>
      </c>
      <c r="BG76" s="1435">
        <v>6.490000000000018E-2</v>
      </c>
      <c r="BH76" s="1435">
        <v>6.4899999999999958E-2</v>
      </c>
      <c r="BI76" s="1435">
        <v>6.5000000000000169E-2</v>
      </c>
      <c r="BJ76" s="1435">
        <v>6.4999999999999947E-2</v>
      </c>
      <c r="BK76" s="1435">
        <v>6.5099999999999936E-2</v>
      </c>
      <c r="BL76" s="1435">
        <v>6.5100000000000158E-2</v>
      </c>
      <c r="BM76" s="1435">
        <v>6.5099999999999936E-2</v>
      </c>
      <c r="BN76" s="1435">
        <v>6.5200000000000147E-2</v>
      </c>
      <c r="BO76" s="1435">
        <v>6.5199999999999925E-2</v>
      </c>
      <c r="BP76" s="1436">
        <v>6.5299999999999914E-2</v>
      </c>
      <c r="BQ76" s="1437">
        <v>6.5300000000000136E-2</v>
      </c>
      <c r="BR76" s="1437">
        <v>6.5399999999999903E-2</v>
      </c>
      <c r="BS76" s="1437">
        <v>6.5400000000000125E-2</v>
      </c>
      <c r="BT76" s="1437">
        <v>6.5399999999999903E-2</v>
      </c>
      <c r="BU76" s="1437">
        <v>6.5500000000000114E-2</v>
      </c>
      <c r="BV76" s="1437">
        <v>6.5500000000000114E-2</v>
      </c>
      <c r="BW76" s="1437">
        <v>6.5599999999999881E-2</v>
      </c>
      <c r="BX76" s="1437">
        <v>6.5600000000000103E-2</v>
      </c>
      <c r="BY76" s="1437">
        <v>6.569999999999987E-2</v>
      </c>
      <c r="BZ76" s="1437">
        <v>6.5700000000000092E-2</v>
      </c>
      <c r="CA76" s="1437">
        <v>6.5800000000000081E-2</v>
      </c>
      <c r="CB76" s="1437">
        <v>6.5799999999999859E-2</v>
      </c>
      <c r="CC76" s="1437">
        <v>6.5800000000000081E-2</v>
      </c>
      <c r="CD76" s="1437">
        <v>6.5899999999999848E-2</v>
      </c>
      <c r="CE76" s="1437">
        <v>6.590000000000007E-2</v>
      </c>
      <c r="CF76" s="1437">
        <v>6.6000000000000059E-2</v>
      </c>
      <c r="CG76" s="1437">
        <v>6.6000000000000059E-2</v>
      </c>
      <c r="CH76" s="1437">
        <v>6.6100000000000048E-2</v>
      </c>
      <c r="CI76" s="1437">
        <v>6.6099999999999826E-2</v>
      </c>
      <c r="CJ76" s="1437">
        <v>6.6200000000000037E-2</v>
      </c>
      <c r="CK76" s="1437">
        <v>6.6200000000000037E-2</v>
      </c>
      <c r="CL76" s="1437">
        <v>6.6200000000000037E-2</v>
      </c>
      <c r="CM76" s="1437">
        <v>6.6300000000000026E-2</v>
      </c>
      <c r="CN76" s="1503">
        <v>6.6299999999999804E-2</v>
      </c>
      <c r="CO76" s="1580"/>
    </row>
    <row r="77" spans="2:93" ht="14.4" thickBot="1" x14ac:dyDescent="0.3">
      <c r="B7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 s="1427" t="s">
        <v>1731</v>
      </c>
      <c r="D77" s="1428" t="s">
        <v>1608</v>
      </c>
      <c r="E77" s="1429" t="s">
        <v>1224</v>
      </c>
      <c r="F77" s="1430" t="str">
        <f>VLOOKUP(TBL5_OptBen[[#This Row],[Option Type (defined list)]],'Option Typs_Grps'!B$2:C$47, 2, FALSE)</f>
        <v>Distribution Options</v>
      </c>
      <c r="G77" s="1427" t="s">
        <v>1871</v>
      </c>
      <c r="H77" s="1428" t="s">
        <v>2112</v>
      </c>
      <c r="I77" s="1431" t="s">
        <v>355</v>
      </c>
      <c r="J77" s="1432" t="s">
        <v>146</v>
      </c>
      <c r="K77" s="1433">
        <v>2</v>
      </c>
      <c r="L77" s="1224"/>
      <c r="M77" s="366"/>
      <c r="N77" s="366"/>
      <c r="O77" s="366"/>
      <c r="P77" s="366"/>
      <c r="Q77" s="366"/>
      <c r="R77" s="1434">
        <v>0</v>
      </c>
      <c r="S77" s="1435">
        <v>0</v>
      </c>
      <c r="T77" s="1435">
        <v>0</v>
      </c>
      <c r="U77" s="1435">
        <v>0</v>
      </c>
      <c r="V77" s="1435">
        <v>0</v>
      </c>
      <c r="W77" s="1435">
        <v>1.26E-2</v>
      </c>
      <c r="X77" s="1435">
        <v>2.52E-2</v>
      </c>
      <c r="Y77" s="1435">
        <v>3.78E-2</v>
      </c>
      <c r="Z77" s="1435">
        <v>5.04E-2</v>
      </c>
      <c r="AA77" s="1435">
        <v>6.3E-2</v>
      </c>
      <c r="AB77" s="1435">
        <v>7.5600000000000001E-2</v>
      </c>
      <c r="AC77" s="1435">
        <v>8.8200000000000001E-2</v>
      </c>
      <c r="AD77" s="1435">
        <v>0.1008</v>
      </c>
      <c r="AE77" s="1435">
        <v>0.1134</v>
      </c>
      <c r="AF77" s="1435">
        <v>0.126</v>
      </c>
      <c r="AG77" s="1435">
        <v>0.1386</v>
      </c>
      <c r="AH77" s="1435">
        <v>0.1512</v>
      </c>
      <c r="AI77" s="1435">
        <v>0.1638</v>
      </c>
      <c r="AJ77" s="1435">
        <v>0.1764</v>
      </c>
      <c r="AK77" s="1435">
        <v>0.189</v>
      </c>
      <c r="AL77" s="1435">
        <v>0.2016</v>
      </c>
      <c r="AM77" s="1435">
        <v>0.2142</v>
      </c>
      <c r="AN77" s="1435">
        <v>0.2268</v>
      </c>
      <c r="AO77" s="1435">
        <v>0.2394</v>
      </c>
      <c r="AP77" s="1435">
        <v>0.252</v>
      </c>
      <c r="AQ77" s="1435">
        <v>0.2646</v>
      </c>
      <c r="AR77" s="1435">
        <v>0.2772</v>
      </c>
      <c r="AS77" s="1435">
        <v>0.2898</v>
      </c>
      <c r="AT77" s="1435">
        <v>0.3024</v>
      </c>
      <c r="AU77" s="1435">
        <v>0.315</v>
      </c>
      <c r="AV77" s="1435">
        <v>0.3276</v>
      </c>
      <c r="AW77" s="1435">
        <v>0.3402</v>
      </c>
      <c r="AX77" s="1435">
        <v>0.3528</v>
      </c>
      <c r="AY77" s="1435">
        <v>0.3654</v>
      </c>
      <c r="AZ77" s="1435">
        <v>0.378</v>
      </c>
      <c r="BA77" s="1435">
        <v>0.3906</v>
      </c>
      <c r="BB77" s="1435">
        <v>0.4032</v>
      </c>
      <c r="BC77" s="1435">
        <v>0.4158</v>
      </c>
      <c r="BD77" s="1435">
        <v>0.4284</v>
      </c>
      <c r="BE77" s="1435">
        <v>0.441</v>
      </c>
      <c r="BF77" s="1435">
        <v>0.4536</v>
      </c>
      <c r="BG77" s="1435">
        <v>0.4662</v>
      </c>
      <c r="BH77" s="1435">
        <v>0.4788</v>
      </c>
      <c r="BI77" s="1435">
        <v>0.4914</v>
      </c>
      <c r="BJ77" s="1435">
        <v>0.504</v>
      </c>
      <c r="BK77" s="1435">
        <v>0.51659999999999995</v>
      </c>
      <c r="BL77" s="1435">
        <v>0.5292</v>
      </c>
      <c r="BM77" s="1435">
        <v>0.54179999999999995</v>
      </c>
      <c r="BN77" s="1435">
        <v>0.5544</v>
      </c>
      <c r="BO77" s="1435">
        <v>0.56699999999999995</v>
      </c>
      <c r="BP77" s="1436">
        <v>0.5796</v>
      </c>
      <c r="BQ77" s="1437">
        <v>0.59219999999999995</v>
      </c>
      <c r="BR77" s="1437">
        <v>0.6048</v>
      </c>
      <c r="BS77" s="1437">
        <v>0.61739999999999995</v>
      </c>
      <c r="BT77" s="1437">
        <v>0.63</v>
      </c>
      <c r="BU77" s="1437">
        <v>0.64259999999999995</v>
      </c>
      <c r="BV77" s="1437">
        <v>0.6552</v>
      </c>
      <c r="BW77" s="1437">
        <v>0.66779999999999995</v>
      </c>
      <c r="BX77" s="1437">
        <v>0.6804</v>
      </c>
      <c r="BY77" s="1437">
        <v>0.69299999999999995</v>
      </c>
      <c r="BZ77" s="1437">
        <v>0.7056</v>
      </c>
      <c r="CA77" s="1437">
        <v>0.71819999999999995</v>
      </c>
      <c r="CB77" s="1437">
        <v>0.73080000000000001</v>
      </c>
      <c r="CC77" s="1437">
        <v>0.74339999999999995</v>
      </c>
      <c r="CD77" s="1437">
        <v>0.75600000000000001</v>
      </c>
      <c r="CE77" s="1437">
        <v>0.76859999999999995</v>
      </c>
      <c r="CF77" s="1437">
        <v>0.78120000000000001</v>
      </c>
      <c r="CG77" s="1437">
        <v>0.79379999999999995</v>
      </c>
      <c r="CH77" s="1437">
        <v>0.80640000000000001</v>
      </c>
      <c r="CI77" s="1437">
        <v>0.81899999999999995</v>
      </c>
      <c r="CJ77" s="1437">
        <v>0.83160000000000001</v>
      </c>
      <c r="CK77" s="1437">
        <v>0.84419999999999995</v>
      </c>
      <c r="CL77" s="1437">
        <v>0.85680000000000001</v>
      </c>
      <c r="CM77" s="1437">
        <v>0.86939999999999995</v>
      </c>
      <c r="CN77" s="1503">
        <v>0.88200000000000001</v>
      </c>
      <c r="CO77" s="1580"/>
    </row>
    <row r="78" spans="2:93" ht="14.4" thickBot="1" x14ac:dyDescent="0.3">
      <c r="B7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8" s="1427" t="s">
        <v>1729</v>
      </c>
      <c r="D78" s="1428" t="s">
        <v>1606</v>
      </c>
      <c r="E78" s="1222" t="s">
        <v>781</v>
      </c>
      <c r="F78" s="1430" t="str">
        <f>VLOOKUP(TBL5_OptBen[[#This Row],[Option Type (defined list)]],'Option Typs_Grps'!B$2:C$47, 2, FALSE)</f>
        <v>Customer Options</v>
      </c>
      <c r="G78" s="1427" t="s">
        <v>1871</v>
      </c>
      <c r="H78" s="1428" t="s">
        <v>2112</v>
      </c>
      <c r="I78" s="1431" t="s">
        <v>355</v>
      </c>
      <c r="J78" s="1432" t="s">
        <v>146</v>
      </c>
      <c r="K78" s="1433">
        <v>2</v>
      </c>
      <c r="L78" s="1224"/>
      <c r="M78" s="366"/>
      <c r="N78" s="366"/>
      <c r="O78" s="366"/>
      <c r="P78" s="366"/>
      <c r="Q78" s="366"/>
      <c r="R78" s="1434">
        <v>0.30909999999999999</v>
      </c>
      <c r="S78" s="1435">
        <v>0.3851</v>
      </c>
      <c r="T78" s="1435">
        <v>0.46060000000000001</v>
      </c>
      <c r="U78" s="1435">
        <v>0.53580000000000005</v>
      </c>
      <c r="V78" s="1435">
        <v>0.61060000000000003</v>
      </c>
      <c r="W78" s="1435">
        <v>0.75519999999999998</v>
      </c>
      <c r="X78" s="1435">
        <v>0.89949999999999997</v>
      </c>
      <c r="Y78" s="1435">
        <v>1.0437000000000001</v>
      </c>
      <c r="Z78" s="1435">
        <v>1.1877</v>
      </c>
      <c r="AA78" s="1435">
        <v>1.3317000000000001</v>
      </c>
      <c r="AB78" s="1435">
        <v>1.4018999999999999</v>
      </c>
      <c r="AC78" s="1435">
        <v>1.4721</v>
      </c>
      <c r="AD78" s="1435">
        <v>1.5423</v>
      </c>
      <c r="AE78" s="1435">
        <v>1.6123000000000001</v>
      </c>
      <c r="AF78" s="1435">
        <v>1.6823999999999999</v>
      </c>
      <c r="AG78" s="1435">
        <v>1.7524</v>
      </c>
      <c r="AH78" s="1435">
        <v>1.7525999999999999</v>
      </c>
      <c r="AI78" s="1435">
        <v>1.7527999999999999</v>
      </c>
      <c r="AJ78" s="1435">
        <v>1.7528999999999999</v>
      </c>
      <c r="AK78" s="1435">
        <v>1.7529999999999999</v>
      </c>
      <c r="AL78" s="1435">
        <v>1.7532000000000001</v>
      </c>
      <c r="AM78" s="1435">
        <v>1.7533000000000001</v>
      </c>
      <c r="AN78" s="1435">
        <v>1.7534000000000001</v>
      </c>
      <c r="AO78" s="1435">
        <v>1.7535000000000001</v>
      </c>
      <c r="AP78" s="1435">
        <v>1.7536</v>
      </c>
      <c r="AQ78" s="1435">
        <v>1.7536</v>
      </c>
      <c r="AR78" s="1435">
        <v>1.7536</v>
      </c>
      <c r="AS78" s="1435">
        <v>1.7536</v>
      </c>
      <c r="AT78" s="1435">
        <v>1.7536</v>
      </c>
      <c r="AU78" s="1435">
        <v>1.7536</v>
      </c>
      <c r="AV78" s="1435">
        <v>1.7537</v>
      </c>
      <c r="AW78" s="1435">
        <v>1.7537</v>
      </c>
      <c r="AX78" s="1435">
        <v>1.7537</v>
      </c>
      <c r="AY78" s="1435">
        <v>1.7537</v>
      </c>
      <c r="AZ78" s="1435">
        <v>1.7537</v>
      </c>
      <c r="BA78" s="1435">
        <v>1.7537</v>
      </c>
      <c r="BB78" s="1435">
        <v>1.7537</v>
      </c>
      <c r="BC78" s="1435">
        <v>1.7537</v>
      </c>
      <c r="BD78" s="1435">
        <v>1.7537</v>
      </c>
      <c r="BE78" s="1435">
        <v>1.7537</v>
      </c>
      <c r="BF78" s="1435">
        <v>1.7537</v>
      </c>
      <c r="BG78" s="1435">
        <v>1.7538</v>
      </c>
      <c r="BH78" s="1435">
        <v>1.7538</v>
      </c>
      <c r="BI78" s="1435">
        <v>1.7538</v>
      </c>
      <c r="BJ78" s="1435">
        <v>1.7538</v>
      </c>
      <c r="BK78" s="1435">
        <v>1.7538</v>
      </c>
      <c r="BL78" s="1435">
        <v>1.7538</v>
      </c>
      <c r="BM78" s="1435">
        <v>1.7538</v>
      </c>
      <c r="BN78" s="1435">
        <v>1.7538</v>
      </c>
      <c r="BO78" s="1435">
        <v>1.7538</v>
      </c>
      <c r="BP78" s="1436">
        <v>1.7538</v>
      </c>
      <c r="BQ78" s="1437">
        <v>1.7538</v>
      </c>
      <c r="BR78" s="1437">
        <v>1.7539</v>
      </c>
      <c r="BS78" s="1437">
        <v>1.7539</v>
      </c>
      <c r="BT78" s="1437">
        <v>1.7539</v>
      </c>
      <c r="BU78" s="1437">
        <v>1.7539</v>
      </c>
      <c r="BV78" s="1437">
        <v>1.7539</v>
      </c>
      <c r="BW78" s="1437">
        <v>1.7539</v>
      </c>
      <c r="BX78" s="1437">
        <v>1.7539</v>
      </c>
      <c r="BY78" s="1437">
        <v>1.7539</v>
      </c>
      <c r="BZ78" s="1437">
        <v>1.7539</v>
      </c>
      <c r="CA78" s="1437">
        <v>1.7539</v>
      </c>
      <c r="CB78" s="1437">
        <v>1.7539</v>
      </c>
      <c r="CC78" s="1437">
        <v>1.754</v>
      </c>
      <c r="CD78" s="1437">
        <v>1.754</v>
      </c>
      <c r="CE78" s="1437">
        <v>1.754</v>
      </c>
      <c r="CF78" s="1437">
        <v>1.754</v>
      </c>
      <c r="CG78" s="1437">
        <v>1.754</v>
      </c>
      <c r="CH78" s="1437">
        <v>1.754</v>
      </c>
      <c r="CI78" s="1437">
        <v>1.754</v>
      </c>
      <c r="CJ78" s="1437">
        <v>1.754</v>
      </c>
      <c r="CK78" s="1437">
        <v>1.754</v>
      </c>
      <c r="CL78" s="1437">
        <v>1.754</v>
      </c>
      <c r="CM78" s="1437">
        <v>1.754</v>
      </c>
      <c r="CN78" s="1503">
        <v>1.7541</v>
      </c>
      <c r="CO78" s="1580"/>
    </row>
    <row r="79" spans="2:93" ht="14.4" thickBot="1" x14ac:dyDescent="0.3">
      <c r="B7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 s="1427" t="s">
        <v>1734</v>
      </c>
      <c r="D79" s="1428" t="s">
        <v>1611</v>
      </c>
      <c r="E79" s="1429" t="s">
        <v>778</v>
      </c>
      <c r="F79" s="1430" t="str">
        <f>VLOOKUP(TBL5_OptBen[[#This Row],[Option Type (defined list)]],'Option Typs_Grps'!B$2:C$47, 2, FALSE)</f>
        <v>Customer Options</v>
      </c>
      <c r="G79" s="1427" t="s">
        <v>1871</v>
      </c>
      <c r="H79" s="1428" t="s">
        <v>2112</v>
      </c>
      <c r="I79" s="1431" t="s">
        <v>355</v>
      </c>
      <c r="J79" s="1432" t="s">
        <v>146</v>
      </c>
      <c r="K79" s="1433">
        <v>2</v>
      </c>
      <c r="L79" s="1224"/>
      <c r="M79" s="366"/>
      <c r="N79" s="366"/>
      <c r="O79" s="366"/>
      <c r="P79" s="366"/>
      <c r="Q79" s="366"/>
      <c r="R79" s="1434">
        <v>0.253</v>
      </c>
      <c r="S79" s="1435">
        <v>0.50439999999999996</v>
      </c>
      <c r="T79" s="1435">
        <v>0.75460000000000005</v>
      </c>
      <c r="U79" s="1435">
        <v>1.0036</v>
      </c>
      <c r="V79" s="1435">
        <v>1.2518</v>
      </c>
      <c r="W79" s="1435">
        <v>1.7071000000000001</v>
      </c>
      <c r="X79" s="1435">
        <v>2.1617999999999999</v>
      </c>
      <c r="Y79" s="1435">
        <v>2.6160999999999999</v>
      </c>
      <c r="Z79" s="1435">
        <v>3.07</v>
      </c>
      <c r="AA79" s="1435">
        <v>3.5236999999999998</v>
      </c>
      <c r="AB79" s="1435">
        <v>3.7581000000000002</v>
      </c>
      <c r="AC79" s="1435">
        <v>3.9923000000000002</v>
      </c>
      <c r="AD79" s="1435">
        <v>4.2263000000000002</v>
      </c>
      <c r="AE79" s="1435">
        <v>4.4603000000000002</v>
      </c>
      <c r="AF79" s="1435">
        <v>4.6940999999999997</v>
      </c>
      <c r="AG79" s="1435">
        <v>4.9279000000000002</v>
      </c>
      <c r="AH79" s="1435">
        <v>4.9539</v>
      </c>
      <c r="AI79" s="1435">
        <v>4.9798999999999998</v>
      </c>
      <c r="AJ79" s="1435">
        <v>5.0057999999999998</v>
      </c>
      <c r="AK79" s="1435">
        <v>5.0316999999999998</v>
      </c>
      <c r="AL79" s="1435">
        <v>5.0575000000000001</v>
      </c>
      <c r="AM79" s="1435">
        <v>5.0834000000000001</v>
      </c>
      <c r="AN79" s="1435">
        <v>5.1092000000000004</v>
      </c>
      <c r="AO79" s="1435">
        <v>5.1349999999999998</v>
      </c>
      <c r="AP79" s="1435">
        <v>5.1608999999999998</v>
      </c>
      <c r="AQ79" s="1435">
        <v>5.1863999999999999</v>
      </c>
      <c r="AR79" s="1435">
        <v>5.2119</v>
      </c>
      <c r="AS79" s="1435">
        <v>5.2374000000000001</v>
      </c>
      <c r="AT79" s="1435">
        <v>5.2629999999999999</v>
      </c>
      <c r="AU79" s="1435">
        <v>5.2885</v>
      </c>
      <c r="AV79" s="1435">
        <v>5.3140000000000001</v>
      </c>
      <c r="AW79" s="1435">
        <v>5.3395000000000001</v>
      </c>
      <c r="AX79" s="1435">
        <v>5.3651</v>
      </c>
      <c r="AY79" s="1435">
        <v>5.3906000000000001</v>
      </c>
      <c r="AZ79" s="1435">
        <v>5.4161000000000001</v>
      </c>
      <c r="BA79" s="1435">
        <v>5.4417</v>
      </c>
      <c r="BB79" s="1435">
        <v>5.4672000000000001</v>
      </c>
      <c r="BC79" s="1435">
        <v>5.4927000000000001</v>
      </c>
      <c r="BD79" s="1435">
        <v>5.5182000000000002</v>
      </c>
      <c r="BE79" s="1435">
        <v>5.5438000000000001</v>
      </c>
      <c r="BF79" s="1435">
        <v>5.5693000000000001</v>
      </c>
      <c r="BG79" s="1435">
        <v>5.5948000000000002</v>
      </c>
      <c r="BH79" s="1435">
        <v>5.6203000000000003</v>
      </c>
      <c r="BI79" s="1435">
        <v>5.6459000000000001</v>
      </c>
      <c r="BJ79" s="1435">
        <v>5.6714000000000002</v>
      </c>
      <c r="BK79" s="1435">
        <v>5.6969000000000003</v>
      </c>
      <c r="BL79" s="1435">
        <v>5.7224000000000004</v>
      </c>
      <c r="BM79" s="1435">
        <v>5.7480000000000002</v>
      </c>
      <c r="BN79" s="1435">
        <v>5.7735000000000003</v>
      </c>
      <c r="BO79" s="1435">
        <v>5.7990000000000004</v>
      </c>
      <c r="BP79" s="1436">
        <v>5.8246000000000002</v>
      </c>
      <c r="BQ79" s="1437">
        <v>5.8501000000000003</v>
      </c>
      <c r="BR79" s="1437">
        <v>5.8756000000000004</v>
      </c>
      <c r="BS79" s="1437">
        <v>5.9010999999999996</v>
      </c>
      <c r="BT79" s="1437">
        <v>5.9267000000000003</v>
      </c>
      <c r="BU79" s="1437">
        <v>5.9522000000000004</v>
      </c>
      <c r="BV79" s="1437">
        <v>5.9776999999999996</v>
      </c>
      <c r="BW79" s="1437">
        <v>6.0031999999999996</v>
      </c>
      <c r="BX79" s="1437">
        <v>6.0288000000000004</v>
      </c>
      <c r="BY79" s="1437">
        <v>6.0542999999999996</v>
      </c>
      <c r="BZ79" s="1437">
        <v>6.0797999999999996</v>
      </c>
      <c r="CA79" s="1437">
        <v>6.1054000000000004</v>
      </c>
      <c r="CB79" s="1437">
        <v>6.1308999999999996</v>
      </c>
      <c r="CC79" s="1437">
        <v>6.1563999999999997</v>
      </c>
      <c r="CD79" s="1437">
        <v>6.1818999999999997</v>
      </c>
      <c r="CE79" s="1437">
        <v>6.2074999999999996</v>
      </c>
      <c r="CF79" s="1437">
        <v>6.2329999999999997</v>
      </c>
      <c r="CG79" s="1437">
        <v>6.2584999999999997</v>
      </c>
      <c r="CH79" s="1437">
        <v>6.2839999999999998</v>
      </c>
      <c r="CI79" s="1437">
        <v>6.3095999999999997</v>
      </c>
      <c r="CJ79" s="1437">
        <v>6.3350999999999997</v>
      </c>
      <c r="CK79" s="1437">
        <v>6.3605999999999998</v>
      </c>
      <c r="CL79" s="1437">
        <v>6.3861999999999997</v>
      </c>
      <c r="CM79" s="1437">
        <v>6.4116999999999997</v>
      </c>
      <c r="CN79" s="1503">
        <v>6.4371999999999998</v>
      </c>
      <c r="CO79" s="1580"/>
    </row>
    <row r="80" spans="2:93" ht="14.4" thickBot="1" x14ac:dyDescent="0.3">
      <c r="B8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0" s="1427" t="s">
        <v>1735</v>
      </c>
      <c r="D80" s="1428" t="s">
        <v>2006</v>
      </c>
      <c r="E80" s="1429" t="s">
        <v>774</v>
      </c>
      <c r="F80" s="1430" t="str">
        <f>VLOOKUP(TBL5_OptBen[[#This Row],[Option Type (defined list)]],'Option Typs_Grps'!B$2:C$47, 2, FALSE)</f>
        <v>Distribution Options</v>
      </c>
      <c r="G80" s="1427" t="s">
        <v>1871</v>
      </c>
      <c r="H80" s="1428" t="s">
        <v>2112</v>
      </c>
      <c r="I80" s="1431" t="s">
        <v>355</v>
      </c>
      <c r="J80" s="1432" t="s">
        <v>146</v>
      </c>
      <c r="K80" s="1433">
        <v>2</v>
      </c>
      <c r="L80" s="1224"/>
      <c r="M80" s="366"/>
      <c r="N80" s="366"/>
      <c r="O80" s="366"/>
      <c r="P80" s="366"/>
      <c r="Q80" s="366"/>
      <c r="R80" s="1434"/>
      <c r="S80" s="1435"/>
      <c r="T80" s="1435"/>
      <c r="U80" s="1435"/>
      <c r="V80" s="1435">
        <v>1.3</v>
      </c>
      <c r="W80" s="1435">
        <v>1.3</v>
      </c>
      <c r="X80" s="1435">
        <v>1.3</v>
      </c>
      <c r="Y80" s="1435">
        <v>1.3</v>
      </c>
      <c r="Z80" s="1435">
        <v>1.3</v>
      </c>
      <c r="AA80" s="1435">
        <v>1.3</v>
      </c>
      <c r="AB80" s="1435">
        <v>1.3</v>
      </c>
      <c r="AC80" s="1435">
        <v>1.3</v>
      </c>
      <c r="AD80" s="1435">
        <v>1.3</v>
      </c>
      <c r="AE80" s="1435">
        <v>1.3</v>
      </c>
      <c r="AF80" s="1435">
        <v>1.3</v>
      </c>
      <c r="AG80" s="1435">
        <v>1.3</v>
      </c>
      <c r="AH80" s="1435">
        <v>1.3</v>
      </c>
      <c r="AI80" s="1435">
        <v>1.3</v>
      </c>
      <c r="AJ80" s="1435">
        <v>1.3</v>
      </c>
      <c r="AK80" s="1435">
        <v>1.3</v>
      </c>
      <c r="AL80" s="1435">
        <v>1.3</v>
      </c>
      <c r="AM80" s="1435">
        <v>1.3</v>
      </c>
      <c r="AN80" s="1435">
        <v>1.3</v>
      </c>
      <c r="AO80" s="1435">
        <v>1.3</v>
      </c>
      <c r="AP80" s="1435">
        <v>1.3</v>
      </c>
      <c r="AQ80" s="1435">
        <v>1.3</v>
      </c>
      <c r="AR80" s="1435">
        <v>1.3</v>
      </c>
      <c r="AS80" s="1435">
        <v>1.3</v>
      </c>
      <c r="AT80" s="1435">
        <v>1.3</v>
      </c>
      <c r="AU80" s="1435">
        <v>1.3</v>
      </c>
      <c r="AV80" s="1435">
        <v>1.3</v>
      </c>
      <c r="AW80" s="1435">
        <v>1.3</v>
      </c>
      <c r="AX80" s="1435">
        <v>1.3</v>
      </c>
      <c r="AY80" s="1435">
        <v>1.3</v>
      </c>
      <c r="AZ80" s="1435">
        <v>1.3</v>
      </c>
      <c r="BA80" s="1435">
        <v>1.3</v>
      </c>
      <c r="BB80" s="1435">
        <v>1.3</v>
      </c>
      <c r="BC80" s="1435">
        <v>1.3</v>
      </c>
      <c r="BD80" s="1435">
        <v>1.3</v>
      </c>
      <c r="BE80" s="1435">
        <v>1.3</v>
      </c>
      <c r="BF80" s="1435">
        <v>1.3</v>
      </c>
      <c r="BG80" s="1435">
        <v>1.3</v>
      </c>
      <c r="BH80" s="1435">
        <v>1.3</v>
      </c>
      <c r="BI80" s="1435">
        <v>1.3</v>
      </c>
      <c r="BJ80" s="1435">
        <v>1.3</v>
      </c>
      <c r="BK80" s="1435">
        <v>1.3</v>
      </c>
      <c r="BL80" s="1435">
        <v>1.3</v>
      </c>
      <c r="BM80" s="1435">
        <v>1.3</v>
      </c>
      <c r="BN80" s="1435">
        <v>1.3</v>
      </c>
      <c r="BO80" s="1435">
        <v>1.3</v>
      </c>
      <c r="BP80" s="1436"/>
      <c r="BQ80" s="1437"/>
      <c r="BR80" s="1437"/>
      <c r="BS80" s="1437"/>
      <c r="BT80" s="1437"/>
      <c r="BU80" s="1437"/>
      <c r="BV80" s="1437"/>
      <c r="BW80" s="1437"/>
      <c r="BX80" s="1437"/>
      <c r="BY80" s="1437"/>
      <c r="BZ80" s="1437"/>
      <c r="CA80" s="1437"/>
      <c r="CB80" s="1437"/>
      <c r="CC80" s="1437"/>
      <c r="CD80" s="1437"/>
      <c r="CE80" s="1437"/>
      <c r="CF80" s="1437"/>
      <c r="CG80" s="1437"/>
      <c r="CH80" s="1437"/>
      <c r="CI80" s="1437"/>
      <c r="CJ80" s="1437"/>
      <c r="CK80" s="1437"/>
      <c r="CL80" s="1437"/>
      <c r="CM80" s="1437"/>
      <c r="CN80" s="1503"/>
      <c r="CO80" s="1580"/>
    </row>
    <row r="81" spans="2:93" ht="14.4" thickBot="1" x14ac:dyDescent="0.3">
      <c r="B8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 s="1427" t="s">
        <v>1724</v>
      </c>
      <c r="D81" s="1428" t="s">
        <v>1601</v>
      </c>
      <c r="E81" s="1429" t="s">
        <v>779</v>
      </c>
      <c r="F81" s="1430" t="str">
        <f>VLOOKUP(TBL5_OptBen[[#This Row],[Option Type (defined list)]],'Option Typs_Grps'!B$2:C$47, 2, FALSE)</f>
        <v>Customer Options</v>
      </c>
      <c r="G81" s="1427" t="s">
        <v>1871</v>
      </c>
      <c r="H81" s="1428" t="s">
        <v>2112</v>
      </c>
      <c r="I81" s="1431" t="s">
        <v>355</v>
      </c>
      <c r="J81" s="1432" t="s">
        <v>146</v>
      </c>
      <c r="K81" s="1433">
        <v>2</v>
      </c>
      <c r="L81" s="1224"/>
      <c r="M81" s="366"/>
      <c r="N81" s="366"/>
      <c r="O81" s="366"/>
      <c r="P81" s="366"/>
      <c r="Q81" s="366"/>
      <c r="R81" s="1434">
        <v>0</v>
      </c>
      <c r="S81" s="1435">
        <v>0.31120000000000003</v>
      </c>
      <c r="T81" s="1435">
        <v>0.62650000000000006</v>
      </c>
      <c r="U81" s="1435">
        <v>0.78800000000000003</v>
      </c>
      <c r="V81" s="1435">
        <v>1.2684000000000002</v>
      </c>
      <c r="W81" s="1435">
        <v>1.5937000000000001</v>
      </c>
      <c r="X81" s="1435">
        <v>1.6017000000000001</v>
      </c>
      <c r="Y81" s="1435">
        <v>2.2532000000000001</v>
      </c>
      <c r="Z81" s="1435">
        <v>2.5867</v>
      </c>
      <c r="AA81" s="1435">
        <v>3.2479</v>
      </c>
      <c r="AB81" s="1435">
        <v>3.2614000000000001</v>
      </c>
      <c r="AC81" s="1435">
        <v>3.6021000000000001</v>
      </c>
      <c r="AD81" s="1435">
        <v>3.9459</v>
      </c>
      <c r="AE81" s="1435">
        <v>4.2930999999999999</v>
      </c>
      <c r="AF81" s="1435">
        <v>4.9779</v>
      </c>
      <c r="AG81" s="1435">
        <v>5.0014000000000003</v>
      </c>
      <c r="AH81" s="1435">
        <v>5.0255999999999998</v>
      </c>
      <c r="AI81" s="1435">
        <v>5.0506000000000002</v>
      </c>
      <c r="AJ81" s="1435">
        <v>5.0763999999999996</v>
      </c>
      <c r="AK81" s="1435">
        <v>5.1022999999999996</v>
      </c>
      <c r="AL81" s="1435">
        <v>5.8108000000000004</v>
      </c>
      <c r="AM81" s="1435">
        <v>6.5264000000000006</v>
      </c>
      <c r="AN81" s="1435">
        <v>7.2501999999999995</v>
      </c>
      <c r="AO81" s="1435">
        <v>7.9820000000000002</v>
      </c>
      <c r="AP81" s="1435">
        <v>8.7209000000000003</v>
      </c>
      <c r="AQ81" s="1435">
        <v>9.6196000000000002</v>
      </c>
      <c r="AR81" s="1435">
        <v>10.522600000000001</v>
      </c>
      <c r="AS81" s="1435">
        <v>10.551</v>
      </c>
      <c r="AT81" s="1435">
        <v>10.578900000000001</v>
      </c>
      <c r="AU81" s="1435">
        <v>10.606999999999999</v>
      </c>
      <c r="AV81" s="1435">
        <v>10.6342</v>
      </c>
      <c r="AW81" s="1435">
        <v>10.661999999999999</v>
      </c>
      <c r="AX81" s="1435">
        <v>10.6905</v>
      </c>
      <c r="AY81" s="1435">
        <v>10.7194</v>
      </c>
      <c r="AZ81" s="1435">
        <v>10.7484</v>
      </c>
      <c r="BA81" s="1435">
        <v>10.777200000000001</v>
      </c>
      <c r="BB81" s="1435">
        <v>10.805900000000001</v>
      </c>
      <c r="BC81" s="1435">
        <v>10.8339</v>
      </c>
      <c r="BD81" s="1435">
        <v>10.860199999999999</v>
      </c>
      <c r="BE81" s="1435">
        <v>10.885300000000001</v>
      </c>
      <c r="BF81" s="1435">
        <v>12.728400000000001</v>
      </c>
      <c r="BG81" s="1435">
        <v>13.6691</v>
      </c>
      <c r="BH81" s="1435">
        <v>15.527200000000001</v>
      </c>
      <c r="BI81" s="1435">
        <v>16.4785</v>
      </c>
      <c r="BJ81" s="1435">
        <v>18.350700000000003</v>
      </c>
      <c r="BK81" s="1435">
        <v>20.230899999999998</v>
      </c>
      <c r="BL81" s="1435">
        <v>21.1982</v>
      </c>
      <c r="BM81" s="1435">
        <v>22.1694</v>
      </c>
      <c r="BN81" s="1435">
        <v>22.219799999999999</v>
      </c>
      <c r="BO81" s="1435">
        <v>22.270299999999999</v>
      </c>
      <c r="BP81" s="1436"/>
      <c r="BQ81" s="1437"/>
      <c r="BR81" s="1437"/>
      <c r="BS81" s="1437"/>
      <c r="BT81" s="1437"/>
      <c r="BU81" s="1437"/>
      <c r="BV81" s="1437"/>
      <c r="BW81" s="1437"/>
      <c r="BX81" s="1437"/>
      <c r="BY81" s="1437"/>
      <c r="BZ81" s="1437"/>
      <c r="CA81" s="1437"/>
      <c r="CB81" s="1437"/>
      <c r="CC81" s="1437"/>
      <c r="CD81" s="1437"/>
      <c r="CE81" s="1437"/>
      <c r="CF81" s="1437"/>
      <c r="CG81" s="1437"/>
      <c r="CH81" s="1437"/>
      <c r="CI81" s="1437"/>
      <c r="CJ81" s="1437"/>
      <c r="CK81" s="1437"/>
      <c r="CL81" s="1437"/>
      <c r="CM81" s="1437"/>
      <c r="CN81" s="1503"/>
      <c r="CO81" s="1580"/>
    </row>
    <row r="82" spans="2:93" ht="14.4" thickBot="1" x14ac:dyDescent="0.3">
      <c r="B8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2" s="1427" t="s">
        <v>1733</v>
      </c>
      <c r="D82" s="1428" t="s">
        <v>1610</v>
      </c>
      <c r="E82" s="1429" t="s">
        <v>779</v>
      </c>
      <c r="F82" s="1430" t="str">
        <f>VLOOKUP(TBL5_OptBen[[#This Row],[Option Type (defined list)]],'Option Typs_Grps'!B$2:C$47, 2, FALSE)</f>
        <v>Customer Options</v>
      </c>
      <c r="G82" s="1427" t="s">
        <v>1871</v>
      </c>
      <c r="H82" s="1428" t="s">
        <v>2112</v>
      </c>
      <c r="I82" s="1431" t="s">
        <v>355</v>
      </c>
      <c r="J82" s="1432" t="s">
        <v>146</v>
      </c>
      <c r="K82" s="1433">
        <v>2</v>
      </c>
      <c r="L82" s="1224"/>
      <c r="M82" s="366"/>
      <c r="N82" s="366"/>
      <c r="O82" s="366"/>
      <c r="P82" s="366"/>
      <c r="Q82" s="366"/>
      <c r="R82" s="1434">
        <v>1.1046</v>
      </c>
      <c r="S82" s="1435">
        <v>1.0872999999999999</v>
      </c>
      <c r="T82" s="1435">
        <v>1.0689</v>
      </c>
      <c r="U82" s="1435">
        <v>1.0508</v>
      </c>
      <c r="V82" s="1435">
        <v>1.0324</v>
      </c>
      <c r="W82" s="1435">
        <v>1.0091000000000001</v>
      </c>
      <c r="X82" s="1435">
        <v>0.98570000000000002</v>
      </c>
      <c r="Y82" s="1435">
        <v>0.96199999999999997</v>
      </c>
      <c r="Z82" s="1435">
        <v>0.93820000000000003</v>
      </c>
      <c r="AA82" s="1435">
        <v>0.91439999999999999</v>
      </c>
      <c r="AB82" s="1435">
        <v>0.90439999999999998</v>
      </c>
      <c r="AC82" s="1435">
        <v>0.89429999999999998</v>
      </c>
      <c r="AD82" s="1435">
        <v>0.88439999999999996</v>
      </c>
      <c r="AE82" s="1435">
        <v>0.88129999999999997</v>
      </c>
      <c r="AF82" s="1435">
        <v>0.88149999999999995</v>
      </c>
      <c r="AG82" s="1435">
        <v>0.88200000000000001</v>
      </c>
      <c r="AH82" s="1435">
        <v>0.89249999999999996</v>
      </c>
      <c r="AI82" s="1435">
        <v>0.90329999999999999</v>
      </c>
      <c r="AJ82" s="1435">
        <v>0.91410000000000002</v>
      </c>
      <c r="AK82" s="1435">
        <v>0.92489999999999994</v>
      </c>
      <c r="AL82" s="1435">
        <v>0.9355</v>
      </c>
      <c r="AM82" s="1435">
        <v>0.94640000000000002</v>
      </c>
      <c r="AN82" s="1435">
        <v>0.95720000000000005</v>
      </c>
      <c r="AO82" s="1435">
        <v>0.96819999999999995</v>
      </c>
      <c r="AP82" s="1435">
        <v>0.97909999999999997</v>
      </c>
      <c r="AQ82" s="1435">
        <v>0.98230000000000006</v>
      </c>
      <c r="AR82" s="1435">
        <v>0.98529999999999995</v>
      </c>
      <c r="AS82" s="1435">
        <v>0.98829999999999996</v>
      </c>
      <c r="AT82" s="1435">
        <v>0.99129999999999996</v>
      </c>
      <c r="AU82" s="1435">
        <v>0.99439999999999995</v>
      </c>
      <c r="AV82" s="1435">
        <v>0.99739999999999995</v>
      </c>
      <c r="AW82" s="1435">
        <v>1.0004</v>
      </c>
      <c r="AX82" s="1435">
        <v>1.0034000000000001</v>
      </c>
      <c r="AY82" s="1435">
        <v>1.0065</v>
      </c>
      <c r="AZ82" s="1435">
        <v>1.0096000000000001</v>
      </c>
      <c r="BA82" s="1435">
        <v>1.0126999999999999</v>
      </c>
      <c r="BB82" s="1435">
        <v>1.0157</v>
      </c>
      <c r="BC82" s="1435">
        <v>1.0188999999999999</v>
      </c>
      <c r="BD82" s="1435">
        <v>1.0218</v>
      </c>
      <c r="BE82" s="1435">
        <v>1.0247999999999999</v>
      </c>
      <c r="BF82" s="1435">
        <v>1.0276000000000001</v>
      </c>
      <c r="BG82" s="1435">
        <v>1.0306</v>
      </c>
      <c r="BH82" s="1435">
        <v>1.0335999999999999</v>
      </c>
      <c r="BI82" s="1435">
        <v>1.0366</v>
      </c>
      <c r="BJ82" s="1435">
        <v>1.0394999999999999</v>
      </c>
      <c r="BK82" s="1435">
        <v>1.0424</v>
      </c>
      <c r="BL82" s="1435">
        <v>1.0453999999999999</v>
      </c>
      <c r="BM82" s="1435">
        <v>1.0482</v>
      </c>
      <c r="BN82" s="1435">
        <v>1.0510999999999999</v>
      </c>
      <c r="BO82" s="1435">
        <v>1.0541</v>
      </c>
      <c r="BP82" s="1436">
        <v>1.0569999999999999</v>
      </c>
      <c r="BQ82" s="1437">
        <v>1.0598000000000001</v>
      </c>
      <c r="BR82" s="1437">
        <v>1.0627</v>
      </c>
      <c r="BS82" s="1437">
        <v>1.0657000000000001</v>
      </c>
      <c r="BT82" s="1437">
        <v>1.0688</v>
      </c>
      <c r="BU82" s="1437">
        <v>1.0716000000000001</v>
      </c>
      <c r="BV82" s="1437">
        <v>1.0747</v>
      </c>
      <c r="BW82" s="1437">
        <v>1.0778000000000001</v>
      </c>
      <c r="BX82" s="1437">
        <v>1.0809</v>
      </c>
      <c r="BY82" s="1437">
        <v>1.0840000000000001</v>
      </c>
      <c r="BZ82" s="1437">
        <v>1.0871999999999999</v>
      </c>
      <c r="CA82" s="1437">
        <v>1.0904</v>
      </c>
      <c r="CB82" s="1437">
        <v>1.0935999999999999</v>
      </c>
      <c r="CC82" s="1437">
        <v>1.0968</v>
      </c>
      <c r="CD82" s="1437">
        <v>1.0998999999999999</v>
      </c>
      <c r="CE82" s="1437">
        <v>1.103</v>
      </c>
      <c r="CF82" s="1437">
        <v>1.1062000000000001</v>
      </c>
      <c r="CG82" s="1437">
        <v>1.1092</v>
      </c>
      <c r="CH82" s="1437">
        <v>1.1123000000000001</v>
      </c>
      <c r="CI82" s="1437">
        <v>1.1153999999999999</v>
      </c>
      <c r="CJ82" s="1437">
        <v>1.1185</v>
      </c>
      <c r="CK82" s="1437">
        <v>1.1214999999999999</v>
      </c>
      <c r="CL82" s="1437">
        <v>1.1246</v>
      </c>
      <c r="CM82" s="1437">
        <v>1.1276000000000002</v>
      </c>
      <c r="CN82" s="1503">
        <v>1.1308</v>
      </c>
      <c r="CO82" s="1580"/>
    </row>
    <row r="83" spans="2:93" ht="14.4" thickBot="1" x14ac:dyDescent="0.3">
      <c r="B8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427" t="s">
        <v>2265</v>
      </c>
      <c r="D83" s="1428" t="s">
        <v>2237</v>
      </c>
      <c r="E83" s="1429" t="s">
        <v>767</v>
      </c>
      <c r="F83" s="1430" t="str">
        <f>VLOOKUP(TBL5_OptBen[[#This Row],[Option Type (defined list)]],'Option Typs_Grps'!B$2:C$47, 2, FALSE)</f>
        <v>Resource Options</v>
      </c>
      <c r="G83" s="1427" t="s">
        <v>1871</v>
      </c>
      <c r="H83" s="1428" t="s">
        <v>2112</v>
      </c>
      <c r="I83" s="1431" t="s">
        <v>355</v>
      </c>
      <c r="J83" s="1432" t="s">
        <v>146</v>
      </c>
      <c r="K83" s="1433">
        <v>2</v>
      </c>
      <c r="L83" s="1224"/>
      <c r="M83" s="366"/>
      <c r="N83" s="366"/>
      <c r="O83" s="366"/>
      <c r="P83" s="366"/>
      <c r="Q83" s="366"/>
      <c r="R83" s="1434"/>
      <c r="S83" s="1435"/>
      <c r="T83" s="1435"/>
      <c r="U83" s="1435"/>
      <c r="V83" s="1435"/>
      <c r="W83" s="1435">
        <v>131.5</v>
      </c>
      <c r="X83" s="1435">
        <v>131.5</v>
      </c>
      <c r="Y83" s="1435">
        <v>131.5</v>
      </c>
      <c r="Z83" s="1435">
        <v>131.5</v>
      </c>
      <c r="AA83" s="1435">
        <v>131.5</v>
      </c>
      <c r="AB83" s="1435">
        <v>131.5</v>
      </c>
      <c r="AC83" s="1435">
        <v>131.5</v>
      </c>
      <c r="AD83" s="1435">
        <v>131.5</v>
      </c>
      <c r="AE83" s="1435">
        <v>131.5</v>
      </c>
      <c r="AF83" s="1435">
        <v>131.5</v>
      </c>
      <c r="AG83" s="1435">
        <v>131.5</v>
      </c>
      <c r="AH83" s="1435">
        <v>131.5</v>
      </c>
      <c r="AI83" s="1435">
        <v>131.5</v>
      </c>
      <c r="AJ83" s="1435">
        <v>131.5</v>
      </c>
      <c r="AK83" s="1435">
        <v>131.5</v>
      </c>
      <c r="AL83" s="1435">
        <v>131.5</v>
      </c>
      <c r="AM83" s="1435">
        <v>131.5</v>
      </c>
      <c r="AN83" s="1435">
        <v>131.5</v>
      </c>
      <c r="AO83" s="1435">
        <v>131.5</v>
      </c>
      <c r="AP83" s="1435">
        <v>131.5</v>
      </c>
      <c r="AQ83" s="1435">
        <v>131.5</v>
      </c>
      <c r="AR83" s="1435">
        <v>131.5</v>
      </c>
      <c r="AS83" s="1435">
        <v>131.5</v>
      </c>
      <c r="AT83" s="1435">
        <v>131.5</v>
      </c>
      <c r="AU83" s="1435">
        <v>131.5</v>
      </c>
      <c r="AV83" s="1435">
        <v>131.5</v>
      </c>
      <c r="AW83" s="1435">
        <v>131.5</v>
      </c>
      <c r="AX83" s="1435">
        <v>131.5</v>
      </c>
      <c r="AY83" s="1435">
        <v>131.5</v>
      </c>
      <c r="AZ83" s="1435">
        <v>131.5</v>
      </c>
      <c r="BA83" s="1435">
        <v>131.5</v>
      </c>
      <c r="BB83" s="1435">
        <v>131.5</v>
      </c>
      <c r="BC83" s="1435">
        <v>131.5</v>
      </c>
      <c r="BD83" s="1435">
        <v>131.5</v>
      </c>
      <c r="BE83" s="1435">
        <v>131.5</v>
      </c>
      <c r="BF83" s="1435">
        <v>131.5</v>
      </c>
      <c r="BG83" s="1435">
        <v>131.5</v>
      </c>
      <c r="BH83" s="1435">
        <v>131.5</v>
      </c>
      <c r="BI83" s="1435">
        <v>131.5</v>
      </c>
      <c r="BJ83" s="1435">
        <v>131.5</v>
      </c>
      <c r="BK83" s="1435">
        <v>131.5</v>
      </c>
      <c r="BL83" s="1435">
        <v>131.5</v>
      </c>
      <c r="BM83" s="1435">
        <v>131.5</v>
      </c>
      <c r="BN83" s="1435">
        <v>131.5</v>
      </c>
      <c r="BO83" s="1435">
        <v>131.5</v>
      </c>
      <c r="BP83" s="1436"/>
      <c r="BQ83" s="1437"/>
      <c r="BR83" s="1437"/>
      <c r="BS83" s="1437"/>
      <c r="BT83" s="1437"/>
      <c r="BU83" s="1437"/>
      <c r="BV83" s="1437"/>
      <c r="BW83" s="1437"/>
      <c r="BX83" s="1437"/>
      <c r="BY83" s="1437"/>
      <c r="BZ83" s="1437"/>
      <c r="CA83" s="1437"/>
      <c r="CB83" s="1437"/>
      <c r="CC83" s="1437"/>
      <c r="CD83" s="1437"/>
      <c r="CE83" s="1437"/>
      <c r="CF83" s="1437"/>
      <c r="CG83" s="1437"/>
      <c r="CH83" s="1437"/>
      <c r="CI83" s="1437"/>
      <c r="CJ83" s="1437"/>
      <c r="CK83" s="1437"/>
      <c r="CL83" s="1437"/>
      <c r="CM83" s="1437"/>
      <c r="CN83" s="1503"/>
      <c r="CO83" s="1580"/>
    </row>
    <row r="84" spans="2:93" ht="14.4" thickBot="1" x14ac:dyDescent="0.3">
      <c r="B8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 s="1427" t="s">
        <v>1730</v>
      </c>
      <c r="D84" s="1428" t="s">
        <v>1607</v>
      </c>
      <c r="E84" s="1429" t="s">
        <v>1208</v>
      </c>
      <c r="F84" s="1430" t="str">
        <f>VLOOKUP(TBL5_OptBen[[#This Row],[Option Type (defined list)]],'Option Typs_Grps'!B$2:C$47, 2, FALSE)</f>
        <v>Distribution Options</v>
      </c>
      <c r="G84" s="1427" t="s">
        <v>1871</v>
      </c>
      <c r="H84" s="1428" t="s">
        <v>799</v>
      </c>
      <c r="I84" s="1431" t="s">
        <v>355</v>
      </c>
      <c r="J84" s="1432" t="s">
        <v>146</v>
      </c>
      <c r="K84" s="1433">
        <v>2</v>
      </c>
      <c r="L84" s="1224"/>
      <c r="M84" s="366"/>
      <c r="N84" s="366"/>
      <c r="O84" s="366"/>
      <c r="P84" s="366"/>
      <c r="Q84" s="366"/>
      <c r="R84" s="1434">
        <v>0.31439999999999868</v>
      </c>
      <c r="S84" s="1435">
        <v>0.62879999999999736</v>
      </c>
      <c r="T84" s="1435">
        <v>0.94319999999999604</v>
      </c>
      <c r="U84" s="1435">
        <v>1.2575999999999947</v>
      </c>
      <c r="V84" s="1435">
        <v>1.5719999999999934</v>
      </c>
      <c r="W84" s="1435">
        <v>1.8863999999999921</v>
      </c>
      <c r="X84" s="1435">
        <v>2.2007999999999908</v>
      </c>
      <c r="Y84" s="1435">
        <v>2.5151999999999894</v>
      </c>
      <c r="Z84" s="1435">
        <v>2.8295999999999881</v>
      </c>
      <c r="AA84" s="1435">
        <v>3.1439999999999868</v>
      </c>
      <c r="AB84" s="1435">
        <v>3.4583999999999855</v>
      </c>
      <c r="AC84" s="1435">
        <v>3.7727999999999842</v>
      </c>
      <c r="AD84" s="1435">
        <v>4.0871999999999833</v>
      </c>
      <c r="AE84" s="1435">
        <v>4.4015999999999815</v>
      </c>
      <c r="AF84" s="1435">
        <v>4.7159999999999807</v>
      </c>
      <c r="AG84" s="1435">
        <v>5.0303999999999789</v>
      </c>
      <c r="AH84" s="1435">
        <v>5.344799999999978</v>
      </c>
      <c r="AI84" s="1435">
        <v>5.6591999999999762</v>
      </c>
      <c r="AJ84" s="1435">
        <v>5.9735999999999754</v>
      </c>
      <c r="AK84" s="1435">
        <v>6.2879999999999736</v>
      </c>
      <c r="AL84" s="1435">
        <v>6.6023999999999727</v>
      </c>
      <c r="AM84" s="1435">
        <v>6.916799999999971</v>
      </c>
      <c r="AN84" s="1435">
        <v>7.2311999999999701</v>
      </c>
      <c r="AO84" s="1435">
        <v>7.5455999999999683</v>
      </c>
      <c r="AP84" s="1435">
        <v>7.8599999999999994</v>
      </c>
      <c r="AQ84" s="1435">
        <v>7.9409500000000008</v>
      </c>
      <c r="AR84" s="1435">
        <v>8.021495250000001</v>
      </c>
      <c r="AS84" s="1435">
        <v>8.1016377737500012</v>
      </c>
      <c r="AT84" s="1435">
        <v>8.1813795848812507</v>
      </c>
      <c r="AU84" s="1435">
        <v>8.2607226869568446</v>
      </c>
      <c r="AV84" s="1435">
        <v>8.3396690735220602</v>
      </c>
      <c r="AW84" s="1435">
        <v>8.4182207281544503</v>
      </c>
      <c r="AX84" s="1435">
        <v>8.4963796245136773</v>
      </c>
      <c r="AY84" s="1435">
        <v>8.574147726391109</v>
      </c>
      <c r="AZ84" s="1435">
        <v>8.6515269877591532</v>
      </c>
      <c r="BA84" s="1435">
        <v>8.7285193528203582</v>
      </c>
      <c r="BB84" s="1435">
        <v>8.8051267560562572</v>
      </c>
      <c r="BC84" s="1435">
        <v>8.8813511222759765</v>
      </c>
      <c r="BD84" s="1435">
        <v>8.9571943666645968</v>
      </c>
      <c r="BE84" s="1435">
        <v>9.0326583948312731</v>
      </c>
      <c r="BF84" s="1435">
        <v>9.1077451028571161</v>
      </c>
      <c r="BG84" s="1435">
        <v>9.1824563773428309</v>
      </c>
      <c r="BH84" s="1435">
        <v>9.256794095456117</v>
      </c>
      <c r="BI84" s="1435">
        <v>9.3307601249788359</v>
      </c>
      <c r="BJ84" s="1435">
        <v>9.404356324353941</v>
      </c>
      <c r="BK84" s="1435">
        <v>9.4775845427321705</v>
      </c>
      <c r="BL84" s="1435">
        <v>9.5504466200185103</v>
      </c>
      <c r="BM84" s="1435">
        <v>9.6229443869184177</v>
      </c>
      <c r="BN84" s="1435">
        <v>9.695079664983826</v>
      </c>
      <c r="BO84" s="1435">
        <v>9.7668542666589069</v>
      </c>
      <c r="BP84" s="1436">
        <v>9.846854266658907</v>
      </c>
      <c r="BQ84" s="1437">
        <v>9.9168542666589072</v>
      </c>
      <c r="BR84" s="1437">
        <v>9.9868542666589057</v>
      </c>
      <c r="BS84" s="1437">
        <v>10.056854266658906</v>
      </c>
      <c r="BT84" s="1437">
        <v>10.136854266658908</v>
      </c>
      <c r="BU84" s="1437">
        <v>10.206854266658908</v>
      </c>
      <c r="BV84" s="1437">
        <v>10.276854266658907</v>
      </c>
      <c r="BW84" s="1437">
        <v>10.346854266658907</v>
      </c>
      <c r="BX84" s="1437">
        <v>10.416854266658907</v>
      </c>
      <c r="BY84" s="1437">
        <v>10.486854266658908</v>
      </c>
      <c r="BZ84" s="1437">
        <v>10.556854266658906</v>
      </c>
      <c r="CA84" s="1437">
        <v>10.626854266658906</v>
      </c>
      <c r="CB84" s="1437">
        <v>10.696854266658907</v>
      </c>
      <c r="CC84" s="1437">
        <v>10.766854266658907</v>
      </c>
      <c r="CD84" s="1437">
        <v>10.836854266658907</v>
      </c>
      <c r="CE84" s="1437">
        <v>10.896854266658908</v>
      </c>
      <c r="CF84" s="1437">
        <v>10.966854266658906</v>
      </c>
      <c r="CG84" s="1437">
        <v>11.036854266658906</v>
      </c>
      <c r="CH84" s="1437">
        <v>11.106854266658907</v>
      </c>
      <c r="CI84" s="1437">
        <v>11.166854266658907</v>
      </c>
      <c r="CJ84" s="1437">
        <v>11.236854266658908</v>
      </c>
      <c r="CK84" s="1437">
        <v>11.306854266658906</v>
      </c>
      <c r="CL84" s="1437">
        <v>11.366854266658907</v>
      </c>
      <c r="CM84" s="1437">
        <v>11.436854266658907</v>
      </c>
      <c r="CN84" s="1503">
        <v>11.496854266658907</v>
      </c>
      <c r="CO84" s="1580"/>
    </row>
    <row r="85" spans="2:93" ht="14.4" thickBot="1" x14ac:dyDescent="0.3">
      <c r="B8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5" s="1427" t="s">
        <v>1739</v>
      </c>
      <c r="D85" s="1428" t="s">
        <v>1614</v>
      </c>
      <c r="E85" s="1429" t="s">
        <v>1131</v>
      </c>
      <c r="F85" s="1430" t="str">
        <f>VLOOKUP(TBL5_OptBen[[#This Row],[Option Type (defined list)]],'Option Typs_Grps'!B$2:C$47, 2, FALSE)</f>
        <v>Resource Options</v>
      </c>
      <c r="G85" s="1427" t="s">
        <v>1871</v>
      </c>
      <c r="H85" s="1428" t="s">
        <v>799</v>
      </c>
      <c r="I85" s="1431" t="s">
        <v>355</v>
      </c>
      <c r="J85" s="1432" t="s">
        <v>146</v>
      </c>
      <c r="K85" s="1433">
        <v>2</v>
      </c>
      <c r="L85" s="1224"/>
      <c r="M85" s="366"/>
      <c r="N85" s="366"/>
      <c r="O85" s="366"/>
      <c r="P85" s="366"/>
      <c r="Q85" s="366"/>
      <c r="R85" s="1434"/>
      <c r="S85" s="1435"/>
      <c r="T85" s="1435"/>
      <c r="U85" s="1435"/>
      <c r="V85" s="1435">
        <v>11.52</v>
      </c>
      <c r="W85" s="1435">
        <v>11.52</v>
      </c>
      <c r="X85" s="1435">
        <v>11.52</v>
      </c>
      <c r="Y85" s="1435">
        <v>11.52</v>
      </c>
      <c r="Z85" s="1435">
        <v>11.52</v>
      </c>
      <c r="AA85" s="1435">
        <v>11.52</v>
      </c>
      <c r="AB85" s="1435">
        <v>11.52</v>
      </c>
      <c r="AC85" s="1435">
        <v>11.52</v>
      </c>
      <c r="AD85" s="1435">
        <v>11.52</v>
      </c>
      <c r="AE85" s="1435">
        <v>11.52</v>
      </c>
      <c r="AF85" s="1435">
        <v>11.52</v>
      </c>
      <c r="AG85" s="1435">
        <v>11.52</v>
      </c>
      <c r="AH85" s="1435">
        <v>11.52</v>
      </c>
      <c r="AI85" s="1435">
        <v>11.52</v>
      </c>
      <c r="AJ85" s="1435">
        <v>11.52</v>
      </c>
      <c r="AK85" s="1435">
        <v>11.52</v>
      </c>
      <c r="AL85" s="1435">
        <v>11.52</v>
      </c>
      <c r="AM85" s="1435">
        <v>11.52</v>
      </c>
      <c r="AN85" s="1435">
        <v>11.52</v>
      </c>
      <c r="AO85" s="1435">
        <v>11.52</v>
      </c>
      <c r="AP85" s="1435">
        <v>11.52</v>
      </c>
      <c r="AQ85" s="1435">
        <v>11.52</v>
      </c>
      <c r="AR85" s="1435">
        <v>11.52</v>
      </c>
      <c r="AS85" s="1435">
        <v>11.52</v>
      </c>
      <c r="AT85" s="1435">
        <v>11.52</v>
      </c>
      <c r="AU85" s="1435">
        <v>11.52</v>
      </c>
      <c r="AV85" s="1435">
        <v>11.52</v>
      </c>
      <c r="AW85" s="1435">
        <v>11.52</v>
      </c>
      <c r="AX85" s="1435">
        <v>11.52</v>
      </c>
      <c r="AY85" s="1435">
        <v>11.52</v>
      </c>
      <c r="AZ85" s="1435">
        <v>11.52</v>
      </c>
      <c r="BA85" s="1435">
        <v>11.52</v>
      </c>
      <c r="BB85" s="1435">
        <v>11.52</v>
      </c>
      <c r="BC85" s="1435">
        <v>11.52</v>
      </c>
      <c r="BD85" s="1435">
        <v>11.52</v>
      </c>
      <c r="BE85" s="1435">
        <v>11.52</v>
      </c>
      <c r="BF85" s="1435">
        <v>11.52</v>
      </c>
      <c r="BG85" s="1435">
        <v>11.52</v>
      </c>
      <c r="BH85" s="1435">
        <v>11.52</v>
      </c>
      <c r="BI85" s="1435">
        <v>11.52</v>
      </c>
      <c r="BJ85" s="1435">
        <v>11.52</v>
      </c>
      <c r="BK85" s="1435">
        <v>11.52</v>
      </c>
      <c r="BL85" s="1435">
        <v>11.52</v>
      </c>
      <c r="BM85" s="1435">
        <v>11.52</v>
      </c>
      <c r="BN85" s="1435">
        <v>11.52</v>
      </c>
      <c r="BO85" s="1435">
        <v>11.52</v>
      </c>
      <c r="BP85" s="1436"/>
      <c r="BQ85" s="1437"/>
      <c r="BR85" s="1437"/>
      <c r="BS85" s="1437"/>
      <c r="BT85" s="1437"/>
      <c r="BU85" s="1437"/>
      <c r="BV85" s="1437"/>
      <c r="BW85" s="1437"/>
      <c r="BX85" s="1437"/>
      <c r="BY85" s="1437"/>
      <c r="BZ85" s="1437"/>
      <c r="CA85" s="1437"/>
      <c r="CB85" s="1437"/>
      <c r="CC85" s="1437"/>
      <c r="CD85" s="1437"/>
      <c r="CE85" s="1437"/>
      <c r="CF85" s="1437"/>
      <c r="CG85" s="1437"/>
      <c r="CH85" s="1437"/>
      <c r="CI85" s="1437"/>
      <c r="CJ85" s="1437"/>
      <c r="CK85" s="1437"/>
      <c r="CL85" s="1437"/>
      <c r="CM85" s="1437"/>
      <c r="CN85" s="1503"/>
      <c r="CO85" s="1580"/>
    </row>
    <row r="86" spans="2:93" ht="14.4" thickBot="1" x14ac:dyDescent="0.3">
      <c r="B8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6" s="1427" t="s">
        <v>1737</v>
      </c>
      <c r="D86" s="1428" t="s">
        <v>1612</v>
      </c>
      <c r="E86" s="1429" t="s">
        <v>1293</v>
      </c>
      <c r="F86" s="1430" t="str">
        <f>VLOOKUP(TBL5_OptBen[[#This Row],[Option Type (defined list)]],'Option Typs_Grps'!B$2:C$47, 2, FALSE)</f>
        <v>Customer Options</v>
      </c>
      <c r="G86" s="1427" t="s">
        <v>1871</v>
      </c>
      <c r="H86" s="1428" t="s">
        <v>799</v>
      </c>
      <c r="I86" s="1431" t="s">
        <v>355</v>
      </c>
      <c r="J86" s="1432" t="s">
        <v>146</v>
      </c>
      <c r="K86" s="1433">
        <v>2</v>
      </c>
      <c r="L86" s="1224">
        <v>6.5</v>
      </c>
      <c r="M86" s="366">
        <v>6.5</v>
      </c>
      <c r="N86" s="366">
        <v>6.5</v>
      </c>
      <c r="O86" s="366">
        <v>6.5</v>
      </c>
      <c r="P86" s="366">
        <v>6.5</v>
      </c>
      <c r="Q86" s="366">
        <v>6.5</v>
      </c>
      <c r="R86" s="1434">
        <v>6.5</v>
      </c>
      <c r="S86" s="1435">
        <v>6.5</v>
      </c>
      <c r="T86" s="1435">
        <v>6.5</v>
      </c>
      <c r="U86" s="1435">
        <v>6.5</v>
      </c>
      <c r="V86" s="1435">
        <v>6.5</v>
      </c>
      <c r="W86" s="1435">
        <v>6.5</v>
      </c>
      <c r="X86" s="1435">
        <v>6.5</v>
      </c>
      <c r="Y86" s="1435">
        <v>6.5</v>
      </c>
      <c r="Z86" s="1435">
        <v>6.5</v>
      </c>
      <c r="AA86" s="1435">
        <v>6.5</v>
      </c>
      <c r="AB86" s="1435">
        <v>6.5</v>
      </c>
      <c r="AC86" s="1435">
        <v>6.5</v>
      </c>
      <c r="AD86" s="1435">
        <v>6.5</v>
      </c>
      <c r="AE86" s="1435">
        <v>6.5</v>
      </c>
      <c r="AF86" s="1435">
        <v>6.5</v>
      </c>
      <c r="AG86" s="1435">
        <v>6.5</v>
      </c>
      <c r="AH86" s="1435">
        <v>6.5</v>
      </c>
      <c r="AI86" s="1435">
        <v>6.5</v>
      </c>
      <c r="AJ86" s="1435">
        <v>6.5</v>
      </c>
      <c r="AK86" s="1435">
        <v>6.5</v>
      </c>
      <c r="AL86" s="1435">
        <v>6.5</v>
      </c>
      <c r="AM86" s="1435">
        <v>6.5</v>
      </c>
      <c r="AN86" s="1435">
        <v>6.5</v>
      </c>
      <c r="AO86" s="1435">
        <v>6.5</v>
      </c>
      <c r="AP86" s="1435">
        <v>6.5</v>
      </c>
      <c r="AQ86" s="1435">
        <v>6.5</v>
      </c>
      <c r="AR86" s="1435">
        <v>6.5</v>
      </c>
      <c r="AS86" s="1435">
        <v>6.5</v>
      </c>
      <c r="AT86" s="1435">
        <v>6.5</v>
      </c>
      <c r="AU86" s="1435">
        <v>6.5</v>
      </c>
      <c r="AV86" s="1435">
        <v>6.5</v>
      </c>
      <c r="AW86" s="1435">
        <v>6.5</v>
      </c>
      <c r="AX86" s="1435">
        <v>6.5</v>
      </c>
      <c r="AY86" s="1435">
        <v>6.5</v>
      </c>
      <c r="AZ86" s="1435">
        <v>6.5</v>
      </c>
      <c r="BA86" s="1435">
        <v>6.5</v>
      </c>
      <c r="BB86" s="1435">
        <v>6.5</v>
      </c>
      <c r="BC86" s="1435">
        <v>6.5</v>
      </c>
      <c r="BD86" s="1435">
        <v>6.5</v>
      </c>
      <c r="BE86" s="1435">
        <v>6.5</v>
      </c>
      <c r="BF86" s="1435">
        <v>6.5</v>
      </c>
      <c r="BG86" s="1435">
        <v>6.5</v>
      </c>
      <c r="BH86" s="1435">
        <v>6.5</v>
      </c>
      <c r="BI86" s="1435">
        <v>6.5</v>
      </c>
      <c r="BJ86" s="1435">
        <v>6.5</v>
      </c>
      <c r="BK86" s="1435">
        <v>6.5</v>
      </c>
      <c r="BL86" s="1435">
        <v>6.5</v>
      </c>
      <c r="BM86" s="1435">
        <v>6.5</v>
      </c>
      <c r="BN86" s="1435">
        <v>6.5</v>
      </c>
      <c r="BO86" s="1435">
        <v>6.5</v>
      </c>
      <c r="BP86" s="1436"/>
      <c r="BQ86" s="1437"/>
      <c r="BR86" s="1437"/>
      <c r="BS86" s="1437"/>
      <c r="BT86" s="1437"/>
      <c r="BU86" s="1437"/>
      <c r="BV86" s="1437"/>
      <c r="BW86" s="1437"/>
      <c r="BX86" s="1437"/>
      <c r="BY86" s="1437"/>
      <c r="BZ86" s="1437"/>
      <c r="CA86" s="1437"/>
      <c r="CB86" s="1437"/>
      <c r="CC86" s="1437"/>
      <c r="CD86" s="1437"/>
      <c r="CE86" s="1437"/>
      <c r="CF86" s="1437"/>
      <c r="CG86" s="1437"/>
      <c r="CH86" s="1437"/>
      <c r="CI86" s="1437"/>
      <c r="CJ86" s="1437"/>
      <c r="CK86" s="1437"/>
      <c r="CL86" s="1437"/>
      <c r="CM86" s="1437"/>
      <c r="CN86" s="1503"/>
      <c r="CO86" s="1580"/>
    </row>
    <row r="87" spans="2:93" ht="14.4" thickBot="1" x14ac:dyDescent="0.3">
      <c r="B8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7" s="1427" t="s">
        <v>1738</v>
      </c>
      <c r="D87" s="1428" t="s">
        <v>1613</v>
      </c>
      <c r="E87" s="1429" t="s">
        <v>1293</v>
      </c>
      <c r="F87" s="1430" t="str">
        <f>VLOOKUP(TBL5_OptBen[[#This Row],[Option Type (defined list)]],'Option Typs_Grps'!B$2:C$47, 2, FALSE)</f>
        <v>Customer Options</v>
      </c>
      <c r="G87" s="1427" t="s">
        <v>1871</v>
      </c>
      <c r="H87" s="1428" t="s">
        <v>799</v>
      </c>
      <c r="I87" s="1431" t="s">
        <v>355</v>
      </c>
      <c r="J87" s="1432" t="s">
        <v>146</v>
      </c>
      <c r="K87" s="1433">
        <v>2</v>
      </c>
      <c r="L87" s="1224">
        <v>10.8</v>
      </c>
      <c r="M87" s="366">
        <v>10.8</v>
      </c>
      <c r="N87" s="366">
        <v>10.8</v>
      </c>
      <c r="O87" s="366">
        <v>10.8</v>
      </c>
      <c r="P87" s="366">
        <v>10.8</v>
      </c>
      <c r="Q87" s="366">
        <v>10.8</v>
      </c>
      <c r="R87" s="1434">
        <v>10.8</v>
      </c>
      <c r="S87" s="1435">
        <v>10.8</v>
      </c>
      <c r="T87" s="1435">
        <v>10.8</v>
      </c>
      <c r="U87" s="1435">
        <v>10.8</v>
      </c>
      <c r="V87" s="1435">
        <v>10.8</v>
      </c>
      <c r="W87" s="1435">
        <v>10.8</v>
      </c>
      <c r="X87" s="1435">
        <v>10.8</v>
      </c>
      <c r="Y87" s="1435">
        <v>10.8</v>
      </c>
      <c r="Z87" s="1435">
        <v>10.8</v>
      </c>
      <c r="AA87" s="1435">
        <v>10.8</v>
      </c>
      <c r="AB87" s="1435">
        <v>10.8</v>
      </c>
      <c r="AC87" s="1435">
        <v>10.8</v>
      </c>
      <c r="AD87" s="1435">
        <v>10.8</v>
      </c>
      <c r="AE87" s="1435">
        <v>10.8</v>
      </c>
      <c r="AF87" s="1435">
        <v>10.8</v>
      </c>
      <c r="AG87" s="1435">
        <v>10.8</v>
      </c>
      <c r="AH87" s="1435">
        <v>10.8</v>
      </c>
      <c r="AI87" s="1435">
        <v>10.8</v>
      </c>
      <c r="AJ87" s="1435">
        <v>10.8</v>
      </c>
      <c r="AK87" s="1435">
        <v>10.8</v>
      </c>
      <c r="AL87" s="1435">
        <v>10.8</v>
      </c>
      <c r="AM87" s="1435">
        <v>10.8</v>
      </c>
      <c r="AN87" s="1435">
        <v>10.8</v>
      </c>
      <c r="AO87" s="1435">
        <v>10.8</v>
      </c>
      <c r="AP87" s="1435">
        <v>10.8</v>
      </c>
      <c r="AQ87" s="1435">
        <v>10.8</v>
      </c>
      <c r="AR87" s="1435">
        <v>10.8</v>
      </c>
      <c r="AS87" s="1435">
        <v>10.8</v>
      </c>
      <c r="AT87" s="1435">
        <v>10.8</v>
      </c>
      <c r="AU87" s="1435">
        <v>10.8</v>
      </c>
      <c r="AV87" s="1435">
        <v>10.8</v>
      </c>
      <c r="AW87" s="1435">
        <v>10.8</v>
      </c>
      <c r="AX87" s="1435">
        <v>10.8</v>
      </c>
      <c r="AY87" s="1435">
        <v>10.8</v>
      </c>
      <c r="AZ87" s="1435">
        <v>10.8</v>
      </c>
      <c r="BA87" s="1435">
        <v>10.8</v>
      </c>
      <c r="BB87" s="1435">
        <v>10.8</v>
      </c>
      <c r="BC87" s="1435">
        <v>10.8</v>
      </c>
      <c r="BD87" s="1435">
        <v>10.8</v>
      </c>
      <c r="BE87" s="1435">
        <v>10.8</v>
      </c>
      <c r="BF87" s="1435">
        <v>10.8</v>
      </c>
      <c r="BG87" s="1435">
        <v>10.8</v>
      </c>
      <c r="BH87" s="1435">
        <v>10.8</v>
      </c>
      <c r="BI87" s="1435">
        <v>10.8</v>
      </c>
      <c r="BJ87" s="1435">
        <v>10.8</v>
      </c>
      <c r="BK87" s="1435">
        <v>10.8</v>
      </c>
      <c r="BL87" s="1435">
        <v>10.8</v>
      </c>
      <c r="BM87" s="1435">
        <v>10.8</v>
      </c>
      <c r="BN87" s="1435">
        <v>10.8</v>
      </c>
      <c r="BO87" s="1435">
        <v>10.8</v>
      </c>
      <c r="BP87" s="1436"/>
      <c r="BQ87" s="1437"/>
      <c r="BR87" s="1437"/>
      <c r="BS87" s="1437"/>
      <c r="BT87" s="1437"/>
      <c r="BU87" s="1437"/>
      <c r="BV87" s="1437"/>
      <c r="BW87" s="1437"/>
      <c r="BX87" s="1437"/>
      <c r="BY87" s="1437"/>
      <c r="BZ87" s="1437"/>
      <c r="CA87" s="1437"/>
      <c r="CB87" s="1437"/>
      <c r="CC87" s="1437"/>
      <c r="CD87" s="1437"/>
      <c r="CE87" s="1437"/>
      <c r="CF87" s="1437"/>
      <c r="CG87" s="1437"/>
      <c r="CH87" s="1437"/>
      <c r="CI87" s="1437"/>
      <c r="CJ87" s="1437"/>
      <c r="CK87" s="1437"/>
      <c r="CL87" s="1437"/>
      <c r="CM87" s="1437"/>
      <c r="CN87" s="1503"/>
      <c r="CO87" s="1580"/>
    </row>
    <row r="88" spans="2:93" ht="14.4" thickBot="1" x14ac:dyDescent="0.3">
      <c r="B8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8" s="1427" t="s">
        <v>1736</v>
      </c>
      <c r="D88" s="1428" t="s">
        <v>2007</v>
      </c>
      <c r="E88" s="1429" t="s">
        <v>765</v>
      </c>
      <c r="F88" s="1430" t="str">
        <f>VLOOKUP(TBL5_OptBen[[#This Row],[Option Type (defined list)]],'Option Typs_Grps'!B$2:C$47, 2, FALSE)</f>
        <v>Resource Options</v>
      </c>
      <c r="G88" s="1427" t="s">
        <v>1871</v>
      </c>
      <c r="H88" s="1428" t="s">
        <v>799</v>
      </c>
      <c r="I88" s="1431" t="s">
        <v>355</v>
      </c>
      <c r="J88" s="1432" t="s">
        <v>146</v>
      </c>
      <c r="K88" s="1433">
        <v>2</v>
      </c>
      <c r="L88" s="1224">
        <v>3.6</v>
      </c>
      <c r="M88" s="366">
        <v>3.6</v>
      </c>
      <c r="N88" s="366">
        <v>3.6</v>
      </c>
      <c r="O88" s="366">
        <v>3.6</v>
      </c>
      <c r="P88" s="366">
        <v>3.6</v>
      </c>
      <c r="Q88" s="366">
        <v>3.6</v>
      </c>
      <c r="R88" s="1434">
        <v>3.6</v>
      </c>
      <c r="S88" s="1435">
        <v>3.6</v>
      </c>
      <c r="T88" s="1435">
        <v>3.6</v>
      </c>
      <c r="U88" s="1435">
        <v>3.6</v>
      </c>
      <c r="V88" s="1435">
        <v>3.6</v>
      </c>
      <c r="W88" s="1435">
        <v>1.3</v>
      </c>
      <c r="X88" s="1435">
        <v>1.3</v>
      </c>
      <c r="Y88" s="1435">
        <v>1.3</v>
      </c>
      <c r="Z88" s="1435">
        <v>1.3</v>
      </c>
      <c r="AA88" s="1435">
        <v>1.3</v>
      </c>
      <c r="AB88" s="1435">
        <v>1.3</v>
      </c>
      <c r="AC88" s="1435">
        <v>1.3</v>
      </c>
      <c r="AD88" s="1435">
        <v>1.3</v>
      </c>
      <c r="AE88" s="1435">
        <v>1.3</v>
      </c>
      <c r="AF88" s="1435">
        <v>1.3</v>
      </c>
      <c r="AG88" s="1435">
        <v>1.3</v>
      </c>
      <c r="AH88" s="1435">
        <v>0</v>
      </c>
      <c r="AI88" s="1435">
        <v>0</v>
      </c>
      <c r="AJ88" s="1435">
        <v>0</v>
      </c>
      <c r="AK88" s="1435">
        <v>0</v>
      </c>
      <c r="AL88" s="1435">
        <v>0</v>
      </c>
      <c r="AM88" s="1435">
        <v>0</v>
      </c>
      <c r="AN88" s="1435">
        <v>0</v>
      </c>
      <c r="AO88" s="1435">
        <v>0</v>
      </c>
      <c r="AP88" s="1435">
        <v>0</v>
      </c>
      <c r="AQ88" s="1435">
        <v>0</v>
      </c>
      <c r="AR88" s="1435">
        <v>0</v>
      </c>
      <c r="AS88" s="1435">
        <v>0</v>
      </c>
      <c r="AT88" s="1435">
        <v>0</v>
      </c>
      <c r="AU88" s="1435">
        <v>0</v>
      </c>
      <c r="AV88" s="1435">
        <v>0</v>
      </c>
      <c r="AW88" s="1435">
        <v>0</v>
      </c>
      <c r="AX88" s="1435">
        <v>0</v>
      </c>
      <c r="AY88" s="1435">
        <v>0</v>
      </c>
      <c r="AZ88" s="1435">
        <v>0</v>
      </c>
      <c r="BA88" s="1435">
        <v>0</v>
      </c>
      <c r="BB88" s="1435">
        <v>0</v>
      </c>
      <c r="BC88" s="1435">
        <v>0</v>
      </c>
      <c r="BD88" s="1435">
        <v>0</v>
      </c>
      <c r="BE88" s="1435">
        <v>0</v>
      </c>
      <c r="BF88" s="1435">
        <v>0</v>
      </c>
      <c r="BG88" s="1435">
        <v>0</v>
      </c>
      <c r="BH88" s="1435">
        <v>0</v>
      </c>
      <c r="BI88" s="1435">
        <v>0</v>
      </c>
      <c r="BJ88" s="1435">
        <v>0</v>
      </c>
      <c r="BK88" s="1435">
        <v>0</v>
      </c>
      <c r="BL88" s="1435">
        <v>0</v>
      </c>
      <c r="BM88" s="1435">
        <v>0</v>
      </c>
      <c r="BN88" s="1435">
        <v>0</v>
      </c>
      <c r="BO88" s="1435">
        <v>0</v>
      </c>
      <c r="BP88" s="1436"/>
      <c r="BQ88" s="1437"/>
      <c r="BR88" s="1437"/>
      <c r="BS88" s="1437"/>
      <c r="BT88" s="1437"/>
      <c r="BU88" s="1437"/>
      <c r="BV88" s="1437"/>
      <c r="BW88" s="1437"/>
      <c r="BX88" s="1437"/>
      <c r="BY88" s="1437"/>
      <c r="BZ88" s="1437"/>
      <c r="CA88" s="1437"/>
      <c r="CB88" s="1437"/>
      <c r="CC88" s="1437"/>
      <c r="CD88" s="1437"/>
      <c r="CE88" s="1437"/>
      <c r="CF88" s="1437"/>
      <c r="CG88" s="1437"/>
      <c r="CH88" s="1437"/>
      <c r="CI88" s="1437"/>
      <c r="CJ88" s="1437"/>
      <c r="CK88" s="1437"/>
      <c r="CL88" s="1437"/>
      <c r="CM88" s="1437"/>
      <c r="CN88" s="1503"/>
      <c r="CO88" s="1580"/>
    </row>
    <row r="89" spans="2:93" ht="14.4" thickBot="1" x14ac:dyDescent="0.3">
      <c r="B8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9" s="1427" t="s">
        <v>2227</v>
      </c>
      <c r="D89" s="1428" t="s">
        <v>2228</v>
      </c>
      <c r="E89" s="1429" t="s">
        <v>775</v>
      </c>
      <c r="F89" s="1430" t="str">
        <f>VLOOKUP(TBL5_OptBen[[#This Row],[Option Type (defined list)]],'Option Typs_Grps'!B$2:C$47, 2, FALSE)</f>
        <v>Distribution Options</v>
      </c>
      <c r="G89" s="1427" t="s">
        <v>1871</v>
      </c>
      <c r="H89" s="1428" t="s">
        <v>799</v>
      </c>
      <c r="I89" s="1431" t="s">
        <v>355</v>
      </c>
      <c r="J89" s="1432" t="s">
        <v>146</v>
      </c>
      <c r="K89" s="1433">
        <v>2</v>
      </c>
      <c r="L89" s="1224"/>
      <c r="M89" s="366">
        <v>0</v>
      </c>
      <c r="N89" s="366">
        <v>0</v>
      </c>
      <c r="O89" s="366">
        <v>0</v>
      </c>
      <c r="P89" s="366">
        <v>0</v>
      </c>
      <c r="Q89" s="366">
        <v>0</v>
      </c>
      <c r="R89" s="1434">
        <v>0</v>
      </c>
      <c r="S89" s="1435">
        <v>0</v>
      </c>
      <c r="T89" s="1435">
        <v>0</v>
      </c>
      <c r="U89" s="1435">
        <v>0</v>
      </c>
      <c r="V89" s="1435">
        <v>0</v>
      </c>
      <c r="W89" s="1435">
        <v>0</v>
      </c>
      <c r="X89" s="1435">
        <v>0</v>
      </c>
      <c r="Y89" s="1435">
        <v>0</v>
      </c>
      <c r="Z89" s="1435">
        <v>0</v>
      </c>
      <c r="AA89" s="1435">
        <v>0</v>
      </c>
      <c r="AB89" s="1435">
        <v>0</v>
      </c>
      <c r="AC89" s="1435">
        <v>0</v>
      </c>
      <c r="AD89" s="1435">
        <v>0</v>
      </c>
      <c r="AE89" s="1435">
        <v>0</v>
      </c>
      <c r="AF89" s="1435">
        <v>0</v>
      </c>
      <c r="AG89" s="1435">
        <v>0</v>
      </c>
      <c r="AH89" s="1435">
        <v>0</v>
      </c>
      <c r="AI89" s="1435">
        <v>0</v>
      </c>
      <c r="AJ89" s="1435">
        <v>0</v>
      </c>
      <c r="AK89" s="1435">
        <v>0</v>
      </c>
      <c r="AL89" s="1435">
        <v>0</v>
      </c>
      <c r="AM89" s="1435">
        <v>0</v>
      </c>
      <c r="AN89" s="1435">
        <v>0</v>
      </c>
      <c r="AO89" s="1435">
        <v>0</v>
      </c>
      <c r="AP89" s="1435">
        <v>0</v>
      </c>
      <c r="AQ89" s="1435">
        <v>0</v>
      </c>
      <c r="AR89" s="1435">
        <v>0</v>
      </c>
      <c r="AS89" s="1435">
        <v>0</v>
      </c>
      <c r="AT89" s="1435">
        <v>0</v>
      </c>
      <c r="AU89" s="1435">
        <v>0</v>
      </c>
      <c r="AV89" s="1435">
        <v>0</v>
      </c>
      <c r="AW89" s="1435">
        <v>0</v>
      </c>
      <c r="AX89" s="1435">
        <v>0</v>
      </c>
      <c r="AY89" s="1435">
        <v>0</v>
      </c>
      <c r="AZ89" s="1435">
        <v>0</v>
      </c>
      <c r="BA89" s="1435">
        <v>0</v>
      </c>
      <c r="BB89" s="1435">
        <v>0</v>
      </c>
      <c r="BC89" s="1435">
        <v>0</v>
      </c>
      <c r="BD89" s="1435">
        <v>0</v>
      </c>
      <c r="BE89" s="1435">
        <v>0</v>
      </c>
      <c r="BF89" s="1435">
        <v>0</v>
      </c>
      <c r="BG89" s="1435">
        <v>0</v>
      </c>
      <c r="BH89" s="1435">
        <v>0</v>
      </c>
      <c r="BI89" s="1435">
        <v>0</v>
      </c>
      <c r="BJ89" s="1435">
        <v>0</v>
      </c>
      <c r="BK89" s="1435">
        <v>0</v>
      </c>
      <c r="BL89" s="1435">
        <v>0</v>
      </c>
      <c r="BM89" s="1435">
        <v>0</v>
      </c>
      <c r="BN89" s="1435">
        <v>0</v>
      </c>
      <c r="BO89" s="1435">
        <v>0</v>
      </c>
      <c r="BP89" s="1436"/>
      <c r="BQ89" s="1437"/>
      <c r="BR89" s="1437"/>
      <c r="BS89" s="1437"/>
      <c r="BT89" s="1437"/>
      <c r="BU89" s="1437"/>
      <c r="BV89" s="1437"/>
      <c r="BW89" s="1437"/>
      <c r="BX89" s="1437"/>
      <c r="BY89" s="1437"/>
      <c r="BZ89" s="1437"/>
      <c r="CA89" s="1437"/>
      <c r="CB89" s="1437"/>
      <c r="CC89" s="1437"/>
      <c r="CD89" s="1437"/>
      <c r="CE89" s="1437"/>
      <c r="CF89" s="1437"/>
      <c r="CG89" s="1437"/>
      <c r="CH89" s="1437"/>
      <c r="CI89" s="1437"/>
      <c r="CJ89" s="1437"/>
      <c r="CK89" s="1437"/>
      <c r="CL89" s="1437"/>
      <c r="CM89" s="1437"/>
      <c r="CN89" s="1503"/>
      <c r="CO89" s="1580"/>
    </row>
    <row r="90" spans="2:93" ht="14.4" thickBot="1" x14ac:dyDescent="0.3">
      <c r="B9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0" s="1427" t="s">
        <v>2229</v>
      </c>
      <c r="D90" s="1428" t="s">
        <v>2230</v>
      </c>
      <c r="E90" s="1429" t="s">
        <v>775</v>
      </c>
      <c r="F90" s="1430" t="str">
        <f>VLOOKUP(TBL5_OptBen[[#This Row],[Option Type (defined list)]],'Option Typs_Grps'!B$2:C$47, 2, FALSE)</f>
        <v>Distribution Options</v>
      </c>
      <c r="G90" s="1427" t="s">
        <v>1871</v>
      </c>
      <c r="H90" s="1428" t="s">
        <v>799</v>
      </c>
      <c r="I90" s="1431" t="s">
        <v>355</v>
      </c>
      <c r="J90" s="1432" t="s">
        <v>146</v>
      </c>
      <c r="K90" s="1433">
        <v>2</v>
      </c>
      <c r="L90" s="1224"/>
      <c r="M90" s="366"/>
      <c r="N90" s="366"/>
      <c r="O90" s="366"/>
      <c r="P90" s="366"/>
      <c r="Q90" s="366"/>
      <c r="R90" s="1434"/>
      <c r="S90" s="1435"/>
      <c r="T90" s="1435"/>
      <c r="U90" s="1435"/>
      <c r="V90" s="1435">
        <v>-24</v>
      </c>
      <c r="W90" s="1435">
        <v>-24</v>
      </c>
      <c r="X90" s="1435">
        <v>-24</v>
      </c>
      <c r="Y90" s="1435">
        <v>-24</v>
      </c>
      <c r="Z90" s="1435">
        <v>-24</v>
      </c>
      <c r="AA90" s="1435">
        <v>-24</v>
      </c>
      <c r="AB90" s="1435">
        <v>-24</v>
      </c>
      <c r="AC90" s="1435">
        <v>-24</v>
      </c>
      <c r="AD90" s="1435">
        <v>-24</v>
      </c>
      <c r="AE90" s="1435">
        <v>-24</v>
      </c>
      <c r="AF90" s="1435">
        <v>-24</v>
      </c>
      <c r="AG90" s="1435">
        <v>-24</v>
      </c>
      <c r="AH90" s="1435">
        <v>-24</v>
      </c>
      <c r="AI90" s="1435">
        <v>-24</v>
      </c>
      <c r="AJ90" s="1435">
        <v>-24</v>
      </c>
      <c r="AK90" s="1435">
        <v>-24</v>
      </c>
      <c r="AL90" s="1435">
        <v>-24</v>
      </c>
      <c r="AM90" s="1435">
        <v>-24</v>
      </c>
      <c r="AN90" s="1435">
        <v>-24</v>
      </c>
      <c r="AO90" s="1435">
        <v>-24</v>
      </c>
      <c r="AP90" s="1435">
        <v>-24</v>
      </c>
      <c r="AQ90" s="1435">
        <v>-24</v>
      </c>
      <c r="AR90" s="1435">
        <v>-24</v>
      </c>
      <c r="AS90" s="1435">
        <v>-24</v>
      </c>
      <c r="AT90" s="1435">
        <v>-24</v>
      </c>
      <c r="AU90" s="1435">
        <v>-24</v>
      </c>
      <c r="AV90" s="1435">
        <v>-24</v>
      </c>
      <c r="AW90" s="1435">
        <v>-24</v>
      </c>
      <c r="AX90" s="1435">
        <v>-24</v>
      </c>
      <c r="AY90" s="1435">
        <v>-24</v>
      </c>
      <c r="AZ90" s="1435">
        <v>-24</v>
      </c>
      <c r="BA90" s="1435">
        <v>-24</v>
      </c>
      <c r="BB90" s="1435">
        <v>-24</v>
      </c>
      <c r="BC90" s="1435">
        <v>-24</v>
      </c>
      <c r="BD90" s="1435">
        <v>-24</v>
      </c>
      <c r="BE90" s="1435">
        <v>-24</v>
      </c>
      <c r="BF90" s="1435">
        <v>-24</v>
      </c>
      <c r="BG90" s="1435">
        <v>-24</v>
      </c>
      <c r="BH90" s="1435">
        <v>-24</v>
      </c>
      <c r="BI90" s="1435">
        <v>-24</v>
      </c>
      <c r="BJ90" s="1435">
        <v>-24</v>
      </c>
      <c r="BK90" s="1435">
        <v>-24</v>
      </c>
      <c r="BL90" s="1435">
        <v>-24</v>
      </c>
      <c r="BM90" s="1435">
        <v>-24</v>
      </c>
      <c r="BN90" s="1435">
        <v>-24</v>
      </c>
      <c r="BO90" s="1435">
        <v>-24</v>
      </c>
      <c r="BP90" s="1436"/>
      <c r="BQ90" s="1437"/>
      <c r="BR90" s="1437"/>
      <c r="BS90" s="1437"/>
      <c r="BT90" s="1437"/>
      <c r="BU90" s="1437"/>
      <c r="BV90" s="1437"/>
      <c r="BW90" s="1437"/>
      <c r="BX90" s="1437"/>
      <c r="BY90" s="1437"/>
      <c r="BZ90" s="1437"/>
      <c r="CA90" s="1437"/>
      <c r="CB90" s="1437"/>
      <c r="CC90" s="1437"/>
      <c r="CD90" s="1437"/>
      <c r="CE90" s="1437"/>
      <c r="CF90" s="1437"/>
      <c r="CG90" s="1437"/>
      <c r="CH90" s="1437"/>
      <c r="CI90" s="1437"/>
      <c r="CJ90" s="1437"/>
      <c r="CK90" s="1437"/>
      <c r="CL90" s="1437"/>
      <c r="CM90" s="1437"/>
      <c r="CN90" s="1503"/>
      <c r="CO90" s="1580"/>
    </row>
    <row r="91" spans="2:93" ht="14.4" thickBot="1" x14ac:dyDescent="0.3">
      <c r="B9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1" s="1427" t="s">
        <v>2246</v>
      </c>
      <c r="D91" s="1428" t="s">
        <v>2231</v>
      </c>
      <c r="E91" s="1429" t="s">
        <v>775</v>
      </c>
      <c r="F91" s="1430" t="str">
        <f>VLOOKUP(TBL5_OptBen[[#This Row],[Option Type (defined list)]],'Option Typs_Grps'!B$2:C$47, 2, FALSE)</f>
        <v>Distribution Options</v>
      </c>
      <c r="G91" s="1427" t="s">
        <v>1871</v>
      </c>
      <c r="H91" s="1428" t="s">
        <v>799</v>
      </c>
      <c r="I91" s="1431" t="s">
        <v>355</v>
      </c>
      <c r="J91" s="1432" t="s">
        <v>146</v>
      </c>
      <c r="K91" s="1433">
        <v>2</v>
      </c>
      <c r="L91" s="1224"/>
      <c r="M91" s="366">
        <v>0</v>
      </c>
      <c r="N91" s="366">
        <v>0</v>
      </c>
      <c r="O91" s="366">
        <v>0</v>
      </c>
      <c r="P91" s="366">
        <v>0</v>
      </c>
      <c r="Q91" s="366">
        <v>0</v>
      </c>
      <c r="R91" s="1434">
        <v>0</v>
      </c>
      <c r="S91" s="1435">
        <v>0</v>
      </c>
      <c r="T91" s="1435">
        <v>0</v>
      </c>
      <c r="U91" s="1435">
        <v>0</v>
      </c>
      <c r="V91" s="1435">
        <v>0</v>
      </c>
      <c r="W91" s="1435">
        <v>0</v>
      </c>
      <c r="X91" s="1435">
        <v>0</v>
      </c>
      <c r="Y91" s="1435">
        <v>0</v>
      </c>
      <c r="Z91" s="1435">
        <v>0</v>
      </c>
      <c r="AA91" s="1435">
        <v>0</v>
      </c>
      <c r="AB91" s="1435">
        <v>0</v>
      </c>
      <c r="AC91" s="1435">
        <v>0</v>
      </c>
      <c r="AD91" s="1435">
        <v>0</v>
      </c>
      <c r="AE91" s="1435">
        <v>0</v>
      </c>
      <c r="AF91" s="1435">
        <v>0</v>
      </c>
      <c r="AG91" s="1435">
        <v>0</v>
      </c>
      <c r="AH91" s="1435">
        <v>0</v>
      </c>
      <c r="AI91" s="1435">
        <v>0</v>
      </c>
      <c r="AJ91" s="1435">
        <v>0</v>
      </c>
      <c r="AK91" s="1435">
        <v>0</v>
      </c>
      <c r="AL91" s="1435">
        <v>0</v>
      </c>
      <c r="AM91" s="1435">
        <v>0</v>
      </c>
      <c r="AN91" s="1435">
        <v>0</v>
      </c>
      <c r="AO91" s="1435">
        <v>0</v>
      </c>
      <c r="AP91" s="1435">
        <v>0</v>
      </c>
      <c r="AQ91" s="1435">
        <v>0</v>
      </c>
      <c r="AR91" s="1435">
        <v>0</v>
      </c>
      <c r="AS91" s="1435">
        <v>0</v>
      </c>
      <c r="AT91" s="1435">
        <v>0</v>
      </c>
      <c r="AU91" s="1435">
        <v>0</v>
      </c>
      <c r="AV91" s="1435">
        <v>0</v>
      </c>
      <c r="AW91" s="1435">
        <v>0</v>
      </c>
      <c r="AX91" s="1435">
        <v>0</v>
      </c>
      <c r="AY91" s="1435">
        <v>0</v>
      </c>
      <c r="AZ91" s="1435">
        <v>0</v>
      </c>
      <c r="BA91" s="1435">
        <v>0</v>
      </c>
      <c r="BB91" s="1435">
        <v>0</v>
      </c>
      <c r="BC91" s="1435">
        <v>0</v>
      </c>
      <c r="BD91" s="1435">
        <v>0</v>
      </c>
      <c r="BE91" s="1435">
        <v>0</v>
      </c>
      <c r="BF91" s="1435">
        <v>0</v>
      </c>
      <c r="BG91" s="1435">
        <v>0</v>
      </c>
      <c r="BH91" s="1435">
        <v>0</v>
      </c>
      <c r="BI91" s="1435">
        <v>0</v>
      </c>
      <c r="BJ91" s="1435">
        <v>0</v>
      </c>
      <c r="BK91" s="1435">
        <v>0</v>
      </c>
      <c r="BL91" s="1435">
        <v>0</v>
      </c>
      <c r="BM91" s="1435">
        <v>0</v>
      </c>
      <c r="BN91" s="1435">
        <v>0</v>
      </c>
      <c r="BO91" s="1435">
        <v>0</v>
      </c>
      <c r="BP91" s="1436"/>
      <c r="BQ91" s="1437"/>
      <c r="BR91" s="1437"/>
      <c r="BS91" s="1437"/>
      <c r="BT91" s="1437"/>
      <c r="BU91" s="1437"/>
      <c r="BV91" s="1437"/>
      <c r="BW91" s="1437"/>
      <c r="BX91" s="1437"/>
      <c r="BY91" s="1437"/>
      <c r="BZ91" s="1437"/>
      <c r="CA91" s="1437"/>
      <c r="CB91" s="1437"/>
      <c r="CC91" s="1437"/>
      <c r="CD91" s="1437"/>
      <c r="CE91" s="1437"/>
      <c r="CF91" s="1437"/>
      <c r="CG91" s="1437"/>
      <c r="CH91" s="1437"/>
      <c r="CI91" s="1437"/>
      <c r="CJ91" s="1437"/>
      <c r="CK91" s="1437"/>
      <c r="CL91" s="1437"/>
      <c r="CM91" s="1437"/>
      <c r="CN91" s="1503"/>
      <c r="CO91" s="1580"/>
    </row>
    <row r="92" spans="2:93" ht="14.4" thickBot="1" x14ac:dyDescent="0.3">
      <c r="B9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2" s="1427" t="s">
        <v>2247</v>
      </c>
      <c r="D92" s="1428" t="s">
        <v>2232</v>
      </c>
      <c r="E92" s="1429" t="s">
        <v>775</v>
      </c>
      <c r="F92" s="1430" t="str">
        <f>VLOOKUP(TBL5_OptBen[[#This Row],[Option Type (defined list)]],'Option Typs_Grps'!B$2:C$47, 2, FALSE)</f>
        <v>Distribution Options</v>
      </c>
      <c r="G92" s="1427" t="s">
        <v>1871</v>
      </c>
      <c r="H92" s="1428" t="s">
        <v>799</v>
      </c>
      <c r="I92" s="1431" t="s">
        <v>355</v>
      </c>
      <c r="J92" s="1432" t="s">
        <v>146</v>
      </c>
      <c r="K92" s="1433">
        <v>2</v>
      </c>
      <c r="L92" s="1224"/>
      <c r="M92" s="366"/>
      <c r="N92" s="366"/>
      <c r="O92" s="366"/>
      <c r="P92" s="366"/>
      <c r="Q92" s="366"/>
      <c r="R92" s="1434"/>
      <c r="S92" s="1435">
        <v>-14.03187</v>
      </c>
      <c r="T92" s="1435">
        <v>-15</v>
      </c>
      <c r="U92" s="1435">
        <v>-10.634192499999999</v>
      </c>
      <c r="V92" s="1435">
        <v>-12.21373</v>
      </c>
      <c r="W92" s="1435">
        <v>-15</v>
      </c>
      <c r="X92" s="1435">
        <v>-15</v>
      </c>
      <c r="Y92" s="1435">
        <v>-15</v>
      </c>
      <c r="Z92" s="1435">
        <v>-15</v>
      </c>
      <c r="AA92" s="1435">
        <v>-15</v>
      </c>
      <c r="AB92" s="1435">
        <v>-15</v>
      </c>
      <c r="AC92" s="1435">
        <v>-15</v>
      </c>
      <c r="AD92" s="1435">
        <v>-15</v>
      </c>
      <c r="AE92" s="1435">
        <v>-15</v>
      </c>
      <c r="AF92" s="1435">
        <v>-15</v>
      </c>
      <c r="AG92" s="1435">
        <v>-15</v>
      </c>
      <c r="AH92" s="1435">
        <v>-13.404719999999999</v>
      </c>
      <c r="AI92" s="1435">
        <v>-13.830318500000001</v>
      </c>
      <c r="AJ92" s="1435">
        <v>-13.181495699999999</v>
      </c>
      <c r="AK92" s="1435">
        <v>-12.5602932</v>
      </c>
      <c r="AL92" s="1435">
        <v>-12.8808908</v>
      </c>
      <c r="AM92" s="1435">
        <v>-13.5162783</v>
      </c>
      <c r="AN92" s="1435">
        <v>-13.811805700000001</v>
      </c>
      <c r="AO92" s="1435">
        <v>-13.9597034</v>
      </c>
      <c r="AP92" s="1435">
        <v>-14.706911099999999</v>
      </c>
      <c r="AQ92" s="1435">
        <v>-15</v>
      </c>
      <c r="AR92" s="1435">
        <v>-15</v>
      </c>
      <c r="AS92" s="1435">
        <v>-15</v>
      </c>
      <c r="AT92" s="1435">
        <v>-11.762370000000001</v>
      </c>
      <c r="AU92" s="1435">
        <v>-11.1244774</v>
      </c>
      <c r="AV92" s="1435">
        <v>-11.209824599999999</v>
      </c>
      <c r="AW92" s="1435">
        <v>-9.8770830000000007</v>
      </c>
      <c r="AX92" s="1435">
        <v>-10.010899999999999</v>
      </c>
      <c r="AY92" s="1435">
        <v>-9.3138570000000005</v>
      </c>
      <c r="AZ92" s="1435">
        <v>-9.1903349999999993</v>
      </c>
      <c r="BA92" s="1435">
        <v>-8.5892429999999997</v>
      </c>
      <c r="BB92" s="1435">
        <v>-8.8446099999999994</v>
      </c>
      <c r="BC92" s="1435">
        <v>-7.8116574300000003</v>
      </c>
      <c r="BD92" s="1435">
        <v>-7.4531150000000004</v>
      </c>
      <c r="BE92" s="1435">
        <v>-7.4694423700000003</v>
      </c>
      <c r="BF92" s="1435">
        <v>-8.9378399999999996</v>
      </c>
      <c r="BG92" s="1435">
        <v>-9.8246680000000008</v>
      </c>
      <c r="BH92" s="1435">
        <v>-11.287605299999999</v>
      </c>
      <c r="BI92" s="1435">
        <v>-11.8448324</v>
      </c>
      <c r="BJ92" s="1435">
        <v>-12.998060000000001</v>
      </c>
      <c r="BK92" s="1435">
        <v>-14.3660975</v>
      </c>
      <c r="BL92" s="1435">
        <v>-15</v>
      </c>
      <c r="BM92" s="1435">
        <v>-15</v>
      </c>
      <c r="BN92" s="1435">
        <v>-15</v>
      </c>
      <c r="BO92" s="1435">
        <v>-15</v>
      </c>
      <c r="BP92" s="1436"/>
      <c r="BQ92" s="1437"/>
      <c r="BR92" s="1437"/>
      <c r="BS92" s="1437"/>
      <c r="BT92" s="1437"/>
      <c r="BU92" s="1437"/>
      <c r="BV92" s="1437"/>
      <c r="BW92" s="1437"/>
      <c r="BX92" s="1437"/>
      <c r="BY92" s="1437"/>
      <c r="BZ92" s="1437"/>
      <c r="CA92" s="1437"/>
      <c r="CB92" s="1437"/>
      <c r="CC92" s="1437"/>
      <c r="CD92" s="1437"/>
      <c r="CE92" s="1437"/>
      <c r="CF92" s="1437"/>
      <c r="CG92" s="1437"/>
      <c r="CH92" s="1437"/>
      <c r="CI92" s="1437"/>
      <c r="CJ92" s="1437"/>
      <c r="CK92" s="1437"/>
      <c r="CL92" s="1437"/>
      <c r="CM92" s="1437"/>
      <c r="CN92" s="1503"/>
      <c r="CO92" s="1580"/>
    </row>
    <row r="93" spans="2:93" ht="14.4" thickBot="1" x14ac:dyDescent="0.3">
      <c r="B9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3" s="1427" t="s">
        <v>2233</v>
      </c>
      <c r="D93" s="1428" t="s">
        <v>2234</v>
      </c>
      <c r="E93" s="1429" t="s">
        <v>775</v>
      </c>
      <c r="F93" s="1430" t="str">
        <f>VLOOKUP(TBL5_OptBen[[#This Row],[Option Type (defined list)]],'Option Typs_Grps'!B$2:C$47, 2, FALSE)</f>
        <v>Distribution Options</v>
      </c>
      <c r="G93" s="1427" t="s">
        <v>1871</v>
      </c>
      <c r="H93" s="1428" t="s">
        <v>799</v>
      </c>
      <c r="I93" s="1431" t="s">
        <v>355</v>
      </c>
      <c r="J93" s="1432" t="s">
        <v>146</v>
      </c>
      <c r="K93" s="1433">
        <v>2</v>
      </c>
      <c r="L93" s="1224"/>
      <c r="M93" s="366"/>
      <c r="N93" s="366"/>
      <c r="O93" s="366"/>
      <c r="P93" s="366"/>
      <c r="Q93" s="366"/>
      <c r="R93" s="1434"/>
      <c r="S93" s="1435"/>
      <c r="T93" s="1435"/>
      <c r="U93" s="1435"/>
      <c r="V93" s="1435">
        <v>-18.690685299999998</v>
      </c>
      <c r="W93" s="1435">
        <v>-9.3207609999999992</v>
      </c>
      <c r="X93" s="1435">
        <v>-8.4185929999999995</v>
      </c>
      <c r="Y93" s="1435">
        <v>-6.7612509999999997</v>
      </c>
      <c r="Z93" s="1435">
        <v>-6.1342230000000004</v>
      </c>
      <c r="AA93" s="1435">
        <v>-4.2291210000000001</v>
      </c>
      <c r="AB93" s="1435">
        <v>-5.2625510000000002</v>
      </c>
      <c r="AC93" s="1435">
        <v>-6.2793226200000003</v>
      </c>
      <c r="AD93" s="1435">
        <v>-5.9406610000000004</v>
      </c>
      <c r="AE93" s="1435">
        <v>-6.6491210000000001</v>
      </c>
      <c r="AF93" s="1435">
        <v>-7.4755516100000001</v>
      </c>
      <c r="AG93" s="1435">
        <v>-2.5268433099999998</v>
      </c>
      <c r="AH93" s="1435">
        <v>-21</v>
      </c>
      <c r="AI93" s="1435">
        <v>-21</v>
      </c>
      <c r="AJ93" s="1435">
        <v>-21</v>
      </c>
      <c r="AK93" s="1435">
        <v>-21</v>
      </c>
      <c r="AL93" s="1435">
        <v>-21</v>
      </c>
      <c r="AM93" s="1435">
        <v>-21</v>
      </c>
      <c r="AN93" s="1435">
        <v>-21</v>
      </c>
      <c r="AO93" s="1435">
        <v>-21</v>
      </c>
      <c r="AP93" s="1435">
        <v>-21</v>
      </c>
      <c r="AQ93" s="1435">
        <v>-21</v>
      </c>
      <c r="AR93" s="1435">
        <v>-21</v>
      </c>
      <c r="AS93" s="1435">
        <v>-21</v>
      </c>
      <c r="AT93" s="1435">
        <v>-21</v>
      </c>
      <c r="AU93" s="1435">
        <v>-21</v>
      </c>
      <c r="AV93" s="1435">
        <v>-21</v>
      </c>
      <c r="AW93" s="1435">
        <v>-21</v>
      </c>
      <c r="AX93" s="1435">
        <v>-21</v>
      </c>
      <c r="AY93" s="1435">
        <v>-21</v>
      </c>
      <c r="AZ93" s="1435">
        <v>-21</v>
      </c>
      <c r="BA93" s="1435">
        <v>-21</v>
      </c>
      <c r="BB93" s="1435">
        <v>-21</v>
      </c>
      <c r="BC93" s="1435">
        <v>-21</v>
      </c>
      <c r="BD93" s="1435">
        <v>-21</v>
      </c>
      <c r="BE93" s="1435">
        <v>-21</v>
      </c>
      <c r="BF93" s="1435">
        <v>-21</v>
      </c>
      <c r="BG93" s="1435">
        <v>-21</v>
      </c>
      <c r="BH93" s="1435">
        <v>-21</v>
      </c>
      <c r="BI93" s="1435">
        <v>-21</v>
      </c>
      <c r="BJ93" s="1435">
        <v>-21</v>
      </c>
      <c r="BK93" s="1435">
        <v>-21</v>
      </c>
      <c r="BL93" s="1435">
        <v>-21</v>
      </c>
      <c r="BM93" s="1435">
        <v>-21</v>
      </c>
      <c r="BN93" s="1435">
        <v>-21</v>
      </c>
      <c r="BO93" s="1435">
        <v>-21</v>
      </c>
      <c r="BP93" s="1436"/>
      <c r="BQ93" s="1437"/>
      <c r="BR93" s="1437"/>
      <c r="BS93" s="1437"/>
      <c r="BT93" s="1437"/>
      <c r="BU93" s="1437"/>
      <c r="BV93" s="1437"/>
      <c r="BW93" s="1437"/>
      <c r="BX93" s="1437"/>
      <c r="BY93" s="1437"/>
      <c r="BZ93" s="1437"/>
      <c r="CA93" s="1437"/>
      <c r="CB93" s="1437"/>
      <c r="CC93" s="1437"/>
      <c r="CD93" s="1437"/>
      <c r="CE93" s="1437"/>
      <c r="CF93" s="1437"/>
      <c r="CG93" s="1437"/>
      <c r="CH93" s="1437"/>
      <c r="CI93" s="1437"/>
      <c r="CJ93" s="1437"/>
      <c r="CK93" s="1437"/>
      <c r="CL93" s="1437"/>
      <c r="CM93" s="1437"/>
      <c r="CN93" s="1503"/>
      <c r="CO93" s="1580"/>
    </row>
    <row r="94" spans="2:93" ht="14.4" thickBot="1" x14ac:dyDescent="0.3">
      <c r="B9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4" s="1427" t="s">
        <v>1740</v>
      </c>
      <c r="D94" s="1428" t="s">
        <v>2008</v>
      </c>
      <c r="E94" s="1429" t="s">
        <v>769</v>
      </c>
      <c r="F94" s="1430" t="str">
        <f>VLOOKUP(TBL5_OptBen[[#This Row],[Option Type (defined list)]],'Option Typs_Grps'!B$2:C$47, 2, FALSE)</f>
        <v>Resource Options</v>
      </c>
      <c r="G94" s="1427" t="s">
        <v>1871</v>
      </c>
      <c r="H94" s="1428" t="s">
        <v>799</v>
      </c>
      <c r="I94" s="1431" t="s">
        <v>355</v>
      </c>
      <c r="J94" s="1432" t="s">
        <v>146</v>
      </c>
      <c r="K94" s="1433">
        <v>2</v>
      </c>
      <c r="L94" s="1224"/>
      <c r="M94" s="366"/>
      <c r="N94" s="366"/>
      <c r="O94" s="366"/>
      <c r="P94" s="366"/>
      <c r="Q94" s="366"/>
      <c r="R94" s="1434"/>
      <c r="S94" s="1435"/>
      <c r="T94" s="1435"/>
      <c r="U94" s="1435"/>
      <c r="V94" s="1435"/>
      <c r="W94" s="1435"/>
      <c r="X94" s="1435"/>
      <c r="Y94" s="1435"/>
      <c r="Z94" s="1435"/>
      <c r="AA94" s="1435"/>
      <c r="AB94" s="1435"/>
      <c r="AC94" s="1435"/>
      <c r="AD94" s="1435"/>
      <c r="AE94" s="1435"/>
      <c r="AF94" s="1435">
        <v>0</v>
      </c>
      <c r="AG94" s="1435">
        <v>0</v>
      </c>
      <c r="AH94" s="1435">
        <v>0</v>
      </c>
      <c r="AI94" s="1435">
        <v>0</v>
      </c>
      <c r="AJ94" s="1435">
        <v>0</v>
      </c>
      <c r="AK94" s="1435">
        <v>0</v>
      </c>
      <c r="AL94" s="1435">
        <v>0</v>
      </c>
      <c r="AM94" s="1435">
        <v>0</v>
      </c>
      <c r="AN94" s="1435">
        <v>0</v>
      </c>
      <c r="AO94" s="1435">
        <v>0</v>
      </c>
      <c r="AP94" s="1435">
        <v>0</v>
      </c>
      <c r="AQ94" s="1435">
        <v>0</v>
      </c>
      <c r="AR94" s="1435">
        <v>0</v>
      </c>
      <c r="AS94" s="1435">
        <v>0</v>
      </c>
      <c r="AT94" s="1435">
        <v>0</v>
      </c>
      <c r="AU94" s="1435">
        <v>0</v>
      </c>
      <c r="AV94" s="1435">
        <v>0</v>
      </c>
      <c r="AW94" s="1435">
        <v>0</v>
      </c>
      <c r="AX94" s="1435">
        <v>0</v>
      </c>
      <c r="AY94" s="1435">
        <v>0</v>
      </c>
      <c r="AZ94" s="1435">
        <v>0</v>
      </c>
      <c r="BA94" s="1435">
        <v>0</v>
      </c>
      <c r="BB94" s="1435">
        <v>0</v>
      </c>
      <c r="BC94" s="1435">
        <v>0</v>
      </c>
      <c r="BD94" s="1435">
        <v>0</v>
      </c>
      <c r="BE94" s="1435">
        <v>0</v>
      </c>
      <c r="BF94" s="1435">
        <v>0</v>
      </c>
      <c r="BG94" s="1435">
        <v>0</v>
      </c>
      <c r="BH94" s="1435">
        <v>0</v>
      </c>
      <c r="BI94" s="1435">
        <v>0</v>
      </c>
      <c r="BJ94" s="1435">
        <v>0</v>
      </c>
      <c r="BK94" s="1435">
        <v>0</v>
      </c>
      <c r="BL94" s="1435">
        <v>0</v>
      </c>
      <c r="BM94" s="1435">
        <v>0</v>
      </c>
      <c r="BN94" s="1435">
        <v>0</v>
      </c>
      <c r="BO94" s="1435">
        <v>0</v>
      </c>
      <c r="BP94" s="1436"/>
      <c r="BQ94" s="1437"/>
      <c r="BR94" s="1437"/>
      <c r="BS94" s="1437"/>
      <c r="BT94" s="1437"/>
      <c r="BU94" s="1437"/>
      <c r="BV94" s="1437"/>
      <c r="BW94" s="1437"/>
      <c r="BX94" s="1437"/>
      <c r="BY94" s="1437"/>
      <c r="BZ94" s="1437"/>
      <c r="CA94" s="1437"/>
      <c r="CB94" s="1437"/>
      <c r="CC94" s="1437"/>
      <c r="CD94" s="1437"/>
      <c r="CE94" s="1437"/>
      <c r="CF94" s="1437"/>
      <c r="CG94" s="1437"/>
      <c r="CH94" s="1437"/>
      <c r="CI94" s="1437"/>
      <c r="CJ94" s="1437"/>
      <c r="CK94" s="1437"/>
      <c r="CL94" s="1437"/>
      <c r="CM94" s="1437"/>
      <c r="CN94" s="1503"/>
      <c r="CO94" s="1580"/>
    </row>
    <row r="95" spans="2:93" ht="14.4" thickBot="1" x14ac:dyDescent="0.3">
      <c r="B9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5" s="1427" t="s">
        <v>2235</v>
      </c>
      <c r="D95" s="1428" t="s">
        <v>2249</v>
      </c>
      <c r="E95" s="1429" t="s">
        <v>769</v>
      </c>
      <c r="F95" s="1430" t="str">
        <f>VLOOKUP(TBL5_OptBen[[#This Row],[Option Type (defined list)]],'Option Typs_Grps'!B$2:C$47, 2, FALSE)</f>
        <v>Resource Options</v>
      </c>
      <c r="G95" s="1427" t="s">
        <v>1871</v>
      </c>
      <c r="H95" s="1428" t="s">
        <v>799</v>
      </c>
      <c r="I95" s="1431" t="s">
        <v>355</v>
      </c>
      <c r="J95" s="1432" t="s">
        <v>146</v>
      </c>
      <c r="K95" s="1433">
        <v>2</v>
      </c>
      <c r="L95" s="1224"/>
      <c r="M95" s="366"/>
      <c r="N95" s="366"/>
      <c r="O95" s="366"/>
      <c r="P95" s="366"/>
      <c r="Q95" s="366"/>
      <c r="R95" s="1434"/>
      <c r="S95" s="1435"/>
      <c r="T95" s="1435"/>
      <c r="U95" s="1435"/>
      <c r="V95" s="1435"/>
      <c r="W95" s="1435"/>
      <c r="X95" s="1435"/>
      <c r="Y95" s="1435"/>
      <c r="Z95" s="1435"/>
      <c r="AA95" s="1435"/>
      <c r="AB95" s="1435"/>
      <c r="AC95" s="1435"/>
      <c r="AD95" s="1435"/>
      <c r="AE95" s="1435"/>
      <c r="AF95" s="1435">
        <v>-1.09293</v>
      </c>
      <c r="AG95" s="1435">
        <v>-6.7166800000000002</v>
      </c>
      <c r="AH95" s="1435">
        <v>-24.223409</v>
      </c>
      <c r="AI95" s="1435">
        <v>-23.101361749999999</v>
      </c>
      <c r="AJ95" s="1435">
        <v>-24.349643700000001</v>
      </c>
      <c r="AK95" s="1435">
        <v>-25.551996200000001</v>
      </c>
      <c r="AL95" s="1435">
        <v>-25.924409390000001</v>
      </c>
      <c r="AM95" s="1435">
        <v>-25.875350000000001</v>
      </c>
      <c r="AN95" s="1435">
        <v>-26.5551338</v>
      </c>
      <c r="AO95" s="1435">
        <v>-27.4892559</v>
      </c>
      <c r="AP95" s="1435">
        <v>-26.95729828</v>
      </c>
      <c r="AQ95" s="1435">
        <v>-26.88045</v>
      </c>
      <c r="AR95" s="1435">
        <v>-27.14302</v>
      </c>
      <c r="AS95" s="1435">
        <v>-27.585000000000001</v>
      </c>
      <c r="AT95" s="1435">
        <v>-30.904509999999998</v>
      </c>
      <c r="AU95" s="1435">
        <v>-31.940692540000001</v>
      </c>
      <c r="AV95" s="1435">
        <v>-30.152561200000001</v>
      </c>
      <c r="AW95" s="1435">
        <v>-34.660780000000003</v>
      </c>
      <c r="AX95" s="1435">
        <v>-34.77834</v>
      </c>
      <c r="AY95" s="1435">
        <v>-36.468002300000002</v>
      </c>
      <c r="AZ95" s="1435">
        <v>-36.926445000000001</v>
      </c>
      <c r="BA95" s="1435">
        <v>-38.277967000000004</v>
      </c>
      <c r="BB95" s="1435">
        <v>-37.742530000000002</v>
      </c>
      <c r="BC95" s="1435">
        <v>-39.955902000000002</v>
      </c>
      <c r="BD95" s="1435">
        <v>-40.740383100000003</v>
      </c>
      <c r="BE95" s="1435">
        <v>-40.9451866</v>
      </c>
      <c r="BF95" s="1435">
        <v>-39.842269999999999</v>
      </c>
      <c r="BG95" s="1435">
        <v>-39.043931999999998</v>
      </c>
      <c r="BH95" s="1435">
        <v>-36.257041000000001</v>
      </c>
      <c r="BI95" s="1435">
        <v>-35.91225</v>
      </c>
      <c r="BJ95" s="1435">
        <v>-34.41189</v>
      </c>
      <c r="BK95" s="1435">
        <v>-33.842280000000002</v>
      </c>
      <c r="BL95" s="1435">
        <v>-31.039480000000001</v>
      </c>
      <c r="BM95" s="1435">
        <v>-31.54128</v>
      </c>
      <c r="BN95" s="1435">
        <v>-31.707080000000001</v>
      </c>
      <c r="BO95" s="1435">
        <v>-32.049182649999999</v>
      </c>
      <c r="BP95" s="1436"/>
      <c r="BQ95" s="1437"/>
      <c r="BR95" s="1437"/>
      <c r="BS95" s="1437"/>
      <c r="BT95" s="1437"/>
      <c r="BU95" s="1437"/>
      <c r="BV95" s="1437"/>
      <c r="BW95" s="1437"/>
      <c r="BX95" s="1437"/>
      <c r="BY95" s="1437"/>
      <c r="BZ95" s="1437"/>
      <c r="CA95" s="1437"/>
      <c r="CB95" s="1437"/>
      <c r="CC95" s="1437"/>
      <c r="CD95" s="1437"/>
      <c r="CE95" s="1437"/>
      <c r="CF95" s="1437"/>
      <c r="CG95" s="1437"/>
      <c r="CH95" s="1437"/>
      <c r="CI95" s="1437"/>
      <c r="CJ95" s="1437"/>
      <c r="CK95" s="1437"/>
      <c r="CL95" s="1437"/>
      <c r="CM95" s="1437"/>
      <c r="CN95" s="1503"/>
      <c r="CO95" s="1580"/>
    </row>
    <row r="96" spans="2:93" ht="14.4" thickBot="1" x14ac:dyDescent="0.3">
      <c r="B9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6" s="1427" t="s">
        <v>1732</v>
      </c>
      <c r="D96" s="1428" t="s">
        <v>1609</v>
      </c>
      <c r="E96" s="1429" t="s">
        <v>1240</v>
      </c>
      <c r="F96" s="1430" t="str">
        <f>VLOOKUP(TBL5_OptBen[[#This Row],[Option Type (defined list)]],'Option Typs_Grps'!B$2:C$47, 2, FALSE)</f>
        <v>Customer Options</v>
      </c>
      <c r="G96" s="1427" t="s">
        <v>1871</v>
      </c>
      <c r="H96" s="1428" t="s">
        <v>799</v>
      </c>
      <c r="I96" s="1431" t="s">
        <v>355</v>
      </c>
      <c r="J96" s="1432" t="s">
        <v>146</v>
      </c>
      <c r="K96" s="1433">
        <v>2</v>
      </c>
      <c r="L96" s="1224"/>
      <c r="M96" s="366"/>
      <c r="N96" s="366"/>
      <c r="O96" s="366"/>
      <c r="P96" s="366"/>
      <c r="Q96" s="366"/>
      <c r="R96" s="1434">
        <v>0.2293</v>
      </c>
      <c r="S96" s="1435">
        <v>0.45700000000000002</v>
      </c>
      <c r="T96" s="1435">
        <v>0.68340000000000001</v>
      </c>
      <c r="U96" s="1435">
        <v>0.90879999999999994</v>
      </c>
      <c r="V96" s="1435">
        <v>1.1334</v>
      </c>
      <c r="W96" s="1435">
        <v>1.5717000000000001</v>
      </c>
      <c r="X96" s="1435">
        <v>2.0093999999999999</v>
      </c>
      <c r="Y96" s="1435">
        <v>2.4467999999999996</v>
      </c>
      <c r="Z96" s="1435">
        <v>2.8837999999999999</v>
      </c>
      <c r="AA96" s="1435">
        <v>3.3206000000000002</v>
      </c>
      <c r="AB96" s="1435">
        <v>3.5428999999999999</v>
      </c>
      <c r="AC96" s="1435">
        <v>3.7650999999999999</v>
      </c>
      <c r="AD96" s="1435">
        <v>3.9870999999999999</v>
      </c>
      <c r="AE96" s="1435">
        <v>4.2089999999999996</v>
      </c>
      <c r="AF96" s="1435">
        <v>4.4307999999999996</v>
      </c>
      <c r="AG96" s="1435">
        <v>4.6524999999999999</v>
      </c>
      <c r="AH96" s="1435">
        <v>4.6711</v>
      </c>
      <c r="AI96" s="1435">
        <v>4.6896999999999993</v>
      </c>
      <c r="AJ96" s="1435">
        <v>4.7081999999999997</v>
      </c>
      <c r="AK96" s="1435">
        <v>4.7267000000000001</v>
      </c>
      <c r="AL96" s="1435">
        <v>4.7451000000000008</v>
      </c>
      <c r="AM96" s="1435">
        <v>4.7636000000000003</v>
      </c>
      <c r="AN96" s="1435">
        <v>4.782</v>
      </c>
      <c r="AO96" s="1435">
        <v>4.8004000000000007</v>
      </c>
      <c r="AP96" s="1435">
        <v>4.8187999999999995</v>
      </c>
      <c r="AQ96" s="1435">
        <v>4.8247999999999998</v>
      </c>
      <c r="AR96" s="1435">
        <v>4.8307000000000002</v>
      </c>
      <c r="AS96" s="1435">
        <v>4.8365999999999998</v>
      </c>
      <c r="AT96" s="1435">
        <v>4.8425000000000002</v>
      </c>
      <c r="AU96" s="1435">
        <v>4.8485000000000005</v>
      </c>
      <c r="AV96" s="1435">
        <v>4.8544</v>
      </c>
      <c r="AW96" s="1435">
        <v>4.8603000000000005</v>
      </c>
      <c r="AX96" s="1435">
        <v>4.8662000000000001</v>
      </c>
      <c r="AY96" s="1435">
        <v>4.8721999999999994</v>
      </c>
      <c r="AZ96" s="1435">
        <v>4.8780999999999999</v>
      </c>
      <c r="BA96" s="1435">
        <v>4.8840000000000003</v>
      </c>
      <c r="BB96" s="1435">
        <v>4.8899999999999997</v>
      </c>
      <c r="BC96" s="1435">
        <v>4.8959000000000001</v>
      </c>
      <c r="BD96" s="1435">
        <v>4.9017999999999997</v>
      </c>
      <c r="BE96" s="1435">
        <v>4.9077000000000002</v>
      </c>
      <c r="BF96" s="1435">
        <v>4.9137000000000004</v>
      </c>
      <c r="BG96" s="1435">
        <v>4.9196</v>
      </c>
      <c r="BH96" s="1435">
        <v>4.9255000000000004</v>
      </c>
      <c r="BI96" s="1435">
        <v>4.9314</v>
      </c>
      <c r="BJ96" s="1435">
        <v>4.9373999999999993</v>
      </c>
      <c r="BK96" s="1435">
        <v>4.9433000000000007</v>
      </c>
      <c r="BL96" s="1435">
        <v>4.9492000000000003</v>
      </c>
      <c r="BM96" s="1435">
        <v>4.9550999999999998</v>
      </c>
      <c r="BN96" s="1435">
        <v>4.9611000000000001</v>
      </c>
      <c r="BO96" s="1435">
        <v>4.9669999999999996</v>
      </c>
      <c r="BP96" s="1436">
        <v>4.9728999999999992</v>
      </c>
      <c r="BQ96" s="1437">
        <v>4.9788000000000006</v>
      </c>
      <c r="BR96" s="1437">
        <v>4.9847999999999999</v>
      </c>
      <c r="BS96" s="1437">
        <v>4.9907000000000004</v>
      </c>
      <c r="BT96" s="1437">
        <v>4.9965999999999999</v>
      </c>
      <c r="BU96" s="1437">
        <v>5.0026000000000002</v>
      </c>
      <c r="BV96" s="1437">
        <v>5.0085000000000006</v>
      </c>
      <c r="BW96" s="1437">
        <v>5.0144000000000002</v>
      </c>
      <c r="BX96" s="1437">
        <v>5.0202999999999998</v>
      </c>
      <c r="BY96" s="1437">
        <v>5.0263</v>
      </c>
      <c r="BZ96" s="1437">
        <v>5.0321999999999996</v>
      </c>
      <c r="CA96" s="1437">
        <v>5.0381999999999998</v>
      </c>
      <c r="CB96" s="1437">
        <v>5.0441000000000003</v>
      </c>
      <c r="CC96" s="1437">
        <v>5.0501000000000005</v>
      </c>
      <c r="CD96" s="1437">
        <v>5.056</v>
      </c>
      <c r="CE96" s="1437">
        <v>5.0618999999999996</v>
      </c>
      <c r="CF96" s="1437">
        <v>5.0678000000000001</v>
      </c>
      <c r="CG96" s="1437">
        <v>5.0738000000000003</v>
      </c>
      <c r="CH96" s="1437">
        <v>5.0796999999999999</v>
      </c>
      <c r="CI96" s="1437">
        <v>5.0856000000000003</v>
      </c>
      <c r="CJ96" s="1437">
        <v>5.0914999999999999</v>
      </c>
      <c r="CK96" s="1437">
        <v>5.0974999999999993</v>
      </c>
      <c r="CL96" s="1437">
        <v>5.1034000000000006</v>
      </c>
      <c r="CM96" s="1437">
        <v>5.1093000000000002</v>
      </c>
      <c r="CN96" s="1503">
        <v>5.1152999999999995</v>
      </c>
      <c r="CO96" s="1580"/>
    </row>
    <row r="97" spans="2:93" ht="14.4" thickBot="1" x14ac:dyDescent="0.3">
      <c r="B9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7" s="1427" t="s">
        <v>2251</v>
      </c>
      <c r="D97" s="1428" t="s">
        <v>2236</v>
      </c>
      <c r="E97" s="1222" t="s">
        <v>771</v>
      </c>
      <c r="F97" s="1430" t="str">
        <f>VLOOKUP(TBL5_OptBen[[#This Row],[Option Type (defined list)]],'Option Typs_Grps'!B$2:C$47, 2, FALSE)</f>
        <v>Resource Options</v>
      </c>
      <c r="G97" s="1427" t="s">
        <v>1871</v>
      </c>
      <c r="H97" s="1428" t="s">
        <v>799</v>
      </c>
      <c r="I97" s="1431" t="s">
        <v>355</v>
      </c>
      <c r="J97" s="1432" t="s">
        <v>146</v>
      </c>
      <c r="K97" s="1433">
        <v>2</v>
      </c>
      <c r="L97" s="1224"/>
      <c r="M97" s="366"/>
      <c r="N97" s="366"/>
      <c r="O97" s="366"/>
      <c r="P97" s="366"/>
      <c r="Q97" s="366"/>
      <c r="R97" s="1434"/>
      <c r="S97" s="1435"/>
      <c r="T97" s="1435"/>
      <c r="U97" s="1435"/>
      <c r="V97" s="1435"/>
      <c r="W97" s="1435">
        <v>-22.5</v>
      </c>
      <c r="X97" s="1435">
        <v>-22.5</v>
      </c>
      <c r="Y97" s="1435">
        <v>-22.5</v>
      </c>
      <c r="Z97" s="1435">
        <v>-22.5</v>
      </c>
      <c r="AA97" s="1435">
        <v>-22.5</v>
      </c>
      <c r="AB97" s="1435">
        <v>-22.5</v>
      </c>
      <c r="AC97" s="1435">
        <v>-22.5</v>
      </c>
      <c r="AD97" s="1435">
        <v>-22.5</v>
      </c>
      <c r="AE97" s="1435">
        <v>-22.5</v>
      </c>
      <c r="AF97" s="1435">
        <v>-22.5</v>
      </c>
      <c r="AG97" s="1435">
        <v>-22.5</v>
      </c>
      <c r="AH97" s="1435">
        <v>-71.817604099999997</v>
      </c>
      <c r="AI97" s="1435">
        <v>-71.085380000000001</v>
      </c>
      <c r="AJ97" s="1435">
        <v>-72.131680000000003</v>
      </c>
      <c r="AK97" s="1435">
        <v>-72.946359999999999</v>
      </c>
      <c r="AL97" s="1435">
        <v>-73.470179999999999</v>
      </c>
      <c r="AM97" s="1435">
        <v>-73.846299999999999</v>
      </c>
      <c r="AN97" s="1435">
        <v>-74.537999999999997</v>
      </c>
      <c r="AO97" s="1435">
        <v>-75.528915400000002</v>
      </c>
      <c r="AP97" s="1435">
        <v>-75.753630000000001</v>
      </c>
      <c r="AQ97" s="1435">
        <v>-76.051670000000001</v>
      </c>
      <c r="AR97" s="1435">
        <v>-76.673019999999994</v>
      </c>
      <c r="AS97" s="1435">
        <v>-77.756450000000001</v>
      </c>
      <c r="AT97" s="1435">
        <v>-77.400180000000006</v>
      </c>
      <c r="AU97" s="1435">
        <v>-78.159809999999993</v>
      </c>
      <c r="AV97" s="1435">
        <v>-77.962209999999999</v>
      </c>
      <c r="AW97" s="1435">
        <v>-79.569320000000005</v>
      </c>
      <c r="AX97" s="1435">
        <v>-79.209724399999999</v>
      </c>
      <c r="AY97" s="1435">
        <v>-79.956320000000005</v>
      </c>
      <c r="AZ97" s="1435">
        <v>-79.857830000000007</v>
      </c>
      <c r="BA97" s="1435">
        <v>-80.776709999999994</v>
      </c>
      <c r="BB97" s="1435">
        <v>-80.406585699999994</v>
      </c>
      <c r="BC97" s="1435">
        <v>-81.618459999999999</v>
      </c>
      <c r="BD97" s="1435">
        <v>-82.013540000000006</v>
      </c>
      <c r="BE97" s="1435">
        <v>-82.024604800000006</v>
      </c>
      <c r="BF97" s="1435">
        <v>-82.409809999999993</v>
      </c>
      <c r="BG97" s="1435">
        <v>-82.397310000000004</v>
      </c>
      <c r="BH97" s="1435">
        <v>-82.788215600000001</v>
      </c>
      <c r="BI97" s="1435">
        <v>-83.191413900000001</v>
      </c>
      <c r="BJ97" s="1435">
        <v>-84.023210000000006</v>
      </c>
      <c r="BK97" s="1435">
        <v>-84.515709999999999</v>
      </c>
      <c r="BL97" s="1435">
        <v>-84.816505399999997</v>
      </c>
      <c r="BM97" s="1435">
        <v>-85.228210000000004</v>
      </c>
      <c r="BN97" s="1435">
        <v>-85.273709999999994</v>
      </c>
      <c r="BO97" s="1435">
        <v>-85.426506000000003</v>
      </c>
      <c r="BP97" s="1436"/>
      <c r="BQ97" s="1437"/>
      <c r="BR97" s="1437"/>
      <c r="BS97" s="1437"/>
      <c r="BT97" s="1437"/>
      <c r="BU97" s="1437"/>
      <c r="BV97" s="1437"/>
      <c r="BW97" s="1437"/>
      <c r="BX97" s="1437"/>
      <c r="BY97" s="1437"/>
      <c r="BZ97" s="1437"/>
      <c r="CA97" s="1437"/>
      <c r="CB97" s="1437"/>
      <c r="CC97" s="1437"/>
      <c r="CD97" s="1437"/>
      <c r="CE97" s="1437"/>
      <c r="CF97" s="1437"/>
      <c r="CG97" s="1437"/>
      <c r="CH97" s="1437"/>
      <c r="CI97" s="1437"/>
      <c r="CJ97" s="1437"/>
      <c r="CK97" s="1437"/>
      <c r="CL97" s="1437"/>
      <c r="CM97" s="1437"/>
      <c r="CN97" s="1503"/>
      <c r="CO97" s="1580"/>
    </row>
    <row r="98" spans="2:93" ht="14.4" thickBot="1" x14ac:dyDescent="0.3">
      <c r="B9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8" s="1427" t="s">
        <v>1726</v>
      </c>
      <c r="D98" s="1428" t="s">
        <v>1603</v>
      </c>
      <c r="E98" s="1429" t="s">
        <v>1252</v>
      </c>
      <c r="F98" s="1430" t="str">
        <f>VLOOKUP(TBL5_OptBen[[#This Row],[Option Type (defined list)]],'Option Typs_Grps'!B$2:C$47, 2, FALSE)</f>
        <v>Customer Options</v>
      </c>
      <c r="G98" s="1427" t="s">
        <v>1871</v>
      </c>
      <c r="H98" s="1428" t="s">
        <v>799</v>
      </c>
      <c r="I98" s="1431" t="s">
        <v>355</v>
      </c>
      <c r="J98" s="1432" t="s">
        <v>146</v>
      </c>
      <c r="K98" s="1433">
        <v>2</v>
      </c>
      <c r="L98" s="1224"/>
      <c r="M98" s="366"/>
      <c r="N98" s="366"/>
      <c r="O98" s="366"/>
      <c r="P98" s="366"/>
      <c r="Q98" s="366"/>
      <c r="R98" s="1434">
        <v>0.79083817758770181</v>
      </c>
      <c r="S98" s="1435">
        <v>1.5815818451754051</v>
      </c>
      <c r="T98" s="1435">
        <v>2.3723255127631049</v>
      </c>
      <c r="U98" s="1435">
        <v>3.1630691803508064</v>
      </c>
      <c r="V98" s="1435">
        <v>3.9538073579385085</v>
      </c>
      <c r="W98" s="1435">
        <v>4.7445510255262064</v>
      </c>
      <c r="X98" s="1435">
        <v>5.5352946931138973</v>
      </c>
      <c r="Y98" s="1435">
        <v>6.3260383607016024</v>
      </c>
      <c r="Z98" s="1435">
        <v>7.1168820282893108</v>
      </c>
      <c r="AA98" s="1435">
        <v>7.9076202058769951</v>
      </c>
      <c r="AB98" s="1435">
        <v>7.9076202058769951</v>
      </c>
      <c r="AC98" s="1435">
        <v>7.9076202058769951</v>
      </c>
      <c r="AD98" s="1435">
        <v>7.9076202058769951</v>
      </c>
      <c r="AE98" s="1435">
        <v>7.9076202058769951</v>
      </c>
      <c r="AF98" s="1435">
        <v>7.9076202058769951</v>
      </c>
      <c r="AG98" s="1435">
        <v>7.9076202058769951</v>
      </c>
      <c r="AH98" s="1435">
        <v>7.9076202058769951</v>
      </c>
      <c r="AI98" s="1435">
        <v>7.9076202058769951</v>
      </c>
      <c r="AJ98" s="1435">
        <v>7.9076202058769951</v>
      </c>
      <c r="AK98" s="1435">
        <v>7.9076202058769951</v>
      </c>
      <c r="AL98" s="1435">
        <v>7.9076202058769951</v>
      </c>
      <c r="AM98" s="1435">
        <v>7.9076202058769951</v>
      </c>
      <c r="AN98" s="1435">
        <v>7.9076202058769951</v>
      </c>
      <c r="AO98" s="1435">
        <v>7.9076202058769951</v>
      </c>
      <c r="AP98" s="1435">
        <v>7.9076202058769951</v>
      </c>
      <c r="AQ98" s="1435">
        <v>7.9076202058769951</v>
      </c>
      <c r="AR98" s="1435">
        <v>7.9076202058769951</v>
      </c>
      <c r="AS98" s="1435">
        <v>7.9076202058769951</v>
      </c>
      <c r="AT98" s="1435">
        <v>7.9076202058769951</v>
      </c>
      <c r="AU98" s="1435">
        <v>7.9076202058769951</v>
      </c>
      <c r="AV98" s="1435">
        <v>7.9076202058769951</v>
      </c>
      <c r="AW98" s="1435">
        <v>7.9076202058769951</v>
      </c>
      <c r="AX98" s="1435">
        <v>7.9076202058769951</v>
      </c>
      <c r="AY98" s="1435">
        <v>7.9076202058769951</v>
      </c>
      <c r="AZ98" s="1435">
        <v>7.9076202058769951</v>
      </c>
      <c r="BA98" s="1435">
        <v>7.9076202058769951</v>
      </c>
      <c r="BB98" s="1435">
        <v>7.9076202058769951</v>
      </c>
      <c r="BC98" s="1435">
        <v>7.9076202058769951</v>
      </c>
      <c r="BD98" s="1435">
        <v>7.9076202058769951</v>
      </c>
      <c r="BE98" s="1435">
        <v>7.9076202058769951</v>
      </c>
      <c r="BF98" s="1435">
        <v>7.9076202058769951</v>
      </c>
      <c r="BG98" s="1435">
        <v>7.9076202058769951</v>
      </c>
      <c r="BH98" s="1435">
        <v>7.9076202058769951</v>
      </c>
      <c r="BI98" s="1435">
        <v>7.9076202058769951</v>
      </c>
      <c r="BJ98" s="1435">
        <v>7.9076202058769951</v>
      </c>
      <c r="BK98" s="1435">
        <v>7.9076202058769951</v>
      </c>
      <c r="BL98" s="1435">
        <v>7.9076202058769951</v>
      </c>
      <c r="BM98" s="1435">
        <v>7.9076202058769951</v>
      </c>
      <c r="BN98" s="1435">
        <v>7.9076202058769951</v>
      </c>
      <c r="BO98" s="1435">
        <v>7.9076202058769951</v>
      </c>
      <c r="BP98" s="1436">
        <v>8.9031999999999911</v>
      </c>
      <c r="BQ98" s="1437">
        <v>8.9031999999999911</v>
      </c>
      <c r="BR98" s="1437">
        <v>8.9031999999999911</v>
      </c>
      <c r="BS98" s="1437">
        <v>8.9031999999999911</v>
      </c>
      <c r="BT98" s="1437">
        <v>8.9031999999999911</v>
      </c>
      <c r="BU98" s="1437">
        <v>8.9031999999999911</v>
      </c>
      <c r="BV98" s="1437">
        <v>8.9031999999999911</v>
      </c>
      <c r="BW98" s="1437">
        <v>8.9031999999999911</v>
      </c>
      <c r="BX98" s="1437">
        <v>8.9031999999999911</v>
      </c>
      <c r="BY98" s="1437">
        <v>8.9031999999999911</v>
      </c>
      <c r="BZ98" s="1437">
        <v>8.9031999999999911</v>
      </c>
      <c r="CA98" s="1437">
        <v>8.9031999999999911</v>
      </c>
      <c r="CB98" s="1437">
        <v>8.9031999999999911</v>
      </c>
      <c r="CC98" s="1437">
        <v>8.9031999999999911</v>
      </c>
      <c r="CD98" s="1437">
        <v>8.9031999999999911</v>
      </c>
      <c r="CE98" s="1437">
        <v>8.9031999999999911</v>
      </c>
      <c r="CF98" s="1437">
        <v>8.9031999999999911</v>
      </c>
      <c r="CG98" s="1437">
        <v>8.9031999999999911</v>
      </c>
      <c r="CH98" s="1437">
        <v>8.9031999999999911</v>
      </c>
      <c r="CI98" s="1437">
        <v>8.9031999999999911</v>
      </c>
      <c r="CJ98" s="1437">
        <v>8.9031999999999911</v>
      </c>
      <c r="CK98" s="1437">
        <v>8.9031999999999911</v>
      </c>
      <c r="CL98" s="1437">
        <v>8.9031999999999911</v>
      </c>
      <c r="CM98" s="1437">
        <v>8.9031999999999911</v>
      </c>
      <c r="CN98" s="1503">
        <v>8.9031999999999911</v>
      </c>
      <c r="CO98" s="1580"/>
    </row>
    <row r="99" spans="2:93" ht="14.4" thickBot="1" x14ac:dyDescent="0.3">
      <c r="B9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9" s="1427" t="s">
        <v>1725</v>
      </c>
      <c r="D99" s="1428" t="s">
        <v>1602</v>
      </c>
      <c r="E99" s="1429" t="s">
        <v>1262</v>
      </c>
      <c r="F99" s="1430" t="str">
        <f>VLOOKUP(TBL5_OptBen[[#This Row],[Option Type (defined list)]],'Option Typs_Grps'!B$2:C$47, 2, FALSE)</f>
        <v>Customer Options</v>
      </c>
      <c r="G99" s="1427" t="s">
        <v>1871</v>
      </c>
      <c r="H99" s="1428" t="s">
        <v>799</v>
      </c>
      <c r="I99" s="1431" t="s">
        <v>355</v>
      </c>
      <c r="J99" s="1432" t="s">
        <v>146</v>
      </c>
      <c r="K99" s="1433">
        <v>2</v>
      </c>
      <c r="L99" s="1224"/>
      <c r="M99" s="366"/>
      <c r="N99" s="366"/>
      <c r="O99" s="366"/>
      <c r="P99" s="366"/>
      <c r="Q99" s="366"/>
      <c r="R99" s="1434">
        <v>0</v>
      </c>
      <c r="S99" s="1435">
        <v>0</v>
      </c>
      <c r="T99" s="1435">
        <v>0</v>
      </c>
      <c r="U99" s="1435">
        <v>0</v>
      </c>
      <c r="V99" s="1435">
        <v>0</v>
      </c>
      <c r="W99" s="1435">
        <v>4.5199999999999997E-2</v>
      </c>
      <c r="X99" s="1435">
        <v>9.0499999999999997E-2</v>
      </c>
      <c r="Y99" s="1435">
        <v>0.1358</v>
      </c>
      <c r="Z99" s="1435">
        <v>0.18110000000000001</v>
      </c>
      <c r="AA99" s="1435">
        <v>0.22639999999999999</v>
      </c>
      <c r="AB99" s="1435">
        <v>0.27160000000000001</v>
      </c>
      <c r="AC99" s="1435">
        <v>0.31690000000000002</v>
      </c>
      <c r="AD99" s="1435">
        <v>0.36220000000000002</v>
      </c>
      <c r="AE99" s="1435">
        <v>0.40749999999999997</v>
      </c>
      <c r="AF99" s="1435">
        <v>0.45279999999999998</v>
      </c>
      <c r="AG99" s="1435">
        <v>0.49809999999999999</v>
      </c>
      <c r="AH99" s="1435">
        <v>0.49809999999999999</v>
      </c>
      <c r="AI99" s="1435">
        <v>0.49809999999999999</v>
      </c>
      <c r="AJ99" s="1435">
        <v>0.49809999999999999</v>
      </c>
      <c r="AK99" s="1435">
        <v>0.49809999999999999</v>
      </c>
      <c r="AL99" s="1435">
        <v>0.49809999999999999</v>
      </c>
      <c r="AM99" s="1435">
        <v>0.49809999999999999</v>
      </c>
      <c r="AN99" s="1435">
        <v>0.49809999999999999</v>
      </c>
      <c r="AO99" s="1435">
        <v>0.49809999999999999</v>
      </c>
      <c r="AP99" s="1435">
        <v>0.49809999999999999</v>
      </c>
      <c r="AQ99" s="1435">
        <v>0.49809999999999999</v>
      </c>
      <c r="AR99" s="1435">
        <v>0.49809999999999999</v>
      </c>
      <c r="AS99" s="1435">
        <v>0.49809999999999999</v>
      </c>
      <c r="AT99" s="1435">
        <v>0.49809999999999999</v>
      </c>
      <c r="AU99" s="1435">
        <v>0.49809999999999999</v>
      </c>
      <c r="AV99" s="1435">
        <v>0.49809999999999999</v>
      </c>
      <c r="AW99" s="1435">
        <v>0.49809999999999999</v>
      </c>
      <c r="AX99" s="1435">
        <v>0.49809999999999999</v>
      </c>
      <c r="AY99" s="1435">
        <v>0.49809999999999999</v>
      </c>
      <c r="AZ99" s="1435">
        <v>0.49809999999999999</v>
      </c>
      <c r="BA99" s="1435">
        <v>0.49809999999999999</v>
      </c>
      <c r="BB99" s="1435">
        <v>0.49809999999999999</v>
      </c>
      <c r="BC99" s="1435">
        <v>0.49809999999999999</v>
      </c>
      <c r="BD99" s="1435">
        <v>0.49809999999999999</v>
      </c>
      <c r="BE99" s="1435">
        <v>0.49809999999999999</v>
      </c>
      <c r="BF99" s="1435">
        <v>0.49809999999999999</v>
      </c>
      <c r="BG99" s="1435">
        <v>0.49809999999999999</v>
      </c>
      <c r="BH99" s="1435">
        <v>0.49809999999999999</v>
      </c>
      <c r="BI99" s="1435">
        <v>0.49809999999999999</v>
      </c>
      <c r="BJ99" s="1435">
        <v>0.49809999999999999</v>
      </c>
      <c r="BK99" s="1435">
        <v>0.49809999999999999</v>
      </c>
      <c r="BL99" s="1435">
        <v>0.49809999999999999</v>
      </c>
      <c r="BM99" s="1435">
        <v>0.49809999999999999</v>
      </c>
      <c r="BN99" s="1435">
        <v>0.49809999999999999</v>
      </c>
      <c r="BO99" s="1435">
        <v>0.49809999999999999</v>
      </c>
      <c r="BP99" s="1436">
        <v>0.49809999999999999</v>
      </c>
      <c r="BQ99" s="1437">
        <v>0.49809999999999999</v>
      </c>
      <c r="BR99" s="1437">
        <v>0.49809999999999999</v>
      </c>
      <c r="BS99" s="1437">
        <v>0.49809999999999999</v>
      </c>
      <c r="BT99" s="1437">
        <v>0.49809999999999999</v>
      </c>
      <c r="BU99" s="1437">
        <v>0.49809999999999999</v>
      </c>
      <c r="BV99" s="1437">
        <v>0.49809999999999999</v>
      </c>
      <c r="BW99" s="1437">
        <v>0.49809999999999999</v>
      </c>
      <c r="BX99" s="1437">
        <v>0.49809999999999999</v>
      </c>
      <c r="BY99" s="1437">
        <v>0.49809999999999999</v>
      </c>
      <c r="BZ99" s="1437">
        <v>0.49809999999999999</v>
      </c>
      <c r="CA99" s="1437">
        <v>0.49809999999999999</v>
      </c>
      <c r="CB99" s="1437">
        <v>0.49809999999999999</v>
      </c>
      <c r="CC99" s="1437">
        <v>0.49809999999999999</v>
      </c>
      <c r="CD99" s="1437">
        <v>0.49809999999999999</v>
      </c>
      <c r="CE99" s="1437">
        <v>0.49809999999999999</v>
      </c>
      <c r="CF99" s="1437">
        <v>0.49809999999999999</v>
      </c>
      <c r="CG99" s="1437">
        <v>0.49809999999999999</v>
      </c>
      <c r="CH99" s="1437">
        <v>0.49809999999999999</v>
      </c>
      <c r="CI99" s="1437">
        <v>0.49809999999999999</v>
      </c>
      <c r="CJ99" s="1437">
        <v>0.49809999999999999</v>
      </c>
      <c r="CK99" s="1437">
        <v>0.49809999999999999</v>
      </c>
      <c r="CL99" s="1437">
        <v>0.49809999999999999</v>
      </c>
      <c r="CM99" s="1437">
        <v>0.49809999999999999</v>
      </c>
      <c r="CN99" s="1503">
        <v>0.49809999999999999</v>
      </c>
      <c r="CO99" s="1580"/>
    </row>
    <row r="100" spans="2:93" ht="14.4" thickBot="1" x14ac:dyDescent="0.3">
      <c r="B10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0" s="1427" t="s">
        <v>1727</v>
      </c>
      <c r="D100" s="1428" t="s">
        <v>1604</v>
      </c>
      <c r="E100" s="1429" t="s">
        <v>1262</v>
      </c>
      <c r="F100" s="1430" t="str">
        <f>VLOOKUP(TBL5_OptBen[[#This Row],[Option Type (defined list)]],'Option Typs_Grps'!B$2:C$47, 2, FALSE)</f>
        <v>Customer Options</v>
      </c>
      <c r="G100" s="1427" t="s">
        <v>1871</v>
      </c>
      <c r="H100" s="1428" t="s">
        <v>799</v>
      </c>
      <c r="I100" s="1431" t="s">
        <v>355</v>
      </c>
      <c r="J100" s="1432" t="s">
        <v>146</v>
      </c>
      <c r="K100" s="1433">
        <v>2</v>
      </c>
      <c r="L100" s="1224"/>
      <c r="M100" s="366"/>
      <c r="N100" s="366"/>
      <c r="O100" s="366"/>
      <c r="P100" s="366"/>
      <c r="Q100" s="366"/>
      <c r="R100" s="1434">
        <v>5.0000000000000001E-4</v>
      </c>
      <c r="S100" s="1435">
        <v>1E-3</v>
      </c>
      <c r="T100" s="1435">
        <v>1.5E-3</v>
      </c>
      <c r="U100" s="1435">
        <v>2E-3</v>
      </c>
      <c r="V100" s="1435">
        <v>2.5000000000000001E-3</v>
      </c>
      <c r="W100" s="1435">
        <v>3.0000000000000001E-3</v>
      </c>
      <c r="X100" s="1435">
        <v>3.5000000000000001E-3</v>
      </c>
      <c r="Y100" s="1435">
        <v>4.0000000000000001E-3</v>
      </c>
      <c r="Z100" s="1435">
        <v>4.4999999999999997E-3</v>
      </c>
      <c r="AA100" s="1435">
        <v>5.0000000000000001E-3</v>
      </c>
      <c r="AB100" s="1435">
        <v>5.4999999999999997E-3</v>
      </c>
      <c r="AC100" s="1435">
        <v>6.0000000000000001E-3</v>
      </c>
      <c r="AD100" s="1435">
        <v>6.4999999999999997E-3</v>
      </c>
      <c r="AE100" s="1435">
        <v>7.0000000000000001E-3</v>
      </c>
      <c r="AF100" s="1435">
        <v>7.4999999999999997E-3</v>
      </c>
      <c r="AG100" s="1435">
        <v>8.0000000000000002E-3</v>
      </c>
      <c r="AH100" s="1435">
        <v>8.5000000000000006E-3</v>
      </c>
      <c r="AI100" s="1435">
        <v>8.9999999999999993E-3</v>
      </c>
      <c r="AJ100" s="1435">
        <v>9.4999999999999998E-3</v>
      </c>
      <c r="AK100" s="1435">
        <v>0.01</v>
      </c>
      <c r="AL100" s="1435">
        <v>1.0500000000000001E-2</v>
      </c>
      <c r="AM100" s="1435">
        <v>1.0999999999999999E-2</v>
      </c>
      <c r="AN100" s="1435">
        <v>1.15E-2</v>
      </c>
      <c r="AO100" s="1435">
        <v>1.2E-2</v>
      </c>
      <c r="AP100" s="1435">
        <v>1.2500000000000001E-2</v>
      </c>
      <c r="AQ100" s="1435">
        <v>1.2500000000000001E-2</v>
      </c>
      <c r="AR100" s="1435">
        <v>1.2500000000000001E-2</v>
      </c>
      <c r="AS100" s="1435">
        <v>1.2500000000000001E-2</v>
      </c>
      <c r="AT100" s="1435">
        <v>1.2500000000000001E-2</v>
      </c>
      <c r="AU100" s="1435">
        <v>1.2500000000000001E-2</v>
      </c>
      <c r="AV100" s="1435">
        <v>1.2500000000000001E-2</v>
      </c>
      <c r="AW100" s="1435">
        <v>1.2500000000000001E-2</v>
      </c>
      <c r="AX100" s="1435">
        <v>1.2500000000000001E-2</v>
      </c>
      <c r="AY100" s="1435">
        <v>1.2500000000000001E-2</v>
      </c>
      <c r="AZ100" s="1435">
        <v>1.2500000000000001E-2</v>
      </c>
      <c r="BA100" s="1435">
        <v>1.2500000000000001E-2</v>
      </c>
      <c r="BB100" s="1435">
        <v>1.2500000000000001E-2</v>
      </c>
      <c r="BC100" s="1435">
        <v>1.2500000000000001E-2</v>
      </c>
      <c r="BD100" s="1435">
        <v>1.2500000000000001E-2</v>
      </c>
      <c r="BE100" s="1435">
        <v>1.2500000000000001E-2</v>
      </c>
      <c r="BF100" s="1435">
        <v>1.2500000000000001E-2</v>
      </c>
      <c r="BG100" s="1435">
        <v>1.2500000000000001E-2</v>
      </c>
      <c r="BH100" s="1435">
        <v>1.2500000000000001E-2</v>
      </c>
      <c r="BI100" s="1435">
        <v>1.2500000000000001E-2</v>
      </c>
      <c r="BJ100" s="1435">
        <v>1.2500000000000001E-2</v>
      </c>
      <c r="BK100" s="1435">
        <v>1.2500000000000001E-2</v>
      </c>
      <c r="BL100" s="1435">
        <v>1.2500000000000001E-2</v>
      </c>
      <c r="BM100" s="1435">
        <v>1.2500000000000001E-2</v>
      </c>
      <c r="BN100" s="1435">
        <v>1.2500000000000001E-2</v>
      </c>
      <c r="BO100" s="1435">
        <v>1.2500000000000001E-2</v>
      </c>
      <c r="BP100" s="1436">
        <v>1.2500000000000001E-2</v>
      </c>
      <c r="BQ100" s="1437">
        <v>1.2500000000000001E-2</v>
      </c>
      <c r="BR100" s="1437">
        <v>1.2500000000000001E-2</v>
      </c>
      <c r="BS100" s="1437">
        <v>1.2500000000000001E-2</v>
      </c>
      <c r="BT100" s="1437">
        <v>1.2500000000000001E-2</v>
      </c>
      <c r="BU100" s="1437">
        <v>1.2500000000000001E-2</v>
      </c>
      <c r="BV100" s="1437">
        <v>1.2500000000000001E-2</v>
      </c>
      <c r="BW100" s="1437">
        <v>1.2500000000000001E-2</v>
      </c>
      <c r="BX100" s="1437">
        <v>1.2500000000000001E-2</v>
      </c>
      <c r="BY100" s="1437">
        <v>1.2500000000000001E-2</v>
      </c>
      <c r="BZ100" s="1437">
        <v>1.2500000000000001E-2</v>
      </c>
      <c r="CA100" s="1437">
        <v>1.2500000000000001E-2</v>
      </c>
      <c r="CB100" s="1437">
        <v>1.2500000000000001E-2</v>
      </c>
      <c r="CC100" s="1437">
        <v>1.2500000000000001E-2</v>
      </c>
      <c r="CD100" s="1437">
        <v>1.2500000000000001E-2</v>
      </c>
      <c r="CE100" s="1437">
        <v>1.2500000000000001E-2</v>
      </c>
      <c r="CF100" s="1437">
        <v>1.2500000000000001E-2</v>
      </c>
      <c r="CG100" s="1437">
        <v>1.2500000000000001E-2</v>
      </c>
      <c r="CH100" s="1437">
        <v>1.2500000000000001E-2</v>
      </c>
      <c r="CI100" s="1437">
        <v>1.2500000000000001E-2</v>
      </c>
      <c r="CJ100" s="1437">
        <v>1.2500000000000001E-2</v>
      </c>
      <c r="CK100" s="1437">
        <v>1.2500000000000001E-2</v>
      </c>
      <c r="CL100" s="1437">
        <v>1.2500000000000001E-2</v>
      </c>
      <c r="CM100" s="1437">
        <v>1.2500000000000001E-2</v>
      </c>
      <c r="CN100" s="1503">
        <v>1.2500000000000001E-2</v>
      </c>
      <c r="CO100" s="1580"/>
    </row>
    <row r="101" spans="2:93" ht="14.4" thickBot="1" x14ac:dyDescent="0.3">
      <c r="B10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1" s="1427" t="s">
        <v>1728</v>
      </c>
      <c r="D101" s="1428" t="s">
        <v>1605</v>
      </c>
      <c r="E101" s="1429" t="s">
        <v>1262</v>
      </c>
      <c r="F101" s="1430" t="str">
        <f>VLOOKUP(TBL5_OptBen[[#This Row],[Option Type (defined list)]],'Option Typs_Grps'!B$2:C$47, 2, FALSE)</f>
        <v>Customer Options</v>
      </c>
      <c r="G101" s="1427" t="s">
        <v>1871</v>
      </c>
      <c r="H101" s="1428" t="s">
        <v>799</v>
      </c>
      <c r="I101" s="1431" t="s">
        <v>355</v>
      </c>
      <c r="J101" s="1432" t="s">
        <v>146</v>
      </c>
      <c r="K101" s="1433">
        <v>2</v>
      </c>
      <c r="L101" s="1224"/>
      <c r="M101" s="366"/>
      <c r="N101" s="366"/>
      <c r="O101" s="366"/>
      <c r="P101" s="366"/>
      <c r="Q101" s="366"/>
      <c r="R101" s="1434">
        <v>1.2899999999999995E-2</v>
      </c>
      <c r="S101" s="1435">
        <v>2.3100000000000009E-2</v>
      </c>
      <c r="T101" s="1435">
        <v>3.1399999999999983E-2</v>
      </c>
      <c r="U101" s="1435">
        <v>3.7900000000000045E-2</v>
      </c>
      <c r="V101" s="1435">
        <v>4.3300000000000005E-2</v>
      </c>
      <c r="W101" s="1435">
        <v>4.7499999999999987E-2</v>
      </c>
      <c r="X101" s="1435">
        <v>5.0799999999999956E-2</v>
      </c>
      <c r="Y101" s="1435">
        <v>5.3500000000000103E-2</v>
      </c>
      <c r="Z101" s="1435">
        <v>5.5699999999999861E-2</v>
      </c>
      <c r="AA101" s="1435">
        <v>5.7399999999999896E-2</v>
      </c>
      <c r="AB101" s="1435">
        <v>5.8799999999999963E-2</v>
      </c>
      <c r="AC101" s="1435">
        <v>5.9899999999999842E-2</v>
      </c>
      <c r="AD101" s="1435">
        <v>6.0799999999999965E-2</v>
      </c>
      <c r="AE101" s="1435">
        <v>6.1599999999999877E-2</v>
      </c>
      <c r="AF101" s="1435">
        <v>6.2000000000000055E-2</v>
      </c>
      <c r="AG101" s="1435">
        <v>6.25E-2</v>
      </c>
      <c r="AH101" s="1435">
        <v>6.2899999999999956E-2</v>
      </c>
      <c r="AI101" s="1435">
        <v>6.3199999999999923E-2</v>
      </c>
      <c r="AJ101" s="1435">
        <v>6.349999999999989E-2</v>
      </c>
      <c r="AK101" s="1435">
        <v>6.3699999999999868E-2</v>
      </c>
      <c r="AL101" s="1435">
        <v>6.3800000000000079E-2</v>
      </c>
      <c r="AM101" s="1435">
        <v>6.4000000000000057E-2</v>
      </c>
      <c r="AN101" s="1435">
        <v>6.4000000000000057E-2</v>
      </c>
      <c r="AO101" s="1435">
        <v>6.4100000000000046E-2</v>
      </c>
      <c r="AP101" s="1435">
        <v>6.4100000000000046E-2</v>
      </c>
      <c r="AQ101" s="1435">
        <v>6.4200000000000035E-2</v>
      </c>
      <c r="AR101" s="1435">
        <v>6.4199999999999813E-2</v>
      </c>
      <c r="AS101" s="1435">
        <v>6.4300000000000024E-2</v>
      </c>
      <c r="AT101" s="1435">
        <v>6.4300000000000024E-2</v>
      </c>
      <c r="AU101" s="1435">
        <v>6.4300000000000024E-2</v>
      </c>
      <c r="AV101" s="1435">
        <v>6.4400000000000013E-2</v>
      </c>
      <c r="AW101" s="1435">
        <v>6.4399999999999791E-2</v>
      </c>
      <c r="AX101" s="1435">
        <v>6.4500000000000002E-2</v>
      </c>
      <c r="AY101" s="1435">
        <v>6.4500000000000002E-2</v>
      </c>
      <c r="AZ101" s="1435">
        <v>6.4599999999999991E-2</v>
      </c>
      <c r="BA101" s="1435">
        <v>6.4599999999999991E-2</v>
      </c>
      <c r="BB101" s="1435">
        <v>6.4700000000000202E-2</v>
      </c>
      <c r="BC101" s="1435">
        <v>6.469999999999998E-2</v>
      </c>
      <c r="BD101" s="1435">
        <v>6.469999999999998E-2</v>
      </c>
      <c r="BE101" s="1435">
        <v>6.4799999999999969E-2</v>
      </c>
      <c r="BF101" s="1435">
        <v>6.4799999999999969E-2</v>
      </c>
      <c r="BG101" s="1435">
        <v>6.490000000000018E-2</v>
      </c>
      <c r="BH101" s="1435">
        <v>6.4899999999999958E-2</v>
      </c>
      <c r="BI101" s="1435">
        <v>6.5000000000000169E-2</v>
      </c>
      <c r="BJ101" s="1435">
        <v>6.4999999999999947E-2</v>
      </c>
      <c r="BK101" s="1435">
        <v>6.5099999999999936E-2</v>
      </c>
      <c r="BL101" s="1435">
        <v>6.5100000000000158E-2</v>
      </c>
      <c r="BM101" s="1435">
        <v>6.5099999999999936E-2</v>
      </c>
      <c r="BN101" s="1435">
        <v>6.5200000000000147E-2</v>
      </c>
      <c r="BO101" s="1435">
        <v>6.5199999999999925E-2</v>
      </c>
      <c r="BP101" s="1436">
        <v>6.5299999999999914E-2</v>
      </c>
      <c r="BQ101" s="1437">
        <v>6.5300000000000136E-2</v>
      </c>
      <c r="BR101" s="1437">
        <v>6.5399999999999903E-2</v>
      </c>
      <c r="BS101" s="1437">
        <v>6.5400000000000125E-2</v>
      </c>
      <c r="BT101" s="1437">
        <v>6.5399999999999903E-2</v>
      </c>
      <c r="BU101" s="1437">
        <v>6.5500000000000114E-2</v>
      </c>
      <c r="BV101" s="1437">
        <v>6.5500000000000114E-2</v>
      </c>
      <c r="BW101" s="1437">
        <v>6.5599999999999881E-2</v>
      </c>
      <c r="BX101" s="1437">
        <v>6.5600000000000103E-2</v>
      </c>
      <c r="BY101" s="1437">
        <v>6.569999999999987E-2</v>
      </c>
      <c r="BZ101" s="1437">
        <v>6.5700000000000092E-2</v>
      </c>
      <c r="CA101" s="1437">
        <v>6.5800000000000081E-2</v>
      </c>
      <c r="CB101" s="1437">
        <v>6.5799999999999859E-2</v>
      </c>
      <c r="CC101" s="1437">
        <v>6.5800000000000081E-2</v>
      </c>
      <c r="CD101" s="1437">
        <v>6.5899999999999848E-2</v>
      </c>
      <c r="CE101" s="1437">
        <v>6.590000000000007E-2</v>
      </c>
      <c r="CF101" s="1437">
        <v>6.6000000000000059E-2</v>
      </c>
      <c r="CG101" s="1437">
        <v>6.6000000000000059E-2</v>
      </c>
      <c r="CH101" s="1437">
        <v>6.6100000000000048E-2</v>
      </c>
      <c r="CI101" s="1437">
        <v>6.6099999999999826E-2</v>
      </c>
      <c r="CJ101" s="1437">
        <v>6.6200000000000037E-2</v>
      </c>
      <c r="CK101" s="1437">
        <v>6.6200000000000037E-2</v>
      </c>
      <c r="CL101" s="1437">
        <v>6.6200000000000037E-2</v>
      </c>
      <c r="CM101" s="1437">
        <v>6.6300000000000026E-2</v>
      </c>
      <c r="CN101" s="1503">
        <v>6.6299999999999804E-2</v>
      </c>
      <c r="CO101" s="1580"/>
    </row>
    <row r="102" spans="2:93" ht="14.4" thickBot="1" x14ac:dyDescent="0.3">
      <c r="B10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2" s="1427" t="s">
        <v>1731</v>
      </c>
      <c r="D102" s="1428" t="s">
        <v>1608</v>
      </c>
      <c r="E102" s="1429" t="s">
        <v>1224</v>
      </c>
      <c r="F102" s="1430" t="str">
        <f>VLOOKUP(TBL5_OptBen[[#This Row],[Option Type (defined list)]],'Option Typs_Grps'!B$2:C$47, 2, FALSE)</f>
        <v>Distribution Options</v>
      </c>
      <c r="G102" s="1427" t="s">
        <v>1871</v>
      </c>
      <c r="H102" s="1428" t="s">
        <v>799</v>
      </c>
      <c r="I102" s="1431" t="s">
        <v>355</v>
      </c>
      <c r="J102" s="1432" t="s">
        <v>146</v>
      </c>
      <c r="K102" s="1433">
        <v>2</v>
      </c>
      <c r="L102" s="1224"/>
      <c r="M102" s="366"/>
      <c r="N102" s="366"/>
      <c r="O102" s="366"/>
      <c r="P102" s="366"/>
      <c r="Q102" s="366"/>
      <c r="R102" s="1434">
        <v>0</v>
      </c>
      <c r="S102" s="1435">
        <v>0</v>
      </c>
      <c r="T102" s="1435">
        <v>0</v>
      </c>
      <c r="U102" s="1435">
        <v>0</v>
      </c>
      <c r="V102" s="1435">
        <v>0</v>
      </c>
      <c r="W102" s="1435">
        <v>1.26E-2</v>
      </c>
      <c r="X102" s="1435">
        <v>2.52E-2</v>
      </c>
      <c r="Y102" s="1435">
        <v>3.78E-2</v>
      </c>
      <c r="Z102" s="1435">
        <v>5.04E-2</v>
      </c>
      <c r="AA102" s="1435">
        <v>6.3E-2</v>
      </c>
      <c r="AB102" s="1435">
        <v>7.5600000000000001E-2</v>
      </c>
      <c r="AC102" s="1435">
        <v>8.8200000000000001E-2</v>
      </c>
      <c r="AD102" s="1435">
        <v>0.1008</v>
      </c>
      <c r="AE102" s="1435">
        <v>0.1134</v>
      </c>
      <c r="AF102" s="1435">
        <v>0.126</v>
      </c>
      <c r="AG102" s="1435">
        <v>0.1386</v>
      </c>
      <c r="AH102" s="1435">
        <v>0.1512</v>
      </c>
      <c r="AI102" s="1435">
        <v>0.1638</v>
      </c>
      <c r="AJ102" s="1435">
        <v>0.1764</v>
      </c>
      <c r="AK102" s="1435">
        <v>0.189</v>
      </c>
      <c r="AL102" s="1435">
        <v>0.2016</v>
      </c>
      <c r="AM102" s="1435">
        <v>0.2142</v>
      </c>
      <c r="AN102" s="1435">
        <v>0.2268</v>
      </c>
      <c r="AO102" s="1435">
        <v>0.2394</v>
      </c>
      <c r="AP102" s="1435">
        <v>0.252</v>
      </c>
      <c r="AQ102" s="1435">
        <v>0.2646</v>
      </c>
      <c r="AR102" s="1435">
        <v>0.2772</v>
      </c>
      <c r="AS102" s="1435">
        <v>0.2898</v>
      </c>
      <c r="AT102" s="1435">
        <v>0.3024</v>
      </c>
      <c r="AU102" s="1435">
        <v>0.315</v>
      </c>
      <c r="AV102" s="1435">
        <v>0.3276</v>
      </c>
      <c r="AW102" s="1435">
        <v>0.3402</v>
      </c>
      <c r="AX102" s="1435">
        <v>0.3528</v>
      </c>
      <c r="AY102" s="1435">
        <v>0.3654</v>
      </c>
      <c r="AZ102" s="1435">
        <v>0.378</v>
      </c>
      <c r="BA102" s="1435">
        <v>0.3906</v>
      </c>
      <c r="BB102" s="1435">
        <v>0.4032</v>
      </c>
      <c r="BC102" s="1435">
        <v>0.4158</v>
      </c>
      <c r="BD102" s="1435">
        <v>0.4284</v>
      </c>
      <c r="BE102" s="1435">
        <v>0.441</v>
      </c>
      <c r="BF102" s="1435">
        <v>0.4536</v>
      </c>
      <c r="BG102" s="1435">
        <v>0.4662</v>
      </c>
      <c r="BH102" s="1435">
        <v>0.4788</v>
      </c>
      <c r="BI102" s="1435">
        <v>0.4914</v>
      </c>
      <c r="BJ102" s="1435">
        <v>0.504</v>
      </c>
      <c r="BK102" s="1435">
        <v>0.51659999999999995</v>
      </c>
      <c r="BL102" s="1435">
        <v>0.5292</v>
      </c>
      <c r="BM102" s="1435">
        <v>0.54179999999999995</v>
      </c>
      <c r="BN102" s="1435">
        <v>0.5544</v>
      </c>
      <c r="BO102" s="1435">
        <v>0.56699999999999995</v>
      </c>
      <c r="BP102" s="1436">
        <v>0.5796</v>
      </c>
      <c r="BQ102" s="1437">
        <v>0.59219999999999995</v>
      </c>
      <c r="BR102" s="1437">
        <v>0.6048</v>
      </c>
      <c r="BS102" s="1437">
        <v>0.61739999999999995</v>
      </c>
      <c r="BT102" s="1437">
        <v>0.63</v>
      </c>
      <c r="BU102" s="1437">
        <v>0.64259999999999995</v>
      </c>
      <c r="BV102" s="1437">
        <v>0.6552</v>
      </c>
      <c r="BW102" s="1437">
        <v>0.66779999999999995</v>
      </c>
      <c r="BX102" s="1437">
        <v>0.6804</v>
      </c>
      <c r="BY102" s="1437">
        <v>0.69299999999999995</v>
      </c>
      <c r="BZ102" s="1437">
        <v>0.7056</v>
      </c>
      <c r="CA102" s="1437">
        <v>0.71819999999999995</v>
      </c>
      <c r="CB102" s="1437">
        <v>0.73080000000000001</v>
      </c>
      <c r="CC102" s="1437">
        <v>0.74339999999999995</v>
      </c>
      <c r="CD102" s="1437">
        <v>0.75600000000000001</v>
      </c>
      <c r="CE102" s="1437">
        <v>0.76859999999999995</v>
      </c>
      <c r="CF102" s="1437">
        <v>0.78120000000000001</v>
      </c>
      <c r="CG102" s="1437">
        <v>0.79379999999999995</v>
      </c>
      <c r="CH102" s="1437">
        <v>0.80640000000000001</v>
      </c>
      <c r="CI102" s="1437">
        <v>0.81899999999999995</v>
      </c>
      <c r="CJ102" s="1437">
        <v>0.83160000000000001</v>
      </c>
      <c r="CK102" s="1437">
        <v>0.84419999999999995</v>
      </c>
      <c r="CL102" s="1437">
        <v>0.85680000000000001</v>
      </c>
      <c r="CM102" s="1437">
        <v>0.86939999999999995</v>
      </c>
      <c r="CN102" s="1503">
        <v>0.88200000000000001</v>
      </c>
      <c r="CO102" s="1580"/>
    </row>
    <row r="103" spans="2:93" ht="14.4" thickBot="1" x14ac:dyDescent="0.3">
      <c r="B10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3" s="1427" t="s">
        <v>1729</v>
      </c>
      <c r="D103" s="1428" t="s">
        <v>1606</v>
      </c>
      <c r="E103" s="1429" t="s">
        <v>781</v>
      </c>
      <c r="F103" s="1430" t="str">
        <f>VLOOKUP(TBL5_OptBen[[#This Row],[Option Type (defined list)]],'Option Typs_Grps'!B$2:C$47, 2, FALSE)</f>
        <v>Customer Options</v>
      </c>
      <c r="G103" s="1427" t="s">
        <v>1871</v>
      </c>
      <c r="H103" s="1428" t="s">
        <v>799</v>
      </c>
      <c r="I103" s="1431" t="s">
        <v>355</v>
      </c>
      <c r="J103" s="1432" t="s">
        <v>146</v>
      </c>
      <c r="K103" s="1433">
        <v>2</v>
      </c>
      <c r="L103" s="1224"/>
      <c r="M103" s="366"/>
      <c r="N103" s="366"/>
      <c r="O103" s="366"/>
      <c r="P103" s="366"/>
      <c r="Q103" s="366"/>
      <c r="R103" s="1434">
        <v>0.30909999999999999</v>
      </c>
      <c r="S103" s="1435">
        <v>0.3851</v>
      </c>
      <c r="T103" s="1435">
        <v>0.46060000000000001</v>
      </c>
      <c r="U103" s="1435">
        <v>0.53580000000000005</v>
      </c>
      <c r="V103" s="1435">
        <v>0.61060000000000003</v>
      </c>
      <c r="W103" s="1435">
        <v>0.75519999999999998</v>
      </c>
      <c r="X103" s="1435">
        <v>0.89949999999999997</v>
      </c>
      <c r="Y103" s="1435">
        <v>1.0437000000000001</v>
      </c>
      <c r="Z103" s="1435">
        <v>1.1877</v>
      </c>
      <c r="AA103" s="1435">
        <v>1.3317000000000001</v>
      </c>
      <c r="AB103" s="1435">
        <v>1.4018999999999999</v>
      </c>
      <c r="AC103" s="1435">
        <v>1.4721</v>
      </c>
      <c r="AD103" s="1435">
        <v>1.5423</v>
      </c>
      <c r="AE103" s="1435">
        <v>1.6123000000000001</v>
      </c>
      <c r="AF103" s="1435">
        <v>1.6823999999999999</v>
      </c>
      <c r="AG103" s="1435">
        <v>1.7524</v>
      </c>
      <c r="AH103" s="1435">
        <v>1.7525999999999999</v>
      </c>
      <c r="AI103" s="1435">
        <v>1.7527999999999999</v>
      </c>
      <c r="AJ103" s="1435">
        <v>1.7528999999999999</v>
      </c>
      <c r="AK103" s="1435">
        <v>1.7529999999999999</v>
      </c>
      <c r="AL103" s="1435">
        <v>1.7532000000000001</v>
      </c>
      <c r="AM103" s="1435">
        <v>1.7533000000000001</v>
      </c>
      <c r="AN103" s="1435">
        <v>1.7534000000000001</v>
      </c>
      <c r="AO103" s="1435">
        <v>1.7535000000000001</v>
      </c>
      <c r="AP103" s="1435">
        <v>1.7536</v>
      </c>
      <c r="AQ103" s="1435">
        <v>1.7536</v>
      </c>
      <c r="AR103" s="1435">
        <v>1.7536</v>
      </c>
      <c r="AS103" s="1435">
        <v>1.7536</v>
      </c>
      <c r="AT103" s="1435">
        <v>1.7536</v>
      </c>
      <c r="AU103" s="1435">
        <v>1.7536</v>
      </c>
      <c r="AV103" s="1435">
        <v>1.7537</v>
      </c>
      <c r="AW103" s="1435">
        <v>1.7537</v>
      </c>
      <c r="AX103" s="1435">
        <v>1.7537</v>
      </c>
      <c r="AY103" s="1435">
        <v>1.7537</v>
      </c>
      <c r="AZ103" s="1435">
        <v>1.7537</v>
      </c>
      <c r="BA103" s="1435">
        <v>1.7537</v>
      </c>
      <c r="BB103" s="1435">
        <v>1.7537</v>
      </c>
      <c r="BC103" s="1435">
        <v>1.7537</v>
      </c>
      <c r="BD103" s="1435">
        <v>1.7537</v>
      </c>
      <c r="BE103" s="1435">
        <v>1.7537</v>
      </c>
      <c r="BF103" s="1435">
        <v>1.7537</v>
      </c>
      <c r="BG103" s="1435">
        <v>1.7538</v>
      </c>
      <c r="BH103" s="1435">
        <v>1.7538</v>
      </c>
      <c r="BI103" s="1435">
        <v>1.7538</v>
      </c>
      <c r="BJ103" s="1435">
        <v>1.7538</v>
      </c>
      <c r="BK103" s="1435">
        <v>1.7538</v>
      </c>
      <c r="BL103" s="1435">
        <v>1.7538</v>
      </c>
      <c r="BM103" s="1435">
        <v>1.7538</v>
      </c>
      <c r="BN103" s="1435">
        <v>1.7538</v>
      </c>
      <c r="BO103" s="1435">
        <v>1.7538</v>
      </c>
      <c r="BP103" s="1436">
        <v>1.7538</v>
      </c>
      <c r="BQ103" s="1437">
        <v>1.7538</v>
      </c>
      <c r="BR103" s="1437">
        <v>1.7539</v>
      </c>
      <c r="BS103" s="1437">
        <v>1.7539</v>
      </c>
      <c r="BT103" s="1437">
        <v>1.7539</v>
      </c>
      <c r="BU103" s="1437">
        <v>1.7539</v>
      </c>
      <c r="BV103" s="1437">
        <v>1.7539</v>
      </c>
      <c r="BW103" s="1437">
        <v>1.7539</v>
      </c>
      <c r="BX103" s="1437">
        <v>1.7539</v>
      </c>
      <c r="BY103" s="1437">
        <v>1.7539</v>
      </c>
      <c r="BZ103" s="1437">
        <v>1.7539</v>
      </c>
      <c r="CA103" s="1437">
        <v>1.7539</v>
      </c>
      <c r="CB103" s="1437">
        <v>1.7539</v>
      </c>
      <c r="CC103" s="1437">
        <v>1.754</v>
      </c>
      <c r="CD103" s="1437">
        <v>1.754</v>
      </c>
      <c r="CE103" s="1437">
        <v>1.754</v>
      </c>
      <c r="CF103" s="1437">
        <v>1.754</v>
      </c>
      <c r="CG103" s="1437">
        <v>1.754</v>
      </c>
      <c r="CH103" s="1437">
        <v>1.754</v>
      </c>
      <c r="CI103" s="1437">
        <v>1.754</v>
      </c>
      <c r="CJ103" s="1437">
        <v>1.754</v>
      </c>
      <c r="CK103" s="1437">
        <v>1.754</v>
      </c>
      <c r="CL103" s="1437">
        <v>1.754</v>
      </c>
      <c r="CM103" s="1437">
        <v>1.754</v>
      </c>
      <c r="CN103" s="1503">
        <v>1.7541</v>
      </c>
      <c r="CO103" s="1580"/>
    </row>
    <row r="104" spans="2:93" ht="14.4" thickBot="1" x14ac:dyDescent="0.3">
      <c r="B10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4" s="1427" t="s">
        <v>1734</v>
      </c>
      <c r="D104" s="1428" t="s">
        <v>1611</v>
      </c>
      <c r="E104" s="1429" t="s">
        <v>778</v>
      </c>
      <c r="F104" s="1430" t="str">
        <f>VLOOKUP(TBL5_OptBen[[#This Row],[Option Type (defined list)]],'Option Typs_Grps'!B$2:C$47, 2, FALSE)</f>
        <v>Customer Options</v>
      </c>
      <c r="G104" s="1427" t="s">
        <v>1871</v>
      </c>
      <c r="H104" s="1428" t="s">
        <v>799</v>
      </c>
      <c r="I104" s="1431" t="s">
        <v>355</v>
      </c>
      <c r="J104" s="1432" t="s">
        <v>146</v>
      </c>
      <c r="K104" s="1433">
        <v>2</v>
      </c>
      <c r="L104" s="1224"/>
      <c r="M104" s="366"/>
      <c r="N104" s="366"/>
      <c r="O104" s="366"/>
      <c r="P104" s="366"/>
      <c r="Q104" s="366"/>
      <c r="R104" s="1434">
        <v>0.253</v>
      </c>
      <c r="S104" s="1435">
        <v>0.50439999999999996</v>
      </c>
      <c r="T104" s="1435">
        <v>0.75460000000000005</v>
      </c>
      <c r="U104" s="1435">
        <v>1.0036</v>
      </c>
      <c r="V104" s="1435">
        <v>1.2518</v>
      </c>
      <c r="W104" s="1435">
        <v>1.7071000000000001</v>
      </c>
      <c r="X104" s="1435">
        <v>2.1617999999999999</v>
      </c>
      <c r="Y104" s="1435">
        <v>2.6160999999999999</v>
      </c>
      <c r="Z104" s="1435">
        <v>3.07</v>
      </c>
      <c r="AA104" s="1435">
        <v>3.5236999999999998</v>
      </c>
      <c r="AB104" s="1435">
        <v>3.7581000000000002</v>
      </c>
      <c r="AC104" s="1435">
        <v>3.9923000000000002</v>
      </c>
      <c r="AD104" s="1435">
        <v>4.2263000000000002</v>
      </c>
      <c r="AE104" s="1435">
        <v>4.4603000000000002</v>
      </c>
      <c r="AF104" s="1435">
        <v>4.6940999999999997</v>
      </c>
      <c r="AG104" s="1435">
        <v>4.9279000000000002</v>
      </c>
      <c r="AH104" s="1435">
        <v>4.9539</v>
      </c>
      <c r="AI104" s="1435">
        <v>4.9798999999999998</v>
      </c>
      <c r="AJ104" s="1435">
        <v>5.0057999999999998</v>
      </c>
      <c r="AK104" s="1435">
        <v>5.0316999999999998</v>
      </c>
      <c r="AL104" s="1435">
        <v>5.0575000000000001</v>
      </c>
      <c r="AM104" s="1435">
        <v>5.0834000000000001</v>
      </c>
      <c r="AN104" s="1435">
        <v>5.1092000000000004</v>
      </c>
      <c r="AO104" s="1435">
        <v>5.1349999999999998</v>
      </c>
      <c r="AP104" s="1435">
        <v>5.1608999999999998</v>
      </c>
      <c r="AQ104" s="1435">
        <v>5.1863999999999999</v>
      </c>
      <c r="AR104" s="1435">
        <v>5.2119</v>
      </c>
      <c r="AS104" s="1435">
        <v>5.2374000000000001</v>
      </c>
      <c r="AT104" s="1435">
        <v>5.2629999999999999</v>
      </c>
      <c r="AU104" s="1435">
        <v>5.2885</v>
      </c>
      <c r="AV104" s="1435">
        <v>5.3140000000000001</v>
      </c>
      <c r="AW104" s="1435">
        <v>5.3395000000000001</v>
      </c>
      <c r="AX104" s="1435">
        <v>5.3651</v>
      </c>
      <c r="AY104" s="1435">
        <v>5.3906000000000001</v>
      </c>
      <c r="AZ104" s="1435">
        <v>5.4161000000000001</v>
      </c>
      <c r="BA104" s="1435">
        <v>5.4417</v>
      </c>
      <c r="BB104" s="1435">
        <v>5.4672000000000001</v>
      </c>
      <c r="BC104" s="1435">
        <v>5.4927000000000001</v>
      </c>
      <c r="BD104" s="1435">
        <v>5.5182000000000002</v>
      </c>
      <c r="BE104" s="1435">
        <v>5.5438000000000001</v>
      </c>
      <c r="BF104" s="1435">
        <v>5.5693000000000001</v>
      </c>
      <c r="BG104" s="1435">
        <v>5.5948000000000002</v>
      </c>
      <c r="BH104" s="1435">
        <v>5.6203000000000003</v>
      </c>
      <c r="BI104" s="1435">
        <v>5.6459000000000001</v>
      </c>
      <c r="BJ104" s="1435">
        <v>5.6714000000000002</v>
      </c>
      <c r="BK104" s="1435">
        <v>5.6969000000000003</v>
      </c>
      <c r="BL104" s="1435">
        <v>5.7224000000000004</v>
      </c>
      <c r="BM104" s="1435">
        <v>5.7480000000000002</v>
      </c>
      <c r="BN104" s="1435">
        <v>5.7735000000000003</v>
      </c>
      <c r="BO104" s="1435">
        <v>5.7990000000000004</v>
      </c>
      <c r="BP104" s="1436">
        <v>5.8246000000000002</v>
      </c>
      <c r="BQ104" s="1437">
        <v>5.8501000000000003</v>
      </c>
      <c r="BR104" s="1437">
        <v>5.8756000000000004</v>
      </c>
      <c r="BS104" s="1437">
        <v>5.9010999999999996</v>
      </c>
      <c r="BT104" s="1437">
        <v>5.9267000000000003</v>
      </c>
      <c r="BU104" s="1437">
        <v>5.9522000000000004</v>
      </c>
      <c r="BV104" s="1437">
        <v>5.9776999999999996</v>
      </c>
      <c r="BW104" s="1437">
        <v>6.0031999999999996</v>
      </c>
      <c r="BX104" s="1437">
        <v>6.0288000000000004</v>
      </c>
      <c r="BY104" s="1437">
        <v>6.0542999999999996</v>
      </c>
      <c r="BZ104" s="1437">
        <v>6.0797999999999996</v>
      </c>
      <c r="CA104" s="1437">
        <v>6.1054000000000004</v>
      </c>
      <c r="CB104" s="1437">
        <v>6.1308999999999996</v>
      </c>
      <c r="CC104" s="1437">
        <v>6.1563999999999997</v>
      </c>
      <c r="CD104" s="1437">
        <v>6.1818999999999997</v>
      </c>
      <c r="CE104" s="1437">
        <v>6.2074999999999996</v>
      </c>
      <c r="CF104" s="1437">
        <v>6.2329999999999997</v>
      </c>
      <c r="CG104" s="1437">
        <v>6.2584999999999997</v>
      </c>
      <c r="CH104" s="1437">
        <v>6.2839999999999998</v>
      </c>
      <c r="CI104" s="1437">
        <v>6.3095999999999997</v>
      </c>
      <c r="CJ104" s="1437">
        <v>6.3350999999999997</v>
      </c>
      <c r="CK104" s="1437">
        <v>6.3605999999999998</v>
      </c>
      <c r="CL104" s="1437">
        <v>6.3861999999999997</v>
      </c>
      <c r="CM104" s="1437">
        <v>6.4116999999999997</v>
      </c>
      <c r="CN104" s="1503">
        <v>6.4371999999999998</v>
      </c>
      <c r="CO104" s="1580"/>
    </row>
    <row r="105" spans="2:93" ht="14.4" thickBot="1" x14ac:dyDescent="0.3">
      <c r="B10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427" t="s">
        <v>1735</v>
      </c>
      <c r="D105" s="1428" t="s">
        <v>2006</v>
      </c>
      <c r="E105" s="1429" t="s">
        <v>774</v>
      </c>
      <c r="F105" s="1430" t="str">
        <f>VLOOKUP(TBL5_OptBen[[#This Row],[Option Type (defined list)]],'Option Typs_Grps'!B$2:C$47, 2, FALSE)</f>
        <v>Distribution Options</v>
      </c>
      <c r="G105" s="1427" t="s">
        <v>1871</v>
      </c>
      <c r="H105" s="1428" t="s">
        <v>799</v>
      </c>
      <c r="I105" s="1431" t="s">
        <v>355</v>
      </c>
      <c r="J105" s="1432" t="s">
        <v>146</v>
      </c>
      <c r="K105" s="1433">
        <v>2</v>
      </c>
      <c r="L105" s="1224"/>
      <c r="M105" s="366"/>
      <c r="N105" s="366"/>
      <c r="O105" s="366"/>
      <c r="P105" s="366"/>
      <c r="Q105" s="366"/>
      <c r="R105" s="1434"/>
      <c r="S105" s="1435"/>
      <c r="T105" s="1435"/>
      <c r="U105" s="1435"/>
      <c r="V105" s="1435">
        <v>1.3</v>
      </c>
      <c r="W105" s="1435">
        <v>1.3</v>
      </c>
      <c r="X105" s="1435">
        <v>1.3</v>
      </c>
      <c r="Y105" s="1435">
        <v>1.3</v>
      </c>
      <c r="Z105" s="1435">
        <v>1.3</v>
      </c>
      <c r="AA105" s="1435">
        <v>1.3</v>
      </c>
      <c r="AB105" s="1435">
        <v>1.3</v>
      </c>
      <c r="AC105" s="1435">
        <v>1.3</v>
      </c>
      <c r="AD105" s="1435">
        <v>1.3</v>
      </c>
      <c r="AE105" s="1435">
        <v>1.3</v>
      </c>
      <c r="AF105" s="1435">
        <v>1.3</v>
      </c>
      <c r="AG105" s="1435">
        <v>1.3</v>
      </c>
      <c r="AH105" s="1435">
        <v>1.3</v>
      </c>
      <c r="AI105" s="1435">
        <v>1.3</v>
      </c>
      <c r="AJ105" s="1435">
        <v>1.3</v>
      </c>
      <c r="AK105" s="1435">
        <v>1.3</v>
      </c>
      <c r="AL105" s="1435">
        <v>1.3</v>
      </c>
      <c r="AM105" s="1435">
        <v>1.3</v>
      </c>
      <c r="AN105" s="1435">
        <v>1.3</v>
      </c>
      <c r="AO105" s="1435">
        <v>1.3</v>
      </c>
      <c r="AP105" s="1435">
        <v>1.3</v>
      </c>
      <c r="AQ105" s="1435">
        <v>1.3</v>
      </c>
      <c r="AR105" s="1435">
        <v>1.3</v>
      </c>
      <c r="AS105" s="1435">
        <v>1.3</v>
      </c>
      <c r="AT105" s="1435">
        <v>1.3</v>
      </c>
      <c r="AU105" s="1435">
        <v>1.3</v>
      </c>
      <c r="AV105" s="1435">
        <v>1.3</v>
      </c>
      <c r="AW105" s="1435">
        <v>1.3</v>
      </c>
      <c r="AX105" s="1435">
        <v>1.3</v>
      </c>
      <c r="AY105" s="1435">
        <v>1.3</v>
      </c>
      <c r="AZ105" s="1435">
        <v>1.3</v>
      </c>
      <c r="BA105" s="1435">
        <v>1.3</v>
      </c>
      <c r="BB105" s="1435">
        <v>1.3</v>
      </c>
      <c r="BC105" s="1435">
        <v>1.3</v>
      </c>
      <c r="BD105" s="1435">
        <v>1.3</v>
      </c>
      <c r="BE105" s="1435">
        <v>1.3</v>
      </c>
      <c r="BF105" s="1435">
        <v>1.3</v>
      </c>
      <c r="BG105" s="1435">
        <v>1.3</v>
      </c>
      <c r="BH105" s="1435">
        <v>1.3</v>
      </c>
      <c r="BI105" s="1435">
        <v>1.3</v>
      </c>
      <c r="BJ105" s="1435">
        <v>1.3</v>
      </c>
      <c r="BK105" s="1435">
        <v>1.3</v>
      </c>
      <c r="BL105" s="1435">
        <v>1.3</v>
      </c>
      <c r="BM105" s="1435">
        <v>1.3</v>
      </c>
      <c r="BN105" s="1435">
        <v>1.3</v>
      </c>
      <c r="BO105" s="1435">
        <v>1.3</v>
      </c>
      <c r="BP105" s="1436"/>
      <c r="BQ105" s="1437"/>
      <c r="BR105" s="1437"/>
      <c r="BS105" s="1437"/>
      <c r="BT105" s="1437"/>
      <c r="BU105" s="1437"/>
      <c r="BV105" s="1437"/>
      <c r="BW105" s="1437"/>
      <c r="BX105" s="1437"/>
      <c r="BY105" s="1437"/>
      <c r="BZ105" s="1437"/>
      <c r="CA105" s="1437"/>
      <c r="CB105" s="1437"/>
      <c r="CC105" s="1437"/>
      <c r="CD105" s="1437"/>
      <c r="CE105" s="1437"/>
      <c r="CF105" s="1437"/>
      <c r="CG105" s="1437"/>
      <c r="CH105" s="1437"/>
      <c r="CI105" s="1437"/>
      <c r="CJ105" s="1437"/>
      <c r="CK105" s="1437"/>
      <c r="CL105" s="1437"/>
      <c r="CM105" s="1437"/>
      <c r="CN105" s="1503"/>
      <c r="CO105" s="1580"/>
    </row>
    <row r="106" spans="2:93" ht="14.4" thickBot="1" x14ac:dyDescent="0.3">
      <c r="B10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6" s="1427" t="s">
        <v>1724</v>
      </c>
      <c r="D106" s="1428" t="s">
        <v>1601</v>
      </c>
      <c r="E106" s="1429" t="s">
        <v>779</v>
      </c>
      <c r="F106" s="1430" t="str">
        <f>VLOOKUP(TBL5_OptBen[[#This Row],[Option Type (defined list)]],'Option Typs_Grps'!B$2:C$47, 2, FALSE)</f>
        <v>Customer Options</v>
      </c>
      <c r="G106" s="1427" t="s">
        <v>1871</v>
      </c>
      <c r="H106" s="1428" t="s">
        <v>799</v>
      </c>
      <c r="I106" s="1431" t="s">
        <v>355</v>
      </c>
      <c r="J106" s="1432" t="s">
        <v>146</v>
      </c>
      <c r="K106" s="1433">
        <v>2</v>
      </c>
      <c r="L106" s="1224"/>
      <c r="M106" s="366"/>
      <c r="N106" s="366"/>
      <c r="O106" s="366"/>
      <c r="P106" s="366"/>
      <c r="Q106" s="366"/>
      <c r="R106" s="1434">
        <v>0</v>
      </c>
      <c r="S106" s="1435">
        <v>0.31120000000000003</v>
      </c>
      <c r="T106" s="1435">
        <v>0.62650000000000006</v>
      </c>
      <c r="U106" s="1435">
        <v>0.78800000000000003</v>
      </c>
      <c r="V106" s="1435">
        <v>1.2684000000000002</v>
      </c>
      <c r="W106" s="1435">
        <v>1.5937000000000001</v>
      </c>
      <c r="X106" s="1435">
        <v>1.6017000000000001</v>
      </c>
      <c r="Y106" s="1435">
        <v>2.2532000000000001</v>
      </c>
      <c r="Z106" s="1435">
        <v>2.5867</v>
      </c>
      <c r="AA106" s="1435">
        <v>3.2479</v>
      </c>
      <c r="AB106" s="1435">
        <v>3.2614000000000001</v>
      </c>
      <c r="AC106" s="1435">
        <v>3.6021000000000001</v>
      </c>
      <c r="AD106" s="1435">
        <v>3.9459</v>
      </c>
      <c r="AE106" s="1435">
        <v>4.2930999999999999</v>
      </c>
      <c r="AF106" s="1435">
        <v>4.9779</v>
      </c>
      <c r="AG106" s="1435">
        <v>5.0014000000000003</v>
      </c>
      <c r="AH106" s="1435">
        <v>5.0255999999999998</v>
      </c>
      <c r="AI106" s="1435">
        <v>5.0506000000000002</v>
      </c>
      <c r="AJ106" s="1435">
        <v>5.0763999999999996</v>
      </c>
      <c r="AK106" s="1435">
        <v>5.1022999999999996</v>
      </c>
      <c r="AL106" s="1435">
        <v>5.8108000000000004</v>
      </c>
      <c r="AM106" s="1435">
        <v>6.5264000000000006</v>
      </c>
      <c r="AN106" s="1435">
        <v>7.2501999999999995</v>
      </c>
      <c r="AO106" s="1435">
        <v>7.9820000000000002</v>
      </c>
      <c r="AP106" s="1435">
        <v>8.7209000000000003</v>
      </c>
      <c r="AQ106" s="1435">
        <v>9.6196000000000002</v>
      </c>
      <c r="AR106" s="1435">
        <v>10.522600000000001</v>
      </c>
      <c r="AS106" s="1435">
        <v>10.551</v>
      </c>
      <c r="AT106" s="1435">
        <v>10.578900000000001</v>
      </c>
      <c r="AU106" s="1435">
        <v>10.606999999999999</v>
      </c>
      <c r="AV106" s="1435">
        <v>10.6342</v>
      </c>
      <c r="AW106" s="1435">
        <v>10.661999999999999</v>
      </c>
      <c r="AX106" s="1435">
        <v>10.6905</v>
      </c>
      <c r="AY106" s="1435">
        <v>10.7194</v>
      </c>
      <c r="AZ106" s="1435">
        <v>10.7484</v>
      </c>
      <c r="BA106" s="1435">
        <v>10.777200000000001</v>
      </c>
      <c r="BB106" s="1435">
        <v>10.805900000000001</v>
      </c>
      <c r="BC106" s="1435">
        <v>10.8339</v>
      </c>
      <c r="BD106" s="1435">
        <v>10.860199999999999</v>
      </c>
      <c r="BE106" s="1435">
        <v>10.885300000000001</v>
      </c>
      <c r="BF106" s="1435">
        <v>12.728400000000001</v>
      </c>
      <c r="BG106" s="1435">
        <v>13.6691</v>
      </c>
      <c r="BH106" s="1435">
        <v>15.527200000000001</v>
      </c>
      <c r="BI106" s="1435">
        <v>16.4785</v>
      </c>
      <c r="BJ106" s="1435">
        <v>18.350700000000003</v>
      </c>
      <c r="BK106" s="1435">
        <v>20.230899999999998</v>
      </c>
      <c r="BL106" s="1435">
        <v>21.1982</v>
      </c>
      <c r="BM106" s="1435">
        <v>22.1694</v>
      </c>
      <c r="BN106" s="1435">
        <v>22.219799999999999</v>
      </c>
      <c r="BO106" s="1435">
        <v>22.270299999999999</v>
      </c>
      <c r="BP106" s="1436"/>
      <c r="BQ106" s="1437"/>
      <c r="BR106" s="1437"/>
      <c r="BS106" s="1437"/>
      <c r="BT106" s="1437"/>
      <c r="BU106" s="1437"/>
      <c r="BV106" s="1437"/>
      <c r="BW106" s="1437"/>
      <c r="BX106" s="1437"/>
      <c r="BY106" s="1437"/>
      <c r="BZ106" s="1437"/>
      <c r="CA106" s="1437"/>
      <c r="CB106" s="1437"/>
      <c r="CC106" s="1437"/>
      <c r="CD106" s="1437"/>
      <c r="CE106" s="1437"/>
      <c r="CF106" s="1437"/>
      <c r="CG106" s="1437"/>
      <c r="CH106" s="1437"/>
      <c r="CI106" s="1437"/>
      <c r="CJ106" s="1437"/>
      <c r="CK106" s="1437"/>
      <c r="CL106" s="1437"/>
      <c r="CM106" s="1437"/>
      <c r="CN106" s="1503"/>
      <c r="CO106" s="1580"/>
    </row>
    <row r="107" spans="2:93" ht="14.4" thickBot="1" x14ac:dyDescent="0.3">
      <c r="B10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7" s="1427" t="s">
        <v>1733</v>
      </c>
      <c r="D107" s="1428" t="s">
        <v>1610</v>
      </c>
      <c r="E107" s="1429" t="s">
        <v>779</v>
      </c>
      <c r="F107" s="1430" t="str">
        <f>VLOOKUP(TBL5_OptBen[[#This Row],[Option Type (defined list)]],'Option Typs_Grps'!B$2:C$47, 2, FALSE)</f>
        <v>Customer Options</v>
      </c>
      <c r="G107" s="1427" t="s">
        <v>1871</v>
      </c>
      <c r="H107" s="1428" t="s">
        <v>799</v>
      </c>
      <c r="I107" s="1431" t="s">
        <v>355</v>
      </c>
      <c r="J107" s="1432" t="s">
        <v>146</v>
      </c>
      <c r="K107" s="1433">
        <v>2</v>
      </c>
      <c r="L107" s="1224"/>
      <c r="M107" s="366"/>
      <c r="N107" s="366"/>
      <c r="O107" s="366"/>
      <c r="P107" s="366"/>
      <c r="Q107" s="366"/>
      <c r="R107" s="1434">
        <v>1.1046</v>
      </c>
      <c r="S107" s="1435">
        <v>1.0872999999999999</v>
      </c>
      <c r="T107" s="1435">
        <v>1.0689</v>
      </c>
      <c r="U107" s="1435">
        <v>1.0508</v>
      </c>
      <c r="V107" s="1435">
        <v>1.0324</v>
      </c>
      <c r="W107" s="1435">
        <v>1.0091000000000001</v>
      </c>
      <c r="X107" s="1435">
        <v>0.98570000000000002</v>
      </c>
      <c r="Y107" s="1435">
        <v>0.96199999999999997</v>
      </c>
      <c r="Z107" s="1435">
        <v>0.93820000000000003</v>
      </c>
      <c r="AA107" s="1435">
        <v>0.91439999999999999</v>
      </c>
      <c r="AB107" s="1435">
        <v>0.90439999999999998</v>
      </c>
      <c r="AC107" s="1435">
        <v>0.89429999999999998</v>
      </c>
      <c r="AD107" s="1435">
        <v>0.88439999999999996</v>
      </c>
      <c r="AE107" s="1435">
        <v>0.88129999999999997</v>
      </c>
      <c r="AF107" s="1435">
        <v>0.88149999999999995</v>
      </c>
      <c r="AG107" s="1435">
        <v>0.88200000000000001</v>
      </c>
      <c r="AH107" s="1435">
        <v>0.89249999999999996</v>
      </c>
      <c r="AI107" s="1435">
        <v>0.90329999999999999</v>
      </c>
      <c r="AJ107" s="1435">
        <v>0.91410000000000002</v>
      </c>
      <c r="AK107" s="1435">
        <v>0.92489999999999994</v>
      </c>
      <c r="AL107" s="1435">
        <v>0.9355</v>
      </c>
      <c r="AM107" s="1435">
        <v>0.94640000000000002</v>
      </c>
      <c r="AN107" s="1435">
        <v>0.95720000000000005</v>
      </c>
      <c r="AO107" s="1435">
        <v>0.96819999999999995</v>
      </c>
      <c r="AP107" s="1435">
        <v>0.97909999999999997</v>
      </c>
      <c r="AQ107" s="1435">
        <v>0.98230000000000006</v>
      </c>
      <c r="AR107" s="1435">
        <v>0.98529999999999995</v>
      </c>
      <c r="AS107" s="1435">
        <v>0.98829999999999996</v>
      </c>
      <c r="AT107" s="1435">
        <v>0.99129999999999996</v>
      </c>
      <c r="AU107" s="1435">
        <v>0.99439999999999995</v>
      </c>
      <c r="AV107" s="1435">
        <v>0.99739999999999995</v>
      </c>
      <c r="AW107" s="1435">
        <v>1.0004</v>
      </c>
      <c r="AX107" s="1435">
        <v>1.0034000000000001</v>
      </c>
      <c r="AY107" s="1435">
        <v>1.0065</v>
      </c>
      <c r="AZ107" s="1435">
        <v>1.0096000000000001</v>
      </c>
      <c r="BA107" s="1435">
        <v>1.0126999999999999</v>
      </c>
      <c r="BB107" s="1435">
        <v>1.0157</v>
      </c>
      <c r="BC107" s="1435">
        <v>1.0188999999999999</v>
      </c>
      <c r="BD107" s="1435">
        <v>1.0218</v>
      </c>
      <c r="BE107" s="1435">
        <v>1.0247999999999999</v>
      </c>
      <c r="BF107" s="1435">
        <v>1.0276000000000001</v>
      </c>
      <c r="BG107" s="1435">
        <v>1.0306</v>
      </c>
      <c r="BH107" s="1435">
        <v>1.0335999999999999</v>
      </c>
      <c r="BI107" s="1435">
        <v>1.0366</v>
      </c>
      <c r="BJ107" s="1435">
        <v>1.0394999999999999</v>
      </c>
      <c r="BK107" s="1435">
        <v>1.0424</v>
      </c>
      <c r="BL107" s="1435">
        <v>1.0453999999999999</v>
      </c>
      <c r="BM107" s="1435">
        <v>1.0482</v>
      </c>
      <c r="BN107" s="1435">
        <v>1.0510999999999999</v>
      </c>
      <c r="BO107" s="1435">
        <v>1.0541</v>
      </c>
      <c r="BP107" s="1436">
        <v>1.0569999999999999</v>
      </c>
      <c r="BQ107" s="1437">
        <v>1.0598000000000001</v>
      </c>
      <c r="BR107" s="1437">
        <v>1.0627</v>
      </c>
      <c r="BS107" s="1437">
        <v>1.0657000000000001</v>
      </c>
      <c r="BT107" s="1437">
        <v>1.0688</v>
      </c>
      <c r="BU107" s="1437">
        <v>1.0716000000000001</v>
      </c>
      <c r="BV107" s="1437">
        <v>1.0747</v>
      </c>
      <c r="BW107" s="1437">
        <v>1.0778000000000001</v>
      </c>
      <c r="BX107" s="1437">
        <v>1.0809</v>
      </c>
      <c r="BY107" s="1437">
        <v>1.0840000000000001</v>
      </c>
      <c r="BZ107" s="1437">
        <v>1.0871999999999999</v>
      </c>
      <c r="CA107" s="1437">
        <v>1.0904</v>
      </c>
      <c r="CB107" s="1437">
        <v>1.0935999999999999</v>
      </c>
      <c r="CC107" s="1437">
        <v>1.0968</v>
      </c>
      <c r="CD107" s="1437">
        <v>1.0998999999999999</v>
      </c>
      <c r="CE107" s="1437">
        <v>1.103</v>
      </c>
      <c r="CF107" s="1437">
        <v>1.1062000000000001</v>
      </c>
      <c r="CG107" s="1437">
        <v>1.1092</v>
      </c>
      <c r="CH107" s="1437">
        <v>1.1123000000000001</v>
      </c>
      <c r="CI107" s="1437">
        <v>1.1153999999999999</v>
      </c>
      <c r="CJ107" s="1437">
        <v>1.1185</v>
      </c>
      <c r="CK107" s="1437">
        <v>1.1214999999999999</v>
      </c>
      <c r="CL107" s="1437">
        <v>1.1246</v>
      </c>
      <c r="CM107" s="1437">
        <v>1.1276000000000002</v>
      </c>
      <c r="CN107" s="1503">
        <v>1.1308</v>
      </c>
      <c r="CO107" s="1580"/>
    </row>
    <row r="108" spans="2:93" ht="14.4" thickBot="1" x14ac:dyDescent="0.3">
      <c r="B10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8" s="1427" t="s">
        <v>2265</v>
      </c>
      <c r="D108" s="1428" t="s">
        <v>2237</v>
      </c>
      <c r="E108" s="1429" t="s">
        <v>767</v>
      </c>
      <c r="F108" s="1430" t="str">
        <f>VLOOKUP(TBL5_OptBen[[#This Row],[Option Type (defined list)]],'Option Typs_Grps'!B$2:C$47, 2, FALSE)</f>
        <v>Resource Options</v>
      </c>
      <c r="G108" s="1427" t="s">
        <v>1871</v>
      </c>
      <c r="H108" s="1428" t="s">
        <v>799</v>
      </c>
      <c r="I108" s="1431" t="s">
        <v>355</v>
      </c>
      <c r="J108" s="1432" t="s">
        <v>146</v>
      </c>
      <c r="K108" s="1433">
        <v>2</v>
      </c>
      <c r="L108" s="1224"/>
      <c r="M108" s="366"/>
      <c r="N108" s="366"/>
      <c r="O108" s="366"/>
      <c r="P108" s="366"/>
      <c r="Q108" s="366"/>
      <c r="R108" s="1434"/>
      <c r="S108" s="1435"/>
      <c r="T108" s="1435"/>
      <c r="U108" s="1435"/>
      <c r="V108" s="1435"/>
      <c r="W108" s="1435">
        <v>131.5</v>
      </c>
      <c r="X108" s="1435">
        <v>131.5</v>
      </c>
      <c r="Y108" s="1435">
        <v>131.5</v>
      </c>
      <c r="Z108" s="1435">
        <v>131.5</v>
      </c>
      <c r="AA108" s="1435">
        <v>131.5</v>
      </c>
      <c r="AB108" s="1435">
        <v>131.5</v>
      </c>
      <c r="AC108" s="1435">
        <v>131.5</v>
      </c>
      <c r="AD108" s="1435">
        <v>131.5</v>
      </c>
      <c r="AE108" s="1435">
        <v>131.5</v>
      </c>
      <c r="AF108" s="1435">
        <v>131.5</v>
      </c>
      <c r="AG108" s="1435">
        <v>131.5</v>
      </c>
      <c r="AH108" s="1435">
        <v>131.5</v>
      </c>
      <c r="AI108" s="1435">
        <v>131.5</v>
      </c>
      <c r="AJ108" s="1435">
        <v>131.5</v>
      </c>
      <c r="AK108" s="1435">
        <v>131.5</v>
      </c>
      <c r="AL108" s="1435">
        <v>131.5</v>
      </c>
      <c r="AM108" s="1435">
        <v>131.5</v>
      </c>
      <c r="AN108" s="1435">
        <v>131.5</v>
      </c>
      <c r="AO108" s="1435">
        <v>131.5</v>
      </c>
      <c r="AP108" s="1435">
        <v>131.5</v>
      </c>
      <c r="AQ108" s="1435">
        <v>131.5</v>
      </c>
      <c r="AR108" s="1435">
        <v>131.5</v>
      </c>
      <c r="AS108" s="1435">
        <v>131.5</v>
      </c>
      <c r="AT108" s="1435">
        <v>131.5</v>
      </c>
      <c r="AU108" s="1435">
        <v>131.5</v>
      </c>
      <c r="AV108" s="1435">
        <v>131.5</v>
      </c>
      <c r="AW108" s="1435">
        <v>131.5</v>
      </c>
      <c r="AX108" s="1435">
        <v>131.5</v>
      </c>
      <c r="AY108" s="1435">
        <v>131.5</v>
      </c>
      <c r="AZ108" s="1435">
        <v>131.5</v>
      </c>
      <c r="BA108" s="1435">
        <v>131.5</v>
      </c>
      <c r="BB108" s="1435">
        <v>131.5</v>
      </c>
      <c r="BC108" s="1435">
        <v>131.5</v>
      </c>
      <c r="BD108" s="1435">
        <v>131.5</v>
      </c>
      <c r="BE108" s="1435">
        <v>131.5</v>
      </c>
      <c r="BF108" s="1435">
        <v>131.5</v>
      </c>
      <c r="BG108" s="1435">
        <v>131.5</v>
      </c>
      <c r="BH108" s="1435">
        <v>131.5</v>
      </c>
      <c r="BI108" s="1435">
        <v>131.5</v>
      </c>
      <c r="BJ108" s="1435">
        <v>131.5</v>
      </c>
      <c r="BK108" s="1435">
        <v>131.5</v>
      </c>
      <c r="BL108" s="1435">
        <v>131.5</v>
      </c>
      <c r="BM108" s="1435">
        <v>131.5</v>
      </c>
      <c r="BN108" s="1435">
        <v>131.5</v>
      </c>
      <c r="BO108" s="1435">
        <v>131.5</v>
      </c>
      <c r="BP108" s="1436"/>
      <c r="BQ108" s="1437"/>
      <c r="BR108" s="1437"/>
      <c r="BS108" s="1437"/>
      <c r="BT108" s="1437"/>
      <c r="BU108" s="1437"/>
      <c r="BV108" s="1437"/>
      <c r="BW108" s="1437"/>
      <c r="BX108" s="1437"/>
      <c r="BY108" s="1437"/>
      <c r="BZ108" s="1437"/>
      <c r="CA108" s="1437"/>
      <c r="CB108" s="1437"/>
      <c r="CC108" s="1437"/>
      <c r="CD108" s="1437"/>
      <c r="CE108" s="1437"/>
      <c r="CF108" s="1437"/>
      <c r="CG108" s="1437"/>
      <c r="CH108" s="1437"/>
      <c r="CI108" s="1437"/>
      <c r="CJ108" s="1437"/>
      <c r="CK108" s="1437"/>
      <c r="CL108" s="1437"/>
      <c r="CM108" s="1437"/>
      <c r="CN108" s="1503"/>
      <c r="CO108" s="1580"/>
    </row>
    <row r="109" spans="2:93" ht="14.4" thickBot="1" x14ac:dyDescent="0.3">
      <c r="B10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9" s="1427" t="s">
        <v>1730</v>
      </c>
      <c r="D109" s="1428" t="s">
        <v>1607</v>
      </c>
      <c r="E109" s="1429" t="s">
        <v>1208</v>
      </c>
      <c r="F109" s="1430" t="str">
        <f>VLOOKUP(TBL5_OptBen[[#This Row],[Option Type (defined list)]],'Option Typs_Grps'!B$2:C$47, 2, FALSE)</f>
        <v>Distribution Options</v>
      </c>
      <c r="G109" s="1427" t="s">
        <v>1871</v>
      </c>
      <c r="H109" s="1428" t="s">
        <v>2115</v>
      </c>
      <c r="I109" s="1431" t="s">
        <v>355</v>
      </c>
      <c r="J109" s="1432" t="s">
        <v>146</v>
      </c>
      <c r="K109" s="1433">
        <v>2</v>
      </c>
      <c r="L109" s="1224"/>
      <c r="M109" s="366"/>
      <c r="N109" s="366"/>
      <c r="O109" s="366"/>
      <c r="P109" s="366"/>
      <c r="Q109" s="366"/>
      <c r="R109" s="1434">
        <v>0.31439999999999868</v>
      </c>
      <c r="S109" s="1435">
        <v>0.62879999999999736</v>
      </c>
      <c r="T109" s="1435">
        <v>0.94319999999999604</v>
      </c>
      <c r="U109" s="1435">
        <v>1.2575999999999947</v>
      </c>
      <c r="V109" s="1435">
        <v>1.5719999999999934</v>
      </c>
      <c r="W109" s="1435">
        <v>1.8863999999999921</v>
      </c>
      <c r="X109" s="1435">
        <v>2.2007999999999908</v>
      </c>
      <c r="Y109" s="1435">
        <v>2.5151999999999894</v>
      </c>
      <c r="Z109" s="1435">
        <v>2.8295999999999881</v>
      </c>
      <c r="AA109" s="1435">
        <v>3.1439999999999868</v>
      </c>
      <c r="AB109" s="1435">
        <v>3.4583999999999855</v>
      </c>
      <c r="AC109" s="1435">
        <v>3.7727999999999842</v>
      </c>
      <c r="AD109" s="1435">
        <v>4.0871999999999833</v>
      </c>
      <c r="AE109" s="1435">
        <v>4.4015999999999815</v>
      </c>
      <c r="AF109" s="1435">
        <v>4.7159999999999807</v>
      </c>
      <c r="AG109" s="1435">
        <v>5.0303999999999789</v>
      </c>
      <c r="AH109" s="1435">
        <v>5.344799999999978</v>
      </c>
      <c r="AI109" s="1435">
        <v>5.6591999999999762</v>
      </c>
      <c r="AJ109" s="1435">
        <v>5.9735999999999754</v>
      </c>
      <c r="AK109" s="1435">
        <v>6.2879999999999736</v>
      </c>
      <c r="AL109" s="1435">
        <v>6.6023999999999727</v>
      </c>
      <c r="AM109" s="1435">
        <v>6.916799999999971</v>
      </c>
      <c r="AN109" s="1435">
        <v>7.2311999999999701</v>
      </c>
      <c r="AO109" s="1435">
        <v>7.5455999999999683</v>
      </c>
      <c r="AP109" s="1435">
        <v>7.8599999999999994</v>
      </c>
      <c r="AQ109" s="1435">
        <v>7.9409500000000008</v>
      </c>
      <c r="AR109" s="1435">
        <v>8.021495250000001</v>
      </c>
      <c r="AS109" s="1435">
        <v>8.1016377737500012</v>
      </c>
      <c r="AT109" s="1435">
        <v>8.1813795848812507</v>
      </c>
      <c r="AU109" s="1435">
        <v>8.2607226869568446</v>
      </c>
      <c r="AV109" s="1435">
        <v>8.3396690735220602</v>
      </c>
      <c r="AW109" s="1435">
        <v>8.4182207281544503</v>
      </c>
      <c r="AX109" s="1435">
        <v>8.4963796245136773</v>
      </c>
      <c r="AY109" s="1435">
        <v>8.574147726391109</v>
      </c>
      <c r="AZ109" s="1435">
        <v>8.6515269877591532</v>
      </c>
      <c r="BA109" s="1435">
        <v>8.7285193528203582</v>
      </c>
      <c r="BB109" s="1435">
        <v>8.8051267560562572</v>
      </c>
      <c r="BC109" s="1435">
        <v>8.8813511222759765</v>
      </c>
      <c r="BD109" s="1435">
        <v>8.9571943666645968</v>
      </c>
      <c r="BE109" s="1435">
        <v>9.0326583948312731</v>
      </c>
      <c r="BF109" s="1435">
        <v>9.1077451028571161</v>
      </c>
      <c r="BG109" s="1435">
        <v>9.1824563773428309</v>
      </c>
      <c r="BH109" s="1435">
        <v>9.256794095456117</v>
      </c>
      <c r="BI109" s="1435">
        <v>9.3307601249788359</v>
      </c>
      <c r="BJ109" s="1435">
        <v>9.404356324353941</v>
      </c>
      <c r="BK109" s="1435">
        <v>9.4775845427321705</v>
      </c>
      <c r="BL109" s="1435">
        <v>9.5504466200185103</v>
      </c>
      <c r="BM109" s="1435">
        <v>9.6229443869184177</v>
      </c>
      <c r="BN109" s="1435">
        <v>9.695079664983826</v>
      </c>
      <c r="BO109" s="1435">
        <v>9.7668542666589069</v>
      </c>
      <c r="BP109" s="1436">
        <v>9.846854266658907</v>
      </c>
      <c r="BQ109" s="1437">
        <v>9.9168542666589072</v>
      </c>
      <c r="BR109" s="1437">
        <v>9.9868542666589057</v>
      </c>
      <c r="BS109" s="1437">
        <v>10.056854266658906</v>
      </c>
      <c r="BT109" s="1437">
        <v>10.136854266658908</v>
      </c>
      <c r="BU109" s="1437">
        <v>10.206854266658908</v>
      </c>
      <c r="BV109" s="1437">
        <v>10.276854266658907</v>
      </c>
      <c r="BW109" s="1437">
        <v>10.346854266658907</v>
      </c>
      <c r="BX109" s="1437">
        <v>10.416854266658907</v>
      </c>
      <c r="BY109" s="1437">
        <v>10.486854266658908</v>
      </c>
      <c r="BZ109" s="1437">
        <v>10.556854266658906</v>
      </c>
      <c r="CA109" s="1437">
        <v>10.626854266658906</v>
      </c>
      <c r="CB109" s="1437">
        <v>10.696854266658907</v>
      </c>
      <c r="CC109" s="1437">
        <v>10.766854266658907</v>
      </c>
      <c r="CD109" s="1437">
        <v>10.836854266658907</v>
      </c>
      <c r="CE109" s="1437">
        <v>10.896854266658908</v>
      </c>
      <c r="CF109" s="1437">
        <v>10.966854266658906</v>
      </c>
      <c r="CG109" s="1437">
        <v>11.036854266658906</v>
      </c>
      <c r="CH109" s="1437">
        <v>11.106854266658907</v>
      </c>
      <c r="CI109" s="1437">
        <v>11.166854266658907</v>
      </c>
      <c r="CJ109" s="1437">
        <v>11.236854266658908</v>
      </c>
      <c r="CK109" s="1437">
        <v>11.306854266658906</v>
      </c>
      <c r="CL109" s="1437">
        <v>11.366854266658907</v>
      </c>
      <c r="CM109" s="1437">
        <v>11.436854266658907</v>
      </c>
      <c r="CN109" s="1503">
        <v>11.496854266658907</v>
      </c>
      <c r="CO109" s="1580"/>
    </row>
    <row r="110" spans="2:93" ht="14.4" thickBot="1" x14ac:dyDescent="0.3">
      <c r="B11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0" s="1427" t="s">
        <v>1739</v>
      </c>
      <c r="D110" s="1428" t="s">
        <v>1614</v>
      </c>
      <c r="E110" s="1429" t="s">
        <v>1131</v>
      </c>
      <c r="F110" s="1430" t="str">
        <f>VLOOKUP(TBL5_OptBen[[#This Row],[Option Type (defined list)]],'Option Typs_Grps'!B$2:C$47, 2, FALSE)</f>
        <v>Resource Options</v>
      </c>
      <c r="G110" s="1427" t="s">
        <v>1871</v>
      </c>
      <c r="H110" s="1428" t="s">
        <v>2115</v>
      </c>
      <c r="I110" s="1431" t="s">
        <v>355</v>
      </c>
      <c r="J110" s="1432" t="s">
        <v>146</v>
      </c>
      <c r="K110" s="1433">
        <v>2</v>
      </c>
      <c r="L110" s="1224"/>
      <c r="M110" s="366"/>
      <c r="N110" s="366"/>
      <c r="O110" s="366"/>
      <c r="P110" s="366"/>
      <c r="Q110" s="366"/>
      <c r="R110" s="1434"/>
      <c r="S110" s="1435"/>
      <c r="T110" s="1435"/>
      <c r="U110" s="1435"/>
      <c r="V110" s="1435">
        <v>11.52</v>
      </c>
      <c r="W110" s="1435">
        <v>11.52</v>
      </c>
      <c r="X110" s="1435">
        <v>11.52</v>
      </c>
      <c r="Y110" s="1435">
        <v>11.52</v>
      </c>
      <c r="Z110" s="1435">
        <v>11.52</v>
      </c>
      <c r="AA110" s="1435">
        <v>11.52</v>
      </c>
      <c r="AB110" s="1435">
        <v>11.52</v>
      </c>
      <c r="AC110" s="1435">
        <v>11.52</v>
      </c>
      <c r="AD110" s="1435">
        <v>11.52</v>
      </c>
      <c r="AE110" s="1435">
        <v>11.52</v>
      </c>
      <c r="AF110" s="1435">
        <v>11.52</v>
      </c>
      <c r="AG110" s="1435">
        <v>11.52</v>
      </c>
      <c r="AH110" s="1435">
        <v>11.52</v>
      </c>
      <c r="AI110" s="1435">
        <v>11.52</v>
      </c>
      <c r="AJ110" s="1435">
        <v>11.52</v>
      </c>
      <c r="AK110" s="1435">
        <v>11.52</v>
      </c>
      <c r="AL110" s="1435">
        <v>11.52</v>
      </c>
      <c r="AM110" s="1435">
        <v>11.52</v>
      </c>
      <c r="AN110" s="1435">
        <v>11.52</v>
      </c>
      <c r="AO110" s="1435">
        <v>11.52</v>
      </c>
      <c r="AP110" s="1435">
        <v>11.52</v>
      </c>
      <c r="AQ110" s="1435">
        <v>11.52</v>
      </c>
      <c r="AR110" s="1435">
        <v>11.52</v>
      </c>
      <c r="AS110" s="1435">
        <v>11.52</v>
      </c>
      <c r="AT110" s="1435">
        <v>11.52</v>
      </c>
      <c r="AU110" s="1435">
        <v>11.52</v>
      </c>
      <c r="AV110" s="1435">
        <v>11.52</v>
      </c>
      <c r="AW110" s="1435">
        <v>11.52</v>
      </c>
      <c r="AX110" s="1435">
        <v>11.52</v>
      </c>
      <c r="AY110" s="1435">
        <v>11.52</v>
      </c>
      <c r="AZ110" s="1435">
        <v>11.52</v>
      </c>
      <c r="BA110" s="1435">
        <v>11.52</v>
      </c>
      <c r="BB110" s="1435">
        <v>11.52</v>
      </c>
      <c r="BC110" s="1435">
        <v>11.52</v>
      </c>
      <c r="BD110" s="1435">
        <v>11.52</v>
      </c>
      <c r="BE110" s="1435">
        <v>11.52</v>
      </c>
      <c r="BF110" s="1435">
        <v>11.52</v>
      </c>
      <c r="BG110" s="1435">
        <v>11.52</v>
      </c>
      <c r="BH110" s="1435">
        <v>11.52</v>
      </c>
      <c r="BI110" s="1435">
        <v>11.52</v>
      </c>
      <c r="BJ110" s="1435">
        <v>11.52</v>
      </c>
      <c r="BK110" s="1435">
        <v>11.52</v>
      </c>
      <c r="BL110" s="1435">
        <v>11.52</v>
      </c>
      <c r="BM110" s="1435">
        <v>11.52</v>
      </c>
      <c r="BN110" s="1435">
        <v>11.52</v>
      </c>
      <c r="BO110" s="1435">
        <v>11.52</v>
      </c>
      <c r="BP110" s="1436"/>
      <c r="BQ110" s="1437"/>
      <c r="BR110" s="1437"/>
      <c r="BS110" s="1437"/>
      <c r="BT110" s="1437"/>
      <c r="BU110" s="1437"/>
      <c r="BV110" s="1437"/>
      <c r="BW110" s="1437"/>
      <c r="BX110" s="1437"/>
      <c r="BY110" s="1437"/>
      <c r="BZ110" s="1437"/>
      <c r="CA110" s="1437"/>
      <c r="CB110" s="1437"/>
      <c r="CC110" s="1437"/>
      <c r="CD110" s="1437"/>
      <c r="CE110" s="1437"/>
      <c r="CF110" s="1437"/>
      <c r="CG110" s="1437"/>
      <c r="CH110" s="1437"/>
      <c r="CI110" s="1437"/>
      <c r="CJ110" s="1437"/>
      <c r="CK110" s="1437"/>
      <c r="CL110" s="1437"/>
      <c r="CM110" s="1437"/>
      <c r="CN110" s="1503"/>
      <c r="CO110" s="1580"/>
    </row>
    <row r="111" spans="2:93" ht="14.4" thickBot="1" x14ac:dyDescent="0.3">
      <c r="B11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1" s="1427" t="s">
        <v>1737</v>
      </c>
      <c r="D111" s="1428" t="s">
        <v>1612</v>
      </c>
      <c r="E111" s="1429" t="s">
        <v>1293</v>
      </c>
      <c r="F111" s="1430" t="str">
        <f>VLOOKUP(TBL5_OptBen[[#This Row],[Option Type (defined list)]],'Option Typs_Grps'!B$2:C$47, 2, FALSE)</f>
        <v>Customer Options</v>
      </c>
      <c r="G111" s="1427" t="s">
        <v>1871</v>
      </c>
      <c r="H111" s="1428" t="s">
        <v>2115</v>
      </c>
      <c r="I111" s="1431" t="s">
        <v>355</v>
      </c>
      <c r="J111" s="1432" t="s">
        <v>146</v>
      </c>
      <c r="K111" s="1433">
        <v>2</v>
      </c>
      <c r="L111" s="1224">
        <v>6.5</v>
      </c>
      <c r="M111" s="366">
        <v>6.5</v>
      </c>
      <c r="N111" s="366">
        <v>6.5</v>
      </c>
      <c r="O111" s="366">
        <v>6.5</v>
      </c>
      <c r="P111" s="366">
        <v>6.5</v>
      </c>
      <c r="Q111" s="366">
        <v>6.5</v>
      </c>
      <c r="R111" s="1434">
        <v>6.5</v>
      </c>
      <c r="S111" s="1435">
        <v>6.5</v>
      </c>
      <c r="T111" s="1435">
        <v>6.5</v>
      </c>
      <c r="U111" s="1435">
        <v>6.5</v>
      </c>
      <c r="V111" s="1435">
        <v>6.5</v>
      </c>
      <c r="W111" s="1435">
        <v>6.5</v>
      </c>
      <c r="X111" s="1435">
        <v>6.5</v>
      </c>
      <c r="Y111" s="1435">
        <v>6.5</v>
      </c>
      <c r="Z111" s="1435">
        <v>6.5</v>
      </c>
      <c r="AA111" s="1435">
        <v>6.5</v>
      </c>
      <c r="AB111" s="1435">
        <v>6.5</v>
      </c>
      <c r="AC111" s="1435">
        <v>6.5</v>
      </c>
      <c r="AD111" s="1435">
        <v>6.5</v>
      </c>
      <c r="AE111" s="1435">
        <v>6.5</v>
      </c>
      <c r="AF111" s="1435">
        <v>6.5</v>
      </c>
      <c r="AG111" s="1435">
        <v>6.5</v>
      </c>
      <c r="AH111" s="1435">
        <v>6.5</v>
      </c>
      <c r="AI111" s="1435">
        <v>6.5</v>
      </c>
      <c r="AJ111" s="1435">
        <v>6.5</v>
      </c>
      <c r="AK111" s="1435">
        <v>6.5</v>
      </c>
      <c r="AL111" s="1435">
        <v>6.5</v>
      </c>
      <c r="AM111" s="1435">
        <v>6.5</v>
      </c>
      <c r="AN111" s="1435">
        <v>6.5</v>
      </c>
      <c r="AO111" s="1435">
        <v>6.5</v>
      </c>
      <c r="AP111" s="1435">
        <v>6.5</v>
      </c>
      <c r="AQ111" s="1435">
        <v>6.5</v>
      </c>
      <c r="AR111" s="1435">
        <v>6.5</v>
      </c>
      <c r="AS111" s="1435">
        <v>6.5</v>
      </c>
      <c r="AT111" s="1435">
        <v>6.5</v>
      </c>
      <c r="AU111" s="1435">
        <v>6.5</v>
      </c>
      <c r="AV111" s="1435">
        <v>6.5</v>
      </c>
      <c r="AW111" s="1435">
        <v>6.5</v>
      </c>
      <c r="AX111" s="1435">
        <v>6.5</v>
      </c>
      <c r="AY111" s="1435">
        <v>6.5</v>
      </c>
      <c r="AZ111" s="1435">
        <v>6.5</v>
      </c>
      <c r="BA111" s="1435">
        <v>6.5</v>
      </c>
      <c r="BB111" s="1435">
        <v>6.5</v>
      </c>
      <c r="BC111" s="1435">
        <v>6.5</v>
      </c>
      <c r="BD111" s="1435">
        <v>6.5</v>
      </c>
      <c r="BE111" s="1435">
        <v>6.5</v>
      </c>
      <c r="BF111" s="1435">
        <v>6.5</v>
      </c>
      <c r="BG111" s="1435">
        <v>6.5</v>
      </c>
      <c r="BH111" s="1435">
        <v>6.5</v>
      </c>
      <c r="BI111" s="1435">
        <v>6.5</v>
      </c>
      <c r="BJ111" s="1435">
        <v>6.5</v>
      </c>
      <c r="BK111" s="1435">
        <v>6.5</v>
      </c>
      <c r="BL111" s="1435">
        <v>6.5</v>
      </c>
      <c r="BM111" s="1435">
        <v>6.5</v>
      </c>
      <c r="BN111" s="1435">
        <v>6.5</v>
      </c>
      <c r="BO111" s="1435">
        <v>6.5</v>
      </c>
      <c r="BP111" s="1436"/>
      <c r="BQ111" s="1437"/>
      <c r="BR111" s="1437"/>
      <c r="BS111" s="1437"/>
      <c r="BT111" s="1437"/>
      <c r="BU111" s="1437"/>
      <c r="BV111" s="1437"/>
      <c r="BW111" s="1437"/>
      <c r="BX111" s="1437"/>
      <c r="BY111" s="1437"/>
      <c r="BZ111" s="1437"/>
      <c r="CA111" s="1437"/>
      <c r="CB111" s="1437"/>
      <c r="CC111" s="1437"/>
      <c r="CD111" s="1437"/>
      <c r="CE111" s="1437"/>
      <c r="CF111" s="1437"/>
      <c r="CG111" s="1437"/>
      <c r="CH111" s="1437"/>
      <c r="CI111" s="1437"/>
      <c r="CJ111" s="1437"/>
      <c r="CK111" s="1437"/>
      <c r="CL111" s="1437"/>
      <c r="CM111" s="1437"/>
      <c r="CN111" s="1503"/>
      <c r="CO111" s="1580"/>
    </row>
    <row r="112" spans="2:93" ht="14.4" thickBot="1" x14ac:dyDescent="0.3">
      <c r="B11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2" s="1427" t="s">
        <v>1738</v>
      </c>
      <c r="D112" s="1428" t="s">
        <v>1613</v>
      </c>
      <c r="E112" s="1429" t="s">
        <v>1293</v>
      </c>
      <c r="F112" s="1430" t="str">
        <f>VLOOKUP(TBL5_OptBen[[#This Row],[Option Type (defined list)]],'Option Typs_Grps'!B$2:C$47, 2, FALSE)</f>
        <v>Customer Options</v>
      </c>
      <c r="G112" s="1427" t="s">
        <v>1871</v>
      </c>
      <c r="H112" s="1428" t="s">
        <v>2115</v>
      </c>
      <c r="I112" s="1431" t="s">
        <v>355</v>
      </c>
      <c r="J112" s="1432" t="s">
        <v>146</v>
      </c>
      <c r="K112" s="1433">
        <v>2</v>
      </c>
      <c r="L112" s="1224">
        <v>10.8</v>
      </c>
      <c r="M112" s="366">
        <v>10.8</v>
      </c>
      <c r="N112" s="366">
        <v>10.8</v>
      </c>
      <c r="O112" s="366">
        <v>10.8</v>
      </c>
      <c r="P112" s="366">
        <v>10.8</v>
      </c>
      <c r="Q112" s="366">
        <v>10.8</v>
      </c>
      <c r="R112" s="1434">
        <v>10.8</v>
      </c>
      <c r="S112" s="1435">
        <v>10.8</v>
      </c>
      <c r="T112" s="1435">
        <v>10.8</v>
      </c>
      <c r="U112" s="1435">
        <v>10.8</v>
      </c>
      <c r="V112" s="1435">
        <v>10.8</v>
      </c>
      <c r="W112" s="1435">
        <v>10.8</v>
      </c>
      <c r="X112" s="1435">
        <v>10.8</v>
      </c>
      <c r="Y112" s="1435">
        <v>10.8</v>
      </c>
      <c r="Z112" s="1435">
        <v>10.8</v>
      </c>
      <c r="AA112" s="1435">
        <v>10.8</v>
      </c>
      <c r="AB112" s="1435">
        <v>10.8</v>
      </c>
      <c r="AC112" s="1435">
        <v>10.8</v>
      </c>
      <c r="AD112" s="1435">
        <v>10.8</v>
      </c>
      <c r="AE112" s="1435">
        <v>10.8</v>
      </c>
      <c r="AF112" s="1435">
        <v>10.8</v>
      </c>
      <c r="AG112" s="1435">
        <v>10.8</v>
      </c>
      <c r="AH112" s="1435">
        <v>10.8</v>
      </c>
      <c r="AI112" s="1435">
        <v>10.8</v>
      </c>
      <c r="AJ112" s="1435">
        <v>10.8</v>
      </c>
      <c r="AK112" s="1435">
        <v>10.8</v>
      </c>
      <c r="AL112" s="1435">
        <v>10.8</v>
      </c>
      <c r="AM112" s="1435">
        <v>10.8</v>
      </c>
      <c r="AN112" s="1435">
        <v>10.8</v>
      </c>
      <c r="AO112" s="1435">
        <v>10.8</v>
      </c>
      <c r="AP112" s="1435">
        <v>10.8</v>
      </c>
      <c r="AQ112" s="1435">
        <v>10.8</v>
      </c>
      <c r="AR112" s="1435">
        <v>10.8</v>
      </c>
      <c r="AS112" s="1435">
        <v>10.8</v>
      </c>
      <c r="AT112" s="1435">
        <v>10.8</v>
      </c>
      <c r="AU112" s="1435">
        <v>10.8</v>
      </c>
      <c r="AV112" s="1435">
        <v>10.8</v>
      </c>
      <c r="AW112" s="1435">
        <v>10.8</v>
      </c>
      <c r="AX112" s="1435">
        <v>10.8</v>
      </c>
      <c r="AY112" s="1435">
        <v>10.8</v>
      </c>
      <c r="AZ112" s="1435">
        <v>10.8</v>
      </c>
      <c r="BA112" s="1435">
        <v>10.8</v>
      </c>
      <c r="BB112" s="1435">
        <v>10.8</v>
      </c>
      <c r="BC112" s="1435">
        <v>10.8</v>
      </c>
      <c r="BD112" s="1435">
        <v>10.8</v>
      </c>
      <c r="BE112" s="1435">
        <v>10.8</v>
      </c>
      <c r="BF112" s="1435">
        <v>10.8</v>
      </c>
      <c r="BG112" s="1435">
        <v>10.8</v>
      </c>
      <c r="BH112" s="1435">
        <v>10.8</v>
      </c>
      <c r="BI112" s="1435">
        <v>10.8</v>
      </c>
      <c r="BJ112" s="1435">
        <v>10.8</v>
      </c>
      <c r="BK112" s="1435">
        <v>10.8</v>
      </c>
      <c r="BL112" s="1435">
        <v>10.8</v>
      </c>
      <c r="BM112" s="1435">
        <v>10.8</v>
      </c>
      <c r="BN112" s="1435">
        <v>10.8</v>
      </c>
      <c r="BO112" s="1435">
        <v>10.8</v>
      </c>
      <c r="BP112" s="1436"/>
      <c r="BQ112" s="1437"/>
      <c r="BR112" s="1437"/>
      <c r="BS112" s="1437"/>
      <c r="BT112" s="1437"/>
      <c r="BU112" s="1437"/>
      <c r="BV112" s="1437"/>
      <c r="BW112" s="1437"/>
      <c r="BX112" s="1437"/>
      <c r="BY112" s="1437"/>
      <c r="BZ112" s="1437"/>
      <c r="CA112" s="1437"/>
      <c r="CB112" s="1437"/>
      <c r="CC112" s="1437"/>
      <c r="CD112" s="1437"/>
      <c r="CE112" s="1437"/>
      <c r="CF112" s="1437"/>
      <c r="CG112" s="1437"/>
      <c r="CH112" s="1437"/>
      <c r="CI112" s="1437"/>
      <c r="CJ112" s="1437"/>
      <c r="CK112" s="1437"/>
      <c r="CL112" s="1437"/>
      <c r="CM112" s="1437"/>
      <c r="CN112" s="1503"/>
      <c r="CO112" s="1580"/>
    </row>
    <row r="113" spans="2:93" ht="14.4" thickBot="1" x14ac:dyDescent="0.3">
      <c r="B11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3" s="1427" t="s">
        <v>1736</v>
      </c>
      <c r="D113" s="1428" t="s">
        <v>2007</v>
      </c>
      <c r="E113" s="1429" t="s">
        <v>765</v>
      </c>
      <c r="F113" s="1430" t="str">
        <f>VLOOKUP(TBL5_OptBen[[#This Row],[Option Type (defined list)]],'Option Typs_Grps'!B$2:C$47, 2, FALSE)</f>
        <v>Resource Options</v>
      </c>
      <c r="G113" s="1427" t="s">
        <v>1871</v>
      </c>
      <c r="H113" s="1428" t="s">
        <v>2115</v>
      </c>
      <c r="I113" s="1431" t="s">
        <v>355</v>
      </c>
      <c r="J113" s="1432" t="s">
        <v>146</v>
      </c>
      <c r="K113" s="1433">
        <v>2</v>
      </c>
      <c r="L113" s="1224">
        <v>3.6</v>
      </c>
      <c r="M113" s="366">
        <v>3.6</v>
      </c>
      <c r="N113" s="366">
        <v>3.6</v>
      </c>
      <c r="O113" s="366">
        <v>3.6</v>
      </c>
      <c r="P113" s="366">
        <v>3.6</v>
      </c>
      <c r="Q113" s="366">
        <v>3.6</v>
      </c>
      <c r="R113" s="1434">
        <v>3.6</v>
      </c>
      <c r="S113" s="1435">
        <v>3.6</v>
      </c>
      <c r="T113" s="1435">
        <v>3.6</v>
      </c>
      <c r="U113" s="1435">
        <v>3.6</v>
      </c>
      <c r="V113" s="1435">
        <v>3.6</v>
      </c>
      <c r="W113" s="1435">
        <v>1.3</v>
      </c>
      <c r="X113" s="1435">
        <v>1.3</v>
      </c>
      <c r="Y113" s="1435">
        <v>1.3</v>
      </c>
      <c r="Z113" s="1435">
        <v>1.3</v>
      </c>
      <c r="AA113" s="1435">
        <v>1.3</v>
      </c>
      <c r="AB113" s="1435">
        <v>1.3</v>
      </c>
      <c r="AC113" s="1435">
        <v>1.3</v>
      </c>
      <c r="AD113" s="1435">
        <v>1.3</v>
      </c>
      <c r="AE113" s="1435">
        <v>1.3</v>
      </c>
      <c r="AF113" s="1435">
        <v>1.3</v>
      </c>
      <c r="AG113" s="1435">
        <v>1.3</v>
      </c>
      <c r="AH113" s="1435">
        <v>0</v>
      </c>
      <c r="AI113" s="1435">
        <v>0</v>
      </c>
      <c r="AJ113" s="1435">
        <v>0</v>
      </c>
      <c r="AK113" s="1435">
        <v>0</v>
      </c>
      <c r="AL113" s="1435">
        <v>0</v>
      </c>
      <c r="AM113" s="1435">
        <v>0</v>
      </c>
      <c r="AN113" s="1435">
        <v>0</v>
      </c>
      <c r="AO113" s="1435">
        <v>0</v>
      </c>
      <c r="AP113" s="1435">
        <v>0</v>
      </c>
      <c r="AQ113" s="1435">
        <v>0</v>
      </c>
      <c r="AR113" s="1435">
        <v>0</v>
      </c>
      <c r="AS113" s="1435">
        <v>0</v>
      </c>
      <c r="AT113" s="1435">
        <v>0</v>
      </c>
      <c r="AU113" s="1435">
        <v>0</v>
      </c>
      <c r="AV113" s="1435">
        <v>0</v>
      </c>
      <c r="AW113" s="1435">
        <v>0</v>
      </c>
      <c r="AX113" s="1435">
        <v>0</v>
      </c>
      <c r="AY113" s="1435">
        <v>0</v>
      </c>
      <c r="AZ113" s="1435">
        <v>0</v>
      </c>
      <c r="BA113" s="1435">
        <v>0</v>
      </c>
      <c r="BB113" s="1435">
        <v>0</v>
      </c>
      <c r="BC113" s="1435">
        <v>0</v>
      </c>
      <c r="BD113" s="1435">
        <v>0</v>
      </c>
      <c r="BE113" s="1435">
        <v>0</v>
      </c>
      <c r="BF113" s="1435">
        <v>0</v>
      </c>
      <c r="BG113" s="1435">
        <v>0</v>
      </c>
      <c r="BH113" s="1435">
        <v>0</v>
      </c>
      <c r="BI113" s="1435">
        <v>0</v>
      </c>
      <c r="BJ113" s="1435">
        <v>0</v>
      </c>
      <c r="BK113" s="1435">
        <v>0</v>
      </c>
      <c r="BL113" s="1435">
        <v>0</v>
      </c>
      <c r="BM113" s="1435">
        <v>0</v>
      </c>
      <c r="BN113" s="1435">
        <v>0</v>
      </c>
      <c r="BO113" s="1435">
        <v>0</v>
      </c>
      <c r="BP113" s="1436"/>
      <c r="BQ113" s="1437"/>
      <c r="BR113" s="1437"/>
      <c r="BS113" s="1437"/>
      <c r="BT113" s="1437"/>
      <c r="BU113" s="1437"/>
      <c r="BV113" s="1437"/>
      <c r="BW113" s="1437"/>
      <c r="BX113" s="1437"/>
      <c r="BY113" s="1437"/>
      <c r="BZ113" s="1437"/>
      <c r="CA113" s="1437"/>
      <c r="CB113" s="1437"/>
      <c r="CC113" s="1437"/>
      <c r="CD113" s="1437"/>
      <c r="CE113" s="1437"/>
      <c r="CF113" s="1437"/>
      <c r="CG113" s="1437"/>
      <c r="CH113" s="1437"/>
      <c r="CI113" s="1437"/>
      <c r="CJ113" s="1437"/>
      <c r="CK113" s="1437"/>
      <c r="CL113" s="1437"/>
      <c r="CM113" s="1437"/>
      <c r="CN113" s="1503"/>
      <c r="CO113" s="1580"/>
    </row>
    <row r="114" spans="2:93" ht="14.4" thickBot="1" x14ac:dyDescent="0.3">
      <c r="B11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4" s="1427" t="s">
        <v>2227</v>
      </c>
      <c r="D114" s="1428" t="s">
        <v>2228</v>
      </c>
      <c r="E114" s="1222" t="s">
        <v>775</v>
      </c>
      <c r="F114" s="1430" t="str">
        <f>VLOOKUP(TBL5_OptBen[[#This Row],[Option Type (defined list)]],'Option Typs_Grps'!B$2:C$47, 2, FALSE)</f>
        <v>Distribution Options</v>
      </c>
      <c r="G114" s="1427" t="s">
        <v>1871</v>
      </c>
      <c r="H114" s="1428" t="s">
        <v>2115</v>
      </c>
      <c r="I114" s="1431" t="s">
        <v>355</v>
      </c>
      <c r="J114" s="1432" t="s">
        <v>146</v>
      </c>
      <c r="K114" s="1433">
        <v>2</v>
      </c>
      <c r="L114" s="1224"/>
      <c r="M114" s="366">
        <v>0</v>
      </c>
      <c r="N114" s="366">
        <v>0</v>
      </c>
      <c r="O114" s="366">
        <v>0</v>
      </c>
      <c r="P114" s="366">
        <v>0</v>
      </c>
      <c r="Q114" s="366">
        <v>0</v>
      </c>
      <c r="R114" s="1434">
        <v>0</v>
      </c>
      <c r="S114" s="1435">
        <v>0</v>
      </c>
      <c r="T114" s="1435">
        <v>0</v>
      </c>
      <c r="U114" s="1435">
        <v>0</v>
      </c>
      <c r="V114" s="1435">
        <v>0</v>
      </c>
      <c r="W114" s="1435">
        <v>0</v>
      </c>
      <c r="X114" s="1435">
        <v>0</v>
      </c>
      <c r="Y114" s="1435">
        <v>0</v>
      </c>
      <c r="Z114" s="1435">
        <v>0</v>
      </c>
      <c r="AA114" s="1435">
        <v>0</v>
      </c>
      <c r="AB114" s="1435">
        <v>0</v>
      </c>
      <c r="AC114" s="1435">
        <v>0</v>
      </c>
      <c r="AD114" s="1435">
        <v>0</v>
      </c>
      <c r="AE114" s="1435">
        <v>0</v>
      </c>
      <c r="AF114" s="1435">
        <v>0</v>
      </c>
      <c r="AG114" s="1435">
        <v>0</v>
      </c>
      <c r="AH114" s="1435">
        <v>0</v>
      </c>
      <c r="AI114" s="1435">
        <v>0</v>
      </c>
      <c r="AJ114" s="1435">
        <v>0</v>
      </c>
      <c r="AK114" s="1435">
        <v>0</v>
      </c>
      <c r="AL114" s="1435">
        <v>0</v>
      </c>
      <c r="AM114" s="1435">
        <v>0</v>
      </c>
      <c r="AN114" s="1435">
        <v>0</v>
      </c>
      <c r="AO114" s="1435">
        <v>0</v>
      </c>
      <c r="AP114" s="1435">
        <v>0</v>
      </c>
      <c r="AQ114" s="1435">
        <v>0</v>
      </c>
      <c r="AR114" s="1435">
        <v>0</v>
      </c>
      <c r="AS114" s="1435">
        <v>0</v>
      </c>
      <c r="AT114" s="1435">
        <v>0</v>
      </c>
      <c r="AU114" s="1435">
        <v>0</v>
      </c>
      <c r="AV114" s="1435">
        <v>0</v>
      </c>
      <c r="AW114" s="1435">
        <v>0</v>
      </c>
      <c r="AX114" s="1435">
        <v>0</v>
      </c>
      <c r="AY114" s="1435">
        <v>0</v>
      </c>
      <c r="AZ114" s="1435">
        <v>0</v>
      </c>
      <c r="BA114" s="1435">
        <v>0</v>
      </c>
      <c r="BB114" s="1435">
        <v>0</v>
      </c>
      <c r="BC114" s="1435">
        <v>0</v>
      </c>
      <c r="BD114" s="1435">
        <v>0</v>
      </c>
      <c r="BE114" s="1435">
        <v>0</v>
      </c>
      <c r="BF114" s="1435">
        <v>0</v>
      </c>
      <c r="BG114" s="1435">
        <v>0</v>
      </c>
      <c r="BH114" s="1435">
        <v>0</v>
      </c>
      <c r="BI114" s="1435">
        <v>0</v>
      </c>
      <c r="BJ114" s="1435">
        <v>0</v>
      </c>
      <c r="BK114" s="1435">
        <v>0</v>
      </c>
      <c r="BL114" s="1435">
        <v>0</v>
      </c>
      <c r="BM114" s="1435">
        <v>0</v>
      </c>
      <c r="BN114" s="1435">
        <v>0</v>
      </c>
      <c r="BO114" s="1435">
        <v>0</v>
      </c>
      <c r="BP114" s="1436"/>
      <c r="BQ114" s="1437"/>
      <c r="BR114" s="1437"/>
      <c r="BS114" s="1437"/>
      <c r="BT114" s="1437"/>
      <c r="BU114" s="1437"/>
      <c r="BV114" s="1437"/>
      <c r="BW114" s="1437"/>
      <c r="BX114" s="1437"/>
      <c r="BY114" s="1437"/>
      <c r="BZ114" s="1437"/>
      <c r="CA114" s="1437"/>
      <c r="CB114" s="1437"/>
      <c r="CC114" s="1437"/>
      <c r="CD114" s="1437"/>
      <c r="CE114" s="1437"/>
      <c r="CF114" s="1437"/>
      <c r="CG114" s="1437"/>
      <c r="CH114" s="1437"/>
      <c r="CI114" s="1437"/>
      <c r="CJ114" s="1437"/>
      <c r="CK114" s="1437"/>
      <c r="CL114" s="1437"/>
      <c r="CM114" s="1437"/>
      <c r="CN114" s="1503"/>
      <c r="CO114" s="1580"/>
    </row>
    <row r="115" spans="2:93" ht="14.4" thickBot="1" x14ac:dyDescent="0.3">
      <c r="B11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5" s="1427" t="s">
        <v>2229</v>
      </c>
      <c r="D115" s="1428" t="s">
        <v>2230</v>
      </c>
      <c r="E115" s="1429" t="s">
        <v>775</v>
      </c>
      <c r="F115" s="1430" t="str">
        <f>VLOOKUP(TBL5_OptBen[[#This Row],[Option Type (defined list)]],'Option Typs_Grps'!B$2:C$47, 2, FALSE)</f>
        <v>Distribution Options</v>
      </c>
      <c r="G115" s="1427" t="s">
        <v>1871</v>
      </c>
      <c r="H115" s="1428" t="s">
        <v>2115</v>
      </c>
      <c r="I115" s="1431" t="s">
        <v>355</v>
      </c>
      <c r="J115" s="1432" t="s">
        <v>146</v>
      </c>
      <c r="K115" s="1433">
        <v>2</v>
      </c>
      <c r="L115" s="1224"/>
      <c r="M115" s="366"/>
      <c r="N115" s="366"/>
      <c r="O115" s="366"/>
      <c r="P115" s="366"/>
      <c r="Q115" s="366"/>
      <c r="R115" s="1434"/>
      <c r="S115" s="1435"/>
      <c r="T115" s="1435"/>
      <c r="U115" s="1435"/>
      <c r="V115" s="1435">
        <v>-24</v>
      </c>
      <c r="W115" s="1435">
        <v>-24</v>
      </c>
      <c r="X115" s="1435">
        <v>-24</v>
      </c>
      <c r="Y115" s="1435">
        <v>-24</v>
      </c>
      <c r="Z115" s="1435">
        <v>-24</v>
      </c>
      <c r="AA115" s="1435">
        <v>-24</v>
      </c>
      <c r="AB115" s="1435">
        <v>-24</v>
      </c>
      <c r="AC115" s="1435">
        <v>-24</v>
      </c>
      <c r="AD115" s="1435">
        <v>-24</v>
      </c>
      <c r="AE115" s="1435">
        <v>-24</v>
      </c>
      <c r="AF115" s="1435">
        <v>-24</v>
      </c>
      <c r="AG115" s="1435">
        <v>-24</v>
      </c>
      <c r="AH115" s="1435">
        <v>-24</v>
      </c>
      <c r="AI115" s="1435">
        <v>-24</v>
      </c>
      <c r="AJ115" s="1435">
        <v>-24</v>
      </c>
      <c r="AK115" s="1435">
        <v>-24</v>
      </c>
      <c r="AL115" s="1435">
        <v>-24</v>
      </c>
      <c r="AM115" s="1435">
        <v>-24</v>
      </c>
      <c r="AN115" s="1435">
        <v>-24</v>
      </c>
      <c r="AO115" s="1435">
        <v>-24</v>
      </c>
      <c r="AP115" s="1435">
        <v>-24</v>
      </c>
      <c r="AQ115" s="1435">
        <v>-24</v>
      </c>
      <c r="AR115" s="1435">
        <v>-24</v>
      </c>
      <c r="AS115" s="1435">
        <v>-24</v>
      </c>
      <c r="AT115" s="1435">
        <v>-24</v>
      </c>
      <c r="AU115" s="1435">
        <v>-24</v>
      </c>
      <c r="AV115" s="1435">
        <v>-24</v>
      </c>
      <c r="AW115" s="1435">
        <v>-24</v>
      </c>
      <c r="AX115" s="1435">
        <v>-24</v>
      </c>
      <c r="AY115" s="1435">
        <v>-24</v>
      </c>
      <c r="AZ115" s="1435">
        <v>-24</v>
      </c>
      <c r="BA115" s="1435">
        <v>-24</v>
      </c>
      <c r="BB115" s="1435">
        <v>-24</v>
      </c>
      <c r="BC115" s="1435">
        <v>-24</v>
      </c>
      <c r="BD115" s="1435">
        <v>-24</v>
      </c>
      <c r="BE115" s="1435">
        <v>-24</v>
      </c>
      <c r="BF115" s="1435">
        <v>-24</v>
      </c>
      <c r="BG115" s="1435">
        <v>-24</v>
      </c>
      <c r="BH115" s="1435">
        <v>-24</v>
      </c>
      <c r="BI115" s="1435">
        <v>-24</v>
      </c>
      <c r="BJ115" s="1435">
        <v>-24</v>
      </c>
      <c r="BK115" s="1435">
        <v>-24</v>
      </c>
      <c r="BL115" s="1435">
        <v>-24</v>
      </c>
      <c r="BM115" s="1435">
        <v>-24</v>
      </c>
      <c r="BN115" s="1435">
        <v>-24</v>
      </c>
      <c r="BO115" s="1435">
        <v>-24</v>
      </c>
      <c r="BP115" s="1436"/>
      <c r="BQ115" s="1437"/>
      <c r="BR115" s="1437"/>
      <c r="BS115" s="1437"/>
      <c r="BT115" s="1437"/>
      <c r="BU115" s="1437"/>
      <c r="BV115" s="1437"/>
      <c r="BW115" s="1437"/>
      <c r="BX115" s="1437"/>
      <c r="BY115" s="1437"/>
      <c r="BZ115" s="1437"/>
      <c r="CA115" s="1437"/>
      <c r="CB115" s="1437"/>
      <c r="CC115" s="1437"/>
      <c r="CD115" s="1437"/>
      <c r="CE115" s="1437"/>
      <c r="CF115" s="1437"/>
      <c r="CG115" s="1437"/>
      <c r="CH115" s="1437"/>
      <c r="CI115" s="1437"/>
      <c r="CJ115" s="1437"/>
      <c r="CK115" s="1437"/>
      <c r="CL115" s="1437"/>
      <c r="CM115" s="1437"/>
      <c r="CN115" s="1503"/>
      <c r="CO115" s="1580"/>
    </row>
    <row r="116" spans="2:93" ht="14.4" thickBot="1" x14ac:dyDescent="0.3">
      <c r="B11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6" s="1427" t="s">
        <v>2246</v>
      </c>
      <c r="D116" s="1428" t="s">
        <v>2231</v>
      </c>
      <c r="E116" s="1429" t="s">
        <v>775</v>
      </c>
      <c r="F116" s="1430" t="str">
        <f>VLOOKUP(TBL5_OptBen[[#This Row],[Option Type (defined list)]],'Option Typs_Grps'!B$2:C$47, 2, FALSE)</f>
        <v>Distribution Options</v>
      </c>
      <c r="G116" s="1427" t="s">
        <v>1871</v>
      </c>
      <c r="H116" s="1428" t="s">
        <v>2115</v>
      </c>
      <c r="I116" s="1431" t="s">
        <v>355</v>
      </c>
      <c r="J116" s="1432" t="s">
        <v>146</v>
      </c>
      <c r="K116" s="1433">
        <v>2</v>
      </c>
      <c r="L116" s="1224"/>
      <c r="M116" s="366">
        <v>0</v>
      </c>
      <c r="N116" s="366">
        <v>0</v>
      </c>
      <c r="O116" s="366">
        <v>0</v>
      </c>
      <c r="P116" s="366">
        <v>0</v>
      </c>
      <c r="Q116" s="366">
        <v>0</v>
      </c>
      <c r="R116" s="1434">
        <v>0</v>
      </c>
      <c r="S116" s="1435">
        <v>0</v>
      </c>
      <c r="T116" s="1435">
        <v>0</v>
      </c>
      <c r="U116" s="1435">
        <v>0</v>
      </c>
      <c r="V116" s="1435">
        <v>0</v>
      </c>
      <c r="W116" s="1435">
        <v>0</v>
      </c>
      <c r="X116" s="1435">
        <v>0</v>
      </c>
      <c r="Y116" s="1435">
        <v>0</v>
      </c>
      <c r="Z116" s="1435">
        <v>0</v>
      </c>
      <c r="AA116" s="1435">
        <v>0</v>
      </c>
      <c r="AB116" s="1435">
        <v>0</v>
      </c>
      <c r="AC116" s="1435">
        <v>0</v>
      </c>
      <c r="AD116" s="1435">
        <v>0</v>
      </c>
      <c r="AE116" s="1435">
        <v>0</v>
      </c>
      <c r="AF116" s="1435">
        <v>0</v>
      </c>
      <c r="AG116" s="1435">
        <v>0</v>
      </c>
      <c r="AH116" s="1435">
        <v>0</v>
      </c>
      <c r="AI116" s="1435">
        <v>0</v>
      </c>
      <c r="AJ116" s="1435">
        <v>0</v>
      </c>
      <c r="AK116" s="1435">
        <v>0</v>
      </c>
      <c r="AL116" s="1435">
        <v>0</v>
      </c>
      <c r="AM116" s="1435">
        <v>0</v>
      </c>
      <c r="AN116" s="1435">
        <v>0</v>
      </c>
      <c r="AO116" s="1435">
        <v>0</v>
      </c>
      <c r="AP116" s="1435">
        <v>0</v>
      </c>
      <c r="AQ116" s="1435">
        <v>0</v>
      </c>
      <c r="AR116" s="1435">
        <v>0</v>
      </c>
      <c r="AS116" s="1435">
        <v>0</v>
      </c>
      <c r="AT116" s="1435">
        <v>0</v>
      </c>
      <c r="AU116" s="1435">
        <v>0</v>
      </c>
      <c r="AV116" s="1435">
        <v>0</v>
      </c>
      <c r="AW116" s="1435">
        <v>0</v>
      </c>
      <c r="AX116" s="1435">
        <v>0</v>
      </c>
      <c r="AY116" s="1435">
        <v>0</v>
      </c>
      <c r="AZ116" s="1435">
        <v>0</v>
      </c>
      <c r="BA116" s="1435">
        <v>0</v>
      </c>
      <c r="BB116" s="1435">
        <v>0</v>
      </c>
      <c r="BC116" s="1435">
        <v>0</v>
      </c>
      <c r="BD116" s="1435">
        <v>0</v>
      </c>
      <c r="BE116" s="1435">
        <v>0</v>
      </c>
      <c r="BF116" s="1435">
        <v>0</v>
      </c>
      <c r="BG116" s="1435">
        <v>0</v>
      </c>
      <c r="BH116" s="1435">
        <v>0</v>
      </c>
      <c r="BI116" s="1435">
        <v>0</v>
      </c>
      <c r="BJ116" s="1435">
        <v>0</v>
      </c>
      <c r="BK116" s="1435">
        <v>0</v>
      </c>
      <c r="BL116" s="1435">
        <v>0</v>
      </c>
      <c r="BM116" s="1435">
        <v>0</v>
      </c>
      <c r="BN116" s="1435">
        <v>0</v>
      </c>
      <c r="BO116" s="1435">
        <v>0</v>
      </c>
      <c r="BP116" s="1436"/>
      <c r="BQ116" s="1437"/>
      <c r="BR116" s="1437"/>
      <c r="BS116" s="1437"/>
      <c r="BT116" s="1437"/>
      <c r="BU116" s="1437"/>
      <c r="BV116" s="1437"/>
      <c r="BW116" s="1437"/>
      <c r="BX116" s="1437"/>
      <c r="BY116" s="1437"/>
      <c r="BZ116" s="1437"/>
      <c r="CA116" s="1437"/>
      <c r="CB116" s="1437"/>
      <c r="CC116" s="1437"/>
      <c r="CD116" s="1437"/>
      <c r="CE116" s="1437"/>
      <c r="CF116" s="1437"/>
      <c r="CG116" s="1437"/>
      <c r="CH116" s="1437"/>
      <c r="CI116" s="1437"/>
      <c r="CJ116" s="1437"/>
      <c r="CK116" s="1437"/>
      <c r="CL116" s="1437"/>
      <c r="CM116" s="1437"/>
      <c r="CN116" s="1503"/>
      <c r="CO116" s="1580"/>
    </row>
    <row r="117" spans="2:93" ht="14.4" thickBot="1" x14ac:dyDescent="0.3">
      <c r="B11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7" s="1427" t="s">
        <v>2247</v>
      </c>
      <c r="D117" s="1428" t="s">
        <v>2232</v>
      </c>
      <c r="E117" s="1429" t="s">
        <v>775</v>
      </c>
      <c r="F117" s="1430" t="str">
        <f>VLOOKUP(TBL5_OptBen[[#This Row],[Option Type (defined list)]],'Option Typs_Grps'!B$2:C$47, 2, FALSE)</f>
        <v>Distribution Options</v>
      </c>
      <c r="G117" s="1427" t="s">
        <v>1871</v>
      </c>
      <c r="H117" s="1428" t="s">
        <v>2115</v>
      </c>
      <c r="I117" s="1431" t="s">
        <v>355</v>
      </c>
      <c r="J117" s="1432" t="s">
        <v>146</v>
      </c>
      <c r="K117" s="1433">
        <v>2</v>
      </c>
      <c r="L117" s="1224"/>
      <c r="M117" s="366"/>
      <c r="N117" s="366"/>
      <c r="O117" s="366"/>
      <c r="P117" s="366"/>
      <c r="Q117" s="366"/>
      <c r="R117" s="1434"/>
      <c r="S117" s="1435">
        <v>-14.03187</v>
      </c>
      <c r="T117" s="1435">
        <v>-15</v>
      </c>
      <c r="U117" s="1435">
        <v>-10.634192499999999</v>
      </c>
      <c r="V117" s="1435">
        <v>-12.21373</v>
      </c>
      <c r="W117" s="1435">
        <v>-15</v>
      </c>
      <c r="X117" s="1435">
        <v>-15</v>
      </c>
      <c r="Y117" s="1435">
        <v>-15</v>
      </c>
      <c r="Z117" s="1435">
        <v>-15</v>
      </c>
      <c r="AA117" s="1435">
        <v>-15</v>
      </c>
      <c r="AB117" s="1435">
        <v>-15</v>
      </c>
      <c r="AC117" s="1435">
        <v>-15</v>
      </c>
      <c r="AD117" s="1435">
        <v>-15</v>
      </c>
      <c r="AE117" s="1435">
        <v>-15</v>
      </c>
      <c r="AF117" s="1435">
        <v>-15</v>
      </c>
      <c r="AG117" s="1435">
        <v>-15</v>
      </c>
      <c r="AH117" s="1435">
        <v>-13.404719999999999</v>
      </c>
      <c r="AI117" s="1435">
        <v>-13.830318500000001</v>
      </c>
      <c r="AJ117" s="1435">
        <v>-13.181495699999999</v>
      </c>
      <c r="AK117" s="1435">
        <v>-12.5602932</v>
      </c>
      <c r="AL117" s="1435">
        <v>-12.8808908</v>
      </c>
      <c r="AM117" s="1435">
        <v>-13.5162783</v>
      </c>
      <c r="AN117" s="1435">
        <v>-13.811805700000001</v>
      </c>
      <c r="AO117" s="1435">
        <v>-13.9597034</v>
      </c>
      <c r="AP117" s="1435">
        <v>-14.706911099999999</v>
      </c>
      <c r="AQ117" s="1435">
        <v>-15</v>
      </c>
      <c r="AR117" s="1435">
        <v>-15</v>
      </c>
      <c r="AS117" s="1435">
        <v>-15</v>
      </c>
      <c r="AT117" s="1435">
        <v>-11.762370000000001</v>
      </c>
      <c r="AU117" s="1435">
        <v>-11.1244774</v>
      </c>
      <c r="AV117" s="1435">
        <v>-11.209824599999999</v>
      </c>
      <c r="AW117" s="1435">
        <v>-9.8770830000000007</v>
      </c>
      <c r="AX117" s="1435">
        <v>-10.010899999999999</v>
      </c>
      <c r="AY117" s="1435">
        <v>-9.3138570000000005</v>
      </c>
      <c r="AZ117" s="1435">
        <v>-9.1903349999999993</v>
      </c>
      <c r="BA117" s="1435">
        <v>-8.5892429999999997</v>
      </c>
      <c r="BB117" s="1435">
        <v>-8.8446099999999994</v>
      </c>
      <c r="BC117" s="1435">
        <v>-7.8116574300000003</v>
      </c>
      <c r="BD117" s="1435">
        <v>-7.4531150000000004</v>
      </c>
      <c r="BE117" s="1435">
        <v>-7.4694423700000003</v>
      </c>
      <c r="BF117" s="1435">
        <v>-8.9378399999999996</v>
      </c>
      <c r="BG117" s="1435">
        <v>-9.8246680000000008</v>
      </c>
      <c r="BH117" s="1435">
        <v>-11.287605299999999</v>
      </c>
      <c r="BI117" s="1435">
        <v>-11.8448324</v>
      </c>
      <c r="BJ117" s="1435">
        <v>-12.998060000000001</v>
      </c>
      <c r="BK117" s="1435">
        <v>-14.3660975</v>
      </c>
      <c r="BL117" s="1435">
        <v>-15</v>
      </c>
      <c r="BM117" s="1435">
        <v>-15</v>
      </c>
      <c r="BN117" s="1435">
        <v>-15</v>
      </c>
      <c r="BO117" s="1435">
        <v>-15</v>
      </c>
      <c r="BP117" s="1436"/>
      <c r="BQ117" s="1437"/>
      <c r="BR117" s="1437"/>
      <c r="BS117" s="1437"/>
      <c r="BT117" s="1437"/>
      <c r="BU117" s="1437"/>
      <c r="BV117" s="1437"/>
      <c r="BW117" s="1437"/>
      <c r="BX117" s="1437"/>
      <c r="BY117" s="1437"/>
      <c r="BZ117" s="1437"/>
      <c r="CA117" s="1437"/>
      <c r="CB117" s="1437"/>
      <c r="CC117" s="1437"/>
      <c r="CD117" s="1437"/>
      <c r="CE117" s="1437"/>
      <c r="CF117" s="1437"/>
      <c r="CG117" s="1437"/>
      <c r="CH117" s="1437"/>
      <c r="CI117" s="1437"/>
      <c r="CJ117" s="1437"/>
      <c r="CK117" s="1437"/>
      <c r="CL117" s="1437"/>
      <c r="CM117" s="1437"/>
      <c r="CN117" s="1503"/>
      <c r="CO117" s="1580"/>
    </row>
    <row r="118" spans="2:93" ht="14.4" thickBot="1" x14ac:dyDescent="0.3">
      <c r="B11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8" s="1427" t="s">
        <v>2233</v>
      </c>
      <c r="D118" s="1428" t="s">
        <v>2234</v>
      </c>
      <c r="E118" s="1429" t="s">
        <v>775</v>
      </c>
      <c r="F118" s="1430" t="str">
        <f>VLOOKUP(TBL5_OptBen[[#This Row],[Option Type (defined list)]],'Option Typs_Grps'!B$2:C$47, 2, FALSE)</f>
        <v>Distribution Options</v>
      </c>
      <c r="G118" s="1427" t="s">
        <v>1871</v>
      </c>
      <c r="H118" s="1428" t="s">
        <v>2115</v>
      </c>
      <c r="I118" s="1431" t="s">
        <v>355</v>
      </c>
      <c r="J118" s="1432" t="s">
        <v>146</v>
      </c>
      <c r="K118" s="1433">
        <v>2</v>
      </c>
      <c r="L118" s="1224"/>
      <c r="M118" s="366"/>
      <c r="N118" s="366"/>
      <c r="O118" s="366"/>
      <c r="P118" s="366"/>
      <c r="Q118" s="366"/>
      <c r="R118" s="1434"/>
      <c r="S118" s="1435"/>
      <c r="T118" s="1435"/>
      <c r="U118" s="1435"/>
      <c r="V118" s="1435">
        <v>-18.690685299999998</v>
      </c>
      <c r="W118" s="1435">
        <v>-9.3207609999999992</v>
      </c>
      <c r="X118" s="1435">
        <v>-8.4185929999999995</v>
      </c>
      <c r="Y118" s="1435">
        <v>-6.7612509999999997</v>
      </c>
      <c r="Z118" s="1435">
        <v>-6.1342230000000004</v>
      </c>
      <c r="AA118" s="1435">
        <v>-4.2291210000000001</v>
      </c>
      <c r="AB118" s="1435">
        <v>-5.2625510000000002</v>
      </c>
      <c r="AC118" s="1435">
        <v>-6.2793226200000003</v>
      </c>
      <c r="AD118" s="1435">
        <v>-5.9406610000000004</v>
      </c>
      <c r="AE118" s="1435">
        <v>-6.6491210000000001</v>
      </c>
      <c r="AF118" s="1435">
        <v>-7.4755516100000001</v>
      </c>
      <c r="AG118" s="1435">
        <v>-2.5268433099999998</v>
      </c>
      <c r="AH118" s="1435">
        <v>-21</v>
      </c>
      <c r="AI118" s="1435">
        <v>-21</v>
      </c>
      <c r="AJ118" s="1435">
        <v>-21</v>
      </c>
      <c r="AK118" s="1435">
        <v>-21</v>
      </c>
      <c r="AL118" s="1435">
        <v>-21</v>
      </c>
      <c r="AM118" s="1435">
        <v>-21</v>
      </c>
      <c r="AN118" s="1435">
        <v>-21</v>
      </c>
      <c r="AO118" s="1435">
        <v>-21</v>
      </c>
      <c r="AP118" s="1435">
        <v>-21</v>
      </c>
      <c r="AQ118" s="1435">
        <v>-21</v>
      </c>
      <c r="AR118" s="1435">
        <v>-21</v>
      </c>
      <c r="AS118" s="1435">
        <v>-21</v>
      </c>
      <c r="AT118" s="1435">
        <v>-21</v>
      </c>
      <c r="AU118" s="1435">
        <v>-21</v>
      </c>
      <c r="AV118" s="1435">
        <v>-21</v>
      </c>
      <c r="AW118" s="1435">
        <v>-21</v>
      </c>
      <c r="AX118" s="1435">
        <v>-21</v>
      </c>
      <c r="AY118" s="1435">
        <v>-21</v>
      </c>
      <c r="AZ118" s="1435">
        <v>-21</v>
      </c>
      <c r="BA118" s="1435">
        <v>-21</v>
      </c>
      <c r="BB118" s="1435">
        <v>-21</v>
      </c>
      <c r="BC118" s="1435">
        <v>-21</v>
      </c>
      <c r="BD118" s="1435">
        <v>-21</v>
      </c>
      <c r="BE118" s="1435">
        <v>-21</v>
      </c>
      <c r="BF118" s="1435">
        <v>-21</v>
      </c>
      <c r="BG118" s="1435">
        <v>-21</v>
      </c>
      <c r="BH118" s="1435">
        <v>-21</v>
      </c>
      <c r="BI118" s="1435">
        <v>-21</v>
      </c>
      <c r="BJ118" s="1435">
        <v>-21</v>
      </c>
      <c r="BK118" s="1435">
        <v>-21</v>
      </c>
      <c r="BL118" s="1435">
        <v>-21</v>
      </c>
      <c r="BM118" s="1435">
        <v>-21</v>
      </c>
      <c r="BN118" s="1435">
        <v>-21</v>
      </c>
      <c r="BO118" s="1435">
        <v>-21</v>
      </c>
      <c r="BP118" s="1436"/>
      <c r="BQ118" s="1437"/>
      <c r="BR118" s="1437"/>
      <c r="BS118" s="1437"/>
      <c r="BT118" s="1437"/>
      <c r="BU118" s="1437"/>
      <c r="BV118" s="1437"/>
      <c r="BW118" s="1437"/>
      <c r="BX118" s="1437"/>
      <c r="BY118" s="1437"/>
      <c r="BZ118" s="1437"/>
      <c r="CA118" s="1437"/>
      <c r="CB118" s="1437"/>
      <c r="CC118" s="1437"/>
      <c r="CD118" s="1437"/>
      <c r="CE118" s="1437"/>
      <c r="CF118" s="1437"/>
      <c r="CG118" s="1437"/>
      <c r="CH118" s="1437"/>
      <c r="CI118" s="1437"/>
      <c r="CJ118" s="1437"/>
      <c r="CK118" s="1437"/>
      <c r="CL118" s="1437"/>
      <c r="CM118" s="1437"/>
      <c r="CN118" s="1503"/>
      <c r="CO118" s="1580"/>
    </row>
    <row r="119" spans="2:93" ht="14.4" thickBot="1" x14ac:dyDescent="0.3">
      <c r="B11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9" s="1427" t="s">
        <v>1740</v>
      </c>
      <c r="D119" s="1428" t="s">
        <v>2008</v>
      </c>
      <c r="E119" s="1429" t="s">
        <v>769</v>
      </c>
      <c r="F119" s="1430" t="str">
        <f>VLOOKUP(TBL5_OptBen[[#This Row],[Option Type (defined list)]],'Option Typs_Grps'!B$2:C$47, 2, FALSE)</f>
        <v>Resource Options</v>
      </c>
      <c r="G119" s="1427" t="s">
        <v>1871</v>
      </c>
      <c r="H119" s="1428" t="s">
        <v>2115</v>
      </c>
      <c r="I119" s="1431" t="s">
        <v>355</v>
      </c>
      <c r="J119" s="1432" t="s">
        <v>146</v>
      </c>
      <c r="K119" s="1433">
        <v>2</v>
      </c>
      <c r="L119" s="1224"/>
      <c r="M119" s="366"/>
      <c r="N119" s="366"/>
      <c r="O119" s="366"/>
      <c r="P119" s="366"/>
      <c r="Q119" s="366"/>
      <c r="R119" s="1434"/>
      <c r="S119" s="1435"/>
      <c r="T119" s="1435"/>
      <c r="U119" s="1435"/>
      <c r="V119" s="1435"/>
      <c r="W119" s="1435"/>
      <c r="X119" s="1435"/>
      <c r="Y119" s="1435"/>
      <c r="Z119" s="1435"/>
      <c r="AA119" s="1435"/>
      <c r="AB119" s="1435"/>
      <c r="AC119" s="1435"/>
      <c r="AD119" s="1435"/>
      <c r="AE119" s="1435"/>
      <c r="AF119" s="1435">
        <v>0</v>
      </c>
      <c r="AG119" s="1435">
        <v>0</v>
      </c>
      <c r="AH119" s="1435">
        <v>0</v>
      </c>
      <c r="AI119" s="1435">
        <v>0</v>
      </c>
      <c r="AJ119" s="1435">
        <v>0</v>
      </c>
      <c r="AK119" s="1435">
        <v>0</v>
      </c>
      <c r="AL119" s="1435">
        <v>0</v>
      </c>
      <c r="AM119" s="1435">
        <v>0</v>
      </c>
      <c r="AN119" s="1435">
        <v>0</v>
      </c>
      <c r="AO119" s="1435">
        <v>0</v>
      </c>
      <c r="AP119" s="1435">
        <v>0</v>
      </c>
      <c r="AQ119" s="1435">
        <v>0</v>
      </c>
      <c r="AR119" s="1435">
        <v>0</v>
      </c>
      <c r="AS119" s="1435">
        <v>0</v>
      </c>
      <c r="AT119" s="1435">
        <v>0</v>
      </c>
      <c r="AU119" s="1435">
        <v>0</v>
      </c>
      <c r="AV119" s="1435">
        <v>0</v>
      </c>
      <c r="AW119" s="1435">
        <v>0</v>
      </c>
      <c r="AX119" s="1435">
        <v>0</v>
      </c>
      <c r="AY119" s="1435">
        <v>0</v>
      </c>
      <c r="AZ119" s="1435">
        <v>0</v>
      </c>
      <c r="BA119" s="1435">
        <v>0</v>
      </c>
      <c r="BB119" s="1435">
        <v>0</v>
      </c>
      <c r="BC119" s="1435">
        <v>0</v>
      </c>
      <c r="BD119" s="1435">
        <v>0</v>
      </c>
      <c r="BE119" s="1435">
        <v>0</v>
      </c>
      <c r="BF119" s="1435">
        <v>0</v>
      </c>
      <c r="BG119" s="1435">
        <v>0</v>
      </c>
      <c r="BH119" s="1435">
        <v>0</v>
      </c>
      <c r="BI119" s="1435">
        <v>0</v>
      </c>
      <c r="BJ119" s="1435">
        <v>0</v>
      </c>
      <c r="BK119" s="1435">
        <v>0</v>
      </c>
      <c r="BL119" s="1435">
        <v>0</v>
      </c>
      <c r="BM119" s="1435">
        <v>0</v>
      </c>
      <c r="BN119" s="1435">
        <v>0</v>
      </c>
      <c r="BO119" s="1435">
        <v>0</v>
      </c>
      <c r="BP119" s="1436"/>
      <c r="BQ119" s="1437"/>
      <c r="BR119" s="1437"/>
      <c r="BS119" s="1437"/>
      <c r="BT119" s="1437"/>
      <c r="BU119" s="1437"/>
      <c r="BV119" s="1437"/>
      <c r="BW119" s="1437"/>
      <c r="BX119" s="1437"/>
      <c r="BY119" s="1437"/>
      <c r="BZ119" s="1437"/>
      <c r="CA119" s="1437"/>
      <c r="CB119" s="1437"/>
      <c r="CC119" s="1437"/>
      <c r="CD119" s="1437"/>
      <c r="CE119" s="1437"/>
      <c r="CF119" s="1437"/>
      <c r="CG119" s="1437"/>
      <c r="CH119" s="1437"/>
      <c r="CI119" s="1437"/>
      <c r="CJ119" s="1437"/>
      <c r="CK119" s="1437"/>
      <c r="CL119" s="1437"/>
      <c r="CM119" s="1437"/>
      <c r="CN119" s="1503"/>
      <c r="CO119" s="1580"/>
    </row>
    <row r="120" spans="2:93" ht="14.4" thickBot="1" x14ac:dyDescent="0.3">
      <c r="B12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0" s="1427" t="s">
        <v>2235</v>
      </c>
      <c r="D120" s="1428" t="s">
        <v>2249</v>
      </c>
      <c r="E120" s="1429" t="s">
        <v>769</v>
      </c>
      <c r="F120" s="1430" t="str">
        <f>VLOOKUP(TBL5_OptBen[[#This Row],[Option Type (defined list)]],'Option Typs_Grps'!B$2:C$47, 2, FALSE)</f>
        <v>Resource Options</v>
      </c>
      <c r="G120" s="1427" t="s">
        <v>1871</v>
      </c>
      <c r="H120" s="1428" t="s">
        <v>2115</v>
      </c>
      <c r="I120" s="1431" t="s">
        <v>355</v>
      </c>
      <c r="J120" s="1432" t="s">
        <v>146</v>
      </c>
      <c r="K120" s="1433">
        <v>2</v>
      </c>
      <c r="L120" s="1224"/>
      <c r="M120" s="366"/>
      <c r="N120" s="366"/>
      <c r="O120" s="366"/>
      <c r="P120" s="366"/>
      <c r="Q120" s="366"/>
      <c r="R120" s="1434"/>
      <c r="S120" s="1435"/>
      <c r="T120" s="1435"/>
      <c r="U120" s="1435"/>
      <c r="V120" s="1435"/>
      <c r="W120" s="1435"/>
      <c r="X120" s="1435"/>
      <c r="Y120" s="1435"/>
      <c r="Z120" s="1435"/>
      <c r="AA120" s="1435"/>
      <c r="AB120" s="1435"/>
      <c r="AC120" s="1435"/>
      <c r="AD120" s="1435"/>
      <c r="AE120" s="1435"/>
      <c r="AF120" s="1435">
        <v>-1.09293</v>
      </c>
      <c r="AG120" s="1435">
        <v>-6.7166800000000002</v>
      </c>
      <c r="AH120" s="1435">
        <v>-24.223409</v>
      </c>
      <c r="AI120" s="1435">
        <v>-23.101361749999999</v>
      </c>
      <c r="AJ120" s="1435">
        <v>-24.349643700000001</v>
      </c>
      <c r="AK120" s="1435">
        <v>-25.551996200000001</v>
      </c>
      <c r="AL120" s="1435">
        <v>-25.924409390000001</v>
      </c>
      <c r="AM120" s="1435">
        <v>-25.875350000000001</v>
      </c>
      <c r="AN120" s="1435">
        <v>-26.5551338</v>
      </c>
      <c r="AO120" s="1435">
        <v>-27.4892559</v>
      </c>
      <c r="AP120" s="1435">
        <v>-25.737298490000001</v>
      </c>
      <c r="AQ120" s="1435">
        <v>-23.863904999999999</v>
      </c>
      <c r="AR120" s="1435">
        <v>-25.015573</v>
      </c>
      <c r="AS120" s="1435">
        <v>-22.184999999999999</v>
      </c>
      <c r="AT120" s="1435">
        <v>-25.50451</v>
      </c>
      <c r="AU120" s="1435">
        <v>-26.540692329999999</v>
      </c>
      <c r="AV120" s="1435">
        <v>-26.669384999999998</v>
      </c>
      <c r="AW120" s="1435">
        <v>-29.6607819</v>
      </c>
      <c r="AX120" s="1435">
        <v>-29.752251999999999</v>
      </c>
      <c r="AY120" s="1435">
        <v>-32.399271999999996</v>
      </c>
      <c r="AZ120" s="1435">
        <v>-33.504840000000002</v>
      </c>
      <c r="BA120" s="1435">
        <v>-36.03519</v>
      </c>
      <c r="BB120" s="1435">
        <v>-34.921320000000001</v>
      </c>
      <c r="BC120" s="1435">
        <v>-37.735072000000002</v>
      </c>
      <c r="BD120" s="1435">
        <v>-38.3476219</v>
      </c>
      <c r="BE120" s="1435">
        <v>-38.106140000000003</v>
      </c>
      <c r="BF120" s="1435">
        <v>-35.264560000000003</v>
      </c>
      <c r="BG120" s="1435">
        <v>-33.968851999999998</v>
      </c>
      <c r="BH120" s="1435">
        <v>-32.600394999999999</v>
      </c>
      <c r="BI120" s="1435">
        <v>-32.560257</v>
      </c>
      <c r="BJ120" s="1435">
        <v>-32.256419999999999</v>
      </c>
      <c r="BK120" s="1435">
        <v>-31.327081700000001</v>
      </c>
      <c r="BL120" s="1435">
        <v>-31.039480000000001</v>
      </c>
      <c r="BM120" s="1435">
        <v>-31.54128</v>
      </c>
      <c r="BN120" s="1435">
        <v>-31.707080000000001</v>
      </c>
      <c r="BO120" s="1435">
        <v>-31.900680000000001</v>
      </c>
      <c r="BP120" s="1436"/>
      <c r="BQ120" s="1437"/>
      <c r="BR120" s="1437"/>
      <c r="BS120" s="1437"/>
      <c r="BT120" s="1437"/>
      <c r="BU120" s="1437"/>
      <c r="BV120" s="1437"/>
      <c r="BW120" s="1437"/>
      <c r="BX120" s="1437"/>
      <c r="BY120" s="1437"/>
      <c r="BZ120" s="1437"/>
      <c r="CA120" s="1437"/>
      <c r="CB120" s="1437"/>
      <c r="CC120" s="1437"/>
      <c r="CD120" s="1437"/>
      <c r="CE120" s="1437"/>
      <c r="CF120" s="1437"/>
      <c r="CG120" s="1437"/>
      <c r="CH120" s="1437"/>
      <c r="CI120" s="1437"/>
      <c r="CJ120" s="1437"/>
      <c r="CK120" s="1437"/>
      <c r="CL120" s="1437"/>
      <c r="CM120" s="1437"/>
      <c r="CN120" s="1503"/>
      <c r="CO120" s="1580"/>
    </row>
    <row r="121" spans="2:93" ht="14.4" thickBot="1" x14ac:dyDescent="0.3">
      <c r="B12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1" s="1427" t="s">
        <v>1732</v>
      </c>
      <c r="D121" s="1428" t="s">
        <v>1609</v>
      </c>
      <c r="E121" s="1429" t="s">
        <v>1240</v>
      </c>
      <c r="F121" s="1430" t="str">
        <f>VLOOKUP(TBL5_OptBen[[#This Row],[Option Type (defined list)]],'Option Typs_Grps'!B$2:C$47, 2, FALSE)</f>
        <v>Customer Options</v>
      </c>
      <c r="G121" s="1427" t="s">
        <v>1871</v>
      </c>
      <c r="H121" s="1428" t="s">
        <v>2115</v>
      </c>
      <c r="I121" s="1431" t="s">
        <v>355</v>
      </c>
      <c r="J121" s="1432" t="s">
        <v>146</v>
      </c>
      <c r="K121" s="1433">
        <v>2</v>
      </c>
      <c r="L121" s="1224"/>
      <c r="M121" s="366"/>
      <c r="N121" s="366"/>
      <c r="O121" s="366"/>
      <c r="P121" s="366"/>
      <c r="Q121" s="366"/>
      <c r="R121" s="1434">
        <v>0.2293</v>
      </c>
      <c r="S121" s="1435">
        <v>0.45700000000000002</v>
      </c>
      <c r="T121" s="1435">
        <v>0.68340000000000001</v>
      </c>
      <c r="U121" s="1435">
        <v>0.90879999999999994</v>
      </c>
      <c r="V121" s="1435">
        <v>1.1334</v>
      </c>
      <c r="W121" s="1435">
        <v>1.5717000000000001</v>
      </c>
      <c r="X121" s="1435">
        <v>2.0093999999999999</v>
      </c>
      <c r="Y121" s="1435">
        <v>2.4467999999999996</v>
      </c>
      <c r="Z121" s="1435">
        <v>2.8837999999999999</v>
      </c>
      <c r="AA121" s="1435">
        <v>3.3206000000000002</v>
      </c>
      <c r="AB121" s="1435">
        <v>3.5428999999999999</v>
      </c>
      <c r="AC121" s="1435">
        <v>3.7650999999999999</v>
      </c>
      <c r="AD121" s="1435">
        <v>3.9870999999999999</v>
      </c>
      <c r="AE121" s="1435">
        <v>4.2089999999999996</v>
      </c>
      <c r="AF121" s="1435">
        <v>4.4307999999999996</v>
      </c>
      <c r="AG121" s="1435">
        <v>4.6524999999999999</v>
      </c>
      <c r="AH121" s="1435">
        <v>4.6711</v>
      </c>
      <c r="AI121" s="1435">
        <v>4.6896999999999993</v>
      </c>
      <c r="AJ121" s="1435">
        <v>4.7081999999999997</v>
      </c>
      <c r="AK121" s="1435">
        <v>4.7267000000000001</v>
      </c>
      <c r="AL121" s="1435">
        <v>4.7451000000000008</v>
      </c>
      <c r="AM121" s="1435">
        <v>4.7636000000000003</v>
      </c>
      <c r="AN121" s="1435">
        <v>4.782</v>
      </c>
      <c r="AO121" s="1435">
        <v>4.8004000000000007</v>
      </c>
      <c r="AP121" s="1435">
        <v>4.8187999999999995</v>
      </c>
      <c r="AQ121" s="1435">
        <v>4.8247999999999998</v>
      </c>
      <c r="AR121" s="1435">
        <v>4.8307000000000002</v>
      </c>
      <c r="AS121" s="1435">
        <v>4.8365999999999998</v>
      </c>
      <c r="AT121" s="1435">
        <v>4.8425000000000002</v>
      </c>
      <c r="AU121" s="1435">
        <v>4.8485000000000005</v>
      </c>
      <c r="AV121" s="1435">
        <v>4.8544</v>
      </c>
      <c r="AW121" s="1435">
        <v>4.8603000000000005</v>
      </c>
      <c r="AX121" s="1435">
        <v>4.8662000000000001</v>
      </c>
      <c r="AY121" s="1435">
        <v>4.8721999999999994</v>
      </c>
      <c r="AZ121" s="1435">
        <v>4.8780999999999999</v>
      </c>
      <c r="BA121" s="1435">
        <v>4.8840000000000003</v>
      </c>
      <c r="BB121" s="1435">
        <v>4.8899999999999997</v>
      </c>
      <c r="BC121" s="1435">
        <v>4.8959000000000001</v>
      </c>
      <c r="BD121" s="1435">
        <v>4.9017999999999997</v>
      </c>
      <c r="BE121" s="1435">
        <v>4.9077000000000002</v>
      </c>
      <c r="BF121" s="1435">
        <v>4.9137000000000004</v>
      </c>
      <c r="BG121" s="1435">
        <v>4.9196</v>
      </c>
      <c r="BH121" s="1435">
        <v>4.9255000000000004</v>
      </c>
      <c r="BI121" s="1435">
        <v>4.9314</v>
      </c>
      <c r="BJ121" s="1435">
        <v>4.9373999999999993</v>
      </c>
      <c r="BK121" s="1435">
        <v>4.9433000000000007</v>
      </c>
      <c r="BL121" s="1435">
        <v>4.9492000000000003</v>
      </c>
      <c r="BM121" s="1435">
        <v>4.9550999999999998</v>
      </c>
      <c r="BN121" s="1435">
        <v>4.9611000000000001</v>
      </c>
      <c r="BO121" s="1435">
        <v>4.9669999999999996</v>
      </c>
      <c r="BP121" s="1436">
        <v>4.9728999999999992</v>
      </c>
      <c r="BQ121" s="1437">
        <v>4.9788000000000006</v>
      </c>
      <c r="BR121" s="1437">
        <v>4.9847999999999999</v>
      </c>
      <c r="BS121" s="1437">
        <v>4.9907000000000004</v>
      </c>
      <c r="BT121" s="1437">
        <v>4.9965999999999999</v>
      </c>
      <c r="BU121" s="1437">
        <v>5.0026000000000002</v>
      </c>
      <c r="BV121" s="1437">
        <v>5.0085000000000006</v>
      </c>
      <c r="BW121" s="1437">
        <v>5.0144000000000002</v>
      </c>
      <c r="BX121" s="1437">
        <v>5.0202999999999998</v>
      </c>
      <c r="BY121" s="1437">
        <v>5.0263</v>
      </c>
      <c r="BZ121" s="1437">
        <v>5.0321999999999996</v>
      </c>
      <c r="CA121" s="1437">
        <v>5.0381999999999998</v>
      </c>
      <c r="CB121" s="1437">
        <v>5.0441000000000003</v>
      </c>
      <c r="CC121" s="1437">
        <v>5.0501000000000005</v>
      </c>
      <c r="CD121" s="1437">
        <v>5.056</v>
      </c>
      <c r="CE121" s="1437">
        <v>5.0618999999999996</v>
      </c>
      <c r="CF121" s="1437">
        <v>5.0678000000000001</v>
      </c>
      <c r="CG121" s="1437">
        <v>5.0738000000000003</v>
      </c>
      <c r="CH121" s="1437">
        <v>5.0796999999999999</v>
      </c>
      <c r="CI121" s="1437">
        <v>5.0856000000000003</v>
      </c>
      <c r="CJ121" s="1437">
        <v>5.0914999999999999</v>
      </c>
      <c r="CK121" s="1437">
        <v>5.0974999999999993</v>
      </c>
      <c r="CL121" s="1437">
        <v>5.1034000000000006</v>
      </c>
      <c r="CM121" s="1437">
        <v>5.1093000000000002</v>
      </c>
      <c r="CN121" s="1503">
        <v>5.1152999999999995</v>
      </c>
      <c r="CO121" s="1580"/>
    </row>
    <row r="122" spans="2:93" ht="14.4" thickBot="1" x14ac:dyDescent="0.3">
      <c r="B12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2" s="1427" t="s">
        <v>2251</v>
      </c>
      <c r="D122" s="1428" t="s">
        <v>2236</v>
      </c>
      <c r="E122" s="1429" t="s">
        <v>771</v>
      </c>
      <c r="F122" s="1430" t="str">
        <f>VLOOKUP(TBL5_OptBen[[#This Row],[Option Type (defined list)]],'Option Typs_Grps'!B$2:C$47, 2, FALSE)</f>
        <v>Resource Options</v>
      </c>
      <c r="G122" s="1427" t="s">
        <v>1871</v>
      </c>
      <c r="H122" s="1428" t="s">
        <v>2115</v>
      </c>
      <c r="I122" s="1431" t="s">
        <v>355</v>
      </c>
      <c r="J122" s="1432" t="s">
        <v>146</v>
      </c>
      <c r="K122" s="1433">
        <v>2</v>
      </c>
      <c r="L122" s="1224"/>
      <c r="M122" s="366"/>
      <c r="N122" s="366"/>
      <c r="O122" s="366"/>
      <c r="P122" s="366"/>
      <c r="Q122" s="366"/>
      <c r="R122" s="1434"/>
      <c r="S122" s="1435"/>
      <c r="T122" s="1435"/>
      <c r="U122" s="1435"/>
      <c r="V122" s="1435"/>
      <c r="W122" s="1435">
        <v>-22.5</v>
      </c>
      <c r="X122" s="1435">
        <v>-22.5</v>
      </c>
      <c r="Y122" s="1435">
        <v>-22.5</v>
      </c>
      <c r="Z122" s="1435">
        <v>-22.5</v>
      </c>
      <c r="AA122" s="1435">
        <v>-22.5</v>
      </c>
      <c r="AB122" s="1435">
        <v>-22.5</v>
      </c>
      <c r="AC122" s="1435">
        <v>-22.5</v>
      </c>
      <c r="AD122" s="1435">
        <v>-22.5</v>
      </c>
      <c r="AE122" s="1435">
        <v>-22.5</v>
      </c>
      <c r="AF122" s="1435">
        <v>-22.5</v>
      </c>
      <c r="AG122" s="1435">
        <v>-22.5</v>
      </c>
      <c r="AH122" s="1435">
        <v>-77.317604099999997</v>
      </c>
      <c r="AI122" s="1435">
        <v>-76.585380000000001</v>
      </c>
      <c r="AJ122" s="1435">
        <v>-72.131680000000003</v>
      </c>
      <c r="AK122" s="1435">
        <v>-72.946359999999999</v>
      </c>
      <c r="AL122" s="1435">
        <v>-73.470179999999999</v>
      </c>
      <c r="AM122" s="1435">
        <v>-73.846299999999999</v>
      </c>
      <c r="AN122" s="1435">
        <v>-74.537999999999997</v>
      </c>
      <c r="AO122" s="1435">
        <v>-75.528915400000002</v>
      </c>
      <c r="AP122" s="1435">
        <v>-75.753630000000001</v>
      </c>
      <c r="AQ122" s="1435">
        <v>-76.051670000000001</v>
      </c>
      <c r="AR122" s="1435">
        <v>-76.673019999999994</v>
      </c>
      <c r="AS122" s="1435">
        <v>-77.756450000000001</v>
      </c>
      <c r="AT122" s="1435">
        <v>-77.400180000000006</v>
      </c>
      <c r="AU122" s="1435">
        <v>-78.159809999999993</v>
      </c>
      <c r="AV122" s="1435">
        <v>-77.962209999999999</v>
      </c>
      <c r="AW122" s="1435">
        <v>-79.569320000000005</v>
      </c>
      <c r="AX122" s="1435">
        <v>-79.209724399999999</v>
      </c>
      <c r="AY122" s="1435">
        <v>-79.956320000000005</v>
      </c>
      <c r="AZ122" s="1435">
        <v>-79.857830000000007</v>
      </c>
      <c r="BA122" s="1435">
        <v>-80.776709999999994</v>
      </c>
      <c r="BB122" s="1435">
        <v>-80.406585699999994</v>
      </c>
      <c r="BC122" s="1435">
        <v>-81.618459999999999</v>
      </c>
      <c r="BD122" s="1435">
        <v>-82.013540000000006</v>
      </c>
      <c r="BE122" s="1435">
        <v>-82.024604800000006</v>
      </c>
      <c r="BF122" s="1435">
        <v>-82.409809999999993</v>
      </c>
      <c r="BG122" s="1435">
        <v>-82.397310000000004</v>
      </c>
      <c r="BH122" s="1435">
        <v>-82.788215600000001</v>
      </c>
      <c r="BI122" s="1435">
        <v>-83.191413900000001</v>
      </c>
      <c r="BJ122" s="1435">
        <v>-84.023210000000006</v>
      </c>
      <c r="BK122" s="1435">
        <v>-84.515709999999999</v>
      </c>
      <c r="BL122" s="1435">
        <v>-84.816505399999997</v>
      </c>
      <c r="BM122" s="1435">
        <v>-85.228210000000004</v>
      </c>
      <c r="BN122" s="1435">
        <v>-85.273709999999994</v>
      </c>
      <c r="BO122" s="1435">
        <v>-85.426506000000003</v>
      </c>
      <c r="BP122" s="1436"/>
      <c r="BQ122" s="1437"/>
      <c r="BR122" s="1437"/>
      <c r="BS122" s="1437"/>
      <c r="BT122" s="1437"/>
      <c r="BU122" s="1437"/>
      <c r="BV122" s="1437"/>
      <c r="BW122" s="1437"/>
      <c r="BX122" s="1437"/>
      <c r="BY122" s="1437"/>
      <c r="BZ122" s="1437"/>
      <c r="CA122" s="1437"/>
      <c r="CB122" s="1437"/>
      <c r="CC122" s="1437"/>
      <c r="CD122" s="1437"/>
      <c r="CE122" s="1437"/>
      <c r="CF122" s="1437"/>
      <c r="CG122" s="1437"/>
      <c r="CH122" s="1437"/>
      <c r="CI122" s="1437"/>
      <c r="CJ122" s="1437"/>
      <c r="CK122" s="1437"/>
      <c r="CL122" s="1437"/>
      <c r="CM122" s="1437"/>
      <c r="CN122" s="1503"/>
      <c r="CO122" s="1580"/>
    </row>
    <row r="123" spans="2:93" ht="14.4" thickBot="1" x14ac:dyDescent="0.3">
      <c r="B12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3" s="1427" t="s">
        <v>1726</v>
      </c>
      <c r="D123" s="1428" t="s">
        <v>1603</v>
      </c>
      <c r="E123" s="1429" t="s">
        <v>1252</v>
      </c>
      <c r="F123" s="1430" t="str">
        <f>VLOOKUP(TBL5_OptBen[[#This Row],[Option Type (defined list)]],'Option Typs_Grps'!B$2:C$47, 2, FALSE)</f>
        <v>Customer Options</v>
      </c>
      <c r="G123" s="1427" t="s">
        <v>1871</v>
      </c>
      <c r="H123" s="1428" t="s">
        <v>2115</v>
      </c>
      <c r="I123" s="1431" t="s">
        <v>355</v>
      </c>
      <c r="J123" s="1432" t="s">
        <v>146</v>
      </c>
      <c r="K123" s="1433">
        <v>2</v>
      </c>
      <c r="L123" s="1224"/>
      <c r="M123" s="366"/>
      <c r="N123" s="366"/>
      <c r="O123" s="366"/>
      <c r="P123" s="366"/>
      <c r="Q123" s="366"/>
      <c r="R123" s="1434">
        <v>0.79083817758770181</v>
      </c>
      <c r="S123" s="1435">
        <v>1.5815818451754051</v>
      </c>
      <c r="T123" s="1435">
        <v>2.3723255127631049</v>
      </c>
      <c r="U123" s="1435">
        <v>3.1630691803508064</v>
      </c>
      <c r="V123" s="1435">
        <v>3.9538073579385085</v>
      </c>
      <c r="W123" s="1435">
        <v>4.7445510255262064</v>
      </c>
      <c r="X123" s="1435">
        <v>5.5352946931138973</v>
      </c>
      <c r="Y123" s="1435">
        <v>6.3260383607016024</v>
      </c>
      <c r="Z123" s="1435">
        <v>7.1168820282893108</v>
      </c>
      <c r="AA123" s="1435">
        <v>7.9076202058769951</v>
      </c>
      <c r="AB123" s="1435">
        <v>7.9076202058769951</v>
      </c>
      <c r="AC123" s="1435">
        <v>7.9076202058769951</v>
      </c>
      <c r="AD123" s="1435">
        <v>7.9076202058769951</v>
      </c>
      <c r="AE123" s="1435">
        <v>7.9076202058769951</v>
      </c>
      <c r="AF123" s="1435">
        <v>7.9076202058769951</v>
      </c>
      <c r="AG123" s="1435">
        <v>7.9076202058769951</v>
      </c>
      <c r="AH123" s="1435">
        <v>7.9076202058769951</v>
      </c>
      <c r="AI123" s="1435">
        <v>7.9076202058769951</v>
      </c>
      <c r="AJ123" s="1435">
        <v>7.9076202058769951</v>
      </c>
      <c r="AK123" s="1435">
        <v>7.9076202058769951</v>
      </c>
      <c r="AL123" s="1435">
        <v>7.9076202058769951</v>
      </c>
      <c r="AM123" s="1435">
        <v>7.9076202058769951</v>
      </c>
      <c r="AN123" s="1435">
        <v>7.9076202058769951</v>
      </c>
      <c r="AO123" s="1435">
        <v>7.9076202058769951</v>
      </c>
      <c r="AP123" s="1435">
        <v>7.9076202058769951</v>
      </c>
      <c r="AQ123" s="1435">
        <v>7.9076202058769951</v>
      </c>
      <c r="AR123" s="1435">
        <v>7.9076202058769951</v>
      </c>
      <c r="AS123" s="1435">
        <v>7.9076202058769951</v>
      </c>
      <c r="AT123" s="1435">
        <v>7.9076202058769951</v>
      </c>
      <c r="AU123" s="1435">
        <v>7.9076202058769951</v>
      </c>
      <c r="AV123" s="1435">
        <v>7.9076202058769951</v>
      </c>
      <c r="AW123" s="1435">
        <v>7.9076202058769951</v>
      </c>
      <c r="AX123" s="1435">
        <v>7.9076202058769951</v>
      </c>
      <c r="AY123" s="1435">
        <v>7.9076202058769951</v>
      </c>
      <c r="AZ123" s="1435">
        <v>7.9076202058769951</v>
      </c>
      <c r="BA123" s="1435">
        <v>7.9076202058769951</v>
      </c>
      <c r="BB123" s="1435">
        <v>7.9076202058769951</v>
      </c>
      <c r="BC123" s="1435">
        <v>7.9076202058769951</v>
      </c>
      <c r="BD123" s="1435">
        <v>7.9076202058769951</v>
      </c>
      <c r="BE123" s="1435">
        <v>7.9076202058769951</v>
      </c>
      <c r="BF123" s="1435">
        <v>7.9076202058769951</v>
      </c>
      <c r="BG123" s="1435">
        <v>7.9076202058769951</v>
      </c>
      <c r="BH123" s="1435">
        <v>7.9076202058769951</v>
      </c>
      <c r="BI123" s="1435">
        <v>7.9076202058769951</v>
      </c>
      <c r="BJ123" s="1435">
        <v>7.9076202058769951</v>
      </c>
      <c r="BK123" s="1435">
        <v>7.9076202058769951</v>
      </c>
      <c r="BL123" s="1435">
        <v>7.9076202058769951</v>
      </c>
      <c r="BM123" s="1435">
        <v>7.9076202058769951</v>
      </c>
      <c r="BN123" s="1435">
        <v>7.9076202058769951</v>
      </c>
      <c r="BO123" s="1435">
        <v>7.9076202058769951</v>
      </c>
      <c r="BP123" s="1436">
        <v>8.9031999999999911</v>
      </c>
      <c r="BQ123" s="1437">
        <v>8.9031999999999911</v>
      </c>
      <c r="BR123" s="1437">
        <v>8.9031999999999911</v>
      </c>
      <c r="BS123" s="1437">
        <v>8.9031999999999911</v>
      </c>
      <c r="BT123" s="1437">
        <v>8.9031999999999911</v>
      </c>
      <c r="BU123" s="1437">
        <v>8.9031999999999911</v>
      </c>
      <c r="BV123" s="1437">
        <v>8.9031999999999911</v>
      </c>
      <c r="BW123" s="1437">
        <v>8.9031999999999911</v>
      </c>
      <c r="BX123" s="1437">
        <v>8.9031999999999911</v>
      </c>
      <c r="BY123" s="1437">
        <v>8.9031999999999911</v>
      </c>
      <c r="BZ123" s="1437">
        <v>8.9031999999999911</v>
      </c>
      <c r="CA123" s="1437">
        <v>8.9031999999999911</v>
      </c>
      <c r="CB123" s="1437">
        <v>8.9031999999999911</v>
      </c>
      <c r="CC123" s="1437">
        <v>8.9031999999999911</v>
      </c>
      <c r="CD123" s="1437">
        <v>8.9031999999999911</v>
      </c>
      <c r="CE123" s="1437">
        <v>8.9031999999999911</v>
      </c>
      <c r="CF123" s="1437">
        <v>8.9031999999999911</v>
      </c>
      <c r="CG123" s="1437">
        <v>8.9031999999999911</v>
      </c>
      <c r="CH123" s="1437">
        <v>8.9031999999999911</v>
      </c>
      <c r="CI123" s="1437">
        <v>8.9031999999999911</v>
      </c>
      <c r="CJ123" s="1437">
        <v>8.9031999999999911</v>
      </c>
      <c r="CK123" s="1437">
        <v>8.9031999999999911</v>
      </c>
      <c r="CL123" s="1437">
        <v>8.9031999999999911</v>
      </c>
      <c r="CM123" s="1437">
        <v>8.9031999999999911</v>
      </c>
      <c r="CN123" s="1503">
        <v>8.9031999999999911</v>
      </c>
      <c r="CO123" s="1580"/>
    </row>
    <row r="124" spans="2:93" ht="14.4" thickBot="1" x14ac:dyDescent="0.3">
      <c r="B12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4" s="1427" t="s">
        <v>1725</v>
      </c>
      <c r="D124" s="1428" t="s">
        <v>1602</v>
      </c>
      <c r="E124" s="1429" t="s">
        <v>1262</v>
      </c>
      <c r="F124" s="1430" t="str">
        <f>VLOOKUP(TBL5_OptBen[[#This Row],[Option Type (defined list)]],'Option Typs_Grps'!B$2:C$47, 2, FALSE)</f>
        <v>Customer Options</v>
      </c>
      <c r="G124" s="1427" t="s">
        <v>1871</v>
      </c>
      <c r="H124" s="1428" t="s">
        <v>2115</v>
      </c>
      <c r="I124" s="1431" t="s">
        <v>355</v>
      </c>
      <c r="J124" s="1432" t="s">
        <v>146</v>
      </c>
      <c r="K124" s="1433">
        <v>2</v>
      </c>
      <c r="L124" s="1224"/>
      <c r="M124" s="366"/>
      <c r="N124" s="366"/>
      <c r="O124" s="366"/>
      <c r="P124" s="366"/>
      <c r="Q124" s="366"/>
      <c r="R124" s="1434">
        <v>0</v>
      </c>
      <c r="S124" s="1435">
        <v>0</v>
      </c>
      <c r="T124" s="1435">
        <v>0</v>
      </c>
      <c r="U124" s="1435">
        <v>0</v>
      </c>
      <c r="V124" s="1435">
        <v>0</v>
      </c>
      <c r="W124" s="1435">
        <v>4.5199999999999997E-2</v>
      </c>
      <c r="X124" s="1435">
        <v>9.0499999999999997E-2</v>
      </c>
      <c r="Y124" s="1435">
        <v>0.1358</v>
      </c>
      <c r="Z124" s="1435">
        <v>0.18110000000000001</v>
      </c>
      <c r="AA124" s="1435">
        <v>0.22639999999999999</v>
      </c>
      <c r="AB124" s="1435">
        <v>0.27160000000000001</v>
      </c>
      <c r="AC124" s="1435">
        <v>0.31690000000000002</v>
      </c>
      <c r="AD124" s="1435">
        <v>0.36220000000000002</v>
      </c>
      <c r="AE124" s="1435">
        <v>0.40749999999999997</v>
      </c>
      <c r="AF124" s="1435">
        <v>0.45279999999999998</v>
      </c>
      <c r="AG124" s="1435">
        <v>0.49809999999999999</v>
      </c>
      <c r="AH124" s="1435">
        <v>0.49809999999999999</v>
      </c>
      <c r="AI124" s="1435">
        <v>0.49809999999999999</v>
      </c>
      <c r="AJ124" s="1435">
        <v>0.49809999999999999</v>
      </c>
      <c r="AK124" s="1435">
        <v>0.49809999999999999</v>
      </c>
      <c r="AL124" s="1435">
        <v>0.49809999999999999</v>
      </c>
      <c r="AM124" s="1435">
        <v>0.49809999999999999</v>
      </c>
      <c r="AN124" s="1435">
        <v>0.49809999999999999</v>
      </c>
      <c r="AO124" s="1435">
        <v>0.49809999999999999</v>
      </c>
      <c r="AP124" s="1435">
        <v>0.49809999999999999</v>
      </c>
      <c r="AQ124" s="1435">
        <v>0.49809999999999999</v>
      </c>
      <c r="AR124" s="1435">
        <v>0.49809999999999999</v>
      </c>
      <c r="AS124" s="1435">
        <v>0.49809999999999999</v>
      </c>
      <c r="AT124" s="1435">
        <v>0.49809999999999999</v>
      </c>
      <c r="AU124" s="1435">
        <v>0.49809999999999999</v>
      </c>
      <c r="AV124" s="1435">
        <v>0.49809999999999999</v>
      </c>
      <c r="AW124" s="1435">
        <v>0.49809999999999999</v>
      </c>
      <c r="AX124" s="1435">
        <v>0.49809999999999999</v>
      </c>
      <c r="AY124" s="1435">
        <v>0.49809999999999999</v>
      </c>
      <c r="AZ124" s="1435">
        <v>0.49809999999999999</v>
      </c>
      <c r="BA124" s="1435">
        <v>0.49809999999999999</v>
      </c>
      <c r="BB124" s="1435">
        <v>0.49809999999999999</v>
      </c>
      <c r="BC124" s="1435">
        <v>0.49809999999999999</v>
      </c>
      <c r="BD124" s="1435">
        <v>0.49809999999999999</v>
      </c>
      <c r="BE124" s="1435">
        <v>0.49809999999999999</v>
      </c>
      <c r="BF124" s="1435">
        <v>0.49809999999999999</v>
      </c>
      <c r="BG124" s="1435">
        <v>0.49809999999999999</v>
      </c>
      <c r="BH124" s="1435">
        <v>0.49809999999999999</v>
      </c>
      <c r="BI124" s="1435">
        <v>0.49809999999999999</v>
      </c>
      <c r="BJ124" s="1435">
        <v>0.49809999999999999</v>
      </c>
      <c r="BK124" s="1435">
        <v>0.49809999999999999</v>
      </c>
      <c r="BL124" s="1435">
        <v>0.49809999999999999</v>
      </c>
      <c r="BM124" s="1435">
        <v>0.49809999999999999</v>
      </c>
      <c r="BN124" s="1435">
        <v>0.49809999999999999</v>
      </c>
      <c r="BO124" s="1435">
        <v>0.49809999999999999</v>
      </c>
      <c r="BP124" s="1436">
        <v>0.49809999999999999</v>
      </c>
      <c r="BQ124" s="1437">
        <v>0.49809999999999999</v>
      </c>
      <c r="BR124" s="1437">
        <v>0.49809999999999999</v>
      </c>
      <c r="BS124" s="1437">
        <v>0.49809999999999999</v>
      </c>
      <c r="BT124" s="1437">
        <v>0.49809999999999999</v>
      </c>
      <c r="BU124" s="1437">
        <v>0.49809999999999999</v>
      </c>
      <c r="BV124" s="1437">
        <v>0.49809999999999999</v>
      </c>
      <c r="BW124" s="1437">
        <v>0.49809999999999999</v>
      </c>
      <c r="BX124" s="1437">
        <v>0.49809999999999999</v>
      </c>
      <c r="BY124" s="1437">
        <v>0.49809999999999999</v>
      </c>
      <c r="BZ124" s="1437">
        <v>0.49809999999999999</v>
      </c>
      <c r="CA124" s="1437">
        <v>0.49809999999999999</v>
      </c>
      <c r="CB124" s="1437">
        <v>0.49809999999999999</v>
      </c>
      <c r="CC124" s="1437">
        <v>0.49809999999999999</v>
      </c>
      <c r="CD124" s="1437">
        <v>0.49809999999999999</v>
      </c>
      <c r="CE124" s="1437">
        <v>0.49809999999999999</v>
      </c>
      <c r="CF124" s="1437">
        <v>0.49809999999999999</v>
      </c>
      <c r="CG124" s="1437">
        <v>0.49809999999999999</v>
      </c>
      <c r="CH124" s="1437">
        <v>0.49809999999999999</v>
      </c>
      <c r="CI124" s="1437">
        <v>0.49809999999999999</v>
      </c>
      <c r="CJ124" s="1437">
        <v>0.49809999999999999</v>
      </c>
      <c r="CK124" s="1437">
        <v>0.49809999999999999</v>
      </c>
      <c r="CL124" s="1437">
        <v>0.49809999999999999</v>
      </c>
      <c r="CM124" s="1437">
        <v>0.49809999999999999</v>
      </c>
      <c r="CN124" s="1503">
        <v>0.49809999999999999</v>
      </c>
      <c r="CO124" s="1580"/>
    </row>
    <row r="125" spans="2:93" ht="14.4" thickBot="1" x14ac:dyDescent="0.3">
      <c r="B12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5" s="1427" t="s">
        <v>1727</v>
      </c>
      <c r="D125" s="1428" t="s">
        <v>1604</v>
      </c>
      <c r="E125" s="1429" t="s">
        <v>1262</v>
      </c>
      <c r="F125" s="1430" t="str">
        <f>VLOOKUP(TBL5_OptBen[[#This Row],[Option Type (defined list)]],'Option Typs_Grps'!B$2:C$47, 2, FALSE)</f>
        <v>Customer Options</v>
      </c>
      <c r="G125" s="1427" t="s">
        <v>1871</v>
      </c>
      <c r="H125" s="1428" t="s">
        <v>2115</v>
      </c>
      <c r="I125" s="1431" t="s">
        <v>355</v>
      </c>
      <c r="J125" s="1432" t="s">
        <v>146</v>
      </c>
      <c r="K125" s="1433">
        <v>2</v>
      </c>
      <c r="L125" s="1224"/>
      <c r="M125" s="366"/>
      <c r="N125" s="366"/>
      <c r="O125" s="366"/>
      <c r="P125" s="366"/>
      <c r="Q125" s="366"/>
      <c r="R125" s="1434">
        <v>5.0000000000000001E-4</v>
      </c>
      <c r="S125" s="1435">
        <v>1E-3</v>
      </c>
      <c r="T125" s="1435">
        <v>1.5E-3</v>
      </c>
      <c r="U125" s="1435">
        <v>2E-3</v>
      </c>
      <c r="V125" s="1435">
        <v>2.5000000000000001E-3</v>
      </c>
      <c r="W125" s="1435">
        <v>3.0000000000000001E-3</v>
      </c>
      <c r="X125" s="1435">
        <v>3.5000000000000001E-3</v>
      </c>
      <c r="Y125" s="1435">
        <v>4.0000000000000001E-3</v>
      </c>
      <c r="Z125" s="1435">
        <v>4.4999999999999997E-3</v>
      </c>
      <c r="AA125" s="1435">
        <v>5.0000000000000001E-3</v>
      </c>
      <c r="AB125" s="1435">
        <v>5.4999999999999997E-3</v>
      </c>
      <c r="AC125" s="1435">
        <v>6.0000000000000001E-3</v>
      </c>
      <c r="AD125" s="1435">
        <v>6.4999999999999997E-3</v>
      </c>
      <c r="AE125" s="1435">
        <v>7.0000000000000001E-3</v>
      </c>
      <c r="AF125" s="1435">
        <v>7.4999999999999997E-3</v>
      </c>
      <c r="AG125" s="1435">
        <v>8.0000000000000002E-3</v>
      </c>
      <c r="AH125" s="1435">
        <v>8.5000000000000006E-3</v>
      </c>
      <c r="AI125" s="1435">
        <v>8.9999999999999993E-3</v>
      </c>
      <c r="AJ125" s="1435">
        <v>9.4999999999999998E-3</v>
      </c>
      <c r="AK125" s="1435">
        <v>0.01</v>
      </c>
      <c r="AL125" s="1435">
        <v>1.0500000000000001E-2</v>
      </c>
      <c r="AM125" s="1435">
        <v>1.0999999999999999E-2</v>
      </c>
      <c r="AN125" s="1435">
        <v>1.15E-2</v>
      </c>
      <c r="AO125" s="1435">
        <v>1.2E-2</v>
      </c>
      <c r="AP125" s="1435">
        <v>1.2500000000000001E-2</v>
      </c>
      <c r="AQ125" s="1435">
        <v>1.2500000000000001E-2</v>
      </c>
      <c r="AR125" s="1435">
        <v>1.2500000000000001E-2</v>
      </c>
      <c r="AS125" s="1435">
        <v>1.2500000000000001E-2</v>
      </c>
      <c r="AT125" s="1435">
        <v>1.2500000000000001E-2</v>
      </c>
      <c r="AU125" s="1435">
        <v>1.2500000000000001E-2</v>
      </c>
      <c r="AV125" s="1435">
        <v>1.2500000000000001E-2</v>
      </c>
      <c r="AW125" s="1435">
        <v>1.2500000000000001E-2</v>
      </c>
      <c r="AX125" s="1435">
        <v>1.2500000000000001E-2</v>
      </c>
      <c r="AY125" s="1435">
        <v>1.2500000000000001E-2</v>
      </c>
      <c r="AZ125" s="1435">
        <v>1.2500000000000001E-2</v>
      </c>
      <c r="BA125" s="1435">
        <v>1.2500000000000001E-2</v>
      </c>
      <c r="BB125" s="1435">
        <v>1.2500000000000001E-2</v>
      </c>
      <c r="BC125" s="1435">
        <v>1.2500000000000001E-2</v>
      </c>
      <c r="BD125" s="1435">
        <v>1.2500000000000001E-2</v>
      </c>
      <c r="BE125" s="1435">
        <v>1.2500000000000001E-2</v>
      </c>
      <c r="BF125" s="1435">
        <v>1.2500000000000001E-2</v>
      </c>
      <c r="BG125" s="1435">
        <v>1.2500000000000001E-2</v>
      </c>
      <c r="BH125" s="1435">
        <v>1.2500000000000001E-2</v>
      </c>
      <c r="BI125" s="1435">
        <v>1.2500000000000001E-2</v>
      </c>
      <c r="BJ125" s="1435">
        <v>1.2500000000000001E-2</v>
      </c>
      <c r="BK125" s="1435">
        <v>1.2500000000000001E-2</v>
      </c>
      <c r="BL125" s="1435">
        <v>1.2500000000000001E-2</v>
      </c>
      <c r="BM125" s="1435">
        <v>1.2500000000000001E-2</v>
      </c>
      <c r="BN125" s="1435">
        <v>1.2500000000000001E-2</v>
      </c>
      <c r="BO125" s="1435">
        <v>1.2500000000000001E-2</v>
      </c>
      <c r="BP125" s="1436">
        <v>1.2500000000000001E-2</v>
      </c>
      <c r="BQ125" s="1437">
        <v>1.2500000000000001E-2</v>
      </c>
      <c r="BR125" s="1437">
        <v>1.2500000000000001E-2</v>
      </c>
      <c r="BS125" s="1437">
        <v>1.2500000000000001E-2</v>
      </c>
      <c r="BT125" s="1437">
        <v>1.2500000000000001E-2</v>
      </c>
      <c r="BU125" s="1437">
        <v>1.2500000000000001E-2</v>
      </c>
      <c r="BV125" s="1437">
        <v>1.2500000000000001E-2</v>
      </c>
      <c r="BW125" s="1437">
        <v>1.2500000000000001E-2</v>
      </c>
      <c r="BX125" s="1437">
        <v>1.2500000000000001E-2</v>
      </c>
      <c r="BY125" s="1437">
        <v>1.2500000000000001E-2</v>
      </c>
      <c r="BZ125" s="1437">
        <v>1.2500000000000001E-2</v>
      </c>
      <c r="CA125" s="1437">
        <v>1.2500000000000001E-2</v>
      </c>
      <c r="CB125" s="1437">
        <v>1.2500000000000001E-2</v>
      </c>
      <c r="CC125" s="1437">
        <v>1.2500000000000001E-2</v>
      </c>
      <c r="CD125" s="1437">
        <v>1.2500000000000001E-2</v>
      </c>
      <c r="CE125" s="1437">
        <v>1.2500000000000001E-2</v>
      </c>
      <c r="CF125" s="1437">
        <v>1.2500000000000001E-2</v>
      </c>
      <c r="CG125" s="1437">
        <v>1.2500000000000001E-2</v>
      </c>
      <c r="CH125" s="1437">
        <v>1.2500000000000001E-2</v>
      </c>
      <c r="CI125" s="1437">
        <v>1.2500000000000001E-2</v>
      </c>
      <c r="CJ125" s="1437">
        <v>1.2500000000000001E-2</v>
      </c>
      <c r="CK125" s="1437">
        <v>1.2500000000000001E-2</v>
      </c>
      <c r="CL125" s="1437">
        <v>1.2500000000000001E-2</v>
      </c>
      <c r="CM125" s="1437">
        <v>1.2500000000000001E-2</v>
      </c>
      <c r="CN125" s="1503">
        <v>1.2500000000000001E-2</v>
      </c>
      <c r="CO125" s="1580"/>
    </row>
    <row r="126" spans="2:93" ht="14.4" thickBot="1" x14ac:dyDescent="0.3">
      <c r="B12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6" s="1427" t="s">
        <v>1728</v>
      </c>
      <c r="D126" s="1428" t="s">
        <v>1605</v>
      </c>
      <c r="E126" s="1429" t="s">
        <v>1262</v>
      </c>
      <c r="F126" s="1430" t="str">
        <f>VLOOKUP(TBL5_OptBen[[#This Row],[Option Type (defined list)]],'Option Typs_Grps'!B$2:C$47, 2, FALSE)</f>
        <v>Customer Options</v>
      </c>
      <c r="G126" s="1427" t="s">
        <v>1871</v>
      </c>
      <c r="H126" s="1428" t="s">
        <v>2115</v>
      </c>
      <c r="I126" s="1431" t="s">
        <v>355</v>
      </c>
      <c r="J126" s="1432" t="s">
        <v>146</v>
      </c>
      <c r="K126" s="1433">
        <v>2</v>
      </c>
      <c r="L126" s="1224"/>
      <c r="M126" s="366"/>
      <c r="N126" s="366"/>
      <c r="O126" s="366"/>
      <c r="P126" s="366"/>
      <c r="Q126" s="366"/>
      <c r="R126" s="1434">
        <v>1.2899999999999995E-2</v>
      </c>
      <c r="S126" s="1435">
        <v>2.3100000000000009E-2</v>
      </c>
      <c r="T126" s="1435">
        <v>3.1399999999999983E-2</v>
      </c>
      <c r="U126" s="1435">
        <v>3.7900000000000045E-2</v>
      </c>
      <c r="V126" s="1435">
        <v>4.3300000000000005E-2</v>
      </c>
      <c r="W126" s="1435">
        <v>4.7499999999999987E-2</v>
      </c>
      <c r="X126" s="1435">
        <v>5.0799999999999956E-2</v>
      </c>
      <c r="Y126" s="1435">
        <v>5.3500000000000103E-2</v>
      </c>
      <c r="Z126" s="1435">
        <v>5.5699999999999861E-2</v>
      </c>
      <c r="AA126" s="1435">
        <v>5.7399999999999896E-2</v>
      </c>
      <c r="AB126" s="1435">
        <v>5.8799999999999963E-2</v>
      </c>
      <c r="AC126" s="1435">
        <v>5.9899999999999842E-2</v>
      </c>
      <c r="AD126" s="1435">
        <v>6.0799999999999965E-2</v>
      </c>
      <c r="AE126" s="1435">
        <v>6.1599999999999877E-2</v>
      </c>
      <c r="AF126" s="1435">
        <v>6.2000000000000055E-2</v>
      </c>
      <c r="AG126" s="1435">
        <v>6.25E-2</v>
      </c>
      <c r="AH126" s="1435">
        <v>6.2899999999999956E-2</v>
      </c>
      <c r="AI126" s="1435">
        <v>6.3199999999999923E-2</v>
      </c>
      <c r="AJ126" s="1435">
        <v>6.349999999999989E-2</v>
      </c>
      <c r="AK126" s="1435">
        <v>6.3699999999999868E-2</v>
      </c>
      <c r="AL126" s="1435">
        <v>6.3800000000000079E-2</v>
      </c>
      <c r="AM126" s="1435">
        <v>6.4000000000000057E-2</v>
      </c>
      <c r="AN126" s="1435">
        <v>6.4000000000000057E-2</v>
      </c>
      <c r="AO126" s="1435">
        <v>6.4100000000000046E-2</v>
      </c>
      <c r="AP126" s="1435">
        <v>6.4100000000000046E-2</v>
      </c>
      <c r="AQ126" s="1435">
        <v>6.4200000000000035E-2</v>
      </c>
      <c r="AR126" s="1435">
        <v>6.4199999999999813E-2</v>
      </c>
      <c r="AS126" s="1435">
        <v>6.4300000000000024E-2</v>
      </c>
      <c r="AT126" s="1435">
        <v>6.4300000000000024E-2</v>
      </c>
      <c r="AU126" s="1435">
        <v>6.4300000000000024E-2</v>
      </c>
      <c r="AV126" s="1435">
        <v>6.4400000000000013E-2</v>
      </c>
      <c r="AW126" s="1435">
        <v>6.4399999999999791E-2</v>
      </c>
      <c r="AX126" s="1435">
        <v>6.4500000000000002E-2</v>
      </c>
      <c r="AY126" s="1435">
        <v>6.4500000000000002E-2</v>
      </c>
      <c r="AZ126" s="1435">
        <v>6.4599999999999991E-2</v>
      </c>
      <c r="BA126" s="1435">
        <v>6.4599999999999991E-2</v>
      </c>
      <c r="BB126" s="1435">
        <v>6.4700000000000202E-2</v>
      </c>
      <c r="BC126" s="1435">
        <v>6.469999999999998E-2</v>
      </c>
      <c r="BD126" s="1435">
        <v>6.469999999999998E-2</v>
      </c>
      <c r="BE126" s="1435">
        <v>6.4799999999999969E-2</v>
      </c>
      <c r="BF126" s="1435">
        <v>6.4799999999999969E-2</v>
      </c>
      <c r="BG126" s="1435">
        <v>6.490000000000018E-2</v>
      </c>
      <c r="BH126" s="1435">
        <v>6.4899999999999958E-2</v>
      </c>
      <c r="BI126" s="1435">
        <v>6.5000000000000169E-2</v>
      </c>
      <c r="BJ126" s="1435">
        <v>6.4999999999999947E-2</v>
      </c>
      <c r="BK126" s="1435">
        <v>6.5099999999999936E-2</v>
      </c>
      <c r="BL126" s="1435">
        <v>6.5100000000000158E-2</v>
      </c>
      <c r="BM126" s="1435">
        <v>6.5099999999999936E-2</v>
      </c>
      <c r="BN126" s="1435">
        <v>6.5200000000000147E-2</v>
      </c>
      <c r="BO126" s="1435">
        <v>6.5199999999999925E-2</v>
      </c>
      <c r="BP126" s="1436">
        <v>6.5299999999999914E-2</v>
      </c>
      <c r="BQ126" s="1437">
        <v>6.5300000000000136E-2</v>
      </c>
      <c r="BR126" s="1437">
        <v>6.5399999999999903E-2</v>
      </c>
      <c r="BS126" s="1437">
        <v>6.5400000000000125E-2</v>
      </c>
      <c r="BT126" s="1437">
        <v>6.5399999999999903E-2</v>
      </c>
      <c r="BU126" s="1437">
        <v>6.5500000000000114E-2</v>
      </c>
      <c r="BV126" s="1437">
        <v>6.5500000000000114E-2</v>
      </c>
      <c r="BW126" s="1437">
        <v>6.5599999999999881E-2</v>
      </c>
      <c r="BX126" s="1437">
        <v>6.5600000000000103E-2</v>
      </c>
      <c r="BY126" s="1437">
        <v>6.569999999999987E-2</v>
      </c>
      <c r="BZ126" s="1437">
        <v>6.5700000000000092E-2</v>
      </c>
      <c r="CA126" s="1437">
        <v>6.5800000000000081E-2</v>
      </c>
      <c r="CB126" s="1437">
        <v>6.5799999999999859E-2</v>
      </c>
      <c r="CC126" s="1437">
        <v>6.5800000000000081E-2</v>
      </c>
      <c r="CD126" s="1437">
        <v>6.5899999999999848E-2</v>
      </c>
      <c r="CE126" s="1437">
        <v>6.590000000000007E-2</v>
      </c>
      <c r="CF126" s="1437">
        <v>6.6000000000000059E-2</v>
      </c>
      <c r="CG126" s="1437">
        <v>6.6000000000000059E-2</v>
      </c>
      <c r="CH126" s="1437">
        <v>6.6100000000000048E-2</v>
      </c>
      <c r="CI126" s="1437">
        <v>6.6099999999999826E-2</v>
      </c>
      <c r="CJ126" s="1437">
        <v>6.6200000000000037E-2</v>
      </c>
      <c r="CK126" s="1437">
        <v>6.6200000000000037E-2</v>
      </c>
      <c r="CL126" s="1437">
        <v>6.6200000000000037E-2</v>
      </c>
      <c r="CM126" s="1437">
        <v>6.6300000000000026E-2</v>
      </c>
      <c r="CN126" s="1503">
        <v>6.6299999999999804E-2</v>
      </c>
      <c r="CO126" s="1580"/>
    </row>
    <row r="127" spans="2:93" ht="14.4" thickBot="1" x14ac:dyDescent="0.3">
      <c r="B12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7" s="1427" t="s">
        <v>1731</v>
      </c>
      <c r="D127" s="1428" t="s">
        <v>1608</v>
      </c>
      <c r="E127" s="1429" t="s">
        <v>1224</v>
      </c>
      <c r="F127" s="1430" t="str">
        <f>VLOOKUP(TBL5_OptBen[[#This Row],[Option Type (defined list)]],'Option Typs_Grps'!B$2:C$47, 2, FALSE)</f>
        <v>Distribution Options</v>
      </c>
      <c r="G127" s="1427" t="s">
        <v>1871</v>
      </c>
      <c r="H127" s="1428" t="s">
        <v>2115</v>
      </c>
      <c r="I127" s="1431" t="s">
        <v>355</v>
      </c>
      <c r="J127" s="1432" t="s">
        <v>146</v>
      </c>
      <c r="K127" s="1433">
        <v>2</v>
      </c>
      <c r="L127" s="1224"/>
      <c r="M127" s="366"/>
      <c r="N127" s="366"/>
      <c r="O127" s="366"/>
      <c r="P127" s="366"/>
      <c r="Q127" s="366"/>
      <c r="R127" s="1434">
        <v>0</v>
      </c>
      <c r="S127" s="1435">
        <v>0</v>
      </c>
      <c r="T127" s="1435">
        <v>0</v>
      </c>
      <c r="U127" s="1435">
        <v>0</v>
      </c>
      <c r="V127" s="1435">
        <v>0</v>
      </c>
      <c r="W127" s="1435">
        <v>1.26E-2</v>
      </c>
      <c r="X127" s="1435">
        <v>2.52E-2</v>
      </c>
      <c r="Y127" s="1435">
        <v>3.78E-2</v>
      </c>
      <c r="Z127" s="1435">
        <v>5.04E-2</v>
      </c>
      <c r="AA127" s="1435">
        <v>6.3E-2</v>
      </c>
      <c r="AB127" s="1435">
        <v>7.5600000000000001E-2</v>
      </c>
      <c r="AC127" s="1435">
        <v>8.8200000000000001E-2</v>
      </c>
      <c r="AD127" s="1435">
        <v>0.1008</v>
      </c>
      <c r="AE127" s="1435">
        <v>0.1134</v>
      </c>
      <c r="AF127" s="1435">
        <v>0.126</v>
      </c>
      <c r="AG127" s="1435">
        <v>0.1386</v>
      </c>
      <c r="AH127" s="1435">
        <v>0.1512</v>
      </c>
      <c r="AI127" s="1435">
        <v>0.1638</v>
      </c>
      <c r="AJ127" s="1435">
        <v>0.1764</v>
      </c>
      <c r="AK127" s="1435">
        <v>0.189</v>
      </c>
      <c r="AL127" s="1435">
        <v>0.2016</v>
      </c>
      <c r="AM127" s="1435">
        <v>0.2142</v>
      </c>
      <c r="AN127" s="1435">
        <v>0.2268</v>
      </c>
      <c r="AO127" s="1435">
        <v>0.2394</v>
      </c>
      <c r="AP127" s="1435">
        <v>0.252</v>
      </c>
      <c r="AQ127" s="1435">
        <v>0.2646</v>
      </c>
      <c r="AR127" s="1435">
        <v>0.2772</v>
      </c>
      <c r="AS127" s="1435">
        <v>0.2898</v>
      </c>
      <c r="AT127" s="1435">
        <v>0.3024</v>
      </c>
      <c r="AU127" s="1435">
        <v>0.315</v>
      </c>
      <c r="AV127" s="1435">
        <v>0.3276</v>
      </c>
      <c r="AW127" s="1435">
        <v>0.3402</v>
      </c>
      <c r="AX127" s="1435">
        <v>0.3528</v>
      </c>
      <c r="AY127" s="1435">
        <v>0.3654</v>
      </c>
      <c r="AZ127" s="1435">
        <v>0.378</v>
      </c>
      <c r="BA127" s="1435">
        <v>0.3906</v>
      </c>
      <c r="BB127" s="1435">
        <v>0.4032</v>
      </c>
      <c r="BC127" s="1435">
        <v>0.4158</v>
      </c>
      <c r="BD127" s="1435">
        <v>0.4284</v>
      </c>
      <c r="BE127" s="1435">
        <v>0.441</v>
      </c>
      <c r="BF127" s="1435">
        <v>0.4536</v>
      </c>
      <c r="BG127" s="1435">
        <v>0.4662</v>
      </c>
      <c r="BH127" s="1435">
        <v>0.4788</v>
      </c>
      <c r="BI127" s="1435">
        <v>0.4914</v>
      </c>
      <c r="BJ127" s="1435">
        <v>0.504</v>
      </c>
      <c r="BK127" s="1435">
        <v>0.51659999999999995</v>
      </c>
      <c r="BL127" s="1435">
        <v>0.5292</v>
      </c>
      <c r="BM127" s="1435">
        <v>0.54179999999999995</v>
      </c>
      <c r="BN127" s="1435">
        <v>0.5544</v>
      </c>
      <c r="BO127" s="1435">
        <v>0.56699999999999995</v>
      </c>
      <c r="BP127" s="1436">
        <v>0.5796</v>
      </c>
      <c r="BQ127" s="1437">
        <v>0.59219999999999995</v>
      </c>
      <c r="BR127" s="1437">
        <v>0.6048</v>
      </c>
      <c r="BS127" s="1437">
        <v>0.61739999999999995</v>
      </c>
      <c r="BT127" s="1437">
        <v>0.63</v>
      </c>
      <c r="BU127" s="1437">
        <v>0.64259999999999995</v>
      </c>
      <c r="BV127" s="1437">
        <v>0.6552</v>
      </c>
      <c r="BW127" s="1437">
        <v>0.66779999999999995</v>
      </c>
      <c r="BX127" s="1437">
        <v>0.6804</v>
      </c>
      <c r="BY127" s="1437">
        <v>0.69299999999999995</v>
      </c>
      <c r="BZ127" s="1437">
        <v>0.7056</v>
      </c>
      <c r="CA127" s="1437">
        <v>0.71819999999999995</v>
      </c>
      <c r="CB127" s="1437">
        <v>0.73080000000000001</v>
      </c>
      <c r="CC127" s="1437">
        <v>0.74339999999999995</v>
      </c>
      <c r="CD127" s="1437">
        <v>0.75600000000000001</v>
      </c>
      <c r="CE127" s="1437">
        <v>0.76859999999999995</v>
      </c>
      <c r="CF127" s="1437">
        <v>0.78120000000000001</v>
      </c>
      <c r="CG127" s="1437">
        <v>0.79379999999999995</v>
      </c>
      <c r="CH127" s="1437">
        <v>0.80640000000000001</v>
      </c>
      <c r="CI127" s="1437">
        <v>0.81899999999999995</v>
      </c>
      <c r="CJ127" s="1437">
        <v>0.83160000000000001</v>
      </c>
      <c r="CK127" s="1437">
        <v>0.84419999999999995</v>
      </c>
      <c r="CL127" s="1437">
        <v>0.85680000000000001</v>
      </c>
      <c r="CM127" s="1437">
        <v>0.86939999999999995</v>
      </c>
      <c r="CN127" s="1503">
        <v>0.88200000000000001</v>
      </c>
      <c r="CO127" s="1580"/>
    </row>
    <row r="128" spans="2:93" ht="14.4" thickBot="1" x14ac:dyDescent="0.3">
      <c r="B12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8" s="1427" t="s">
        <v>1729</v>
      </c>
      <c r="D128" s="1428" t="s">
        <v>1606</v>
      </c>
      <c r="E128" s="1429" t="s">
        <v>781</v>
      </c>
      <c r="F128" s="1430" t="str">
        <f>VLOOKUP(TBL5_OptBen[[#This Row],[Option Type (defined list)]],'Option Typs_Grps'!B$2:C$47, 2, FALSE)</f>
        <v>Customer Options</v>
      </c>
      <c r="G128" s="1427" t="s">
        <v>1871</v>
      </c>
      <c r="H128" s="1428" t="s">
        <v>2115</v>
      </c>
      <c r="I128" s="1431" t="s">
        <v>355</v>
      </c>
      <c r="J128" s="1432" t="s">
        <v>146</v>
      </c>
      <c r="K128" s="1433">
        <v>2</v>
      </c>
      <c r="L128" s="1224"/>
      <c r="M128" s="366"/>
      <c r="N128" s="366"/>
      <c r="O128" s="366"/>
      <c r="P128" s="366"/>
      <c r="Q128" s="366"/>
      <c r="R128" s="1434">
        <v>0.30909999999999999</v>
      </c>
      <c r="S128" s="1435">
        <v>0.3851</v>
      </c>
      <c r="T128" s="1435">
        <v>0.46060000000000001</v>
      </c>
      <c r="U128" s="1435">
        <v>0.53580000000000005</v>
      </c>
      <c r="V128" s="1435">
        <v>0.61060000000000003</v>
      </c>
      <c r="W128" s="1435">
        <v>0.75519999999999998</v>
      </c>
      <c r="X128" s="1435">
        <v>0.89949999999999997</v>
      </c>
      <c r="Y128" s="1435">
        <v>1.0437000000000001</v>
      </c>
      <c r="Z128" s="1435">
        <v>1.1877</v>
      </c>
      <c r="AA128" s="1435">
        <v>1.3317000000000001</v>
      </c>
      <c r="AB128" s="1435">
        <v>1.4018999999999999</v>
      </c>
      <c r="AC128" s="1435">
        <v>1.4721</v>
      </c>
      <c r="AD128" s="1435">
        <v>1.5423</v>
      </c>
      <c r="AE128" s="1435">
        <v>1.6123000000000001</v>
      </c>
      <c r="AF128" s="1435">
        <v>1.6823999999999999</v>
      </c>
      <c r="AG128" s="1435">
        <v>1.7524</v>
      </c>
      <c r="AH128" s="1435">
        <v>1.7525999999999999</v>
      </c>
      <c r="AI128" s="1435">
        <v>1.7527999999999999</v>
      </c>
      <c r="AJ128" s="1435">
        <v>1.7528999999999999</v>
      </c>
      <c r="AK128" s="1435">
        <v>1.7529999999999999</v>
      </c>
      <c r="AL128" s="1435">
        <v>1.7532000000000001</v>
      </c>
      <c r="AM128" s="1435">
        <v>1.7533000000000001</v>
      </c>
      <c r="AN128" s="1435">
        <v>1.7534000000000001</v>
      </c>
      <c r="AO128" s="1435">
        <v>1.7535000000000001</v>
      </c>
      <c r="AP128" s="1435">
        <v>1.7536</v>
      </c>
      <c r="AQ128" s="1435">
        <v>1.7536</v>
      </c>
      <c r="AR128" s="1435">
        <v>1.7536</v>
      </c>
      <c r="AS128" s="1435">
        <v>1.7536</v>
      </c>
      <c r="AT128" s="1435">
        <v>1.7536</v>
      </c>
      <c r="AU128" s="1435">
        <v>1.7536</v>
      </c>
      <c r="AV128" s="1435">
        <v>1.7537</v>
      </c>
      <c r="AW128" s="1435">
        <v>1.7537</v>
      </c>
      <c r="AX128" s="1435">
        <v>1.7537</v>
      </c>
      <c r="AY128" s="1435">
        <v>1.7537</v>
      </c>
      <c r="AZ128" s="1435">
        <v>1.7537</v>
      </c>
      <c r="BA128" s="1435">
        <v>1.7537</v>
      </c>
      <c r="BB128" s="1435">
        <v>1.7537</v>
      </c>
      <c r="BC128" s="1435">
        <v>1.7537</v>
      </c>
      <c r="BD128" s="1435">
        <v>1.7537</v>
      </c>
      <c r="BE128" s="1435">
        <v>1.7537</v>
      </c>
      <c r="BF128" s="1435">
        <v>1.7537</v>
      </c>
      <c r="BG128" s="1435">
        <v>1.7538</v>
      </c>
      <c r="BH128" s="1435">
        <v>1.7538</v>
      </c>
      <c r="BI128" s="1435">
        <v>1.7538</v>
      </c>
      <c r="BJ128" s="1435">
        <v>1.7538</v>
      </c>
      <c r="BK128" s="1435">
        <v>1.7538</v>
      </c>
      <c r="BL128" s="1435">
        <v>1.7538</v>
      </c>
      <c r="BM128" s="1435">
        <v>1.7538</v>
      </c>
      <c r="BN128" s="1435">
        <v>1.7538</v>
      </c>
      <c r="BO128" s="1435">
        <v>1.7538</v>
      </c>
      <c r="BP128" s="1436">
        <v>1.7538</v>
      </c>
      <c r="BQ128" s="1437">
        <v>1.7538</v>
      </c>
      <c r="BR128" s="1437">
        <v>1.7539</v>
      </c>
      <c r="BS128" s="1437">
        <v>1.7539</v>
      </c>
      <c r="BT128" s="1437">
        <v>1.7539</v>
      </c>
      <c r="BU128" s="1437">
        <v>1.7539</v>
      </c>
      <c r="BV128" s="1437">
        <v>1.7539</v>
      </c>
      <c r="BW128" s="1437">
        <v>1.7539</v>
      </c>
      <c r="BX128" s="1437">
        <v>1.7539</v>
      </c>
      <c r="BY128" s="1437">
        <v>1.7539</v>
      </c>
      <c r="BZ128" s="1437">
        <v>1.7539</v>
      </c>
      <c r="CA128" s="1437">
        <v>1.7539</v>
      </c>
      <c r="CB128" s="1437">
        <v>1.7539</v>
      </c>
      <c r="CC128" s="1437">
        <v>1.754</v>
      </c>
      <c r="CD128" s="1437">
        <v>1.754</v>
      </c>
      <c r="CE128" s="1437">
        <v>1.754</v>
      </c>
      <c r="CF128" s="1437">
        <v>1.754</v>
      </c>
      <c r="CG128" s="1437">
        <v>1.754</v>
      </c>
      <c r="CH128" s="1437">
        <v>1.754</v>
      </c>
      <c r="CI128" s="1437">
        <v>1.754</v>
      </c>
      <c r="CJ128" s="1437">
        <v>1.754</v>
      </c>
      <c r="CK128" s="1437">
        <v>1.754</v>
      </c>
      <c r="CL128" s="1437">
        <v>1.754</v>
      </c>
      <c r="CM128" s="1437">
        <v>1.754</v>
      </c>
      <c r="CN128" s="1503">
        <v>1.7541</v>
      </c>
      <c r="CO128" s="1580"/>
    </row>
    <row r="129" spans="2:93" ht="14.4" thickBot="1" x14ac:dyDescent="0.3">
      <c r="B12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9" s="1427" t="s">
        <v>1734</v>
      </c>
      <c r="D129" s="1428" t="s">
        <v>1611</v>
      </c>
      <c r="E129" s="1429" t="s">
        <v>778</v>
      </c>
      <c r="F129" s="1430" t="str">
        <f>VLOOKUP(TBL5_OptBen[[#This Row],[Option Type (defined list)]],'Option Typs_Grps'!B$2:C$47, 2, FALSE)</f>
        <v>Customer Options</v>
      </c>
      <c r="G129" s="1427" t="s">
        <v>1871</v>
      </c>
      <c r="H129" s="1428" t="s">
        <v>2115</v>
      </c>
      <c r="I129" s="1431" t="s">
        <v>355</v>
      </c>
      <c r="J129" s="1432" t="s">
        <v>146</v>
      </c>
      <c r="K129" s="1433">
        <v>2</v>
      </c>
      <c r="L129" s="1224"/>
      <c r="M129" s="366"/>
      <c r="N129" s="366"/>
      <c r="O129" s="366"/>
      <c r="P129" s="366"/>
      <c r="Q129" s="366"/>
      <c r="R129" s="1434">
        <v>0.253</v>
      </c>
      <c r="S129" s="1435">
        <v>0.50439999999999996</v>
      </c>
      <c r="T129" s="1435">
        <v>0.75460000000000005</v>
      </c>
      <c r="U129" s="1435">
        <v>1.0036</v>
      </c>
      <c r="V129" s="1435">
        <v>1.2518</v>
      </c>
      <c r="W129" s="1435">
        <v>1.7071000000000001</v>
      </c>
      <c r="X129" s="1435">
        <v>2.1617999999999999</v>
      </c>
      <c r="Y129" s="1435">
        <v>2.6160999999999999</v>
      </c>
      <c r="Z129" s="1435">
        <v>3.07</v>
      </c>
      <c r="AA129" s="1435">
        <v>3.5236999999999998</v>
      </c>
      <c r="AB129" s="1435">
        <v>3.7581000000000002</v>
      </c>
      <c r="AC129" s="1435">
        <v>3.9923000000000002</v>
      </c>
      <c r="AD129" s="1435">
        <v>4.2263000000000002</v>
      </c>
      <c r="AE129" s="1435">
        <v>4.4603000000000002</v>
      </c>
      <c r="AF129" s="1435">
        <v>4.6940999999999997</v>
      </c>
      <c r="AG129" s="1435">
        <v>4.9279000000000002</v>
      </c>
      <c r="AH129" s="1435">
        <v>4.9539</v>
      </c>
      <c r="AI129" s="1435">
        <v>4.9798999999999998</v>
      </c>
      <c r="AJ129" s="1435">
        <v>5.0057999999999998</v>
      </c>
      <c r="AK129" s="1435">
        <v>5.0316999999999998</v>
      </c>
      <c r="AL129" s="1435">
        <v>5.0575000000000001</v>
      </c>
      <c r="AM129" s="1435">
        <v>5.0834000000000001</v>
      </c>
      <c r="AN129" s="1435">
        <v>5.1092000000000004</v>
      </c>
      <c r="AO129" s="1435">
        <v>5.1349999999999998</v>
      </c>
      <c r="AP129" s="1435">
        <v>5.1608999999999998</v>
      </c>
      <c r="AQ129" s="1435">
        <v>5.1863999999999999</v>
      </c>
      <c r="AR129" s="1435">
        <v>5.2119</v>
      </c>
      <c r="AS129" s="1435">
        <v>5.2374000000000001</v>
      </c>
      <c r="AT129" s="1435">
        <v>5.2629999999999999</v>
      </c>
      <c r="AU129" s="1435">
        <v>5.2885</v>
      </c>
      <c r="AV129" s="1435">
        <v>5.3140000000000001</v>
      </c>
      <c r="AW129" s="1435">
        <v>5.3395000000000001</v>
      </c>
      <c r="AX129" s="1435">
        <v>5.3651</v>
      </c>
      <c r="AY129" s="1435">
        <v>5.3906000000000001</v>
      </c>
      <c r="AZ129" s="1435">
        <v>5.4161000000000001</v>
      </c>
      <c r="BA129" s="1435">
        <v>5.4417</v>
      </c>
      <c r="BB129" s="1435">
        <v>5.4672000000000001</v>
      </c>
      <c r="BC129" s="1435">
        <v>5.4927000000000001</v>
      </c>
      <c r="BD129" s="1435">
        <v>5.5182000000000002</v>
      </c>
      <c r="BE129" s="1435">
        <v>5.5438000000000001</v>
      </c>
      <c r="BF129" s="1435">
        <v>5.5693000000000001</v>
      </c>
      <c r="BG129" s="1435">
        <v>5.5948000000000002</v>
      </c>
      <c r="BH129" s="1435">
        <v>5.6203000000000003</v>
      </c>
      <c r="BI129" s="1435">
        <v>5.6459000000000001</v>
      </c>
      <c r="BJ129" s="1435">
        <v>5.6714000000000002</v>
      </c>
      <c r="BK129" s="1435">
        <v>5.6969000000000003</v>
      </c>
      <c r="BL129" s="1435">
        <v>5.7224000000000004</v>
      </c>
      <c r="BM129" s="1435">
        <v>5.7480000000000002</v>
      </c>
      <c r="BN129" s="1435">
        <v>5.7735000000000003</v>
      </c>
      <c r="BO129" s="1435">
        <v>5.7990000000000004</v>
      </c>
      <c r="BP129" s="1436">
        <v>5.8246000000000002</v>
      </c>
      <c r="BQ129" s="1437">
        <v>5.8501000000000003</v>
      </c>
      <c r="BR129" s="1437">
        <v>5.8756000000000004</v>
      </c>
      <c r="BS129" s="1437">
        <v>5.9010999999999996</v>
      </c>
      <c r="BT129" s="1437">
        <v>5.9267000000000003</v>
      </c>
      <c r="BU129" s="1437">
        <v>5.9522000000000004</v>
      </c>
      <c r="BV129" s="1437">
        <v>5.9776999999999996</v>
      </c>
      <c r="BW129" s="1437">
        <v>6.0031999999999996</v>
      </c>
      <c r="BX129" s="1437">
        <v>6.0288000000000004</v>
      </c>
      <c r="BY129" s="1437">
        <v>6.0542999999999996</v>
      </c>
      <c r="BZ129" s="1437">
        <v>6.0797999999999996</v>
      </c>
      <c r="CA129" s="1437">
        <v>6.1054000000000004</v>
      </c>
      <c r="CB129" s="1437">
        <v>6.1308999999999996</v>
      </c>
      <c r="CC129" s="1437">
        <v>6.1563999999999997</v>
      </c>
      <c r="CD129" s="1437">
        <v>6.1818999999999997</v>
      </c>
      <c r="CE129" s="1437">
        <v>6.2074999999999996</v>
      </c>
      <c r="CF129" s="1437">
        <v>6.2329999999999997</v>
      </c>
      <c r="CG129" s="1437">
        <v>6.2584999999999997</v>
      </c>
      <c r="CH129" s="1437">
        <v>6.2839999999999998</v>
      </c>
      <c r="CI129" s="1437">
        <v>6.3095999999999997</v>
      </c>
      <c r="CJ129" s="1437">
        <v>6.3350999999999997</v>
      </c>
      <c r="CK129" s="1437">
        <v>6.3605999999999998</v>
      </c>
      <c r="CL129" s="1437">
        <v>6.3861999999999997</v>
      </c>
      <c r="CM129" s="1437">
        <v>6.4116999999999997</v>
      </c>
      <c r="CN129" s="1503">
        <v>6.4371999999999998</v>
      </c>
      <c r="CO129" s="1580"/>
    </row>
    <row r="130" spans="2:93" ht="14.4" thickBot="1" x14ac:dyDescent="0.3">
      <c r="B13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427" t="s">
        <v>1735</v>
      </c>
      <c r="D130" s="1428" t="s">
        <v>2006</v>
      </c>
      <c r="E130" s="1429" t="s">
        <v>774</v>
      </c>
      <c r="F130" s="1430" t="str">
        <f>VLOOKUP(TBL5_OptBen[[#This Row],[Option Type (defined list)]],'Option Typs_Grps'!B$2:C$47, 2, FALSE)</f>
        <v>Distribution Options</v>
      </c>
      <c r="G130" s="1427" t="s">
        <v>1871</v>
      </c>
      <c r="H130" s="1428" t="s">
        <v>2115</v>
      </c>
      <c r="I130" s="1431" t="s">
        <v>355</v>
      </c>
      <c r="J130" s="1432" t="s">
        <v>146</v>
      </c>
      <c r="K130" s="1433">
        <v>2</v>
      </c>
      <c r="L130" s="1224"/>
      <c r="M130" s="366"/>
      <c r="N130" s="366"/>
      <c r="O130" s="366"/>
      <c r="P130" s="366"/>
      <c r="Q130" s="366"/>
      <c r="R130" s="1434"/>
      <c r="S130" s="1435"/>
      <c r="T130" s="1435"/>
      <c r="U130" s="1435"/>
      <c r="V130" s="1435">
        <v>1.3</v>
      </c>
      <c r="W130" s="1435">
        <v>1.3</v>
      </c>
      <c r="X130" s="1435">
        <v>1.3</v>
      </c>
      <c r="Y130" s="1435">
        <v>1.3</v>
      </c>
      <c r="Z130" s="1435">
        <v>1.3</v>
      </c>
      <c r="AA130" s="1435">
        <v>1.3</v>
      </c>
      <c r="AB130" s="1435">
        <v>1.3</v>
      </c>
      <c r="AC130" s="1435">
        <v>1.3</v>
      </c>
      <c r="AD130" s="1435">
        <v>1.3</v>
      </c>
      <c r="AE130" s="1435">
        <v>1.3</v>
      </c>
      <c r="AF130" s="1435">
        <v>1.3</v>
      </c>
      <c r="AG130" s="1435">
        <v>1.3</v>
      </c>
      <c r="AH130" s="1435">
        <v>1.3</v>
      </c>
      <c r="AI130" s="1435">
        <v>1.3</v>
      </c>
      <c r="AJ130" s="1435">
        <v>1.3</v>
      </c>
      <c r="AK130" s="1435">
        <v>1.3</v>
      </c>
      <c r="AL130" s="1435">
        <v>1.3</v>
      </c>
      <c r="AM130" s="1435">
        <v>1.3</v>
      </c>
      <c r="AN130" s="1435">
        <v>1.3</v>
      </c>
      <c r="AO130" s="1435">
        <v>1.3</v>
      </c>
      <c r="AP130" s="1435">
        <v>1.3</v>
      </c>
      <c r="AQ130" s="1435">
        <v>1.3</v>
      </c>
      <c r="AR130" s="1435">
        <v>1.3</v>
      </c>
      <c r="AS130" s="1435">
        <v>1.3</v>
      </c>
      <c r="AT130" s="1435">
        <v>1.3</v>
      </c>
      <c r="AU130" s="1435">
        <v>1.3</v>
      </c>
      <c r="AV130" s="1435">
        <v>1.3</v>
      </c>
      <c r="AW130" s="1435">
        <v>1.3</v>
      </c>
      <c r="AX130" s="1435">
        <v>1.3</v>
      </c>
      <c r="AY130" s="1435">
        <v>1.3</v>
      </c>
      <c r="AZ130" s="1435">
        <v>1.3</v>
      </c>
      <c r="BA130" s="1435">
        <v>1.3</v>
      </c>
      <c r="BB130" s="1435">
        <v>1.3</v>
      </c>
      <c r="BC130" s="1435">
        <v>1.3</v>
      </c>
      <c r="BD130" s="1435">
        <v>1.3</v>
      </c>
      <c r="BE130" s="1435">
        <v>1.3</v>
      </c>
      <c r="BF130" s="1435">
        <v>1.3</v>
      </c>
      <c r="BG130" s="1435">
        <v>1.3</v>
      </c>
      <c r="BH130" s="1435">
        <v>1.3</v>
      </c>
      <c r="BI130" s="1435">
        <v>1.3</v>
      </c>
      <c r="BJ130" s="1435">
        <v>1.3</v>
      </c>
      <c r="BK130" s="1435">
        <v>1.3</v>
      </c>
      <c r="BL130" s="1435">
        <v>1.3</v>
      </c>
      <c r="BM130" s="1435">
        <v>1.3</v>
      </c>
      <c r="BN130" s="1435">
        <v>1.3</v>
      </c>
      <c r="BO130" s="1435">
        <v>1.3</v>
      </c>
      <c r="BP130" s="1436"/>
      <c r="BQ130" s="1437"/>
      <c r="BR130" s="1437"/>
      <c r="BS130" s="1437"/>
      <c r="BT130" s="1437"/>
      <c r="BU130" s="1437"/>
      <c r="BV130" s="1437"/>
      <c r="BW130" s="1437"/>
      <c r="BX130" s="1437"/>
      <c r="BY130" s="1437"/>
      <c r="BZ130" s="1437"/>
      <c r="CA130" s="1437"/>
      <c r="CB130" s="1437"/>
      <c r="CC130" s="1437"/>
      <c r="CD130" s="1437"/>
      <c r="CE130" s="1437"/>
      <c r="CF130" s="1437"/>
      <c r="CG130" s="1437"/>
      <c r="CH130" s="1437"/>
      <c r="CI130" s="1437"/>
      <c r="CJ130" s="1437"/>
      <c r="CK130" s="1437"/>
      <c r="CL130" s="1437"/>
      <c r="CM130" s="1437"/>
      <c r="CN130" s="1503"/>
      <c r="CO130" s="1580"/>
    </row>
    <row r="131" spans="2:93" ht="14.4" thickBot="1" x14ac:dyDescent="0.3">
      <c r="B13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1" s="1427" t="s">
        <v>1724</v>
      </c>
      <c r="D131" s="1428" t="s">
        <v>1601</v>
      </c>
      <c r="E131" s="1429" t="s">
        <v>779</v>
      </c>
      <c r="F131" s="1430" t="str">
        <f>VLOOKUP(TBL5_OptBen[[#This Row],[Option Type (defined list)]],'Option Typs_Grps'!B$2:C$47, 2, FALSE)</f>
        <v>Customer Options</v>
      </c>
      <c r="G131" s="1427" t="s">
        <v>1871</v>
      </c>
      <c r="H131" s="1428" t="s">
        <v>2115</v>
      </c>
      <c r="I131" s="1431" t="s">
        <v>355</v>
      </c>
      <c r="J131" s="1432" t="s">
        <v>146</v>
      </c>
      <c r="K131" s="1433">
        <v>2</v>
      </c>
      <c r="L131" s="1224"/>
      <c r="M131" s="366"/>
      <c r="N131" s="366"/>
      <c r="O131" s="366"/>
      <c r="P131" s="366"/>
      <c r="Q131" s="366"/>
      <c r="R131" s="1434">
        <v>0</v>
      </c>
      <c r="S131" s="1435">
        <v>0.31120000000000003</v>
      </c>
      <c r="T131" s="1435">
        <v>0.62650000000000006</v>
      </c>
      <c r="U131" s="1435">
        <v>0.78800000000000003</v>
      </c>
      <c r="V131" s="1435">
        <v>1.2684000000000002</v>
      </c>
      <c r="W131" s="1435">
        <v>1.5937000000000001</v>
      </c>
      <c r="X131" s="1435">
        <v>1.6017000000000001</v>
      </c>
      <c r="Y131" s="1435">
        <v>2.2532000000000001</v>
      </c>
      <c r="Z131" s="1435">
        <v>2.5867</v>
      </c>
      <c r="AA131" s="1435">
        <v>3.2479</v>
      </c>
      <c r="AB131" s="1435">
        <v>3.2614000000000001</v>
      </c>
      <c r="AC131" s="1435">
        <v>3.6021000000000001</v>
      </c>
      <c r="AD131" s="1435">
        <v>3.9459</v>
      </c>
      <c r="AE131" s="1435">
        <v>4.2930999999999999</v>
      </c>
      <c r="AF131" s="1435">
        <v>4.9779</v>
      </c>
      <c r="AG131" s="1435">
        <v>5.0014000000000003</v>
      </c>
      <c r="AH131" s="1435">
        <v>5.0255999999999998</v>
      </c>
      <c r="AI131" s="1435">
        <v>5.0506000000000002</v>
      </c>
      <c r="AJ131" s="1435">
        <v>5.0763999999999996</v>
      </c>
      <c r="AK131" s="1435">
        <v>5.1022999999999996</v>
      </c>
      <c r="AL131" s="1435">
        <v>5.8108000000000004</v>
      </c>
      <c r="AM131" s="1435">
        <v>6.5264000000000006</v>
      </c>
      <c r="AN131" s="1435">
        <v>7.2501999999999995</v>
      </c>
      <c r="AO131" s="1435">
        <v>7.9820000000000002</v>
      </c>
      <c r="AP131" s="1435">
        <v>8.7209000000000003</v>
      </c>
      <c r="AQ131" s="1435">
        <v>9.6196000000000002</v>
      </c>
      <c r="AR131" s="1435">
        <v>10.522600000000001</v>
      </c>
      <c r="AS131" s="1435">
        <v>10.551</v>
      </c>
      <c r="AT131" s="1435">
        <v>10.578900000000001</v>
      </c>
      <c r="AU131" s="1435">
        <v>10.606999999999999</v>
      </c>
      <c r="AV131" s="1435">
        <v>10.6342</v>
      </c>
      <c r="AW131" s="1435">
        <v>10.661999999999999</v>
      </c>
      <c r="AX131" s="1435">
        <v>10.6905</v>
      </c>
      <c r="AY131" s="1435">
        <v>10.7194</v>
      </c>
      <c r="AZ131" s="1435">
        <v>10.7484</v>
      </c>
      <c r="BA131" s="1435">
        <v>10.777200000000001</v>
      </c>
      <c r="BB131" s="1435">
        <v>10.805900000000001</v>
      </c>
      <c r="BC131" s="1435">
        <v>10.8339</v>
      </c>
      <c r="BD131" s="1435">
        <v>10.860199999999999</v>
      </c>
      <c r="BE131" s="1435">
        <v>10.885300000000001</v>
      </c>
      <c r="BF131" s="1435">
        <v>12.728400000000001</v>
      </c>
      <c r="BG131" s="1435">
        <v>13.6691</v>
      </c>
      <c r="BH131" s="1435">
        <v>15.527200000000001</v>
      </c>
      <c r="BI131" s="1435">
        <v>16.4785</v>
      </c>
      <c r="BJ131" s="1435">
        <v>18.350700000000003</v>
      </c>
      <c r="BK131" s="1435">
        <v>20.230899999999998</v>
      </c>
      <c r="BL131" s="1435">
        <v>21.1982</v>
      </c>
      <c r="BM131" s="1435">
        <v>22.1694</v>
      </c>
      <c r="BN131" s="1435">
        <v>22.219799999999999</v>
      </c>
      <c r="BO131" s="1435">
        <v>22.270299999999999</v>
      </c>
      <c r="BP131" s="1436"/>
      <c r="BQ131" s="1437"/>
      <c r="BR131" s="1437"/>
      <c r="BS131" s="1437"/>
      <c r="BT131" s="1437"/>
      <c r="BU131" s="1437"/>
      <c r="BV131" s="1437"/>
      <c r="BW131" s="1437"/>
      <c r="BX131" s="1437"/>
      <c r="BY131" s="1437"/>
      <c r="BZ131" s="1437"/>
      <c r="CA131" s="1437"/>
      <c r="CB131" s="1437"/>
      <c r="CC131" s="1437"/>
      <c r="CD131" s="1437"/>
      <c r="CE131" s="1437"/>
      <c r="CF131" s="1437"/>
      <c r="CG131" s="1437"/>
      <c r="CH131" s="1437"/>
      <c r="CI131" s="1437"/>
      <c r="CJ131" s="1437"/>
      <c r="CK131" s="1437"/>
      <c r="CL131" s="1437"/>
      <c r="CM131" s="1437"/>
      <c r="CN131" s="1503"/>
      <c r="CO131" s="1580"/>
    </row>
    <row r="132" spans="2:93" ht="14.4" thickBot="1" x14ac:dyDescent="0.3">
      <c r="B13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2" s="1427" t="s">
        <v>1733</v>
      </c>
      <c r="D132" s="1428" t="s">
        <v>1610</v>
      </c>
      <c r="E132" s="1222" t="s">
        <v>779</v>
      </c>
      <c r="F132" s="1430" t="str">
        <f>VLOOKUP(TBL5_OptBen[[#This Row],[Option Type (defined list)]],'Option Typs_Grps'!B$2:C$47, 2, FALSE)</f>
        <v>Customer Options</v>
      </c>
      <c r="G132" s="1427" t="s">
        <v>1871</v>
      </c>
      <c r="H132" s="1428" t="s">
        <v>2115</v>
      </c>
      <c r="I132" s="1431" t="s">
        <v>355</v>
      </c>
      <c r="J132" s="1432" t="s">
        <v>146</v>
      </c>
      <c r="K132" s="1433">
        <v>2</v>
      </c>
      <c r="L132" s="1224"/>
      <c r="M132" s="366"/>
      <c r="N132" s="366"/>
      <c r="O132" s="366"/>
      <c r="P132" s="366"/>
      <c r="Q132" s="366"/>
      <c r="R132" s="1434">
        <v>1.1046</v>
      </c>
      <c r="S132" s="1435">
        <v>1.0872999999999999</v>
      </c>
      <c r="T132" s="1435">
        <v>1.0689</v>
      </c>
      <c r="U132" s="1435">
        <v>1.0508</v>
      </c>
      <c r="V132" s="1435">
        <v>1.0324</v>
      </c>
      <c r="W132" s="1435">
        <v>1.0091000000000001</v>
      </c>
      <c r="X132" s="1435">
        <v>0.98570000000000002</v>
      </c>
      <c r="Y132" s="1435">
        <v>0.96199999999999997</v>
      </c>
      <c r="Z132" s="1435">
        <v>0.93820000000000003</v>
      </c>
      <c r="AA132" s="1435">
        <v>0.91439999999999999</v>
      </c>
      <c r="AB132" s="1435">
        <v>0.90439999999999998</v>
      </c>
      <c r="AC132" s="1435">
        <v>0.89429999999999998</v>
      </c>
      <c r="AD132" s="1435">
        <v>0.88439999999999996</v>
      </c>
      <c r="AE132" s="1435">
        <v>0.88129999999999997</v>
      </c>
      <c r="AF132" s="1435">
        <v>0.88149999999999995</v>
      </c>
      <c r="AG132" s="1435">
        <v>0.88200000000000001</v>
      </c>
      <c r="AH132" s="1435">
        <v>0.89249999999999996</v>
      </c>
      <c r="AI132" s="1435">
        <v>0.90329999999999999</v>
      </c>
      <c r="AJ132" s="1435">
        <v>0.91410000000000002</v>
      </c>
      <c r="AK132" s="1435">
        <v>0.92489999999999994</v>
      </c>
      <c r="AL132" s="1435">
        <v>0.9355</v>
      </c>
      <c r="AM132" s="1435">
        <v>0.94640000000000002</v>
      </c>
      <c r="AN132" s="1435">
        <v>0.95720000000000005</v>
      </c>
      <c r="AO132" s="1435">
        <v>0.96819999999999995</v>
      </c>
      <c r="AP132" s="1435">
        <v>0.97909999999999997</v>
      </c>
      <c r="AQ132" s="1435">
        <v>0.98230000000000006</v>
      </c>
      <c r="AR132" s="1435">
        <v>0.98529999999999995</v>
      </c>
      <c r="AS132" s="1435">
        <v>0.98829999999999996</v>
      </c>
      <c r="AT132" s="1435">
        <v>0.99129999999999996</v>
      </c>
      <c r="AU132" s="1435">
        <v>0.99439999999999995</v>
      </c>
      <c r="AV132" s="1435">
        <v>0.99739999999999995</v>
      </c>
      <c r="AW132" s="1435">
        <v>1.0004</v>
      </c>
      <c r="AX132" s="1435">
        <v>1.0034000000000001</v>
      </c>
      <c r="AY132" s="1435">
        <v>1.0065</v>
      </c>
      <c r="AZ132" s="1435">
        <v>1.0096000000000001</v>
      </c>
      <c r="BA132" s="1435">
        <v>1.0126999999999999</v>
      </c>
      <c r="BB132" s="1435">
        <v>1.0157</v>
      </c>
      <c r="BC132" s="1435">
        <v>1.0188999999999999</v>
      </c>
      <c r="BD132" s="1435">
        <v>1.0218</v>
      </c>
      <c r="BE132" s="1435">
        <v>1.0247999999999999</v>
      </c>
      <c r="BF132" s="1435">
        <v>1.0276000000000001</v>
      </c>
      <c r="BG132" s="1435">
        <v>1.0306</v>
      </c>
      <c r="BH132" s="1435">
        <v>1.0335999999999999</v>
      </c>
      <c r="BI132" s="1435">
        <v>1.0366</v>
      </c>
      <c r="BJ132" s="1435">
        <v>1.0394999999999999</v>
      </c>
      <c r="BK132" s="1435">
        <v>1.0424</v>
      </c>
      <c r="BL132" s="1435">
        <v>1.0453999999999999</v>
      </c>
      <c r="BM132" s="1435">
        <v>1.0482</v>
      </c>
      <c r="BN132" s="1435">
        <v>1.0510999999999999</v>
      </c>
      <c r="BO132" s="1435">
        <v>1.0541</v>
      </c>
      <c r="BP132" s="1436">
        <v>1.0569999999999999</v>
      </c>
      <c r="BQ132" s="1437">
        <v>1.0598000000000001</v>
      </c>
      <c r="BR132" s="1437">
        <v>1.0627</v>
      </c>
      <c r="BS132" s="1437">
        <v>1.0657000000000001</v>
      </c>
      <c r="BT132" s="1437">
        <v>1.0688</v>
      </c>
      <c r="BU132" s="1437">
        <v>1.0716000000000001</v>
      </c>
      <c r="BV132" s="1437">
        <v>1.0747</v>
      </c>
      <c r="BW132" s="1437">
        <v>1.0778000000000001</v>
      </c>
      <c r="BX132" s="1437">
        <v>1.0809</v>
      </c>
      <c r="BY132" s="1437">
        <v>1.0840000000000001</v>
      </c>
      <c r="BZ132" s="1437">
        <v>1.0871999999999999</v>
      </c>
      <c r="CA132" s="1437">
        <v>1.0904</v>
      </c>
      <c r="CB132" s="1437">
        <v>1.0935999999999999</v>
      </c>
      <c r="CC132" s="1437">
        <v>1.0968</v>
      </c>
      <c r="CD132" s="1437">
        <v>1.0998999999999999</v>
      </c>
      <c r="CE132" s="1437">
        <v>1.103</v>
      </c>
      <c r="CF132" s="1437">
        <v>1.1062000000000001</v>
      </c>
      <c r="CG132" s="1437">
        <v>1.1092</v>
      </c>
      <c r="CH132" s="1437">
        <v>1.1123000000000001</v>
      </c>
      <c r="CI132" s="1437">
        <v>1.1153999999999999</v>
      </c>
      <c r="CJ132" s="1437">
        <v>1.1185</v>
      </c>
      <c r="CK132" s="1437">
        <v>1.1214999999999999</v>
      </c>
      <c r="CL132" s="1437">
        <v>1.1246</v>
      </c>
      <c r="CM132" s="1437">
        <v>1.1276000000000002</v>
      </c>
      <c r="CN132" s="1503">
        <v>1.1308</v>
      </c>
      <c r="CO132" s="1580"/>
    </row>
    <row r="133" spans="2:93" ht="14.4" thickBot="1" x14ac:dyDescent="0.3">
      <c r="B13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3" s="1427" t="s">
        <v>2265</v>
      </c>
      <c r="D133" s="1428" t="s">
        <v>2237</v>
      </c>
      <c r="E133" s="1429" t="s">
        <v>767</v>
      </c>
      <c r="F133" s="1430" t="str">
        <f>VLOOKUP(TBL5_OptBen[[#This Row],[Option Type (defined list)]],'Option Typs_Grps'!B$2:C$47, 2, FALSE)</f>
        <v>Resource Options</v>
      </c>
      <c r="G133" s="1427" t="s">
        <v>1871</v>
      </c>
      <c r="H133" s="1428" t="s">
        <v>2115</v>
      </c>
      <c r="I133" s="1431" t="s">
        <v>355</v>
      </c>
      <c r="J133" s="1432" t="s">
        <v>146</v>
      </c>
      <c r="K133" s="1433">
        <v>2</v>
      </c>
      <c r="L133" s="1224"/>
      <c r="M133" s="366"/>
      <c r="N133" s="366"/>
      <c r="O133" s="366"/>
      <c r="P133" s="366"/>
      <c r="Q133" s="366"/>
      <c r="R133" s="1434"/>
      <c r="S133" s="1435"/>
      <c r="T133" s="1435"/>
      <c r="U133" s="1435"/>
      <c r="V133" s="1435"/>
      <c r="W133" s="1435">
        <v>131.5</v>
      </c>
      <c r="X133" s="1435">
        <v>131.5</v>
      </c>
      <c r="Y133" s="1435">
        <v>131.5</v>
      </c>
      <c r="Z133" s="1435">
        <v>131.5</v>
      </c>
      <c r="AA133" s="1435">
        <v>131.5</v>
      </c>
      <c r="AB133" s="1435">
        <v>131.5</v>
      </c>
      <c r="AC133" s="1435">
        <v>131.5</v>
      </c>
      <c r="AD133" s="1435">
        <v>131.5</v>
      </c>
      <c r="AE133" s="1435">
        <v>131.5</v>
      </c>
      <c r="AF133" s="1435">
        <v>131.5</v>
      </c>
      <c r="AG133" s="1435">
        <v>131.5</v>
      </c>
      <c r="AH133" s="1435">
        <v>131.5</v>
      </c>
      <c r="AI133" s="1435">
        <v>131.5</v>
      </c>
      <c r="AJ133" s="1435">
        <v>131.5</v>
      </c>
      <c r="AK133" s="1435">
        <v>131.5</v>
      </c>
      <c r="AL133" s="1435">
        <v>131.5</v>
      </c>
      <c r="AM133" s="1435">
        <v>131.5</v>
      </c>
      <c r="AN133" s="1435">
        <v>131.5</v>
      </c>
      <c r="AO133" s="1435">
        <v>131.5</v>
      </c>
      <c r="AP133" s="1435">
        <v>131.5</v>
      </c>
      <c r="AQ133" s="1435">
        <v>131.5</v>
      </c>
      <c r="AR133" s="1435">
        <v>131.5</v>
      </c>
      <c r="AS133" s="1435">
        <v>131.5</v>
      </c>
      <c r="AT133" s="1435">
        <v>131.5</v>
      </c>
      <c r="AU133" s="1435">
        <v>131.5</v>
      </c>
      <c r="AV133" s="1435">
        <v>131.5</v>
      </c>
      <c r="AW133" s="1435">
        <v>131.5</v>
      </c>
      <c r="AX133" s="1435">
        <v>131.5</v>
      </c>
      <c r="AY133" s="1435">
        <v>131.5</v>
      </c>
      <c r="AZ133" s="1435">
        <v>131.5</v>
      </c>
      <c r="BA133" s="1435">
        <v>131.5</v>
      </c>
      <c r="BB133" s="1435">
        <v>131.5</v>
      </c>
      <c r="BC133" s="1435">
        <v>131.5</v>
      </c>
      <c r="BD133" s="1435">
        <v>131.5</v>
      </c>
      <c r="BE133" s="1435">
        <v>131.5</v>
      </c>
      <c r="BF133" s="1435">
        <v>131.5</v>
      </c>
      <c r="BG133" s="1435">
        <v>131.5</v>
      </c>
      <c r="BH133" s="1435">
        <v>131.5</v>
      </c>
      <c r="BI133" s="1435">
        <v>131.5</v>
      </c>
      <c r="BJ133" s="1435">
        <v>131.5</v>
      </c>
      <c r="BK133" s="1435">
        <v>131.5</v>
      </c>
      <c r="BL133" s="1435">
        <v>131.5</v>
      </c>
      <c r="BM133" s="1435">
        <v>131.5</v>
      </c>
      <c r="BN133" s="1435">
        <v>131.5</v>
      </c>
      <c r="BO133" s="1435">
        <v>131.5</v>
      </c>
      <c r="BP133" s="1436"/>
      <c r="BQ133" s="1437"/>
      <c r="BR133" s="1437"/>
      <c r="BS133" s="1437"/>
      <c r="BT133" s="1437"/>
      <c r="BU133" s="1437"/>
      <c r="BV133" s="1437"/>
      <c r="BW133" s="1437"/>
      <c r="BX133" s="1437"/>
      <c r="BY133" s="1437"/>
      <c r="BZ133" s="1437"/>
      <c r="CA133" s="1437"/>
      <c r="CB133" s="1437"/>
      <c r="CC133" s="1437"/>
      <c r="CD133" s="1437"/>
      <c r="CE133" s="1437"/>
      <c r="CF133" s="1437"/>
      <c r="CG133" s="1437"/>
      <c r="CH133" s="1437"/>
      <c r="CI133" s="1437"/>
      <c r="CJ133" s="1437"/>
      <c r="CK133" s="1437"/>
      <c r="CL133" s="1437"/>
      <c r="CM133" s="1437"/>
      <c r="CN133" s="1503"/>
      <c r="CO133" s="1580"/>
    </row>
    <row r="134" spans="2:93" ht="14.4" thickBot="1" x14ac:dyDescent="0.3">
      <c r="B13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4" s="1427" t="s">
        <v>1730</v>
      </c>
      <c r="D134" s="1428" t="s">
        <v>1607</v>
      </c>
      <c r="E134" s="1429" t="s">
        <v>1208</v>
      </c>
      <c r="F134" s="1430" t="str">
        <f>VLOOKUP(TBL5_OptBen[[#This Row],[Option Type (defined list)]],'Option Typs_Grps'!B$2:C$47, 2, FALSE)</f>
        <v>Distribution Options</v>
      </c>
      <c r="G134" s="1427" t="s">
        <v>1871</v>
      </c>
      <c r="H134" s="1428" t="s">
        <v>2111</v>
      </c>
      <c r="I134" s="1431" t="s">
        <v>355</v>
      </c>
      <c r="J134" s="1432" t="s">
        <v>146</v>
      </c>
      <c r="K134" s="1433">
        <v>2</v>
      </c>
      <c r="L134" s="1224"/>
      <c r="M134" s="366"/>
      <c r="N134" s="366"/>
      <c r="O134" s="366"/>
      <c r="P134" s="366"/>
      <c r="Q134" s="366"/>
      <c r="R134" s="1434">
        <v>0.31439999999999868</v>
      </c>
      <c r="S134" s="1435">
        <v>0.62879999999999736</v>
      </c>
      <c r="T134" s="1435">
        <v>0.94319999999999604</v>
      </c>
      <c r="U134" s="1435">
        <v>1.2575999999999947</v>
      </c>
      <c r="V134" s="1435">
        <v>1.5719999999999934</v>
      </c>
      <c r="W134" s="1435">
        <v>1.8863999999999921</v>
      </c>
      <c r="X134" s="1435">
        <v>2.2007999999999908</v>
      </c>
      <c r="Y134" s="1435">
        <v>2.5151999999999894</v>
      </c>
      <c r="Z134" s="1435">
        <v>2.8295999999999881</v>
      </c>
      <c r="AA134" s="1435">
        <v>3.1439999999999868</v>
      </c>
      <c r="AB134" s="1435">
        <v>3.4583999999999855</v>
      </c>
      <c r="AC134" s="1435">
        <v>3.7727999999999842</v>
      </c>
      <c r="AD134" s="1435">
        <v>4.0871999999999833</v>
      </c>
      <c r="AE134" s="1435">
        <v>4.4015999999999815</v>
      </c>
      <c r="AF134" s="1435">
        <v>4.7159999999999807</v>
      </c>
      <c r="AG134" s="1435">
        <v>5.0303999999999789</v>
      </c>
      <c r="AH134" s="1435">
        <v>5.344799999999978</v>
      </c>
      <c r="AI134" s="1435">
        <v>5.6591999999999762</v>
      </c>
      <c r="AJ134" s="1435">
        <v>5.9735999999999754</v>
      </c>
      <c r="AK134" s="1435">
        <v>6.2879999999999736</v>
      </c>
      <c r="AL134" s="1435">
        <v>6.6023999999999727</v>
      </c>
      <c r="AM134" s="1435">
        <v>6.916799999999971</v>
      </c>
      <c r="AN134" s="1435">
        <v>7.2311999999999701</v>
      </c>
      <c r="AO134" s="1435">
        <v>7.5455999999999683</v>
      </c>
      <c r="AP134" s="1435">
        <v>7.8599999999999994</v>
      </c>
      <c r="AQ134" s="1435">
        <v>7.9409500000000008</v>
      </c>
      <c r="AR134" s="1435">
        <v>8.021495250000001</v>
      </c>
      <c r="AS134" s="1435">
        <v>8.1016377737500012</v>
      </c>
      <c r="AT134" s="1435">
        <v>8.1813795848812507</v>
      </c>
      <c r="AU134" s="1435">
        <v>8.2607226869568446</v>
      </c>
      <c r="AV134" s="1435">
        <v>8.3396690735220602</v>
      </c>
      <c r="AW134" s="1435">
        <v>8.4182207281544503</v>
      </c>
      <c r="AX134" s="1435">
        <v>8.4963796245136773</v>
      </c>
      <c r="AY134" s="1435">
        <v>8.574147726391109</v>
      </c>
      <c r="AZ134" s="1435">
        <v>8.6515269877591532</v>
      </c>
      <c r="BA134" s="1435">
        <v>8.7285193528203582</v>
      </c>
      <c r="BB134" s="1435">
        <v>8.8051267560562572</v>
      </c>
      <c r="BC134" s="1435">
        <v>8.8813511222759765</v>
      </c>
      <c r="BD134" s="1435">
        <v>8.9571943666645968</v>
      </c>
      <c r="BE134" s="1435">
        <v>9.0326583948312731</v>
      </c>
      <c r="BF134" s="1435">
        <v>9.1077451028571161</v>
      </c>
      <c r="BG134" s="1435">
        <v>9.1824563773428309</v>
      </c>
      <c r="BH134" s="1435">
        <v>9.256794095456117</v>
      </c>
      <c r="BI134" s="1435">
        <v>9.3307601249788359</v>
      </c>
      <c r="BJ134" s="1435">
        <v>9.404356324353941</v>
      </c>
      <c r="BK134" s="1435">
        <v>9.4775845427321705</v>
      </c>
      <c r="BL134" s="1435">
        <v>9.5504466200185103</v>
      </c>
      <c r="BM134" s="1435">
        <v>9.6229443869184177</v>
      </c>
      <c r="BN134" s="1435">
        <v>9.695079664983826</v>
      </c>
      <c r="BO134" s="1435">
        <v>9.7668542666589069</v>
      </c>
      <c r="BP134" s="1436">
        <v>9.846854266658907</v>
      </c>
      <c r="BQ134" s="1437">
        <v>9.9168542666589072</v>
      </c>
      <c r="BR134" s="1437">
        <v>9.9868542666589057</v>
      </c>
      <c r="BS134" s="1437">
        <v>10.056854266658906</v>
      </c>
      <c r="BT134" s="1437">
        <v>10.136854266658908</v>
      </c>
      <c r="BU134" s="1437">
        <v>10.206854266658908</v>
      </c>
      <c r="BV134" s="1437">
        <v>10.276854266658907</v>
      </c>
      <c r="BW134" s="1437">
        <v>10.346854266658907</v>
      </c>
      <c r="BX134" s="1437">
        <v>10.416854266658907</v>
      </c>
      <c r="BY134" s="1437">
        <v>10.486854266658908</v>
      </c>
      <c r="BZ134" s="1437">
        <v>10.556854266658906</v>
      </c>
      <c r="CA134" s="1437">
        <v>10.626854266658906</v>
      </c>
      <c r="CB134" s="1437">
        <v>10.696854266658907</v>
      </c>
      <c r="CC134" s="1437">
        <v>10.766854266658907</v>
      </c>
      <c r="CD134" s="1437">
        <v>10.836854266658907</v>
      </c>
      <c r="CE134" s="1437">
        <v>10.896854266658908</v>
      </c>
      <c r="CF134" s="1437">
        <v>10.966854266658906</v>
      </c>
      <c r="CG134" s="1437">
        <v>11.036854266658906</v>
      </c>
      <c r="CH134" s="1437">
        <v>11.106854266658907</v>
      </c>
      <c r="CI134" s="1437">
        <v>11.166854266658907</v>
      </c>
      <c r="CJ134" s="1437">
        <v>11.236854266658908</v>
      </c>
      <c r="CK134" s="1437">
        <v>11.306854266658906</v>
      </c>
      <c r="CL134" s="1437">
        <v>11.366854266658907</v>
      </c>
      <c r="CM134" s="1437">
        <v>11.436854266658907</v>
      </c>
      <c r="CN134" s="1503">
        <v>11.496854266658907</v>
      </c>
      <c r="CO134" s="1580"/>
    </row>
    <row r="135" spans="2:93" ht="14.4" thickBot="1" x14ac:dyDescent="0.3">
      <c r="B13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5" s="1427" t="s">
        <v>1739</v>
      </c>
      <c r="D135" s="1428" t="s">
        <v>1614</v>
      </c>
      <c r="E135" s="1429" t="s">
        <v>1131</v>
      </c>
      <c r="F135" s="1430" t="str">
        <f>VLOOKUP(TBL5_OptBen[[#This Row],[Option Type (defined list)]],'Option Typs_Grps'!B$2:C$47, 2, FALSE)</f>
        <v>Resource Options</v>
      </c>
      <c r="G135" s="1427" t="s">
        <v>1871</v>
      </c>
      <c r="H135" s="1428" t="s">
        <v>2111</v>
      </c>
      <c r="I135" s="1431" t="s">
        <v>355</v>
      </c>
      <c r="J135" s="1432" t="s">
        <v>146</v>
      </c>
      <c r="K135" s="1433">
        <v>2</v>
      </c>
      <c r="L135" s="1224"/>
      <c r="M135" s="366"/>
      <c r="N135" s="366"/>
      <c r="O135" s="366"/>
      <c r="P135" s="366"/>
      <c r="Q135" s="366"/>
      <c r="R135" s="1434"/>
      <c r="S135" s="1435"/>
      <c r="T135" s="1435"/>
      <c r="U135" s="1435"/>
      <c r="V135" s="1435">
        <v>11.52</v>
      </c>
      <c r="W135" s="1435">
        <v>11.52</v>
      </c>
      <c r="X135" s="1435">
        <v>11.52</v>
      </c>
      <c r="Y135" s="1435">
        <v>11.52</v>
      </c>
      <c r="Z135" s="1435">
        <v>11.52</v>
      </c>
      <c r="AA135" s="1435">
        <v>11.52</v>
      </c>
      <c r="AB135" s="1435">
        <v>11.52</v>
      </c>
      <c r="AC135" s="1435">
        <v>11.52</v>
      </c>
      <c r="AD135" s="1435">
        <v>11.52</v>
      </c>
      <c r="AE135" s="1435">
        <v>11.52</v>
      </c>
      <c r="AF135" s="1435">
        <v>11.52</v>
      </c>
      <c r="AG135" s="1435">
        <v>11.52</v>
      </c>
      <c r="AH135" s="1435">
        <v>11.52</v>
      </c>
      <c r="AI135" s="1435">
        <v>11.52</v>
      </c>
      <c r="AJ135" s="1435">
        <v>11.52</v>
      </c>
      <c r="AK135" s="1435">
        <v>11.52</v>
      </c>
      <c r="AL135" s="1435">
        <v>11.52</v>
      </c>
      <c r="AM135" s="1435">
        <v>11.52</v>
      </c>
      <c r="AN135" s="1435">
        <v>11.52</v>
      </c>
      <c r="AO135" s="1435">
        <v>11.52</v>
      </c>
      <c r="AP135" s="1435">
        <v>11.52</v>
      </c>
      <c r="AQ135" s="1435">
        <v>11.52</v>
      </c>
      <c r="AR135" s="1435">
        <v>11.52</v>
      </c>
      <c r="AS135" s="1435">
        <v>11.52</v>
      </c>
      <c r="AT135" s="1435">
        <v>11.52</v>
      </c>
      <c r="AU135" s="1435">
        <v>11.52</v>
      </c>
      <c r="AV135" s="1435">
        <v>11.52</v>
      </c>
      <c r="AW135" s="1435">
        <v>11.52</v>
      </c>
      <c r="AX135" s="1435">
        <v>11.52</v>
      </c>
      <c r="AY135" s="1435">
        <v>11.52</v>
      </c>
      <c r="AZ135" s="1435">
        <v>11.52</v>
      </c>
      <c r="BA135" s="1435">
        <v>11.52</v>
      </c>
      <c r="BB135" s="1435">
        <v>11.52</v>
      </c>
      <c r="BC135" s="1435">
        <v>11.52</v>
      </c>
      <c r="BD135" s="1435">
        <v>11.52</v>
      </c>
      <c r="BE135" s="1435">
        <v>11.52</v>
      </c>
      <c r="BF135" s="1435">
        <v>11.52</v>
      </c>
      <c r="BG135" s="1435">
        <v>11.52</v>
      </c>
      <c r="BH135" s="1435">
        <v>11.52</v>
      </c>
      <c r="BI135" s="1435">
        <v>11.52</v>
      </c>
      <c r="BJ135" s="1435">
        <v>11.52</v>
      </c>
      <c r="BK135" s="1435">
        <v>11.52</v>
      </c>
      <c r="BL135" s="1435">
        <v>11.52</v>
      </c>
      <c r="BM135" s="1435">
        <v>11.52</v>
      </c>
      <c r="BN135" s="1435">
        <v>11.52</v>
      </c>
      <c r="BO135" s="1435">
        <v>11.52</v>
      </c>
      <c r="BP135" s="1436"/>
      <c r="BQ135" s="1437"/>
      <c r="BR135" s="1437"/>
      <c r="BS135" s="1437"/>
      <c r="BT135" s="1437"/>
      <c r="BU135" s="1437"/>
      <c r="BV135" s="1437"/>
      <c r="BW135" s="1437"/>
      <c r="BX135" s="1437"/>
      <c r="BY135" s="1437"/>
      <c r="BZ135" s="1437"/>
      <c r="CA135" s="1437"/>
      <c r="CB135" s="1437"/>
      <c r="CC135" s="1437"/>
      <c r="CD135" s="1437"/>
      <c r="CE135" s="1437"/>
      <c r="CF135" s="1437"/>
      <c r="CG135" s="1437"/>
      <c r="CH135" s="1437"/>
      <c r="CI135" s="1437"/>
      <c r="CJ135" s="1437"/>
      <c r="CK135" s="1437"/>
      <c r="CL135" s="1437"/>
      <c r="CM135" s="1437"/>
      <c r="CN135" s="1503"/>
      <c r="CO135" s="1580"/>
    </row>
    <row r="136" spans="2:93" ht="14.4" thickBot="1" x14ac:dyDescent="0.3">
      <c r="B13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6" s="1427" t="s">
        <v>1737</v>
      </c>
      <c r="D136" s="1428" t="s">
        <v>1612</v>
      </c>
      <c r="E136" s="1429" t="s">
        <v>1293</v>
      </c>
      <c r="F136" s="1430" t="str">
        <f>VLOOKUP(TBL5_OptBen[[#This Row],[Option Type (defined list)]],'Option Typs_Grps'!B$2:C$47, 2, FALSE)</f>
        <v>Customer Options</v>
      </c>
      <c r="G136" s="1427" t="s">
        <v>1871</v>
      </c>
      <c r="H136" s="1428" t="s">
        <v>2111</v>
      </c>
      <c r="I136" s="1431" t="s">
        <v>355</v>
      </c>
      <c r="J136" s="1432" t="s">
        <v>146</v>
      </c>
      <c r="K136" s="1433">
        <v>2</v>
      </c>
      <c r="L136" s="1224">
        <v>6.5</v>
      </c>
      <c r="M136" s="366">
        <v>6.5</v>
      </c>
      <c r="N136" s="366">
        <v>6.5</v>
      </c>
      <c r="O136" s="366">
        <v>6.5</v>
      </c>
      <c r="P136" s="366">
        <v>6.5</v>
      </c>
      <c r="Q136" s="366">
        <v>6.5</v>
      </c>
      <c r="R136" s="1434">
        <v>6.5</v>
      </c>
      <c r="S136" s="1435">
        <v>6.5</v>
      </c>
      <c r="T136" s="1435">
        <v>6.5</v>
      </c>
      <c r="U136" s="1435">
        <v>6.5</v>
      </c>
      <c r="V136" s="1435">
        <v>6.5</v>
      </c>
      <c r="W136" s="1435">
        <v>6.5</v>
      </c>
      <c r="X136" s="1435">
        <v>6.5</v>
      </c>
      <c r="Y136" s="1435">
        <v>6.5</v>
      </c>
      <c r="Z136" s="1435">
        <v>6.5</v>
      </c>
      <c r="AA136" s="1435">
        <v>6.5</v>
      </c>
      <c r="AB136" s="1435">
        <v>6.5</v>
      </c>
      <c r="AC136" s="1435">
        <v>6.5</v>
      </c>
      <c r="AD136" s="1435">
        <v>6.5</v>
      </c>
      <c r="AE136" s="1435">
        <v>6.5</v>
      </c>
      <c r="AF136" s="1435">
        <v>6.5</v>
      </c>
      <c r="AG136" s="1435">
        <v>6.5</v>
      </c>
      <c r="AH136" s="1435">
        <v>6.5</v>
      </c>
      <c r="AI136" s="1435">
        <v>6.5</v>
      </c>
      <c r="AJ136" s="1435">
        <v>6.5</v>
      </c>
      <c r="AK136" s="1435">
        <v>6.5</v>
      </c>
      <c r="AL136" s="1435">
        <v>6.5</v>
      </c>
      <c r="AM136" s="1435">
        <v>6.5</v>
      </c>
      <c r="AN136" s="1435">
        <v>6.5</v>
      </c>
      <c r="AO136" s="1435">
        <v>6.5</v>
      </c>
      <c r="AP136" s="1435">
        <v>6.5</v>
      </c>
      <c r="AQ136" s="1435">
        <v>6.5</v>
      </c>
      <c r="AR136" s="1435">
        <v>6.5</v>
      </c>
      <c r="AS136" s="1435">
        <v>6.5</v>
      </c>
      <c r="AT136" s="1435">
        <v>6.5</v>
      </c>
      <c r="AU136" s="1435">
        <v>6.5</v>
      </c>
      <c r="AV136" s="1435">
        <v>6.5</v>
      </c>
      <c r="AW136" s="1435">
        <v>6.5</v>
      </c>
      <c r="AX136" s="1435">
        <v>6.5</v>
      </c>
      <c r="AY136" s="1435">
        <v>6.5</v>
      </c>
      <c r="AZ136" s="1435">
        <v>6.5</v>
      </c>
      <c r="BA136" s="1435">
        <v>6.5</v>
      </c>
      <c r="BB136" s="1435">
        <v>6.5</v>
      </c>
      <c r="BC136" s="1435">
        <v>6.5</v>
      </c>
      <c r="BD136" s="1435">
        <v>6.5</v>
      </c>
      <c r="BE136" s="1435">
        <v>6.5</v>
      </c>
      <c r="BF136" s="1435">
        <v>6.5</v>
      </c>
      <c r="BG136" s="1435">
        <v>6.5</v>
      </c>
      <c r="BH136" s="1435">
        <v>6.5</v>
      </c>
      <c r="BI136" s="1435">
        <v>6.5</v>
      </c>
      <c r="BJ136" s="1435">
        <v>6.5</v>
      </c>
      <c r="BK136" s="1435">
        <v>6.5</v>
      </c>
      <c r="BL136" s="1435">
        <v>6.5</v>
      </c>
      <c r="BM136" s="1435">
        <v>6.5</v>
      </c>
      <c r="BN136" s="1435">
        <v>6.5</v>
      </c>
      <c r="BO136" s="1435">
        <v>6.5</v>
      </c>
      <c r="BP136" s="1436"/>
      <c r="BQ136" s="1437"/>
      <c r="BR136" s="1437"/>
      <c r="BS136" s="1437"/>
      <c r="BT136" s="1437"/>
      <c r="BU136" s="1437"/>
      <c r="BV136" s="1437"/>
      <c r="BW136" s="1437"/>
      <c r="BX136" s="1437"/>
      <c r="BY136" s="1437"/>
      <c r="BZ136" s="1437"/>
      <c r="CA136" s="1437"/>
      <c r="CB136" s="1437"/>
      <c r="CC136" s="1437"/>
      <c r="CD136" s="1437"/>
      <c r="CE136" s="1437"/>
      <c r="CF136" s="1437"/>
      <c r="CG136" s="1437"/>
      <c r="CH136" s="1437"/>
      <c r="CI136" s="1437"/>
      <c r="CJ136" s="1437"/>
      <c r="CK136" s="1437"/>
      <c r="CL136" s="1437"/>
      <c r="CM136" s="1437"/>
      <c r="CN136" s="1503"/>
      <c r="CO136" s="1580"/>
    </row>
    <row r="137" spans="2:93" ht="14.4" thickBot="1" x14ac:dyDescent="0.3">
      <c r="B13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7" s="1427" t="s">
        <v>1738</v>
      </c>
      <c r="D137" s="1428" t="s">
        <v>1613</v>
      </c>
      <c r="E137" s="1429" t="s">
        <v>1293</v>
      </c>
      <c r="F137" s="1430" t="str">
        <f>VLOOKUP(TBL5_OptBen[[#This Row],[Option Type (defined list)]],'Option Typs_Grps'!B$2:C$47, 2, FALSE)</f>
        <v>Customer Options</v>
      </c>
      <c r="G137" s="1427" t="s">
        <v>1871</v>
      </c>
      <c r="H137" s="1428" t="s">
        <v>2111</v>
      </c>
      <c r="I137" s="1431" t="s">
        <v>355</v>
      </c>
      <c r="J137" s="1432" t="s">
        <v>146</v>
      </c>
      <c r="K137" s="1433">
        <v>2</v>
      </c>
      <c r="L137" s="1224">
        <v>10.8</v>
      </c>
      <c r="M137" s="366">
        <v>10.8</v>
      </c>
      <c r="N137" s="366">
        <v>10.8</v>
      </c>
      <c r="O137" s="366">
        <v>10.8</v>
      </c>
      <c r="P137" s="366">
        <v>10.8</v>
      </c>
      <c r="Q137" s="366">
        <v>10.8</v>
      </c>
      <c r="R137" s="1434">
        <v>10.8</v>
      </c>
      <c r="S137" s="1435">
        <v>10.8</v>
      </c>
      <c r="T137" s="1435">
        <v>10.8</v>
      </c>
      <c r="U137" s="1435">
        <v>10.8</v>
      </c>
      <c r="V137" s="1435">
        <v>10.8</v>
      </c>
      <c r="W137" s="1435">
        <v>10.8</v>
      </c>
      <c r="X137" s="1435">
        <v>10.8</v>
      </c>
      <c r="Y137" s="1435">
        <v>10.8</v>
      </c>
      <c r="Z137" s="1435">
        <v>10.8</v>
      </c>
      <c r="AA137" s="1435">
        <v>10.8</v>
      </c>
      <c r="AB137" s="1435">
        <v>10.8</v>
      </c>
      <c r="AC137" s="1435">
        <v>10.8</v>
      </c>
      <c r="AD137" s="1435">
        <v>10.8</v>
      </c>
      <c r="AE137" s="1435">
        <v>10.8</v>
      </c>
      <c r="AF137" s="1435">
        <v>10.8</v>
      </c>
      <c r="AG137" s="1435">
        <v>10.8</v>
      </c>
      <c r="AH137" s="1435">
        <v>10.8</v>
      </c>
      <c r="AI137" s="1435">
        <v>10.8</v>
      </c>
      <c r="AJ137" s="1435">
        <v>10.8</v>
      </c>
      <c r="AK137" s="1435">
        <v>10.8</v>
      </c>
      <c r="AL137" s="1435">
        <v>10.8</v>
      </c>
      <c r="AM137" s="1435">
        <v>10.8</v>
      </c>
      <c r="AN137" s="1435">
        <v>10.8</v>
      </c>
      <c r="AO137" s="1435">
        <v>10.8</v>
      </c>
      <c r="AP137" s="1435">
        <v>10.8</v>
      </c>
      <c r="AQ137" s="1435">
        <v>10.8</v>
      </c>
      <c r="AR137" s="1435">
        <v>10.8</v>
      </c>
      <c r="AS137" s="1435">
        <v>10.8</v>
      </c>
      <c r="AT137" s="1435">
        <v>10.8</v>
      </c>
      <c r="AU137" s="1435">
        <v>10.8</v>
      </c>
      <c r="AV137" s="1435">
        <v>10.8</v>
      </c>
      <c r="AW137" s="1435">
        <v>10.8</v>
      </c>
      <c r="AX137" s="1435">
        <v>10.8</v>
      </c>
      <c r="AY137" s="1435">
        <v>10.8</v>
      </c>
      <c r="AZ137" s="1435">
        <v>10.8</v>
      </c>
      <c r="BA137" s="1435">
        <v>10.8</v>
      </c>
      <c r="BB137" s="1435">
        <v>10.8</v>
      </c>
      <c r="BC137" s="1435">
        <v>10.8</v>
      </c>
      <c r="BD137" s="1435">
        <v>10.8</v>
      </c>
      <c r="BE137" s="1435">
        <v>10.8</v>
      </c>
      <c r="BF137" s="1435">
        <v>10.8</v>
      </c>
      <c r="BG137" s="1435">
        <v>10.8</v>
      </c>
      <c r="BH137" s="1435">
        <v>10.8</v>
      </c>
      <c r="BI137" s="1435">
        <v>10.8</v>
      </c>
      <c r="BJ137" s="1435">
        <v>10.8</v>
      </c>
      <c r="BK137" s="1435">
        <v>10.8</v>
      </c>
      <c r="BL137" s="1435">
        <v>10.8</v>
      </c>
      <c r="BM137" s="1435">
        <v>10.8</v>
      </c>
      <c r="BN137" s="1435">
        <v>10.8</v>
      </c>
      <c r="BO137" s="1435">
        <v>10.8</v>
      </c>
      <c r="BP137" s="1436"/>
      <c r="BQ137" s="1437"/>
      <c r="BR137" s="1437"/>
      <c r="BS137" s="1437"/>
      <c r="BT137" s="1437"/>
      <c r="BU137" s="1437"/>
      <c r="BV137" s="1437"/>
      <c r="BW137" s="1437"/>
      <c r="BX137" s="1437"/>
      <c r="BY137" s="1437"/>
      <c r="BZ137" s="1437"/>
      <c r="CA137" s="1437"/>
      <c r="CB137" s="1437"/>
      <c r="CC137" s="1437"/>
      <c r="CD137" s="1437"/>
      <c r="CE137" s="1437"/>
      <c r="CF137" s="1437"/>
      <c r="CG137" s="1437"/>
      <c r="CH137" s="1437"/>
      <c r="CI137" s="1437"/>
      <c r="CJ137" s="1437"/>
      <c r="CK137" s="1437"/>
      <c r="CL137" s="1437"/>
      <c r="CM137" s="1437"/>
      <c r="CN137" s="1503"/>
      <c r="CO137" s="1580"/>
    </row>
    <row r="138" spans="2:93" ht="14.4" thickBot="1" x14ac:dyDescent="0.3">
      <c r="B13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427" t="s">
        <v>1736</v>
      </c>
      <c r="D138" s="1428" t="s">
        <v>2007</v>
      </c>
      <c r="E138" s="1429" t="s">
        <v>765</v>
      </c>
      <c r="F138" s="1430" t="str">
        <f>VLOOKUP(TBL5_OptBen[[#This Row],[Option Type (defined list)]],'Option Typs_Grps'!B$2:C$47, 2, FALSE)</f>
        <v>Resource Options</v>
      </c>
      <c r="G138" s="1427" t="s">
        <v>1871</v>
      </c>
      <c r="H138" s="1428" t="s">
        <v>2111</v>
      </c>
      <c r="I138" s="1431" t="s">
        <v>355</v>
      </c>
      <c r="J138" s="1432" t="s">
        <v>146</v>
      </c>
      <c r="K138" s="1433">
        <v>2</v>
      </c>
      <c r="L138" s="1224">
        <v>3.6</v>
      </c>
      <c r="M138" s="366">
        <v>3.6</v>
      </c>
      <c r="N138" s="366">
        <v>3.6</v>
      </c>
      <c r="O138" s="366">
        <v>3.6</v>
      </c>
      <c r="P138" s="366">
        <v>3.6</v>
      </c>
      <c r="Q138" s="366">
        <v>3.6</v>
      </c>
      <c r="R138" s="1434">
        <v>3.6</v>
      </c>
      <c r="S138" s="1435">
        <v>3.6</v>
      </c>
      <c r="T138" s="1435">
        <v>3.6</v>
      </c>
      <c r="U138" s="1435">
        <v>3.6</v>
      </c>
      <c r="V138" s="1435">
        <v>3.6</v>
      </c>
      <c r="W138" s="1435">
        <v>1.3</v>
      </c>
      <c r="X138" s="1435">
        <v>1.3</v>
      </c>
      <c r="Y138" s="1435">
        <v>1.3</v>
      </c>
      <c r="Z138" s="1435">
        <v>1.3</v>
      </c>
      <c r="AA138" s="1435">
        <v>1.3</v>
      </c>
      <c r="AB138" s="1435">
        <v>1.3</v>
      </c>
      <c r="AC138" s="1435">
        <v>1.3</v>
      </c>
      <c r="AD138" s="1435">
        <v>1.3</v>
      </c>
      <c r="AE138" s="1435">
        <v>1.3</v>
      </c>
      <c r="AF138" s="1435">
        <v>1.3</v>
      </c>
      <c r="AG138" s="1435">
        <v>1.3</v>
      </c>
      <c r="AH138" s="1435">
        <v>0</v>
      </c>
      <c r="AI138" s="1435">
        <v>0</v>
      </c>
      <c r="AJ138" s="1435">
        <v>0</v>
      </c>
      <c r="AK138" s="1435">
        <v>0</v>
      </c>
      <c r="AL138" s="1435">
        <v>0</v>
      </c>
      <c r="AM138" s="1435">
        <v>0</v>
      </c>
      <c r="AN138" s="1435">
        <v>0</v>
      </c>
      <c r="AO138" s="1435">
        <v>0</v>
      </c>
      <c r="AP138" s="1435">
        <v>0</v>
      </c>
      <c r="AQ138" s="1435">
        <v>0</v>
      </c>
      <c r="AR138" s="1435">
        <v>0</v>
      </c>
      <c r="AS138" s="1435">
        <v>0</v>
      </c>
      <c r="AT138" s="1435">
        <v>0</v>
      </c>
      <c r="AU138" s="1435">
        <v>0</v>
      </c>
      <c r="AV138" s="1435">
        <v>0</v>
      </c>
      <c r="AW138" s="1435">
        <v>0</v>
      </c>
      <c r="AX138" s="1435">
        <v>0</v>
      </c>
      <c r="AY138" s="1435">
        <v>0</v>
      </c>
      <c r="AZ138" s="1435">
        <v>0</v>
      </c>
      <c r="BA138" s="1435">
        <v>0</v>
      </c>
      <c r="BB138" s="1435">
        <v>0</v>
      </c>
      <c r="BC138" s="1435">
        <v>0</v>
      </c>
      <c r="BD138" s="1435">
        <v>0</v>
      </c>
      <c r="BE138" s="1435">
        <v>0</v>
      </c>
      <c r="BF138" s="1435">
        <v>0</v>
      </c>
      <c r="BG138" s="1435">
        <v>0</v>
      </c>
      <c r="BH138" s="1435">
        <v>0</v>
      </c>
      <c r="BI138" s="1435">
        <v>0</v>
      </c>
      <c r="BJ138" s="1435">
        <v>0</v>
      </c>
      <c r="BK138" s="1435">
        <v>0</v>
      </c>
      <c r="BL138" s="1435">
        <v>0</v>
      </c>
      <c r="BM138" s="1435">
        <v>0</v>
      </c>
      <c r="BN138" s="1435">
        <v>0</v>
      </c>
      <c r="BO138" s="1435">
        <v>0</v>
      </c>
      <c r="BP138" s="1436"/>
      <c r="BQ138" s="1437"/>
      <c r="BR138" s="1437"/>
      <c r="BS138" s="1437"/>
      <c r="BT138" s="1437"/>
      <c r="BU138" s="1437"/>
      <c r="BV138" s="1437"/>
      <c r="BW138" s="1437"/>
      <c r="BX138" s="1437"/>
      <c r="BY138" s="1437"/>
      <c r="BZ138" s="1437"/>
      <c r="CA138" s="1437"/>
      <c r="CB138" s="1437"/>
      <c r="CC138" s="1437"/>
      <c r="CD138" s="1437"/>
      <c r="CE138" s="1437"/>
      <c r="CF138" s="1437"/>
      <c r="CG138" s="1437"/>
      <c r="CH138" s="1437"/>
      <c r="CI138" s="1437"/>
      <c r="CJ138" s="1437"/>
      <c r="CK138" s="1437"/>
      <c r="CL138" s="1437"/>
      <c r="CM138" s="1437"/>
      <c r="CN138" s="1503"/>
      <c r="CO138" s="1580"/>
    </row>
    <row r="139" spans="2:93" ht="14.4" thickBot="1" x14ac:dyDescent="0.3">
      <c r="B13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9" s="1427" t="s">
        <v>2227</v>
      </c>
      <c r="D139" s="1428" t="s">
        <v>2228</v>
      </c>
      <c r="E139" s="1429" t="s">
        <v>775</v>
      </c>
      <c r="F139" s="1430" t="str">
        <f>VLOOKUP(TBL5_OptBen[[#This Row],[Option Type (defined list)]],'Option Typs_Grps'!B$2:C$47, 2, FALSE)</f>
        <v>Distribution Options</v>
      </c>
      <c r="G139" s="1427" t="s">
        <v>1871</v>
      </c>
      <c r="H139" s="1428" t="s">
        <v>2111</v>
      </c>
      <c r="I139" s="1431" t="s">
        <v>355</v>
      </c>
      <c r="J139" s="1432" t="s">
        <v>146</v>
      </c>
      <c r="K139" s="1433">
        <v>2</v>
      </c>
      <c r="L139" s="1224"/>
      <c r="M139" s="366">
        <v>0</v>
      </c>
      <c r="N139" s="366">
        <v>0</v>
      </c>
      <c r="O139" s="366">
        <v>0</v>
      </c>
      <c r="P139" s="366">
        <v>0</v>
      </c>
      <c r="Q139" s="366">
        <v>0</v>
      </c>
      <c r="R139" s="1434">
        <v>0</v>
      </c>
      <c r="S139" s="1435">
        <v>0</v>
      </c>
      <c r="T139" s="1435">
        <v>0</v>
      </c>
      <c r="U139" s="1435">
        <v>0</v>
      </c>
      <c r="V139" s="1435">
        <v>0</v>
      </c>
      <c r="W139" s="1435">
        <v>0</v>
      </c>
      <c r="X139" s="1435">
        <v>0</v>
      </c>
      <c r="Y139" s="1435">
        <v>0</v>
      </c>
      <c r="Z139" s="1435">
        <v>0</v>
      </c>
      <c r="AA139" s="1435">
        <v>0</v>
      </c>
      <c r="AB139" s="1435">
        <v>0</v>
      </c>
      <c r="AC139" s="1435">
        <v>0</v>
      </c>
      <c r="AD139" s="1435">
        <v>0</v>
      </c>
      <c r="AE139" s="1435">
        <v>0</v>
      </c>
      <c r="AF139" s="1435">
        <v>0</v>
      </c>
      <c r="AG139" s="1435">
        <v>0</v>
      </c>
      <c r="AH139" s="1435">
        <v>0</v>
      </c>
      <c r="AI139" s="1435">
        <v>0</v>
      </c>
      <c r="AJ139" s="1435">
        <v>0</v>
      </c>
      <c r="AK139" s="1435">
        <v>0</v>
      </c>
      <c r="AL139" s="1435">
        <v>0</v>
      </c>
      <c r="AM139" s="1435">
        <v>0</v>
      </c>
      <c r="AN139" s="1435">
        <v>0</v>
      </c>
      <c r="AO139" s="1435">
        <v>0</v>
      </c>
      <c r="AP139" s="1435">
        <v>0</v>
      </c>
      <c r="AQ139" s="1435">
        <v>0</v>
      </c>
      <c r="AR139" s="1435">
        <v>0</v>
      </c>
      <c r="AS139" s="1435">
        <v>0</v>
      </c>
      <c r="AT139" s="1435">
        <v>0</v>
      </c>
      <c r="AU139" s="1435">
        <v>0</v>
      </c>
      <c r="AV139" s="1435">
        <v>0</v>
      </c>
      <c r="AW139" s="1435">
        <v>0</v>
      </c>
      <c r="AX139" s="1435">
        <v>0</v>
      </c>
      <c r="AY139" s="1435">
        <v>0</v>
      </c>
      <c r="AZ139" s="1435">
        <v>0</v>
      </c>
      <c r="BA139" s="1435">
        <v>0</v>
      </c>
      <c r="BB139" s="1435">
        <v>0</v>
      </c>
      <c r="BC139" s="1435">
        <v>0</v>
      </c>
      <c r="BD139" s="1435">
        <v>0</v>
      </c>
      <c r="BE139" s="1435">
        <v>0</v>
      </c>
      <c r="BF139" s="1435">
        <v>0</v>
      </c>
      <c r="BG139" s="1435">
        <v>0</v>
      </c>
      <c r="BH139" s="1435">
        <v>0</v>
      </c>
      <c r="BI139" s="1435">
        <v>0</v>
      </c>
      <c r="BJ139" s="1435">
        <v>0</v>
      </c>
      <c r="BK139" s="1435">
        <v>0</v>
      </c>
      <c r="BL139" s="1435">
        <v>0</v>
      </c>
      <c r="BM139" s="1435">
        <v>0</v>
      </c>
      <c r="BN139" s="1435">
        <v>0</v>
      </c>
      <c r="BO139" s="1435">
        <v>0</v>
      </c>
      <c r="BP139" s="1436"/>
      <c r="BQ139" s="1437"/>
      <c r="BR139" s="1437"/>
      <c r="BS139" s="1437"/>
      <c r="BT139" s="1437"/>
      <c r="BU139" s="1437"/>
      <c r="BV139" s="1437"/>
      <c r="BW139" s="1437"/>
      <c r="BX139" s="1437"/>
      <c r="BY139" s="1437"/>
      <c r="BZ139" s="1437"/>
      <c r="CA139" s="1437"/>
      <c r="CB139" s="1437"/>
      <c r="CC139" s="1437"/>
      <c r="CD139" s="1437"/>
      <c r="CE139" s="1437"/>
      <c r="CF139" s="1437"/>
      <c r="CG139" s="1437"/>
      <c r="CH139" s="1437"/>
      <c r="CI139" s="1437"/>
      <c r="CJ139" s="1437"/>
      <c r="CK139" s="1437"/>
      <c r="CL139" s="1437"/>
      <c r="CM139" s="1437"/>
      <c r="CN139" s="1503"/>
      <c r="CO139" s="1580"/>
    </row>
    <row r="140" spans="2:93" ht="14.4" thickBot="1" x14ac:dyDescent="0.3">
      <c r="B14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0" s="1427" t="s">
        <v>2229</v>
      </c>
      <c r="D140" s="1428" t="s">
        <v>2230</v>
      </c>
      <c r="E140" s="1429" t="s">
        <v>775</v>
      </c>
      <c r="F140" s="1430" t="str">
        <f>VLOOKUP(TBL5_OptBen[[#This Row],[Option Type (defined list)]],'Option Typs_Grps'!B$2:C$47, 2, FALSE)</f>
        <v>Distribution Options</v>
      </c>
      <c r="G140" s="1427" t="s">
        <v>1871</v>
      </c>
      <c r="H140" s="1428" t="s">
        <v>2111</v>
      </c>
      <c r="I140" s="1431" t="s">
        <v>355</v>
      </c>
      <c r="J140" s="1432" t="s">
        <v>146</v>
      </c>
      <c r="K140" s="1433">
        <v>2</v>
      </c>
      <c r="L140" s="1224"/>
      <c r="M140" s="366"/>
      <c r="N140" s="366"/>
      <c r="O140" s="366"/>
      <c r="P140" s="366"/>
      <c r="Q140" s="366"/>
      <c r="R140" s="1434"/>
      <c r="S140" s="1435"/>
      <c r="T140" s="1435"/>
      <c r="U140" s="1435"/>
      <c r="V140" s="1435">
        <v>-24</v>
      </c>
      <c r="W140" s="1435">
        <v>-24</v>
      </c>
      <c r="X140" s="1435">
        <v>-24</v>
      </c>
      <c r="Y140" s="1435">
        <v>-24</v>
      </c>
      <c r="Z140" s="1435">
        <v>-24</v>
      </c>
      <c r="AA140" s="1435">
        <v>-24</v>
      </c>
      <c r="AB140" s="1435">
        <v>-24</v>
      </c>
      <c r="AC140" s="1435">
        <v>-24</v>
      </c>
      <c r="AD140" s="1435">
        <v>-24</v>
      </c>
      <c r="AE140" s="1435">
        <v>-24</v>
      </c>
      <c r="AF140" s="1435">
        <v>-24</v>
      </c>
      <c r="AG140" s="1435">
        <v>-24</v>
      </c>
      <c r="AH140" s="1435">
        <v>-24</v>
      </c>
      <c r="AI140" s="1435">
        <v>-24</v>
      </c>
      <c r="AJ140" s="1435">
        <v>-24</v>
      </c>
      <c r="AK140" s="1435">
        <v>-24</v>
      </c>
      <c r="AL140" s="1435">
        <v>-24</v>
      </c>
      <c r="AM140" s="1435">
        <v>-24</v>
      </c>
      <c r="AN140" s="1435">
        <v>-24</v>
      </c>
      <c r="AO140" s="1435">
        <v>-24</v>
      </c>
      <c r="AP140" s="1435">
        <v>-24</v>
      </c>
      <c r="AQ140" s="1435">
        <v>-24</v>
      </c>
      <c r="AR140" s="1435">
        <v>-24</v>
      </c>
      <c r="AS140" s="1435">
        <v>-24</v>
      </c>
      <c r="AT140" s="1435">
        <v>-24</v>
      </c>
      <c r="AU140" s="1435">
        <v>-24</v>
      </c>
      <c r="AV140" s="1435">
        <v>-24</v>
      </c>
      <c r="AW140" s="1435">
        <v>-24</v>
      </c>
      <c r="AX140" s="1435">
        <v>-24</v>
      </c>
      <c r="AY140" s="1435">
        <v>-24</v>
      </c>
      <c r="AZ140" s="1435">
        <v>-24</v>
      </c>
      <c r="BA140" s="1435">
        <v>-24</v>
      </c>
      <c r="BB140" s="1435">
        <v>-24</v>
      </c>
      <c r="BC140" s="1435">
        <v>-24</v>
      </c>
      <c r="BD140" s="1435">
        <v>-24</v>
      </c>
      <c r="BE140" s="1435">
        <v>-24</v>
      </c>
      <c r="BF140" s="1435">
        <v>-24</v>
      </c>
      <c r="BG140" s="1435">
        <v>-24</v>
      </c>
      <c r="BH140" s="1435">
        <v>-24</v>
      </c>
      <c r="BI140" s="1435">
        <v>-24</v>
      </c>
      <c r="BJ140" s="1435">
        <v>-24</v>
      </c>
      <c r="BK140" s="1435">
        <v>-24</v>
      </c>
      <c r="BL140" s="1435">
        <v>-24</v>
      </c>
      <c r="BM140" s="1435">
        <v>-24</v>
      </c>
      <c r="BN140" s="1435">
        <v>-24</v>
      </c>
      <c r="BO140" s="1435">
        <v>-24</v>
      </c>
      <c r="BP140" s="1436"/>
      <c r="BQ140" s="1437"/>
      <c r="BR140" s="1437"/>
      <c r="BS140" s="1437"/>
      <c r="BT140" s="1437"/>
      <c r="BU140" s="1437"/>
      <c r="BV140" s="1437"/>
      <c r="BW140" s="1437"/>
      <c r="BX140" s="1437"/>
      <c r="BY140" s="1437"/>
      <c r="BZ140" s="1437"/>
      <c r="CA140" s="1437"/>
      <c r="CB140" s="1437"/>
      <c r="CC140" s="1437"/>
      <c r="CD140" s="1437"/>
      <c r="CE140" s="1437"/>
      <c r="CF140" s="1437"/>
      <c r="CG140" s="1437"/>
      <c r="CH140" s="1437"/>
      <c r="CI140" s="1437"/>
      <c r="CJ140" s="1437"/>
      <c r="CK140" s="1437"/>
      <c r="CL140" s="1437"/>
      <c r="CM140" s="1437"/>
      <c r="CN140" s="1503"/>
      <c r="CO140" s="1580"/>
    </row>
    <row r="141" spans="2:93" ht="14.4" thickBot="1" x14ac:dyDescent="0.3">
      <c r="B14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1" s="1427" t="s">
        <v>2246</v>
      </c>
      <c r="D141" s="1428" t="s">
        <v>2231</v>
      </c>
      <c r="E141" s="1429" t="s">
        <v>775</v>
      </c>
      <c r="F141" s="1430" t="str">
        <f>VLOOKUP(TBL5_OptBen[[#This Row],[Option Type (defined list)]],'Option Typs_Grps'!B$2:C$47, 2, FALSE)</f>
        <v>Distribution Options</v>
      </c>
      <c r="G141" s="1427" t="s">
        <v>1871</v>
      </c>
      <c r="H141" s="1428" t="s">
        <v>2111</v>
      </c>
      <c r="I141" s="1431" t="s">
        <v>355</v>
      </c>
      <c r="J141" s="1432" t="s">
        <v>146</v>
      </c>
      <c r="K141" s="1433">
        <v>2</v>
      </c>
      <c r="L141" s="1224"/>
      <c r="M141" s="366">
        <v>0</v>
      </c>
      <c r="N141" s="366">
        <v>0</v>
      </c>
      <c r="O141" s="366">
        <v>0</v>
      </c>
      <c r="P141" s="366">
        <v>0</v>
      </c>
      <c r="Q141" s="366">
        <v>0</v>
      </c>
      <c r="R141" s="1434">
        <v>0</v>
      </c>
      <c r="S141" s="1435">
        <v>0</v>
      </c>
      <c r="T141" s="1435">
        <v>0</v>
      </c>
      <c r="U141" s="1435">
        <v>0</v>
      </c>
      <c r="V141" s="1435">
        <v>0</v>
      </c>
      <c r="W141" s="1435">
        <v>0</v>
      </c>
      <c r="X141" s="1435">
        <v>0</v>
      </c>
      <c r="Y141" s="1435">
        <v>0</v>
      </c>
      <c r="Z141" s="1435">
        <v>0</v>
      </c>
      <c r="AA141" s="1435">
        <v>0</v>
      </c>
      <c r="AB141" s="1435">
        <v>0</v>
      </c>
      <c r="AC141" s="1435">
        <v>0</v>
      </c>
      <c r="AD141" s="1435">
        <v>0</v>
      </c>
      <c r="AE141" s="1435">
        <v>0</v>
      </c>
      <c r="AF141" s="1435">
        <v>0</v>
      </c>
      <c r="AG141" s="1435">
        <v>0</v>
      </c>
      <c r="AH141" s="1435">
        <v>0</v>
      </c>
      <c r="AI141" s="1435">
        <v>0</v>
      </c>
      <c r="AJ141" s="1435">
        <v>0</v>
      </c>
      <c r="AK141" s="1435">
        <v>0</v>
      </c>
      <c r="AL141" s="1435">
        <v>0</v>
      </c>
      <c r="AM141" s="1435">
        <v>0</v>
      </c>
      <c r="AN141" s="1435">
        <v>0</v>
      </c>
      <c r="AO141" s="1435">
        <v>0</v>
      </c>
      <c r="AP141" s="1435">
        <v>0</v>
      </c>
      <c r="AQ141" s="1435">
        <v>0</v>
      </c>
      <c r="AR141" s="1435">
        <v>0</v>
      </c>
      <c r="AS141" s="1435">
        <v>0</v>
      </c>
      <c r="AT141" s="1435">
        <v>0</v>
      </c>
      <c r="AU141" s="1435">
        <v>0</v>
      </c>
      <c r="AV141" s="1435">
        <v>0</v>
      </c>
      <c r="AW141" s="1435">
        <v>0</v>
      </c>
      <c r="AX141" s="1435">
        <v>0</v>
      </c>
      <c r="AY141" s="1435">
        <v>0</v>
      </c>
      <c r="AZ141" s="1435">
        <v>0</v>
      </c>
      <c r="BA141" s="1435">
        <v>0</v>
      </c>
      <c r="BB141" s="1435">
        <v>0</v>
      </c>
      <c r="BC141" s="1435">
        <v>0</v>
      </c>
      <c r="BD141" s="1435">
        <v>0</v>
      </c>
      <c r="BE141" s="1435">
        <v>0</v>
      </c>
      <c r="BF141" s="1435">
        <v>0</v>
      </c>
      <c r="BG141" s="1435">
        <v>0</v>
      </c>
      <c r="BH141" s="1435">
        <v>0</v>
      </c>
      <c r="BI141" s="1435">
        <v>0</v>
      </c>
      <c r="BJ141" s="1435">
        <v>0</v>
      </c>
      <c r="BK141" s="1435">
        <v>0</v>
      </c>
      <c r="BL141" s="1435">
        <v>0</v>
      </c>
      <c r="BM141" s="1435">
        <v>0</v>
      </c>
      <c r="BN141" s="1435">
        <v>0</v>
      </c>
      <c r="BO141" s="1435">
        <v>0</v>
      </c>
      <c r="BP141" s="1436"/>
      <c r="BQ141" s="1437"/>
      <c r="BR141" s="1437"/>
      <c r="BS141" s="1437"/>
      <c r="BT141" s="1437"/>
      <c r="BU141" s="1437"/>
      <c r="BV141" s="1437"/>
      <c r="BW141" s="1437"/>
      <c r="BX141" s="1437"/>
      <c r="BY141" s="1437"/>
      <c r="BZ141" s="1437"/>
      <c r="CA141" s="1437"/>
      <c r="CB141" s="1437"/>
      <c r="CC141" s="1437"/>
      <c r="CD141" s="1437"/>
      <c r="CE141" s="1437"/>
      <c r="CF141" s="1437"/>
      <c r="CG141" s="1437"/>
      <c r="CH141" s="1437"/>
      <c r="CI141" s="1437"/>
      <c r="CJ141" s="1437"/>
      <c r="CK141" s="1437"/>
      <c r="CL141" s="1437"/>
      <c r="CM141" s="1437"/>
      <c r="CN141" s="1503"/>
      <c r="CO141" s="1580"/>
    </row>
    <row r="142" spans="2:93" ht="14.4" thickBot="1" x14ac:dyDescent="0.3">
      <c r="B14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2" s="1427" t="s">
        <v>2247</v>
      </c>
      <c r="D142" s="1428" t="s">
        <v>2232</v>
      </c>
      <c r="E142" s="1429" t="s">
        <v>775</v>
      </c>
      <c r="F142" s="1430" t="str">
        <f>VLOOKUP(TBL5_OptBen[[#This Row],[Option Type (defined list)]],'Option Typs_Grps'!B$2:C$47, 2, FALSE)</f>
        <v>Distribution Options</v>
      </c>
      <c r="G142" s="1427" t="s">
        <v>1871</v>
      </c>
      <c r="H142" s="1428" t="s">
        <v>2111</v>
      </c>
      <c r="I142" s="1431" t="s">
        <v>355</v>
      </c>
      <c r="J142" s="1432" t="s">
        <v>146</v>
      </c>
      <c r="K142" s="1433">
        <v>2</v>
      </c>
      <c r="L142" s="1224"/>
      <c r="M142" s="366"/>
      <c r="N142" s="366"/>
      <c r="O142" s="366"/>
      <c r="P142" s="366"/>
      <c r="Q142" s="366"/>
      <c r="R142" s="1434"/>
      <c r="S142" s="1435">
        <v>-14.03187</v>
      </c>
      <c r="T142" s="1435">
        <v>-15</v>
      </c>
      <c r="U142" s="1435">
        <v>-10.634192499999999</v>
      </c>
      <c r="V142" s="1435">
        <v>-12.21373</v>
      </c>
      <c r="W142" s="1435">
        <v>-15</v>
      </c>
      <c r="X142" s="1435">
        <v>-15</v>
      </c>
      <c r="Y142" s="1435">
        <v>-15</v>
      </c>
      <c r="Z142" s="1435">
        <v>-15</v>
      </c>
      <c r="AA142" s="1435">
        <v>-15</v>
      </c>
      <c r="AB142" s="1435">
        <v>-15</v>
      </c>
      <c r="AC142" s="1435">
        <v>-15</v>
      </c>
      <c r="AD142" s="1435">
        <v>-15</v>
      </c>
      <c r="AE142" s="1435">
        <v>-15</v>
      </c>
      <c r="AF142" s="1435">
        <v>-15</v>
      </c>
      <c r="AG142" s="1435">
        <v>-15</v>
      </c>
      <c r="AH142" s="1435">
        <v>-3.8929708000000001</v>
      </c>
      <c r="AI142" s="1435">
        <v>-4.3098807299999997</v>
      </c>
      <c r="AJ142" s="1435">
        <v>-3.6523706900000001</v>
      </c>
      <c r="AK142" s="1435">
        <v>-3.0224807299999998</v>
      </c>
      <c r="AL142" s="1435">
        <v>-3.3343906400000001</v>
      </c>
      <c r="AM142" s="1435">
        <v>-3.9610908</v>
      </c>
      <c r="AN142" s="1435">
        <v>-4.2479305299999996</v>
      </c>
      <c r="AO142" s="1435">
        <v>0</v>
      </c>
      <c r="AP142" s="1435">
        <v>0</v>
      </c>
      <c r="AQ142" s="1435">
        <v>0</v>
      </c>
      <c r="AR142" s="1435">
        <v>0</v>
      </c>
      <c r="AS142" s="1435">
        <v>0</v>
      </c>
      <c r="AT142" s="1435">
        <v>0</v>
      </c>
      <c r="AU142" s="1435">
        <v>0</v>
      </c>
      <c r="AV142" s="1435">
        <v>0</v>
      </c>
      <c r="AW142" s="1435">
        <v>0</v>
      </c>
      <c r="AX142" s="1435">
        <v>0</v>
      </c>
      <c r="AY142" s="1435">
        <v>0</v>
      </c>
      <c r="AZ142" s="1435">
        <v>0</v>
      </c>
      <c r="BA142" s="1435">
        <v>0</v>
      </c>
      <c r="BB142" s="1435">
        <v>0</v>
      </c>
      <c r="BC142" s="1435">
        <v>0</v>
      </c>
      <c r="BD142" s="1435">
        <v>0</v>
      </c>
      <c r="BE142" s="1435">
        <v>0</v>
      </c>
      <c r="BF142" s="1435">
        <v>0</v>
      </c>
      <c r="BG142" s="1435">
        <v>0</v>
      </c>
      <c r="BH142" s="1435">
        <v>0</v>
      </c>
      <c r="BI142" s="1435">
        <v>0</v>
      </c>
      <c r="BJ142" s="1435">
        <v>0</v>
      </c>
      <c r="BK142" s="1435">
        <v>0</v>
      </c>
      <c r="BL142" s="1435">
        <v>0</v>
      </c>
      <c r="BM142" s="1435">
        <v>0</v>
      </c>
      <c r="BN142" s="1435">
        <v>0</v>
      </c>
      <c r="BO142" s="1435">
        <v>0</v>
      </c>
      <c r="BP142" s="1436"/>
      <c r="BQ142" s="1437"/>
      <c r="BR142" s="1437"/>
      <c r="BS142" s="1437"/>
      <c r="BT142" s="1437"/>
      <c r="BU142" s="1437"/>
      <c r="BV142" s="1437"/>
      <c r="BW142" s="1437"/>
      <c r="BX142" s="1437"/>
      <c r="BY142" s="1437"/>
      <c r="BZ142" s="1437"/>
      <c r="CA142" s="1437"/>
      <c r="CB142" s="1437"/>
      <c r="CC142" s="1437"/>
      <c r="CD142" s="1437"/>
      <c r="CE142" s="1437"/>
      <c r="CF142" s="1437"/>
      <c r="CG142" s="1437"/>
      <c r="CH142" s="1437"/>
      <c r="CI142" s="1437"/>
      <c r="CJ142" s="1437"/>
      <c r="CK142" s="1437"/>
      <c r="CL142" s="1437"/>
      <c r="CM142" s="1437"/>
      <c r="CN142" s="1503"/>
      <c r="CO142" s="1580"/>
    </row>
    <row r="143" spans="2:93" ht="14.4" thickBot="1" x14ac:dyDescent="0.3">
      <c r="B14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3" s="1427" t="s">
        <v>2233</v>
      </c>
      <c r="D143" s="1428" t="s">
        <v>2234</v>
      </c>
      <c r="E143" s="1429" t="s">
        <v>775</v>
      </c>
      <c r="F143" s="1430" t="str">
        <f>VLOOKUP(TBL5_OptBen[[#This Row],[Option Type (defined list)]],'Option Typs_Grps'!B$2:C$47, 2, FALSE)</f>
        <v>Distribution Options</v>
      </c>
      <c r="G143" s="1427" t="s">
        <v>1871</v>
      </c>
      <c r="H143" s="1428" t="s">
        <v>2111</v>
      </c>
      <c r="I143" s="1431" t="s">
        <v>355</v>
      </c>
      <c r="J143" s="1432" t="s">
        <v>146</v>
      </c>
      <c r="K143" s="1433">
        <v>2</v>
      </c>
      <c r="L143" s="1224"/>
      <c r="M143" s="366"/>
      <c r="N143" s="366"/>
      <c r="O143" s="366"/>
      <c r="P143" s="366"/>
      <c r="Q143" s="366"/>
      <c r="R143" s="1434"/>
      <c r="S143" s="1435"/>
      <c r="T143" s="1435"/>
      <c r="U143" s="1435"/>
      <c r="V143" s="1435">
        <v>-18.690685299999998</v>
      </c>
      <c r="W143" s="1435">
        <v>-9.3207609999999992</v>
      </c>
      <c r="X143" s="1435">
        <v>-8.4185929999999995</v>
      </c>
      <c r="Y143" s="1435">
        <v>-6.7612509999999997</v>
      </c>
      <c r="Z143" s="1435">
        <v>-6.1342230000000004</v>
      </c>
      <c r="AA143" s="1435">
        <v>-4.2291210000000001</v>
      </c>
      <c r="AB143" s="1435">
        <v>-5.2625510000000002</v>
      </c>
      <c r="AC143" s="1435">
        <v>-6.2793226200000003</v>
      </c>
      <c r="AD143" s="1435">
        <v>-5.9406610000000004</v>
      </c>
      <c r="AE143" s="1435">
        <v>-6.6491210000000001</v>
      </c>
      <c r="AF143" s="1435">
        <v>-10.788276700000001</v>
      </c>
      <c r="AG143" s="1435">
        <v>-11.720460900000001</v>
      </c>
      <c r="AH143" s="1435">
        <v>-21</v>
      </c>
      <c r="AI143" s="1435">
        <v>-21</v>
      </c>
      <c r="AJ143" s="1435">
        <v>-21</v>
      </c>
      <c r="AK143" s="1435">
        <v>-21</v>
      </c>
      <c r="AL143" s="1435">
        <v>-21</v>
      </c>
      <c r="AM143" s="1435">
        <v>-21</v>
      </c>
      <c r="AN143" s="1435">
        <v>-21</v>
      </c>
      <c r="AO143" s="1435">
        <v>-15.34409</v>
      </c>
      <c r="AP143" s="1435">
        <v>-16.082609999999999</v>
      </c>
      <c r="AQ143" s="1435">
        <v>-16.9267</v>
      </c>
      <c r="AR143" s="1435">
        <v>-17.436399999999999</v>
      </c>
      <c r="AS143" s="1435">
        <v>-16.63354</v>
      </c>
      <c r="AT143" s="1435">
        <v>-15.9773788</v>
      </c>
      <c r="AU143" s="1435">
        <v>-15.832789999999999</v>
      </c>
      <c r="AV143" s="1435">
        <v>-15.90945</v>
      </c>
      <c r="AW143" s="1435">
        <v>-18.064599999999999</v>
      </c>
      <c r="AX143" s="1435">
        <v>-17.858314499999999</v>
      </c>
      <c r="AY143" s="1435">
        <v>-11.540447199999999</v>
      </c>
      <c r="AZ143" s="1435">
        <v>-11.4492846</v>
      </c>
      <c r="BA143" s="1435">
        <v>-12.3970985</v>
      </c>
      <c r="BB143" s="1435">
        <v>-12.025813100000001</v>
      </c>
      <c r="BC143" s="1435">
        <v>-12.845409999999999</v>
      </c>
      <c r="BD143" s="1435">
        <v>-12.04224</v>
      </c>
      <c r="BE143" s="1435">
        <v>-11.80875</v>
      </c>
      <c r="BF143" s="1435">
        <v>-12.815099999999999</v>
      </c>
      <c r="BG143" s="1435">
        <v>-12.831622100000001</v>
      </c>
      <c r="BH143" s="1435">
        <v>-13.2515526</v>
      </c>
      <c r="BI143" s="1435">
        <v>-13.6837769</v>
      </c>
      <c r="BJ143" s="1435">
        <v>-14.584596599999999</v>
      </c>
      <c r="BK143" s="1435">
        <v>-15.107496299999999</v>
      </c>
      <c r="BL143" s="1435">
        <v>-15.448596999999999</v>
      </c>
      <c r="BM143" s="1435">
        <v>-15.890496300000001</v>
      </c>
      <c r="BN143" s="1435">
        <v>-15.90161</v>
      </c>
      <c r="BO143" s="1435">
        <v>-15.500249999999999</v>
      </c>
      <c r="BP143" s="1436"/>
      <c r="BQ143" s="1437"/>
      <c r="BR143" s="1437"/>
      <c r="BS143" s="1437"/>
      <c r="BT143" s="1437"/>
      <c r="BU143" s="1437"/>
      <c r="BV143" s="1437"/>
      <c r="BW143" s="1437"/>
      <c r="BX143" s="1437"/>
      <c r="BY143" s="1437"/>
      <c r="BZ143" s="1437"/>
      <c r="CA143" s="1437"/>
      <c r="CB143" s="1437"/>
      <c r="CC143" s="1437"/>
      <c r="CD143" s="1437"/>
      <c r="CE143" s="1437"/>
      <c r="CF143" s="1437"/>
      <c r="CG143" s="1437"/>
      <c r="CH143" s="1437"/>
      <c r="CI143" s="1437"/>
      <c r="CJ143" s="1437"/>
      <c r="CK143" s="1437"/>
      <c r="CL143" s="1437"/>
      <c r="CM143" s="1437"/>
      <c r="CN143" s="1503"/>
      <c r="CO143" s="1580"/>
    </row>
    <row r="144" spans="2:93" ht="14.4" thickBot="1" x14ac:dyDescent="0.3">
      <c r="B14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4" s="1427" t="s">
        <v>1740</v>
      </c>
      <c r="D144" s="1428" t="s">
        <v>2008</v>
      </c>
      <c r="E144" s="1429" t="s">
        <v>769</v>
      </c>
      <c r="F144" s="1430" t="str">
        <f>VLOOKUP(TBL5_OptBen[[#This Row],[Option Type (defined list)]],'Option Typs_Grps'!B$2:C$47, 2, FALSE)</f>
        <v>Resource Options</v>
      </c>
      <c r="G144" s="1427" t="s">
        <v>1871</v>
      </c>
      <c r="H144" s="1428" t="s">
        <v>2111</v>
      </c>
      <c r="I144" s="1431" t="s">
        <v>355</v>
      </c>
      <c r="J144" s="1432" t="s">
        <v>146</v>
      </c>
      <c r="K144" s="1433">
        <v>2</v>
      </c>
      <c r="L144" s="1224"/>
      <c r="M144" s="366"/>
      <c r="N144" s="366"/>
      <c r="O144" s="366"/>
      <c r="P144" s="366"/>
      <c r="Q144" s="366"/>
      <c r="R144" s="1434"/>
      <c r="S144" s="1435"/>
      <c r="T144" s="1435"/>
      <c r="U144" s="1435"/>
      <c r="V144" s="1435"/>
      <c r="W144" s="1435"/>
      <c r="X144" s="1435"/>
      <c r="Y144" s="1435"/>
      <c r="Z144" s="1435"/>
      <c r="AA144" s="1435"/>
      <c r="AB144" s="1435"/>
      <c r="AC144" s="1435"/>
      <c r="AD144" s="1435"/>
      <c r="AE144" s="1435"/>
      <c r="AF144" s="1435">
        <v>0</v>
      </c>
      <c r="AG144" s="1435">
        <v>0</v>
      </c>
      <c r="AH144" s="1435">
        <v>0</v>
      </c>
      <c r="AI144" s="1435">
        <v>0</v>
      </c>
      <c r="AJ144" s="1435">
        <v>0</v>
      </c>
      <c r="AK144" s="1435">
        <v>0</v>
      </c>
      <c r="AL144" s="1435">
        <v>0</v>
      </c>
      <c r="AM144" s="1435">
        <v>0</v>
      </c>
      <c r="AN144" s="1435">
        <v>0</v>
      </c>
      <c r="AO144" s="1435">
        <v>0</v>
      </c>
      <c r="AP144" s="1435">
        <v>0</v>
      </c>
      <c r="AQ144" s="1435">
        <v>0</v>
      </c>
      <c r="AR144" s="1435">
        <v>0</v>
      </c>
      <c r="AS144" s="1435">
        <v>0</v>
      </c>
      <c r="AT144" s="1435">
        <v>0</v>
      </c>
      <c r="AU144" s="1435">
        <v>0</v>
      </c>
      <c r="AV144" s="1435">
        <v>0</v>
      </c>
      <c r="AW144" s="1435">
        <v>0</v>
      </c>
      <c r="AX144" s="1435">
        <v>0</v>
      </c>
      <c r="AY144" s="1435">
        <v>0</v>
      </c>
      <c r="AZ144" s="1435">
        <v>0</v>
      </c>
      <c r="BA144" s="1435">
        <v>0</v>
      </c>
      <c r="BB144" s="1435">
        <v>0</v>
      </c>
      <c r="BC144" s="1435">
        <v>0</v>
      </c>
      <c r="BD144" s="1435">
        <v>0</v>
      </c>
      <c r="BE144" s="1435">
        <v>0</v>
      </c>
      <c r="BF144" s="1435">
        <v>0</v>
      </c>
      <c r="BG144" s="1435">
        <v>0</v>
      </c>
      <c r="BH144" s="1435">
        <v>0</v>
      </c>
      <c r="BI144" s="1435">
        <v>0</v>
      </c>
      <c r="BJ144" s="1435">
        <v>0</v>
      </c>
      <c r="BK144" s="1435">
        <v>0</v>
      </c>
      <c r="BL144" s="1435">
        <v>0</v>
      </c>
      <c r="BM144" s="1435">
        <v>0</v>
      </c>
      <c r="BN144" s="1435">
        <v>0</v>
      </c>
      <c r="BO144" s="1435">
        <v>0</v>
      </c>
      <c r="BP144" s="1436"/>
      <c r="BQ144" s="1437"/>
      <c r="BR144" s="1437"/>
      <c r="BS144" s="1437"/>
      <c r="BT144" s="1437"/>
      <c r="BU144" s="1437"/>
      <c r="BV144" s="1437"/>
      <c r="BW144" s="1437"/>
      <c r="BX144" s="1437"/>
      <c r="BY144" s="1437"/>
      <c r="BZ144" s="1437"/>
      <c r="CA144" s="1437"/>
      <c r="CB144" s="1437"/>
      <c r="CC144" s="1437"/>
      <c r="CD144" s="1437"/>
      <c r="CE144" s="1437"/>
      <c r="CF144" s="1437"/>
      <c r="CG144" s="1437"/>
      <c r="CH144" s="1437"/>
      <c r="CI144" s="1437"/>
      <c r="CJ144" s="1437"/>
      <c r="CK144" s="1437"/>
      <c r="CL144" s="1437"/>
      <c r="CM144" s="1437"/>
      <c r="CN144" s="1503"/>
      <c r="CO144" s="1580"/>
    </row>
    <row r="145" spans="2:93" ht="14.4" thickBot="1" x14ac:dyDescent="0.3">
      <c r="B14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5" s="1427" t="s">
        <v>2235</v>
      </c>
      <c r="D145" s="1428" t="s">
        <v>2249</v>
      </c>
      <c r="E145" s="1429" t="s">
        <v>769</v>
      </c>
      <c r="F145" s="1430" t="str">
        <f>VLOOKUP(TBL5_OptBen[[#This Row],[Option Type (defined list)]],'Option Typs_Grps'!B$2:C$47, 2, FALSE)</f>
        <v>Resource Options</v>
      </c>
      <c r="G145" s="1427" t="s">
        <v>1871</v>
      </c>
      <c r="H145" s="1428" t="s">
        <v>2111</v>
      </c>
      <c r="I145" s="1431" t="s">
        <v>355</v>
      </c>
      <c r="J145" s="1432" t="s">
        <v>146</v>
      </c>
      <c r="K145" s="1433">
        <v>2</v>
      </c>
      <c r="L145" s="1224"/>
      <c r="M145" s="366"/>
      <c r="N145" s="366"/>
      <c r="O145" s="366"/>
      <c r="P145" s="366"/>
      <c r="Q145" s="366"/>
      <c r="R145" s="1434"/>
      <c r="S145" s="1435"/>
      <c r="T145" s="1435"/>
      <c r="U145" s="1435"/>
      <c r="V145" s="1435"/>
      <c r="W145" s="1435"/>
      <c r="X145" s="1435"/>
      <c r="Y145" s="1435"/>
      <c r="Z145" s="1435"/>
      <c r="AA145" s="1435"/>
      <c r="AB145" s="1435"/>
      <c r="AC145" s="1435"/>
      <c r="AD145" s="1435"/>
      <c r="AE145" s="1435"/>
      <c r="AF145" s="1435">
        <v>-15.414772509999999</v>
      </c>
      <c r="AG145" s="1435">
        <v>-24.83418</v>
      </c>
      <c r="AH145" s="1435">
        <v>-47.802558419999997</v>
      </c>
      <c r="AI145" s="1435">
        <v>-48.827604999999998</v>
      </c>
      <c r="AJ145" s="1435">
        <v>-48.025142700000004</v>
      </c>
      <c r="AK145" s="1435">
        <v>-47.473391530000001</v>
      </c>
      <c r="AL145" s="1435">
        <v>-47.224254600000002</v>
      </c>
      <c r="AM145" s="1435">
        <v>-47.11392</v>
      </c>
      <c r="AN145" s="1435">
        <v>-46.6677933</v>
      </c>
      <c r="AO145" s="1435">
        <v>-40.275359300000005</v>
      </c>
      <c r="AP145" s="1435">
        <v>-41.063644289999999</v>
      </c>
      <c r="AQ145" s="1435">
        <v>-41.397631169999997</v>
      </c>
      <c r="AR145" s="1435">
        <v>-42.045767310000002</v>
      </c>
      <c r="AS145" s="1435">
        <v>-40.308177899999997</v>
      </c>
      <c r="AT145" s="1435">
        <v>-30.5219913</v>
      </c>
      <c r="AU145" s="1435">
        <v>-30.02</v>
      </c>
      <c r="AV145" s="1435">
        <v>-30.02</v>
      </c>
      <c r="AW145" s="1435">
        <v>-26.523420000000002</v>
      </c>
      <c r="AX145" s="1435">
        <v>-26.8548355</v>
      </c>
      <c r="AY145" s="1435">
        <v>-32.466972349999999</v>
      </c>
      <c r="AZ145" s="1435">
        <v>-32.425925249999999</v>
      </c>
      <c r="BA145" s="1435">
        <v>-30.868331300000001</v>
      </c>
      <c r="BB145" s="1435">
        <v>-31.48629725</v>
      </c>
      <c r="BC145" s="1435">
        <v>-29.625059999999998</v>
      </c>
      <c r="BD145" s="1435">
        <v>-30.061</v>
      </c>
      <c r="BE145" s="1435">
        <v>-30.302129999999998</v>
      </c>
      <c r="BF145" s="1435">
        <v>-30.755490000000002</v>
      </c>
      <c r="BG145" s="1435">
        <v>-31.617107399999998</v>
      </c>
      <c r="BH145" s="1435">
        <v>-32.651427269999999</v>
      </c>
      <c r="BI145" s="1435">
        <v>-32.767742200000001</v>
      </c>
      <c r="BJ145" s="1435">
        <v>-33.011463200000001</v>
      </c>
      <c r="BK145" s="1435">
        <v>-33.847909999999999</v>
      </c>
      <c r="BL145" s="1435">
        <v>-34.1399422</v>
      </c>
      <c r="BM145" s="1435">
        <v>-34.240580000000001</v>
      </c>
      <c r="BN145" s="1435">
        <v>-34.144579999999998</v>
      </c>
      <c r="BO145" s="1435">
        <v>-34.358179999999997</v>
      </c>
      <c r="BP145" s="1436"/>
      <c r="BQ145" s="1437"/>
      <c r="BR145" s="1437"/>
      <c r="BS145" s="1437"/>
      <c r="BT145" s="1437"/>
      <c r="BU145" s="1437"/>
      <c r="BV145" s="1437"/>
      <c r="BW145" s="1437"/>
      <c r="BX145" s="1437"/>
      <c r="BY145" s="1437"/>
      <c r="BZ145" s="1437"/>
      <c r="CA145" s="1437"/>
      <c r="CB145" s="1437"/>
      <c r="CC145" s="1437"/>
      <c r="CD145" s="1437"/>
      <c r="CE145" s="1437"/>
      <c r="CF145" s="1437"/>
      <c r="CG145" s="1437"/>
      <c r="CH145" s="1437"/>
      <c r="CI145" s="1437"/>
      <c r="CJ145" s="1437"/>
      <c r="CK145" s="1437"/>
      <c r="CL145" s="1437"/>
      <c r="CM145" s="1437"/>
      <c r="CN145" s="1503"/>
      <c r="CO145" s="1580"/>
    </row>
    <row r="146" spans="2:93" ht="14.4" thickBot="1" x14ac:dyDescent="0.3">
      <c r="B14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6" s="1427" t="s">
        <v>1732</v>
      </c>
      <c r="D146" s="1428" t="s">
        <v>1609</v>
      </c>
      <c r="E146" s="1429" t="s">
        <v>1240</v>
      </c>
      <c r="F146" s="1430" t="str">
        <f>VLOOKUP(TBL5_OptBen[[#This Row],[Option Type (defined list)]],'Option Typs_Grps'!B$2:C$47, 2, FALSE)</f>
        <v>Customer Options</v>
      </c>
      <c r="G146" s="1427" t="s">
        <v>1871</v>
      </c>
      <c r="H146" s="1428" t="s">
        <v>2111</v>
      </c>
      <c r="I146" s="1431" t="s">
        <v>355</v>
      </c>
      <c r="J146" s="1432" t="s">
        <v>146</v>
      </c>
      <c r="K146" s="1433">
        <v>2</v>
      </c>
      <c r="L146" s="1224"/>
      <c r="M146" s="366"/>
      <c r="N146" s="366"/>
      <c r="O146" s="366"/>
      <c r="P146" s="366"/>
      <c r="Q146" s="366"/>
      <c r="R146" s="1434">
        <v>0.2293</v>
      </c>
      <c r="S146" s="1435">
        <v>0.45700000000000002</v>
      </c>
      <c r="T146" s="1435">
        <v>0.68340000000000001</v>
      </c>
      <c r="U146" s="1435">
        <v>0.90879999999999994</v>
      </c>
      <c r="V146" s="1435">
        <v>1.1334</v>
      </c>
      <c r="W146" s="1435">
        <v>1.5717000000000001</v>
      </c>
      <c r="X146" s="1435">
        <v>2.0093999999999999</v>
      </c>
      <c r="Y146" s="1435">
        <v>2.4467999999999996</v>
      </c>
      <c r="Z146" s="1435">
        <v>2.8837999999999999</v>
      </c>
      <c r="AA146" s="1435">
        <v>3.3206000000000002</v>
      </c>
      <c r="AB146" s="1435">
        <v>3.5428999999999999</v>
      </c>
      <c r="AC146" s="1435">
        <v>3.7650999999999999</v>
      </c>
      <c r="AD146" s="1435">
        <v>3.9870999999999999</v>
      </c>
      <c r="AE146" s="1435">
        <v>4.2089999999999996</v>
      </c>
      <c r="AF146" s="1435">
        <v>4.4307999999999996</v>
      </c>
      <c r="AG146" s="1435">
        <v>4.6524999999999999</v>
      </c>
      <c r="AH146" s="1435">
        <v>4.6711</v>
      </c>
      <c r="AI146" s="1435">
        <v>4.6896999999999993</v>
      </c>
      <c r="AJ146" s="1435">
        <v>4.7081999999999997</v>
      </c>
      <c r="AK146" s="1435">
        <v>4.7267000000000001</v>
      </c>
      <c r="AL146" s="1435">
        <v>4.7451000000000008</v>
      </c>
      <c r="AM146" s="1435">
        <v>4.7636000000000003</v>
      </c>
      <c r="AN146" s="1435">
        <v>4.782</v>
      </c>
      <c r="AO146" s="1435">
        <v>4.8004000000000007</v>
      </c>
      <c r="AP146" s="1435">
        <v>4.8187999999999995</v>
      </c>
      <c r="AQ146" s="1435">
        <v>4.8247999999999998</v>
      </c>
      <c r="AR146" s="1435">
        <v>4.8307000000000002</v>
      </c>
      <c r="AS146" s="1435">
        <v>4.8365999999999998</v>
      </c>
      <c r="AT146" s="1435">
        <v>4.8425000000000002</v>
      </c>
      <c r="AU146" s="1435">
        <v>4.8485000000000005</v>
      </c>
      <c r="AV146" s="1435">
        <v>4.8544</v>
      </c>
      <c r="AW146" s="1435">
        <v>4.8603000000000005</v>
      </c>
      <c r="AX146" s="1435">
        <v>4.8662000000000001</v>
      </c>
      <c r="AY146" s="1435">
        <v>4.8721999999999994</v>
      </c>
      <c r="AZ146" s="1435">
        <v>4.8780999999999999</v>
      </c>
      <c r="BA146" s="1435">
        <v>4.8840000000000003</v>
      </c>
      <c r="BB146" s="1435">
        <v>4.8899999999999997</v>
      </c>
      <c r="BC146" s="1435">
        <v>4.8959000000000001</v>
      </c>
      <c r="BD146" s="1435">
        <v>4.9017999999999997</v>
      </c>
      <c r="BE146" s="1435">
        <v>4.9077000000000002</v>
      </c>
      <c r="BF146" s="1435">
        <v>4.9137000000000004</v>
      </c>
      <c r="BG146" s="1435">
        <v>4.9196</v>
      </c>
      <c r="BH146" s="1435">
        <v>4.9255000000000004</v>
      </c>
      <c r="BI146" s="1435">
        <v>4.9314</v>
      </c>
      <c r="BJ146" s="1435">
        <v>4.9373999999999993</v>
      </c>
      <c r="BK146" s="1435">
        <v>4.9433000000000007</v>
      </c>
      <c r="BL146" s="1435">
        <v>4.9492000000000003</v>
      </c>
      <c r="BM146" s="1435">
        <v>4.9550999999999998</v>
      </c>
      <c r="BN146" s="1435">
        <v>4.9611000000000001</v>
      </c>
      <c r="BO146" s="1435">
        <v>4.9669999999999996</v>
      </c>
      <c r="BP146" s="1436">
        <v>4.9728999999999992</v>
      </c>
      <c r="BQ146" s="1437">
        <v>4.9788000000000006</v>
      </c>
      <c r="BR146" s="1437">
        <v>4.9847999999999999</v>
      </c>
      <c r="BS146" s="1437">
        <v>4.9907000000000004</v>
      </c>
      <c r="BT146" s="1437">
        <v>4.9965999999999999</v>
      </c>
      <c r="BU146" s="1437">
        <v>5.0026000000000002</v>
      </c>
      <c r="BV146" s="1437">
        <v>5.0085000000000006</v>
      </c>
      <c r="BW146" s="1437">
        <v>5.0144000000000002</v>
      </c>
      <c r="BX146" s="1437">
        <v>5.0202999999999998</v>
      </c>
      <c r="BY146" s="1437">
        <v>5.0263</v>
      </c>
      <c r="BZ146" s="1437">
        <v>5.0321999999999996</v>
      </c>
      <c r="CA146" s="1437">
        <v>5.0381999999999998</v>
      </c>
      <c r="CB146" s="1437">
        <v>5.0441000000000003</v>
      </c>
      <c r="CC146" s="1437">
        <v>5.0501000000000005</v>
      </c>
      <c r="CD146" s="1437">
        <v>5.056</v>
      </c>
      <c r="CE146" s="1437">
        <v>5.0618999999999996</v>
      </c>
      <c r="CF146" s="1437">
        <v>5.0678000000000001</v>
      </c>
      <c r="CG146" s="1437">
        <v>5.0738000000000003</v>
      </c>
      <c r="CH146" s="1437">
        <v>5.0796999999999999</v>
      </c>
      <c r="CI146" s="1437">
        <v>5.0856000000000003</v>
      </c>
      <c r="CJ146" s="1437">
        <v>5.0914999999999999</v>
      </c>
      <c r="CK146" s="1437">
        <v>5.0974999999999993</v>
      </c>
      <c r="CL146" s="1437">
        <v>5.1034000000000006</v>
      </c>
      <c r="CM146" s="1437">
        <v>5.1093000000000002</v>
      </c>
      <c r="CN146" s="1503">
        <v>5.1152999999999995</v>
      </c>
      <c r="CO146" s="1580"/>
    </row>
    <row r="147" spans="2:93" ht="14.4" thickBot="1" x14ac:dyDescent="0.3">
      <c r="B14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7" s="1427" t="s">
        <v>2251</v>
      </c>
      <c r="D147" s="1428" t="s">
        <v>2236</v>
      </c>
      <c r="E147" s="1429" t="s">
        <v>771</v>
      </c>
      <c r="F147" s="1430" t="str">
        <f>VLOOKUP(TBL5_OptBen[[#This Row],[Option Type (defined list)]],'Option Typs_Grps'!B$2:C$47, 2, FALSE)</f>
        <v>Resource Options</v>
      </c>
      <c r="G147" s="1427" t="s">
        <v>1871</v>
      </c>
      <c r="H147" s="1428" t="s">
        <v>2111</v>
      </c>
      <c r="I147" s="1431" t="s">
        <v>355</v>
      </c>
      <c r="J147" s="1432" t="s">
        <v>146</v>
      </c>
      <c r="K147" s="1433">
        <v>2</v>
      </c>
      <c r="L147" s="1224"/>
      <c r="M147" s="366"/>
      <c r="N147" s="366"/>
      <c r="O147" s="366"/>
      <c r="P147" s="366"/>
      <c r="Q147" s="366"/>
      <c r="R147" s="1434"/>
      <c r="S147" s="1435"/>
      <c r="T147" s="1435"/>
      <c r="U147" s="1435"/>
      <c r="V147" s="1435"/>
      <c r="W147" s="1435">
        <v>-22.5</v>
      </c>
      <c r="X147" s="1435">
        <v>-22.5</v>
      </c>
      <c r="Y147" s="1435">
        <v>-22.5</v>
      </c>
      <c r="Z147" s="1435">
        <v>-22.5</v>
      </c>
      <c r="AA147" s="1435">
        <v>-22.5</v>
      </c>
      <c r="AB147" s="1435">
        <v>-22.5</v>
      </c>
      <c r="AC147" s="1435">
        <v>-22.5</v>
      </c>
      <c r="AD147" s="1435">
        <v>-22.5</v>
      </c>
      <c r="AE147" s="1435">
        <v>-22.5</v>
      </c>
      <c r="AF147" s="1435">
        <v>-22.5</v>
      </c>
      <c r="AG147" s="1435">
        <v>-22.5</v>
      </c>
      <c r="AH147" s="1435">
        <v>-82.217445400000003</v>
      </c>
      <c r="AI147" s="1435">
        <v>-81.192400000000006</v>
      </c>
      <c r="AJ147" s="1435">
        <v>-81.994860000000003</v>
      </c>
      <c r="AK147" s="1435">
        <v>-82.546610000000001</v>
      </c>
      <c r="AL147" s="1435">
        <v>-82.795745800000006</v>
      </c>
      <c r="AM147" s="1435">
        <v>-82.906080000000003</v>
      </c>
      <c r="AN147" s="1435">
        <v>-83.352199999999996</v>
      </c>
      <c r="AO147" s="1435">
        <v>-89.744644199999996</v>
      </c>
      <c r="AP147" s="1435">
        <v>-88.95635</v>
      </c>
      <c r="AQ147" s="1435">
        <v>-88.136390000000006</v>
      </c>
      <c r="AR147" s="1435">
        <v>-87.974235500000006</v>
      </c>
      <c r="AS147" s="1435">
        <v>-89.711820000000003</v>
      </c>
      <c r="AT147" s="1435">
        <v>-90</v>
      </c>
      <c r="AU147" s="1435">
        <v>-90</v>
      </c>
      <c r="AV147" s="1435">
        <v>-90</v>
      </c>
      <c r="AW147" s="1435">
        <v>-90</v>
      </c>
      <c r="AX147" s="1435">
        <v>-90</v>
      </c>
      <c r="AY147" s="1435">
        <v>-90</v>
      </c>
      <c r="AZ147" s="1435">
        <v>-90</v>
      </c>
      <c r="BA147" s="1435">
        <v>-90</v>
      </c>
      <c r="BB147" s="1435">
        <v>-90</v>
      </c>
      <c r="BC147" s="1435">
        <v>-90</v>
      </c>
      <c r="BD147" s="1435">
        <v>-90</v>
      </c>
      <c r="BE147" s="1435">
        <v>-90</v>
      </c>
      <c r="BF147" s="1435">
        <v>-90</v>
      </c>
      <c r="BG147" s="1435">
        <v>-90</v>
      </c>
      <c r="BH147" s="1435">
        <v>-90</v>
      </c>
      <c r="BI147" s="1435">
        <v>-90</v>
      </c>
      <c r="BJ147" s="1435">
        <v>-90</v>
      </c>
      <c r="BK147" s="1435">
        <v>-90</v>
      </c>
      <c r="BL147" s="1435">
        <v>-90</v>
      </c>
      <c r="BM147" s="1435">
        <v>-90</v>
      </c>
      <c r="BN147" s="1435">
        <v>-90</v>
      </c>
      <c r="BO147" s="1435">
        <v>-90</v>
      </c>
      <c r="BP147" s="1436"/>
      <c r="BQ147" s="1437"/>
      <c r="BR147" s="1437"/>
      <c r="BS147" s="1437"/>
      <c r="BT147" s="1437"/>
      <c r="BU147" s="1437"/>
      <c r="BV147" s="1437"/>
      <c r="BW147" s="1437"/>
      <c r="BX147" s="1437"/>
      <c r="BY147" s="1437"/>
      <c r="BZ147" s="1437"/>
      <c r="CA147" s="1437"/>
      <c r="CB147" s="1437"/>
      <c r="CC147" s="1437"/>
      <c r="CD147" s="1437"/>
      <c r="CE147" s="1437"/>
      <c r="CF147" s="1437"/>
      <c r="CG147" s="1437"/>
      <c r="CH147" s="1437"/>
      <c r="CI147" s="1437"/>
      <c r="CJ147" s="1437"/>
      <c r="CK147" s="1437"/>
      <c r="CL147" s="1437"/>
      <c r="CM147" s="1437"/>
      <c r="CN147" s="1503"/>
      <c r="CO147" s="1580"/>
    </row>
    <row r="148" spans="2:93" ht="14.4" thickBot="1" x14ac:dyDescent="0.3">
      <c r="B14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8" s="1427" t="s">
        <v>1726</v>
      </c>
      <c r="D148" s="1428" t="s">
        <v>1603</v>
      </c>
      <c r="E148" s="1429" t="s">
        <v>1252</v>
      </c>
      <c r="F148" s="1430" t="str">
        <f>VLOOKUP(TBL5_OptBen[[#This Row],[Option Type (defined list)]],'Option Typs_Grps'!B$2:C$47, 2, FALSE)</f>
        <v>Customer Options</v>
      </c>
      <c r="G148" s="1427" t="s">
        <v>1871</v>
      </c>
      <c r="H148" s="1428" t="s">
        <v>2111</v>
      </c>
      <c r="I148" s="1431" t="s">
        <v>355</v>
      </c>
      <c r="J148" s="1432" t="s">
        <v>146</v>
      </c>
      <c r="K148" s="1433">
        <v>2</v>
      </c>
      <c r="L148" s="1224"/>
      <c r="M148" s="366"/>
      <c r="N148" s="366"/>
      <c r="O148" s="366"/>
      <c r="P148" s="366"/>
      <c r="Q148" s="366"/>
      <c r="R148" s="1434">
        <v>0.79083817758770181</v>
      </c>
      <c r="S148" s="1435">
        <v>1.5815818451754051</v>
      </c>
      <c r="T148" s="1435">
        <v>2.3723255127631049</v>
      </c>
      <c r="U148" s="1435">
        <v>3.1630691803508064</v>
      </c>
      <c r="V148" s="1435">
        <v>3.9538073579385085</v>
      </c>
      <c r="W148" s="1435">
        <v>4.7445510255262064</v>
      </c>
      <c r="X148" s="1435">
        <v>5.5352946931138973</v>
      </c>
      <c r="Y148" s="1435">
        <v>6.3260383607016024</v>
      </c>
      <c r="Z148" s="1435">
        <v>7.1168820282893108</v>
      </c>
      <c r="AA148" s="1435">
        <v>7.9076202058769951</v>
      </c>
      <c r="AB148" s="1435">
        <v>7.9076202058769951</v>
      </c>
      <c r="AC148" s="1435">
        <v>7.9076202058769951</v>
      </c>
      <c r="AD148" s="1435">
        <v>7.9076202058769951</v>
      </c>
      <c r="AE148" s="1435">
        <v>7.9076202058769951</v>
      </c>
      <c r="AF148" s="1435">
        <v>7.9076202058769951</v>
      </c>
      <c r="AG148" s="1435">
        <v>7.9076202058769951</v>
      </c>
      <c r="AH148" s="1435">
        <v>7.9076202058769951</v>
      </c>
      <c r="AI148" s="1435">
        <v>7.9076202058769951</v>
      </c>
      <c r="AJ148" s="1435">
        <v>7.9076202058769951</v>
      </c>
      <c r="AK148" s="1435">
        <v>7.9076202058769951</v>
      </c>
      <c r="AL148" s="1435">
        <v>7.9076202058769951</v>
      </c>
      <c r="AM148" s="1435">
        <v>7.9076202058769951</v>
      </c>
      <c r="AN148" s="1435">
        <v>7.9076202058769951</v>
      </c>
      <c r="AO148" s="1435">
        <v>7.9076202058769951</v>
      </c>
      <c r="AP148" s="1435">
        <v>7.9076202058769951</v>
      </c>
      <c r="AQ148" s="1435">
        <v>7.9076202058769951</v>
      </c>
      <c r="AR148" s="1435">
        <v>7.9076202058769951</v>
      </c>
      <c r="AS148" s="1435">
        <v>7.9076202058769951</v>
      </c>
      <c r="AT148" s="1435">
        <v>7.9076202058769951</v>
      </c>
      <c r="AU148" s="1435">
        <v>7.9076202058769951</v>
      </c>
      <c r="AV148" s="1435">
        <v>7.9076202058769951</v>
      </c>
      <c r="AW148" s="1435">
        <v>7.9076202058769951</v>
      </c>
      <c r="AX148" s="1435">
        <v>7.9076202058769951</v>
      </c>
      <c r="AY148" s="1435">
        <v>7.9076202058769951</v>
      </c>
      <c r="AZ148" s="1435">
        <v>7.9076202058769951</v>
      </c>
      <c r="BA148" s="1435">
        <v>7.9076202058769951</v>
      </c>
      <c r="BB148" s="1435">
        <v>7.9076202058769951</v>
      </c>
      <c r="BC148" s="1435">
        <v>7.9076202058769951</v>
      </c>
      <c r="BD148" s="1435">
        <v>7.9076202058769951</v>
      </c>
      <c r="BE148" s="1435">
        <v>7.9076202058769951</v>
      </c>
      <c r="BF148" s="1435">
        <v>7.9076202058769951</v>
      </c>
      <c r="BG148" s="1435">
        <v>7.9076202058769951</v>
      </c>
      <c r="BH148" s="1435">
        <v>7.9076202058769951</v>
      </c>
      <c r="BI148" s="1435">
        <v>7.9076202058769951</v>
      </c>
      <c r="BJ148" s="1435">
        <v>7.9076202058769951</v>
      </c>
      <c r="BK148" s="1435">
        <v>7.9076202058769951</v>
      </c>
      <c r="BL148" s="1435">
        <v>7.9076202058769951</v>
      </c>
      <c r="BM148" s="1435">
        <v>7.9076202058769951</v>
      </c>
      <c r="BN148" s="1435">
        <v>7.9076202058769951</v>
      </c>
      <c r="BO148" s="1435">
        <v>7.9076202058769951</v>
      </c>
      <c r="BP148" s="1436">
        <v>8.9031999999999911</v>
      </c>
      <c r="BQ148" s="1437">
        <v>8.9031999999999911</v>
      </c>
      <c r="BR148" s="1437">
        <v>8.9031999999999911</v>
      </c>
      <c r="BS148" s="1437">
        <v>8.9031999999999911</v>
      </c>
      <c r="BT148" s="1437">
        <v>8.9031999999999911</v>
      </c>
      <c r="BU148" s="1437">
        <v>8.9031999999999911</v>
      </c>
      <c r="BV148" s="1437">
        <v>8.9031999999999911</v>
      </c>
      <c r="BW148" s="1437">
        <v>8.9031999999999911</v>
      </c>
      <c r="BX148" s="1437">
        <v>8.9031999999999911</v>
      </c>
      <c r="BY148" s="1437">
        <v>8.9031999999999911</v>
      </c>
      <c r="BZ148" s="1437">
        <v>8.9031999999999911</v>
      </c>
      <c r="CA148" s="1437">
        <v>8.9031999999999911</v>
      </c>
      <c r="CB148" s="1437">
        <v>8.9031999999999911</v>
      </c>
      <c r="CC148" s="1437">
        <v>8.9031999999999911</v>
      </c>
      <c r="CD148" s="1437">
        <v>8.9031999999999911</v>
      </c>
      <c r="CE148" s="1437">
        <v>8.9031999999999911</v>
      </c>
      <c r="CF148" s="1437">
        <v>8.9031999999999911</v>
      </c>
      <c r="CG148" s="1437">
        <v>8.9031999999999911</v>
      </c>
      <c r="CH148" s="1437">
        <v>8.9031999999999911</v>
      </c>
      <c r="CI148" s="1437">
        <v>8.9031999999999911</v>
      </c>
      <c r="CJ148" s="1437">
        <v>8.9031999999999911</v>
      </c>
      <c r="CK148" s="1437">
        <v>8.9031999999999911</v>
      </c>
      <c r="CL148" s="1437">
        <v>8.9031999999999911</v>
      </c>
      <c r="CM148" s="1437">
        <v>8.9031999999999911</v>
      </c>
      <c r="CN148" s="1503">
        <v>8.9031999999999911</v>
      </c>
      <c r="CO148" s="1580"/>
    </row>
    <row r="149" spans="2:93" ht="14.4" thickBot="1" x14ac:dyDescent="0.3">
      <c r="B14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427" t="s">
        <v>1725</v>
      </c>
      <c r="D149" s="1428" t="s">
        <v>1602</v>
      </c>
      <c r="E149" s="1222" t="s">
        <v>1262</v>
      </c>
      <c r="F149" s="1430" t="str">
        <f>VLOOKUP(TBL5_OptBen[[#This Row],[Option Type (defined list)]],'Option Typs_Grps'!B$2:C$47, 2, FALSE)</f>
        <v>Customer Options</v>
      </c>
      <c r="G149" s="1427" t="s">
        <v>1871</v>
      </c>
      <c r="H149" s="1428" t="s">
        <v>2111</v>
      </c>
      <c r="I149" s="1431" t="s">
        <v>355</v>
      </c>
      <c r="J149" s="1432" t="s">
        <v>146</v>
      </c>
      <c r="K149" s="1433">
        <v>2</v>
      </c>
      <c r="L149" s="1224"/>
      <c r="M149" s="366"/>
      <c r="N149" s="366"/>
      <c r="O149" s="366"/>
      <c r="P149" s="366"/>
      <c r="Q149" s="366"/>
      <c r="R149" s="1434">
        <v>0</v>
      </c>
      <c r="S149" s="1435">
        <v>0</v>
      </c>
      <c r="T149" s="1435">
        <v>0</v>
      </c>
      <c r="U149" s="1435">
        <v>0</v>
      </c>
      <c r="V149" s="1435">
        <v>0</v>
      </c>
      <c r="W149" s="1435">
        <v>4.5199999999999997E-2</v>
      </c>
      <c r="X149" s="1435">
        <v>9.0499999999999997E-2</v>
      </c>
      <c r="Y149" s="1435">
        <v>0.1358</v>
      </c>
      <c r="Z149" s="1435">
        <v>0.18110000000000001</v>
      </c>
      <c r="AA149" s="1435">
        <v>0.22639999999999999</v>
      </c>
      <c r="AB149" s="1435">
        <v>0.27160000000000001</v>
      </c>
      <c r="AC149" s="1435">
        <v>0.31690000000000002</v>
      </c>
      <c r="AD149" s="1435">
        <v>0.36220000000000002</v>
      </c>
      <c r="AE149" s="1435">
        <v>0.40749999999999997</v>
      </c>
      <c r="AF149" s="1435">
        <v>0.45279999999999998</v>
      </c>
      <c r="AG149" s="1435">
        <v>0.49809999999999999</v>
      </c>
      <c r="AH149" s="1435">
        <v>0.49809999999999999</v>
      </c>
      <c r="AI149" s="1435">
        <v>0.49809999999999999</v>
      </c>
      <c r="AJ149" s="1435">
        <v>0.49809999999999999</v>
      </c>
      <c r="AK149" s="1435">
        <v>0.49809999999999999</v>
      </c>
      <c r="AL149" s="1435">
        <v>0.49809999999999999</v>
      </c>
      <c r="AM149" s="1435">
        <v>0.49809999999999999</v>
      </c>
      <c r="AN149" s="1435">
        <v>0.49809999999999999</v>
      </c>
      <c r="AO149" s="1435">
        <v>0.49809999999999999</v>
      </c>
      <c r="AP149" s="1435">
        <v>0.49809999999999999</v>
      </c>
      <c r="AQ149" s="1435">
        <v>0.49809999999999999</v>
      </c>
      <c r="AR149" s="1435">
        <v>0.49809999999999999</v>
      </c>
      <c r="AS149" s="1435">
        <v>0.49809999999999999</v>
      </c>
      <c r="AT149" s="1435">
        <v>0.49809999999999999</v>
      </c>
      <c r="AU149" s="1435">
        <v>0.49809999999999999</v>
      </c>
      <c r="AV149" s="1435">
        <v>0.49809999999999999</v>
      </c>
      <c r="AW149" s="1435">
        <v>0.49809999999999999</v>
      </c>
      <c r="AX149" s="1435">
        <v>0.49809999999999999</v>
      </c>
      <c r="AY149" s="1435">
        <v>0.49809999999999999</v>
      </c>
      <c r="AZ149" s="1435">
        <v>0.49809999999999999</v>
      </c>
      <c r="BA149" s="1435">
        <v>0.49809999999999999</v>
      </c>
      <c r="BB149" s="1435">
        <v>0.49809999999999999</v>
      </c>
      <c r="BC149" s="1435">
        <v>0.49809999999999999</v>
      </c>
      <c r="BD149" s="1435">
        <v>0.49809999999999999</v>
      </c>
      <c r="BE149" s="1435">
        <v>0.49809999999999999</v>
      </c>
      <c r="BF149" s="1435">
        <v>0.49809999999999999</v>
      </c>
      <c r="BG149" s="1435">
        <v>0.49809999999999999</v>
      </c>
      <c r="BH149" s="1435">
        <v>0.49809999999999999</v>
      </c>
      <c r="BI149" s="1435">
        <v>0.49809999999999999</v>
      </c>
      <c r="BJ149" s="1435">
        <v>0.49809999999999999</v>
      </c>
      <c r="BK149" s="1435">
        <v>0.49809999999999999</v>
      </c>
      <c r="BL149" s="1435">
        <v>0.49809999999999999</v>
      </c>
      <c r="BM149" s="1435">
        <v>0.49809999999999999</v>
      </c>
      <c r="BN149" s="1435">
        <v>0.49809999999999999</v>
      </c>
      <c r="BO149" s="1435">
        <v>0.49809999999999999</v>
      </c>
      <c r="BP149" s="1436">
        <v>0.49809999999999999</v>
      </c>
      <c r="BQ149" s="1437">
        <v>0.49809999999999999</v>
      </c>
      <c r="BR149" s="1437">
        <v>0.49809999999999999</v>
      </c>
      <c r="BS149" s="1437">
        <v>0.49809999999999999</v>
      </c>
      <c r="BT149" s="1437">
        <v>0.49809999999999999</v>
      </c>
      <c r="BU149" s="1437">
        <v>0.49809999999999999</v>
      </c>
      <c r="BV149" s="1437">
        <v>0.49809999999999999</v>
      </c>
      <c r="BW149" s="1437">
        <v>0.49809999999999999</v>
      </c>
      <c r="BX149" s="1437">
        <v>0.49809999999999999</v>
      </c>
      <c r="BY149" s="1437">
        <v>0.49809999999999999</v>
      </c>
      <c r="BZ149" s="1437">
        <v>0.49809999999999999</v>
      </c>
      <c r="CA149" s="1437">
        <v>0.49809999999999999</v>
      </c>
      <c r="CB149" s="1437">
        <v>0.49809999999999999</v>
      </c>
      <c r="CC149" s="1437">
        <v>0.49809999999999999</v>
      </c>
      <c r="CD149" s="1437">
        <v>0.49809999999999999</v>
      </c>
      <c r="CE149" s="1437">
        <v>0.49809999999999999</v>
      </c>
      <c r="CF149" s="1437">
        <v>0.49809999999999999</v>
      </c>
      <c r="CG149" s="1437">
        <v>0.49809999999999999</v>
      </c>
      <c r="CH149" s="1437">
        <v>0.49809999999999999</v>
      </c>
      <c r="CI149" s="1437">
        <v>0.49809999999999999</v>
      </c>
      <c r="CJ149" s="1437">
        <v>0.49809999999999999</v>
      </c>
      <c r="CK149" s="1437">
        <v>0.49809999999999999</v>
      </c>
      <c r="CL149" s="1437">
        <v>0.49809999999999999</v>
      </c>
      <c r="CM149" s="1437">
        <v>0.49809999999999999</v>
      </c>
      <c r="CN149" s="1503">
        <v>0.49809999999999999</v>
      </c>
      <c r="CO149" s="1580"/>
    </row>
    <row r="150" spans="2:93" ht="14.4" thickBot="1" x14ac:dyDescent="0.3">
      <c r="B15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427" t="s">
        <v>1727</v>
      </c>
      <c r="D150" s="1428" t="s">
        <v>1604</v>
      </c>
      <c r="E150" s="1429" t="s">
        <v>1262</v>
      </c>
      <c r="F150" s="1430" t="str">
        <f>VLOOKUP(TBL5_OptBen[[#This Row],[Option Type (defined list)]],'Option Typs_Grps'!B$2:C$47, 2, FALSE)</f>
        <v>Customer Options</v>
      </c>
      <c r="G150" s="1427" t="s">
        <v>1871</v>
      </c>
      <c r="H150" s="1428" t="s">
        <v>2111</v>
      </c>
      <c r="I150" s="1431" t="s">
        <v>355</v>
      </c>
      <c r="J150" s="1432" t="s">
        <v>146</v>
      </c>
      <c r="K150" s="1433">
        <v>2</v>
      </c>
      <c r="L150" s="1224"/>
      <c r="M150" s="366"/>
      <c r="N150" s="366"/>
      <c r="O150" s="366"/>
      <c r="P150" s="366"/>
      <c r="Q150" s="366"/>
      <c r="R150" s="1434">
        <v>5.0000000000000001E-4</v>
      </c>
      <c r="S150" s="1435">
        <v>1E-3</v>
      </c>
      <c r="T150" s="1435">
        <v>1.5E-3</v>
      </c>
      <c r="U150" s="1435">
        <v>2E-3</v>
      </c>
      <c r="V150" s="1435">
        <v>2.5000000000000001E-3</v>
      </c>
      <c r="W150" s="1435">
        <v>3.0000000000000001E-3</v>
      </c>
      <c r="X150" s="1435">
        <v>3.5000000000000001E-3</v>
      </c>
      <c r="Y150" s="1435">
        <v>4.0000000000000001E-3</v>
      </c>
      <c r="Z150" s="1435">
        <v>4.4999999999999997E-3</v>
      </c>
      <c r="AA150" s="1435">
        <v>5.0000000000000001E-3</v>
      </c>
      <c r="AB150" s="1435">
        <v>5.4999999999999997E-3</v>
      </c>
      <c r="AC150" s="1435">
        <v>6.0000000000000001E-3</v>
      </c>
      <c r="AD150" s="1435">
        <v>6.4999999999999997E-3</v>
      </c>
      <c r="AE150" s="1435">
        <v>7.0000000000000001E-3</v>
      </c>
      <c r="AF150" s="1435">
        <v>7.4999999999999997E-3</v>
      </c>
      <c r="AG150" s="1435">
        <v>8.0000000000000002E-3</v>
      </c>
      <c r="AH150" s="1435">
        <v>8.5000000000000006E-3</v>
      </c>
      <c r="AI150" s="1435">
        <v>8.9999999999999993E-3</v>
      </c>
      <c r="AJ150" s="1435">
        <v>9.4999999999999998E-3</v>
      </c>
      <c r="AK150" s="1435">
        <v>0.01</v>
      </c>
      <c r="AL150" s="1435">
        <v>1.0500000000000001E-2</v>
      </c>
      <c r="AM150" s="1435">
        <v>1.0999999999999999E-2</v>
      </c>
      <c r="AN150" s="1435">
        <v>1.15E-2</v>
      </c>
      <c r="AO150" s="1435">
        <v>1.2E-2</v>
      </c>
      <c r="AP150" s="1435">
        <v>1.2500000000000001E-2</v>
      </c>
      <c r="AQ150" s="1435">
        <v>1.2500000000000001E-2</v>
      </c>
      <c r="AR150" s="1435">
        <v>1.2500000000000001E-2</v>
      </c>
      <c r="AS150" s="1435">
        <v>1.2500000000000001E-2</v>
      </c>
      <c r="AT150" s="1435">
        <v>1.2500000000000001E-2</v>
      </c>
      <c r="AU150" s="1435">
        <v>1.2500000000000001E-2</v>
      </c>
      <c r="AV150" s="1435">
        <v>1.2500000000000001E-2</v>
      </c>
      <c r="AW150" s="1435">
        <v>1.2500000000000001E-2</v>
      </c>
      <c r="AX150" s="1435">
        <v>1.2500000000000001E-2</v>
      </c>
      <c r="AY150" s="1435">
        <v>1.2500000000000001E-2</v>
      </c>
      <c r="AZ150" s="1435">
        <v>1.2500000000000001E-2</v>
      </c>
      <c r="BA150" s="1435">
        <v>1.2500000000000001E-2</v>
      </c>
      <c r="BB150" s="1435">
        <v>1.2500000000000001E-2</v>
      </c>
      <c r="BC150" s="1435">
        <v>1.2500000000000001E-2</v>
      </c>
      <c r="BD150" s="1435">
        <v>1.2500000000000001E-2</v>
      </c>
      <c r="BE150" s="1435">
        <v>1.2500000000000001E-2</v>
      </c>
      <c r="BF150" s="1435">
        <v>1.2500000000000001E-2</v>
      </c>
      <c r="BG150" s="1435">
        <v>1.2500000000000001E-2</v>
      </c>
      <c r="BH150" s="1435">
        <v>1.2500000000000001E-2</v>
      </c>
      <c r="BI150" s="1435">
        <v>1.2500000000000001E-2</v>
      </c>
      <c r="BJ150" s="1435">
        <v>1.2500000000000001E-2</v>
      </c>
      <c r="BK150" s="1435">
        <v>1.2500000000000001E-2</v>
      </c>
      <c r="BL150" s="1435">
        <v>1.2500000000000001E-2</v>
      </c>
      <c r="BM150" s="1435">
        <v>1.2500000000000001E-2</v>
      </c>
      <c r="BN150" s="1435">
        <v>1.2500000000000001E-2</v>
      </c>
      <c r="BO150" s="1435">
        <v>1.2500000000000001E-2</v>
      </c>
      <c r="BP150" s="1436">
        <v>1.2500000000000001E-2</v>
      </c>
      <c r="BQ150" s="1437">
        <v>1.2500000000000001E-2</v>
      </c>
      <c r="BR150" s="1437">
        <v>1.2500000000000001E-2</v>
      </c>
      <c r="BS150" s="1437">
        <v>1.2500000000000001E-2</v>
      </c>
      <c r="BT150" s="1437">
        <v>1.2500000000000001E-2</v>
      </c>
      <c r="BU150" s="1437">
        <v>1.2500000000000001E-2</v>
      </c>
      <c r="BV150" s="1437">
        <v>1.2500000000000001E-2</v>
      </c>
      <c r="BW150" s="1437">
        <v>1.2500000000000001E-2</v>
      </c>
      <c r="BX150" s="1437">
        <v>1.2500000000000001E-2</v>
      </c>
      <c r="BY150" s="1437">
        <v>1.2500000000000001E-2</v>
      </c>
      <c r="BZ150" s="1437">
        <v>1.2500000000000001E-2</v>
      </c>
      <c r="CA150" s="1437">
        <v>1.2500000000000001E-2</v>
      </c>
      <c r="CB150" s="1437">
        <v>1.2500000000000001E-2</v>
      </c>
      <c r="CC150" s="1437">
        <v>1.2500000000000001E-2</v>
      </c>
      <c r="CD150" s="1437">
        <v>1.2500000000000001E-2</v>
      </c>
      <c r="CE150" s="1437">
        <v>1.2500000000000001E-2</v>
      </c>
      <c r="CF150" s="1437">
        <v>1.2500000000000001E-2</v>
      </c>
      <c r="CG150" s="1437">
        <v>1.2500000000000001E-2</v>
      </c>
      <c r="CH150" s="1437">
        <v>1.2500000000000001E-2</v>
      </c>
      <c r="CI150" s="1437">
        <v>1.2500000000000001E-2</v>
      </c>
      <c r="CJ150" s="1437">
        <v>1.2500000000000001E-2</v>
      </c>
      <c r="CK150" s="1437">
        <v>1.2500000000000001E-2</v>
      </c>
      <c r="CL150" s="1437">
        <v>1.2500000000000001E-2</v>
      </c>
      <c r="CM150" s="1437">
        <v>1.2500000000000001E-2</v>
      </c>
      <c r="CN150" s="1503">
        <v>1.2500000000000001E-2</v>
      </c>
      <c r="CO150" s="1580"/>
    </row>
    <row r="151" spans="2:93" ht="14.4" thickBot="1" x14ac:dyDescent="0.3">
      <c r="B15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427" t="s">
        <v>1728</v>
      </c>
      <c r="D151" s="1428" t="s">
        <v>1605</v>
      </c>
      <c r="E151" s="1429" t="s">
        <v>1262</v>
      </c>
      <c r="F151" s="1430" t="str">
        <f>VLOOKUP(TBL5_OptBen[[#This Row],[Option Type (defined list)]],'Option Typs_Grps'!B$2:C$47, 2, FALSE)</f>
        <v>Customer Options</v>
      </c>
      <c r="G151" s="1427" t="s">
        <v>1871</v>
      </c>
      <c r="H151" s="1428" t="s">
        <v>2111</v>
      </c>
      <c r="I151" s="1431" t="s">
        <v>355</v>
      </c>
      <c r="J151" s="1432" t="s">
        <v>146</v>
      </c>
      <c r="K151" s="1433">
        <v>2</v>
      </c>
      <c r="L151" s="1224"/>
      <c r="M151" s="366"/>
      <c r="N151" s="366"/>
      <c r="O151" s="366"/>
      <c r="P151" s="366"/>
      <c r="Q151" s="366"/>
      <c r="R151" s="1434">
        <v>1.2899999999999995E-2</v>
      </c>
      <c r="S151" s="1435">
        <v>2.3100000000000009E-2</v>
      </c>
      <c r="T151" s="1435">
        <v>3.1399999999999983E-2</v>
      </c>
      <c r="U151" s="1435">
        <v>3.7900000000000045E-2</v>
      </c>
      <c r="V151" s="1435">
        <v>4.3300000000000005E-2</v>
      </c>
      <c r="W151" s="1435">
        <v>4.7499999999999987E-2</v>
      </c>
      <c r="X151" s="1435">
        <v>5.0799999999999956E-2</v>
      </c>
      <c r="Y151" s="1435">
        <v>5.3500000000000103E-2</v>
      </c>
      <c r="Z151" s="1435">
        <v>5.5699999999999861E-2</v>
      </c>
      <c r="AA151" s="1435">
        <v>5.7399999999999896E-2</v>
      </c>
      <c r="AB151" s="1435">
        <v>5.8799999999999963E-2</v>
      </c>
      <c r="AC151" s="1435">
        <v>5.9899999999999842E-2</v>
      </c>
      <c r="AD151" s="1435">
        <v>6.0799999999999965E-2</v>
      </c>
      <c r="AE151" s="1435">
        <v>6.1599999999999877E-2</v>
      </c>
      <c r="AF151" s="1435">
        <v>6.2000000000000055E-2</v>
      </c>
      <c r="AG151" s="1435">
        <v>6.25E-2</v>
      </c>
      <c r="AH151" s="1435">
        <v>6.2899999999999956E-2</v>
      </c>
      <c r="AI151" s="1435">
        <v>6.3199999999999923E-2</v>
      </c>
      <c r="AJ151" s="1435">
        <v>6.349999999999989E-2</v>
      </c>
      <c r="AK151" s="1435">
        <v>6.3699999999999868E-2</v>
      </c>
      <c r="AL151" s="1435">
        <v>6.3800000000000079E-2</v>
      </c>
      <c r="AM151" s="1435">
        <v>6.4000000000000057E-2</v>
      </c>
      <c r="AN151" s="1435">
        <v>6.4000000000000057E-2</v>
      </c>
      <c r="AO151" s="1435">
        <v>6.4100000000000046E-2</v>
      </c>
      <c r="AP151" s="1435">
        <v>6.4100000000000046E-2</v>
      </c>
      <c r="AQ151" s="1435">
        <v>6.4200000000000035E-2</v>
      </c>
      <c r="AR151" s="1435">
        <v>6.4199999999999813E-2</v>
      </c>
      <c r="AS151" s="1435">
        <v>6.4300000000000024E-2</v>
      </c>
      <c r="AT151" s="1435">
        <v>6.4300000000000024E-2</v>
      </c>
      <c r="AU151" s="1435">
        <v>6.4300000000000024E-2</v>
      </c>
      <c r="AV151" s="1435">
        <v>6.4400000000000013E-2</v>
      </c>
      <c r="AW151" s="1435">
        <v>6.4399999999999791E-2</v>
      </c>
      <c r="AX151" s="1435">
        <v>6.4500000000000002E-2</v>
      </c>
      <c r="AY151" s="1435">
        <v>6.4500000000000002E-2</v>
      </c>
      <c r="AZ151" s="1435">
        <v>6.4599999999999991E-2</v>
      </c>
      <c r="BA151" s="1435">
        <v>6.4599999999999991E-2</v>
      </c>
      <c r="BB151" s="1435">
        <v>6.4700000000000202E-2</v>
      </c>
      <c r="BC151" s="1435">
        <v>6.469999999999998E-2</v>
      </c>
      <c r="BD151" s="1435">
        <v>6.469999999999998E-2</v>
      </c>
      <c r="BE151" s="1435">
        <v>6.4799999999999969E-2</v>
      </c>
      <c r="BF151" s="1435">
        <v>6.4799999999999969E-2</v>
      </c>
      <c r="BG151" s="1435">
        <v>6.490000000000018E-2</v>
      </c>
      <c r="BH151" s="1435">
        <v>6.4899999999999958E-2</v>
      </c>
      <c r="BI151" s="1435">
        <v>6.5000000000000169E-2</v>
      </c>
      <c r="BJ151" s="1435">
        <v>6.4999999999999947E-2</v>
      </c>
      <c r="BK151" s="1435">
        <v>6.5099999999999936E-2</v>
      </c>
      <c r="BL151" s="1435">
        <v>6.5100000000000158E-2</v>
      </c>
      <c r="BM151" s="1435">
        <v>6.5099999999999936E-2</v>
      </c>
      <c r="BN151" s="1435">
        <v>6.5200000000000147E-2</v>
      </c>
      <c r="BO151" s="1435">
        <v>6.5199999999999925E-2</v>
      </c>
      <c r="BP151" s="1436">
        <v>6.5299999999999914E-2</v>
      </c>
      <c r="BQ151" s="1437">
        <v>6.5300000000000136E-2</v>
      </c>
      <c r="BR151" s="1437">
        <v>6.5399999999999903E-2</v>
      </c>
      <c r="BS151" s="1437">
        <v>6.5400000000000125E-2</v>
      </c>
      <c r="BT151" s="1437">
        <v>6.5399999999999903E-2</v>
      </c>
      <c r="BU151" s="1437">
        <v>6.5500000000000114E-2</v>
      </c>
      <c r="BV151" s="1437">
        <v>6.5500000000000114E-2</v>
      </c>
      <c r="BW151" s="1437">
        <v>6.5599999999999881E-2</v>
      </c>
      <c r="BX151" s="1437">
        <v>6.5600000000000103E-2</v>
      </c>
      <c r="BY151" s="1437">
        <v>6.569999999999987E-2</v>
      </c>
      <c r="BZ151" s="1437">
        <v>6.5700000000000092E-2</v>
      </c>
      <c r="CA151" s="1437">
        <v>6.5800000000000081E-2</v>
      </c>
      <c r="CB151" s="1437">
        <v>6.5799999999999859E-2</v>
      </c>
      <c r="CC151" s="1437">
        <v>6.5800000000000081E-2</v>
      </c>
      <c r="CD151" s="1437">
        <v>6.5899999999999848E-2</v>
      </c>
      <c r="CE151" s="1437">
        <v>6.590000000000007E-2</v>
      </c>
      <c r="CF151" s="1437">
        <v>6.6000000000000059E-2</v>
      </c>
      <c r="CG151" s="1437">
        <v>6.6000000000000059E-2</v>
      </c>
      <c r="CH151" s="1437">
        <v>6.6100000000000048E-2</v>
      </c>
      <c r="CI151" s="1437">
        <v>6.6099999999999826E-2</v>
      </c>
      <c r="CJ151" s="1437">
        <v>6.6200000000000037E-2</v>
      </c>
      <c r="CK151" s="1437">
        <v>6.6200000000000037E-2</v>
      </c>
      <c r="CL151" s="1437">
        <v>6.6200000000000037E-2</v>
      </c>
      <c r="CM151" s="1437">
        <v>6.6300000000000026E-2</v>
      </c>
      <c r="CN151" s="1503">
        <v>6.6299999999999804E-2</v>
      </c>
      <c r="CO151" s="1580"/>
    </row>
    <row r="152" spans="2:93" ht="14.4" thickBot="1" x14ac:dyDescent="0.3">
      <c r="B15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2" s="1427" t="s">
        <v>1731</v>
      </c>
      <c r="D152" s="1428" t="s">
        <v>1608</v>
      </c>
      <c r="E152" s="1429" t="s">
        <v>1224</v>
      </c>
      <c r="F152" s="1430" t="str">
        <f>VLOOKUP(TBL5_OptBen[[#This Row],[Option Type (defined list)]],'Option Typs_Grps'!B$2:C$47, 2, FALSE)</f>
        <v>Distribution Options</v>
      </c>
      <c r="G152" s="1427" t="s">
        <v>1871</v>
      </c>
      <c r="H152" s="1428" t="s">
        <v>2111</v>
      </c>
      <c r="I152" s="1431" t="s">
        <v>355</v>
      </c>
      <c r="J152" s="1432" t="s">
        <v>146</v>
      </c>
      <c r="K152" s="1433">
        <v>2</v>
      </c>
      <c r="L152" s="1224"/>
      <c r="M152" s="366"/>
      <c r="N152" s="366"/>
      <c r="O152" s="366"/>
      <c r="P152" s="366"/>
      <c r="Q152" s="366"/>
      <c r="R152" s="1434">
        <v>0</v>
      </c>
      <c r="S152" s="1435">
        <v>0</v>
      </c>
      <c r="T152" s="1435">
        <v>0</v>
      </c>
      <c r="U152" s="1435">
        <v>0</v>
      </c>
      <c r="V152" s="1435">
        <v>0</v>
      </c>
      <c r="W152" s="1435">
        <v>1.26E-2</v>
      </c>
      <c r="X152" s="1435">
        <v>2.52E-2</v>
      </c>
      <c r="Y152" s="1435">
        <v>3.78E-2</v>
      </c>
      <c r="Z152" s="1435">
        <v>5.04E-2</v>
      </c>
      <c r="AA152" s="1435">
        <v>6.3E-2</v>
      </c>
      <c r="AB152" s="1435">
        <v>7.5600000000000001E-2</v>
      </c>
      <c r="AC152" s="1435">
        <v>8.8200000000000001E-2</v>
      </c>
      <c r="AD152" s="1435">
        <v>0.1008</v>
      </c>
      <c r="AE152" s="1435">
        <v>0.1134</v>
      </c>
      <c r="AF152" s="1435">
        <v>0.126</v>
      </c>
      <c r="AG152" s="1435">
        <v>0.1386</v>
      </c>
      <c r="AH152" s="1435">
        <v>0.1512</v>
      </c>
      <c r="AI152" s="1435">
        <v>0.1638</v>
      </c>
      <c r="AJ152" s="1435">
        <v>0.1764</v>
      </c>
      <c r="AK152" s="1435">
        <v>0.189</v>
      </c>
      <c r="AL152" s="1435">
        <v>0.2016</v>
      </c>
      <c r="AM152" s="1435">
        <v>0.2142</v>
      </c>
      <c r="AN152" s="1435">
        <v>0.2268</v>
      </c>
      <c r="AO152" s="1435">
        <v>0.2394</v>
      </c>
      <c r="AP152" s="1435">
        <v>0.252</v>
      </c>
      <c r="AQ152" s="1435">
        <v>0.2646</v>
      </c>
      <c r="AR152" s="1435">
        <v>0.2772</v>
      </c>
      <c r="AS152" s="1435">
        <v>0.2898</v>
      </c>
      <c r="AT152" s="1435">
        <v>0.3024</v>
      </c>
      <c r="AU152" s="1435">
        <v>0.315</v>
      </c>
      <c r="AV152" s="1435">
        <v>0.3276</v>
      </c>
      <c r="AW152" s="1435">
        <v>0.3402</v>
      </c>
      <c r="AX152" s="1435">
        <v>0.3528</v>
      </c>
      <c r="AY152" s="1435">
        <v>0.3654</v>
      </c>
      <c r="AZ152" s="1435">
        <v>0.378</v>
      </c>
      <c r="BA152" s="1435">
        <v>0.3906</v>
      </c>
      <c r="BB152" s="1435">
        <v>0.4032</v>
      </c>
      <c r="BC152" s="1435">
        <v>0.4158</v>
      </c>
      <c r="BD152" s="1435">
        <v>0.4284</v>
      </c>
      <c r="BE152" s="1435">
        <v>0.441</v>
      </c>
      <c r="BF152" s="1435">
        <v>0.4536</v>
      </c>
      <c r="BG152" s="1435">
        <v>0.4662</v>
      </c>
      <c r="BH152" s="1435">
        <v>0.4788</v>
      </c>
      <c r="BI152" s="1435">
        <v>0.4914</v>
      </c>
      <c r="BJ152" s="1435">
        <v>0.504</v>
      </c>
      <c r="BK152" s="1435">
        <v>0.51659999999999995</v>
      </c>
      <c r="BL152" s="1435">
        <v>0.5292</v>
      </c>
      <c r="BM152" s="1435">
        <v>0.54179999999999995</v>
      </c>
      <c r="BN152" s="1435">
        <v>0.5544</v>
      </c>
      <c r="BO152" s="1435">
        <v>0.56699999999999995</v>
      </c>
      <c r="BP152" s="1436">
        <v>0.5796</v>
      </c>
      <c r="BQ152" s="1437">
        <v>0.59219999999999995</v>
      </c>
      <c r="BR152" s="1437">
        <v>0.6048</v>
      </c>
      <c r="BS152" s="1437">
        <v>0.61739999999999995</v>
      </c>
      <c r="BT152" s="1437">
        <v>0.63</v>
      </c>
      <c r="BU152" s="1437">
        <v>0.64259999999999995</v>
      </c>
      <c r="BV152" s="1437">
        <v>0.6552</v>
      </c>
      <c r="BW152" s="1437">
        <v>0.66779999999999995</v>
      </c>
      <c r="BX152" s="1437">
        <v>0.6804</v>
      </c>
      <c r="BY152" s="1437">
        <v>0.69299999999999995</v>
      </c>
      <c r="BZ152" s="1437">
        <v>0.7056</v>
      </c>
      <c r="CA152" s="1437">
        <v>0.71819999999999995</v>
      </c>
      <c r="CB152" s="1437">
        <v>0.73080000000000001</v>
      </c>
      <c r="CC152" s="1437">
        <v>0.74339999999999995</v>
      </c>
      <c r="CD152" s="1437">
        <v>0.75600000000000001</v>
      </c>
      <c r="CE152" s="1437">
        <v>0.76859999999999995</v>
      </c>
      <c r="CF152" s="1437">
        <v>0.78120000000000001</v>
      </c>
      <c r="CG152" s="1437">
        <v>0.79379999999999995</v>
      </c>
      <c r="CH152" s="1437">
        <v>0.80640000000000001</v>
      </c>
      <c r="CI152" s="1437">
        <v>0.81899999999999995</v>
      </c>
      <c r="CJ152" s="1437">
        <v>0.83160000000000001</v>
      </c>
      <c r="CK152" s="1437">
        <v>0.84419999999999995</v>
      </c>
      <c r="CL152" s="1437">
        <v>0.85680000000000001</v>
      </c>
      <c r="CM152" s="1437">
        <v>0.86939999999999995</v>
      </c>
      <c r="CN152" s="1503">
        <v>0.88200000000000001</v>
      </c>
      <c r="CO152" s="1580"/>
    </row>
    <row r="153" spans="2:93" ht="14.4" thickBot="1" x14ac:dyDescent="0.3">
      <c r="B15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3" s="1427" t="s">
        <v>1729</v>
      </c>
      <c r="D153" s="1428" t="s">
        <v>1606</v>
      </c>
      <c r="E153" s="1429" t="s">
        <v>781</v>
      </c>
      <c r="F153" s="1430" t="str">
        <f>VLOOKUP(TBL5_OptBen[[#This Row],[Option Type (defined list)]],'Option Typs_Grps'!B$2:C$47, 2, FALSE)</f>
        <v>Customer Options</v>
      </c>
      <c r="G153" s="1427" t="s">
        <v>1871</v>
      </c>
      <c r="H153" s="1428" t="s">
        <v>2111</v>
      </c>
      <c r="I153" s="1431" t="s">
        <v>355</v>
      </c>
      <c r="J153" s="1432" t="s">
        <v>146</v>
      </c>
      <c r="K153" s="1433">
        <v>2</v>
      </c>
      <c r="L153" s="1224"/>
      <c r="M153" s="366"/>
      <c r="N153" s="366"/>
      <c r="O153" s="366"/>
      <c r="P153" s="366"/>
      <c r="Q153" s="366"/>
      <c r="R153" s="1434">
        <v>0.30909999999999999</v>
      </c>
      <c r="S153" s="1435">
        <v>0.3851</v>
      </c>
      <c r="T153" s="1435">
        <v>0.46060000000000001</v>
      </c>
      <c r="U153" s="1435">
        <v>0.53580000000000005</v>
      </c>
      <c r="V153" s="1435">
        <v>0.61060000000000003</v>
      </c>
      <c r="W153" s="1435">
        <v>0.75519999999999998</v>
      </c>
      <c r="X153" s="1435">
        <v>0.89949999999999997</v>
      </c>
      <c r="Y153" s="1435">
        <v>1.0437000000000001</v>
      </c>
      <c r="Z153" s="1435">
        <v>1.1877</v>
      </c>
      <c r="AA153" s="1435">
        <v>1.3317000000000001</v>
      </c>
      <c r="AB153" s="1435">
        <v>1.4018999999999999</v>
      </c>
      <c r="AC153" s="1435">
        <v>1.4721</v>
      </c>
      <c r="AD153" s="1435">
        <v>1.5423</v>
      </c>
      <c r="AE153" s="1435">
        <v>1.6123000000000001</v>
      </c>
      <c r="AF153" s="1435">
        <v>1.6823999999999999</v>
      </c>
      <c r="AG153" s="1435">
        <v>1.7524</v>
      </c>
      <c r="AH153" s="1435">
        <v>1.7525999999999999</v>
      </c>
      <c r="AI153" s="1435">
        <v>1.7527999999999999</v>
      </c>
      <c r="AJ153" s="1435">
        <v>1.7528999999999999</v>
      </c>
      <c r="AK153" s="1435">
        <v>1.7529999999999999</v>
      </c>
      <c r="AL153" s="1435">
        <v>1.7532000000000001</v>
      </c>
      <c r="AM153" s="1435">
        <v>1.7533000000000001</v>
      </c>
      <c r="AN153" s="1435">
        <v>1.7534000000000001</v>
      </c>
      <c r="AO153" s="1435">
        <v>1.7535000000000001</v>
      </c>
      <c r="AP153" s="1435">
        <v>1.7536</v>
      </c>
      <c r="AQ153" s="1435">
        <v>1.7536</v>
      </c>
      <c r="AR153" s="1435">
        <v>1.7536</v>
      </c>
      <c r="AS153" s="1435">
        <v>1.7536</v>
      </c>
      <c r="AT153" s="1435">
        <v>1.7536</v>
      </c>
      <c r="AU153" s="1435">
        <v>1.7536</v>
      </c>
      <c r="AV153" s="1435">
        <v>1.7537</v>
      </c>
      <c r="AW153" s="1435">
        <v>1.7537</v>
      </c>
      <c r="AX153" s="1435">
        <v>1.7537</v>
      </c>
      <c r="AY153" s="1435">
        <v>1.7537</v>
      </c>
      <c r="AZ153" s="1435">
        <v>1.7537</v>
      </c>
      <c r="BA153" s="1435">
        <v>1.7537</v>
      </c>
      <c r="BB153" s="1435">
        <v>1.7537</v>
      </c>
      <c r="BC153" s="1435">
        <v>1.7537</v>
      </c>
      <c r="BD153" s="1435">
        <v>1.7537</v>
      </c>
      <c r="BE153" s="1435">
        <v>1.7537</v>
      </c>
      <c r="BF153" s="1435">
        <v>1.7537</v>
      </c>
      <c r="BG153" s="1435">
        <v>1.7538</v>
      </c>
      <c r="BH153" s="1435">
        <v>1.7538</v>
      </c>
      <c r="BI153" s="1435">
        <v>1.7538</v>
      </c>
      <c r="BJ153" s="1435">
        <v>1.7538</v>
      </c>
      <c r="BK153" s="1435">
        <v>1.7538</v>
      </c>
      <c r="BL153" s="1435">
        <v>1.7538</v>
      </c>
      <c r="BM153" s="1435">
        <v>1.7538</v>
      </c>
      <c r="BN153" s="1435">
        <v>1.7538</v>
      </c>
      <c r="BO153" s="1435">
        <v>1.7538</v>
      </c>
      <c r="BP153" s="1436">
        <v>1.7538</v>
      </c>
      <c r="BQ153" s="1437">
        <v>1.7538</v>
      </c>
      <c r="BR153" s="1437">
        <v>1.7539</v>
      </c>
      <c r="BS153" s="1437">
        <v>1.7539</v>
      </c>
      <c r="BT153" s="1437">
        <v>1.7539</v>
      </c>
      <c r="BU153" s="1437">
        <v>1.7539</v>
      </c>
      <c r="BV153" s="1437">
        <v>1.7539</v>
      </c>
      <c r="BW153" s="1437">
        <v>1.7539</v>
      </c>
      <c r="BX153" s="1437">
        <v>1.7539</v>
      </c>
      <c r="BY153" s="1437">
        <v>1.7539</v>
      </c>
      <c r="BZ153" s="1437">
        <v>1.7539</v>
      </c>
      <c r="CA153" s="1437">
        <v>1.7539</v>
      </c>
      <c r="CB153" s="1437">
        <v>1.7539</v>
      </c>
      <c r="CC153" s="1437">
        <v>1.754</v>
      </c>
      <c r="CD153" s="1437">
        <v>1.754</v>
      </c>
      <c r="CE153" s="1437">
        <v>1.754</v>
      </c>
      <c r="CF153" s="1437">
        <v>1.754</v>
      </c>
      <c r="CG153" s="1437">
        <v>1.754</v>
      </c>
      <c r="CH153" s="1437">
        <v>1.754</v>
      </c>
      <c r="CI153" s="1437">
        <v>1.754</v>
      </c>
      <c r="CJ153" s="1437">
        <v>1.754</v>
      </c>
      <c r="CK153" s="1437">
        <v>1.754</v>
      </c>
      <c r="CL153" s="1437">
        <v>1.754</v>
      </c>
      <c r="CM153" s="1437">
        <v>1.754</v>
      </c>
      <c r="CN153" s="1503">
        <v>1.7541</v>
      </c>
      <c r="CO153" s="1580"/>
    </row>
    <row r="154" spans="2:93" ht="14.4" thickBot="1" x14ac:dyDescent="0.3">
      <c r="B15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4" s="1427" t="s">
        <v>1734</v>
      </c>
      <c r="D154" s="1428" t="s">
        <v>1611</v>
      </c>
      <c r="E154" s="1429" t="s">
        <v>778</v>
      </c>
      <c r="F154" s="1430" t="str">
        <f>VLOOKUP(TBL5_OptBen[[#This Row],[Option Type (defined list)]],'Option Typs_Grps'!B$2:C$47, 2, FALSE)</f>
        <v>Customer Options</v>
      </c>
      <c r="G154" s="1427" t="s">
        <v>1871</v>
      </c>
      <c r="H154" s="1428" t="s">
        <v>2111</v>
      </c>
      <c r="I154" s="1431" t="s">
        <v>355</v>
      </c>
      <c r="J154" s="1432" t="s">
        <v>146</v>
      </c>
      <c r="K154" s="1433">
        <v>2</v>
      </c>
      <c r="L154" s="1224"/>
      <c r="M154" s="366"/>
      <c r="N154" s="366"/>
      <c r="O154" s="366"/>
      <c r="P154" s="366"/>
      <c r="Q154" s="366"/>
      <c r="R154" s="1434">
        <v>0.253</v>
      </c>
      <c r="S154" s="1435">
        <v>0.50439999999999996</v>
      </c>
      <c r="T154" s="1435">
        <v>0.75460000000000005</v>
      </c>
      <c r="U154" s="1435">
        <v>1.0036</v>
      </c>
      <c r="V154" s="1435">
        <v>1.2518</v>
      </c>
      <c r="W154" s="1435">
        <v>1.7071000000000001</v>
      </c>
      <c r="X154" s="1435">
        <v>2.1617999999999999</v>
      </c>
      <c r="Y154" s="1435">
        <v>2.6160999999999999</v>
      </c>
      <c r="Z154" s="1435">
        <v>3.07</v>
      </c>
      <c r="AA154" s="1435">
        <v>3.5236999999999998</v>
      </c>
      <c r="AB154" s="1435">
        <v>3.7581000000000002</v>
      </c>
      <c r="AC154" s="1435">
        <v>3.9923000000000002</v>
      </c>
      <c r="AD154" s="1435">
        <v>4.2263000000000002</v>
      </c>
      <c r="AE154" s="1435">
        <v>4.4603000000000002</v>
      </c>
      <c r="AF154" s="1435">
        <v>4.6940999999999997</v>
      </c>
      <c r="AG154" s="1435">
        <v>4.9279000000000002</v>
      </c>
      <c r="AH154" s="1435">
        <v>4.9539</v>
      </c>
      <c r="AI154" s="1435">
        <v>4.9798999999999998</v>
      </c>
      <c r="AJ154" s="1435">
        <v>5.0057999999999998</v>
      </c>
      <c r="AK154" s="1435">
        <v>5.0316999999999998</v>
      </c>
      <c r="AL154" s="1435">
        <v>5.0575000000000001</v>
      </c>
      <c r="AM154" s="1435">
        <v>5.0834000000000001</v>
      </c>
      <c r="AN154" s="1435">
        <v>5.1092000000000004</v>
      </c>
      <c r="AO154" s="1435">
        <v>5.1349999999999998</v>
      </c>
      <c r="AP154" s="1435">
        <v>5.1608999999999998</v>
      </c>
      <c r="AQ154" s="1435">
        <v>5.1863999999999999</v>
      </c>
      <c r="AR154" s="1435">
        <v>5.2119</v>
      </c>
      <c r="AS154" s="1435">
        <v>5.2374000000000001</v>
      </c>
      <c r="AT154" s="1435">
        <v>5.2629999999999999</v>
      </c>
      <c r="AU154" s="1435">
        <v>5.2885</v>
      </c>
      <c r="AV154" s="1435">
        <v>5.3140000000000001</v>
      </c>
      <c r="AW154" s="1435">
        <v>5.3395000000000001</v>
      </c>
      <c r="AX154" s="1435">
        <v>5.3651</v>
      </c>
      <c r="AY154" s="1435">
        <v>5.3906000000000001</v>
      </c>
      <c r="AZ154" s="1435">
        <v>5.4161000000000001</v>
      </c>
      <c r="BA154" s="1435">
        <v>5.4417</v>
      </c>
      <c r="BB154" s="1435">
        <v>5.4672000000000001</v>
      </c>
      <c r="BC154" s="1435">
        <v>5.4927000000000001</v>
      </c>
      <c r="BD154" s="1435">
        <v>5.5182000000000002</v>
      </c>
      <c r="BE154" s="1435">
        <v>5.5438000000000001</v>
      </c>
      <c r="BF154" s="1435">
        <v>5.5693000000000001</v>
      </c>
      <c r="BG154" s="1435">
        <v>5.5948000000000002</v>
      </c>
      <c r="BH154" s="1435">
        <v>5.6203000000000003</v>
      </c>
      <c r="BI154" s="1435">
        <v>5.6459000000000001</v>
      </c>
      <c r="BJ154" s="1435">
        <v>5.6714000000000002</v>
      </c>
      <c r="BK154" s="1435">
        <v>5.6969000000000003</v>
      </c>
      <c r="BL154" s="1435">
        <v>5.7224000000000004</v>
      </c>
      <c r="BM154" s="1435">
        <v>5.7480000000000002</v>
      </c>
      <c r="BN154" s="1435">
        <v>5.7735000000000003</v>
      </c>
      <c r="BO154" s="1435">
        <v>5.7990000000000004</v>
      </c>
      <c r="BP154" s="1436">
        <v>5.8246000000000002</v>
      </c>
      <c r="BQ154" s="1437">
        <v>5.8501000000000003</v>
      </c>
      <c r="BR154" s="1437">
        <v>5.8756000000000004</v>
      </c>
      <c r="BS154" s="1437">
        <v>5.9010999999999996</v>
      </c>
      <c r="BT154" s="1437">
        <v>5.9267000000000003</v>
      </c>
      <c r="BU154" s="1437">
        <v>5.9522000000000004</v>
      </c>
      <c r="BV154" s="1437">
        <v>5.9776999999999996</v>
      </c>
      <c r="BW154" s="1437">
        <v>6.0031999999999996</v>
      </c>
      <c r="BX154" s="1437">
        <v>6.0288000000000004</v>
      </c>
      <c r="BY154" s="1437">
        <v>6.0542999999999996</v>
      </c>
      <c r="BZ154" s="1437">
        <v>6.0797999999999996</v>
      </c>
      <c r="CA154" s="1437">
        <v>6.1054000000000004</v>
      </c>
      <c r="CB154" s="1437">
        <v>6.1308999999999996</v>
      </c>
      <c r="CC154" s="1437">
        <v>6.1563999999999997</v>
      </c>
      <c r="CD154" s="1437">
        <v>6.1818999999999997</v>
      </c>
      <c r="CE154" s="1437">
        <v>6.2074999999999996</v>
      </c>
      <c r="CF154" s="1437">
        <v>6.2329999999999997</v>
      </c>
      <c r="CG154" s="1437">
        <v>6.2584999999999997</v>
      </c>
      <c r="CH154" s="1437">
        <v>6.2839999999999998</v>
      </c>
      <c r="CI154" s="1437">
        <v>6.3095999999999997</v>
      </c>
      <c r="CJ154" s="1437">
        <v>6.3350999999999997</v>
      </c>
      <c r="CK154" s="1437">
        <v>6.3605999999999998</v>
      </c>
      <c r="CL154" s="1437">
        <v>6.3861999999999997</v>
      </c>
      <c r="CM154" s="1437">
        <v>6.4116999999999997</v>
      </c>
      <c r="CN154" s="1503">
        <v>6.4371999999999998</v>
      </c>
      <c r="CO154" s="1580"/>
    </row>
    <row r="155" spans="2:93" ht="14.4" thickBot="1" x14ac:dyDescent="0.3">
      <c r="B15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5" s="1427" t="s">
        <v>1735</v>
      </c>
      <c r="D155" s="1428" t="s">
        <v>2006</v>
      </c>
      <c r="E155" s="1429" t="s">
        <v>774</v>
      </c>
      <c r="F155" s="1430" t="str">
        <f>VLOOKUP(TBL5_OptBen[[#This Row],[Option Type (defined list)]],'Option Typs_Grps'!B$2:C$47, 2, FALSE)</f>
        <v>Distribution Options</v>
      </c>
      <c r="G155" s="1427" t="s">
        <v>1871</v>
      </c>
      <c r="H155" s="1428" t="s">
        <v>2111</v>
      </c>
      <c r="I155" s="1431" t="s">
        <v>355</v>
      </c>
      <c r="J155" s="1432" t="s">
        <v>146</v>
      </c>
      <c r="K155" s="1433">
        <v>2</v>
      </c>
      <c r="L155" s="1224"/>
      <c r="M155" s="366"/>
      <c r="N155" s="366"/>
      <c r="O155" s="366"/>
      <c r="P155" s="366"/>
      <c r="Q155" s="366"/>
      <c r="R155" s="1434"/>
      <c r="S155" s="1435"/>
      <c r="T155" s="1435"/>
      <c r="U155" s="1435"/>
      <c r="V155" s="1435">
        <v>1.3</v>
      </c>
      <c r="W155" s="1435">
        <v>1.3</v>
      </c>
      <c r="X155" s="1435">
        <v>1.3</v>
      </c>
      <c r="Y155" s="1435">
        <v>1.3</v>
      </c>
      <c r="Z155" s="1435">
        <v>1.3</v>
      </c>
      <c r="AA155" s="1435">
        <v>1.3</v>
      </c>
      <c r="AB155" s="1435">
        <v>1.3</v>
      </c>
      <c r="AC155" s="1435">
        <v>1.3</v>
      </c>
      <c r="AD155" s="1435">
        <v>1.3</v>
      </c>
      <c r="AE155" s="1435">
        <v>1.3</v>
      </c>
      <c r="AF155" s="1435">
        <v>1.3</v>
      </c>
      <c r="AG155" s="1435">
        <v>1.3</v>
      </c>
      <c r="AH155" s="1435">
        <v>1.3</v>
      </c>
      <c r="AI155" s="1435">
        <v>1.3</v>
      </c>
      <c r="AJ155" s="1435">
        <v>1.3</v>
      </c>
      <c r="AK155" s="1435">
        <v>1.3</v>
      </c>
      <c r="AL155" s="1435">
        <v>1.3</v>
      </c>
      <c r="AM155" s="1435">
        <v>1.3</v>
      </c>
      <c r="AN155" s="1435">
        <v>1.3</v>
      </c>
      <c r="AO155" s="1435">
        <v>1.3</v>
      </c>
      <c r="AP155" s="1435">
        <v>1.3</v>
      </c>
      <c r="AQ155" s="1435">
        <v>1.3</v>
      </c>
      <c r="AR155" s="1435">
        <v>1.3</v>
      </c>
      <c r="AS155" s="1435">
        <v>1.3</v>
      </c>
      <c r="AT155" s="1435">
        <v>1.3</v>
      </c>
      <c r="AU155" s="1435">
        <v>1.3</v>
      </c>
      <c r="AV155" s="1435">
        <v>1.3</v>
      </c>
      <c r="AW155" s="1435">
        <v>1.3</v>
      </c>
      <c r="AX155" s="1435">
        <v>1.3</v>
      </c>
      <c r="AY155" s="1435">
        <v>1.3</v>
      </c>
      <c r="AZ155" s="1435">
        <v>1.3</v>
      </c>
      <c r="BA155" s="1435">
        <v>1.3</v>
      </c>
      <c r="BB155" s="1435">
        <v>1.3</v>
      </c>
      <c r="BC155" s="1435">
        <v>1.3</v>
      </c>
      <c r="BD155" s="1435">
        <v>1.3</v>
      </c>
      <c r="BE155" s="1435">
        <v>1.3</v>
      </c>
      <c r="BF155" s="1435">
        <v>1.3</v>
      </c>
      <c r="BG155" s="1435">
        <v>1.3</v>
      </c>
      <c r="BH155" s="1435">
        <v>1.3</v>
      </c>
      <c r="BI155" s="1435">
        <v>1.3</v>
      </c>
      <c r="BJ155" s="1435">
        <v>1.3</v>
      </c>
      <c r="BK155" s="1435">
        <v>1.3</v>
      </c>
      <c r="BL155" s="1435">
        <v>1.3</v>
      </c>
      <c r="BM155" s="1435">
        <v>1.3</v>
      </c>
      <c r="BN155" s="1435">
        <v>1.3</v>
      </c>
      <c r="BO155" s="1435">
        <v>1.3</v>
      </c>
      <c r="BP155" s="1436"/>
      <c r="BQ155" s="1437"/>
      <c r="BR155" s="1437"/>
      <c r="BS155" s="1437"/>
      <c r="BT155" s="1437"/>
      <c r="BU155" s="1437"/>
      <c r="BV155" s="1437"/>
      <c r="BW155" s="1437"/>
      <c r="BX155" s="1437"/>
      <c r="BY155" s="1437"/>
      <c r="BZ155" s="1437"/>
      <c r="CA155" s="1437"/>
      <c r="CB155" s="1437"/>
      <c r="CC155" s="1437"/>
      <c r="CD155" s="1437"/>
      <c r="CE155" s="1437"/>
      <c r="CF155" s="1437"/>
      <c r="CG155" s="1437"/>
      <c r="CH155" s="1437"/>
      <c r="CI155" s="1437"/>
      <c r="CJ155" s="1437"/>
      <c r="CK155" s="1437"/>
      <c r="CL155" s="1437"/>
      <c r="CM155" s="1437"/>
      <c r="CN155" s="1503"/>
      <c r="CO155" s="1580"/>
    </row>
    <row r="156" spans="2:93" ht="14.4" thickBot="1" x14ac:dyDescent="0.3">
      <c r="B15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6" s="1427" t="s">
        <v>1742</v>
      </c>
      <c r="D156" s="1428" t="s">
        <v>2010</v>
      </c>
      <c r="E156" s="1429" t="s">
        <v>774</v>
      </c>
      <c r="F156" s="1430" t="str">
        <f>VLOOKUP(TBL5_OptBen[[#This Row],[Option Type (defined list)]],'Option Typs_Grps'!B$2:C$47, 2, FALSE)</f>
        <v>Distribution Options</v>
      </c>
      <c r="G156" s="1427" t="s">
        <v>1871</v>
      </c>
      <c r="H156" s="1428" t="s">
        <v>2111</v>
      </c>
      <c r="I156" s="1431" t="s">
        <v>355</v>
      </c>
      <c r="J156" s="1432" t="s">
        <v>146</v>
      </c>
      <c r="K156" s="1433">
        <v>2</v>
      </c>
      <c r="L156" s="1224"/>
      <c r="M156" s="366"/>
      <c r="N156" s="366"/>
      <c r="O156" s="366"/>
      <c r="P156" s="366"/>
      <c r="Q156" s="366"/>
      <c r="R156" s="1434"/>
      <c r="S156" s="1435"/>
      <c r="T156" s="1435"/>
      <c r="U156" s="1435"/>
      <c r="V156" s="1435"/>
      <c r="W156" s="1435"/>
      <c r="X156" s="1435"/>
      <c r="Y156" s="1435"/>
      <c r="Z156" s="1435"/>
      <c r="AA156" s="1435"/>
      <c r="AB156" s="1435"/>
      <c r="AC156" s="1435"/>
      <c r="AD156" s="1435"/>
      <c r="AE156" s="1435"/>
      <c r="AF156" s="1435"/>
      <c r="AG156" s="1435"/>
      <c r="AH156" s="1435"/>
      <c r="AI156" s="1435"/>
      <c r="AJ156" s="1435"/>
      <c r="AK156" s="1435"/>
      <c r="AL156" s="1435"/>
      <c r="AM156" s="1435"/>
      <c r="AN156" s="1435"/>
      <c r="AO156" s="1435"/>
      <c r="AP156" s="1435"/>
      <c r="AQ156" s="1435"/>
      <c r="AR156" s="1435"/>
      <c r="AS156" s="1435"/>
      <c r="AT156" s="1435">
        <v>0</v>
      </c>
      <c r="AU156" s="1435">
        <v>0</v>
      </c>
      <c r="AV156" s="1435">
        <v>0</v>
      </c>
      <c r="AW156" s="1435">
        <v>0</v>
      </c>
      <c r="AX156" s="1435">
        <v>0</v>
      </c>
      <c r="AY156" s="1435">
        <v>0</v>
      </c>
      <c r="AZ156" s="1435">
        <v>0</v>
      </c>
      <c r="BA156" s="1435">
        <v>0</v>
      </c>
      <c r="BB156" s="1435">
        <v>0</v>
      </c>
      <c r="BC156" s="1435">
        <v>0</v>
      </c>
      <c r="BD156" s="1435">
        <v>0</v>
      </c>
      <c r="BE156" s="1435">
        <v>0</v>
      </c>
      <c r="BF156" s="1435">
        <v>0</v>
      </c>
      <c r="BG156" s="1435">
        <v>0</v>
      </c>
      <c r="BH156" s="1435">
        <v>0</v>
      </c>
      <c r="BI156" s="1435">
        <v>0</v>
      </c>
      <c r="BJ156" s="1435">
        <v>0</v>
      </c>
      <c r="BK156" s="1435">
        <v>0</v>
      </c>
      <c r="BL156" s="1435">
        <v>0</v>
      </c>
      <c r="BM156" s="1435">
        <v>0</v>
      </c>
      <c r="BN156" s="1435">
        <v>0</v>
      </c>
      <c r="BO156" s="1435">
        <v>0</v>
      </c>
      <c r="BP156" s="1436"/>
      <c r="BQ156" s="1437"/>
      <c r="BR156" s="1437"/>
      <c r="BS156" s="1437"/>
      <c r="BT156" s="1437"/>
      <c r="BU156" s="1437"/>
      <c r="BV156" s="1437"/>
      <c r="BW156" s="1437"/>
      <c r="BX156" s="1437"/>
      <c r="BY156" s="1437"/>
      <c r="BZ156" s="1437"/>
      <c r="CA156" s="1437"/>
      <c r="CB156" s="1437"/>
      <c r="CC156" s="1437"/>
      <c r="CD156" s="1437"/>
      <c r="CE156" s="1437"/>
      <c r="CF156" s="1437"/>
      <c r="CG156" s="1437"/>
      <c r="CH156" s="1437"/>
      <c r="CI156" s="1437"/>
      <c r="CJ156" s="1437"/>
      <c r="CK156" s="1437"/>
      <c r="CL156" s="1437"/>
      <c r="CM156" s="1437"/>
      <c r="CN156" s="1503"/>
      <c r="CO156" s="1580"/>
    </row>
    <row r="157" spans="2:93" ht="14.4" thickBot="1" x14ac:dyDescent="0.3">
      <c r="B15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7" s="1427" t="s">
        <v>1743</v>
      </c>
      <c r="D157" s="1428" t="s">
        <v>2011</v>
      </c>
      <c r="E157" s="1429" t="s">
        <v>774</v>
      </c>
      <c r="F157" s="1430" t="str">
        <f>VLOOKUP(TBL5_OptBen[[#This Row],[Option Type (defined list)]],'Option Typs_Grps'!B$2:C$47, 2, FALSE)</f>
        <v>Distribution Options</v>
      </c>
      <c r="G157" s="1427" t="s">
        <v>1871</v>
      </c>
      <c r="H157" s="1428" t="s">
        <v>2111</v>
      </c>
      <c r="I157" s="1431" t="s">
        <v>355</v>
      </c>
      <c r="J157" s="1432" t="s">
        <v>146</v>
      </c>
      <c r="K157" s="1433">
        <v>2</v>
      </c>
      <c r="L157" s="1224"/>
      <c r="M157" s="366"/>
      <c r="N157" s="366"/>
      <c r="O157" s="366"/>
      <c r="P157" s="366"/>
      <c r="Q157" s="366"/>
      <c r="R157" s="1434"/>
      <c r="S157" s="1435"/>
      <c r="T157" s="1435"/>
      <c r="U157" s="1435"/>
      <c r="V157" s="1435"/>
      <c r="W157" s="1435"/>
      <c r="X157" s="1435"/>
      <c r="Y157" s="1435"/>
      <c r="Z157" s="1435"/>
      <c r="AA157" s="1435"/>
      <c r="AB157" s="1435"/>
      <c r="AC157" s="1435"/>
      <c r="AD157" s="1435"/>
      <c r="AE157" s="1435"/>
      <c r="AF157" s="1435"/>
      <c r="AG157" s="1435"/>
      <c r="AH157" s="1435"/>
      <c r="AI157" s="1435"/>
      <c r="AJ157" s="1435"/>
      <c r="AK157" s="1435"/>
      <c r="AL157" s="1435"/>
      <c r="AM157" s="1435"/>
      <c r="AN157" s="1435"/>
      <c r="AO157" s="1435"/>
      <c r="AP157" s="1435"/>
      <c r="AQ157" s="1435"/>
      <c r="AR157" s="1435"/>
      <c r="AS157" s="1435"/>
      <c r="AT157" s="1435"/>
      <c r="AU157" s="1435"/>
      <c r="AV157" s="1435"/>
      <c r="AW157" s="1435">
        <v>0</v>
      </c>
      <c r="AX157" s="1435">
        <v>0</v>
      </c>
      <c r="AY157" s="1435">
        <v>0</v>
      </c>
      <c r="AZ157" s="1435">
        <v>0</v>
      </c>
      <c r="BA157" s="1435">
        <v>0</v>
      </c>
      <c r="BB157" s="1435">
        <v>0</v>
      </c>
      <c r="BC157" s="1435">
        <v>0</v>
      </c>
      <c r="BD157" s="1435">
        <v>0</v>
      </c>
      <c r="BE157" s="1435">
        <v>0</v>
      </c>
      <c r="BF157" s="1435">
        <v>0</v>
      </c>
      <c r="BG157" s="1435">
        <v>0</v>
      </c>
      <c r="BH157" s="1435">
        <v>0</v>
      </c>
      <c r="BI157" s="1435">
        <v>0</v>
      </c>
      <c r="BJ157" s="1435">
        <v>0</v>
      </c>
      <c r="BK157" s="1435">
        <v>0</v>
      </c>
      <c r="BL157" s="1435">
        <v>0</v>
      </c>
      <c r="BM157" s="1435">
        <v>0</v>
      </c>
      <c r="BN157" s="1435">
        <v>0</v>
      </c>
      <c r="BO157" s="1435">
        <v>0</v>
      </c>
      <c r="BP157" s="1436"/>
      <c r="BQ157" s="1437"/>
      <c r="BR157" s="1437"/>
      <c r="BS157" s="1437"/>
      <c r="BT157" s="1437"/>
      <c r="BU157" s="1437"/>
      <c r="BV157" s="1437"/>
      <c r="BW157" s="1437"/>
      <c r="BX157" s="1437"/>
      <c r="BY157" s="1437"/>
      <c r="BZ157" s="1437"/>
      <c r="CA157" s="1437"/>
      <c r="CB157" s="1437"/>
      <c r="CC157" s="1437"/>
      <c r="CD157" s="1437"/>
      <c r="CE157" s="1437"/>
      <c r="CF157" s="1437"/>
      <c r="CG157" s="1437"/>
      <c r="CH157" s="1437"/>
      <c r="CI157" s="1437"/>
      <c r="CJ157" s="1437"/>
      <c r="CK157" s="1437"/>
      <c r="CL157" s="1437"/>
      <c r="CM157" s="1437"/>
      <c r="CN157" s="1503"/>
      <c r="CO157" s="1580"/>
    </row>
    <row r="158" spans="2:93" ht="14.4" thickBot="1" x14ac:dyDescent="0.3">
      <c r="B15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427" t="s">
        <v>1724</v>
      </c>
      <c r="D158" s="1428" t="s">
        <v>1601</v>
      </c>
      <c r="E158" s="1429" t="s">
        <v>779</v>
      </c>
      <c r="F158" s="1430" t="str">
        <f>VLOOKUP(TBL5_OptBen[[#This Row],[Option Type (defined list)]],'Option Typs_Grps'!B$2:C$47, 2, FALSE)</f>
        <v>Customer Options</v>
      </c>
      <c r="G158" s="1427" t="s">
        <v>1871</v>
      </c>
      <c r="H158" s="1428" t="s">
        <v>2111</v>
      </c>
      <c r="I158" s="1431" t="s">
        <v>355</v>
      </c>
      <c r="J158" s="1432" t="s">
        <v>146</v>
      </c>
      <c r="K158" s="1433">
        <v>2</v>
      </c>
      <c r="L158" s="1224"/>
      <c r="M158" s="366"/>
      <c r="N158" s="366"/>
      <c r="O158" s="366"/>
      <c r="P158" s="366"/>
      <c r="Q158" s="366"/>
      <c r="R158" s="1434">
        <v>0</v>
      </c>
      <c r="S158" s="1435">
        <v>0.31120000000000003</v>
      </c>
      <c r="T158" s="1435">
        <v>0.62650000000000006</v>
      </c>
      <c r="U158" s="1435">
        <v>0.78800000000000003</v>
      </c>
      <c r="V158" s="1435">
        <v>1.2684000000000002</v>
      </c>
      <c r="W158" s="1435">
        <v>1.5937000000000001</v>
      </c>
      <c r="X158" s="1435">
        <v>1.6017000000000001</v>
      </c>
      <c r="Y158" s="1435">
        <v>2.2532000000000001</v>
      </c>
      <c r="Z158" s="1435">
        <v>2.5867</v>
      </c>
      <c r="AA158" s="1435">
        <v>3.2479</v>
      </c>
      <c r="AB158" s="1435">
        <v>3.2614000000000001</v>
      </c>
      <c r="AC158" s="1435">
        <v>3.6021000000000001</v>
      </c>
      <c r="AD158" s="1435">
        <v>3.9459</v>
      </c>
      <c r="AE158" s="1435">
        <v>4.2930999999999999</v>
      </c>
      <c r="AF158" s="1435">
        <v>4.9779</v>
      </c>
      <c r="AG158" s="1435">
        <v>5.0014000000000003</v>
      </c>
      <c r="AH158" s="1435">
        <v>5.0255999999999998</v>
      </c>
      <c r="AI158" s="1435">
        <v>5.0506000000000002</v>
      </c>
      <c r="AJ158" s="1435">
        <v>5.0763999999999996</v>
      </c>
      <c r="AK158" s="1435">
        <v>5.1022999999999996</v>
      </c>
      <c r="AL158" s="1435">
        <v>5.8108000000000004</v>
      </c>
      <c r="AM158" s="1435">
        <v>6.5264000000000006</v>
      </c>
      <c r="AN158" s="1435">
        <v>7.2501999999999995</v>
      </c>
      <c r="AO158" s="1435">
        <v>7.9820000000000002</v>
      </c>
      <c r="AP158" s="1435">
        <v>8.7209000000000003</v>
      </c>
      <c r="AQ158" s="1435">
        <v>9.6196000000000002</v>
      </c>
      <c r="AR158" s="1435">
        <v>10.522600000000001</v>
      </c>
      <c r="AS158" s="1435">
        <v>10.551</v>
      </c>
      <c r="AT158" s="1435">
        <v>10.578900000000001</v>
      </c>
      <c r="AU158" s="1435">
        <v>10.606999999999999</v>
      </c>
      <c r="AV158" s="1435">
        <v>10.6342</v>
      </c>
      <c r="AW158" s="1435">
        <v>10.661999999999999</v>
      </c>
      <c r="AX158" s="1435">
        <v>10.6905</v>
      </c>
      <c r="AY158" s="1435">
        <v>10.7194</v>
      </c>
      <c r="AZ158" s="1435">
        <v>10.7484</v>
      </c>
      <c r="BA158" s="1435">
        <v>10.777200000000001</v>
      </c>
      <c r="BB158" s="1435">
        <v>10.805900000000001</v>
      </c>
      <c r="BC158" s="1435">
        <v>10.8339</v>
      </c>
      <c r="BD158" s="1435">
        <v>10.860199999999999</v>
      </c>
      <c r="BE158" s="1435">
        <v>10.885300000000001</v>
      </c>
      <c r="BF158" s="1435">
        <v>12.728400000000001</v>
      </c>
      <c r="BG158" s="1435">
        <v>13.6691</v>
      </c>
      <c r="BH158" s="1435">
        <v>15.527200000000001</v>
      </c>
      <c r="BI158" s="1435">
        <v>16.4785</v>
      </c>
      <c r="BJ158" s="1435">
        <v>18.350700000000003</v>
      </c>
      <c r="BK158" s="1435">
        <v>20.230899999999998</v>
      </c>
      <c r="BL158" s="1435">
        <v>21.1982</v>
      </c>
      <c r="BM158" s="1435">
        <v>22.1694</v>
      </c>
      <c r="BN158" s="1435">
        <v>22.219799999999999</v>
      </c>
      <c r="BO158" s="1435">
        <v>22.270299999999999</v>
      </c>
      <c r="BP158" s="1436"/>
      <c r="BQ158" s="1437"/>
      <c r="BR158" s="1437"/>
      <c r="BS158" s="1437"/>
      <c r="BT158" s="1437"/>
      <c r="BU158" s="1437"/>
      <c r="BV158" s="1437"/>
      <c r="BW158" s="1437"/>
      <c r="BX158" s="1437"/>
      <c r="BY158" s="1437"/>
      <c r="BZ158" s="1437"/>
      <c r="CA158" s="1437"/>
      <c r="CB158" s="1437"/>
      <c r="CC158" s="1437"/>
      <c r="CD158" s="1437"/>
      <c r="CE158" s="1437"/>
      <c r="CF158" s="1437"/>
      <c r="CG158" s="1437"/>
      <c r="CH158" s="1437"/>
      <c r="CI158" s="1437"/>
      <c r="CJ158" s="1437"/>
      <c r="CK158" s="1437"/>
      <c r="CL158" s="1437"/>
      <c r="CM158" s="1437"/>
      <c r="CN158" s="1503"/>
      <c r="CO158" s="1580"/>
    </row>
    <row r="159" spans="2:93" ht="14.4" thickBot="1" x14ac:dyDescent="0.3">
      <c r="B15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427" t="s">
        <v>1733</v>
      </c>
      <c r="D159" s="1428" t="s">
        <v>1610</v>
      </c>
      <c r="E159" s="1429" t="s">
        <v>779</v>
      </c>
      <c r="F159" s="1430" t="str">
        <f>VLOOKUP(TBL5_OptBen[[#This Row],[Option Type (defined list)]],'Option Typs_Grps'!B$2:C$47, 2, FALSE)</f>
        <v>Customer Options</v>
      </c>
      <c r="G159" s="1427" t="s">
        <v>1871</v>
      </c>
      <c r="H159" s="1428" t="s">
        <v>2111</v>
      </c>
      <c r="I159" s="1431" t="s">
        <v>355</v>
      </c>
      <c r="J159" s="1432" t="s">
        <v>146</v>
      </c>
      <c r="K159" s="1433">
        <v>2</v>
      </c>
      <c r="L159" s="1224"/>
      <c r="M159" s="366"/>
      <c r="N159" s="366"/>
      <c r="O159" s="366"/>
      <c r="P159" s="366"/>
      <c r="Q159" s="366"/>
      <c r="R159" s="1434">
        <v>1.1046</v>
      </c>
      <c r="S159" s="1435">
        <v>1.0872999999999999</v>
      </c>
      <c r="T159" s="1435">
        <v>1.0689</v>
      </c>
      <c r="U159" s="1435">
        <v>1.0508</v>
      </c>
      <c r="V159" s="1435">
        <v>1.0324</v>
      </c>
      <c r="W159" s="1435">
        <v>1.0091000000000001</v>
      </c>
      <c r="X159" s="1435">
        <v>0.98570000000000002</v>
      </c>
      <c r="Y159" s="1435">
        <v>0.96199999999999997</v>
      </c>
      <c r="Z159" s="1435">
        <v>0.93820000000000003</v>
      </c>
      <c r="AA159" s="1435">
        <v>0.91439999999999999</v>
      </c>
      <c r="AB159" s="1435">
        <v>0.90439999999999998</v>
      </c>
      <c r="AC159" s="1435">
        <v>0.89429999999999998</v>
      </c>
      <c r="AD159" s="1435">
        <v>0.88439999999999996</v>
      </c>
      <c r="AE159" s="1435">
        <v>0.88129999999999997</v>
      </c>
      <c r="AF159" s="1435">
        <v>0.88149999999999995</v>
      </c>
      <c r="AG159" s="1435">
        <v>0.88200000000000001</v>
      </c>
      <c r="AH159" s="1435">
        <v>0.89249999999999996</v>
      </c>
      <c r="AI159" s="1435">
        <v>0.90329999999999999</v>
      </c>
      <c r="AJ159" s="1435">
        <v>0.91410000000000002</v>
      </c>
      <c r="AK159" s="1435">
        <v>0.92489999999999994</v>
      </c>
      <c r="AL159" s="1435">
        <v>0.9355</v>
      </c>
      <c r="AM159" s="1435">
        <v>0.94640000000000002</v>
      </c>
      <c r="AN159" s="1435">
        <v>0.95720000000000005</v>
      </c>
      <c r="AO159" s="1435">
        <v>0.96819999999999995</v>
      </c>
      <c r="AP159" s="1435">
        <v>0.97909999999999997</v>
      </c>
      <c r="AQ159" s="1435">
        <v>0.98230000000000006</v>
      </c>
      <c r="AR159" s="1435">
        <v>0.98529999999999995</v>
      </c>
      <c r="AS159" s="1435">
        <v>0.98829999999999996</v>
      </c>
      <c r="AT159" s="1435">
        <v>0.99129999999999996</v>
      </c>
      <c r="AU159" s="1435">
        <v>0.99439999999999995</v>
      </c>
      <c r="AV159" s="1435">
        <v>0.99739999999999995</v>
      </c>
      <c r="AW159" s="1435">
        <v>1.0004</v>
      </c>
      <c r="AX159" s="1435">
        <v>1.0034000000000001</v>
      </c>
      <c r="AY159" s="1435">
        <v>1.0065</v>
      </c>
      <c r="AZ159" s="1435">
        <v>1.0096000000000001</v>
      </c>
      <c r="BA159" s="1435">
        <v>1.0126999999999999</v>
      </c>
      <c r="BB159" s="1435">
        <v>1.0157</v>
      </c>
      <c r="BC159" s="1435">
        <v>1.0188999999999999</v>
      </c>
      <c r="BD159" s="1435">
        <v>1.0218</v>
      </c>
      <c r="BE159" s="1435">
        <v>1.0247999999999999</v>
      </c>
      <c r="BF159" s="1435">
        <v>1.0276000000000001</v>
      </c>
      <c r="BG159" s="1435">
        <v>1.0306</v>
      </c>
      <c r="BH159" s="1435">
        <v>1.0335999999999999</v>
      </c>
      <c r="BI159" s="1435">
        <v>1.0366</v>
      </c>
      <c r="BJ159" s="1435">
        <v>1.0394999999999999</v>
      </c>
      <c r="BK159" s="1435">
        <v>1.0424</v>
      </c>
      <c r="BL159" s="1435">
        <v>1.0453999999999999</v>
      </c>
      <c r="BM159" s="1435">
        <v>1.0482</v>
      </c>
      <c r="BN159" s="1435">
        <v>1.0510999999999999</v>
      </c>
      <c r="BO159" s="1435">
        <v>1.0541</v>
      </c>
      <c r="BP159" s="1436">
        <v>1.0569999999999999</v>
      </c>
      <c r="BQ159" s="1437">
        <v>1.0598000000000001</v>
      </c>
      <c r="BR159" s="1437">
        <v>1.0627</v>
      </c>
      <c r="BS159" s="1437">
        <v>1.0657000000000001</v>
      </c>
      <c r="BT159" s="1437">
        <v>1.0688</v>
      </c>
      <c r="BU159" s="1437">
        <v>1.0716000000000001</v>
      </c>
      <c r="BV159" s="1437">
        <v>1.0747</v>
      </c>
      <c r="BW159" s="1437">
        <v>1.0778000000000001</v>
      </c>
      <c r="BX159" s="1437">
        <v>1.0809</v>
      </c>
      <c r="BY159" s="1437">
        <v>1.0840000000000001</v>
      </c>
      <c r="BZ159" s="1437">
        <v>1.0871999999999999</v>
      </c>
      <c r="CA159" s="1437">
        <v>1.0904</v>
      </c>
      <c r="CB159" s="1437">
        <v>1.0935999999999999</v>
      </c>
      <c r="CC159" s="1437">
        <v>1.0968</v>
      </c>
      <c r="CD159" s="1437">
        <v>1.0998999999999999</v>
      </c>
      <c r="CE159" s="1437">
        <v>1.103</v>
      </c>
      <c r="CF159" s="1437">
        <v>1.1062000000000001</v>
      </c>
      <c r="CG159" s="1437">
        <v>1.1092</v>
      </c>
      <c r="CH159" s="1437">
        <v>1.1123000000000001</v>
      </c>
      <c r="CI159" s="1437">
        <v>1.1153999999999999</v>
      </c>
      <c r="CJ159" s="1437">
        <v>1.1185</v>
      </c>
      <c r="CK159" s="1437">
        <v>1.1214999999999999</v>
      </c>
      <c r="CL159" s="1437">
        <v>1.1246</v>
      </c>
      <c r="CM159" s="1437">
        <v>1.1276000000000002</v>
      </c>
      <c r="CN159" s="1503">
        <v>1.1308</v>
      </c>
      <c r="CO159" s="1580"/>
    </row>
    <row r="160" spans="2:93" ht="14.4" thickBot="1" x14ac:dyDescent="0.3">
      <c r="B16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0" s="1427" t="s">
        <v>2265</v>
      </c>
      <c r="D160" s="1428" t="s">
        <v>2237</v>
      </c>
      <c r="E160" s="1429" t="s">
        <v>767</v>
      </c>
      <c r="F160" s="1430" t="str">
        <f>VLOOKUP(TBL5_OptBen[[#This Row],[Option Type (defined list)]],'Option Typs_Grps'!B$2:C$47, 2, FALSE)</f>
        <v>Resource Options</v>
      </c>
      <c r="G160" s="1427" t="s">
        <v>1871</v>
      </c>
      <c r="H160" s="1428" t="s">
        <v>2111</v>
      </c>
      <c r="I160" s="1431" t="s">
        <v>355</v>
      </c>
      <c r="J160" s="1432" t="s">
        <v>146</v>
      </c>
      <c r="K160" s="1433">
        <v>2</v>
      </c>
      <c r="L160" s="1224"/>
      <c r="M160" s="366"/>
      <c r="N160" s="366"/>
      <c r="O160" s="366"/>
      <c r="P160" s="366"/>
      <c r="Q160" s="366"/>
      <c r="R160" s="1434"/>
      <c r="S160" s="1435"/>
      <c r="T160" s="1435"/>
      <c r="U160" s="1435"/>
      <c r="V160" s="1435"/>
      <c r="W160" s="1435">
        <v>131.5</v>
      </c>
      <c r="X160" s="1435">
        <v>131.5</v>
      </c>
      <c r="Y160" s="1435">
        <v>131.5</v>
      </c>
      <c r="Z160" s="1435">
        <v>131.5</v>
      </c>
      <c r="AA160" s="1435">
        <v>131.5</v>
      </c>
      <c r="AB160" s="1435">
        <v>131.5</v>
      </c>
      <c r="AC160" s="1435">
        <v>131.5</v>
      </c>
      <c r="AD160" s="1435">
        <v>131.5</v>
      </c>
      <c r="AE160" s="1435">
        <v>131.5</v>
      </c>
      <c r="AF160" s="1435">
        <v>131.5</v>
      </c>
      <c r="AG160" s="1435">
        <v>131.5</v>
      </c>
      <c r="AH160" s="1435">
        <v>131.5</v>
      </c>
      <c r="AI160" s="1435">
        <v>131.5</v>
      </c>
      <c r="AJ160" s="1435">
        <v>131.5</v>
      </c>
      <c r="AK160" s="1435">
        <v>131.5</v>
      </c>
      <c r="AL160" s="1435">
        <v>131.5</v>
      </c>
      <c r="AM160" s="1435">
        <v>131.5</v>
      </c>
      <c r="AN160" s="1435">
        <v>131.5</v>
      </c>
      <c r="AO160" s="1435">
        <v>131.5</v>
      </c>
      <c r="AP160" s="1435">
        <v>131.5</v>
      </c>
      <c r="AQ160" s="1435">
        <v>131.5</v>
      </c>
      <c r="AR160" s="1435">
        <v>131.5</v>
      </c>
      <c r="AS160" s="1435">
        <v>131.5</v>
      </c>
      <c r="AT160" s="1435">
        <v>131.5</v>
      </c>
      <c r="AU160" s="1435">
        <v>131.5</v>
      </c>
      <c r="AV160" s="1435">
        <v>131.5</v>
      </c>
      <c r="AW160" s="1435">
        <v>131.5</v>
      </c>
      <c r="AX160" s="1435">
        <v>131.5</v>
      </c>
      <c r="AY160" s="1435">
        <v>131.5</v>
      </c>
      <c r="AZ160" s="1435">
        <v>131.5</v>
      </c>
      <c r="BA160" s="1435">
        <v>131.5</v>
      </c>
      <c r="BB160" s="1435">
        <v>131.5</v>
      </c>
      <c r="BC160" s="1435">
        <v>131.5</v>
      </c>
      <c r="BD160" s="1435">
        <v>131.5</v>
      </c>
      <c r="BE160" s="1435">
        <v>131.5</v>
      </c>
      <c r="BF160" s="1435">
        <v>131.5</v>
      </c>
      <c r="BG160" s="1435">
        <v>131.5</v>
      </c>
      <c r="BH160" s="1435">
        <v>131.5</v>
      </c>
      <c r="BI160" s="1435">
        <v>131.5</v>
      </c>
      <c r="BJ160" s="1435">
        <v>131.5</v>
      </c>
      <c r="BK160" s="1435">
        <v>131.5</v>
      </c>
      <c r="BL160" s="1435">
        <v>131.5</v>
      </c>
      <c r="BM160" s="1435">
        <v>131.5</v>
      </c>
      <c r="BN160" s="1435">
        <v>131.5</v>
      </c>
      <c r="BO160" s="1435">
        <v>131.5</v>
      </c>
      <c r="BP160" s="1436"/>
      <c r="BQ160" s="1437"/>
      <c r="BR160" s="1437"/>
      <c r="BS160" s="1437"/>
      <c r="BT160" s="1437"/>
      <c r="BU160" s="1437"/>
      <c r="BV160" s="1437"/>
      <c r="BW160" s="1437"/>
      <c r="BX160" s="1437"/>
      <c r="BY160" s="1437"/>
      <c r="BZ160" s="1437"/>
      <c r="CA160" s="1437"/>
      <c r="CB160" s="1437"/>
      <c r="CC160" s="1437"/>
      <c r="CD160" s="1437"/>
      <c r="CE160" s="1437"/>
      <c r="CF160" s="1437"/>
      <c r="CG160" s="1437"/>
      <c r="CH160" s="1437"/>
      <c r="CI160" s="1437"/>
      <c r="CJ160" s="1437"/>
      <c r="CK160" s="1437"/>
      <c r="CL160" s="1437"/>
      <c r="CM160" s="1437"/>
      <c r="CN160" s="1503"/>
      <c r="CO160" s="1580"/>
    </row>
    <row r="161" spans="2:93" ht="14.4" thickBot="1" x14ac:dyDescent="0.3">
      <c r="B16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1" s="1427" t="s">
        <v>1730</v>
      </c>
      <c r="D161" s="1428" t="s">
        <v>1607</v>
      </c>
      <c r="E161" s="1429" t="s">
        <v>1208</v>
      </c>
      <c r="F161" s="1430" t="str">
        <f>VLOOKUP(TBL5_OptBen[[#This Row],[Option Type (defined list)]],'Option Typs_Grps'!B$2:C$47, 2, FALSE)</f>
        <v>Distribution Options</v>
      </c>
      <c r="G161" s="1427" t="s">
        <v>1871</v>
      </c>
      <c r="H161" s="1428" t="s">
        <v>2113</v>
      </c>
      <c r="I161" s="1431" t="s">
        <v>355</v>
      </c>
      <c r="J161" s="1432" t="s">
        <v>146</v>
      </c>
      <c r="K161" s="1433">
        <v>2</v>
      </c>
      <c r="L161" s="1224"/>
      <c r="M161" s="366"/>
      <c r="N161" s="366"/>
      <c r="O161" s="366"/>
      <c r="P161" s="366"/>
      <c r="Q161" s="366"/>
      <c r="R161" s="1434">
        <v>0.31439999999999868</v>
      </c>
      <c r="S161" s="1435">
        <v>0.62879999999999736</v>
      </c>
      <c r="T161" s="1435">
        <v>0.94319999999999604</v>
      </c>
      <c r="U161" s="1435">
        <v>1.2575999999999947</v>
      </c>
      <c r="V161" s="1435">
        <v>1.5719999999999934</v>
      </c>
      <c r="W161" s="1435">
        <v>1.8863999999999921</v>
      </c>
      <c r="X161" s="1435">
        <v>2.2007999999999908</v>
      </c>
      <c r="Y161" s="1435">
        <v>2.5151999999999894</v>
      </c>
      <c r="Z161" s="1435">
        <v>2.8295999999999881</v>
      </c>
      <c r="AA161" s="1435">
        <v>3.1439999999999868</v>
      </c>
      <c r="AB161" s="1435">
        <v>3.4583999999999855</v>
      </c>
      <c r="AC161" s="1435">
        <v>3.7727999999999842</v>
      </c>
      <c r="AD161" s="1435">
        <v>4.0871999999999833</v>
      </c>
      <c r="AE161" s="1435">
        <v>4.4015999999999815</v>
      </c>
      <c r="AF161" s="1435">
        <v>4.7159999999999807</v>
      </c>
      <c r="AG161" s="1435">
        <v>5.0303999999999789</v>
      </c>
      <c r="AH161" s="1435">
        <v>5.344799999999978</v>
      </c>
      <c r="AI161" s="1435">
        <v>5.6591999999999762</v>
      </c>
      <c r="AJ161" s="1435">
        <v>5.9735999999999754</v>
      </c>
      <c r="AK161" s="1435">
        <v>6.2879999999999736</v>
      </c>
      <c r="AL161" s="1435">
        <v>6.6023999999999727</v>
      </c>
      <c r="AM161" s="1435">
        <v>6.916799999999971</v>
      </c>
      <c r="AN161" s="1435">
        <v>7.2311999999999701</v>
      </c>
      <c r="AO161" s="1435">
        <v>7.5455999999999683</v>
      </c>
      <c r="AP161" s="1435">
        <v>7.8599999999999994</v>
      </c>
      <c r="AQ161" s="1435">
        <v>7.9409500000000008</v>
      </c>
      <c r="AR161" s="1435">
        <v>8.021495250000001</v>
      </c>
      <c r="AS161" s="1435">
        <v>8.1016377737500012</v>
      </c>
      <c r="AT161" s="1435">
        <v>8.1813795848812507</v>
      </c>
      <c r="AU161" s="1435">
        <v>8.2607226869568446</v>
      </c>
      <c r="AV161" s="1435">
        <v>8.3396690735220602</v>
      </c>
      <c r="AW161" s="1435">
        <v>8.4182207281544503</v>
      </c>
      <c r="AX161" s="1435">
        <v>8.4963796245136773</v>
      </c>
      <c r="AY161" s="1435">
        <v>8.574147726391109</v>
      </c>
      <c r="AZ161" s="1435">
        <v>8.6515269877591532</v>
      </c>
      <c r="BA161" s="1435">
        <v>8.7285193528203582</v>
      </c>
      <c r="BB161" s="1435">
        <v>8.8051267560562572</v>
      </c>
      <c r="BC161" s="1435">
        <v>8.8813511222759765</v>
      </c>
      <c r="BD161" s="1435">
        <v>8.9571943666645968</v>
      </c>
      <c r="BE161" s="1435">
        <v>9.0326583948312731</v>
      </c>
      <c r="BF161" s="1435">
        <v>9.1077451028571161</v>
      </c>
      <c r="BG161" s="1435">
        <v>9.1824563773428309</v>
      </c>
      <c r="BH161" s="1435">
        <v>9.256794095456117</v>
      </c>
      <c r="BI161" s="1435">
        <v>9.3307601249788359</v>
      </c>
      <c r="BJ161" s="1435">
        <v>9.404356324353941</v>
      </c>
      <c r="BK161" s="1435">
        <v>9.4775845427321705</v>
      </c>
      <c r="BL161" s="1435">
        <v>9.5504466200185103</v>
      </c>
      <c r="BM161" s="1435">
        <v>9.6229443869184177</v>
      </c>
      <c r="BN161" s="1435">
        <v>9.695079664983826</v>
      </c>
      <c r="BO161" s="1435">
        <v>9.7668542666589069</v>
      </c>
      <c r="BP161" s="1436">
        <v>9.846854266658907</v>
      </c>
      <c r="BQ161" s="1437">
        <v>9.9168542666589072</v>
      </c>
      <c r="BR161" s="1437">
        <v>9.9868542666589057</v>
      </c>
      <c r="BS161" s="1437">
        <v>10.056854266658906</v>
      </c>
      <c r="BT161" s="1437">
        <v>10.136854266658908</v>
      </c>
      <c r="BU161" s="1437">
        <v>10.206854266658908</v>
      </c>
      <c r="BV161" s="1437">
        <v>10.276854266658907</v>
      </c>
      <c r="BW161" s="1437">
        <v>10.346854266658907</v>
      </c>
      <c r="BX161" s="1437">
        <v>10.416854266658907</v>
      </c>
      <c r="BY161" s="1437">
        <v>10.486854266658908</v>
      </c>
      <c r="BZ161" s="1437">
        <v>10.556854266658906</v>
      </c>
      <c r="CA161" s="1437">
        <v>10.626854266658906</v>
      </c>
      <c r="CB161" s="1437">
        <v>10.696854266658907</v>
      </c>
      <c r="CC161" s="1437">
        <v>10.766854266658907</v>
      </c>
      <c r="CD161" s="1437">
        <v>10.836854266658907</v>
      </c>
      <c r="CE161" s="1437">
        <v>10.896854266658908</v>
      </c>
      <c r="CF161" s="1437">
        <v>10.966854266658906</v>
      </c>
      <c r="CG161" s="1437">
        <v>11.036854266658906</v>
      </c>
      <c r="CH161" s="1437">
        <v>11.106854266658907</v>
      </c>
      <c r="CI161" s="1437">
        <v>11.166854266658907</v>
      </c>
      <c r="CJ161" s="1437">
        <v>11.236854266658908</v>
      </c>
      <c r="CK161" s="1437">
        <v>11.306854266658906</v>
      </c>
      <c r="CL161" s="1437">
        <v>11.366854266658907</v>
      </c>
      <c r="CM161" s="1437">
        <v>11.436854266658907</v>
      </c>
      <c r="CN161" s="1503">
        <v>11.496854266658907</v>
      </c>
      <c r="CO161" s="1580"/>
    </row>
    <row r="162" spans="2:93" ht="14.4" thickBot="1" x14ac:dyDescent="0.3">
      <c r="B16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2" s="1427" t="s">
        <v>1739</v>
      </c>
      <c r="D162" s="1428" t="s">
        <v>1614</v>
      </c>
      <c r="E162" s="1429" t="s">
        <v>1131</v>
      </c>
      <c r="F162" s="1430" t="str">
        <f>VLOOKUP(TBL5_OptBen[[#This Row],[Option Type (defined list)]],'Option Typs_Grps'!B$2:C$47, 2, FALSE)</f>
        <v>Resource Options</v>
      </c>
      <c r="G162" s="1427" t="s">
        <v>1871</v>
      </c>
      <c r="H162" s="1428" t="s">
        <v>2113</v>
      </c>
      <c r="I162" s="1431" t="s">
        <v>355</v>
      </c>
      <c r="J162" s="1432" t="s">
        <v>146</v>
      </c>
      <c r="K162" s="1433">
        <v>2</v>
      </c>
      <c r="L162" s="1224"/>
      <c r="M162" s="366"/>
      <c r="N162" s="366"/>
      <c r="O162" s="366"/>
      <c r="P162" s="366"/>
      <c r="Q162" s="366"/>
      <c r="R162" s="1434"/>
      <c r="S162" s="1435"/>
      <c r="T162" s="1435"/>
      <c r="U162" s="1435"/>
      <c r="V162" s="1435">
        <v>11.52</v>
      </c>
      <c r="W162" s="1435">
        <v>11.52</v>
      </c>
      <c r="X162" s="1435">
        <v>11.52</v>
      </c>
      <c r="Y162" s="1435">
        <v>11.52</v>
      </c>
      <c r="Z162" s="1435">
        <v>11.52</v>
      </c>
      <c r="AA162" s="1435">
        <v>11.52</v>
      </c>
      <c r="AB162" s="1435">
        <v>11.52</v>
      </c>
      <c r="AC162" s="1435">
        <v>11.52</v>
      </c>
      <c r="AD162" s="1435">
        <v>11.52</v>
      </c>
      <c r="AE162" s="1435">
        <v>11.52</v>
      </c>
      <c r="AF162" s="1435">
        <v>11.52</v>
      </c>
      <c r="AG162" s="1435">
        <v>11.52</v>
      </c>
      <c r="AH162" s="1435">
        <v>11.52</v>
      </c>
      <c r="AI162" s="1435">
        <v>11.52</v>
      </c>
      <c r="AJ162" s="1435">
        <v>11.52</v>
      </c>
      <c r="AK162" s="1435">
        <v>11.52</v>
      </c>
      <c r="AL162" s="1435">
        <v>11.52</v>
      </c>
      <c r="AM162" s="1435">
        <v>11.52</v>
      </c>
      <c r="AN162" s="1435">
        <v>11.52</v>
      </c>
      <c r="AO162" s="1435">
        <v>11.52</v>
      </c>
      <c r="AP162" s="1435">
        <v>11.52</v>
      </c>
      <c r="AQ162" s="1435">
        <v>11.52</v>
      </c>
      <c r="AR162" s="1435">
        <v>11.52</v>
      </c>
      <c r="AS162" s="1435">
        <v>11.52</v>
      </c>
      <c r="AT162" s="1435">
        <v>11.52</v>
      </c>
      <c r="AU162" s="1435">
        <v>11.52</v>
      </c>
      <c r="AV162" s="1435">
        <v>11.52</v>
      </c>
      <c r="AW162" s="1435">
        <v>11.52</v>
      </c>
      <c r="AX162" s="1435">
        <v>11.52</v>
      </c>
      <c r="AY162" s="1435">
        <v>11.52</v>
      </c>
      <c r="AZ162" s="1435">
        <v>11.52</v>
      </c>
      <c r="BA162" s="1435">
        <v>11.52</v>
      </c>
      <c r="BB162" s="1435">
        <v>11.52</v>
      </c>
      <c r="BC162" s="1435">
        <v>11.52</v>
      </c>
      <c r="BD162" s="1435">
        <v>11.52</v>
      </c>
      <c r="BE162" s="1435">
        <v>11.52</v>
      </c>
      <c r="BF162" s="1435">
        <v>11.52</v>
      </c>
      <c r="BG162" s="1435">
        <v>11.52</v>
      </c>
      <c r="BH162" s="1435">
        <v>11.52</v>
      </c>
      <c r="BI162" s="1435">
        <v>11.52</v>
      </c>
      <c r="BJ162" s="1435">
        <v>11.52</v>
      </c>
      <c r="BK162" s="1435">
        <v>11.52</v>
      </c>
      <c r="BL162" s="1435">
        <v>11.52</v>
      </c>
      <c r="BM162" s="1435">
        <v>11.52</v>
      </c>
      <c r="BN162" s="1435">
        <v>11.52</v>
      </c>
      <c r="BO162" s="1435">
        <v>11.52</v>
      </c>
      <c r="BP162" s="1436"/>
      <c r="BQ162" s="1437"/>
      <c r="BR162" s="1437"/>
      <c r="BS162" s="1437"/>
      <c r="BT162" s="1437"/>
      <c r="BU162" s="1437"/>
      <c r="BV162" s="1437"/>
      <c r="BW162" s="1437"/>
      <c r="BX162" s="1437"/>
      <c r="BY162" s="1437"/>
      <c r="BZ162" s="1437"/>
      <c r="CA162" s="1437"/>
      <c r="CB162" s="1437"/>
      <c r="CC162" s="1437"/>
      <c r="CD162" s="1437"/>
      <c r="CE162" s="1437"/>
      <c r="CF162" s="1437"/>
      <c r="CG162" s="1437"/>
      <c r="CH162" s="1437"/>
      <c r="CI162" s="1437"/>
      <c r="CJ162" s="1437"/>
      <c r="CK162" s="1437"/>
      <c r="CL162" s="1437"/>
      <c r="CM162" s="1437"/>
      <c r="CN162" s="1503"/>
      <c r="CO162" s="1580"/>
    </row>
    <row r="163" spans="2:93" ht="14.4" thickBot="1" x14ac:dyDescent="0.3">
      <c r="B16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427" t="s">
        <v>1737</v>
      </c>
      <c r="D163" s="1428" t="s">
        <v>1612</v>
      </c>
      <c r="E163" s="1429" t="s">
        <v>1293</v>
      </c>
      <c r="F163" s="1430" t="str">
        <f>VLOOKUP(TBL5_OptBen[[#This Row],[Option Type (defined list)]],'Option Typs_Grps'!B$2:C$47, 2, FALSE)</f>
        <v>Customer Options</v>
      </c>
      <c r="G163" s="1427" t="s">
        <v>1871</v>
      </c>
      <c r="H163" s="1428" t="s">
        <v>2113</v>
      </c>
      <c r="I163" s="1431" t="s">
        <v>355</v>
      </c>
      <c r="J163" s="1432" t="s">
        <v>146</v>
      </c>
      <c r="K163" s="1433">
        <v>2</v>
      </c>
      <c r="L163" s="1224">
        <v>6.5</v>
      </c>
      <c r="M163" s="366">
        <v>6.5</v>
      </c>
      <c r="N163" s="366">
        <v>6.5</v>
      </c>
      <c r="O163" s="366">
        <v>6.5</v>
      </c>
      <c r="P163" s="366">
        <v>6.5</v>
      </c>
      <c r="Q163" s="366">
        <v>6.5</v>
      </c>
      <c r="R163" s="1434">
        <v>6.5</v>
      </c>
      <c r="S163" s="1435">
        <v>6.5</v>
      </c>
      <c r="T163" s="1435">
        <v>6.5</v>
      </c>
      <c r="U163" s="1435">
        <v>6.5</v>
      </c>
      <c r="V163" s="1435">
        <v>6.5</v>
      </c>
      <c r="W163" s="1435">
        <v>6.5</v>
      </c>
      <c r="X163" s="1435">
        <v>6.5</v>
      </c>
      <c r="Y163" s="1435">
        <v>6.5</v>
      </c>
      <c r="Z163" s="1435">
        <v>6.5</v>
      </c>
      <c r="AA163" s="1435">
        <v>6.5</v>
      </c>
      <c r="AB163" s="1435">
        <v>6.5</v>
      </c>
      <c r="AC163" s="1435">
        <v>6.5</v>
      </c>
      <c r="AD163" s="1435">
        <v>6.5</v>
      </c>
      <c r="AE163" s="1435">
        <v>6.5</v>
      </c>
      <c r="AF163" s="1435">
        <v>6.5</v>
      </c>
      <c r="AG163" s="1435">
        <v>6.5</v>
      </c>
      <c r="AH163" s="1435">
        <v>6.5</v>
      </c>
      <c r="AI163" s="1435">
        <v>6.5</v>
      </c>
      <c r="AJ163" s="1435">
        <v>6.5</v>
      </c>
      <c r="AK163" s="1435">
        <v>6.5</v>
      </c>
      <c r="AL163" s="1435">
        <v>6.5</v>
      </c>
      <c r="AM163" s="1435">
        <v>6.5</v>
      </c>
      <c r="AN163" s="1435">
        <v>6.5</v>
      </c>
      <c r="AO163" s="1435">
        <v>6.5</v>
      </c>
      <c r="AP163" s="1435">
        <v>6.5</v>
      </c>
      <c r="AQ163" s="1435">
        <v>6.5</v>
      </c>
      <c r="AR163" s="1435">
        <v>6.5</v>
      </c>
      <c r="AS163" s="1435">
        <v>6.5</v>
      </c>
      <c r="AT163" s="1435">
        <v>6.5</v>
      </c>
      <c r="AU163" s="1435">
        <v>6.5</v>
      </c>
      <c r="AV163" s="1435">
        <v>6.5</v>
      </c>
      <c r="AW163" s="1435">
        <v>6.5</v>
      </c>
      <c r="AX163" s="1435">
        <v>6.5</v>
      </c>
      <c r="AY163" s="1435">
        <v>6.5</v>
      </c>
      <c r="AZ163" s="1435">
        <v>6.5</v>
      </c>
      <c r="BA163" s="1435">
        <v>6.5</v>
      </c>
      <c r="BB163" s="1435">
        <v>6.5</v>
      </c>
      <c r="BC163" s="1435">
        <v>6.5</v>
      </c>
      <c r="BD163" s="1435">
        <v>6.5</v>
      </c>
      <c r="BE163" s="1435">
        <v>6.5</v>
      </c>
      <c r="BF163" s="1435">
        <v>6.5</v>
      </c>
      <c r="BG163" s="1435">
        <v>6.5</v>
      </c>
      <c r="BH163" s="1435">
        <v>6.5</v>
      </c>
      <c r="BI163" s="1435">
        <v>6.5</v>
      </c>
      <c r="BJ163" s="1435">
        <v>6.5</v>
      </c>
      <c r="BK163" s="1435">
        <v>6.5</v>
      </c>
      <c r="BL163" s="1435">
        <v>6.5</v>
      </c>
      <c r="BM163" s="1435">
        <v>6.5</v>
      </c>
      <c r="BN163" s="1435">
        <v>6.5</v>
      </c>
      <c r="BO163" s="1435">
        <v>6.5</v>
      </c>
      <c r="BP163" s="1436"/>
      <c r="BQ163" s="1437"/>
      <c r="BR163" s="1437"/>
      <c r="BS163" s="1437"/>
      <c r="BT163" s="1437"/>
      <c r="BU163" s="1437"/>
      <c r="BV163" s="1437"/>
      <c r="BW163" s="1437"/>
      <c r="BX163" s="1437"/>
      <c r="BY163" s="1437"/>
      <c r="BZ163" s="1437"/>
      <c r="CA163" s="1437"/>
      <c r="CB163" s="1437"/>
      <c r="CC163" s="1437"/>
      <c r="CD163" s="1437"/>
      <c r="CE163" s="1437"/>
      <c r="CF163" s="1437"/>
      <c r="CG163" s="1437"/>
      <c r="CH163" s="1437"/>
      <c r="CI163" s="1437"/>
      <c r="CJ163" s="1437"/>
      <c r="CK163" s="1437"/>
      <c r="CL163" s="1437"/>
      <c r="CM163" s="1437"/>
      <c r="CN163" s="1503"/>
      <c r="CO163" s="1580"/>
    </row>
    <row r="164" spans="2:93" ht="14.4" thickBot="1" x14ac:dyDescent="0.3">
      <c r="B16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427" t="s">
        <v>1738</v>
      </c>
      <c r="D164" s="1428" t="s">
        <v>1613</v>
      </c>
      <c r="E164" s="1429" t="s">
        <v>1293</v>
      </c>
      <c r="F164" s="1430" t="str">
        <f>VLOOKUP(TBL5_OptBen[[#This Row],[Option Type (defined list)]],'Option Typs_Grps'!B$2:C$47, 2, FALSE)</f>
        <v>Customer Options</v>
      </c>
      <c r="G164" s="1427" t="s">
        <v>1871</v>
      </c>
      <c r="H164" s="1428" t="s">
        <v>2113</v>
      </c>
      <c r="I164" s="1431" t="s">
        <v>355</v>
      </c>
      <c r="J164" s="1432" t="s">
        <v>146</v>
      </c>
      <c r="K164" s="1433">
        <v>2</v>
      </c>
      <c r="L164" s="1224">
        <v>10.8</v>
      </c>
      <c r="M164" s="366">
        <v>10.8</v>
      </c>
      <c r="N164" s="366">
        <v>10.8</v>
      </c>
      <c r="O164" s="366">
        <v>10.8</v>
      </c>
      <c r="P164" s="366">
        <v>10.8</v>
      </c>
      <c r="Q164" s="366">
        <v>10.8</v>
      </c>
      <c r="R164" s="1434">
        <v>10.8</v>
      </c>
      <c r="S164" s="1435">
        <v>10.8</v>
      </c>
      <c r="T164" s="1435">
        <v>10.8</v>
      </c>
      <c r="U164" s="1435">
        <v>10.8</v>
      </c>
      <c r="V164" s="1435">
        <v>10.8</v>
      </c>
      <c r="W164" s="1435">
        <v>10.8</v>
      </c>
      <c r="X164" s="1435">
        <v>10.8</v>
      </c>
      <c r="Y164" s="1435">
        <v>10.8</v>
      </c>
      <c r="Z164" s="1435">
        <v>10.8</v>
      </c>
      <c r="AA164" s="1435">
        <v>10.8</v>
      </c>
      <c r="AB164" s="1435">
        <v>10.8</v>
      </c>
      <c r="AC164" s="1435">
        <v>10.8</v>
      </c>
      <c r="AD164" s="1435">
        <v>10.8</v>
      </c>
      <c r="AE164" s="1435">
        <v>10.8</v>
      </c>
      <c r="AF164" s="1435">
        <v>10.8</v>
      </c>
      <c r="AG164" s="1435">
        <v>10.8</v>
      </c>
      <c r="AH164" s="1435">
        <v>10.8</v>
      </c>
      <c r="AI164" s="1435">
        <v>10.8</v>
      </c>
      <c r="AJ164" s="1435">
        <v>10.8</v>
      </c>
      <c r="AK164" s="1435">
        <v>10.8</v>
      </c>
      <c r="AL164" s="1435">
        <v>10.8</v>
      </c>
      <c r="AM164" s="1435">
        <v>10.8</v>
      </c>
      <c r="AN164" s="1435">
        <v>10.8</v>
      </c>
      <c r="AO164" s="1435">
        <v>10.8</v>
      </c>
      <c r="AP164" s="1435">
        <v>10.8</v>
      </c>
      <c r="AQ164" s="1435">
        <v>10.8</v>
      </c>
      <c r="AR164" s="1435">
        <v>10.8</v>
      </c>
      <c r="AS164" s="1435">
        <v>10.8</v>
      </c>
      <c r="AT164" s="1435">
        <v>10.8</v>
      </c>
      <c r="AU164" s="1435">
        <v>10.8</v>
      </c>
      <c r="AV164" s="1435">
        <v>10.8</v>
      </c>
      <c r="AW164" s="1435">
        <v>10.8</v>
      </c>
      <c r="AX164" s="1435">
        <v>10.8</v>
      </c>
      <c r="AY164" s="1435">
        <v>10.8</v>
      </c>
      <c r="AZ164" s="1435">
        <v>10.8</v>
      </c>
      <c r="BA164" s="1435">
        <v>10.8</v>
      </c>
      <c r="BB164" s="1435">
        <v>10.8</v>
      </c>
      <c r="BC164" s="1435">
        <v>10.8</v>
      </c>
      <c r="BD164" s="1435">
        <v>10.8</v>
      </c>
      <c r="BE164" s="1435">
        <v>10.8</v>
      </c>
      <c r="BF164" s="1435">
        <v>10.8</v>
      </c>
      <c r="BG164" s="1435">
        <v>10.8</v>
      </c>
      <c r="BH164" s="1435">
        <v>10.8</v>
      </c>
      <c r="BI164" s="1435">
        <v>10.8</v>
      </c>
      <c r="BJ164" s="1435">
        <v>10.8</v>
      </c>
      <c r="BK164" s="1435">
        <v>10.8</v>
      </c>
      <c r="BL164" s="1435">
        <v>10.8</v>
      </c>
      <c r="BM164" s="1435">
        <v>10.8</v>
      </c>
      <c r="BN164" s="1435">
        <v>10.8</v>
      </c>
      <c r="BO164" s="1435">
        <v>10.8</v>
      </c>
      <c r="BP164" s="1436"/>
      <c r="BQ164" s="1437"/>
      <c r="BR164" s="1437"/>
      <c r="BS164" s="1437"/>
      <c r="BT164" s="1437"/>
      <c r="BU164" s="1437"/>
      <c r="BV164" s="1437"/>
      <c r="BW164" s="1437"/>
      <c r="BX164" s="1437"/>
      <c r="BY164" s="1437"/>
      <c r="BZ164" s="1437"/>
      <c r="CA164" s="1437"/>
      <c r="CB164" s="1437"/>
      <c r="CC164" s="1437"/>
      <c r="CD164" s="1437"/>
      <c r="CE164" s="1437"/>
      <c r="CF164" s="1437"/>
      <c r="CG164" s="1437"/>
      <c r="CH164" s="1437"/>
      <c r="CI164" s="1437"/>
      <c r="CJ164" s="1437"/>
      <c r="CK164" s="1437"/>
      <c r="CL164" s="1437"/>
      <c r="CM164" s="1437"/>
      <c r="CN164" s="1503"/>
      <c r="CO164" s="1580"/>
    </row>
    <row r="165" spans="2:93" ht="14.4" thickBot="1" x14ac:dyDescent="0.3">
      <c r="B16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5" s="1427" t="s">
        <v>1736</v>
      </c>
      <c r="D165" s="1428" t="s">
        <v>2007</v>
      </c>
      <c r="E165" s="1429" t="s">
        <v>765</v>
      </c>
      <c r="F165" s="1430" t="str">
        <f>VLOOKUP(TBL5_OptBen[[#This Row],[Option Type (defined list)]],'Option Typs_Grps'!B$2:C$47, 2, FALSE)</f>
        <v>Resource Options</v>
      </c>
      <c r="G165" s="1427" t="s">
        <v>1871</v>
      </c>
      <c r="H165" s="1428" t="s">
        <v>2113</v>
      </c>
      <c r="I165" s="1431" t="s">
        <v>355</v>
      </c>
      <c r="J165" s="1432" t="s">
        <v>146</v>
      </c>
      <c r="K165" s="1433">
        <v>2</v>
      </c>
      <c r="L165" s="1224">
        <v>3.6</v>
      </c>
      <c r="M165" s="366">
        <v>3.6</v>
      </c>
      <c r="N165" s="366">
        <v>3.6</v>
      </c>
      <c r="O165" s="366">
        <v>3.6</v>
      </c>
      <c r="P165" s="366">
        <v>3.6</v>
      </c>
      <c r="Q165" s="366">
        <v>3.6</v>
      </c>
      <c r="R165" s="1434">
        <v>3.6</v>
      </c>
      <c r="S165" s="1435">
        <v>3.6</v>
      </c>
      <c r="T165" s="1435">
        <v>3.6</v>
      </c>
      <c r="U165" s="1435">
        <v>3.6</v>
      </c>
      <c r="V165" s="1435">
        <v>3.6</v>
      </c>
      <c r="W165" s="1435">
        <v>1.3</v>
      </c>
      <c r="X165" s="1435">
        <v>1.3</v>
      </c>
      <c r="Y165" s="1435">
        <v>1.3</v>
      </c>
      <c r="Z165" s="1435">
        <v>1.3</v>
      </c>
      <c r="AA165" s="1435">
        <v>1.3</v>
      </c>
      <c r="AB165" s="1435">
        <v>1.3</v>
      </c>
      <c r="AC165" s="1435">
        <v>1.3</v>
      </c>
      <c r="AD165" s="1435">
        <v>1.3</v>
      </c>
      <c r="AE165" s="1435">
        <v>1.3</v>
      </c>
      <c r="AF165" s="1435">
        <v>1.3</v>
      </c>
      <c r="AG165" s="1435">
        <v>1.3</v>
      </c>
      <c r="AH165" s="1435">
        <v>0</v>
      </c>
      <c r="AI165" s="1435">
        <v>0</v>
      </c>
      <c r="AJ165" s="1435">
        <v>0</v>
      </c>
      <c r="AK165" s="1435">
        <v>0</v>
      </c>
      <c r="AL165" s="1435">
        <v>0</v>
      </c>
      <c r="AM165" s="1435">
        <v>0</v>
      </c>
      <c r="AN165" s="1435">
        <v>0</v>
      </c>
      <c r="AO165" s="1435">
        <v>0</v>
      </c>
      <c r="AP165" s="1435">
        <v>0</v>
      </c>
      <c r="AQ165" s="1435">
        <v>0</v>
      </c>
      <c r="AR165" s="1435">
        <v>0</v>
      </c>
      <c r="AS165" s="1435">
        <v>0</v>
      </c>
      <c r="AT165" s="1435">
        <v>0</v>
      </c>
      <c r="AU165" s="1435">
        <v>0</v>
      </c>
      <c r="AV165" s="1435">
        <v>0</v>
      </c>
      <c r="AW165" s="1435">
        <v>0</v>
      </c>
      <c r="AX165" s="1435">
        <v>0</v>
      </c>
      <c r="AY165" s="1435">
        <v>0</v>
      </c>
      <c r="AZ165" s="1435">
        <v>0</v>
      </c>
      <c r="BA165" s="1435">
        <v>0</v>
      </c>
      <c r="BB165" s="1435">
        <v>0</v>
      </c>
      <c r="BC165" s="1435">
        <v>0</v>
      </c>
      <c r="BD165" s="1435">
        <v>0</v>
      </c>
      <c r="BE165" s="1435">
        <v>0</v>
      </c>
      <c r="BF165" s="1435">
        <v>0</v>
      </c>
      <c r="BG165" s="1435">
        <v>0</v>
      </c>
      <c r="BH165" s="1435">
        <v>0</v>
      </c>
      <c r="BI165" s="1435">
        <v>0</v>
      </c>
      <c r="BJ165" s="1435">
        <v>0</v>
      </c>
      <c r="BK165" s="1435">
        <v>0</v>
      </c>
      <c r="BL165" s="1435">
        <v>0</v>
      </c>
      <c r="BM165" s="1435">
        <v>0</v>
      </c>
      <c r="BN165" s="1435">
        <v>0</v>
      </c>
      <c r="BO165" s="1435">
        <v>0</v>
      </c>
      <c r="BP165" s="1436"/>
      <c r="BQ165" s="1437"/>
      <c r="BR165" s="1437"/>
      <c r="BS165" s="1437"/>
      <c r="BT165" s="1437"/>
      <c r="BU165" s="1437"/>
      <c r="BV165" s="1437"/>
      <c r="BW165" s="1437"/>
      <c r="BX165" s="1437"/>
      <c r="BY165" s="1437"/>
      <c r="BZ165" s="1437"/>
      <c r="CA165" s="1437"/>
      <c r="CB165" s="1437"/>
      <c r="CC165" s="1437"/>
      <c r="CD165" s="1437"/>
      <c r="CE165" s="1437"/>
      <c r="CF165" s="1437"/>
      <c r="CG165" s="1437"/>
      <c r="CH165" s="1437"/>
      <c r="CI165" s="1437"/>
      <c r="CJ165" s="1437"/>
      <c r="CK165" s="1437"/>
      <c r="CL165" s="1437"/>
      <c r="CM165" s="1437"/>
      <c r="CN165" s="1503"/>
      <c r="CO165" s="1580"/>
    </row>
    <row r="166" spans="2:93" ht="14.4" thickBot="1" x14ac:dyDescent="0.3">
      <c r="B16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6" s="1427" t="s">
        <v>2227</v>
      </c>
      <c r="D166" s="1428" t="s">
        <v>2228</v>
      </c>
      <c r="E166" s="1429" t="s">
        <v>775</v>
      </c>
      <c r="F166" s="1430" t="str">
        <f>VLOOKUP(TBL5_OptBen[[#This Row],[Option Type (defined list)]],'Option Typs_Grps'!B$2:C$47, 2, FALSE)</f>
        <v>Distribution Options</v>
      </c>
      <c r="G166" s="1427" t="s">
        <v>1871</v>
      </c>
      <c r="H166" s="1428" t="s">
        <v>2113</v>
      </c>
      <c r="I166" s="1431" t="s">
        <v>355</v>
      </c>
      <c r="J166" s="1432" t="s">
        <v>146</v>
      </c>
      <c r="K166" s="1433">
        <v>2</v>
      </c>
      <c r="L166" s="1224"/>
      <c r="M166" s="366">
        <v>0</v>
      </c>
      <c r="N166" s="366">
        <v>0</v>
      </c>
      <c r="O166" s="366">
        <v>0</v>
      </c>
      <c r="P166" s="366">
        <v>0</v>
      </c>
      <c r="Q166" s="366">
        <v>0</v>
      </c>
      <c r="R166" s="1434">
        <v>0</v>
      </c>
      <c r="S166" s="1435">
        <v>0</v>
      </c>
      <c r="T166" s="1435">
        <v>0</v>
      </c>
      <c r="U166" s="1435">
        <v>0</v>
      </c>
      <c r="V166" s="1435">
        <v>0</v>
      </c>
      <c r="W166" s="1435">
        <v>0</v>
      </c>
      <c r="X166" s="1435">
        <v>0</v>
      </c>
      <c r="Y166" s="1435">
        <v>0</v>
      </c>
      <c r="Z166" s="1435">
        <v>0</v>
      </c>
      <c r="AA166" s="1435">
        <v>0</v>
      </c>
      <c r="AB166" s="1435">
        <v>0</v>
      </c>
      <c r="AC166" s="1435">
        <v>0</v>
      </c>
      <c r="AD166" s="1435">
        <v>0</v>
      </c>
      <c r="AE166" s="1435">
        <v>0</v>
      </c>
      <c r="AF166" s="1435">
        <v>0</v>
      </c>
      <c r="AG166" s="1435">
        <v>0</v>
      </c>
      <c r="AH166" s="1435">
        <v>0</v>
      </c>
      <c r="AI166" s="1435">
        <v>0</v>
      </c>
      <c r="AJ166" s="1435">
        <v>0</v>
      </c>
      <c r="AK166" s="1435">
        <v>0</v>
      </c>
      <c r="AL166" s="1435">
        <v>0</v>
      </c>
      <c r="AM166" s="1435">
        <v>0</v>
      </c>
      <c r="AN166" s="1435">
        <v>0</v>
      </c>
      <c r="AO166" s="1435">
        <v>0</v>
      </c>
      <c r="AP166" s="1435">
        <v>0</v>
      </c>
      <c r="AQ166" s="1435">
        <v>0</v>
      </c>
      <c r="AR166" s="1435">
        <v>0</v>
      </c>
      <c r="AS166" s="1435">
        <v>0</v>
      </c>
      <c r="AT166" s="1435">
        <v>0</v>
      </c>
      <c r="AU166" s="1435">
        <v>0</v>
      </c>
      <c r="AV166" s="1435">
        <v>0</v>
      </c>
      <c r="AW166" s="1435">
        <v>0</v>
      </c>
      <c r="AX166" s="1435">
        <v>0</v>
      </c>
      <c r="AY166" s="1435">
        <v>0</v>
      </c>
      <c r="AZ166" s="1435">
        <v>0</v>
      </c>
      <c r="BA166" s="1435">
        <v>0</v>
      </c>
      <c r="BB166" s="1435">
        <v>0</v>
      </c>
      <c r="BC166" s="1435">
        <v>0</v>
      </c>
      <c r="BD166" s="1435">
        <v>0</v>
      </c>
      <c r="BE166" s="1435">
        <v>0</v>
      </c>
      <c r="BF166" s="1435">
        <v>0</v>
      </c>
      <c r="BG166" s="1435">
        <v>0</v>
      </c>
      <c r="BH166" s="1435">
        <v>0</v>
      </c>
      <c r="BI166" s="1435">
        <v>0</v>
      </c>
      <c r="BJ166" s="1435">
        <v>0</v>
      </c>
      <c r="BK166" s="1435">
        <v>0</v>
      </c>
      <c r="BL166" s="1435">
        <v>0</v>
      </c>
      <c r="BM166" s="1435">
        <v>0</v>
      </c>
      <c r="BN166" s="1435">
        <v>0</v>
      </c>
      <c r="BO166" s="1435">
        <v>0</v>
      </c>
      <c r="BP166" s="1436"/>
      <c r="BQ166" s="1437"/>
      <c r="BR166" s="1437"/>
      <c r="BS166" s="1437"/>
      <c r="BT166" s="1437"/>
      <c r="BU166" s="1437"/>
      <c r="BV166" s="1437"/>
      <c r="BW166" s="1437"/>
      <c r="BX166" s="1437"/>
      <c r="BY166" s="1437"/>
      <c r="BZ166" s="1437"/>
      <c r="CA166" s="1437"/>
      <c r="CB166" s="1437"/>
      <c r="CC166" s="1437"/>
      <c r="CD166" s="1437"/>
      <c r="CE166" s="1437"/>
      <c r="CF166" s="1437"/>
      <c r="CG166" s="1437"/>
      <c r="CH166" s="1437"/>
      <c r="CI166" s="1437"/>
      <c r="CJ166" s="1437"/>
      <c r="CK166" s="1437"/>
      <c r="CL166" s="1437"/>
      <c r="CM166" s="1437"/>
      <c r="CN166" s="1503"/>
      <c r="CO166" s="1580"/>
    </row>
    <row r="167" spans="2:93" ht="14.4" thickBot="1" x14ac:dyDescent="0.3">
      <c r="B16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7" s="1427" t="s">
        <v>2229</v>
      </c>
      <c r="D167" s="1428" t="s">
        <v>2230</v>
      </c>
      <c r="E167" s="1222" t="s">
        <v>775</v>
      </c>
      <c r="F167" s="1430" t="str">
        <f>VLOOKUP(TBL5_OptBen[[#This Row],[Option Type (defined list)]],'Option Typs_Grps'!B$2:C$47, 2, FALSE)</f>
        <v>Distribution Options</v>
      </c>
      <c r="G167" s="1427" t="s">
        <v>1871</v>
      </c>
      <c r="H167" s="1428" t="s">
        <v>2113</v>
      </c>
      <c r="I167" s="1431" t="s">
        <v>355</v>
      </c>
      <c r="J167" s="1432" t="s">
        <v>146</v>
      </c>
      <c r="K167" s="1433">
        <v>2</v>
      </c>
      <c r="L167" s="1224"/>
      <c r="M167" s="366"/>
      <c r="N167" s="366"/>
      <c r="O167" s="366"/>
      <c r="P167" s="366"/>
      <c r="Q167" s="366"/>
      <c r="R167" s="1434"/>
      <c r="S167" s="1435"/>
      <c r="T167" s="1435"/>
      <c r="U167" s="1435"/>
      <c r="V167" s="1435">
        <v>-24</v>
      </c>
      <c r="W167" s="1435">
        <v>-24</v>
      </c>
      <c r="X167" s="1435">
        <v>-24</v>
      </c>
      <c r="Y167" s="1435">
        <v>-24</v>
      </c>
      <c r="Z167" s="1435">
        <v>-24</v>
      </c>
      <c r="AA167" s="1435">
        <v>-24</v>
      </c>
      <c r="AB167" s="1435">
        <v>-24</v>
      </c>
      <c r="AC167" s="1435">
        <v>-24</v>
      </c>
      <c r="AD167" s="1435">
        <v>-24</v>
      </c>
      <c r="AE167" s="1435">
        <v>-24</v>
      </c>
      <c r="AF167" s="1435">
        <v>-24</v>
      </c>
      <c r="AG167" s="1435">
        <v>-24</v>
      </c>
      <c r="AH167" s="1435">
        <v>-24</v>
      </c>
      <c r="AI167" s="1435">
        <v>-24</v>
      </c>
      <c r="AJ167" s="1435">
        <v>-24</v>
      </c>
      <c r="AK167" s="1435">
        <v>-24</v>
      </c>
      <c r="AL167" s="1435">
        <v>-24</v>
      </c>
      <c r="AM167" s="1435">
        <v>-24</v>
      </c>
      <c r="AN167" s="1435">
        <v>-24</v>
      </c>
      <c r="AO167" s="1435">
        <v>-24</v>
      </c>
      <c r="AP167" s="1435">
        <v>-24</v>
      </c>
      <c r="AQ167" s="1435">
        <v>-24</v>
      </c>
      <c r="AR167" s="1435">
        <v>-24</v>
      </c>
      <c r="AS167" s="1435">
        <v>-24</v>
      </c>
      <c r="AT167" s="1435">
        <v>-24</v>
      </c>
      <c r="AU167" s="1435">
        <v>-21.521266900000001</v>
      </c>
      <c r="AV167" s="1435">
        <v>-21.024694400000001</v>
      </c>
      <c r="AW167" s="1435">
        <v>-16.125692399999998</v>
      </c>
      <c r="AX167" s="1435">
        <v>-15.675209000000001</v>
      </c>
      <c r="AY167" s="1435">
        <v>-18.018059999999998</v>
      </c>
      <c r="AZ167" s="1435">
        <v>-17.530930000000001</v>
      </c>
      <c r="BA167" s="1435">
        <v>-20.08792</v>
      </c>
      <c r="BB167" s="1435">
        <v>-24</v>
      </c>
      <c r="BC167" s="1435">
        <v>-24</v>
      </c>
      <c r="BD167" s="1435">
        <v>-23.983239999999999</v>
      </c>
      <c r="BE167" s="1435">
        <v>-23.990880000000001</v>
      </c>
      <c r="BF167" s="1435">
        <v>-24</v>
      </c>
      <c r="BG167" s="1435">
        <v>-24</v>
      </c>
      <c r="BH167" s="1435">
        <v>-24</v>
      </c>
      <c r="BI167" s="1435">
        <v>-24</v>
      </c>
      <c r="BJ167" s="1435">
        <v>-24</v>
      </c>
      <c r="BK167" s="1435">
        <v>-24</v>
      </c>
      <c r="BL167" s="1435">
        <v>-24</v>
      </c>
      <c r="BM167" s="1435">
        <v>-24</v>
      </c>
      <c r="BN167" s="1435">
        <v>-24</v>
      </c>
      <c r="BO167" s="1435">
        <v>-24</v>
      </c>
      <c r="BP167" s="1436"/>
      <c r="BQ167" s="1437"/>
      <c r="BR167" s="1437"/>
      <c r="BS167" s="1437"/>
      <c r="BT167" s="1437"/>
      <c r="BU167" s="1437"/>
      <c r="BV167" s="1437"/>
      <c r="BW167" s="1437"/>
      <c r="BX167" s="1437"/>
      <c r="BY167" s="1437"/>
      <c r="BZ167" s="1437"/>
      <c r="CA167" s="1437"/>
      <c r="CB167" s="1437"/>
      <c r="CC167" s="1437"/>
      <c r="CD167" s="1437"/>
      <c r="CE167" s="1437"/>
      <c r="CF167" s="1437"/>
      <c r="CG167" s="1437"/>
      <c r="CH167" s="1437"/>
      <c r="CI167" s="1437"/>
      <c r="CJ167" s="1437"/>
      <c r="CK167" s="1437"/>
      <c r="CL167" s="1437"/>
      <c r="CM167" s="1437"/>
      <c r="CN167" s="1503"/>
      <c r="CO167" s="1580"/>
    </row>
    <row r="168" spans="2:93" ht="14.4" thickBot="1" x14ac:dyDescent="0.3">
      <c r="B16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8" s="1427" t="s">
        <v>2246</v>
      </c>
      <c r="D168" s="1428" t="s">
        <v>2231</v>
      </c>
      <c r="E168" s="1429" t="s">
        <v>775</v>
      </c>
      <c r="F168" s="1430" t="str">
        <f>VLOOKUP(TBL5_OptBen[[#This Row],[Option Type (defined list)]],'Option Typs_Grps'!B$2:C$47, 2, FALSE)</f>
        <v>Distribution Options</v>
      </c>
      <c r="G168" s="1427" t="s">
        <v>1871</v>
      </c>
      <c r="H168" s="1428" t="s">
        <v>2113</v>
      </c>
      <c r="I168" s="1431" t="s">
        <v>355</v>
      </c>
      <c r="J168" s="1432" t="s">
        <v>146</v>
      </c>
      <c r="K168" s="1433">
        <v>2</v>
      </c>
      <c r="L168" s="1224"/>
      <c r="M168" s="366">
        <v>0</v>
      </c>
      <c r="N168" s="366">
        <v>0</v>
      </c>
      <c r="O168" s="366">
        <v>0</v>
      </c>
      <c r="P168" s="366">
        <v>0</v>
      </c>
      <c r="Q168" s="366">
        <v>0</v>
      </c>
      <c r="R168" s="1434">
        <v>0</v>
      </c>
      <c r="S168" s="1435">
        <v>0</v>
      </c>
      <c r="T168" s="1435">
        <v>0</v>
      </c>
      <c r="U168" s="1435">
        <v>0</v>
      </c>
      <c r="V168" s="1435">
        <v>0</v>
      </c>
      <c r="W168" s="1435">
        <v>0</v>
      </c>
      <c r="X168" s="1435">
        <v>0</v>
      </c>
      <c r="Y168" s="1435">
        <v>0</v>
      </c>
      <c r="Z168" s="1435">
        <v>0</v>
      </c>
      <c r="AA168" s="1435">
        <v>0</v>
      </c>
      <c r="AB168" s="1435">
        <v>0</v>
      </c>
      <c r="AC168" s="1435">
        <v>0</v>
      </c>
      <c r="AD168" s="1435">
        <v>0</v>
      </c>
      <c r="AE168" s="1435">
        <v>0</v>
      </c>
      <c r="AF168" s="1435">
        <v>0</v>
      </c>
      <c r="AG168" s="1435">
        <v>0</v>
      </c>
      <c r="AH168" s="1435">
        <v>0</v>
      </c>
      <c r="AI168" s="1435">
        <v>0</v>
      </c>
      <c r="AJ168" s="1435">
        <v>0</v>
      </c>
      <c r="AK168" s="1435">
        <v>0</v>
      </c>
      <c r="AL168" s="1435">
        <v>0</v>
      </c>
      <c r="AM168" s="1435">
        <v>0</v>
      </c>
      <c r="AN168" s="1435">
        <v>0</v>
      </c>
      <c r="AO168" s="1435">
        <v>0</v>
      </c>
      <c r="AP168" s="1435">
        <v>0</v>
      </c>
      <c r="AQ168" s="1435">
        <v>0</v>
      </c>
      <c r="AR168" s="1435">
        <v>0</v>
      </c>
      <c r="AS168" s="1435">
        <v>0</v>
      </c>
      <c r="AT168" s="1435">
        <v>0</v>
      </c>
      <c r="AU168" s="1435">
        <v>0</v>
      </c>
      <c r="AV168" s="1435">
        <v>0</v>
      </c>
      <c r="AW168" s="1435">
        <v>0</v>
      </c>
      <c r="AX168" s="1435">
        <v>0</v>
      </c>
      <c r="AY168" s="1435">
        <v>0</v>
      </c>
      <c r="AZ168" s="1435">
        <v>0</v>
      </c>
      <c r="BA168" s="1435">
        <v>0</v>
      </c>
      <c r="BB168" s="1435">
        <v>0</v>
      </c>
      <c r="BC168" s="1435">
        <v>0</v>
      </c>
      <c r="BD168" s="1435">
        <v>0</v>
      </c>
      <c r="BE168" s="1435">
        <v>0</v>
      </c>
      <c r="BF168" s="1435">
        <v>0</v>
      </c>
      <c r="BG168" s="1435">
        <v>0</v>
      </c>
      <c r="BH168" s="1435">
        <v>0</v>
      </c>
      <c r="BI168" s="1435">
        <v>0</v>
      </c>
      <c r="BJ168" s="1435">
        <v>0</v>
      </c>
      <c r="BK168" s="1435">
        <v>0</v>
      </c>
      <c r="BL168" s="1435">
        <v>0</v>
      </c>
      <c r="BM168" s="1435">
        <v>0</v>
      </c>
      <c r="BN168" s="1435">
        <v>0</v>
      </c>
      <c r="BO168" s="1435">
        <v>0</v>
      </c>
      <c r="BP168" s="1436"/>
      <c r="BQ168" s="1437"/>
      <c r="BR168" s="1437"/>
      <c r="BS168" s="1437"/>
      <c r="BT168" s="1437"/>
      <c r="BU168" s="1437"/>
      <c r="BV168" s="1437"/>
      <c r="BW168" s="1437"/>
      <c r="BX168" s="1437"/>
      <c r="BY168" s="1437"/>
      <c r="BZ168" s="1437"/>
      <c r="CA168" s="1437"/>
      <c r="CB168" s="1437"/>
      <c r="CC168" s="1437"/>
      <c r="CD168" s="1437"/>
      <c r="CE168" s="1437"/>
      <c r="CF168" s="1437"/>
      <c r="CG168" s="1437"/>
      <c r="CH168" s="1437"/>
      <c r="CI168" s="1437"/>
      <c r="CJ168" s="1437"/>
      <c r="CK168" s="1437"/>
      <c r="CL168" s="1437"/>
      <c r="CM168" s="1437"/>
      <c r="CN168" s="1503"/>
      <c r="CO168" s="1580"/>
    </row>
    <row r="169" spans="2:93" ht="14.4" thickBot="1" x14ac:dyDescent="0.3">
      <c r="B16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9" s="1427" t="s">
        <v>2247</v>
      </c>
      <c r="D169" s="1428" t="s">
        <v>2232</v>
      </c>
      <c r="E169" s="1429" t="s">
        <v>775</v>
      </c>
      <c r="F169" s="1430" t="str">
        <f>VLOOKUP(TBL5_OptBen[[#This Row],[Option Type (defined list)]],'Option Typs_Grps'!B$2:C$47, 2, FALSE)</f>
        <v>Distribution Options</v>
      </c>
      <c r="G169" s="1427" t="s">
        <v>1871</v>
      </c>
      <c r="H169" s="1428" t="s">
        <v>2113</v>
      </c>
      <c r="I169" s="1431" t="s">
        <v>355</v>
      </c>
      <c r="J169" s="1432" t="s">
        <v>146</v>
      </c>
      <c r="K169" s="1433">
        <v>2</v>
      </c>
      <c r="L169" s="1224"/>
      <c r="M169" s="366"/>
      <c r="N169" s="366"/>
      <c r="O169" s="366"/>
      <c r="P169" s="366"/>
      <c r="Q169" s="366"/>
      <c r="R169" s="1434"/>
      <c r="S169" s="1435">
        <v>-14.03187</v>
      </c>
      <c r="T169" s="1435">
        <v>-15</v>
      </c>
      <c r="U169" s="1435">
        <v>-10.634192499999999</v>
      </c>
      <c r="V169" s="1435">
        <v>-12.21373</v>
      </c>
      <c r="W169" s="1435">
        <v>-15</v>
      </c>
      <c r="X169" s="1435">
        <v>-15</v>
      </c>
      <c r="Y169" s="1435">
        <v>-15</v>
      </c>
      <c r="Z169" s="1435">
        <v>-15</v>
      </c>
      <c r="AA169" s="1435">
        <v>-15</v>
      </c>
      <c r="AB169" s="1435">
        <v>-15</v>
      </c>
      <c r="AC169" s="1435">
        <v>-15</v>
      </c>
      <c r="AD169" s="1435">
        <v>-15</v>
      </c>
      <c r="AE169" s="1435">
        <v>-15</v>
      </c>
      <c r="AF169" s="1435">
        <v>-15</v>
      </c>
      <c r="AG169" s="1435">
        <v>-15</v>
      </c>
      <c r="AH169" s="1435">
        <v>-3.8929708000000001</v>
      </c>
      <c r="AI169" s="1435">
        <v>-4.3098807299999997</v>
      </c>
      <c r="AJ169" s="1435">
        <v>-3.6523706900000001</v>
      </c>
      <c r="AK169" s="1435">
        <v>-3.0224807299999998</v>
      </c>
      <c r="AL169" s="1435">
        <v>-3.3343906400000001</v>
      </c>
      <c r="AM169" s="1435">
        <v>-3.9610908</v>
      </c>
      <c r="AN169" s="1435">
        <v>-4.2479305299999996</v>
      </c>
      <c r="AO169" s="1435">
        <v>-1.09693825</v>
      </c>
      <c r="AP169" s="1435">
        <v>-0.8161252</v>
      </c>
      <c r="AQ169" s="1435">
        <v>-1.83551</v>
      </c>
      <c r="AR169" s="1435">
        <v>-2.4937200000000002</v>
      </c>
      <c r="AS169" s="1435">
        <v>-3.6360399999999999</v>
      </c>
      <c r="AT169" s="1435">
        <v>-3.7478600000000002</v>
      </c>
      <c r="AU169" s="1435">
        <v>-6.2115229999999997</v>
      </c>
      <c r="AV169" s="1435">
        <v>-6.7847559999999998</v>
      </c>
      <c r="AW169" s="1435">
        <v>-10.3423281</v>
      </c>
      <c r="AX169" s="1435">
        <v>-10.9179411</v>
      </c>
      <c r="AY169" s="1435">
        <v>-7.8693600000000004</v>
      </c>
      <c r="AZ169" s="1435">
        <v>-8.2242800000000003</v>
      </c>
      <c r="BA169" s="1435">
        <v>-5.0575103800000001</v>
      </c>
      <c r="BB169" s="1435">
        <v>0</v>
      </c>
      <c r="BC169" s="1435">
        <v>0</v>
      </c>
      <c r="BD169" s="1435">
        <v>0</v>
      </c>
      <c r="BE169" s="1435">
        <v>0</v>
      </c>
      <c r="BF169" s="1435">
        <v>-3.1619151700000001E-13</v>
      </c>
      <c r="BG169" s="1435">
        <v>0</v>
      </c>
      <c r="BH169" s="1435">
        <v>0</v>
      </c>
      <c r="BI169" s="1435">
        <v>0</v>
      </c>
      <c r="BJ169" s="1435">
        <v>0</v>
      </c>
      <c r="BK169" s="1435">
        <v>0</v>
      </c>
      <c r="BL169" s="1435">
        <v>0</v>
      </c>
      <c r="BM169" s="1435">
        <v>-0.25878000000000001</v>
      </c>
      <c r="BN169" s="1435">
        <v>-0.44457999999999998</v>
      </c>
      <c r="BO169" s="1435">
        <v>-0.65817999999999999</v>
      </c>
      <c r="BP169" s="1436"/>
      <c r="BQ169" s="1437"/>
      <c r="BR169" s="1437"/>
      <c r="BS169" s="1437"/>
      <c r="BT169" s="1437"/>
      <c r="BU169" s="1437"/>
      <c r="BV169" s="1437"/>
      <c r="BW169" s="1437"/>
      <c r="BX169" s="1437"/>
      <c r="BY169" s="1437"/>
      <c r="BZ169" s="1437"/>
      <c r="CA169" s="1437"/>
      <c r="CB169" s="1437"/>
      <c r="CC169" s="1437"/>
      <c r="CD169" s="1437"/>
      <c r="CE169" s="1437"/>
      <c r="CF169" s="1437"/>
      <c r="CG169" s="1437"/>
      <c r="CH169" s="1437"/>
      <c r="CI169" s="1437"/>
      <c r="CJ169" s="1437"/>
      <c r="CK169" s="1437"/>
      <c r="CL169" s="1437"/>
      <c r="CM169" s="1437"/>
      <c r="CN169" s="1503"/>
    </row>
    <row r="170" spans="2:93" x14ac:dyDescent="0.25">
      <c r="B17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0" s="1221" t="s">
        <v>2233</v>
      </c>
      <c r="D170" s="1221" t="s">
        <v>2234</v>
      </c>
      <c r="E170" s="1222" t="s">
        <v>775</v>
      </c>
      <c r="F170" s="1392" t="str">
        <f>VLOOKUP(TBL5_OptBen[[#This Row],[Option Type (defined list)]],'Option Typs_Grps'!B$2:C$47, 2, FALSE)</f>
        <v>Distribution Options</v>
      </c>
      <c r="G170" s="1221" t="s">
        <v>1871</v>
      </c>
      <c r="H170" s="1221" t="s">
        <v>2113</v>
      </c>
      <c r="I170" s="1221" t="s">
        <v>355</v>
      </c>
      <c r="J170" s="1223" t="s">
        <v>146</v>
      </c>
      <c r="K170" s="1229">
        <v>2</v>
      </c>
      <c r="L170" s="1224"/>
      <c r="M170" s="366"/>
      <c r="N170" s="366"/>
      <c r="O170" s="366"/>
      <c r="P170" s="366"/>
      <c r="Q170" s="366"/>
      <c r="R170" s="367"/>
      <c r="S170" s="367"/>
      <c r="T170" s="367"/>
      <c r="U170" s="367"/>
      <c r="V170" s="367">
        <v>-18.690685299999998</v>
      </c>
      <c r="W170" s="367">
        <v>-9.3207609999999992</v>
      </c>
      <c r="X170" s="367">
        <v>-8.4185929999999995</v>
      </c>
      <c r="Y170" s="367">
        <v>-6.7612509999999997</v>
      </c>
      <c r="Z170" s="367">
        <v>-6.1342230000000004</v>
      </c>
      <c r="AA170" s="367">
        <v>-4.2291210000000001</v>
      </c>
      <c r="AB170" s="367">
        <v>-5.2625510000000002</v>
      </c>
      <c r="AC170" s="367">
        <v>-6.2793226200000003</v>
      </c>
      <c r="AD170" s="367">
        <v>-5.9406610000000004</v>
      </c>
      <c r="AE170" s="367">
        <v>-6.6491210000000001</v>
      </c>
      <c r="AF170" s="367">
        <v>-10.788276700000001</v>
      </c>
      <c r="AG170" s="367">
        <v>-11.720460900000001</v>
      </c>
      <c r="AH170" s="367">
        <v>-21</v>
      </c>
      <c r="AI170" s="367">
        <v>-21</v>
      </c>
      <c r="AJ170" s="367">
        <v>-21</v>
      </c>
      <c r="AK170" s="367">
        <v>-21</v>
      </c>
      <c r="AL170" s="367">
        <v>-21</v>
      </c>
      <c r="AM170" s="367">
        <v>-21</v>
      </c>
      <c r="AN170" s="367">
        <v>-21</v>
      </c>
      <c r="AO170" s="367">
        <v>-14.2471514</v>
      </c>
      <c r="AP170" s="367">
        <v>-15.2664852</v>
      </c>
      <c r="AQ170" s="367">
        <v>-15.091189999999999</v>
      </c>
      <c r="AR170" s="367">
        <v>-14.942679999999999</v>
      </c>
      <c r="AS170" s="367">
        <v>-12.9975</v>
      </c>
      <c r="AT170" s="367">
        <v>-2.7315100000000001</v>
      </c>
      <c r="AU170" s="367">
        <v>-2.1</v>
      </c>
      <c r="AV170" s="367">
        <v>-2.1</v>
      </c>
      <c r="AW170" s="367">
        <v>-2.1</v>
      </c>
      <c r="AX170" s="367">
        <v>-2.1</v>
      </c>
      <c r="AY170" s="367">
        <v>-2.1</v>
      </c>
      <c r="AZ170" s="367">
        <v>-2.1</v>
      </c>
      <c r="BA170" s="367">
        <v>-2.1</v>
      </c>
      <c r="BB170" s="367">
        <v>-3.4921099999999998</v>
      </c>
      <c r="BC170" s="367">
        <v>-2.4504700000000001</v>
      </c>
      <c r="BD170" s="367">
        <v>-2.1</v>
      </c>
      <c r="BE170" s="367">
        <v>-2.1</v>
      </c>
      <c r="BF170" s="367">
        <v>-3.5505900000000001</v>
      </c>
      <c r="BG170" s="367">
        <v>-4.4287299999999998</v>
      </c>
      <c r="BH170" s="367">
        <v>-5.8829799999999999</v>
      </c>
      <c r="BI170" s="367">
        <v>-6.4315199999999999</v>
      </c>
      <c r="BJ170" s="367">
        <v>-7.57606</v>
      </c>
      <c r="BK170" s="367">
        <v>-8.9354099999999992</v>
      </c>
      <c r="BL170" s="367">
        <v>-9.5685400000000005</v>
      </c>
      <c r="BM170" s="367">
        <v>-9.8522999999999996</v>
      </c>
      <c r="BN170" s="367">
        <v>-9.5816099999999995</v>
      </c>
      <c r="BO170" s="367">
        <v>-9.1802499999999991</v>
      </c>
      <c r="BP170" s="368"/>
      <c r="BQ170" s="355"/>
      <c r="BR170" s="355"/>
      <c r="BS170" s="355"/>
      <c r="BT170" s="355"/>
      <c r="BU170" s="355"/>
      <c r="BV170" s="355"/>
      <c r="BW170" s="355"/>
      <c r="BX170" s="355"/>
      <c r="BY170" s="355"/>
      <c r="BZ170" s="355"/>
      <c r="CA170" s="355"/>
      <c r="CB170" s="355"/>
      <c r="CC170" s="355"/>
      <c r="CD170" s="355"/>
      <c r="CE170" s="355"/>
      <c r="CF170" s="355"/>
      <c r="CG170" s="355"/>
      <c r="CH170" s="355"/>
      <c r="CI170" s="355"/>
      <c r="CJ170" s="355"/>
      <c r="CK170" s="355"/>
      <c r="CL170" s="355"/>
      <c r="CM170" s="355"/>
      <c r="CN170" s="356"/>
    </row>
    <row r="171" spans="2:93" x14ac:dyDescent="0.25">
      <c r="B17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1" s="1221" t="s">
        <v>1740</v>
      </c>
      <c r="D171" s="1221" t="s">
        <v>2008</v>
      </c>
      <c r="E171" s="1222" t="s">
        <v>769</v>
      </c>
      <c r="F171" s="1392" t="str">
        <f>VLOOKUP(TBL5_OptBen[[#This Row],[Option Type (defined list)]],'Option Typs_Grps'!B$2:C$47, 2, FALSE)</f>
        <v>Resource Options</v>
      </c>
      <c r="G171" s="1221" t="s">
        <v>1871</v>
      </c>
      <c r="H171" s="1221" t="s">
        <v>2113</v>
      </c>
      <c r="I171" s="1221" t="s">
        <v>355</v>
      </c>
      <c r="J171" s="1223" t="s">
        <v>146</v>
      </c>
      <c r="K171" s="1229">
        <v>2</v>
      </c>
      <c r="L171" s="1224"/>
      <c r="M171" s="366"/>
      <c r="N171" s="366"/>
      <c r="O171" s="366"/>
      <c r="P171" s="366"/>
      <c r="Q171" s="366"/>
      <c r="R171" s="1393"/>
      <c r="S171" s="367"/>
      <c r="T171" s="367"/>
      <c r="U171" s="367"/>
      <c r="V171" s="367"/>
      <c r="W171" s="367"/>
      <c r="X171" s="367"/>
      <c r="Y171" s="367"/>
      <c r="Z171" s="367"/>
      <c r="AA171" s="367"/>
      <c r="AB171" s="367"/>
      <c r="AC171" s="367"/>
      <c r="AD171" s="367"/>
      <c r="AE171" s="367"/>
      <c r="AF171" s="367">
        <v>0</v>
      </c>
      <c r="AG171" s="367">
        <v>0</v>
      </c>
      <c r="AH171" s="367">
        <v>0</v>
      </c>
      <c r="AI171" s="367">
        <v>0</v>
      </c>
      <c r="AJ171" s="367">
        <v>0</v>
      </c>
      <c r="AK171" s="367">
        <v>0</v>
      </c>
      <c r="AL171" s="367">
        <v>0</v>
      </c>
      <c r="AM171" s="367">
        <v>0</v>
      </c>
      <c r="AN171" s="367">
        <v>0</v>
      </c>
      <c r="AO171" s="367">
        <v>0</v>
      </c>
      <c r="AP171" s="367">
        <v>0</v>
      </c>
      <c r="AQ171" s="367">
        <v>0</v>
      </c>
      <c r="AR171" s="367">
        <v>0</v>
      </c>
      <c r="AS171" s="367">
        <v>0</v>
      </c>
      <c r="AT171" s="367">
        <v>0</v>
      </c>
      <c r="AU171" s="367">
        <v>0</v>
      </c>
      <c r="AV171" s="367">
        <v>0</v>
      </c>
      <c r="AW171" s="367">
        <v>0</v>
      </c>
      <c r="AX171" s="367">
        <v>0</v>
      </c>
      <c r="AY171" s="367">
        <v>0</v>
      </c>
      <c r="AZ171" s="367">
        <v>0</v>
      </c>
      <c r="BA171" s="367">
        <v>0</v>
      </c>
      <c r="BB171" s="367">
        <v>0</v>
      </c>
      <c r="BC171" s="367">
        <v>0</v>
      </c>
      <c r="BD171" s="367">
        <v>0</v>
      </c>
      <c r="BE171" s="367">
        <v>0</v>
      </c>
      <c r="BF171" s="367">
        <v>0</v>
      </c>
      <c r="BG171" s="367">
        <v>0</v>
      </c>
      <c r="BH171" s="367">
        <v>0</v>
      </c>
      <c r="BI171" s="367">
        <v>0</v>
      </c>
      <c r="BJ171" s="367">
        <v>0</v>
      </c>
      <c r="BK171" s="367">
        <v>0</v>
      </c>
      <c r="BL171" s="367">
        <v>0</v>
      </c>
      <c r="BM171" s="367">
        <v>0</v>
      </c>
      <c r="BN171" s="367">
        <v>0</v>
      </c>
      <c r="BO171" s="367">
        <v>0</v>
      </c>
      <c r="BP171" s="368"/>
      <c r="BQ171" s="355"/>
      <c r="BR171" s="355"/>
      <c r="BS171" s="355"/>
      <c r="BT171" s="355"/>
      <c r="BU171" s="355"/>
      <c r="BV171" s="355"/>
      <c r="BW171" s="355"/>
      <c r="BX171" s="355"/>
      <c r="BY171" s="355"/>
      <c r="BZ171" s="355"/>
      <c r="CA171" s="355"/>
      <c r="CB171" s="355"/>
      <c r="CC171" s="355"/>
      <c r="CD171" s="355"/>
      <c r="CE171" s="355"/>
      <c r="CF171" s="355"/>
      <c r="CG171" s="355"/>
      <c r="CH171" s="355"/>
      <c r="CI171" s="355"/>
      <c r="CJ171" s="355"/>
      <c r="CK171" s="355"/>
      <c r="CL171" s="355"/>
      <c r="CM171" s="355"/>
      <c r="CN171" s="356"/>
    </row>
    <row r="172" spans="2:93" x14ac:dyDescent="0.25">
      <c r="B17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2" s="1221" t="s">
        <v>2235</v>
      </c>
      <c r="D172" s="1221" t="s">
        <v>2249</v>
      </c>
      <c r="E172" s="1222" t="s">
        <v>769</v>
      </c>
      <c r="F172" s="1392" t="str">
        <f>VLOOKUP(TBL5_OptBen[[#This Row],[Option Type (defined list)]],'Option Typs_Grps'!B$2:C$47, 2, FALSE)</f>
        <v>Resource Options</v>
      </c>
      <c r="G172" s="1221" t="s">
        <v>1871</v>
      </c>
      <c r="H172" s="1221" t="s">
        <v>2113</v>
      </c>
      <c r="I172" s="1221" t="s">
        <v>355</v>
      </c>
      <c r="J172" s="1223" t="s">
        <v>146</v>
      </c>
      <c r="K172" s="1229">
        <v>2</v>
      </c>
      <c r="L172" s="1224"/>
      <c r="M172" s="366"/>
      <c r="N172" s="366"/>
      <c r="O172" s="366"/>
      <c r="P172" s="366"/>
      <c r="Q172" s="366"/>
      <c r="R172" s="1393"/>
      <c r="S172" s="367"/>
      <c r="T172" s="367"/>
      <c r="U172" s="367"/>
      <c r="V172" s="367"/>
      <c r="W172" s="367"/>
      <c r="X172" s="367"/>
      <c r="Y172" s="367"/>
      <c r="Z172" s="367"/>
      <c r="AA172" s="367"/>
      <c r="AB172" s="367"/>
      <c r="AC172" s="367"/>
      <c r="AD172" s="367"/>
      <c r="AE172" s="367"/>
      <c r="AF172" s="367">
        <v>-15.414772509999999</v>
      </c>
      <c r="AG172" s="367">
        <v>-19.434179999999998</v>
      </c>
      <c r="AH172" s="367">
        <v>-46.472659</v>
      </c>
      <c r="AI172" s="367">
        <v>-45.369299409999996</v>
      </c>
      <c r="AJ172" s="367">
        <v>-46.62626934</v>
      </c>
      <c r="AK172" s="367">
        <v>-46.436644000000001</v>
      </c>
      <c r="AL172" s="367">
        <v>-46.202823600000002</v>
      </c>
      <c r="AM172" s="367">
        <v>-46.116705420000002</v>
      </c>
      <c r="AN172" s="367">
        <v>-45.704994200000002</v>
      </c>
      <c r="AO172" s="367">
        <v>-50</v>
      </c>
      <c r="AP172" s="367">
        <v>-50</v>
      </c>
      <c r="AQ172" s="367">
        <v>-50</v>
      </c>
      <c r="AR172" s="367">
        <v>-50</v>
      </c>
      <c r="AS172" s="367">
        <v>-50</v>
      </c>
      <c r="AT172" s="367">
        <v>-50</v>
      </c>
      <c r="AU172" s="367">
        <v>-50</v>
      </c>
      <c r="AV172" s="367">
        <v>-50</v>
      </c>
      <c r="AW172" s="367">
        <v>-50</v>
      </c>
      <c r="AX172" s="367">
        <v>-50</v>
      </c>
      <c r="AY172" s="367">
        <v>-50</v>
      </c>
      <c r="AZ172" s="367">
        <v>-50</v>
      </c>
      <c r="BA172" s="367">
        <v>-50</v>
      </c>
      <c r="BB172" s="367">
        <v>-50</v>
      </c>
      <c r="BC172" s="367">
        <v>-50</v>
      </c>
      <c r="BD172" s="367">
        <v>-50</v>
      </c>
      <c r="BE172" s="367">
        <v>-48.219137000000003</v>
      </c>
      <c r="BF172" s="367">
        <v>-50</v>
      </c>
      <c r="BG172" s="367">
        <v>-50</v>
      </c>
      <c r="BH172" s="367">
        <v>-50</v>
      </c>
      <c r="BI172" s="367">
        <v>-50</v>
      </c>
      <c r="BJ172" s="367">
        <v>-50</v>
      </c>
      <c r="BK172" s="367">
        <v>-50</v>
      </c>
      <c r="BL172" s="367">
        <v>-50</v>
      </c>
      <c r="BM172" s="367">
        <v>-50</v>
      </c>
      <c r="BN172" s="367">
        <v>-50</v>
      </c>
      <c r="BO172" s="367">
        <v>-50</v>
      </c>
      <c r="BP172" s="368"/>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6"/>
    </row>
    <row r="173" spans="2:93" x14ac:dyDescent="0.25">
      <c r="B173"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3" s="1221" t="s">
        <v>1732</v>
      </c>
      <c r="D173" s="1221" t="s">
        <v>1609</v>
      </c>
      <c r="E173" s="1222" t="s">
        <v>1240</v>
      </c>
      <c r="F173" s="1392" t="str">
        <f>VLOOKUP(TBL5_OptBen[[#This Row],[Option Type (defined list)]],'Option Typs_Grps'!B$2:C$47, 2, FALSE)</f>
        <v>Customer Options</v>
      </c>
      <c r="G173" s="1221" t="s">
        <v>1871</v>
      </c>
      <c r="H173" s="1221" t="s">
        <v>2113</v>
      </c>
      <c r="I173" s="1221" t="s">
        <v>355</v>
      </c>
      <c r="J173" s="1223" t="s">
        <v>146</v>
      </c>
      <c r="K173" s="1229">
        <v>2</v>
      </c>
      <c r="L173" s="1224"/>
      <c r="M173" s="366"/>
      <c r="N173" s="366"/>
      <c r="O173" s="366"/>
      <c r="P173" s="366"/>
      <c r="Q173" s="366"/>
      <c r="R173" s="1393">
        <v>0.2293</v>
      </c>
      <c r="S173" s="367">
        <v>0.45700000000000002</v>
      </c>
      <c r="T173" s="367">
        <v>0.68340000000000001</v>
      </c>
      <c r="U173" s="367">
        <v>0.90879999999999994</v>
      </c>
      <c r="V173" s="367">
        <v>1.1334</v>
      </c>
      <c r="W173" s="367">
        <v>1.5717000000000001</v>
      </c>
      <c r="X173" s="367">
        <v>2.0093999999999999</v>
      </c>
      <c r="Y173" s="367">
        <v>2.4467999999999996</v>
      </c>
      <c r="Z173" s="367">
        <v>2.8837999999999999</v>
      </c>
      <c r="AA173" s="367">
        <v>3.3206000000000002</v>
      </c>
      <c r="AB173" s="367">
        <v>3.5428999999999999</v>
      </c>
      <c r="AC173" s="367">
        <v>3.7650999999999999</v>
      </c>
      <c r="AD173" s="367">
        <v>3.9870999999999999</v>
      </c>
      <c r="AE173" s="367">
        <v>4.2089999999999996</v>
      </c>
      <c r="AF173" s="367">
        <v>4.4307999999999996</v>
      </c>
      <c r="AG173" s="367">
        <v>4.6524999999999999</v>
      </c>
      <c r="AH173" s="367">
        <v>4.6711</v>
      </c>
      <c r="AI173" s="367">
        <v>4.6896999999999993</v>
      </c>
      <c r="AJ173" s="367">
        <v>4.7081999999999997</v>
      </c>
      <c r="AK173" s="367">
        <v>4.7267000000000001</v>
      </c>
      <c r="AL173" s="367">
        <v>4.7451000000000008</v>
      </c>
      <c r="AM173" s="367">
        <v>4.7636000000000003</v>
      </c>
      <c r="AN173" s="367">
        <v>4.782</v>
      </c>
      <c r="AO173" s="367">
        <v>4.8004000000000007</v>
      </c>
      <c r="AP173" s="367">
        <v>4.8187999999999995</v>
      </c>
      <c r="AQ173" s="367">
        <v>4.8247999999999998</v>
      </c>
      <c r="AR173" s="367">
        <v>4.8307000000000002</v>
      </c>
      <c r="AS173" s="367">
        <v>4.8365999999999998</v>
      </c>
      <c r="AT173" s="367">
        <v>4.8425000000000002</v>
      </c>
      <c r="AU173" s="367">
        <v>4.8485000000000005</v>
      </c>
      <c r="AV173" s="367">
        <v>4.8544</v>
      </c>
      <c r="AW173" s="367">
        <v>4.8603000000000005</v>
      </c>
      <c r="AX173" s="367">
        <v>4.8662000000000001</v>
      </c>
      <c r="AY173" s="367">
        <v>4.8721999999999994</v>
      </c>
      <c r="AZ173" s="367">
        <v>4.8780999999999999</v>
      </c>
      <c r="BA173" s="367">
        <v>4.8840000000000003</v>
      </c>
      <c r="BB173" s="367">
        <v>4.8899999999999997</v>
      </c>
      <c r="BC173" s="367">
        <v>4.8959000000000001</v>
      </c>
      <c r="BD173" s="367">
        <v>4.9017999999999997</v>
      </c>
      <c r="BE173" s="367">
        <v>4.9077000000000002</v>
      </c>
      <c r="BF173" s="367">
        <v>4.9137000000000004</v>
      </c>
      <c r="BG173" s="367">
        <v>4.9196</v>
      </c>
      <c r="BH173" s="367">
        <v>4.9255000000000004</v>
      </c>
      <c r="BI173" s="367">
        <v>4.9314</v>
      </c>
      <c r="BJ173" s="367">
        <v>4.9373999999999993</v>
      </c>
      <c r="BK173" s="367">
        <v>4.9433000000000007</v>
      </c>
      <c r="BL173" s="367">
        <v>4.9492000000000003</v>
      </c>
      <c r="BM173" s="367">
        <v>4.9550999999999998</v>
      </c>
      <c r="BN173" s="367">
        <v>4.9611000000000001</v>
      </c>
      <c r="BO173" s="367">
        <v>4.9669999999999996</v>
      </c>
      <c r="BP173" s="368">
        <v>4.9728999999999992</v>
      </c>
      <c r="BQ173" s="355">
        <v>4.9788000000000006</v>
      </c>
      <c r="BR173" s="355">
        <v>4.9847999999999999</v>
      </c>
      <c r="BS173" s="355">
        <v>4.9907000000000004</v>
      </c>
      <c r="BT173" s="355">
        <v>4.9965999999999999</v>
      </c>
      <c r="BU173" s="355">
        <v>5.0026000000000002</v>
      </c>
      <c r="BV173" s="355">
        <v>5.0085000000000006</v>
      </c>
      <c r="BW173" s="355">
        <v>5.0144000000000002</v>
      </c>
      <c r="BX173" s="355">
        <v>5.0202999999999998</v>
      </c>
      <c r="BY173" s="355">
        <v>5.0263</v>
      </c>
      <c r="BZ173" s="355">
        <v>5.0321999999999996</v>
      </c>
      <c r="CA173" s="355">
        <v>5.0381999999999998</v>
      </c>
      <c r="CB173" s="355">
        <v>5.0441000000000003</v>
      </c>
      <c r="CC173" s="355">
        <v>5.0501000000000005</v>
      </c>
      <c r="CD173" s="355">
        <v>5.056</v>
      </c>
      <c r="CE173" s="355">
        <v>5.0618999999999996</v>
      </c>
      <c r="CF173" s="355">
        <v>5.0678000000000001</v>
      </c>
      <c r="CG173" s="355">
        <v>5.0738000000000003</v>
      </c>
      <c r="CH173" s="355">
        <v>5.0796999999999999</v>
      </c>
      <c r="CI173" s="355">
        <v>5.0856000000000003</v>
      </c>
      <c r="CJ173" s="355">
        <v>5.0914999999999999</v>
      </c>
      <c r="CK173" s="355">
        <v>5.0974999999999993</v>
      </c>
      <c r="CL173" s="355">
        <v>5.1034000000000006</v>
      </c>
      <c r="CM173" s="355">
        <v>5.1093000000000002</v>
      </c>
      <c r="CN173" s="356">
        <v>5.1152999999999995</v>
      </c>
    </row>
    <row r="174" spans="2:93" x14ac:dyDescent="0.25">
      <c r="B174"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4" s="1221" t="s">
        <v>2251</v>
      </c>
      <c r="D174" s="1221" t="s">
        <v>2236</v>
      </c>
      <c r="E174" s="1222" t="s">
        <v>771</v>
      </c>
      <c r="F174" s="1392" t="str">
        <f>VLOOKUP(TBL5_OptBen[[#This Row],[Option Type (defined list)]],'Option Typs_Grps'!B$2:C$47, 2, FALSE)</f>
        <v>Resource Options</v>
      </c>
      <c r="G174" s="1221" t="s">
        <v>1871</v>
      </c>
      <c r="H174" s="1221" t="s">
        <v>2113</v>
      </c>
      <c r="I174" s="1221" t="s">
        <v>355</v>
      </c>
      <c r="J174" s="1223" t="s">
        <v>146</v>
      </c>
      <c r="K174" s="1229">
        <v>2</v>
      </c>
      <c r="L174" s="1224"/>
      <c r="M174" s="366"/>
      <c r="N174" s="366"/>
      <c r="O174" s="366"/>
      <c r="P174" s="366"/>
      <c r="Q174" s="366"/>
      <c r="R174" s="367"/>
      <c r="S174" s="367"/>
      <c r="T174" s="367"/>
      <c r="U174" s="367"/>
      <c r="V174" s="367"/>
      <c r="W174" s="367">
        <v>-22.5</v>
      </c>
      <c r="X174" s="367">
        <v>-22.5</v>
      </c>
      <c r="Y174" s="367">
        <v>-22.5</v>
      </c>
      <c r="Z174" s="367">
        <v>-22.5</v>
      </c>
      <c r="AA174" s="367">
        <v>-22.5</v>
      </c>
      <c r="AB174" s="367">
        <v>-22.5</v>
      </c>
      <c r="AC174" s="367">
        <v>-22.5</v>
      </c>
      <c r="AD174" s="367">
        <v>-22.5</v>
      </c>
      <c r="AE174" s="367">
        <v>-22.5</v>
      </c>
      <c r="AF174" s="367">
        <v>-22.5</v>
      </c>
      <c r="AG174" s="367">
        <v>-22.5</v>
      </c>
      <c r="AH174" s="367">
        <v>-83.314599999999999</v>
      </c>
      <c r="AI174" s="367">
        <v>-82.292379999999994</v>
      </c>
      <c r="AJ174" s="367">
        <v>-83.058679999999995</v>
      </c>
      <c r="AK174" s="367">
        <v>-83.583359999999999</v>
      </c>
      <c r="AL174" s="367">
        <v>-83.817179999999993</v>
      </c>
      <c r="AM174" s="367">
        <v>-83.903300000000002</v>
      </c>
      <c r="AN174" s="367">
        <v>-84.314999999999998</v>
      </c>
      <c r="AO174" s="367">
        <v>-41.76876</v>
      </c>
      <c r="AP174" s="367">
        <v>-40.684146900000002</v>
      </c>
      <c r="AQ174" s="367">
        <v>-40.877479999999998</v>
      </c>
      <c r="AR174" s="367">
        <v>-41.357334100000003</v>
      </c>
      <c r="AS174" s="367">
        <v>-44.208950000000002</v>
      </c>
      <c r="AT174" s="367">
        <v>-54.1186638</v>
      </c>
      <c r="AU174" s="367">
        <v>-60.689329999999998</v>
      </c>
      <c r="AV174" s="367">
        <v>-58.297519999999999</v>
      </c>
      <c r="AW174" s="367">
        <v>-64.803629999999998</v>
      </c>
      <c r="AX174" s="367">
        <v>-64.894515999999996</v>
      </c>
      <c r="AY174" s="367">
        <v>-63.308259999999997</v>
      </c>
      <c r="AZ174" s="367">
        <v>-77.696899999999999</v>
      </c>
      <c r="BA174" s="367">
        <v>-76.835310000000007</v>
      </c>
      <c r="BB174" s="367">
        <v>-78.426605199999997</v>
      </c>
      <c r="BC174" s="367">
        <v>-77.74024</v>
      </c>
      <c r="BD174" s="367">
        <v>-77.443110000000004</v>
      </c>
      <c r="BE174" s="367">
        <v>-81.800865200000004</v>
      </c>
      <c r="BF174" s="367">
        <v>-72.339225799999994</v>
      </c>
      <c r="BG174" s="367">
        <v>-71.458579999999998</v>
      </c>
      <c r="BH174" s="367">
        <v>-70.395229999999998</v>
      </c>
      <c r="BI174" s="367">
        <v>-70.249889999999994</v>
      </c>
      <c r="BJ174" s="367">
        <v>-69.947149999999993</v>
      </c>
      <c r="BK174" s="367">
        <v>-55.991810000000001</v>
      </c>
      <c r="BL174" s="367">
        <v>-54.747970000000002</v>
      </c>
      <c r="BM174" s="367">
        <v>-54.875907900000001</v>
      </c>
      <c r="BN174" s="367">
        <v>-55.202100000000002</v>
      </c>
      <c r="BO174" s="367">
        <v>-55.756259999999997</v>
      </c>
      <c r="BP174" s="368"/>
      <c r="BQ174" s="355"/>
      <c r="BR174" s="355"/>
      <c r="BS174" s="355"/>
      <c r="BT174" s="355"/>
      <c r="BU174" s="355"/>
      <c r="BV174" s="355"/>
      <c r="BW174" s="355"/>
      <c r="BX174" s="355"/>
      <c r="BY174" s="355"/>
      <c r="BZ174" s="355"/>
      <c r="CA174" s="355"/>
      <c r="CB174" s="355"/>
      <c r="CC174" s="355"/>
      <c r="CD174" s="355"/>
      <c r="CE174" s="355"/>
      <c r="CF174" s="355"/>
      <c r="CG174" s="355"/>
      <c r="CH174" s="355"/>
      <c r="CI174" s="355"/>
      <c r="CJ174" s="355"/>
      <c r="CK174" s="355"/>
      <c r="CL174" s="355"/>
      <c r="CM174" s="355"/>
      <c r="CN174" s="356"/>
    </row>
    <row r="175" spans="2:93" x14ac:dyDescent="0.25">
      <c r="B175"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5" s="1221" t="s">
        <v>1726</v>
      </c>
      <c r="D175" s="1221" t="s">
        <v>1603</v>
      </c>
      <c r="E175" s="1222" t="s">
        <v>1252</v>
      </c>
      <c r="F175" s="1392" t="str">
        <f>VLOOKUP(TBL5_OptBen[[#This Row],[Option Type (defined list)]],'Option Typs_Grps'!B$2:C$47, 2, FALSE)</f>
        <v>Customer Options</v>
      </c>
      <c r="G175" s="1221" t="s">
        <v>1871</v>
      </c>
      <c r="H175" s="1221" t="s">
        <v>2113</v>
      </c>
      <c r="I175" s="1221" t="s">
        <v>355</v>
      </c>
      <c r="J175" s="1223" t="s">
        <v>146</v>
      </c>
      <c r="K175" s="1229">
        <v>2</v>
      </c>
      <c r="L175" s="1224"/>
      <c r="M175" s="366"/>
      <c r="N175" s="366"/>
      <c r="O175" s="366"/>
      <c r="P175" s="366"/>
      <c r="Q175" s="366"/>
      <c r="R175" s="367">
        <v>0.79083817758770181</v>
      </c>
      <c r="S175" s="367">
        <v>1.5815818451754051</v>
      </c>
      <c r="T175" s="367">
        <v>2.3723255127631049</v>
      </c>
      <c r="U175" s="367">
        <v>3.1630691803508064</v>
      </c>
      <c r="V175" s="367">
        <v>3.9538073579385085</v>
      </c>
      <c r="W175" s="367">
        <v>4.7445510255262064</v>
      </c>
      <c r="X175" s="367">
        <v>5.5352946931138973</v>
      </c>
      <c r="Y175" s="367">
        <v>6.3260383607016024</v>
      </c>
      <c r="Z175" s="367">
        <v>7.1168820282893108</v>
      </c>
      <c r="AA175" s="367">
        <v>7.9076202058769951</v>
      </c>
      <c r="AB175" s="367">
        <v>7.9076202058769951</v>
      </c>
      <c r="AC175" s="367">
        <v>7.9076202058769951</v>
      </c>
      <c r="AD175" s="367">
        <v>7.9076202058769951</v>
      </c>
      <c r="AE175" s="367">
        <v>7.9076202058769951</v>
      </c>
      <c r="AF175" s="367">
        <v>7.9076202058769951</v>
      </c>
      <c r="AG175" s="367">
        <v>7.9076202058769951</v>
      </c>
      <c r="AH175" s="367">
        <v>7.9076202058769951</v>
      </c>
      <c r="AI175" s="367">
        <v>7.9076202058769951</v>
      </c>
      <c r="AJ175" s="367">
        <v>7.9076202058769951</v>
      </c>
      <c r="AK175" s="367">
        <v>7.9076202058769951</v>
      </c>
      <c r="AL175" s="367">
        <v>7.9076202058769951</v>
      </c>
      <c r="AM175" s="367">
        <v>7.9076202058769951</v>
      </c>
      <c r="AN175" s="367">
        <v>7.9076202058769951</v>
      </c>
      <c r="AO175" s="367">
        <v>7.9076202058769951</v>
      </c>
      <c r="AP175" s="367">
        <v>7.9076202058769951</v>
      </c>
      <c r="AQ175" s="367">
        <v>7.9076202058769951</v>
      </c>
      <c r="AR175" s="367">
        <v>7.9076202058769951</v>
      </c>
      <c r="AS175" s="367">
        <v>7.9076202058769951</v>
      </c>
      <c r="AT175" s="367">
        <v>7.9076202058769951</v>
      </c>
      <c r="AU175" s="367">
        <v>7.9076202058769951</v>
      </c>
      <c r="AV175" s="367">
        <v>7.9076202058769951</v>
      </c>
      <c r="AW175" s="367">
        <v>7.9076202058769951</v>
      </c>
      <c r="AX175" s="367">
        <v>7.9076202058769951</v>
      </c>
      <c r="AY175" s="367">
        <v>7.9076202058769951</v>
      </c>
      <c r="AZ175" s="367">
        <v>7.9076202058769951</v>
      </c>
      <c r="BA175" s="367">
        <v>7.9076202058769951</v>
      </c>
      <c r="BB175" s="367">
        <v>7.9076202058769951</v>
      </c>
      <c r="BC175" s="367">
        <v>7.9076202058769951</v>
      </c>
      <c r="BD175" s="367">
        <v>7.9076202058769951</v>
      </c>
      <c r="BE175" s="367">
        <v>7.9076202058769951</v>
      </c>
      <c r="BF175" s="367">
        <v>7.9076202058769951</v>
      </c>
      <c r="BG175" s="367">
        <v>7.9076202058769951</v>
      </c>
      <c r="BH175" s="367">
        <v>7.9076202058769951</v>
      </c>
      <c r="BI175" s="367">
        <v>7.9076202058769951</v>
      </c>
      <c r="BJ175" s="367">
        <v>7.9076202058769951</v>
      </c>
      <c r="BK175" s="367">
        <v>7.9076202058769951</v>
      </c>
      <c r="BL175" s="367">
        <v>7.9076202058769951</v>
      </c>
      <c r="BM175" s="367">
        <v>7.9076202058769951</v>
      </c>
      <c r="BN175" s="367">
        <v>7.9076202058769951</v>
      </c>
      <c r="BO175" s="367">
        <v>7.9076202058769951</v>
      </c>
      <c r="BP175" s="368">
        <v>8.9031999999999911</v>
      </c>
      <c r="BQ175" s="355">
        <v>8.9031999999999911</v>
      </c>
      <c r="BR175" s="355">
        <v>8.9031999999999911</v>
      </c>
      <c r="BS175" s="355">
        <v>8.9031999999999911</v>
      </c>
      <c r="BT175" s="355">
        <v>8.9031999999999911</v>
      </c>
      <c r="BU175" s="355">
        <v>8.9031999999999911</v>
      </c>
      <c r="BV175" s="355">
        <v>8.9031999999999911</v>
      </c>
      <c r="BW175" s="355">
        <v>8.9031999999999911</v>
      </c>
      <c r="BX175" s="355">
        <v>8.9031999999999911</v>
      </c>
      <c r="BY175" s="355">
        <v>8.9031999999999911</v>
      </c>
      <c r="BZ175" s="355">
        <v>8.9031999999999911</v>
      </c>
      <c r="CA175" s="355">
        <v>8.9031999999999911</v>
      </c>
      <c r="CB175" s="355">
        <v>8.9031999999999911</v>
      </c>
      <c r="CC175" s="355">
        <v>8.9031999999999911</v>
      </c>
      <c r="CD175" s="355">
        <v>8.9031999999999911</v>
      </c>
      <c r="CE175" s="355">
        <v>8.9031999999999911</v>
      </c>
      <c r="CF175" s="355">
        <v>8.9031999999999911</v>
      </c>
      <c r="CG175" s="355">
        <v>8.9031999999999911</v>
      </c>
      <c r="CH175" s="355">
        <v>8.9031999999999911</v>
      </c>
      <c r="CI175" s="355">
        <v>8.9031999999999911</v>
      </c>
      <c r="CJ175" s="355">
        <v>8.9031999999999911</v>
      </c>
      <c r="CK175" s="355">
        <v>8.9031999999999911</v>
      </c>
      <c r="CL175" s="355">
        <v>8.9031999999999911</v>
      </c>
      <c r="CM175" s="355">
        <v>8.9031999999999911</v>
      </c>
      <c r="CN175" s="356">
        <v>8.9031999999999911</v>
      </c>
    </row>
    <row r="176" spans="2:93" x14ac:dyDescent="0.25">
      <c r="B176"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6" s="1221" t="s">
        <v>1725</v>
      </c>
      <c r="D176" s="1221" t="s">
        <v>1602</v>
      </c>
      <c r="E176" s="1222" t="s">
        <v>1262</v>
      </c>
      <c r="F176" s="1392" t="str">
        <f>VLOOKUP(TBL5_OptBen[[#This Row],[Option Type (defined list)]],'Option Typs_Grps'!B$2:C$47, 2, FALSE)</f>
        <v>Customer Options</v>
      </c>
      <c r="G176" s="1221" t="s">
        <v>1871</v>
      </c>
      <c r="H176" s="1221" t="s">
        <v>2113</v>
      </c>
      <c r="I176" s="1221" t="s">
        <v>355</v>
      </c>
      <c r="J176" s="1223" t="s">
        <v>146</v>
      </c>
      <c r="K176" s="1229">
        <v>2</v>
      </c>
      <c r="L176" s="1224"/>
      <c r="M176" s="366"/>
      <c r="N176" s="366"/>
      <c r="O176" s="366"/>
      <c r="P176" s="366"/>
      <c r="Q176" s="366"/>
      <c r="R176" s="367">
        <v>0</v>
      </c>
      <c r="S176" s="367">
        <v>0</v>
      </c>
      <c r="T176" s="367">
        <v>0</v>
      </c>
      <c r="U176" s="367">
        <v>0</v>
      </c>
      <c r="V176" s="367">
        <v>0</v>
      </c>
      <c r="W176" s="367">
        <v>4.5199999999999997E-2</v>
      </c>
      <c r="X176" s="367">
        <v>9.0499999999999997E-2</v>
      </c>
      <c r="Y176" s="367">
        <v>0.1358</v>
      </c>
      <c r="Z176" s="367">
        <v>0.18110000000000001</v>
      </c>
      <c r="AA176" s="367">
        <v>0.22639999999999999</v>
      </c>
      <c r="AB176" s="367">
        <v>0.27160000000000001</v>
      </c>
      <c r="AC176" s="367">
        <v>0.31690000000000002</v>
      </c>
      <c r="AD176" s="367">
        <v>0.36220000000000002</v>
      </c>
      <c r="AE176" s="367">
        <v>0.40749999999999997</v>
      </c>
      <c r="AF176" s="367">
        <v>0.45279999999999998</v>
      </c>
      <c r="AG176" s="367">
        <v>0.49809999999999999</v>
      </c>
      <c r="AH176" s="367">
        <v>0.49809999999999999</v>
      </c>
      <c r="AI176" s="367">
        <v>0.49809999999999999</v>
      </c>
      <c r="AJ176" s="367">
        <v>0.49809999999999999</v>
      </c>
      <c r="AK176" s="367">
        <v>0.49809999999999999</v>
      </c>
      <c r="AL176" s="367">
        <v>0.49809999999999999</v>
      </c>
      <c r="AM176" s="367">
        <v>0.49809999999999999</v>
      </c>
      <c r="AN176" s="367">
        <v>0.49809999999999999</v>
      </c>
      <c r="AO176" s="367">
        <v>0.49809999999999999</v>
      </c>
      <c r="AP176" s="367">
        <v>0.49809999999999999</v>
      </c>
      <c r="AQ176" s="367">
        <v>0.49809999999999999</v>
      </c>
      <c r="AR176" s="367">
        <v>0.49809999999999999</v>
      </c>
      <c r="AS176" s="367">
        <v>0.49809999999999999</v>
      </c>
      <c r="AT176" s="367">
        <v>0.49809999999999999</v>
      </c>
      <c r="AU176" s="367">
        <v>0.49809999999999999</v>
      </c>
      <c r="AV176" s="367">
        <v>0.49809999999999999</v>
      </c>
      <c r="AW176" s="367">
        <v>0.49809999999999999</v>
      </c>
      <c r="AX176" s="367">
        <v>0.49809999999999999</v>
      </c>
      <c r="AY176" s="367">
        <v>0.49809999999999999</v>
      </c>
      <c r="AZ176" s="367">
        <v>0.49809999999999999</v>
      </c>
      <c r="BA176" s="367">
        <v>0.49809999999999999</v>
      </c>
      <c r="BB176" s="367">
        <v>0.49809999999999999</v>
      </c>
      <c r="BC176" s="367">
        <v>0.49809999999999999</v>
      </c>
      <c r="BD176" s="367">
        <v>0.49809999999999999</v>
      </c>
      <c r="BE176" s="367">
        <v>0.49809999999999999</v>
      </c>
      <c r="BF176" s="367">
        <v>0.49809999999999999</v>
      </c>
      <c r="BG176" s="367">
        <v>0.49809999999999999</v>
      </c>
      <c r="BH176" s="367">
        <v>0.49809999999999999</v>
      </c>
      <c r="BI176" s="367">
        <v>0.49809999999999999</v>
      </c>
      <c r="BJ176" s="367">
        <v>0.49809999999999999</v>
      </c>
      <c r="BK176" s="367">
        <v>0.49809999999999999</v>
      </c>
      <c r="BL176" s="367">
        <v>0.49809999999999999</v>
      </c>
      <c r="BM176" s="367">
        <v>0.49809999999999999</v>
      </c>
      <c r="BN176" s="367">
        <v>0.49809999999999999</v>
      </c>
      <c r="BO176" s="367">
        <v>0.49809999999999999</v>
      </c>
      <c r="BP176" s="368">
        <v>0.49809999999999999</v>
      </c>
      <c r="BQ176" s="355">
        <v>0.49809999999999999</v>
      </c>
      <c r="BR176" s="355">
        <v>0.49809999999999999</v>
      </c>
      <c r="BS176" s="355">
        <v>0.49809999999999999</v>
      </c>
      <c r="BT176" s="355">
        <v>0.49809999999999999</v>
      </c>
      <c r="BU176" s="355">
        <v>0.49809999999999999</v>
      </c>
      <c r="BV176" s="355">
        <v>0.49809999999999999</v>
      </c>
      <c r="BW176" s="355">
        <v>0.49809999999999999</v>
      </c>
      <c r="BX176" s="355">
        <v>0.49809999999999999</v>
      </c>
      <c r="BY176" s="355">
        <v>0.49809999999999999</v>
      </c>
      <c r="BZ176" s="355">
        <v>0.49809999999999999</v>
      </c>
      <c r="CA176" s="355">
        <v>0.49809999999999999</v>
      </c>
      <c r="CB176" s="355">
        <v>0.49809999999999999</v>
      </c>
      <c r="CC176" s="355">
        <v>0.49809999999999999</v>
      </c>
      <c r="CD176" s="355">
        <v>0.49809999999999999</v>
      </c>
      <c r="CE176" s="355">
        <v>0.49809999999999999</v>
      </c>
      <c r="CF176" s="355">
        <v>0.49809999999999999</v>
      </c>
      <c r="CG176" s="355">
        <v>0.49809999999999999</v>
      </c>
      <c r="CH176" s="355">
        <v>0.49809999999999999</v>
      </c>
      <c r="CI176" s="355">
        <v>0.49809999999999999</v>
      </c>
      <c r="CJ176" s="355">
        <v>0.49809999999999999</v>
      </c>
      <c r="CK176" s="355">
        <v>0.49809999999999999</v>
      </c>
      <c r="CL176" s="355">
        <v>0.49809999999999999</v>
      </c>
      <c r="CM176" s="355">
        <v>0.49809999999999999</v>
      </c>
      <c r="CN176" s="356">
        <v>0.49809999999999999</v>
      </c>
    </row>
    <row r="177" spans="2:92" x14ac:dyDescent="0.25">
      <c r="B177"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7" s="1221" t="s">
        <v>1727</v>
      </c>
      <c r="D177" s="1221" t="s">
        <v>1604</v>
      </c>
      <c r="E177" s="1222" t="s">
        <v>1262</v>
      </c>
      <c r="F177" s="1392" t="str">
        <f>VLOOKUP(TBL5_OptBen[[#This Row],[Option Type (defined list)]],'Option Typs_Grps'!B$2:C$47, 2, FALSE)</f>
        <v>Customer Options</v>
      </c>
      <c r="G177" s="1221" t="s">
        <v>1871</v>
      </c>
      <c r="H177" s="1221" t="s">
        <v>2113</v>
      </c>
      <c r="I177" s="1221" t="s">
        <v>355</v>
      </c>
      <c r="J177" s="1223" t="s">
        <v>146</v>
      </c>
      <c r="K177" s="1229">
        <v>2</v>
      </c>
      <c r="L177" s="1224"/>
      <c r="M177" s="366"/>
      <c r="N177" s="366"/>
      <c r="O177" s="366"/>
      <c r="P177" s="366"/>
      <c r="Q177" s="366"/>
      <c r="R177" s="1393">
        <v>5.0000000000000001E-4</v>
      </c>
      <c r="S177" s="367">
        <v>1E-3</v>
      </c>
      <c r="T177" s="367">
        <v>1.5E-3</v>
      </c>
      <c r="U177" s="367">
        <v>2E-3</v>
      </c>
      <c r="V177" s="367">
        <v>2.5000000000000001E-3</v>
      </c>
      <c r="W177" s="367">
        <v>3.0000000000000001E-3</v>
      </c>
      <c r="X177" s="367">
        <v>3.5000000000000001E-3</v>
      </c>
      <c r="Y177" s="367">
        <v>4.0000000000000001E-3</v>
      </c>
      <c r="Z177" s="367">
        <v>4.4999999999999997E-3</v>
      </c>
      <c r="AA177" s="367">
        <v>5.0000000000000001E-3</v>
      </c>
      <c r="AB177" s="367">
        <v>5.4999999999999997E-3</v>
      </c>
      <c r="AC177" s="367">
        <v>6.0000000000000001E-3</v>
      </c>
      <c r="AD177" s="367">
        <v>6.4999999999999997E-3</v>
      </c>
      <c r="AE177" s="367">
        <v>7.0000000000000001E-3</v>
      </c>
      <c r="AF177" s="367">
        <v>7.4999999999999997E-3</v>
      </c>
      <c r="AG177" s="367">
        <v>8.0000000000000002E-3</v>
      </c>
      <c r="AH177" s="367">
        <v>8.5000000000000006E-3</v>
      </c>
      <c r="AI177" s="367">
        <v>8.9999999999999993E-3</v>
      </c>
      <c r="AJ177" s="367">
        <v>9.4999999999999998E-3</v>
      </c>
      <c r="AK177" s="367">
        <v>0.01</v>
      </c>
      <c r="AL177" s="367">
        <v>1.0500000000000001E-2</v>
      </c>
      <c r="AM177" s="367">
        <v>1.0999999999999999E-2</v>
      </c>
      <c r="AN177" s="367">
        <v>1.15E-2</v>
      </c>
      <c r="AO177" s="367">
        <v>1.2E-2</v>
      </c>
      <c r="AP177" s="367">
        <v>1.2500000000000001E-2</v>
      </c>
      <c r="AQ177" s="367">
        <v>1.2500000000000001E-2</v>
      </c>
      <c r="AR177" s="367">
        <v>1.2500000000000001E-2</v>
      </c>
      <c r="AS177" s="367">
        <v>1.2500000000000001E-2</v>
      </c>
      <c r="AT177" s="367">
        <v>1.2500000000000001E-2</v>
      </c>
      <c r="AU177" s="367">
        <v>1.2500000000000001E-2</v>
      </c>
      <c r="AV177" s="367">
        <v>1.2500000000000001E-2</v>
      </c>
      <c r="AW177" s="367">
        <v>1.2500000000000001E-2</v>
      </c>
      <c r="AX177" s="367">
        <v>1.2500000000000001E-2</v>
      </c>
      <c r="AY177" s="367">
        <v>1.2500000000000001E-2</v>
      </c>
      <c r="AZ177" s="367">
        <v>1.2500000000000001E-2</v>
      </c>
      <c r="BA177" s="367">
        <v>1.2500000000000001E-2</v>
      </c>
      <c r="BB177" s="367">
        <v>1.2500000000000001E-2</v>
      </c>
      <c r="BC177" s="367">
        <v>1.2500000000000001E-2</v>
      </c>
      <c r="BD177" s="367">
        <v>1.2500000000000001E-2</v>
      </c>
      <c r="BE177" s="367">
        <v>1.2500000000000001E-2</v>
      </c>
      <c r="BF177" s="367">
        <v>1.2500000000000001E-2</v>
      </c>
      <c r="BG177" s="367">
        <v>1.2500000000000001E-2</v>
      </c>
      <c r="BH177" s="367">
        <v>1.2500000000000001E-2</v>
      </c>
      <c r="BI177" s="367">
        <v>1.2500000000000001E-2</v>
      </c>
      <c r="BJ177" s="367">
        <v>1.2500000000000001E-2</v>
      </c>
      <c r="BK177" s="367">
        <v>1.2500000000000001E-2</v>
      </c>
      <c r="BL177" s="367">
        <v>1.2500000000000001E-2</v>
      </c>
      <c r="BM177" s="367">
        <v>1.2500000000000001E-2</v>
      </c>
      <c r="BN177" s="367">
        <v>1.2500000000000001E-2</v>
      </c>
      <c r="BO177" s="367">
        <v>1.2500000000000001E-2</v>
      </c>
      <c r="BP177" s="368">
        <v>1.2500000000000001E-2</v>
      </c>
      <c r="BQ177" s="355">
        <v>1.2500000000000001E-2</v>
      </c>
      <c r="BR177" s="355">
        <v>1.2500000000000001E-2</v>
      </c>
      <c r="BS177" s="355">
        <v>1.2500000000000001E-2</v>
      </c>
      <c r="BT177" s="355">
        <v>1.2500000000000001E-2</v>
      </c>
      <c r="BU177" s="355">
        <v>1.2500000000000001E-2</v>
      </c>
      <c r="BV177" s="355">
        <v>1.2500000000000001E-2</v>
      </c>
      <c r="BW177" s="355">
        <v>1.2500000000000001E-2</v>
      </c>
      <c r="BX177" s="355">
        <v>1.2500000000000001E-2</v>
      </c>
      <c r="BY177" s="355">
        <v>1.2500000000000001E-2</v>
      </c>
      <c r="BZ177" s="355">
        <v>1.2500000000000001E-2</v>
      </c>
      <c r="CA177" s="355">
        <v>1.2500000000000001E-2</v>
      </c>
      <c r="CB177" s="355">
        <v>1.2500000000000001E-2</v>
      </c>
      <c r="CC177" s="355">
        <v>1.2500000000000001E-2</v>
      </c>
      <c r="CD177" s="355">
        <v>1.2500000000000001E-2</v>
      </c>
      <c r="CE177" s="355">
        <v>1.2500000000000001E-2</v>
      </c>
      <c r="CF177" s="355">
        <v>1.2500000000000001E-2</v>
      </c>
      <c r="CG177" s="355">
        <v>1.2500000000000001E-2</v>
      </c>
      <c r="CH177" s="355">
        <v>1.2500000000000001E-2</v>
      </c>
      <c r="CI177" s="355">
        <v>1.2500000000000001E-2</v>
      </c>
      <c r="CJ177" s="355">
        <v>1.2500000000000001E-2</v>
      </c>
      <c r="CK177" s="355">
        <v>1.2500000000000001E-2</v>
      </c>
      <c r="CL177" s="355">
        <v>1.2500000000000001E-2</v>
      </c>
      <c r="CM177" s="355">
        <v>1.2500000000000001E-2</v>
      </c>
      <c r="CN177" s="356">
        <v>1.2500000000000001E-2</v>
      </c>
    </row>
    <row r="178" spans="2:92" x14ac:dyDescent="0.25">
      <c r="B178"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8" s="1221" t="s">
        <v>1728</v>
      </c>
      <c r="D178" s="1221" t="s">
        <v>1605</v>
      </c>
      <c r="E178" s="1222" t="s">
        <v>1262</v>
      </c>
      <c r="F178" s="1392" t="str">
        <f>VLOOKUP(TBL5_OptBen[[#This Row],[Option Type (defined list)]],'Option Typs_Grps'!B$2:C$47, 2, FALSE)</f>
        <v>Customer Options</v>
      </c>
      <c r="G178" s="1221" t="s">
        <v>1871</v>
      </c>
      <c r="H178" s="1221" t="s">
        <v>2113</v>
      </c>
      <c r="I178" s="1221" t="s">
        <v>355</v>
      </c>
      <c r="J178" s="1223" t="s">
        <v>146</v>
      </c>
      <c r="K178" s="1229">
        <v>2</v>
      </c>
      <c r="L178" s="1224"/>
      <c r="M178" s="366"/>
      <c r="N178" s="366"/>
      <c r="O178" s="366"/>
      <c r="P178" s="366"/>
      <c r="Q178" s="366"/>
      <c r="R178" s="1393">
        <v>1.2899999999999995E-2</v>
      </c>
      <c r="S178" s="367">
        <v>2.3100000000000009E-2</v>
      </c>
      <c r="T178" s="367">
        <v>3.1399999999999983E-2</v>
      </c>
      <c r="U178" s="367">
        <v>3.7900000000000045E-2</v>
      </c>
      <c r="V178" s="367">
        <v>4.3300000000000005E-2</v>
      </c>
      <c r="W178" s="367">
        <v>4.7499999999999987E-2</v>
      </c>
      <c r="X178" s="367">
        <v>5.0799999999999956E-2</v>
      </c>
      <c r="Y178" s="367">
        <v>5.3500000000000103E-2</v>
      </c>
      <c r="Z178" s="367">
        <v>5.5699999999999861E-2</v>
      </c>
      <c r="AA178" s="367">
        <v>5.7399999999999896E-2</v>
      </c>
      <c r="AB178" s="367">
        <v>5.8799999999999963E-2</v>
      </c>
      <c r="AC178" s="367">
        <v>5.9899999999999842E-2</v>
      </c>
      <c r="AD178" s="367">
        <v>6.0799999999999965E-2</v>
      </c>
      <c r="AE178" s="367">
        <v>6.1599999999999877E-2</v>
      </c>
      <c r="AF178" s="367">
        <v>6.2000000000000055E-2</v>
      </c>
      <c r="AG178" s="367">
        <v>6.25E-2</v>
      </c>
      <c r="AH178" s="367">
        <v>6.2899999999999956E-2</v>
      </c>
      <c r="AI178" s="367">
        <v>6.3199999999999923E-2</v>
      </c>
      <c r="AJ178" s="367">
        <v>6.349999999999989E-2</v>
      </c>
      <c r="AK178" s="367">
        <v>6.3699999999999868E-2</v>
      </c>
      <c r="AL178" s="367">
        <v>6.3800000000000079E-2</v>
      </c>
      <c r="AM178" s="367">
        <v>6.4000000000000057E-2</v>
      </c>
      <c r="AN178" s="367">
        <v>6.4000000000000057E-2</v>
      </c>
      <c r="AO178" s="367">
        <v>6.4100000000000046E-2</v>
      </c>
      <c r="AP178" s="367">
        <v>6.4100000000000046E-2</v>
      </c>
      <c r="AQ178" s="367">
        <v>6.4200000000000035E-2</v>
      </c>
      <c r="AR178" s="367">
        <v>6.4199999999999813E-2</v>
      </c>
      <c r="AS178" s="367">
        <v>6.4300000000000024E-2</v>
      </c>
      <c r="AT178" s="367">
        <v>6.4300000000000024E-2</v>
      </c>
      <c r="AU178" s="367">
        <v>6.4300000000000024E-2</v>
      </c>
      <c r="AV178" s="367">
        <v>6.4400000000000013E-2</v>
      </c>
      <c r="AW178" s="367">
        <v>6.4399999999999791E-2</v>
      </c>
      <c r="AX178" s="367">
        <v>6.4500000000000002E-2</v>
      </c>
      <c r="AY178" s="367">
        <v>6.4500000000000002E-2</v>
      </c>
      <c r="AZ178" s="367">
        <v>6.4599999999999991E-2</v>
      </c>
      <c r="BA178" s="367">
        <v>6.4599999999999991E-2</v>
      </c>
      <c r="BB178" s="367">
        <v>6.4700000000000202E-2</v>
      </c>
      <c r="BC178" s="367">
        <v>6.469999999999998E-2</v>
      </c>
      <c r="BD178" s="367">
        <v>6.469999999999998E-2</v>
      </c>
      <c r="BE178" s="367">
        <v>6.4799999999999969E-2</v>
      </c>
      <c r="BF178" s="367">
        <v>6.4799999999999969E-2</v>
      </c>
      <c r="BG178" s="367">
        <v>6.490000000000018E-2</v>
      </c>
      <c r="BH178" s="367">
        <v>6.4899999999999958E-2</v>
      </c>
      <c r="BI178" s="367">
        <v>6.5000000000000169E-2</v>
      </c>
      <c r="BJ178" s="367">
        <v>6.4999999999999947E-2</v>
      </c>
      <c r="BK178" s="367">
        <v>6.5099999999999936E-2</v>
      </c>
      <c r="BL178" s="367">
        <v>6.5100000000000158E-2</v>
      </c>
      <c r="BM178" s="367">
        <v>6.5099999999999936E-2</v>
      </c>
      <c r="BN178" s="367">
        <v>6.5200000000000147E-2</v>
      </c>
      <c r="BO178" s="367">
        <v>6.5199999999999925E-2</v>
      </c>
      <c r="BP178" s="368">
        <v>6.5299999999999914E-2</v>
      </c>
      <c r="BQ178" s="355">
        <v>6.5300000000000136E-2</v>
      </c>
      <c r="BR178" s="355">
        <v>6.5399999999999903E-2</v>
      </c>
      <c r="BS178" s="355">
        <v>6.5400000000000125E-2</v>
      </c>
      <c r="BT178" s="355">
        <v>6.5399999999999903E-2</v>
      </c>
      <c r="BU178" s="355">
        <v>6.5500000000000114E-2</v>
      </c>
      <c r="BV178" s="355">
        <v>6.5500000000000114E-2</v>
      </c>
      <c r="BW178" s="355">
        <v>6.5599999999999881E-2</v>
      </c>
      <c r="BX178" s="355">
        <v>6.5600000000000103E-2</v>
      </c>
      <c r="BY178" s="355">
        <v>6.569999999999987E-2</v>
      </c>
      <c r="BZ178" s="355">
        <v>6.5700000000000092E-2</v>
      </c>
      <c r="CA178" s="355">
        <v>6.5800000000000081E-2</v>
      </c>
      <c r="CB178" s="355">
        <v>6.5799999999999859E-2</v>
      </c>
      <c r="CC178" s="355">
        <v>6.5800000000000081E-2</v>
      </c>
      <c r="CD178" s="355">
        <v>6.5899999999999848E-2</v>
      </c>
      <c r="CE178" s="355">
        <v>6.590000000000007E-2</v>
      </c>
      <c r="CF178" s="355">
        <v>6.6000000000000059E-2</v>
      </c>
      <c r="CG178" s="355">
        <v>6.6000000000000059E-2</v>
      </c>
      <c r="CH178" s="355">
        <v>6.6100000000000048E-2</v>
      </c>
      <c r="CI178" s="355">
        <v>6.6099999999999826E-2</v>
      </c>
      <c r="CJ178" s="355">
        <v>6.6200000000000037E-2</v>
      </c>
      <c r="CK178" s="355">
        <v>6.6200000000000037E-2</v>
      </c>
      <c r="CL178" s="355">
        <v>6.6200000000000037E-2</v>
      </c>
      <c r="CM178" s="355">
        <v>6.6300000000000026E-2</v>
      </c>
      <c r="CN178" s="356">
        <v>6.6299999999999804E-2</v>
      </c>
    </row>
    <row r="179" spans="2:92" x14ac:dyDescent="0.25">
      <c r="B179"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9" s="1221" t="s">
        <v>1731</v>
      </c>
      <c r="D179" s="1221" t="s">
        <v>1608</v>
      </c>
      <c r="E179" s="1222" t="s">
        <v>1224</v>
      </c>
      <c r="F179" s="1392" t="str">
        <f>VLOOKUP(TBL5_OptBen[[#This Row],[Option Type (defined list)]],'Option Typs_Grps'!B$2:C$47, 2, FALSE)</f>
        <v>Distribution Options</v>
      </c>
      <c r="G179" s="1221" t="s">
        <v>1871</v>
      </c>
      <c r="H179" s="1221" t="s">
        <v>2113</v>
      </c>
      <c r="I179" s="1221" t="s">
        <v>355</v>
      </c>
      <c r="J179" s="1223" t="s">
        <v>146</v>
      </c>
      <c r="K179" s="1229">
        <v>2</v>
      </c>
      <c r="L179" s="1224"/>
      <c r="M179" s="366"/>
      <c r="N179" s="366"/>
      <c r="O179" s="366"/>
      <c r="P179" s="366"/>
      <c r="Q179" s="366"/>
      <c r="R179" s="367">
        <v>0</v>
      </c>
      <c r="S179" s="367">
        <v>0</v>
      </c>
      <c r="T179" s="367">
        <v>0</v>
      </c>
      <c r="U179" s="367">
        <v>0</v>
      </c>
      <c r="V179" s="367">
        <v>0</v>
      </c>
      <c r="W179" s="367">
        <v>1.26E-2</v>
      </c>
      <c r="X179" s="367">
        <v>2.52E-2</v>
      </c>
      <c r="Y179" s="367">
        <v>3.78E-2</v>
      </c>
      <c r="Z179" s="367">
        <v>5.04E-2</v>
      </c>
      <c r="AA179" s="367">
        <v>6.3E-2</v>
      </c>
      <c r="AB179" s="367">
        <v>7.5600000000000001E-2</v>
      </c>
      <c r="AC179" s="367">
        <v>8.8200000000000001E-2</v>
      </c>
      <c r="AD179" s="367">
        <v>0.1008</v>
      </c>
      <c r="AE179" s="367">
        <v>0.1134</v>
      </c>
      <c r="AF179" s="367">
        <v>0.126</v>
      </c>
      <c r="AG179" s="367">
        <v>0.1386</v>
      </c>
      <c r="AH179" s="367">
        <v>0.1512</v>
      </c>
      <c r="AI179" s="367">
        <v>0.1638</v>
      </c>
      <c r="AJ179" s="367">
        <v>0.1764</v>
      </c>
      <c r="AK179" s="367">
        <v>0.189</v>
      </c>
      <c r="AL179" s="367">
        <v>0.2016</v>
      </c>
      <c r="AM179" s="367">
        <v>0.2142</v>
      </c>
      <c r="AN179" s="367">
        <v>0.2268</v>
      </c>
      <c r="AO179" s="367">
        <v>0.2394</v>
      </c>
      <c r="AP179" s="367">
        <v>0.252</v>
      </c>
      <c r="AQ179" s="367">
        <v>0.2646</v>
      </c>
      <c r="AR179" s="367">
        <v>0.2772</v>
      </c>
      <c r="AS179" s="367">
        <v>0.2898</v>
      </c>
      <c r="AT179" s="367">
        <v>0.3024</v>
      </c>
      <c r="AU179" s="367">
        <v>0.315</v>
      </c>
      <c r="AV179" s="367">
        <v>0.3276</v>
      </c>
      <c r="AW179" s="367">
        <v>0.3402</v>
      </c>
      <c r="AX179" s="367">
        <v>0.3528</v>
      </c>
      <c r="AY179" s="367">
        <v>0.3654</v>
      </c>
      <c r="AZ179" s="367">
        <v>0.378</v>
      </c>
      <c r="BA179" s="367">
        <v>0.3906</v>
      </c>
      <c r="BB179" s="367">
        <v>0.4032</v>
      </c>
      <c r="BC179" s="367">
        <v>0.4158</v>
      </c>
      <c r="BD179" s="367">
        <v>0.4284</v>
      </c>
      <c r="BE179" s="367">
        <v>0.441</v>
      </c>
      <c r="BF179" s="367">
        <v>0.4536</v>
      </c>
      <c r="BG179" s="367">
        <v>0.4662</v>
      </c>
      <c r="BH179" s="367">
        <v>0.4788</v>
      </c>
      <c r="BI179" s="367">
        <v>0.4914</v>
      </c>
      <c r="BJ179" s="367">
        <v>0.504</v>
      </c>
      <c r="BK179" s="367">
        <v>0.51659999999999995</v>
      </c>
      <c r="BL179" s="367">
        <v>0.5292</v>
      </c>
      <c r="BM179" s="367">
        <v>0.54179999999999995</v>
      </c>
      <c r="BN179" s="367">
        <v>0.5544</v>
      </c>
      <c r="BO179" s="367">
        <v>0.56699999999999995</v>
      </c>
      <c r="BP179" s="368">
        <v>0.5796</v>
      </c>
      <c r="BQ179" s="355">
        <v>0.59219999999999995</v>
      </c>
      <c r="BR179" s="355">
        <v>0.6048</v>
      </c>
      <c r="BS179" s="355">
        <v>0.61739999999999995</v>
      </c>
      <c r="BT179" s="355">
        <v>0.63</v>
      </c>
      <c r="BU179" s="355">
        <v>0.64259999999999995</v>
      </c>
      <c r="BV179" s="355">
        <v>0.6552</v>
      </c>
      <c r="BW179" s="355">
        <v>0.66779999999999995</v>
      </c>
      <c r="BX179" s="355">
        <v>0.6804</v>
      </c>
      <c r="BY179" s="355">
        <v>0.69299999999999995</v>
      </c>
      <c r="BZ179" s="355">
        <v>0.7056</v>
      </c>
      <c r="CA179" s="355">
        <v>0.71819999999999995</v>
      </c>
      <c r="CB179" s="355">
        <v>0.73080000000000001</v>
      </c>
      <c r="CC179" s="355">
        <v>0.74339999999999995</v>
      </c>
      <c r="CD179" s="355">
        <v>0.75600000000000001</v>
      </c>
      <c r="CE179" s="355">
        <v>0.76859999999999995</v>
      </c>
      <c r="CF179" s="355">
        <v>0.78120000000000001</v>
      </c>
      <c r="CG179" s="355">
        <v>0.79379999999999995</v>
      </c>
      <c r="CH179" s="355">
        <v>0.80640000000000001</v>
      </c>
      <c r="CI179" s="355">
        <v>0.81899999999999995</v>
      </c>
      <c r="CJ179" s="355">
        <v>0.83160000000000001</v>
      </c>
      <c r="CK179" s="355">
        <v>0.84419999999999995</v>
      </c>
      <c r="CL179" s="355">
        <v>0.85680000000000001</v>
      </c>
      <c r="CM179" s="355">
        <v>0.86939999999999995</v>
      </c>
      <c r="CN179" s="356">
        <v>0.88200000000000001</v>
      </c>
    </row>
    <row r="180" spans="2:92" x14ac:dyDescent="0.25">
      <c r="B180"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0" s="1221" t="s">
        <v>1729</v>
      </c>
      <c r="D180" s="1221" t="s">
        <v>1606</v>
      </c>
      <c r="E180" s="1222" t="s">
        <v>781</v>
      </c>
      <c r="F180" s="1392" t="str">
        <f>VLOOKUP(TBL5_OptBen[[#This Row],[Option Type (defined list)]],'Option Typs_Grps'!B$2:C$47, 2, FALSE)</f>
        <v>Customer Options</v>
      </c>
      <c r="G180" s="1221" t="s">
        <v>1871</v>
      </c>
      <c r="H180" s="1221" t="s">
        <v>2113</v>
      </c>
      <c r="I180" s="1221" t="s">
        <v>355</v>
      </c>
      <c r="J180" s="1223" t="s">
        <v>146</v>
      </c>
      <c r="K180" s="1229">
        <v>2</v>
      </c>
      <c r="L180" s="1224"/>
      <c r="M180" s="366"/>
      <c r="N180" s="366"/>
      <c r="O180" s="366"/>
      <c r="P180" s="366"/>
      <c r="Q180" s="366"/>
      <c r="R180" s="1393">
        <v>0.30909999999999999</v>
      </c>
      <c r="S180" s="367">
        <v>0.3851</v>
      </c>
      <c r="T180" s="367">
        <v>0.46060000000000001</v>
      </c>
      <c r="U180" s="367">
        <v>0.53580000000000005</v>
      </c>
      <c r="V180" s="367">
        <v>0.61060000000000003</v>
      </c>
      <c r="W180" s="367">
        <v>0.75519999999999998</v>
      </c>
      <c r="X180" s="367">
        <v>0.89949999999999997</v>
      </c>
      <c r="Y180" s="367">
        <v>1.0437000000000001</v>
      </c>
      <c r="Z180" s="367">
        <v>1.1877</v>
      </c>
      <c r="AA180" s="367">
        <v>1.3317000000000001</v>
      </c>
      <c r="AB180" s="367">
        <v>1.4018999999999999</v>
      </c>
      <c r="AC180" s="367">
        <v>1.4721</v>
      </c>
      <c r="AD180" s="367">
        <v>1.5423</v>
      </c>
      <c r="AE180" s="367">
        <v>1.6123000000000001</v>
      </c>
      <c r="AF180" s="367">
        <v>1.6823999999999999</v>
      </c>
      <c r="AG180" s="367">
        <v>1.7524</v>
      </c>
      <c r="AH180" s="367">
        <v>1.7525999999999999</v>
      </c>
      <c r="AI180" s="367">
        <v>1.7527999999999999</v>
      </c>
      <c r="AJ180" s="367">
        <v>1.7528999999999999</v>
      </c>
      <c r="AK180" s="367">
        <v>1.7529999999999999</v>
      </c>
      <c r="AL180" s="367">
        <v>1.7532000000000001</v>
      </c>
      <c r="AM180" s="367">
        <v>1.7533000000000001</v>
      </c>
      <c r="AN180" s="367">
        <v>1.7534000000000001</v>
      </c>
      <c r="AO180" s="367">
        <v>1.7535000000000001</v>
      </c>
      <c r="AP180" s="367">
        <v>1.7536</v>
      </c>
      <c r="AQ180" s="367">
        <v>1.7536</v>
      </c>
      <c r="AR180" s="367">
        <v>1.7536</v>
      </c>
      <c r="AS180" s="367">
        <v>1.7536</v>
      </c>
      <c r="AT180" s="367">
        <v>1.7536</v>
      </c>
      <c r="AU180" s="367">
        <v>1.7536</v>
      </c>
      <c r="AV180" s="367">
        <v>1.7537</v>
      </c>
      <c r="AW180" s="367">
        <v>1.7537</v>
      </c>
      <c r="AX180" s="367">
        <v>1.7537</v>
      </c>
      <c r="AY180" s="367">
        <v>1.7537</v>
      </c>
      <c r="AZ180" s="367">
        <v>1.7537</v>
      </c>
      <c r="BA180" s="367">
        <v>1.7537</v>
      </c>
      <c r="BB180" s="367">
        <v>1.7537</v>
      </c>
      <c r="BC180" s="367">
        <v>1.7537</v>
      </c>
      <c r="BD180" s="367">
        <v>1.7537</v>
      </c>
      <c r="BE180" s="367">
        <v>1.7537</v>
      </c>
      <c r="BF180" s="367">
        <v>1.7537</v>
      </c>
      <c r="BG180" s="367">
        <v>1.7538</v>
      </c>
      <c r="BH180" s="367">
        <v>1.7538</v>
      </c>
      <c r="BI180" s="367">
        <v>1.7538</v>
      </c>
      <c r="BJ180" s="367">
        <v>1.7538</v>
      </c>
      <c r="BK180" s="367">
        <v>1.7538</v>
      </c>
      <c r="BL180" s="367">
        <v>1.7538</v>
      </c>
      <c r="BM180" s="367">
        <v>1.7538</v>
      </c>
      <c r="BN180" s="367">
        <v>1.7538</v>
      </c>
      <c r="BO180" s="367">
        <v>1.7538</v>
      </c>
      <c r="BP180" s="368">
        <v>1.7538</v>
      </c>
      <c r="BQ180" s="355">
        <v>1.7538</v>
      </c>
      <c r="BR180" s="355">
        <v>1.7539</v>
      </c>
      <c r="BS180" s="355">
        <v>1.7539</v>
      </c>
      <c r="BT180" s="355">
        <v>1.7539</v>
      </c>
      <c r="BU180" s="355">
        <v>1.7539</v>
      </c>
      <c r="BV180" s="355">
        <v>1.7539</v>
      </c>
      <c r="BW180" s="355">
        <v>1.7539</v>
      </c>
      <c r="BX180" s="355">
        <v>1.7539</v>
      </c>
      <c r="BY180" s="355">
        <v>1.7539</v>
      </c>
      <c r="BZ180" s="355">
        <v>1.7539</v>
      </c>
      <c r="CA180" s="355">
        <v>1.7539</v>
      </c>
      <c r="CB180" s="355">
        <v>1.7539</v>
      </c>
      <c r="CC180" s="355">
        <v>1.754</v>
      </c>
      <c r="CD180" s="355">
        <v>1.754</v>
      </c>
      <c r="CE180" s="355">
        <v>1.754</v>
      </c>
      <c r="CF180" s="355">
        <v>1.754</v>
      </c>
      <c r="CG180" s="355">
        <v>1.754</v>
      </c>
      <c r="CH180" s="355">
        <v>1.754</v>
      </c>
      <c r="CI180" s="355">
        <v>1.754</v>
      </c>
      <c r="CJ180" s="355">
        <v>1.754</v>
      </c>
      <c r="CK180" s="355">
        <v>1.754</v>
      </c>
      <c r="CL180" s="355">
        <v>1.754</v>
      </c>
      <c r="CM180" s="355">
        <v>1.754</v>
      </c>
      <c r="CN180" s="356">
        <v>1.7541</v>
      </c>
    </row>
    <row r="181" spans="2:92" x14ac:dyDescent="0.25">
      <c r="B181"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1" s="1221" t="s">
        <v>1734</v>
      </c>
      <c r="D181" s="1221" t="s">
        <v>1611</v>
      </c>
      <c r="E181" s="1222" t="s">
        <v>778</v>
      </c>
      <c r="F181" s="1392" t="str">
        <f>VLOOKUP(TBL5_OptBen[[#This Row],[Option Type (defined list)]],'Option Typs_Grps'!B$2:C$47, 2, FALSE)</f>
        <v>Customer Options</v>
      </c>
      <c r="G181" s="1221" t="s">
        <v>1871</v>
      </c>
      <c r="H181" s="1221" t="s">
        <v>2113</v>
      </c>
      <c r="I181" s="1221" t="s">
        <v>355</v>
      </c>
      <c r="J181" s="1223" t="s">
        <v>146</v>
      </c>
      <c r="K181" s="1229">
        <v>2</v>
      </c>
      <c r="L181" s="1224"/>
      <c r="M181" s="366"/>
      <c r="N181" s="366"/>
      <c r="O181" s="366"/>
      <c r="P181" s="366"/>
      <c r="Q181" s="366"/>
      <c r="R181" s="370">
        <v>0.253</v>
      </c>
      <c r="S181" s="370">
        <v>0.50439999999999996</v>
      </c>
      <c r="T181" s="370">
        <v>0.75460000000000005</v>
      </c>
      <c r="U181" s="370">
        <v>1.0036</v>
      </c>
      <c r="V181" s="370">
        <v>1.2518</v>
      </c>
      <c r="W181" s="370">
        <v>1.7071000000000001</v>
      </c>
      <c r="X181" s="370">
        <v>2.1617999999999999</v>
      </c>
      <c r="Y181" s="370">
        <v>2.6160999999999999</v>
      </c>
      <c r="Z181" s="370">
        <v>3.07</v>
      </c>
      <c r="AA181" s="370">
        <v>3.5236999999999998</v>
      </c>
      <c r="AB181" s="370">
        <v>3.7581000000000002</v>
      </c>
      <c r="AC181" s="370">
        <v>3.9923000000000002</v>
      </c>
      <c r="AD181" s="370">
        <v>4.2263000000000002</v>
      </c>
      <c r="AE181" s="370">
        <v>4.4603000000000002</v>
      </c>
      <c r="AF181" s="370">
        <v>4.6940999999999997</v>
      </c>
      <c r="AG181" s="370">
        <v>4.9279000000000002</v>
      </c>
      <c r="AH181" s="370">
        <v>4.9539</v>
      </c>
      <c r="AI181" s="370">
        <v>4.9798999999999998</v>
      </c>
      <c r="AJ181" s="370">
        <v>5.0057999999999998</v>
      </c>
      <c r="AK181" s="370">
        <v>5.0316999999999998</v>
      </c>
      <c r="AL181" s="370">
        <v>5.0575000000000001</v>
      </c>
      <c r="AM181" s="370">
        <v>5.0834000000000001</v>
      </c>
      <c r="AN181" s="370">
        <v>5.1092000000000004</v>
      </c>
      <c r="AO181" s="370">
        <v>5.1349999999999998</v>
      </c>
      <c r="AP181" s="370">
        <v>5.1608999999999998</v>
      </c>
      <c r="AQ181" s="370">
        <v>5.1863999999999999</v>
      </c>
      <c r="AR181" s="370">
        <v>5.2119</v>
      </c>
      <c r="AS181" s="370">
        <v>5.2374000000000001</v>
      </c>
      <c r="AT181" s="370">
        <v>5.2629999999999999</v>
      </c>
      <c r="AU181" s="370">
        <v>5.2885</v>
      </c>
      <c r="AV181" s="370">
        <v>5.3140000000000001</v>
      </c>
      <c r="AW181" s="370">
        <v>5.3395000000000001</v>
      </c>
      <c r="AX181" s="370">
        <v>5.3651</v>
      </c>
      <c r="AY181" s="370">
        <v>5.3906000000000001</v>
      </c>
      <c r="AZ181" s="370">
        <v>5.4161000000000001</v>
      </c>
      <c r="BA181" s="370">
        <v>5.4417</v>
      </c>
      <c r="BB181" s="370">
        <v>5.4672000000000001</v>
      </c>
      <c r="BC181" s="370">
        <v>5.4927000000000001</v>
      </c>
      <c r="BD181" s="370">
        <v>5.5182000000000002</v>
      </c>
      <c r="BE181" s="370">
        <v>5.5438000000000001</v>
      </c>
      <c r="BF181" s="370">
        <v>5.5693000000000001</v>
      </c>
      <c r="BG181" s="370">
        <v>5.5948000000000002</v>
      </c>
      <c r="BH181" s="370">
        <v>5.6203000000000003</v>
      </c>
      <c r="BI181" s="370">
        <v>5.6459000000000001</v>
      </c>
      <c r="BJ181" s="370">
        <v>5.6714000000000002</v>
      </c>
      <c r="BK181" s="370">
        <v>5.6969000000000003</v>
      </c>
      <c r="BL181" s="370">
        <v>5.7224000000000004</v>
      </c>
      <c r="BM181" s="370">
        <v>5.7480000000000002</v>
      </c>
      <c r="BN181" s="370">
        <v>5.7735000000000003</v>
      </c>
      <c r="BO181" s="370">
        <v>5.7990000000000004</v>
      </c>
      <c r="BP181" s="370">
        <v>5.8246000000000002</v>
      </c>
      <c r="BQ181" s="370">
        <v>5.8501000000000003</v>
      </c>
      <c r="BR181" s="370">
        <v>5.8756000000000004</v>
      </c>
      <c r="BS181" s="371">
        <v>5.9010999999999996</v>
      </c>
      <c r="BT181" s="372">
        <v>5.9267000000000003</v>
      </c>
      <c r="BU181" s="372">
        <v>5.9522000000000004</v>
      </c>
      <c r="BV181" s="372">
        <v>5.9776999999999996</v>
      </c>
      <c r="BW181" s="372">
        <v>6.0031999999999996</v>
      </c>
      <c r="BX181" s="372">
        <v>6.0288000000000004</v>
      </c>
      <c r="BY181" s="372">
        <v>6.0542999999999996</v>
      </c>
      <c r="BZ181" s="372">
        <v>6.0797999999999996</v>
      </c>
      <c r="CA181" s="372">
        <v>6.1054000000000004</v>
      </c>
      <c r="CB181" s="372">
        <v>6.1308999999999996</v>
      </c>
      <c r="CC181" s="372">
        <v>6.1563999999999997</v>
      </c>
      <c r="CD181" s="372">
        <v>6.1818999999999997</v>
      </c>
      <c r="CE181" s="372">
        <v>6.2074999999999996</v>
      </c>
      <c r="CF181" s="372">
        <v>6.2329999999999997</v>
      </c>
      <c r="CG181" s="372">
        <v>6.2584999999999997</v>
      </c>
      <c r="CH181" s="372">
        <v>6.2839999999999998</v>
      </c>
      <c r="CI181" s="372">
        <v>6.3095999999999997</v>
      </c>
      <c r="CJ181" s="372">
        <v>6.3350999999999997</v>
      </c>
      <c r="CK181" s="372">
        <v>6.3605999999999998</v>
      </c>
      <c r="CL181" s="372">
        <v>6.3861999999999997</v>
      </c>
      <c r="CM181" s="373">
        <v>6.4116999999999997</v>
      </c>
      <c r="CN181" s="371">
        <v>6.4371999999999998</v>
      </c>
    </row>
    <row r="182" spans="2:92" ht="14.4" thickBot="1" x14ac:dyDescent="0.3">
      <c r="B182" s="150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2" s="1394" t="s">
        <v>1735</v>
      </c>
      <c r="D182" s="1395" t="s">
        <v>2006</v>
      </c>
      <c r="E182" s="1396" t="s">
        <v>774</v>
      </c>
      <c r="F182" s="1397" t="str">
        <f>VLOOKUP(TBL5_OptBen[[#This Row],[Option Type (defined list)]],'Option Typs_Grps'!B$2:C$47, 2, FALSE)</f>
        <v>Distribution Options</v>
      </c>
      <c r="G182" s="1394" t="s">
        <v>1871</v>
      </c>
      <c r="H182" s="1395" t="s">
        <v>2113</v>
      </c>
      <c r="I182" s="1398" t="s">
        <v>355</v>
      </c>
      <c r="J182" s="1230" t="s">
        <v>146</v>
      </c>
      <c r="K182" s="1231">
        <v>2</v>
      </c>
      <c r="L182" s="1224"/>
      <c r="M182" s="366"/>
      <c r="N182" s="366"/>
      <c r="O182" s="366"/>
      <c r="P182" s="366"/>
      <c r="Q182" s="366"/>
      <c r="R182" s="1393"/>
      <c r="S182" s="367"/>
      <c r="T182" s="367"/>
      <c r="U182" s="367"/>
      <c r="V182" s="367">
        <v>1.3</v>
      </c>
      <c r="W182" s="367">
        <v>1.3</v>
      </c>
      <c r="X182" s="367">
        <v>1.3</v>
      </c>
      <c r="Y182" s="367">
        <v>1.3</v>
      </c>
      <c r="Z182" s="367">
        <v>1.3</v>
      </c>
      <c r="AA182" s="367">
        <v>1.3</v>
      </c>
      <c r="AB182" s="367">
        <v>1.3</v>
      </c>
      <c r="AC182" s="367">
        <v>1.3</v>
      </c>
      <c r="AD182" s="367">
        <v>1.3</v>
      </c>
      <c r="AE182" s="367">
        <v>1.3</v>
      </c>
      <c r="AF182" s="367">
        <v>1.3</v>
      </c>
      <c r="AG182" s="367">
        <v>1.3</v>
      </c>
      <c r="AH182" s="367">
        <v>1.3</v>
      </c>
      <c r="AI182" s="367">
        <v>1.3</v>
      </c>
      <c r="AJ182" s="367">
        <v>1.3</v>
      </c>
      <c r="AK182" s="367">
        <v>1.3</v>
      </c>
      <c r="AL182" s="367">
        <v>1.3</v>
      </c>
      <c r="AM182" s="367">
        <v>1.3</v>
      </c>
      <c r="AN182" s="367">
        <v>1.3</v>
      </c>
      <c r="AO182" s="367">
        <v>1.3</v>
      </c>
      <c r="AP182" s="367">
        <v>1.3</v>
      </c>
      <c r="AQ182" s="367">
        <v>1.3</v>
      </c>
      <c r="AR182" s="367">
        <v>1.3</v>
      </c>
      <c r="AS182" s="367">
        <v>1.3</v>
      </c>
      <c r="AT182" s="367">
        <v>1.3</v>
      </c>
      <c r="AU182" s="367">
        <v>1.3</v>
      </c>
      <c r="AV182" s="367">
        <v>1.3</v>
      </c>
      <c r="AW182" s="367">
        <v>1.3</v>
      </c>
      <c r="AX182" s="367">
        <v>1.3</v>
      </c>
      <c r="AY182" s="367">
        <v>1.3</v>
      </c>
      <c r="AZ182" s="367">
        <v>1.3</v>
      </c>
      <c r="BA182" s="367">
        <v>1.3</v>
      </c>
      <c r="BB182" s="367">
        <v>1.3</v>
      </c>
      <c r="BC182" s="367">
        <v>1.3</v>
      </c>
      <c r="BD182" s="367">
        <v>1.3</v>
      </c>
      <c r="BE182" s="367">
        <v>1.3</v>
      </c>
      <c r="BF182" s="367">
        <v>1.3</v>
      </c>
      <c r="BG182" s="367">
        <v>1.3</v>
      </c>
      <c r="BH182" s="367">
        <v>1.3</v>
      </c>
      <c r="BI182" s="367">
        <v>1.3</v>
      </c>
      <c r="BJ182" s="367">
        <v>1.3</v>
      </c>
      <c r="BK182" s="367">
        <v>1.3</v>
      </c>
      <c r="BL182" s="367">
        <v>1.3</v>
      </c>
      <c r="BM182" s="367">
        <v>1.3</v>
      </c>
      <c r="BN182" s="367">
        <v>1.3</v>
      </c>
      <c r="BO182" s="367">
        <v>1.3</v>
      </c>
      <c r="BP182" s="368"/>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6"/>
    </row>
    <row r="183" spans="2:92" ht="14.4" thickBot="1" x14ac:dyDescent="0.3">
      <c r="B183"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3" s="1427" t="s">
        <v>1724</v>
      </c>
      <c r="D183" s="1428" t="s">
        <v>1601</v>
      </c>
      <c r="E183" s="1429" t="s">
        <v>779</v>
      </c>
      <c r="F183" s="1430" t="str">
        <f>VLOOKUP(TBL5_OptBen[[#This Row],[Option Type (defined list)]],'Option Typs_Grps'!B$2:C$47, 2, FALSE)</f>
        <v>Customer Options</v>
      </c>
      <c r="G183" s="1427" t="s">
        <v>1871</v>
      </c>
      <c r="H183" s="1428" t="s">
        <v>2113</v>
      </c>
      <c r="I183" s="1431" t="s">
        <v>355</v>
      </c>
      <c r="J183" s="1432" t="s">
        <v>146</v>
      </c>
      <c r="K183" s="1433">
        <v>2</v>
      </c>
      <c r="L183" s="366"/>
      <c r="M183" s="366"/>
      <c r="N183" s="366"/>
      <c r="O183" s="1577"/>
      <c r="P183" s="1578"/>
      <c r="Q183" s="1579"/>
      <c r="R183" s="1434">
        <v>0</v>
      </c>
      <c r="S183" s="1435">
        <v>0.31120000000000003</v>
      </c>
      <c r="T183" s="1435">
        <v>0.62650000000000006</v>
      </c>
      <c r="U183" s="1435">
        <v>0.78800000000000003</v>
      </c>
      <c r="V183" s="1435">
        <v>1.2684000000000002</v>
      </c>
      <c r="W183" s="1435">
        <v>1.5937000000000001</v>
      </c>
      <c r="X183" s="1435">
        <v>1.6017000000000001</v>
      </c>
      <c r="Y183" s="1435">
        <v>2.2532000000000001</v>
      </c>
      <c r="Z183" s="1435">
        <v>2.5867</v>
      </c>
      <c r="AA183" s="1435">
        <v>3.2479</v>
      </c>
      <c r="AB183" s="1435">
        <v>3.2614000000000001</v>
      </c>
      <c r="AC183" s="1435">
        <v>3.6021000000000001</v>
      </c>
      <c r="AD183" s="1435">
        <v>3.9459</v>
      </c>
      <c r="AE183" s="1435">
        <v>4.2930999999999999</v>
      </c>
      <c r="AF183" s="1435">
        <v>4.9779</v>
      </c>
      <c r="AG183" s="1435">
        <v>5.0014000000000003</v>
      </c>
      <c r="AH183" s="1435">
        <v>5.0255999999999998</v>
      </c>
      <c r="AI183" s="1435">
        <v>5.0506000000000002</v>
      </c>
      <c r="AJ183" s="1435">
        <v>5.0763999999999996</v>
      </c>
      <c r="AK183" s="1435">
        <v>5.1022999999999996</v>
      </c>
      <c r="AL183" s="1435">
        <v>5.8108000000000004</v>
      </c>
      <c r="AM183" s="1435">
        <v>6.5264000000000006</v>
      </c>
      <c r="AN183" s="1435">
        <v>7.2501999999999995</v>
      </c>
      <c r="AO183" s="1435">
        <v>7.9820000000000002</v>
      </c>
      <c r="AP183" s="1435">
        <v>8.7209000000000003</v>
      </c>
      <c r="AQ183" s="1435">
        <v>9.6196000000000002</v>
      </c>
      <c r="AR183" s="1435">
        <v>10.522600000000001</v>
      </c>
      <c r="AS183" s="1435">
        <v>10.551</v>
      </c>
      <c r="AT183" s="1435">
        <v>10.578900000000001</v>
      </c>
      <c r="AU183" s="1435">
        <v>10.606999999999999</v>
      </c>
      <c r="AV183" s="1435">
        <v>10.6342</v>
      </c>
      <c r="AW183" s="1435">
        <v>10.661999999999999</v>
      </c>
      <c r="AX183" s="1435">
        <v>10.6905</v>
      </c>
      <c r="AY183" s="1435">
        <v>10.7194</v>
      </c>
      <c r="AZ183" s="1435">
        <v>10.7484</v>
      </c>
      <c r="BA183" s="1435">
        <v>10.777200000000001</v>
      </c>
      <c r="BB183" s="1435">
        <v>10.805900000000001</v>
      </c>
      <c r="BC183" s="1435">
        <v>10.8339</v>
      </c>
      <c r="BD183" s="1435">
        <v>10.860199999999999</v>
      </c>
      <c r="BE183" s="1435">
        <v>10.885300000000001</v>
      </c>
      <c r="BF183" s="1435">
        <v>12.728400000000001</v>
      </c>
      <c r="BG183" s="1435">
        <v>13.6691</v>
      </c>
      <c r="BH183" s="1435">
        <v>15.527200000000001</v>
      </c>
      <c r="BI183" s="1435">
        <v>16.4785</v>
      </c>
      <c r="BJ183" s="1435">
        <v>18.350700000000003</v>
      </c>
      <c r="BK183" s="1435">
        <v>20.230899999999998</v>
      </c>
      <c r="BL183" s="1435">
        <v>21.1982</v>
      </c>
      <c r="BM183" s="1435">
        <v>22.1694</v>
      </c>
      <c r="BN183" s="1435">
        <v>22.219799999999999</v>
      </c>
      <c r="BO183" s="1435">
        <v>22.270299999999999</v>
      </c>
      <c r="BP183" s="1436"/>
      <c r="BQ183" s="1437"/>
      <c r="BR183" s="1437"/>
      <c r="BS183" s="1437"/>
      <c r="BT183" s="1437"/>
      <c r="BU183" s="1437"/>
      <c r="BV183" s="1437"/>
      <c r="BW183" s="1437"/>
      <c r="BX183" s="1437"/>
      <c r="BY183" s="1437"/>
      <c r="BZ183" s="1437"/>
      <c r="CA183" s="1437"/>
      <c r="CB183" s="1437"/>
      <c r="CC183" s="1437"/>
      <c r="CD183" s="1437"/>
      <c r="CE183" s="1437"/>
      <c r="CF183" s="1437"/>
      <c r="CG183" s="1437"/>
      <c r="CH183" s="1437"/>
      <c r="CI183" s="1437"/>
      <c r="CJ183" s="1437"/>
      <c r="CK183" s="1437"/>
      <c r="CL183" s="1437"/>
      <c r="CM183" s="1437"/>
      <c r="CN183" s="1503"/>
    </row>
    <row r="184" spans="2:92" ht="14.4" thickBot="1" x14ac:dyDescent="0.3">
      <c r="B184"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4" s="1427" t="s">
        <v>1733</v>
      </c>
      <c r="D184" s="1428" t="s">
        <v>1610</v>
      </c>
      <c r="E184" s="1429" t="s">
        <v>779</v>
      </c>
      <c r="F184" s="1430" t="str">
        <f>VLOOKUP(TBL5_OptBen[[#This Row],[Option Type (defined list)]],'Option Typs_Grps'!B$2:C$47, 2, FALSE)</f>
        <v>Customer Options</v>
      </c>
      <c r="G184" s="1427" t="s">
        <v>1871</v>
      </c>
      <c r="H184" s="1428" t="s">
        <v>2113</v>
      </c>
      <c r="I184" s="1431" t="s">
        <v>355</v>
      </c>
      <c r="J184" s="1432" t="s">
        <v>146</v>
      </c>
      <c r="K184" s="1433">
        <v>2</v>
      </c>
      <c r="L184" s="366"/>
      <c r="M184" s="366"/>
      <c r="N184" s="366"/>
      <c r="O184" s="1577"/>
      <c r="P184" s="1578"/>
      <c r="Q184" s="1579"/>
      <c r="R184" s="1434">
        <v>1.1046</v>
      </c>
      <c r="S184" s="1435">
        <v>1.0872999999999999</v>
      </c>
      <c r="T184" s="1435">
        <v>1.0689</v>
      </c>
      <c r="U184" s="1435">
        <v>1.0508</v>
      </c>
      <c r="V184" s="1435">
        <v>1.0324</v>
      </c>
      <c r="W184" s="1435">
        <v>1.0091000000000001</v>
      </c>
      <c r="X184" s="1435">
        <v>0.98570000000000002</v>
      </c>
      <c r="Y184" s="1435">
        <v>0.96199999999999997</v>
      </c>
      <c r="Z184" s="1435">
        <v>0.93820000000000003</v>
      </c>
      <c r="AA184" s="1435">
        <v>0.91439999999999999</v>
      </c>
      <c r="AB184" s="1435">
        <v>0.90439999999999998</v>
      </c>
      <c r="AC184" s="1435">
        <v>0.89429999999999998</v>
      </c>
      <c r="AD184" s="1435">
        <v>0.88439999999999996</v>
      </c>
      <c r="AE184" s="1435">
        <v>0.88129999999999997</v>
      </c>
      <c r="AF184" s="1435">
        <v>0.88149999999999995</v>
      </c>
      <c r="AG184" s="1435">
        <v>0.88200000000000001</v>
      </c>
      <c r="AH184" s="1435">
        <v>0.89249999999999996</v>
      </c>
      <c r="AI184" s="1435">
        <v>0.90329999999999999</v>
      </c>
      <c r="AJ184" s="1435">
        <v>0.91410000000000002</v>
      </c>
      <c r="AK184" s="1435">
        <v>0.92489999999999994</v>
      </c>
      <c r="AL184" s="1435">
        <v>0.9355</v>
      </c>
      <c r="AM184" s="1435">
        <v>0.94640000000000002</v>
      </c>
      <c r="AN184" s="1435">
        <v>0.95720000000000005</v>
      </c>
      <c r="AO184" s="1435">
        <v>0.96819999999999995</v>
      </c>
      <c r="AP184" s="1435">
        <v>0.97909999999999997</v>
      </c>
      <c r="AQ184" s="1435">
        <v>0.98230000000000006</v>
      </c>
      <c r="AR184" s="1435">
        <v>0.98529999999999995</v>
      </c>
      <c r="AS184" s="1435">
        <v>0.98829999999999996</v>
      </c>
      <c r="AT184" s="1435">
        <v>0.99129999999999996</v>
      </c>
      <c r="AU184" s="1435">
        <v>0.99439999999999995</v>
      </c>
      <c r="AV184" s="1435">
        <v>0.99739999999999995</v>
      </c>
      <c r="AW184" s="1435">
        <v>1.0004</v>
      </c>
      <c r="AX184" s="1435">
        <v>1.0034000000000001</v>
      </c>
      <c r="AY184" s="1435">
        <v>1.0065</v>
      </c>
      <c r="AZ184" s="1435">
        <v>1.0096000000000001</v>
      </c>
      <c r="BA184" s="1435">
        <v>1.0126999999999999</v>
      </c>
      <c r="BB184" s="1435">
        <v>1.0157</v>
      </c>
      <c r="BC184" s="1435">
        <v>1.0188999999999999</v>
      </c>
      <c r="BD184" s="1435">
        <v>1.0218</v>
      </c>
      <c r="BE184" s="1435">
        <v>1.0247999999999999</v>
      </c>
      <c r="BF184" s="1435">
        <v>1.0276000000000001</v>
      </c>
      <c r="BG184" s="1435">
        <v>1.0306</v>
      </c>
      <c r="BH184" s="1435">
        <v>1.0335999999999999</v>
      </c>
      <c r="BI184" s="1435">
        <v>1.0366</v>
      </c>
      <c r="BJ184" s="1435">
        <v>1.0394999999999999</v>
      </c>
      <c r="BK184" s="1435">
        <v>1.0424</v>
      </c>
      <c r="BL184" s="1435">
        <v>1.0453999999999999</v>
      </c>
      <c r="BM184" s="1435">
        <v>1.0482</v>
      </c>
      <c r="BN184" s="1435">
        <v>1.0510999999999999</v>
      </c>
      <c r="BO184" s="1435">
        <v>1.0541</v>
      </c>
      <c r="BP184" s="1436">
        <v>1.0569999999999999</v>
      </c>
      <c r="BQ184" s="1437">
        <v>1.0598000000000001</v>
      </c>
      <c r="BR184" s="1437">
        <v>1.0627</v>
      </c>
      <c r="BS184" s="1437">
        <v>1.0657000000000001</v>
      </c>
      <c r="BT184" s="1437">
        <v>1.0688</v>
      </c>
      <c r="BU184" s="1437">
        <v>1.0716000000000001</v>
      </c>
      <c r="BV184" s="1437">
        <v>1.0747</v>
      </c>
      <c r="BW184" s="1437">
        <v>1.0778000000000001</v>
      </c>
      <c r="BX184" s="1437">
        <v>1.0809</v>
      </c>
      <c r="BY184" s="1437">
        <v>1.0840000000000001</v>
      </c>
      <c r="BZ184" s="1437">
        <v>1.0871999999999999</v>
      </c>
      <c r="CA184" s="1437">
        <v>1.0904</v>
      </c>
      <c r="CB184" s="1437">
        <v>1.0935999999999999</v>
      </c>
      <c r="CC184" s="1437">
        <v>1.0968</v>
      </c>
      <c r="CD184" s="1437">
        <v>1.0998999999999999</v>
      </c>
      <c r="CE184" s="1437">
        <v>1.103</v>
      </c>
      <c r="CF184" s="1437">
        <v>1.1062000000000001</v>
      </c>
      <c r="CG184" s="1437">
        <v>1.1092</v>
      </c>
      <c r="CH184" s="1437">
        <v>1.1123000000000001</v>
      </c>
      <c r="CI184" s="1437">
        <v>1.1153999999999999</v>
      </c>
      <c r="CJ184" s="1437">
        <v>1.1185</v>
      </c>
      <c r="CK184" s="1437">
        <v>1.1214999999999999</v>
      </c>
      <c r="CL184" s="1437">
        <v>1.1246</v>
      </c>
      <c r="CM184" s="1437">
        <v>1.1276000000000002</v>
      </c>
      <c r="CN184" s="1503">
        <v>1.1308</v>
      </c>
    </row>
    <row r="185" spans="2:92" ht="14.4" thickBot="1" x14ac:dyDescent="0.3">
      <c r="B185"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5" s="1427" t="s">
        <v>2265</v>
      </c>
      <c r="D185" s="1428" t="s">
        <v>2237</v>
      </c>
      <c r="E185" s="1429" t="s">
        <v>767</v>
      </c>
      <c r="F185" s="1430" t="str">
        <f>VLOOKUP(TBL5_OptBen[[#This Row],[Option Type (defined list)]],'Option Typs_Grps'!B$2:C$47, 2, FALSE)</f>
        <v>Resource Options</v>
      </c>
      <c r="G185" s="1427" t="s">
        <v>1871</v>
      </c>
      <c r="H185" s="1428" t="s">
        <v>2113</v>
      </c>
      <c r="I185" s="1431" t="s">
        <v>355</v>
      </c>
      <c r="J185" s="1432" t="s">
        <v>146</v>
      </c>
      <c r="K185" s="1433">
        <v>2</v>
      </c>
      <c r="L185" s="366"/>
      <c r="M185" s="366"/>
      <c r="N185" s="366"/>
      <c r="O185" s="1577"/>
      <c r="P185" s="1578"/>
      <c r="Q185" s="1579"/>
      <c r="R185" s="1434"/>
      <c r="S185" s="1435"/>
      <c r="T185" s="1435"/>
      <c r="U185" s="1435"/>
      <c r="V185" s="1435"/>
      <c r="W185" s="1435">
        <v>131.5</v>
      </c>
      <c r="X185" s="1435">
        <v>131.5</v>
      </c>
      <c r="Y185" s="1435">
        <v>131.5</v>
      </c>
      <c r="Z185" s="1435">
        <v>131.5</v>
      </c>
      <c r="AA185" s="1435">
        <v>131.5</v>
      </c>
      <c r="AB185" s="1435">
        <v>131.5</v>
      </c>
      <c r="AC185" s="1435">
        <v>131.5</v>
      </c>
      <c r="AD185" s="1435">
        <v>131.5</v>
      </c>
      <c r="AE185" s="1435">
        <v>131.5</v>
      </c>
      <c r="AF185" s="1435">
        <v>131.5</v>
      </c>
      <c r="AG185" s="1435">
        <v>131.5</v>
      </c>
      <c r="AH185" s="1435">
        <v>131.5</v>
      </c>
      <c r="AI185" s="1435">
        <v>131.5</v>
      </c>
      <c r="AJ185" s="1435">
        <v>131.5</v>
      </c>
      <c r="AK185" s="1435">
        <v>131.5</v>
      </c>
      <c r="AL185" s="1435">
        <v>131.5</v>
      </c>
      <c r="AM185" s="1435">
        <v>131.5</v>
      </c>
      <c r="AN185" s="1435">
        <v>131.5</v>
      </c>
      <c r="AO185" s="1435">
        <v>131.5</v>
      </c>
      <c r="AP185" s="1435">
        <v>131.5</v>
      </c>
      <c r="AQ185" s="1435">
        <v>131.5</v>
      </c>
      <c r="AR185" s="1435">
        <v>131.5</v>
      </c>
      <c r="AS185" s="1435">
        <v>131.5</v>
      </c>
      <c r="AT185" s="1435">
        <v>131.5</v>
      </c>
      <c r="AU185" s="1435">
        <v>131.5</v>
      </c>
      <c r="AV185" s="1435">
        <v>131.5</v>
      </c>
      <c r="AW185" s="1435">
        <v>131.5</v>
      </c>
      <c r="AX185" s="1435">
        <v>131.5</v>
      </c>
      <c r="AY185" s="1435">
        <v>131.5</v>
      </c>
      <c r="AZ185" s="1435">
        <v>131.5</v>
      </c>
      <c r="BA185" s="1435">
        <v>131.5</v>
      </c>
      <c r="BB185" s="1435">
        <v>131.5</v>
      </c>
      <c r="BC185" s="1435">
        <v>131.5</v>
      </c>
      <c r="BD185" s="1435">
        <v>131.5</v>
      </c>
      <c r="BE185" s="1435">
        <v>131.5</v>
      </c>
      <c r="BF185" s="1435">
        <v>131.5</v>
      </c>
      <c r="BG185" s="1435">
        <v>131.5</v>
      </c>
      <c r="BH185" s="1435">
        <v>131.5</v>
      </c>
      <c r="BI185" s="1435">
        <v>131.5</v>
      </c>
      <c r="BJ185" s="1435">
        <v>131.5</v>
      </c>
      <c r="BK185" s="1435">
        <v>131.5</v>
      </c>
      <c r="BL185" s="1435">
        <v>131.5</v>
      </c>
      <c r="BM185" s="1435">
        <v>131.5</v>
      </c>
      <c r="BN185" s="1435">
        <v>131.5</v>
      </c>
      <c r="BO185" s="1435">
        <v>131.5</v>
      </c>
      <c r="BP185" s="1436"/>
      <c r="BQ185" s="1437"/>
      <c r="BR185" s="1437"/>
      <c r="BS185" s="1437"/>
      <c r="BT185" s="1437"/>
      <c r="BU185" s="1437"/>
      <c r="BV185" s="1437"/>
      <c r="BW185" s="1437"/>
      <c r="BX185" s="1437"/>
      <c r="BY185" s="1437"/>
      <c r="BZ185" s="1437"/>
      <c r="CA185" s="1437"/>
      <c r="CB185" s="1437"/>
      <c r="CC185" s="1437"/>
      <c r="CD185" s="1437"/>
      <c r="CE185" s="1437"/>
      <c r="CF185" s="1437"/>
      <c r="CG185" s="1437"/>
      <c r="CH185" s="1437"/>
      <c r="CI185" s="1437"/>
      <c r="CJ185" s="1437"/>
      <c r="CK185" s="1437"/>
      <c r="CL185" s="1437"/>
      <c r="CM185" s="1437"/>
      <c r="CN185" s="1503"/>
    </row>
    <row r="186" spans="2:92" ht="14.4" thickBot="1" x14ac:dyDescent="0.3">
      <c r="B186"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6" s="1427" t="s">
        <v>1730</v>
      </c>
      <c r="D186" s="1428" t="s">
        <v>1607</v>
      </c>
      <c r="E186" s="1429" t="s">
        <v>1208</v>
      </c>
      <c r="F186" s="1430" t="str">
        <f>VLOOKUP(TBL5_OptBen[[#This Row],[Option Type (defined list)]],'Option Typs_Grps'!B$2:C$47, 2, FALSE)</f>
        <v>Distribution Options</v>
      </c>
      <c r="G186" s="1427" t="s">
        <v>1871</v>
      </c>
      <c r="H186" s="1428" t="s">
        <v>2114</v>
      </c>
      <c r="I186" s="1431" t="s">
        <v>355</v>
      </c>
      <c r="J186" s="1432" t="s">
        <v>146</v>
      </c>
      <c r="K186" s="1433">
        <v>2</v>
      </c>
      <c r="L186" s="366"/>
      <c r="M186" s="366"/>
      <c r="N186" s="366"/>
      <c r="O186" s="1577"/>
      <c r="P186" s="1578"/>
      <c r="Q186" s="1579"/>
      <c r="R186" s="1434">
        <v>0.31439999999999868</v>
      </c>
      <c r="S186" s="1435">
        <v>0.62879999999999736</v>
      </c>
      <c r="T186" s="1435">
        <v>0.94319999999999604</v>
      </c>
      <c r="U186" s="1435">
        <v>1.2575999999999947</v>
      </c>
      <c r="V186" s="1435">
        <v>1.5719999999999934</v>
      </c>
      <c r="W186" s="1435">
        <v>1.8863999999999921</v>
      </c>
      <c r="X186" s="1435">
        <v>2.2007999999999908</v>
      </c>
      <c r="Y186" s="1435">
        <v>2.5151999999999894</v>
      </c>
      <c r="Z186" s="1435">
        <v>2.8295999999999881</v>
      </c>
      <c r="AA186" s="1435">
        <v>3.1439999999999868</v>
      </c>
      <c r="AB186" s="1435">
        <v>3.4583999999999855</v>
      </c>
      <c r="AC186" s="1435">
        <v>3.7727999999999842</v>
      </c>
      <c r="AD186" s="1435">
        <v>4.0871999999999833</v>
      </c>
      <c r="AE186" s="1435">
        <v>4.4015999999999815</v>
      </c>
      <c r="AF186" s="1435">
        <v>4.7159999999999807</v>
      </c>
      <c r="AG186" s="1435">
        <v>5.0303999999999789</v>
      </c>
      <c r="AH186" s="1435">
        <v>5.344799999999978</v>
      </c>
      <c r="AI186" s="1435">
        <v>5.6591999999999762</v>
      </c>
      <c r="AJ186" s="1435">
        <v>5.9735999999999754</v>
      </c>
      <c r="AK186" s="1435">
        <v>6.2879999999999736</v>
      </c>
      <c r="AL186" s="1435">
        <v>6.6023999999999727</v>
      </c>
      <c r="AM186" s="1435">
        <v>6.916799999999971</v>
      </c>
      <c r="AN186" s="1435">
        <v>7.2311999999999701</v>
      </c>
      <c r="AO186" s="1435">
        <v>7.5455999999999683</v>
      </c>
      <c r="AP186" s="1435">
        <v>7.8599999999999994</v>
      </c>
      <c r="AQ186" s="1435">
        <v>7.9409500000000008</v>
      </c>
      <c r="AR186" s="1435">
        <v>8.021495250000001</v>
      </c>
      <c r="AS186" s="1435">
        <v>8.1016377737500012</v>
      </c>
      <c r="AT186" s="1435">
        <v>8.1813795848812507</v>
      </c>
      <c r="AU186" s="1435">
        <v>8.2607226869568446</v>
      </c>
      <c r="AV186" s="1435">
        <v>8.3396690735220602</v>
      </c>
      <c r="AW186" s="1435">
        <v>8.4182207281544503</v>
      </c>
      <c r="AX186" s="1435">
        <v>8.4963796245136773</v>
      </c>
      <c r="AY186" s="1435">
        <v>8.574147726391109</v>
      </c>
      <c r="AZ186" s="1435">
        <v>8.6515269877591532</v>
      </c>
      <c r="BA186" s="1435">
        <v>8.7285193528203582</v>
      </c>
      <c r="BB186" s="1435">
        <v>8.8051267560562572</v>
      </c>
      <c r="BC186" s="1435">
        <v>8.8813511222759765</v>
      </c>
      <c r="BD186" s="1435">
        <v>8.9571943666645968</v>
      </c>
      <c r="BE186" s="1435">
        <v>9.0326583948312731</v>
      </c>
      <c r="BF186" s="1435">
        <v>9.1077451028571161</v>
      </c>
      <c r="BG186" s="1435">
        <v>9.1824563773428309</v>
      </c>
      <c r="BH186" s="1435">
        <v>9.256794095456117</v>
      </c>
      <c r="BI186" s="1435">
        <v>9.3307601249788359</v>
      </c>
      <c r="BJ186" s="1435">
        <v>9.404356324353941</v>
      </c>
      <c r="BK186" s="1435">
        <v>9.4775845427321705</v>
      </c>
      <c r="BL186" s="1435">
        <v>9.5504466200185103</v>
      </c>
      <c r="BM186" s="1435">
        <v>9.6229443869184177</v>
      </c>
      <c r="BN186" s="1435">
        <v>9.695079664983826</v>
      </c>
      <c r="BO186" s="1435">
        <v>9.7668542666589069</v>
      </c>
      <c r="BP186" s="1436">
        <v>9.846854266658907</v>
      </c>
      <c r="BQ186" s="1437">
        <v>9.9168542666589072</v>
      </c>
      <c r="BR186" s="1437">
        <v>9.9868542666589057</v>
      </c>
      <c r="BS186" s="1437">
        <v>10.056854266658906</v>
      </c>
      <c r="BT186" s="1437">
        <v>10.136854266658908</v>
      </c>
      <c r="BU186" s="1437">
        <v>10.206854266658908</v>
      </c>
      <c r="BV186" s="1437">
        <v>10.276854266658907</v>
      </c>
      <c r="BW186" s="1437">
        <v>10.346854266658907</v>
      </c>
      <c r="BX186" s="1437">
        <v>10.416854266658907</v>
      </c>
      <c r="BY186" s="1437">
        <v>10.486854266658908</v>
      </c>
      <c r="BZ186" s="1437">
        <v>10.556854266658906</v>
      </c>
      <c r="CA186" s="1437">
        <v>10.626854266658906</v>
      </c>
      <c r="CB186" s="1437">
        <v>10.696854266658907</v>
      </c>
      <c r="CC186" s="1437">
        <v>10.766854266658907</v>
      </c>
      <c r="CD186" s="1437">
        <v>10.836854266658907</v>
      </c>
      <c r="CE186" s="1437">
        <v>10.896854266658908</v>
      </c>
      <c r="CF186" s="1437">
        <v>10.966854266658906</v>
      </c>
      <c r="CG186" s="1437">
        <v>11.036854266658906</v>
      </c>
      <c r="CH186" s="1437">
        <v>11.106854266658907</v>
      </c>
      <c r="CI186" s="1437">
        <v>11.166854266658907</v>
      </c>
      <c r="CJ186" s="1437">
        <v>11.236854266658908</v>
      </c>
      <c r="CK186" s="1437">
        <v>11.306854266658906</v>
      </c>
      <c r="CL186" s="1437">
        <v>11.366854266658907</v>
      </c>
      <c r="CM186" s="1437">
        <v>11.436854266658907</v>
      </c>
      <c r="CN186" s="1503">
        <v>11.496854266658907</v>
      </c>
    </row>
    <row r="187" spans="2:92" ht="14.4" thickBot="1" x14ac:dyDescent="0.3">
      <c r="B187"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7" s="1427" t="s">
        <v>1739</v>
      </c>
      <c r="D187" s="1428" t="s">
        <v>1614</v>
      </c>
      <c r="E187" s="1429" t="s">
        <v>1131</v>
      </c>
      <c r="F187" s="1430" t="str">
        <f>VLOOKUP(TBL5_OptBen[[#This Row],[Option Type (defined list)]],'Option Typs_Grps'!B$2:C$47, 2, FALSE)</f>
        <v>Resource Options</v>
      </c>
      <c r="G187" s="1427" t="s">
        <v>1871</v>
      </c>
      <c r="H187" s="1428" t="s">
        <v>2114</v>
      </c>
      <c r="I187" s="1431" t="s">
        <v>355</v>
      </c>
      <c r="J187" s="1432" t="s">
        <v>146</v>
      </c>
      <c r="K187" s="1433">
        <v>2</v>
      </c>
      <c r="L187" s="366"/>
      <c r="M187" s="366"/>
      <c r="N187" s="366"/>
      <c r="O187" s="1577"/>
      <c r="P187" s="1578"/>
      <c r="Q187" s="1579"/>
      <c r="R187" s="1434"/>
      <c r="S187" s="1435"/>
      <c r="T187" s="1435"/>
      <c r="U187" s="1435"/>
      <c r="V187" s="1435">
        <v>11.52</v>
      </c>
      <c r="W187" s="1435">
        <v>11.52</v>
      </c>
      <c r="X187" s="1435">
        <v>11.52</v>
      </c>
      <c r="Y187" s="1435">
        <v>11.52</v>
      </c>
      <c r="Z187" s="1435">
        <v>11.52</v>
      </c>
      <c r="AA187" s="1435">
        <v>11.52</v>
      </c>
      <c r="AB187" s="1435">
        <v>11.52</v>
      </c>
      <c r="AC187" s="1435">
        <v>11.52</v>
      </c>
      <c r="AD187" s="1435">
        <v>11.52</v>
      </c>
      <c r="AE187" s="1435">
        <v>11.52</v>
      </c>
      <c r="AF187" s="1435">
        <v>11.52</v>
      </c>
      <c r="AG187" s="1435">
        <v>11.52</v>
      </c>
      <c r="AH187" s="1435">
        <v>11.52</v>
      </c>
      <c r="AI187" s="1435">
        <v>11.52</v>
      </c>
      <c r="AJ187" s="1435">
        <v>11.52</v>
      </c>
      <c r="AK187" s="1435">
        <v>11.52</v>
      </c>
      <c r="AL187" s="1435">
        <v>11.52</v>
      </c>
      <c r="AM187" s="1435">
        <v>11.52</v>
      </c>
      <c r="AN187" s="1435">
        <v>11.52</v>
      </c>
      <c r="AO187" s="1435">
        <v>11.52</v>
      </c>
      <c r="AP187" s="1435">
        <v>11.52</v>
      </c>
      <c r="AQ187" s="1435">
        <v>11.52</v>
      </c>
      <c r="AR187" s="1435">
        <v>11.52</v>
      </c>
      <c r="AS187" s="1435">
        <v>11.52</v>
      </c>
      <c r="AT187" s="1435">
        <v>11.52</v>
      </c>
      <c r="AU187" s="1435">
        <v>11.52</v>
      </c>
      <c r="AV187" s="1435">
        <v>11.52</v>
      </c>
      <c r="AW187" s="1435">
        <v>11.52</v>
      </c>
      <c r="AX187" s="1435">
        <v>11.52</v>
      </c>
      <c r="AY187" s="1435">
        <v>11.52</v>
      </c>
      <c r="AZ187" s="1435">
        <v>11.52</v>
      </c>
      <c r="BA187" s="1435">
        <v>11.52</v>
      </c>
      <c r="BB187" s="1435">
        <v>11.52</v>
      </c>
      <c r="BC187" s="1435">
        <v>11.52</v>
      </c>
      <c r="BD187" s="1435">
        <v>11.52</v>
      </c>
      <c r="BE187" s="1435">
        <v>11.52</v>
      </c>
      <c r="BF187" s="1435">
        <v>11.52</v>
      </c>
      <c r="BG187" s="1435">
        <v>11.52</v>
      </c>
      <c r="BH187" s="1435">
        <v>11.52</v>
      </c>
      <c r="BI187" s="1435">
        <v>11.52</v>
      </c>
      <c r="BJ187" s="1435">
        <v>11.52</v>
      </c>
      <c r="BK187" s="1435">
        <v>11.52</v>
      </c>
      <c r="BL187" s="1435">
        <v>11.52</v>
      </c>
      <c r="BM187" s="1435">
        <v>11.52</v>
      </c>
      <c r="BN187" s="1435">
        <v>11.52</v>
      </c>
      <c r="BO187" s="1435">
        <v>11.52</v>
      </c>
      <c r="BP187" s="1436"/>
      <c r="BQ187" s="1437"/>
      <c r="BR187" s="1437"/>
      <c r="BS187" s="1437"/>
      <c r="BT187" s="1437"/>
      <c r="BU187" s="1437"/>
      <c r="BV187" s="1437"/>
      <c r="BW187" s="1437"/>
      <c r="BX187" s="1437"/>
      <c r="BY187" s="1437"/>
      <c r="BZ187" s="1437"/>
      <c r="CA187" s="1437"/>
      <c r="CB187" s="1437"/>
      <c r="CC187" s="1437"/>
      <c r="CD187" s="1437"/>
      <c r="CE187" s="1437"/>
      <c r="CF187" s="1437"/>
      <c r="CG187" s="1437"/>
      <c r="CH187" s="1437"/>
      <c r="CI187" s="1437"/>
      <c r="CJ187" s="1437"/>
      <c r="CK187" s="1437"/>
      <c r="CL187" s="1437"/>
      <c r="CM187" s="1437"/>
      <c r="CN187" s="1503"/>
    </row>
    <row r="188" spans="2:92" ht="14.4" thickBot="1" x14ac:dyDescent="0.3">
      <c r="B188"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8" s="1427" t="s">
        <v>1737</v>
      </c>
      <c r="D188" s="1428" t="s">
        <v>1612</v>
      </c>
      <c r="E188" s="1429" t="s">
        <v>1293</v>
      </c>
      <c r="F188" s="1430" t="str">
        <f>VLOOKUP(TBL5_OptBen[[#This Row],[Option Type (defined list)]],'Option Typs_Grps'!B$2:C$47, 2, FALSE)</f>
        <v>Customer Options</v>
      </c>
      <c r="G188" s="1427" t="s">
        <v>1871</v>
      </c>
      <c r="H188" s="1428" t="s">
        <v>2114</v>
      </c>
      <c r="I188" s="1431" t="s">
        <v>355</v>
      </c>
      <c r="J188" s="1432" t="s">
        <v>146</v>
      </c>
      <c r="K188" s="1433">
        <v>2</v>
      </c>
      <c r="L188" s="366">
        <v>6.5</v>
      </c>
      <c r="M188" s="366">
        <v>6.5</v>
      </c>
      <c r="N188" s="366">
        <v>6.5</v>
      </c>
      <c r="O188" s="1577">
        <v>6.5</v>
      </c>
      <c r="P188" s="1578">
        <v>6.5</v>
      </c>
      <c r="Q188" s="1579">
        <v>6.5</v>
      </c>
      <c r="R188" s="1434">
        <v>6.5</v>
      </c>
      <c r="S188" s="1435">
        <v>6.5</v>
      </c>
      <c r="T188" s="1435">
        <v>6.5</v>
      </c>
      <c r="U188" s="1435">
        <v>6.5</v>
      </c>
      <c r="V188" s="1435">
        <v>6.5</v>
      </c>
      <c r="W188" s="1435">
        <v>6.5</v>
      </c>
      <c r="X188" s="1435">
        <v>6.5</v>
      </c>
      <c r="Y188" s="1435">
        <v>6.5</v>
      </c>
      <c r="Z188" s="1435">
        <v>6.5</v>
      </c>
      <c r="AA188" s="1435">
        <v>6.5</v>
      </c>
      <c r="AB188" s="1435">
        <v>6.5</v>
      </c>
      <c r="AC188" s="1435">
        <v>6.5</v>
      </c>
      <c r="AD188" s="1435">
        <v>6.5</v>
      </c>
      <c r="AE188" s="1435">
        <v>6.5</v>
      </c>
      <c r="AF188" s="1435">
        <v>6.5</v>
      </c>
      <c r="AG188" s="1435">
        <v>6.5</v>
      </c>
      <c r="AH188" s="1435">
        <v>6.5</v>
      </c>
      <c r="AI188" s="1435">
        <v>6.5</v>
      </c>
      <c r="AJ188" s="1435">
        <v>6.5</v>
      </c>
      <c r="AK188" s="1435">
        <v>6.5</v>
      </c>
      <c r="AL188" s="1435">
        <v>6.5</v>
      </c>
      <c r="AM188" s="1435">
        <v>6.5</v>
      </c>
      <c r="AN188" s="1435">
        <v>6.5</v>
      </c>
      <c r="AO188" s="1435">
        <v>6.5</v>
      </c>
      <c r="AP188" s="1435">
        <v>6.5</v>
      </c>
      <c r="AQ188" s="1435">
        <v>6.5</v>
      </c>
      <c r="AR188" s="1435">
        <v>6.5</v>
      </c>
      <c r="AS188" s="1435">
        <v>6.5</v>
      </c>
      <c r="AT188" s="1435">
        <v>6.5</v>
      </c>
      <c r="AU188" s="1435">
        <v>6.5</v>
      </c>
      <c r="AV188" s="1435">
        <v>6.5</v>
      </c>
      <c r="AW188" s="1435">
        <v>6.5</v>
      </c>
      <c r="AX188" s="1435">
        <v>6.5</v>
      </c>
      <c r="AY188" s="1435">
        <v>6.5</v>
      </c>
      <c r="AZ188" s="1435">
        <v>6.5</v>
      </c>
      <c r="BA188" s="1435">
        <v>6.5</v>
      </c>
      <c r="BB188" s="1435">
        <v>6.5</v>
      </c>
      <c r="BC188" s="1435">
        <v>6.5</v>
      </c>
      <c r="BD188" s="1435">
        <v>6.5</v>
      </c>
      <c r="BE188" s="1435">
        <v>6.5</v>
      </c>
      <c r="BF188" s="1435">
        <v>6.5</v>
      </c>
      <c r="BG188" s="1435">
        <v>6.5</v>
      </c>
      <c r="BH188" s="1435">
        <v>6.5</v>
      </c>
      <c r="BI188" s="1435">
        <v>6.5</v>
      </c>
      <c r="BJ188" s="1435">
        <v>6.5</v>
      </c>
      <c r="BK188" s="1435">
        <v>6.5</v>
      </c>
      <c r="BL188" s="1435">
        <v>6.5</v>
      </c>
      <c r="BM188" s="1435">
        <v>6.5</v>
      </c>
      <c r="BN188" s="1435">
        <v>6.5</v>
      </c>
      <c r="BO188" s="1435">
        <v>6.5</v>
      </c>
      <c r="BP188" s="1436"/>
      <c r="BQ188" s="1437"/>
      <c r="BR188" s="1437"/>
      <c r="BS188" s="1437"/>
      <c r="BT188" s="1437"/>
      <c r="BU188" s="1437"/>
      <c r="BV188" s="1437"/>
      <c r="BW188" s="1437"/>
      <c r="BX188" s="1437"/>
      <c r="BY188" s="1437"/>
      <c r="BZ188" s="1437"/>
      <c r="CA188" s="1437"/>
      <c r="CB188" s="1437"/>
      <c r="CC188" s="1437"/>
      <c r="CD188" s="1437"/>
      <c r="CE188" s="1437"/>
      <c r="CF188" s="1437"/>
      <c r="CG188" s="1437"/>
      <c r="CH188" s="1437"/>
      <c r="CI188" s="1437"/>
      <c r="CJ188" s="1437"/>
      <c r="CK188" s="1437"/>
      <c r="CL188" s="1437"/>
      <c r="CM188" s="1437"/>
      <c r="CN188" s="1503"/>
    </row>
    <row r="189" spans="2:92" ht="14.4" thickBot="1" x14ac:dyDescent="0.3">
      <c r="B189"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9" s="1427" t="s">
        <v>1738</v>
      </c>
      <c r="D189" s="1428" t="s">
        <v>1613</v>
      </c>
      <c r="E189" s="1429" t="s">
        <v>1293</v>
      </c>
      <c r="F189" s="1430" t="str">
        <f>VLOOKUP(TBL5_OptBen[[#This Row],[Option Type (defined list)]],'Option Typs_Grps'!B$2:C$47, 2, FALSE)</f>
        <v>Customer Options</v>
      </c>
      <c r="G189" s="1427" t="s">
        <v>1871</v>
      </c>
      <c r="H189" s="1428" t="s">
        <v>2114</v>
      </c>
      <c r="I189" s="1431" t="s">
        <v>355</v>
      </c>
      <c r="J189" s="1432" t="s">
        <v>146</v>
      </c>
      <c r="K189" s="1433">
        <v>2</v>
      </c>
      <c r="L189" s="366">
        <v>10.8</v>
      </c>
      <c r="M189" s="366">
        <v>10.8</v>
      </c>
      <c r="N189" s="366">
        <v>10.8</v>
      </c>
      <c r="O189" s="1577">
        <v>10.8</v>
      </c>
      <c r="P189" s="1578">
        <v>10.8</v>
      </c>
      <c r="Q189" s="1579">
        <v>10.8</v>
      </c>
      <c r="R189" s="1434">
        <v>10.8</v>
      </c>
      <c r="S189" s="1435">
        <v>10.8</v>
      </c>
      <c r="T189" s="1435">
        <v>10.8</v>
      </c>
      <c r="U189" s="1435">
        <v>10.8</v>
      </c>
      <c r="V189" s="1435">
        <v>10.8</v>
      </c>
      <c r="W189" s="1435">
        <v>10.8</v>
      </c>
      <c r="X189" s="1435">
        <v>10.8</v>
      </c>
      <c r="Y189" s="1435">
        <v>10.8</v>
      </c>
      <c r="Z189" s="1435">
        <v>10.8</v>
      </c>
      <c r="AA189" s="1435">
        <v>10.8</v>
      </c>
      <c r="AB189" s="1435">
        <v>10.8</v>
      </c>
      <c r="AC189" s="1435">
        <v>10.8</v>
      </c>
      <c r="AD189" s="1435">
        <v>10.8</v>
      </c>
      <c r="AE189" s="1435">
        <v>10.8</v>
      </c>
      <c r="AF189" s="1435">
        <v>10.8</v>
      </c>
      <c r="AG189" s="1435">
        <v>10.8</v>
      </c>
      <c r="AH189" s="1435">
        <v>10.8</v>
      </c>
      <c r="AI189" s="1435">
        <v>10.8</v>
      </c>
      <c r="AJ189" s="1435">
        <v>10.8</v>
      </c>
      <c r="AK189" s="1435">
        <v>10.8</v>
      </c>
      <c r="AL189" s="1435">
        <v>10.8</v>
      </c>
      <c r="AM189" s="1435">
        <v>10.8</v>
      </c>
      <c r="AN189" s="1435">
        <v>10.8</v>
      </c>
      <c r="AO189" s="1435">
        <v>10.8</v>
      </c>
      <c r="AP189" s="1435">
        <v>10.8</v>
      </c>
      <c r="AQ189" s="1435">
        <v>10.8</v>
      </c>
      <c r="AR189" s="1435">
        <v>10.8</v>
      </c>
      <c r="AS189" s="1435">
        <v>10.8</v>
      </c>
      <c r="AT189" s="1435">
        <v>10.8</v>
      </c>
      <c r="AU189" s="1435">
        <v>10.8</v>
      </c>
      <c r="AV189" s="1435">
        <v>10.8</v>
      </c>
      <c r="AW189" s="1435">
        <v>10.8</v>
      </c>
      <c r="AX189" s="1435">
        <v>10.8</v>
      </c>
      <c r="AY189" s="1435">
        <v>10.8</v>
      </c>
      <c r="AZ189" s="1435">
        <v>10.8</v>
      </c>
      <c r="BA189" s="1435">
        <v>10.8</v>
      </c>
      <c r="BB189" s="1435">
        <v>10.8</v>
      </c>
      <c r="BC189" s="1435">
        <v>10.8</v>
      </c>
      <c r="BD189" s="1435">
        <v>10.8</v>
      </c>
      <c r="BE189" s="1435">
        <v>10.8</v>
      </c>
      <c r="BF189" s="1435">
        <v>10.8</v>
      </c>
      <c r="BG189" s="1435">
        <v>10.8</v>
      </c>
      <c r="BH189" s="1435">
        <v>10.8</v>
      </c>
      <c r="BI189" s="1435">
        <v>10.8</v>
      </c>
      <c r="BJ189" s="1435">
        <v>10.8</v>
      </c>
      <c r="BK189" s="1435">
        <v>10.8</v>
      </c>
      <c r="BL189" s="1435">
        <v>10.8</v>
      </c>
      <c r="BM189" s="1435">
        <v>10.8</v>
      </c>
      <c r="BN189" s="1435">
        <v>10.8</v>
      </c>
      <c r="BO189" s="1435">
        <v>10.8</v>
      </c>
      <c r="BP189" s="1436"/>
      <c r="BQ189" s="1437"/>
      <c r="BR189" s="1437"/>
      <c r="BS189" s="1437"/>
      <c r="BT189" s="1437"/>
      <c r="BU189" s="1437"/>
      <c r="BV189" s="1437"/>
      <c r="BW189" s="1437"/>
      <c r="BX189" s="1437"/>
      <c r="BY189" s="1437"/>
      <c r="BZ189" s="1437"/>
      <c r="CA189" s="1437"/>
      <c r="CB189" s="1437"/>
      <c r="CC189" s="1437"/>
      <c r="CD189" s="1437"/>
      <c r="CE189" s="1437"/>
      <c r="CF189" s="1437"/>
      <c r="CG189" s="1437"/>
      <c r="CH189" s="1437"/>
      <c r="CI189" s="1437"/>
      <c r="CJ189" s="1437"/>
      <c r="CK189" s="1437"/>
      <c r="CL189" s="1437"/>
      <c r="CM189" s="1437"/>
      <c r="CN189" s="1503"/>
    </row>
    <row r="190" spans="2:92" ht="14.4" thickBot="1" x14ac:dyDescent="0.3">
      <c r="B190"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90" s="1427" t="s">
        <v>1736</v>
      </c>
      <c r="D190" s="1428" t="s">
        <v>2007</v>
      </c>
      <c r="E190" s="1429" t="s">
        <v>765</v>
      </c>
      <c r="F190" s="1430" t="str">
        <f>VLOOKUP(TBL5_OptBen[[#This Row],[Option Type (defined list)]],'Option Typs_Grps'!B$2:C$47, 2, FALSE)</f>
        <v>Resource Options</v>
      </c>
      <c r="G190" s="1427" t="s">
        <v>1871</v>
      </c>
      <c r="H190" s="1428" t="s">
        <v>2114</v>
      </c>
      <c r="I190" s="1431" t="s">
        <v>355</v>
      </c>
      <c r="J190" s="1432" t="s">
        <v>146</v>
      </c>
      <c r="K190" s="1433">
        <v>2</v>
      </c>
      <c r="L190" s="366">
        <v>3.6</v>
      </c>
      <c r="M190" s="366">
        <v>3.6</v>
      </c>
      <c r="N190" s="366">
        <v>3.6</v>
      </c>
      <c r="O190" s="1577">
        <v>3.6</v>
      </c>
      <c r="P190" s="1578">
        <v>3.6</v>
      </c>
      <c r="Q190" s="1579">
        <v>3.6</v>
      </c>
      <c r="R190" s="1434">
        <v>3.6</v>
      </c>
      <c r="S190" s="1435">
        <v>3.6</v>
      </c>
      <c r="T190" s="1435">
        <v>3.6</v>
      </c>
      <c r="U190" s="1435">
        <v>3.6</v>
      </c>
      <c r="V190" s="1435">
        <v>3.6</v>
      </c>
      <c r="W190" s="1435">
        <v>1.3</v>
      </c>
      <c r="X190" s="1435">
        <v>1.3</v>
      </c>
      <c r="Y190" s="1435">
        <v>1.3</v>
      </c>
      <c r="Z190" s="1435">
        <v>1.3</v>
      </c>
      <c r="AA190" s="1435">
        <v>1.3</v>
      </c>
      <c r="AB190" s="1435">
        <v>1.3</v>
      </c>
      <c r="AC190" s="1435">
        <v>1.3</v>
      </c>
      <c r="AD190" s="1435">
        <v>1.3</v>
      </c>
      <c r="AE190" s="1435">
        <v>1.3</v>
      </c>
      <c r="AF190" s="1435">
        <v>1.3</v>
      </c>
      <c r="AG190" s="1435">
        <v>1.3</v>
      </c>
      <c r="AH190" s="1435">
        <v>0</v>
      </c>
      <c r="AI190" s="1435">
        <v>0</v>
      </c>
      <c r="AJ190" s="1435">
        <v>0</v>
      </c>
      <c r="AK190" s="1435">
        <v>0</v>
      </c>
      <c r="AL190" s="1435">
        <v>0</v>
      </c>
      <c r="AM190" s="1435">
        <v>0</v>
      </c>
      <c r="AN190" s="1435">
        <v>0</v>
      </c>
      <c r="AO190" s="1435">
        <v>0</v>
      </c>
      <c r="AP190" s="1435">
        <v>0</v>
      </c>
      <c r="AQ190" s="1435">
        <v>0</v>
      </c>
      <c r="AR190" s="1435">
        <v>0</v>
      </c>
      <c r="AS190" s="1435">
        <v>0</v>
      </c>
      <c r="AT190" s="1435">
        <v>0</v>
      </c>
      <c r="AU190" s="1435">
        <v>0</v>
      </c>
      <c r="AV190" s="1435">
        <v>0</v>
      </c>
      <c r="AW190" s="1435">
        <v>0</v>
      </c>
      <c r="AX190" s="1435">
        <v>0</v>
      </c>
      <c r="AY190" s="1435">
        <v>0</v>
      </c>
      <c r="AZ190" s="1435">
        <v>0</v>
      </c>
      <c r="BA190" s="1435">
        <v>0</v>
      </c>
      <c r="BB190" s="1435">
        <v>0</v>
      </c>
      <c r="BC190" s="1435">
        <v>0</v>
      </c>
      <c r="BD190" s="1435">
        <v>0</v>
      </c>
      <c r="BE190" s="1435">
        <v>0</v>
      </c>
      <c r="BF190" s="1435">
        <v>0</v>
      </c>
      <c r="BG190" s="1435">
        <v>0</v>
      </c>
      <c r="BH190" s="1435">
        <v>0</v>
      </c>
      <c r="BI190" s="1435">
        <v>0</v>
      </c>
      <c r="BJ190" s="1435">
        <v>0</v>
      </c>
      <c r="BK190" s="1435">
        <v>0</v>
      </c>
      <c r="BL190" s="1435">
        <v>0</v>
      </c>
      <c r="BM190" s="1435">
        <v>0</v>
      </c>
      <c r="BN190" s="1435">
        <v>0</v>
      </c>
      <c r="BO190" s="1435">
        <v>0</v>
      </c>
      <c r="BP190" s="1436"/>
      <c r="BQ190" s="1437"/>
      <c r="BR190" s="1437"/>
      <c r="BS190" s="1437"/>
      <c r="BT190" s="1437"/>
      <c r="BU190" s="1437"/>
      <c r="BV190" s="1437"/>
      <c r="BW190" s="1437"/>
      <c r="BX190" s="1437"/>
      <c r="BY190" s="1437"/>
      <c r="BZ190" s="1437"/>
      <c r="CA190" s="1437"/>
      <c r="CB190" s="1437"/>
      <c r="CC190" s="1437"/>
      <c r="CD190" s="1437"/>
      <c r="CE190" s="1437"/>
      <c r="CF190" s="1437"/>
      <c r="CG190" s="1437"/>
      <c r="CH190" s="1437"/>
      <c r="CI190" s="1437"/>
      <c r="CJ190" s="1437"/>
      <c r="CK190" s="1437"/>
      <c r="CL190" s="1437"/>
      <c r="CM190" s="1437"/>
      <c r="CN190" s="1503"/>
    </row>
    <row r="191" spans="2:92" ht="14.4" thickBot="1" x14ac:dyDescent="0.3">
      <c r="B191"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1" s="1427" t="s">
        <v>2004</v>
      </c>
      <c r="D191" s="1428" t="s">
        <v>2005</v>
      </c>
      <c r="E191" s="1429" t="s">
        <v>775</v>
      </c>
      <c r="F191" s="1430" t="str">
        <f>VLOOKUP(TBL5_OptBen[[#This Row],[Option Type (defined list)]],'Option Typs_Grps'!B$2:C$47, 2, FALSE)</f>
        <v>Distribution Options</v>
      </c>
      <c r="G191" s="1427" t="s">
        <v>1871</v>
      </c>
      <c r="H191" s="1428" t="s">
        <v>2114</v>
      </c>
      <c r="I191" s="1431" t="s">
        <v>355</v>
      </c>
      <c r="J191" s="1432" t="s">
        <v>146</v>
      </c>
      <c r="K191" s="1433">
        <v>2</v>
      </c>
      <c r="L191" s="366"/>
      <c r="M191" s="366"/>
      <c r="N191" s="366"/>
      <c r="O191" s="1577"/>
      <c r="P191" s="1578"/>
      <c r="Q191" s="1579"/>
      <c r="R191" s="1434"/>
      <c r="S191" s="1435"/>
      <c r="T191" s="1435"/>
      <c r="U191" s="1435"/>
      <c r="V191" s="1435"/>
      <c r="W191" s="1435"/>
      <c r="X191" s="1435"/>
      <c r="Y191" s="1435"/>
      <c r="Z191" s="1435"/>
      <c r="AA191" s="1435"/>
      <c r="AB191" s="1435"/>
      <c r="AC191" s="1435"/>
      <c r="AD191" s="1435"/>
      <c r="AE191" s="1435"/>
      <c r="AF191" s="1435"/>
      <c r="AG191" s="1435"/>
      <c r="AH191" s="1435"/>
      <c r="AI191" s="1435"/>
      <c r="AJ191" s="1435"/>
      <c r="AK191" s="1435"/>
      <c r="AL191" s="1435"/>
      <c r="AM191" s="1435"/>
      <c r="AN191" s="1435"/>
      <c r="AO191" s="1435">
        <v>12.3170786</v>
      </c>
      <c r="AP191" s="1435">
        <v>9.8753270000000004</v>
      </c>
      <c r="AQ191" s="1435">
        <v>6.6895985600000003</v>
      </c>
      <c r="AR191" s="1435">
        <v>2.9768949999999998</v>
      </c>
      <c r="AS191" s="1435">
        <v>6.4493947</v>
      </c>
      <c r="AT191" s="1435">
        <v>20.58259</v>
      </c>
      <c r="AU191" s="1435">
        <v>20.877523400000001</v>
      </c>
      <c r="AV191" s="1435">
        <v>20.836175900000001</v>
      </c>
      <c r="AW191" s="1435">
        <v>22.212917300000001</v>
      </c>
      <c r="AX191" s="1435">
        <v>22.1221</v>
      </c>
      <c r="AY191" s="1435">
        <v>22.863142</v>
      </c>
      <c r="AZ191" s="1435">
        <v>23.028665499999999</v>
      </c>
      <c r="BA191" s="1435">
        <v>23.672758099999999</v>
      </c>
      <c r="BB191" s="1435">
        <v>23.46039</v>
      </c>
      <c r="BC191" s="1435">
        <v>24.536342600000001</v>
      </c>
      <c r="BD191" s="1435">
        <v>24.937885300000001</v>
      </c>
      <c r="BE191" s="1435">
        <v>24.964557599999999</v>
      </c>
      <c r="BF191" s="1435">
        <v>23.538160000000001</v>
      </c>
      <c r="BG191" s="1435">
        <v>22.693332699999999</v>
      </c>
      <c r="BH191" s="1435">
        <v>21.274394999999998</v>
      </c>
      <c r="BI191" s="1435">
        <v>20.759166700000002</v>
      </c>
      <c r="BJ191" s="1435">
        <v>19.64894</v>
      </c>
      <c r="BK191" s="1435">
        <v>18.3249016</v>
      </c>
      <c r="BL191" s="1435">
        <v>17.726085699999999</v>
      </c>
      <c r="BM191" s="1435">
        <v>17.218856800000001</v>
      </c>
      <c r="BN191" s="1435">
        <v>17.33906</v>
      </c>
      <c r="BO191" s="1435">
        <v>17.562131900000001</v>
      </c>
      <c r="BP191" s="1436"/>
      <c r="BQ191" s="1437"/>
      <c r="BR191" s="1437"/>
      <c r="BS191" s="1437"/>
      <c r="BT191" s="1437"/>
      <c r="BU191" s="1437"/>
      <c r="BV191" s="1437"/>
      <c r="BW191" s="1437"/>
      <c r="BX191" s="1437"/>
      <c r="BY191" s="1437"/>
      <c r="BZ191" s="1437"/>
      <c r="CA191" s="1437"/>
      <c r="CB191" s="1437"/>
      <c r="CC191" s="1437"/>
      <c r="CD191" s="1437"/>
      <c r="CE191" s="1437"/>
      <c r="CF191" s="1437"/>
      <c r="CG191" s="1437"/>
      <c r="CH191" s="1437"/>
      <c r="CI191" s="1437"/>
      <c r="CJ191" s="1437"/>
      <c r="CK191" s="1437"/>
      <c r="CL191" s="1437"/>
      <c r="CM191" s="1437"/>
      <c r="CN191" s="1503"/>
    </row>
    <row r="192" spans="2:92" ht="14.4" thickBot="1" x14ac:dyDescent="0.3">
      <c r="B192"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2" s="1427" t="s">
        <v>2227</v>
      </c>
      <c r="D192" s="1428" t="s">
        <v>2228</v>
      </c>
      <c r="E192" s="1429" t="s">
        <v>775</v>
      </c>
      <c r="F192" s="1430" t="str">
        <f>VLOOKUP(TBL5_OptBen[[#This Row],[Option Type (defined list)]],'Option Typs_Grps'!B$2:C$47, 2, FALSE)</f>
        <v>Distribution Options</v>
      </c>
      <c r="G192" s="1427" t="s">
        <v>1871</v>
      </c>
      <c r="H192" s="1428" t="s">
        <v>2114</v>
      </c>
      <c r="I192" s="1431" t="s">
        <v>355</v>
      </c>
      <c r="J192" s="1432" t="s">
        <v>146</v>
      </c>
      <c r="K192" s="1433">
        <v>2</v>
      </c>
      <c r="L192" s="366"/>
      <c r="M192" s="366">
        <v>0</v>
      </c>
      <c r="N192" s="366">
        <v>0</v>
      </c>
      <c r="O192" s="1577">
        <v>0</v>
      </c>
      <c r="P192" s="1578">
        <v>0</v>
      </c>
      <c r="Q192" s="1579">
        <v>0</v>
      </c>
      <c r="R192" s="1434">
        <v>0</v>
      </c>
      <c r="S192" s="1435">
        <v>0</v>
      </c>
      <c r="T192" s="1435">
        <v>0</v>
      </c>
      <c r="U192" s="1435">
        <v>0</v>
      </c>
      <c r="V192" s="1435">
        <v>0</v>
      </c>
      <c r="W192" s="1435">
        <v>0</v>
      </c>
      <c r="X192" s="1435">
        <v>0</v>
      </c>
      <c r="Y192" s="1435">
        <v>0</v>
      </c>
      <c r="Z192" s="1435">
        <v>0</v>
      </c>
      <c r="AA192" s="1435">
        <v>0</v>
      </c>
      <c r="AB192" s="1435">
        <v>0</v>
      </c>
      <c r="AC192" s="1435">
        <v>0</v>
      </c>
      <c r="AD192" s="1435">
        <v>0</v>
      </c>
      <c r="AE192" s="1435">
        <v>0</v>
      </c>
      <c r="AF192" s="1435">
        <v>0</v>
      </c>
      <c r="AG192" s="1435">
        <v>0</v>
      </c>
      <c r="AH192" s="1435">
        <v>0</v>
      </c>
      <c r="AI192" s="1435">
        <v>0</v>
      </c>
      <c r="AJ192" s="1435">
        <v>0</v>
      </c>
      <c r="AK192" s="1435">
        <v>0</v>
      </c>
      <c r="AL192" s="1435">
        <v>0</v>
      </c>
      <c r="AM192" s="1435">
        <v>0</v>
      </c>
      <c r="AN192" s="1435">
        <v>0</v>
      </c>
      <c r="AO192" s="1435">
        <v>0</v>
      </c>
      <c r="AP192" s="1435">
        <v>0</v>
      </c>
      <c r="AQ192" s="1435">
        <v>0</v>
      </c>
      <c r="AR192" s="1435">
        <v>0</v>
      </c>
      <c r="AS192" s="1435">
        <v>0</v>
      </c>
      <c r="AT192" s="1435">
        <v>0</v>
      </c>
      <c r="AU192" s="1435">
        <v>0</v>
      </c>
      <c r="AV192" s="1435">
        <v>0</v>
      </c>
      <c r="AW192" s="1435">
        <v>0</v>
      </c>
      <c r="AX192" s="1435">
        <v>0</v>
      </c>
      <c r="AY192" s="1435">
        <v>0</v>
      </c>
      <c r="AZ192" s="1435">
        <v>0</v>
      </c>
      <c r="BA192" s="1435">
        <v>0</v>
      </c>
      <c r="BB192" s="1435">
        <v>0</v>
      </c>
      <c r="BC192" s="1435">
        <v>0</v>
      </c>
      <c r="BD192" s="1435">
        <v>0</v>
      </c>
      <c r="BE192" s="1435">
        <v>0</v>
      </c>
      <c r="BF192" s="1435">
        <v>0</v>
      </c>
      <c r="BG192" s="1435">
        <v>0</v>
      </c>
      <c r="BH192" s="1435">
        <v>0</v>
      </c>
      <c r="BI192" s="1435">
        <v>0</v>
      </c>
      <c r="BJ192" s="1435">
        <v>0</v>
      </c>
      <c r="BK192" s="1435">
        <v>0</v>
      </c>
      <c r="BL192" s="1435">
        <v>0</v>
      </c>
      <c r="BM192" s="1435">
        <v>0</v>
      </c>
      <c r="BN192" s="1435">
        <v>0</v>
      </c>
      <c r="BO192" s="1435">
        <v>0</v>
      </c>
      <c r="BP192" s="1436"/>
      <c r="BQ192" s="1437"/>
      <c r="BR192" s="1437"/>
      <c r="BS192" s="1437"/>
      <c r="BT192" s="1437"/>
      <c r="BU192" s="1437"/>
      <c r="BV192" s="1437"/>
      <c r="BW192" s="1437"/>
      <c r="BX192" s="1437"/>
      <c r="BY192" s="1437"/>
      <c r="BZ192" s="1437"/>
      <c r="CA192" s="1437"/>
      <c r="CB192" s="1437"/>
      <c r="CC192" s="1437"/>
      <c r="CD192" s="1437"/>
      <c r="CE192" s="1437"/>
      <c r="CF192" s="1437"/>
      <c r="CG192" s="1437"/>
      <c r="CH192" s="1437"/>
      <c r="CI192" s="1437"/>
      <c r="CJ192" s="1437"/>
      <c r="CK192" s="1437"/>
      <c r="CL192" s="1437"/>
      <c r="CM192" s="1437"/>
      <c r="CN192" s="1503"/>
    </row>
    <row r="193" spans="2:92" ht="14.4" thickBot="1" x14ac:dyDescent="0.3">
      <c r="B193"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3" s="1427" t="s">
        <v>2229</v>
      </c>
      <c r="D193" s="1428" t="s">
        <v>2230</v>
      </c>
      <c r="E193" s="1429" t="s">
        <v>775</v>
      </c>
      <c r="F193" s="1430" t="str">
        <f>VLOOKUP(TBL5_OptBen[[#This Row],[Option Type (defined list)]],'Option Typs_Grps'!B$2:C$47, 2, FALSE)</f>
        <v>Distribution Options</v>
      </c>
      <c r="G193" s="1427" t="s">
        <v>1871</v>
      </c>
      <c r="H193" s="1428" t="s">
        <v>2114</v>
      </c>
      <c r="I193" s="1431" t="s">
        <v>355</v>
      </c>
      <c r="J193" s="1432" t="s">
        <v>146</v>
      </c>
      <c r="K193" s="1433">
        <v>2</v>
      </c>
      <c r="L193" s="366"/>
      <c r="M193" s="366"/>
      <c r="N193" s="366"/>
      <c r="O193" s="1577"/>
      <c r="P193" s="1578"/>
      <c r="Q193" s="1579"/>
      <c r="R193" s="1434"/>
      <c r="S193" s="1435"/>
      <c r="T193" s="1435"/>
      <c r="U193" s="1435"/>
      <c r="V193" s="1435">
        <v>-24</v>
      </c>
      <c r="W193" s="1435">
        <v>-24</v>
      </c>
      <c r="X193" s="1435">
        <v>-24</v>
      </c>
      <c r="Y193" s="1435">
        <v>-24</v>
      </c>
      <c r="Z193" s="1435">
        <v>-24</v>
      </c>
      <c r="AA193" s="1435">
        <v>-24</v>
      </c>
      <c r="AB193" s="1435">
        <v>-24</v>
      </c>
      <c r="AC193" s="1435">
        <v>-24</v>
      </c>
      <c r="AD193" s="1435">
        <v>-24</v>
      </c>
      <c r="AE193" s="1435">
        <v>-24</v>
      </c>
      <c r="AF193" s="1435">
        <v>-8.7107609999999998</v>
      </c>
      <c r="AG193" s="1435">
        <v>-11.017916700000001</v>
      </c>
      <c r="AH193" s="1435">
        <v>-13.097706799999999</v>
      </c>
      <c r="AI193" s="1435">
        <v>-17.599868799999999</v>
      </c>
      <c r="AJ193" s="1435">
        <v>-8.9302480000000006</v>
      </c>
      <c r="AK193" s="1435">
        <v>-7.1624527000000002</v>
      </c>
      <c r="AL193" s="1435">
        <v>-3.9709400000000001</v>
      </c>
      <c r="AM193" s="1435">
        <v>-6.7100973100000001</v>
      </c>
      <c r="AN193" s="1435">
        <v>-9.1270150000000001</v>
      </c>
      <c r="AO193" s="1435">
        <v>0</v>
      </c>
      <c r="AP193" s="1435">
        <v>0</v>
      </c>
      <c r="AQ193" s="1435">
        <v>0</v>
      </c>
      <c r="AR193" s="1435">
        <v>0</v>
      </c>
      <c r="AS193" s="1435">
        <v>0</v>
      </c>
      <c r="AT193" s="1435">
        <v>0</v>
      </c>
      <c r="AU193" s="1435">
        <v>0</v>
      </c>
      <c r="AV193" s="1435">
        <v>0</v>
      </c>
      <c r="AW193" s="1435">
        <v>0</v>
      </c>
      <c r="AX193" s="1435">
        <v>0</v>
      </c>
      <c r="AY193" s="1435">
        <v>0</v>
      </c>
      <c r="AZ193" s="1435">
        <v>0</v>
      </c>
      <c r="BA193" s="1435">
        <v>0</v>
      </c>
      <c r="BB193" s="1435">
        <v>0</v>
      </c>
      <c r="BC193" s="1435">
        <v>0</v>
      </c>
      <c r="BD193" s="1435">
        <v>0</v>
      </c>
      <c r="BE193" s="1435">
        <v>0</v>
      </c>
      <c r="BF193" s="1435">
        <v>0</v>
      </c>
      <c r="BG193" s="1435">
        <v>0</v>
      </c>
      <c r="BH193" s="1435">
        <v>0</v>
      </c>
      <c r="BI193" s="1435">
        <v>0</v>
      </c>
      <c r="BJ193" s="1435">
        <v>0</v>
      </c>
      <c r="BK193" s="1435">
        <v>0</v>
      </c>
      <c r="BL193" s="1435">
        <v>0</v>
      </c>
      <c r="BM193" s="1435">
        <v>0</v>
      </c>
      <c r="BN193" s="1435">
        <v>0</v>
      </c>
      <c r="BO193" s="1435">
        <v>0</v>
      </c>
      <c r="BP193" s="1436"/>
      <c r="BQ193" s="1437"/>
      <c r="BR193" s="1437"/>
      <c r="BS193" s="1437"/>
      <c r="BT193" s="1437"/>
      <c r="BU193" s="1437"/>
      <c r="BV193" s="1437"/>
      <c r="BW193" s="1437"/>
      <c r="BX193" s="1437"/>
      <c r="BY193" s="1437"/>
      <c r="BZ193" s="1437"/>
      <c r="CA193" s="1437"/>
      <c r="CB193" s="1437"/>
      <c r="CC193" s="1437"/>
      <c r="CD193" s="1437"/>
      <c r="CE193" s="1437"/>
      <c r="CF193" s="1437"/>
      <c r="CG193" s="1437"/>
      <c r="CH193" s="1437"/>
      <c r="CI193" s="1437"/>
      <c r="CJ193" s="1437"/>
      <c r="CK193" s="1437"/>
      <c r="CL193" s="1437"/>
      <c r="CM193" s="1437"/>
      <c r="CN193" s="1503"/>
    </row>
    <row r="194" spans="2:92" ht="14.4" thickBot="1" x14ac:dyDescent="0.3">
      <c r="B194"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4" s="1427" t="s">
        <v>2246</v>
      </c>
      <c r="D194" s="1428" t="s">
        <v>2231</v>
      </c>
      <c r="E194" s="1429" t="s">
        <v>775</v>
      </c>
      <c r="F194" s="1430" t="str">
        <f>VLOOKUP(TBL5_OptBen[[#This Row],[Option Type (defined list)]],'Option Typs_Grps'!B$2:C$47, 2, FALSE)</f>
        <v>Distribution Options</v>
      </c>
      <c r="G194" s="1427" t="s">
        <v>1871</v>
      </c>
      <c r="H194" s="1428" t="s">
        <v>2114</v>
      </c>
      <c r="I194" s="1431" t="s">
        <v>355</v>
      </c>
      <c r="J194" s="1432" t="s">
        <v>146</v>
      </c>
      <c r="K194" s="1433">
        <v>2</v>
      </c>
      <c r="L194" s="366"/>
      <c r="M194" s="366">
        <v>0</v>
      </c>
      <c r="N194" s="366">
        <v>0</v>
      </c>
      <c r="O194" s="1577">
        <v>0</v>
      </c>
      <c r="P194" s="1578">
        <v>0</v>
      </c>
      <c r="Q194" s="1579">
        <v>0</v>
      </c>
      <c r="R194" s="1434">
        <v>0</v>
      </c>
      <c r="S194" s="1435">
        <v>0</v>
      </c>
      <c r="T194" s="1435">
        <v>0</v>
      </c>
      <c r="U194" s="1435">
        <v>0</v>
      </c>
      <c r="V194" s="1435">
        <v>0</v>
      </c>
      <c r="W194" s="1435">
        <v>0</v>
      </c>
      <c r="X194" s="1435">
        <v>0</v>
      </c>
      <c r="Y194" s="1435">
        <v>0</v>
      </c>
      <c r="Z194" s="1435">
        <v>0</v>
      </c>
      <c r="AA194" s="1435">
        <v>0</v>
      </c>
      <c r="AB194" s="1435">
        <v>0</v>
      </c>
      <c r="AC194" s="1435">
        <v>0</v>
      </c>
      <c r="AD194" s="1435">
        <v>0</v>
      </c>
      <c r="AE194" s="1435">
        <v>0</v>
      </c>
      <c r="AF194" s="1435">
        <v>0</v>
      </c>
      <c r="AG194" s="1435">
        <v>0</v>
      </c>
      <c r="AH194" s="1435">
        <v>0</v>
      </c>
      <c r="AI194" s="1435">
        <v>0</v>
      </c>
      <c r="AJ194" s="1435">
        <v>0</v>
      </c>
      <c r="AK194" s="1435">
        <v>0</v>
      </c>
      <c r="AL194" s="1435">
        <v>0</v>
      </c>
      <c r="AM194" s="1435">
        <v>0</v>
      </c>
      <c r="AN194" s="1435">
        <v>0</v>
      </c>
      <c r="AO194" s="1435">
        <v>0</v>
      </c>
      <c r="AP194" s="1435">
        <v>0</v>
      </c>
      <c r="AQ194" s="1435">
        <v>0</v>
      </c>
      <c r="AR194" s="1435">
        <v>0</v>
      </c>
      <c r="AS194" s="1435">
        <v>0</v>
      </c>
      <c r="AT194" s="1435">
        <v>0</v>
      </c>
      <c r="AU194" s="1435">
        <v>0</v>
      </c>
      <c r="AV194" s="1435">
        <v>0</v>
      </c>
      <c r="AW194" s="1435">
        <v>0</v>
      </c>
      <c r="AX194" s="1435">
        <v>0</v>
      </c>
      <c r="AY194" s="1435">
        <v>0</v>
      </c>
      <c r="AZ194" s="1435">
        <v>0</v>
      </c>
      <c r="BA194" s="1435">
        <v>0</v>
      </c>
      <c r="BB194" s="1435">
        <v>0</v>
      </c>
      <c r="BC194" s="1435">
        <v>0</v>
      </c>
      <c r="BD194" s="1435">
        <v>0</v>
      </c>
      <c r="BE194" s="1435">
        <v>0</v>
      </c>
      <c r="BF194" s="1435">
        <v>0</v>
      </c>
      <c r="BG194" s="1435">
        <v>0</v>
      </c>
      <c r="BH194" s="1435">
        <v>0</v>
      </c>
      <c r="BI194" s="1435">
        <v>0</v>
      </c>
      <c r="BJ194" s="1435">
        <v>0</v>
      </c>
      <c r="BK194" s="1435">
        <v>0</v>
      </c>
      <c r="BL194" s="1435">
        <v>0</v>
      </c>
      <c r="BM194" s="1435">
        <v>0</v>
      </c>
      <c r="BN194" s="1435">
        <v>0</v>
      </c>
      <c r="BO194" s="1435">
        <v>0</v>
      </c>
      <c r="BP194" s="1436"/>
      <c r="BQ194" s="1437"/>
      <c r="BR194" s="1437"/>
      <c r="BS194" s="1437"/>
      <c r="BT194" s="1437"/>
      <c r="BU194" s="1437"/>
      <c r="BV194" s="1437"/>
      <c r="BW194" s="1437"/>
      <c r="BX194" s="1437"/>
      <c r="BY194" s="1437"/>
      <c r="BZ194" s="1437"/>
      <c r="CA194" s="1437"/>
      <c r="CB194" s="1437"/>
      <c r="CC194" s="1437"/>
      <c r="CD194" s="1437"/>
      <c r="CE194" s="1437"/>
      <c r="CF194" s="1437"/>
      <c r="CG194" s="1437"/>
      <c r="CH194" s="1437"/>
      <c r="CI194" s="1437"/>
      <c r="CJ194" s="1437"/>
      <c r="CK194" s="1437"/>
      <c r="CL194" s="1437"/>
      <c r="CM194" s="1437"/>
      <c r="CN194" s="1503"/>
    </row>
    <row r="195" spans="2:92" ht="14.4" thickBot="1" x14ac:dyDescent="0.3">
      <c r="B195"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5" s="1427" t="s">
        <v>2247</v>
      </c>
      <c r="D195" s="1428" t="s">
        <v>2232</v>
      </c>
      <c r="E195" s="1429" t="s">
        <v>775</v>
      </c>
      <c r="F195" s="1430" t="str">
        <f>VLOOKUP(TBL5_OptBen[[#This Row],[Option Type (defined list)]],'Option Typs_Grps'!B$2:C$47, 2, FALSE)</f>
        <v>Distribution Options</v>
      </c>
      <c r="G195" s="1427" t="s">
        <v>1871</v>
      </c>
      <c r="H195" s="1428" t="s">
        <v>2114</v>
      </c>
      <c r="I195" s="1431" t="s">
        <v>355</v>
      </c>
      <c r="J195" s="1432" t="s">
        <v>146</v>
      </c>
      <c r="K195" s="1433">
        <v>2</v>
      </c>
      <c r="L195" s="366"/>
      <c r="M195" s="366"/>
      <c r="N195" s="366"/>
      <c r="O195" s="1577"/>
      <c r="P195" s="1578"/>
      <c r="Q195" s="1579"/>
      <c r="R195" s="1434"/>
      <c r="S195" s="1435">
        <v>-14.03187</v>
      </c>
      <c r="T195" s="1435">
        <v>-15</v>
      </c>
      <c r="U195" s="1435">
        <v>-10.634192499999999</v>
      </c>
      <c r="V195" s="1435">
        <v>-12.21373</v>
      </c>
      <c r="W195" s="1435">
        <v>-15</v>
      </c>
      <c r="X195" s="1435">
        <v>-15</v>
      </c>
      <c r="Y195" s="1435">
        <v>-15</v>
      </c>
      <c r="Z195" s="1435">
        <v>-15</v>
      </c>
      <c r="AA195" s="1435">
        <v>-15</v>
      </c>
      <c r="AB195" s="1435">
        <v>-15</v>
      </c>
      <c r="AC195" s="1435">
        <v>-15</v>
      </c>
      <c r="AD195" s="1435">
        <v>-15</v>
      </c>
      <c r="AE195" s="1435">
        <v>-15</v>
      </c>
      <c r="AF195" s="1435">
        <v>-15</v>
      </c>
      <c r="AG195" s="1435">
        <v>-14.899755499999999</v>
      </c>
      <c r="AH195" s="1435">
        <v>-11.1801634</v>
      </c>
      <c r="AI195" s="1435">
        <v>-7.3025994299999999</v>
      </c>
      <c r="AJ195" s="1435">
        <v>-7.9755969999999996</v>
      </c>
      <c r="AK195" s="1435">
        <v>-9.3471899999999994</v>
      </c>
      <c r="AL195" s="1435">
        <v>-13.077299999999999</v>
      </c>
      <c r="AM195" s="1435">
        <v>-11.21153</v>
      </c>
      <c r="AN195" s="1435">
        <v>-11.457140000000001</v>
      </c>
      <c r="AO195" s="1435">
        <v>-11.9325314</v>
      </c>
      <c r="AP195" s="1435">
        <v>-10.5349874</v>
      </c>
      <c r="AQ195" s="1435">
        <v>-8.1590360000000004</v>
      </c>
      <c r="AR195" s="1435">
        <v>-4.9207200000000002</v>
      </c>
      <c r="AS195" s="1435">
        <v>-7.5560470000000004</v>
      </c>
      <c r="AT195" s="1435">
        <v>-0.38596000000000003</v>
      </c>
      <c r="AU195" s="1435">
        <v>0</v>
      </c>
      <c r="AV195" s="1435">
        <v>0</v>
      </c>
      <c r="AW195" s="1435">
        <v>0</v>
      </c>
      <c r="AX195" s="1435">
        <v>0</v>
      </c>
      <c r="AY195" s="1435">
        <v>0</v>
      </c>
      <c r="AZ195" s="1435">
        <v>0</v>
      </c>
      <c r="BA195" s="1435">
        <v>0</v>
      </c>
      <c r="BB195" s="1435">
        <v>0</v>
      </c>
      <c r="BC195" s="1435">
        <v>0</v>
      </c>
      <c r="BD195" s="1435">
        <v>0</v>
      </c>
      <c r="BE195" s="1435">
        <v>0</v>
      </c>
      <c r="BF195" s="1435">
        <v>0</v>
      </c>
      <c r="BG195" s="1435">
        <v>0</v>
      </c>
      <c r="BH195" s="1435">
        <v>0</v>
      </c>
      <c r="BI195" s="1435">
        <v>0</v>
      </c>
      <c r="BJ195" s="1435">
        <v>0</v>
      </c>
      <c r="BK195" s="1435">
        <v>0</v>
      </c>
      <c r="BL195" s="1435">
        <v>0</v>
      </c>
      <c r="BM195" s="1435">
        <v>0</v>
      </c>
      <c r="BN195" s="1435">
        <v>0</v>
      </c>
      <c r="BO195" s="1435">
        <v>0</v>
      </c>
      <c r="BP195" s="1436"/>
      <c r="BQ195" s="1437"/>
      <c r="BR195" s="1437"/>
      <c r="BS195" s="1437"/>
      <c r="BT195" s="1437"/>
      <c r="BU195" s="1437"/>
      <c r="BV195" s="1437"/>
      <c r="BW195" s="1437"/>
      <c r="BX195" s="1437"/>
      <c r="BY195" s="1437"/>
      <c r="BZ195" s="1437"/>
      <c r="CA195" s="1437"/>
      <c r="CB195" s="1437"/>
      <c r="CC195" s="1437"/>
      <c r="CD195" s="1437"/>
      <c r="CE195" s="1437"/>
      <c r="CF195" s="1437"/>
      <c r="CG195" s="1437"/>
      <c r="CH195" s="1437"/>
      <c r="CI195" s="1437"/>
      <c r="CJ195" s="1437"/>
      <c r="CK195" s="1437"/>
      <c r="CL195" s="1437"/>
      <c r="CM195" s="1437"/>
      <c r="CN195" s="1503"/>
    </row>
    <row r="196" spans="2:92" ht="14.4" thickBot="1" x14ac:dyDescent="0.3">
      <c r="B196"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6" s="1427" t="s">
        <v>2233</v>
      </c>
      <c r="D196" s="1428" t="s">
        <v>2234</v>
      </c>
      <c r="E196" s="1429" t="s">
        <v>775</v>
      </c>
      <c r="F196" s="1430" t="str">
        <f>VLOOKUP(TBL5_OptBen[[#This Row],[Option Type (defined list)]],'Option Typs_Grps'!B$2:C$47, 2, FALSE)</f>
        <v>Distribution Options</v>
      </c>
      <c r="G196" s="1427" t="s">
        <v>1871</v>
      </c>
      <c r="H196" s="1428" t="s">
        <v>2114</v>
      </c>
      <c r="I196" s="1431" t="s">
        <v>355</v>
      </c>
      <c r="J196" s="1432" t="s">
        <v>146</v>
      </c>
      <c r="K196" s="1433">
        <v>2</v>
      </c>
      <c r="L196" s="366"/>
      <c r="M196" s="366"/>
      <c r="N196" s="366"/>
      <c r="O196" s="1577"/>
      <c r="P196" s="1578"/>
      <c r="Q196" s="1579"/>
      <c r="R196" s="1434"/>
      <c r="S196" s="1435"/>
      <c r="T196" s="1435"/>
      <c r="U196" s="1435"/>
      <c r="V196" s="1435">
        <v>-18.690685299999998</v>
      </c>
      <c r="W196" s="1435">
        <v>-9.3207609999999992</v>
      </c>
      <c r="X196" s="1435">
        <v>-8.4185929999999995</v>
      </c>
      <c r="Y196" s="1435">
        <v>-6.7612509999999997</v>
      </c>
      <c r="Z196" s="1435">
        <v>-6.1342230000000004</v>
      </c>
      <c r="AA196" s="1435">
        <v>-5.8046455400000001</v>
      </c>
      <c r="AB196" s="1435">
        <v>-2.1</v>
      </c>
      <c r="AC196" s="1435">
        <v>-6.4396849999999999</v>
      </c>
      <c r="AD196" s="1435">
        <v>-5.07771873</v>
      </c>
      <c r="AE196" s="1435">
        <v>-3.7299237299999999</v>
      </c>
      <c r="AF196" s="1435">
        <v>-2.1</v>
      </c>
      <c r="AG196" s="1435">
        <v>-2.1</v>
      </c>
      <c r="AH196" s="1435">
        <v>-2.1</v>
      </c>
      <c r="AI196" s="1435">
        <v>-2.1</v>
      </c>
      <c r="AJ196" s="1435">
        <v>-2.1</v>
      </c>
      <c r="AK196" s="1435">
        <v>-2.1</v>
      </c>
      <c r="AL196" s="1435">
        <v>-2.1</v>
      </c>
      <c r="AM196" s="1435">
        <v>-2.1</v>
      </c>
      <c r="AN196" s="1435">
        <v>0</v>
      </c>
      <c r="AO196" s="1435">
        <v>0</v>
      </c>
      <c r="AP196" s="1435">
        <v>0</v>
      </c>
      <c r="AQ196" s="1435">
        <v>0</v>
      </c>
      <c r="AR196" s="1435">
        <v>0</v>
      </c>
      <c r="AS196" s="1435">
        <v>0</v>
      </c>
      <c r="AT196" s="1435">
        <v>0</v>
      </c>
      <c r="AU196" s="1435">
        <v>0</v>
      </c>
      <c r="AV196" s="1435">
        <v>0</v>
      </c>
      <c r="AW196" s="1435">
        <v>0</v>
      </c>
      <c r="AX196" s="1435">
        <v>0</v>
      </c>
      <c r="AY196" s="1435">
        <v>0</v>
      </c>
      <c r="AZ196" s="1435">
        <v>0</v>
      </c>
      <c r="BA196" s="1435">
        <v>0</v>
      </c>
      <c r="BB196" s="1435">
        <v>0</v>
      </c>
      <c r="BC196" s="1435">
        <v>0</v>
      </c>
      <c r="BD196" s="1435">
        <v>0</v>
      </c>
      <c r="BE196" s="1435">
        <v>0</v>
      </c>
      <c r="BF196" s="1435">
        <v>0</v>
      </c>
      <c r="BG196" s="1435">
        <v>0</v>
      </c>
      <c r="BH196" s="1435">
        <v>0</v>
      </c>
      <c r="BI196" s="1435">
        <v>0</v>
      </c>
      <c r="BJ196" s="1435">
        <v>0</v>
      </c>
      <c r="BK196" s="1435">
        <v>0</v>
      </c>
      <c r="BL196" s="1435">
        <v>0</v>
      </c>
      <c r="BM196" s="1435">
        <v>0</v>
      </c>
      <c r="BN196" s="1435">
        <v>0</v>
      </c>
      <c r="BO196" s="1435">
        <v>0</v>
      </c>
      <c r="BP196" s="1436"/>
      <c r="BQ196" s="1437"/>
      <c r="BR196" s="1437"/>
      <c r="BS196" s="1437"/>
      <c r="BT196" s="1437"/>
      <c r="BU196" s="1437"/>
      <c r="BV196" s="1437"/>
      <c r="BW196" s="1437"/>
      <c r="BX196" s="1437"/>
      <c r="BY196" s="1437"/>
      <c r="BZ196" s="1437"/>
      <c r="CA196" s="1437"/>
      <c r="CB196" s="1437"/>
      <c r="CC196" s="1437"/>
      <c r="CD196" s="1437"/>
      <c r="CE196" s="1437"/>
      <c r="CF196" s="1437"/>
      <c r="CG196" s="1437"/>
      <c r="CH196" s="1437"/>
      <c r="CI196" s="1437"/>
      <c r="CJ196" s="1437"/>
      <c r="CK196" s="1437"/>
      <c r="CL196" s="1437"/>
      <c r="CM196" s="1437"/>
      <c r="CN196" s="1503"/>
    </row>
    <row r="197" spans="2:92" ht="14.4" thickBot="1" x14ac:dyDescent="0.3">
      <c r="B197"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97" s="1427" t="s">
        <v>1740</v>
      </c>
      <c r="D197" s="1428" t="s">
        <v>2008</v>
      </c>
      <c r="E197" s="1429" t="s">
        <v>769</v>
      </c>
      <c r="F197" s="1430" t="str">
        <f>VLOOKUP(TBL5_OptBen[[#This Row],[Option Type (defined list)]],'Option Typs_Grps'!B$2:C$47, 2, FALSE)</f>
        <v>Resource Options</v>
      </c>
      <c r="G197" s="1427" t="s">
        <v>1871</v>
      </c>
      <c r="H197" s="1428" t="s">
        <v>2114</v>
      </c>
      <c r="I197" s="1431" t="s">
        <v>355</v>
      </c>
      <c r="J197" s="1432" t="s">
        <v>146</v>
      </c>
      <c r="K197" s="1433">
        <v>2</v>
      </c>
      <c r="L197" s="366"/>
      <c r="M197" s="366"/>
      <c r="N197" s="366"/>
      <c r="O197" s="1577"/>
      <c r="P197" s="1578"/>
      <c r="Q197" s="1579"/>
      <c r="R197" s="1434"/>
      <c r="S197" s="1435"/>
      <c r="T197" s="1435"/>
      <c r="U197" s="1435"/>
      <c r="V197" s="1435"/>
      <c r="W197" s="1435"/>
      <c r="X197" s="1435"/>
      <c r="Y197" s="1435"/>
      <c r="Z197" s="1435"/>
      <c r="AA197" s="1435"/>
      <c r="AB197" s="1435"/>
      <c r="AC197" s="1435"/>
      <c r="AD197" s="1435"/>
      <c r="AE197" s="1435"/>
      <c r="AF197" s="1435"/>
      <c r="AG197" s="1435">
        <v>0</v>
      </c>
      <c r="AH197" s="1435">
        <v>0</v>
      </c>
      <c r="AI197" s="1435">
        <v>0</v>
      </c>
      <c r="AJ197" s="1435">
        <v>0</v>
      </c>
      <c r="AK197" s="1435">
        <v>0</v>
      </c>
      <c r="AL197" s="1435">
        <v>0</v>
      </c>
      <c r="AM197" s="1435">
        <v>0</v>
      </c>
      <c r="AN197" s="1435">
        <v>0</v>
      </c>
      <c r="AO197" s="1435">
        <v>0</v>
      </c>
      <c r="AP197" s="1435">
        <v>0</v>
      </c>
      <c r="AQ197" s="1435">
        <v>0</v>
      </c>
      <c r="AR197" s="1435">
        <v>0</v>
      </c>
      <c r="AS197" s="1435">
        <v>0</v>
      </c>
      <c r="AT197" s="1435">
        <v>0</v>
      </c>
      <c r="AU197" s="1435">
        <v>0</v>
      </c>
      <c r="AV197" s="1435">
        <v>0</v>
      </c>
      <c r="AW197" s="1435">
        <v>0</v>
      </c>
      <c r="AX197" s="1435">
        <v>0</v>
      </c>
      <c r="AY197" s="1435">
        <v>0</v>
      </c>
      <c r="AZ197" s="1435">
        <v>0</v>
      </c>
      <c r="BA197" s="1435">
        <v>0</v>
      </c>
      <c r="BB197" s="1435">
        <v>0</v>
      </c>
      <c r="BC197" s="1435">
        <v>0</v>
      </c>
      <c r="BD197" s="1435">
        <v>0</v>
      </c>
      <c r="BE197" s="1435">
        <v>0</v>
      </c>
      <c r="BF197" s="1435">
        <v>0</v>
      </c>
      <c r="BG197" s="1435">
        <v>0</v>
      </c>
      <c r="BH197" s="1435">
        <v>0</v>
      </c>
      <c r="BI197" s="1435">
        <v>0</v>
      </c>
      <c r="BJ197" s="1435">
        <v>0</v>
      </c>
      <c r="BK197" s="1435">
        <v>0</v>
      </c>
      <c r="BL197" s="1435">
        <v>0</v>
      </c>
      <c r="BM197" s="1435">
        <v>0</v>
      </c>
      <c r="BN197" s="1435">
        <v>0</v>
      </c>
      <c r="BO197" s="1435">
        <v>0</v>
      </c>
      <c r="BP197" s="1436"/>
      <c r="BQ197" s="1437"/>
      <c r="BR197" s="1437"/>
      <c r="BS197" s="1437"/>
      <c r="BT197" s="1437"/>
      <c r="BU197" s="1437"/>
      <c r="BV197" s="1437"/>
      <c r="BW197" s="1437"/>
      <c r="BX197" s="1437"/>
      <c r="BY197" s="1437"/>
      <c r="BZ197" s="1437"/>
      <c r="CA197" s="1437"/>
      <c r="CB197" s="1437"/>
      <c r="CC197" s="1437"/>
      <c r="CD197" s="1437"/>
      <c r="CE197" s="1437"/>
      <c r="CF197" s="1437"/>
      <c r="CG197" s="1437"/>
      <c r="CH197" s="1437"/>
      <c r="CI197" s="1437"/>
      <c r="CJ197" s="1437"/>
      <c r="CK197" s="1437"/>
      <c r="CL197" s="1437"/>
      <c r="CM197" s="1437"/>
      <c r="CN197" s="1503"/>
    </row>
    <row r="198" spans="2:92" ht="14.4" thickBot="1" x14ac:dyDescent="0.3">
      <c r="B198"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98" s="1427" t="s">
        <v>2235</v>
      </c>
      <c r="D198" s="1428" t="s">
        <v>2249</v>
      </c>
      <c r="E198" s="1429" t="s">
        <v>769</v>
      </c>
      <c r="F198" s="1430" t="str">
        <f>VLOOKUP(TBL5_OptBen[[#This Row],[Option Type (defined list)]],'Option Typs_Grps'!B$2:C$47, 2, FALSE)</f>
        <v>Resource Options</v>
      </c>
      <c r="G198" s="1427" t="s">
        <v>1871</v>
      </c>
      <c r="H198" s="1428" t="s">
        <v>2114</v>
      </c>
      <c r="I198" s="1431" t="s">
        <v>355</v>
      </c>
      <c r="J198" s="1432" t="s">
        <v>146</v>
      </c>
      <c r="K198" s="1433">
        <v>2</v>
      </c>
      <c r="L198" s="366"/>
      <c r="M198" s="366"/>
      <c r="N198" s="366"/>
      <c r="O198" s="1577"/>
      <c r="P198" s="1578"/>
      <c r="Q198" s="1579"/>
      <c r="R198" s="1434"/>
      <c r="S198" s="1435"/>
      <c r="T198" s="1435"/>
      <c r="U198" s="1435"/>
      <c r="V198" s="1435"/>
      <c r="W198" s="1435"/>
      <c r="X198" s="1435"/>
      <c r="Y198" s="1435"/>
      <c r="Z198" s="1435"/>
      <c r="AA198" s="1435"/>
      <c r="AB198" s="1435"/>
      <c r="AC198" s="1435"/>
      <c r="AD198" s="1435"/>
      <c r="AE198" s="1435"/>
      <c r="AF198" s="1435"/>
      <c r="AG198" s="1435">
        <v>-37.5196228</v>
      </c>
      <c r="AH198" s="1435">
        <v>-50</v>
      </c>
      <c r="AI198" s="1435">
        <v>-50</v>
      </c>
      <c r="AJ198" s="1435">
        <v>-50</v>
      </c>
      <c r="AK198" s="1435">
        <v>-50</v>
      </c>
      <c r="AL198" s="1435">
        <v>-50</v>
      </c>
      <c r="AM198" s="1435">
        <v>-50</v>
      </c>
      <c r="AN198" s="1435">
        <v>-50</v>
      </c>
      <c r="AO198" s="1435">
        <v>-50</v>
      </c>
      <c r="AP198" s="1435">
        <v>-50</v>
      </c>
      <c r="AQ198" s="1435">
        <v>-50</v>
      </c>
      <c r="AR198" s="1435">
        <v>-50</v>
      </c>
      <c r="AS198" s="1435">
        <v>-50</v>
      </c>
      <c r="AT198" s="1435">
        <v>-50</v>
      </c>
      <c r="AU198" s="1435">
        <v>-40.019999999999996</v>
      </c>
      <c r="AV198" s="1435">
        <v>-40.019999999999996</v>
      </c>
      <c r="AW198" s="1435">
        <v>-40.019999999999996</v>
      </c>
      <c r="AX198" s="1435">
        <v>-40.020000000000003</v>
      </c>
      <c r="AY198" s="1435">
        <v>-40.020000000000003</v>
      </c>
      <c r="AZ198" s="1435">
        <v>-40.019999999999996</v>
      </c>
      <c r="BA198" s="1435">
        <v>-40.019999999999996</v>
      </c>
      <c r="BB198" s="1435">
        <v>-40.019999999999996</v>
      </c>
      <c r="BC198" s="1435">
        <v>-40.019999999999996</v>
      </c>
      <c r="BD198" s="1435">
        <v>-40.020000000000003</v>
      </c>
      <c r="BE198" s="1435">
        <v>-40.020000000000003</v>
      </c>
      <c r="BF198" s="1435">
        <v>-40.019999999999996</v>
      </c>
      <c r="BG198" s="1435">
        <v>-44.888857999999999</v>
      </c>
      <c r="BH198" s="1435">
        <v>-45.920612300000002</v>
      </c>
      <c r="BI198" s="1435">
        <v>-46.039016000000004</v>
      </c>
      <c r="BJ198" s="1435">
        <v>-46.292929999999998</v>
      </c>
      <c r="BK198" s="1435">
        <v>-47.130409720000003</v>
      </c>
      <c r="BL198" s="1435">
        <v>-47.428376999999998</v>
      </c>
      <c r="BM198" s="1435">
        <v>-47.53121471</v>
      </c>
      <c r="BN198" s="1435">
        <v>-47.370482440000004</v>
      </c>
      <c r="BO198" s="1435">
        <v>-46.97983</v>
      </c>
      <c r="BP198" s="1436"/>
      <c r="BQ198" s="1437"/>
      <c r="BR198" s="1437"/>
      <c r="BS198" s="1437"/>
      <c r="BT198" s="1437"/>
      <c r="BU198" s="1437"/>
      <c r="BV198" s="1437"/>
      <c r="BW198" s="1437"/>
      <c r="BX198" s="1437"/>
      <c r="BY198" s="1437"/>
      <c r="BZ198" s="1437"/>
      <c r="CA198" s="1437"/>
      <c r="CB198" s="1437"/>
      <c r="CC198" s="1437"/>
      <c r="CD198" s="1437"/>
      <c r="CE198" s="1437"/>
      <c r="CF198" s="1437"/>
      <c r="CG198" s="1437"/>
      <c r="CH198" s="1437"/>
      <c r="CI198" s="1437"/>
      <c r="CJ198" s="1437"/>
      <c r="CK198" s="1437"/>
      <c r="CL198" s="1437"/>
      <c r="CM198" s="1437"/>
      <c r="CN198" s="1503"/>
    </row>
    <row r="199" spans="2:92" ht="14.4" thickBot="1" x14ac:dyDescent="0.3">
      <c r="B199"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9" s="1427" t="s">
        <v>1732</v>
      </c>
      <c r="D199" s="1428" t="s">
        <v>1609</v>
      </c>
      <c r="E199" s="1429" t="s">
        <v>1240</v>
      </c>
      <c r="F199" s="1430" t="str">
        <f>VLOOKUP(TBL5_OptBen[[#This Row],[Option Type (defined list)]],'Option Typs_Grps'!B$2:C$47, 2, FALSE)</f>
        <v>Customer Options</v>
      </c>
      <c r="G199" s="1427" t="s">
        <v>1871</v>
      </c>
      <c r="H199" s="1428" t="s">
        <v>2114</v>
      </c>
      <c r="I199" s="1431" t="s">
        <v>355</v>
      </c>
      <c r="J199" s="1432" t="s">
        <v>146</v>
      </c>
      <c r="K199" s="1433">
        <v>2</v>
      </c>
      <c r="L199" s="366"/>
      <c r="M199" s="366"/>
      <c r="N199" s="366"/>
      <c r="O199" s="1577"/>
      <c r="P199" s="1578"/>
      <c r="Q199" s="1579"/>
      <c r="R199" s="1434">
        <v>0.2293</v>
      </c>
      <c r="S199" s="1435">
        <v>0.45700000000000002</v>
      </c>
      <c r="T199" s="1435">
        <v>0.68340000000000001</v>
      </c>
      <c r="U199" s="1435">
        <v>0.90879999999999994</v>
      </c>
      <c r="V199" s="1435">
        <v>1.1334</v>
      </c>
      <c r="W199" s="1435">
        <v>1.5717000000000001</v>
      </c>
      <c r="X199" s="1435">
        <v>2.0093999999999999</v>
      </c>
      <c r="Y199" s="1435">
        <v>2.4467999999999996</v>
      </c>
      <c r="Z199" s="1435">
        <v>2.8837999999999999</v>
      </c>
      <c r="AA199" s="1435">
        <v>3.3206000000000002</v>
      </c>
      <c r="AB199" s="1435">
        <v>3.5428999999999999</v>
      </c>
      <c r="AC199" s="1435">
        <v>3.7650999999999999</v>
      </c>
      <c r="AD199" s="1435">
        <v>3.9870999999999999</v>
      </c>
      <c r="AE199" s="1435">
        <v>4.2089999999999996</v>
      </c>
      <c r="AF199" s="1435">
        <v>4.4307999999999996</v>
      </c>
      <c r="AG199" s="1435">
        <v>4.6524999999999999</v>
      </c>
      <c r="AH199" s="1435">
        <v>4.6711</v>
      </c>
      <c r="AI199" s="1435">
        <v>4.6896999999999993</v>
      </c>
      <c r="AJ199" s="1435">
        <v>4.7081999999999997</v>
      </c>
      <c r="AK199" s="1435">
        <v>4.7267000000000001</v>
      </c>
      <c r="AL199" s="1435">
        <v>4.7451000000000008</v>
      </c>
      <c r="AM199" s="1435">
        <v>4.7636000000000003</v>
      </c>
      <c r="AN199" s="1435">
        <v>4.782</v>
      </c>
      <c r="AO199" s="1435">
        <v>4.8004000000000007</v>
      </c>
      <c r="AP199" s="1435">
        <v>4.8187999999999995</v>
      </c>
      <c r="AQ199" s="1435">
        <v>4.8247999999999998</v>
      </c>
      <c r="AR199" s="1435">
        <v>4.8307000000000002</v>
      </c>
      <c r="AS199" s="1435">
        <v>4.8365999999999998</v>
      </c>
      <c r="AT199" s="1435">
        <v>4.8425000000000002</v>
      </c>
      <c r="AU199" s="1435">
        <v>4.8485000000000005</v>
      </c>
      <c r="AV199" s="1435">
        <v>4.8544</v>
      </c>
      <c r="AW199" s="1435">
        <v>4.8603000000000005</v>
      </c>
      <c r="AX199" s="1435">
        <v>4.8662000000000001</v>
      </c>
      <c r="AY199" s="1435">
        <v>4.8721999999999994</v>
      </c>
      <c r="AZ199" s="1435">
        <v>4.8780999999999999</v>
      </c>
      <c r="BA199" s="1435">
        <v>4.8840000000000003</v>
      </c>
      <c r="BB199" s="1435">
        <v>4.8899999999999997</v>
      </c>
      <c r="BC199" s="1435">
        <v>4.8959000000000001</v>
      </c>
      <c r="BD199" s="1435">
        <v>4.9017999999999997</v>
      </c>
      <c r="BE199" s="1435">
        <v>4.9077000000000002</v>
      </c>
      <c r="BF199" s="1435">
        <v>4.9137000000000004</v>
      </c>
      <c r="BG199" s="1435">
        <v>4.9196</v>
      </c>
      <c r="BH199" s="1435">
        <v>4.9255000000000004</v>
      </c>
      <c r="BI199" s="1435">
        <v>4.9314</v>
      </c>
      <c r="BJ199" s="1435">
        <v>4.9373999999999993</v>
      </c>
      <c r="BK199" s="1435">
        <v>4.9433000000000007</v>
      </c>
      <c r="BL199" s="1435">
        <v>4.9492000000000003</v>
      </c>
      <c r="BM199" s="1435">
        <v>4.9550999999999998</v>
      </c>
      <c r="BN199" s="1435">
        <v>4.9611000000000001</v>
      </c>
      <c r="BO199" s="1435">
        <v>4.9669999999999996</v>
      </c>
      <c r="BP199" s="1436">
        <v>4.9728999999999992</v>
      </c>
      <c r="BQ199" s="1437">
        <v>4.9788000000000006</v>
      </c>
      <c r="BR199" s="1437">
        <v>4.9847999999999999</v>
      </c>
      <c r="BS199" s="1437">
        <v>4.9907000000000004</v>
      </c>
      <c r="BT199" s="1437">
        <v>4.9965999999999999</v>
      </c>
      <c r="BU199" s="1437">
        <v>5.0026000000000002</v>
      </c>
      <c r="BV199" s="1437">
        <v>5.0085000000000006</v>
      </c>
      <c r="BW199" s="1437">
        <v>5.0144000000000002</v>
      </c>
      <c r="BX199" s="1437">
        <v>5.0202999999999998</v>
      </c>
      <c r="BY199" s="1437">
        <v>5.0263</v>
      </c>
      <c r="BZ199" s="1437">
        <v>5.0321999999999996</v>
      </c>
      <c r="CA199" s="1437">
        <v>5.0381999999999998</v>
      </c>
      <c r="CB199" s="1437">
        <v>5.0441000000000003</v>
      </c>
      <c r="CC199" s="1437">
        <v>5.0501000000000005</v>
      </c>
      <c r="CD199" s="1437">
        <v>5.056</v>
      </c>
      <c r="CE199" s="1437">
        <v>5.0618999999999996</v>
      </c>
      <c r="CF199" s="1437">
        <v>5.0678000000000001</v>
      </c>
      <c r="CG199" s="1437">
        <v>5.0738000000000003</v>
      </c>
      <c r="CH199" s="1437">
        <v>5.0796999999999999</v>
      </c>
      <c r="CI199" s="1437">
        <v>5.0856000000000003</v>
      </c>
      <c r="CJ199" s="1437">
        <v>5.0914999999999999</v>
      </c>
      <c r="CK199" s="1437">
        <v>5.0974999999999993</v>
      </c>
      <c r="CL199" s="1437">
        <v>5.1034000000000006</v>
      </c>
      <c r="CM199" s="1437">
        <v>5.1093000000000002</v>
      </c>
      <c r="CN199" s="1503">
        <v>5.1152999999999995</v>
      </c>
    </row>
    <row r="200" spans="2:92" ht="14.4" thickBot="1" x14ac:dyDescent="0.3">
      <c r="B200"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00" s="1427" t="s">
        <v>2251</v>
      </c>
      <c r="D200" s="1428" t="s">
        <v>2236</v>
      </c>
      <c r="E200" s="1429" t="s">
        <v>771</v>
      </c>
      <c r="F200" s="1430" t="str">
        <f>VLOOKUP(TBL5_OptBen[[#This Row],[Option Type (defined list)]],'Option Typs_Grps'!B$2:C$47, 2, FALSE)</f>
        <v>Resource Options</v>
      </c>
      <c r="G200" s="1427" t="s">
        <v>1871</v>
      </c>
      <c r="H200" s="1428" t="s">
        <v>2114</v>
      </c>
      <c r="I200" s="1431" t="s">
        <v>355</v>
      </c>
      <c r="J200" s="1432" t="s">
        <v>146</v>
      </c>
      <c r="K200" s="1433">
        <v>2</v>
      </c>
      <c r="L200" s="366"/>
      <c r="M200" s="366"/>
      <c r="N200" s="366"/>
      <c r="O200" s="1577"/>
      <c r="P200" s="1578"/>
      <c r="Q200" s="1579"/>
      <c r="R200" s="1434"/>
      <c r="S200" s="1435"/>
      <c r="T200" s="1435"/>
      <c r="U200" s="1435"/>
      <c r="V200" s="1435"/>
      <c r="W200" s="1435">
        <v>-22.5</v>
      </c>
      <c r="X200" s="1435">
        <v>-22.5</v>
      </c>
      <c r="Y200" s="1435">
        <v>-22.5</v>
      </c>
      <c r="Z200" s="1435">
        <v>-22.5</v>
      </c>
      <c r="AA200" s="1435">
        <v>-22.5</v>
      </c>
      <c r="AB200" s="1435">
        <v>-22.5</v>
      </c>
      <c r="AC200" s="1435">
        <v>-22.5</v>
      </c>
      <c r="AD200" s="1435">
        <v>-22.5</v>
      </c>
      <c r="AE200" s="1435">
        <v>-22.5</v>
      </c>
      <c r="AF200" s="1435">
        <v>-22.5</v>
      </c>
      <c r="AG200" s="1435">
        <v>-22.5</v>
      </c>
      <c r="AH200" s="1435">
        <v>-50.634254499999997</v>
      </c>
      <c r="AI200" s="1435">
        <v>-44.700890000000001</v>
      </c>
      <c r="AJ200" s="1435">
        <v>-53.7348061</v>
      </c>
      <c r="AK200" s="1435">
        <v>-55.34205</v>
      </c>
      <c r="AL200" s="1435">
        <v>-57.699745200000002</v>
      </c>
      <c r="AM200" s="1435">
        <v>-53.607837699999997</v>
      </c>
      <c r="AN200" s="1435">
        <v>-53.809640000000002</v>
      </c>
      <c r="AO200" s="1435">
        <v>-74.314130000000006</v>
      </c>
      <c r="AP200" s="1435">
        <v>-80.02</v>
      </c>
      <c r="AQ200" s="1435">
        <v>-79.267520000000005</v>
      </c>
      <c r="AR200" s="1435">
        <v>-73.429379999999995</v>
      </c>
      <c r="AS200" s="1435">
        <v>-80.02</v>
      </c>
      <c r="AT200" s="1435">
        <v>-80.02</v>
      </c>
      <c r="AU200" s="1435">
        <v>-90</v>
      </c>
      <c r="AV200" s="1435">
        <v>-90</v>
      </c>
      <c r="AW200" s="1435">
        <v>-90</v>
      </c>
      <c r="AX200" s="1435">
        <v>-90</v>
      </c>
      <c r="AY200" s="1435">
        <v>-90</v>
      </c>
      <c r="AZ200" s="1435">
        <v>-90</v>
      </c>
      <c r="BA200" s="1435">
        <v>-90</v>
      </c>
      <c r="BB200" s="1435">
        <v>-90</v>
      </c>
      <c r="BC200" s="1435">
        <v>-90</v>
      </c>
      <c r="BD200" s="1435">
        <v>-90</v>
      </c>
      <c r="BE200" s="1435">
        <v>-90</v>
      </c>
      <c r="BF200" s="1435">
        <v>-90</v>
      </c>
      <c r="BG200" s="1435">
        <v>-85.131140000000002</v>
      </c>
      <c r="BH200" s="1435">
        <v>-84.09939</v>
      </c>
      <c r="BI200" s="1435">
        <v>-83.980990000000006</v>
      </c>
      <c r="BJ200" s="1435">
        <v>-83.727065999999994</v>
      </c>
      <c r="BK200" s="1435">
        <v>-82.889589999999998</v>
      </c>
      <c r="BL200" s="1435">
        <v>-82.591620000000006</v>
      </c>
      <c r="BM200" s="1435">
        <v>-82.488784800000005</v>
      </c>
      <c r="BN200" s="1435">
        <v>-82.649519999999995</v>
      </c>
      <c r="BO200" s="1435">
        <v>-83.040170000000003</v>
      </c>
      <c r="BP200" s="1436"/>
      <c r="BQ200" s="1437"/>
      <c r="BR200" s="1437"/>
      <c r="BS200" s="1437"/>
      <c r="BT200" s="1437"/>
      <c r="BU200" s="1437"/>
      <c r="BV200" s="1437"/>
      <c r="BW200" s="1437"/>
      <c r="BX200" s="1437"/>
      <c r="BY200" s="1437"/>
      <c r="BZ200" s="1437"/>
      <c r="CA200" s="1437"/>
      <c r="CB200" s="1437"/>
      <c r="CC200" s="1437"/>
      <c r="CD200" s="1437"/>
      <c r="CE200" s="1437"/>
      <c r="CF200" s="1437"/>
      <c r="CG200" s="1437"/>
      <c r="CH200" s="1437"/>
      <c r="CI200" s="1437"/>
      <c r="CJ200" s="1437"/>
      <c r="CK200" s="1437"/>
      <c r="CL200" s="1437"/>
      <c r="CM200" s="1437"/>
      <c r="CN200" s="1503"/>
    </row>
    <row r="201" spans="2:92" ht="14.4" thickBot="1" x14ac:dyDescent="0.3">
      <c r="B201"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427" t="s">
        <v>1726</v>
      </c>
      <c r="D201" s="1428" t="s">
        <v>1603</v>
      </c>
      <c r="E201" s="1429" t="s">
        <v>1252</v>
      </c>
      <c r="F201" s="1430" t="str">
        <f>VLOOKUP(TBL5_OptBen[[#This Row],[Option Type (defined list)]],'Option Typs_Grps'!B$2:C$47, 2, FALSE)</f>
        <v>Customer Options</v>
      </c>
      <c r="G201" s="1427" t="s">
        <v>1871</v>
      </c>
      <c r="H201" s="1428" t="s">
        <v>2114</v>
      </c>
      <c r="I201" s="1431" t="s">
        <v>355</v>
      </c>
      <c r="J201" s="1432" t="s">
        <v>146</v>
      </c>
      <c r="K201" s="1433">
        <v>2</v>
      </c>
      <c r="L201" s="366"/>
      <c r="M201" s="366"/>
      <c r="N201" s="366"/>
      <c r="O201" s="1577"/>
      <c r="P201" s="1578"/>
      <c r="Q201" s="1579"/>
      <c r="R201" s="1434">
        <v>0.79083817758770181</v>
      </c>
      <c r="S201" s="1435">
        <v>1.5815818451754051</v>
      </c>
      <c r="T201" s="1435">
        <v>2.3723255127631049</v>
      </c>
      <c r="U201" s="1435">
        <v>3.1630691803508064</v>
      </c>
      <c r="V201" s="1435">
        <v>3.9538073579385085</v>
      </c>
      <c r="W201" s="1435">
        <v>4.7445510255262064</v>
      </c>
      <c r="X201" s="1435">
        <v>5.5352946931138973</v>
      </c>
      <c r="Y201" s="1435">
        <v>6.3260383607016024</v>
      </c>
      <c r="Z201" s="1435">
        <v>7.1168820282893108</v>
      </c>
      <c r="AA201" s="1435">
        <v>7.9076202058769951</v>
      </c>
      <c r="AB201" s="1435">
        <v>7.9076202058769951</v>
      </c>
      <c r="AC201" s="1435">
        <v>7.9076202058769951</v>
      </c>
      <c r="AD201" s="1435">
        <v>7.9076202058769951</v>
      </c>
      <c r="AE201" s="1435">
        <v>7.9076202058769951</v>
      </c>
      <c r="AF201" s="1435">
        <v>7.9076202058769951</v>
      </c>
      <c r="AG201" s="1435">
        <v>7.9076202058769951</v>
      </c>
      <c r="AH201" s="1435">
        <v>7.9076202058769951</v>
      </c>
      <c r="AI201" s="1435">
        <v>7.9076202058769951</v>
      </c>
      <c r="AJ201" s="1435">
        <v>7.9076202058769951</v>
      </c>
      <c r="AK201" s="1435">
        <v>7.9076202058769951</v>
      </c>
      <c r="AL201" s="1435">
        <v>7.9076202058769951</v>
      </c>
      <c r="AM201" s="1435">
        <v>7.9076202058769951</v>
      </c>
      <c r="AN201" s="1435">
        <v>7.9076202058769951</v>
      </c>
      <c r="AO201" s="1435">
        <v>7.9076202058769951</v>
      </c>
      <c r="AP201" s="1435">
        <v>7.9076202058769951</v>
      </c>
      <c r="AQ201" s="1435">
        <v>7.9076202058769951</v>
      </c>
      <c r="AR201" s="1435">
        <v>7.9076202058769951</v>
      </c>
      <c r="AS201" s="1435">
        <v>7.9076202058769951</v>
      </c>
      <c r="AT201" s="1435">
        <v>7.9076202058769951</v>
      </c>
      <c r="AU201" s="1435">
        <v>7.9076202058769951</v>
      </c>
      <c r="AV201" s="1435">
        <v>7.9076202058769951</v>
      </c>
      <c r="AW201" s="1435">
        <v>7.9076202058769951</v>
      </c>
      <c r="AX201" s="1435">
        <v>7.9076202058769951</v>
      </c>
      <c r="AY201" s="1435">
        <v>7.9076202058769951</v>
      </c>
      <c r="AZ201" s="1435">
        <v>7.9076202058769951</v>
      </c>
      <c r="BA201" s="1435">
        <v>7.9076202058769951</v>
      </c>
      <c r="BB201" s="1435">
        <v>7.9076202058769951</v>
      </c>
      <c r="BC201" s="1435">
        <v>7.9076202058769951</v>
      </c>
      <c r="BD201" s="1435">
        <v>7.9076202058769951</v>
      </c>
      <c r="BE201" s="1435">
        <v>7.9076202058769951</v>
      </c>
      <c r="BF201" s="1435">
        <v>7.9076202058769951</v>
      </c>
      <c r="BG201" s="1435">
        <v>7.9076202058769951</v>
      </c>
      <c r="BH201" s="1435">
        <v>7.9076202058769951</v>
      </c>
      <c r="BI201" s="1435">
        <v>7.9076202058769951</v>
      </c>
      <c r="BJ201" s="1435">
        <v>7.9076202058769951</v>
      </c>
      <c r="BK201" s="1435">
        <v>7.9076202058769951</v>
      </c>
      <c r="BL201" s="1435">
        <v>7.9076202058769951</v>
      </c>
      <c r="BM201" s="1435">
        <v>7.9076202058769951</v>
      </c>
      <c r="BN201" s="1435">
        <v>7.9076202058769951</v>
      </c>
      <c r="BO201" s="1435">
        <v>7.9076202058769951</v>
      </c>
      <c r="BP201" s="1436">
        <v>8.9031999999999911</v>
      </c>
      <c r="BQ201" s="1437">
        <v>8.9031999999999911</v>
      </c>
      <c r="BR201" s="1437">
        <v>8.9031999999999911</v>
      </c>
      <c r="BS201" s="1437">
        <v>8.9031999999999911</v>
      </c>
      <c r="BT201" s="1437">
        <v>8.9031999999999911</v>
      </c>
      <c r="BU201" s="1437">
        <v>8.9031999999999911</v>
      </c>
      <c r="BV201" s="1437">
        <v>8.9031999999999911</v>
      </c>
      <c r="BW201" s="1437">
        <v>8.9031999999999911</v>
      </c>
      <c r="BX201" s="1437">
        <v>8.9031999999999911</v>
      </c>
      <c r="BY201" s="1437">
        <v>8.9031999999999911</v>
      </c>
      <c r="BZ201" s="1437">
        <v>8.9031999999999911</v>
      </c>
      <c r="CA201" s="1437">
        <v>8.9031999999999911</v>
      </c>
      <c r="CB201" s="1437">
        <v>8.9031999999999911</v>
      </c>
      <c r="CC201" s="1437">
        <v>8.9031999999999911</v>
      </c>
      <c r="CD201" s="1437">
        <v>8.9031999999999911</v>
      </c>
      <c r="CE201" s="1437">
        <v>8.9031999999999911</v>
      </c>
      <c r="CF201" s="1437">
        <v>8.9031999999999911</v>
      </c>
      <c r="CG201" s="1437">
        <v>8.9031999999999911</v>
      </c>
      <c r="CH201" s="1437">
        <v>8.9031999999999911</v>
      </c>
      <c r="CI201" s="1437">
        <v>8.9031999999999911</v>
      </c>
      <c r="CJ201" s="1437">
        <v>8.9031999999999911</v>
      </c>
      <c r="CK201" s="1437">
        <v>8.9031999999999911</v>
      </c>
      <c r="CL201" s="1437">
        <v>8.9031999999999911</v>
      </c>
      <c r="CM201" s="1437">
        <v>8.9031999999999911</v>
      </c>
      <c r="CN201" s="1503">
        <v>8.9031999999999911</v>
      </c>
    </row>
    <row r="202" spans="2:92" ht="14.4" thickBot="1" x14ac:dyDescent="0.3">
      <c r="B202"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427" t="s">
        <v>1725</v>
      </c>
      <c r="D202" s="1428" t="s">
        <v>1602</v>
      </c>
      <c r="E202" s="1429" t="s">
        <v>1262</v>
      </c>
      <c r="F202" s="1430" t="str">
        <f>VLOOKUP(TBL5_OptBen[[#This Row],[Option Type (defined list)]],'Option Typs_Grps'!B$2:C$47, 2, FALSE)</f>
        <v>Customer Options</v>
      </c>
      <c r="G202" s="1427" t="s">
        <v>1871</v>
      </c>
      <c r="H202" s="1428" t="s">
        <v>2114</v>
      </c>
      <c r="I202" s="1431" t="s">
        <v>355</v>
      </c>
      <c r="J202" s="1432" t="s">
        <v>146</v>
      </c>
      <c r="K202" s="1433">
        <v>2</v>
      </c>
      <c r="L202" s="366"/>
      <c r="M202" s="366"/>
      <c r="N202" s="366"/>
      <c r="O202" s="1577"/>
      <c r="P202" s="1578"/>
      <c r="Q202" s="1579"/>
      <c r="R202" s="1434">
        <v>0</v>
      </c>
      <c r="S202" s="1435">
        <v>0</v>
      </c>
      <c r="T202" s="1435">
        <v>0</v>
      </c>
      <c r="U202" s="1435">
        <v>0</v>
      </c>
      <c r="V202" s="1435">
        <v>0</v>
      </c>
      <c r="W202" s="1435">
        <v>4.5199999999999997E-2</v>
      </c>
      <c r="X202" s="1435">
        <v>9.0499999999999997E-2</v>
      </c>
      <c r="Y202" s="1435">
        <v>0.1358</v>
      </c>
      <c r="Z202" s="1435">
        <v>0.18110000000000001</v>
      </c>
      <c r="AA202" s="1435">
        <v>0.22639999999999999</v>
      </c>
      <c r="AB202" s="1435">
        <v>0.27160000000000001</v>
      </c>
      <c r="AC202" s="1435">
        <v>0.31690000000000002</v>
      </c>
      <c r="AD202" s="1435">
        <v>0.36220000000000002</v>
      </c>
      <c r="AE202" s="1435">
        <v>0.40749999999999997</v>
      </c>
      <c r="AF202" s="1435">
        <v>0.45279999999999998</v>
      </c>
      <c r="AG202" s="1435">
        <v>0.49809999999999999</v>
      </c>
      <c r="AH202" s="1435">
        <v>0.49809999999999999</v>
      </c>
      <c r="AI202" s="1435">
        <v>0.49809999999999999</v>
      </c>
      <c r="AJ202" s="1435">
        <v>0.49809999999999999</v>
      </c>
      <c r="AK202" s="1435">
        <v>0.49809999999999999</v>
      </c>
      <c r="AL202" s="1435">
        <v>0.49809999999999999</v>
      </c>
      <c r="AM202" s="1435">
        <v>0.49809999999999999</v>
      </c>
      <c r="AN202" s="1435">
        <v>0.49809999999999999</v>
      </c>
      <c r="AO202" s="1435">
        <v>0.49809999999999999</v>
      </c>
      <c r="AP202" s="1435">
        <v>0.49809999999999999</v>
      </c>
      <c r="AQ202" s="1435">
        <v>0.49809999999999999</v>
      </c>
      <c r="AR202" s="1435">
        <v>0.49809999999999999</v>
      </c>
      <c r="AS202" s="1435">
        <v>0.49809999999999999</v>
      </c>
      <c r="AT202" s="1435">
        <v>0.49809999999999999</v>
      </c>
      <c r="AU202" s="1435">
        <v>0.49809999999999999</v>
      </c>
      <c r="AV202" s="1435">
        <v>0.49809999999999999</v>
      </c>
      <c r="AW202" s="1435">
        <v>0.49809999999999999</v>
      </c>
      <c r="AX202" s="1435">
        <v>0.49809999999999999</v>
      </c>
      <c r="AY202" s="1435">
        <v>0.49809999999999999</v>
      </c>
      <c r="AZ202" s="1435">
        <v>0.49809999999999999</v>
      </c>
      <c r="BA202" s="1435">
        <v>0.49809999999999999</v>
      </c>
      <c r="BB202" s="1435">
        <v>0.49809999999999999</v>
      </c>
      <c r="BC202" s="1435">
        <v>0.49809999999999999</v>
      </c>
      <c r="BD202" s="1435">
        <v>0.49809999999999999</v>
      </c>
      <c r="BE202" s="1435">
        <v>0.49809999999999999</v>
      </c>
      <c r="BF202" s="1435">
        <v>0.49809999999999999</v>
      </c>
      <c r="BG202" s="1435">
        <v>0.49809999999999999</v>
      </c>
      <c r="BH202" s="1435">
        <v>0.49809999999999999</v>
      </c>
      <c r="BI202" s="1435">
        <v>0.49809999999999999</v>
      </c>
      <c r="BJ202" s="1435">
        <v>0.49809999999999999</v>
      </c>
      <c r="BK202" s="1435">
        <v>0.49809999999999999</v>
      </c>
      <c r="BL202" s="1435">
        <v>0.49809999999999999</v>
      </c>
      <c r="BM202" s="1435">
        <v>0.49809999999999999</v>
      </c>
      <c r="BN202" s="1435">
        <v>0.49809999999999999</v>
      </c>
      <c r="BO202" s="1435">
        <v>0.49809999999999999</v>
      </c>
      <c r="BP202" s="1436">
        <v>0.49809999999999999</v>
      </c>
      <c r="BQ202" s="1437">
        <v>0.49809999999999999</v>
      </c>
      <c r="BR202" s="1437">
        <v>0.49809999999999999</v>
      </c>
      <c r="BS202" s="1437">
        <v>0.49809999999999999</v>
      </c>
      <c r="BT202" s="1437">
        <v>0.49809999999999999</v>
      </c>
      <c r="BU202" s="1437">
        <v>0.49809999999999999</v>
      </c>
      <c r="BV202" s="1437">
        <v>0.49809999999999999</v>
      </c>
      <c r="BW202" s="1437">
        <v>0.49809999999999999</v>
      </c>
      <c r="BX202" s="1437">
        <v>0.49809999999999999</v>
      </c>
      <c r="BY202" s="1437">
        <v>0.49809999999999999</v>
      </c>
      <c r="BZ202" s="1437">
        <v>0.49809999999999999</v>
      </c>
      <c r="CA202" s="1437">
        <v>0.49809999999999999</v>
      </c>
      <c r="CB202" s="1437">
        <v>0.49809999999999999</v>
      </c>
      <c r="CC202" s="1437">
        <v>0.49809999999999999</v>
      </c>
      <c r="CD202" s="1437">
        <v>0.49809999999999999</v>
      </c>
      <c r="CE202" s="1437">
        <v>0.49809999999999999</v>
      </c>
      <c r="CF202" s="1437">
        <v>0.49809999999999999</v>
      </c>
      <c r="CG202" s="1437">
        <v>0.49809999999999999</v>
      </c>
      <c r="CH202" s="1437">
        <v>0.49809999999999999</v>
      </c>
      <c r="CI202" s="1437">
        <v>0.49809999999999999</v>
      </c>
      <c r="CJ202" s="1437">
        <v>0.49809999999999999</v>
      </c>
      <c r="CK202" s="1437">
        <v>0.49809999999999999</v>
      </c>
      <c r="CL202" s="1437">
        <v>0.49809999999999999</v>
      </c>
      <c r="CM202" s="1437">
        <v>0.49809999999999999</v>
      </c>
      <c r="CN202" s="1503">
        <v>0.49809999999999999</v>
      </c>
    </row>
    <row r="203" spans="2:92" ht="14.4" thickBot="1" x14ac:dyDescent="0.3">
      <c r="B203"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427" t="s">
        <v>1727</v>
      </c>
      <c r="D203" s="1428" t="s">
        <v>1604</v>
      </c>
      <c r="E203" s="1429" t="s">
        <v>1262</v>
      </c>
      <c r="F203" s="1430" t="str">
        <f>VLOOKUP(TBL5_OptBen[[#This Row],[Option Type (defined list)]],'Option Typs_Grps'!B$2:C$47, 2, FALSE)</f>
        <v>Customer Options</v>
      </c>
      <c r="G203" s="1427" t="s">
        <v>1871</v>
      </c>
      <c r="H203" s="1428" t="s">
        <v>2114</v>
      </c>
      <c r="I203" s="1431" t="s">
        <v>355</v>
      </c>
      <c r="J203" s="1432" t="s">
        <v>146</v>
      </c>
      <c r="K203" s="1433">
        <v>2</v>
      </c>
      <c r="L203" s="366"/>
      <c r="M203" s="366"/>
      <c r="N203" s="366"/>
      <c r="O203" s="1577"/>
      <c r="P203" s="1578"/>
      <c r="Q203" s="1579"/>
      <c r="R203" s="1434">
        <v>5.0000000000000001E-4</v>
      </c>
      <c r="S203" s="1435">
        <v>1E-3</v>
      </c>
      <c r="T203" s="1435">
        <v>1.5E-3</v>
      </c>
      <c r="U203" s="1435">
        <v>2E-3</v>
      </c>
      <c r="V203" s="1435">
        <v>2.5000000000000001E-3</v>
      </c>
      <c r="W203" s="1435">
        <v>3.0000000000000001E-3</v>
      </c>
      <c r="X203" s="1435">
        <v>3.5000000000000001E-3</v>
      </c>
      <c r="Y203" s="1435">
        <v>4.0000000000000001E-3</v>
      </c>
      <c r="Z203" s="1435">
        <v>4.4999999999999997E-3</v>
      </c>
      <c r="AA203" s="1435">
        <v>5.0000000000000001E-3</v>
      </c>
      <c r="AB203" s="1435">
        <v>5.4999999999999997E-3</v>
      </c>
      <c r="AC203" s="1435">
        <v>6.0000000000000001E-3</v>
      </c>
      <c r="AD203" s="1435">
        <v>6.4999999999999997E-3</v>
      </c>
      <c r="AE203" s="1435">
        <v>7.0000000000000001E-3</v>
      </c>
      <c r="AF203" s="1435">
        <v>7.4999999999999997E-3</v>
      </c>
      <c r="AG203" s="1435">
        <v>8.0000000000000002E-3</v>
      </c>
      <c r="AH203" s="1435">
        <v>8.5000000000000006E-3</v>
      </c>
      <c r="AI203" s="1435">
        <v>8.9999999999999993E-3</v>
      </c>
      <c r="AJ203" s="1435">
        <v>9.4999999999999998E-3</v>
      </c>
      <c r="AK203" s="1435">
        <v>0.01</v>
      </c>
      <c r="AL203" s="1435">
        <v>1.0500000000000001E-2</v>
      </c>
      <c r="AM203" s="1435">
        <v>1.0999999999999999E-2</v>
      </c>
      <c r="AN203" s="1435">
        <v>1.15E-2</v>
      </c>
      <c r="AO203" s="1435">
        <v>1.2E-2</v>
      </c>
      <c r="AP203" s="1435">
        <v>1.2500000000000001E-2</v>
      </c>
      <c r="AQ203" s="1435">
        <v>1.2500000000000001E-2</v>
      </c>
      <c r="AR203" s="1435">
        <v>1.2500000000000001E-2</v>
      </c>
      <c r="AS203" s="1435">
        <v>1.2500000000000001E-2</v>
      </c>
      <c r="AT203" s="1435">
        <v>1.2500000000000001E-2</v>
      </c>
      <c r="AU203" s="1435">
        <v>1.2500000000000001E-2</v>
      </c>
      <c r="AV203" s="1435">
        <v>1.2500000000000001E-2</v>
      </c>
      <c r="AW203" s="1435">
        <v>1.2500000000000001E-2</v>
      </c>
      <c r="AX203" s="1435">
        <v>1.2500000000000001E-2</v>
      </c>
      <c r="AY203" s="1435">
        <v>1.2500000000000001E-2</v>
      </c>
      <c r="AZ203" s="1435">
        <v>1.2500000000000001E-2</v>
      </c>
      <c r="BA203" s="1435">
        <v>1.2500000000000001E-2</v>
      </c>
      <c r="BB203" s="1435">
        <v>1.2500000000000001E-2</v>
      </c>
      <c r="BC203" s="1435">
        <v>1.2500000000000001E-2</v>
      </c>
      <c r="BD203" s="1435">
        <v>1.2500000000000001E-2</v>
      </c>
      <c r="BE203" s="1435">
        <v>1.2500000000000001E-2</v>
      </c>
      <c r="BF203" s="1435">
        <v>1.2500000000000001E-2</v>
      </c>
      <c r="BG203" s="1435">
        <v>1.2500000000000001E-2</v>
      </c>
      <c r="BH203" s="1435">
        <v>1.2500000000000001E-2</v>
      </c>
      <c r="BI203" s="1435">
        <v>1.2500000000000001E-2</v>
      </c>
      <c r="BJ203" s="1435">
        <v>1.2500000000000001E-2</v>
      </c>
      <c r="BK203" s="1435">
        <v>1.2500000000000001E-2</v>
      </c>
      <c r="BL203" s="1435">
        <v>1.2500000000000001E-2</v>
      </c>
      <c r="BM203" s="1435">
        <v>1.2500000000000001E-2</v>
      </c>
      <c r="BN203" s="1435">
        <v>1.2500000000000001E-2</v>
      </c>
      <c r="BO203" s="1435">
        <v>1.2500000000000001E-2</v>
      </c>
      <c r="BP203" s="1436">
        <v>1.2500000000000001E-2</v>
      </c>
      <c r="BQ203" s="1437">
        <v>1.2500000000000001E-2</v>
      </c>
      <c r="BR203" s="1437">
        <v>1.2500000000000001E-2</v>
      </c>
      <c r="BS203" s="1437">
        <v>1.2500000000000001E-2</v>
      </c>
      <c r="BT203" s="1437">
        <v>1.2500000000000001E-2</v>
      </c>
      <c r="BU203" s="1437">
        <v>1.2500000000000001E-2</v>
      </c>
      <c r="BV203" s="1437">
        <v>1.2500000000000001E-2</v>
      </c>
      <c r="BW203" s="1437">
        <v>1.2500000000000001E-2</v>
      </c>
      <c r="BX203" s="1437">
        <v>1.2500000000000001E-2</v>
      </c>
      <c r="BY203" s="1437">
        <v>1.2500000000000001E-2</v>
      </c>
      <c r="BZ203" s="1437">
        <v>1.2500000000000001E-2</v>
      </c>
      <c r="CA203" s="1437">
        <v>1.2500000000000001E-2</v>
      </c>
      <c r="CB203" s="1437">
        <v>1.2500000000000001E-2</v>
      </c>
      <c r="CC203" s="1437">
        <v>1.2500000000000001E-2</v>
      </c>
      <c r="CD203" s="1437">
        <v>1.2500000000000001E-2</v>
      </c>
      <c r="CE203" s="1437">
        <v>1.2500000000000001E-2</v>
      </c>
      <c r="CF203" s="1437">
        <v>1.2500000000000001E-2</v>
      </c>
      <c r="CG203" s="1437">
        <v>1.2500000000000001E-2</v>
      </c>
      <c r="CH203" s="1437">
        <v>1.2500000000000001E-2</v>
      </c>
      <c r="CI203" s="1437">
        <v>1.2500000000000001E-2</v>
      </c>
      <c r="CJ203" s="1437">
        <v>1.2500000000000001E-2</v>
      </c>
      <c r="CK203" s="1437">
        <v>1.2500000000000001E-2</v>
      </c>
      <c r="CL203" s="1437">
        <v>1.2500000000000001E-2</v>
      </c>
      <c r="CM203" s="1437">
        <v>1.2500000000000001E-2</v>
      </c>
      <c r="CN203" s="1503">
        <v>1.2500000000000001E-2</v>
      </c>
    </row>
    <row r="204" spans="2:92" ht="14.4" thickBot="1" x14ac:dyDescent="0.3">
      <c r="B204"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4" s="1427" t="s">
        <v>1728</v>
      </c>
      <c r="D204" s="1428" t="s">
        <v>1605</v>
      </c>
      <c r="E204" s="1429" t="s">
        <v>1262</v>
      </c>
      <c r="F204" s="1430" t="str">
        <f>VLOOKUP(TBL5_OptBen[[#This Row],[Option Type (defined list)]],'Option Typs_Grps'!B$2:C$47, 2, FALSE)</f>
        <v>Customer Options</v>
      </c>
      <c r="G204" s="1427" t="s">
        <v>1871</v>
      </c>
      <c r="H204" s="1428" t="s">
        <v>2114</v>
      </c>
      <c r="I204" s="1431" t="s">
        <v>355</v>
      </c>
      <c r="J204" s="1432" t="s">
        <v>146</v>
      </c>
      <c r="K204" s="1433">
        <v>2</v>
      </c>
      <c r="L204" s="366"/>
      <c r="M204" s="366"/>
      <c r="N204" s="366"/>
      <c r="O204" s="1577"/>
      <c r="P204" s="1578"/>
      <c r="Q204" s="1579"/>
      <c r="R204" s="1434">
        <v>1.2899999999999995E-2</v>
      </c>
      <c r="S204" s="1435">
        <v>2.3100000000000009E-2</v>
      </c>
      <c r="T204" s="1435">
        <v>3.1399999999999983E-2</v>
      </c>
      <c r="U204" s="1435">
        <v>3.7900000000000045E-2</v>
      </c>
      <c r="V204" s="1435">
        <v>4.3300000000000005E-2</v>
      </c>
      <c r="W204" s="1435">
        <v>4.7499999999999987E-2</v>
      </c>
      <c r="X204" s="1435">
        <v>5.0799999999999956E-2</v>
      </c>
      <c r="Y204" s="1435">
        <v>5.3500000000000103E-2</v>
      </c>
      <c r="Z204" s="1435">
        <v>5.5699999999999861E-2</v>
      </c>
      <c r="AA204" s="1435">
        <v>5.7399999999999896E-2</v>
      </c>
      <c r="AB204" s="1435">
        <v>5.8799999999999963E-2</v>
      </c>
      <c r="AC204" s="1435">
        <v>5.9899999999999842E-2</v>
      </c>
      <c r="AD204" s="1435">
        <v>6.0799999999999965E-2</v>
      </c>
      <c r="AE204" s="1435">
        <v>6.1599999999999877E-2</v>
      </c>
      <c r="AF204" s="1435">
        <v>6.2000000000000055E-2</v>
      </c>
      <c r="AG204" s="1435">
        <v>6.25E-2</v>
      </c>
      <c r="AH204" s="1435">
        <v>6.2899999999999956E-2</v>
      </c>
      <c r="AI204" s="1435">
        <v>6.3199999999999923E-2</v>
      </c>
      <c r="AJ204" s="1435">
        <v>6.349999999999989E-2</v>
      </c>
      <c r="AK204" s="1435">
        <v>6.3699999999999868E-2</v>
      </c>
      <c r="AL204" s="1435">
        <v>6.3800000000000079E-2</v>
      </c>
      <c r="AM204" s="1435">
        <v>6.4000000000000057E-2</v>
      </c>
      <c r="AN204" s="1435">
        <v>6.4000000000000057E-2</v>
      </c>
      <c r="AO204" s="1435">
        <v>6.4100000000000046E-2</v>
      </c>
      <c r="AP204" s="1435">
        <v>6.4100000000000046E-2</v>
      </c>
      <c r="AQ204" s="1435">
        <v>6.4200000000000035E-2</v>
      </c>
      <c r="AR204" s="1435">
        <v>6.4199999999999813E-2</v>
      </c>
      <c r="AS204" s="1435">
        <v>6.4300000000000024E-2</v>
      </c>
      <c r="AT204" s="1435">
        <v>6.4300000000000024E-2</v>
      </c>
      <c r="AU204" s="1435">
        <v>6.4300000000000024E-2</v>
      </c>
      <c r="AV204" s="1435">
        <v>6.4400000000000013E-2</v>
      </c>
      <c r="AW204" s="1435">
        <v>6.4399999999999791E-2</v>
      </c>
      <c r="AX204" s="1435">
        <v>6.4500000000000002E-2</v>
      </c>
      <c r="AY204" s="1435">
        <v>6.4500000000000002E-2</v>
      </c>
      <c r="AZ204" s="1435">
        <v>6.4599999999999991E-2</v>
      </c>
      <c r="BA204" s="1435">
        <v>6.4599999999999991E-2</v>
      </c>
      <c r="BB204" s="1435">
        <v>6.4700000000000202E-2</v>
      </c>
      <c r="BC204" s="1435">
        <v>6.469999999999998E-2</v>
      </c>
      <c r="BD204" s="1435">
        <v>6.469999999999998E-2</v>
      </c>
      <c r="BE204" s="1435">
        <v>6.4799999999999969E-2</v>
      </c>
      <c r="BF204" s="1435">
        <v>6.4799999999999969E-2</v>
      </c>
      <c r="BG204" s="1435">
        <v>6.490000000000018E-2</v>
      </c>
      <c r="BH204" s="1435">
        <v>6.4899999999999958E-2</v>
      </c>
      <c r="BI204" s="1435">
        <v>6.5000000000000169E-2</v>
      </c>
      <c r="BJ204" s="1435">
        <v>6.4999999999999947E-2</v>
      </c>
      <c r="BK204" s="1435">
        <v>6.5099999999999936E-2</v>
      </c>
      <c r="BL204" s="1435">
        <v>6.5100000000000158E-2</v>
      </c>
      <c r="BM204" s="1435">
        <v>6.5099999999999936E-2</v>
      </c>
      <c r="BN204" s="1435">
        <v>6.5200000000000147E-2</v>
      </c>
      <c r="BO204" s="1435">
        <v>6.5199999999999925E-2</v>
      </c>
      <c r="BP204" s="1436">
        <v>6.5299999999999914E-2</v>
      </c>
      <c r="BQ204" s="1437">
        <v>6.5300000000000136E-2</v>
      </c>
      <c r="BR204" s="1437">
        <v>6.5399999999999903E-2</v>
      </c>
      <c r="BS204" s="1437">
        <v>6.5400000000000125E-2</v>
      </c>
      <c r="BT204" s="1437">
        <v>6.5399999999999903E-2</v>
      </c>
      <c r="BU204" s="1437">
        <v>6.5500000000000114E-2</v>
      </c>
      <c r="BV204" s="1437">
        <v>6.5500000000000114E-2</v>
      </c>
      <c r="BW204" s="1437">
        <v>6.5599999999999881E-2</v>
      </c>
      <c r="BX204" s="1437">
        <v>6.5600000000000103E-2</v>
      </c>
      <c r="BY204" s="1437">
        <v>6.569999999999987E-2</v>
      </c>
      <c r="BZ204" s="1437">
        <v>6.5700000000000092E-2</v>
      </c>
      <c r="CA204" s="1437">
        <v>6.5800000000000081E-2</v>
      </c>
      <c r="CB204" s="1437">
        <v>6.5799999999999859E-2</v>
      </c>
      <c r="CC204" s="1437">
        <v>6.5800000000000081E-2</v>
      </c>
      <c r="CD204" s="1437">
        <v>6.5899999999999848E-2</v>
      </c>
      <c r="CE204" s="1437">
        <v>6.590000000000007E-2</v>
      </c>
      <c r="CF204" s="1437">
        <v>6.6000000000000059E-2</v>
      </c>
      <c r="CG204" s="1437">
        <v>6.6000000000000059E-2</v>
      </c>
      <c r="CH204" s="1437">
        <v>6.6100000000000048E-2</v>
      </c>
      <c r="CI204" s="1437">
        <v>6.6099999999999826E-2</v>
      </c>
      <c r="CJ204" s="1437">
        <v>6.6200000000000037E-2</v>
      </c>
      <c r="CK204" s="1437">
        <v>6.6200000000000037E-2</v>
      </c>
      <c r="CL204" s="1437">
        <v>6.6200000000000037E-2</v>
      </c>
      <c r="CM204" s="1437">
        <v>6.6300000000000026E-2</v>
      </c>
      <c r="CN204" s="1503">
        <v>6.6299999999999804E-2</v>
      </c>
    </row>
    <row r="205" spans="2:92" ht="14.4" thickBot="1" x14ac:dyDescent="0.3">
      <c r="B205"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5" s="1427" t="s">
        <v>1731</v>
      </c>
      <c r="D205" s="1428" t="s">
        <v>1608</v>
      </c>
      <c r="E205" s="1429" t="s">
        <v>1224</v>
      </c>
      <c r="F205" s="1430" t="str">
        <f>VLOOKUP(TBL5_OptBen[[#This Row],[Option Type (defined list)]],'Option Typs_Grps'!B$2:C$47, 2, FALSE)</f>
        <v>Distribution Options</v>
      </c>
      <c r="G205" s="1427" t="s">
        <v>1871</v>
      </c>
      <c r="H205" s="1428" t="s">
        <v>2114</v>
      </c>
      <c r="I205" s="1431" t="s">
        <v>355</v>
      </c>
      <c r="J205" s="1432" t="s">
        <v>146</v>
      </c>
      <c r="K205" s="1433">
        <v>2</v>
      </c>
      <c r="L205" s="366"/>
      <c r="M205" s="366"/>
      <c r="N205" s="366"/>
      <c r="O205" s="1577"/>
      <c r="P205" s="1578"/>
      <c r="Q205" s="1579"/>
      <c r="R205" s="1434">
        <v>0</v>
      </c>
      <c r="S205" s="1435">
        <v>0</v>
      </c>
      <c r="T205" s="1435">
        <v>0</v>
      </c>
      <c r="U205" s="1435">
        <v>0</v>
      </c>
      <c r="V205" s="1435">
        <v>0</v>
      </c>
      <c r="W205" s="1435">
        <v>1.26E-2</v>
      </c>
      <c r="X205" s="1435">
        <v>2.52E-2</v>
      </c>
      <c r="Y205" s="1435">
        <v>3.78E-2</v>
      </c>
      <c r="Z205" s="1435">
        <v>5.04E-2</v>
      </c>
      <c r="AA205" s="1435">
        <v>6.3E-2</v>
      </c>
      <c r="AB205" s="1435">
        <v>7.5600000000000001E-2</v>
      </c>
      <c r="AC205" s="1435">
        <v>8.8200000000000001E-2</v>
      </c>
      <c r="AD205" s="1435">
        <v>0.1008</v>
      </c>
      <c r="AE205" s="1435">
        <v>0.1134</v>
      </c>
      <c r="AF205" s="1435">
        <v>0.126</v>
      </c>
      <c r="AG205" s="1435">
        <v>0.1386</v>
      </c>
      <c r="AH205" s="1435">
        <v>0.1512</v>
      </c>
      <c r="AI205" s="1435">
        <v>0.1638</v>
      </c>
      <c r="AJ205" s="1435">
        <v>0.1764</v>
      </c>
      <c r="AK205" s="1435">
        <v>0.189</v>
      </c>
      <c r="AL205" s="1435">
        <v>0.2016</v>
      </c>
      <c r="AM205" s="1435">
        <v>0.2142</v>
      </c>
      <c r="AN205" s="1435">
        <v>0.2268</v>
      </c>
      <c r="AO205" s="1435">
        <v>0.2394</v>
      </c>
      <c r="AP205" s="1435">
        <v>0.252</v>
      </c>
      <c r="AQ205" s="1435">
        <v>0.2646</v>
      </c>
      <c r="AR205" s="1435">
        <v>0.2772</v>
      </c>
      <c r="AS205" s="1435">
        <v>0.2898</v>
      </c>
      <c r="AT205" s="1435">
        <v>0.3024</v>
      </c>
      <c r="AU205" s="1435">
        <v>0.315</v>
      </c>
      <c r="AV205" s="1435">
        <v>0.3276</v>
      </c>
      <c r="AW205" s="1435">
        <v>0.3402</v>
      </c>
      <c r="AX205" s="1435">
        <v>0.3528</v>
      </c>
      <c r="AY205" s="1435">
        <v>0.3654</v>
      </c>
      <c r="AZ205" s="1435">
        <v>0.378</v>
      </c>
      <c r="BA205" s="1435">
        <v>0.3906</v>
      </c>
      <c r="BB205" s="1435">
        <v>0.4032</v>
      </c>
      <c r="BC205" s="1435">
        <v>0.4158</v>
      </c>
      <c r="BD205" s="1435">
        <v>0.4284</v>
      </c>
      <c r="BE205" s="1435">
        <v>0.441</v>
      </c>
      <c r="BF205" s="1435">
        <v>0.4536</v>
      </c>
      <c r="BG205" s="1435">
        <v>0.4662</v>
      </c>
      <c r="BH205" s="1435">
        <v>0.4788</v>
      </c>
      <c r="BI205" s="1435">
        <v>0.4914</v>
      </c>
      <c r="BJ205" s="1435">
        <v>0.504</v>
      </c>
      <c r="BK205" s="1435">
        <v>0.51659999999999995</v>
      </c>
      <c r="BL205" s="1435">
        <v>0.5292</v>
      </c>
      <c r="BM205" s="1435">
        <v>0.54179999999999995</v>
      </c>
      <c r="BN205" s="1435">
        <v>0.5544</v>
      </c>
      <c r="BO205" s="1435">
        <v>0.56699999999999995</v>
      </c>
      <c r="BP205" s="1436">
        <v>0.5796</v>
      </c>
      <c r="BQ205" s="1437">
        <v>0.59219999999999995</v>
      </c>
      <c r="BR205" s="1437">
        <v>0.6048</v>
      </c>
      <c r="BS205" s="1437">
        <v>0.61739999999999995</v>
      </c>
      <c r="BT205" s="1437">
        <v>0.63</v>
      </c>
      <c r="BU205" s="1437">
        <v>0.64259999999999995</v>
      </c>
      <c r="BV205" s="1437">
        <v>0.6552</v>
      </c>
      <c r="BW205" s="1437">
        <v>0.66779999999999995</v>
      </c>
      <c r="BX205" s="1437">
        <v>0.6804</v>
      </c>
      <c r="BY205" s="1437">
        <v>0.69299999999999995</v>
      </c>
      <c r="BZ205" s="1437">
        <v>0.7056</v>
      </c>
      <c r="CA205" s="1437">
        <v>0.71819999999999995</v>
      </c>
      <c r="CB205" s="1437">
        <v>0.73080000000000001</v>
      </c>
      <c r="CC205" s="1437">
        <v>0.74339999999999995</v>
      </c>
      <c r="CD205" s="1437">
        <v>0.75600000000000001</v>
      </c>
      <c r="CE205" s="1437">
        <v>0.76859999999999995</v>
      </c>
      <c r="CF205" s="1437">
        <v>0.78120000000000001</v>
      </c>
      <c r="CG205" s="1437">
        <v>0.79379999999999995</v>
      </c>
      <c r="CH205" s="1437">
        <v>0.80640000000000001</v>
      </c>
      <c r="CI205" s="1437">
        <v>0.81899999999999995</v>
      </c>
      <c r="CJ205" s="1437">
        <v>0.83160000000000001</v>
      </c>
      <c r="CK205" s="1437">
        <v>0.84419999999999995</v>
      </c>
      <c r="CL205" s="1437">
        <v>0.85680000000000001</v>
      </c>
      <c r="CM205" s="1437">
        <v>0.86939999999999995</v>
      </c>
      <c r="CN205" s="1503">
        <v>0.88200000000000001</v>
      </c>
    </row>
    <row r="206" spans="2:92" ht="14.4" thickBot="1" x14ac:dyDescent="0.3">
      <c r="B206"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6" s="1427" t="s">
        <v>1729</v>
      </c>
      <c r="D206" s="1428" t="s">
        <v>1606</v>
      </c>
      <c r="E206" s="1429" t="s">
        <v>781</v>
      </c>
      <c r="F206" s="1430" t="str">
        <f>VLOOKUP(TBL5_OptBen[[#This Row],[Option Type (defined list)]],'Option Typs_Grps'!B$2:C$47, 2, FALSE)</f>
        <v>Customer Options</v>
      </c>
      <c r="G206" s="1427" t="s">
        <v>1871</v>
      </c>
      <c r="H206" s="1428" t="s">
        <v>2114</v>
      </c>
      <c r="I206" s="1431" t="s">
        <v>355</v>
      </c>
      <c r="J206" s="1432" t="s">
        <v>146</v>
      </c>
      <c r="K206" s="1433">
        <v>2</v>
      </c>
      <c r="L206" s="366"/>
      <c r="M206" s="366"/>
      <c r="N206" s="366"/>
      <c r="O206" s="1577"/>
      <c r="P206" s="1578"/>
      <c r="Q206" s="1579"/>
      <c r="R206" s="1434">
        <v>0.30909999999999999</v>
      </c>
      <c r="S206" s="1435">
        <v>0.3851</v>
      </c>
      <c r="T206" s="1435">
        <v>0.46060000000000001</v>
      </c>
      <c r="U206" s="1435">
        <v>0.53580000000000005</v>
      </c>
      <c r="V206" s="1435">
        <v>0.61060000000000003</v>
      </c>
      <c r="W206" s="1435">
        <v>0.75519999999999998</v>
      </c>
      <c r="X206" s="1435">
        <v>0.89949999999999997</v>
      </c>
      <c r="Y206" s="1435">
        <v>1.0437000000000001</v>
      </c>
      <c r="Z206" s="1435">
        <v>1.1877</v>
      </c>
      <c r="AA206" s="1435">
        <v>1.3317000000000001</v>
      </c>
      <c r="AB206" s="1435">
        <v>1.4018999999999999</v>
      </c>
      <c r="AC206" s="1435">
        <v>1.4721</v>
      </c>
      <c r="AD206" s="1435">
        <v>1.5423</v>
      </c>
      <c r="AE206" s="1435">
        <v>1.6123000000000001</v>
      </c>
      <c r="AF206" s="1435">
        <v>1.6823999999999999</v>
      </c>
      <c r="AG206" s="1435">
        <v>1.7524</v>
      </c>
      <c r="AH206" s="1435">
        <v>1.7525999999999999</v>
      </c>
      <c r="AI206" s="1435">
        <v>1.7527999999999999</v>
      </c>
      <c r="AJ206" s="1435">
        <v>1.7528999999999999</v>
      </c>
      <c r="AK206" s="1435">
        <v>1.7529999999999999</v>
      </c>
      <c r="AL206" s="1435">
        <v>1.7532000000000001</v>
      </c>
      <c r="AM206" s="1435">
        <v>1.7533000000000001</v>
      </c>
      <c r="AN206" s="1435">
        <v>1.7534000000000001</v>
      </c>
      <c r="AO206" s="1435">
        <v>1.7535000000000001</v>
      </c>
      <c r="AP206" s="1435">
        <v>1.7536</v>
      </c>
      <c r="AQ206" s="1435">
        <v>1.7536</v>
      </c>
      <c r="AR206" s="1435">
        <v>1.7536</v>
      </c>
      <c r="AS206" s="1435">
        <v>1.7536</v>
      </c>
      <c r="AT206" s="1435">
        <v>1.7536</v>
      </c>
      <c r="AU206" s="1435">
        <v>1.7536</v>
      </c>
      <c r="AV206" s="1435">
        <v>1.7537</v>
      </c>
      <c r="AW206" s="1435">
        <v>1.7537</v>
      </c>
      <c r="AX206" s="1435">
        <v>1.7537</v>
      </c>
      <c r="AY206" s="1435">
        <v>1.7537</v>
      </c>
      <c r="AZ206" s="1435">
        <v>1.7537</v>
      </c>
      <c r="BA206" s="1435">
        <v>1.7537</v>
      </c>
      <c r="BB206" s="1435">
        <v>1.7537</v>
      </c>
      <c r="BC206" s="1435">
        <v>1.7537</v>
      </c>
      <c r="BD206" s="1435">
        <v>1.7537</v>
      </c>
      <c r="BE206" s="1435">
        <v>1.7537</v>
      </c>
      <c r="BF206" s="1435">
        <v>1.7537</v>
      </c>
      <c r="BG206" s="1435">
        <v>1.7538</v>
      </c>
      <c r="BH206" s="1435">
        <v>1.7538</v>
      </c>
      <c r="BI206" s="1435">
        <v>1.7538</v>
      </c>
      <c r="BJ206" s="1435">
        <v>1.7538</v>
      </c>
      <c r="BK206" s="1435">
        <v>1.7538</v>
      </c>
      <c r="BL206" s="1435">
        <v>1.7538</v>
      </c>
      <c r="BM206" s="1435">
        <v>1.7538</v>
      </c>
      <c r="BN206" s="1435">
        <v>1.7538</v>
      </c>
      <c r="BO206" s="1435">
        <v>1.7538</v>
      </c>
      <c r="BP206" s="1436">
        <v>1.7538</v>
      </c>
      <c r="BQ206" s="1437">
        <v>1.7538</v>
      </c>
      <c r="BR206" s="1437">
        <v>1.7539</v>
      </c>
      <c r="BS206" s="1437">
        <v>1.7539</v>
      </c>
      <c r="BT206" s="1437">
        <v>1.7539</v>
      </c>
      <c r="BU206" s="1437">
        <v>1.7539</v>
      </c>
      <c r="BV206" s="1437">
        <v>1.7539</v>
      </c>
      <c r="BW206" s="1437">
        <v>1.7539</v>
      </c>
      <c r="BX206" s="1437">
        <v>1.7539</v>
      </c>
      <c r="BY206" s="1437">
        <v>1.7539</v>
      </c>
      <c r="BZ206" s="1437">
        <v>1.7539</v>
      </c>
      <c r="CA206" s="1437">
        <v>1.7539</v>
      </c>
      <c r="CB206" s="1437">
        <v>1.7539</v>
      </c>
      <c r="CC206" s="1437">
        <v>1.754</v>
      </c>
      <c r="CD206" s="1437">
        <v>1.754</v>
      </c>
      <c r="CE206" s="1437">
        <v>1.754</v>
      </c>
      <c r="CF206" s="1437">
        <v>1.754</v>
      </c>
      <c r="CG206" s="1437">
        <v>1.754</v>
      </c>
      <c r="CH206" s="1437">
        <v>1.754</v>
      </c>
      <c r="CI206" s="1437">
        <v>1.754</v>
      </c>
      <c r="CJ206" s="1437">
        <v>1.754</v>
      </c>
      <c r="CK206" s="1437">
        <v>1.754</v>
      </c>
      <c r="CL206" s="1437">
        <v>1.754</v>
      </c>
      <c r="CM206" s="1437">
        <v>1.754</v>
      </c>
      <c r="CN206" s="1503">
        <v>1.7541</v>
      </c>
    </row>
    <row r="207" spans="2:92" ht="14.4" thickBot="1" x14ac:dyDescent="0.3">
      <c r="B207"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7" s="1427" t="s">
        <v>1734</v>
      </c>
      <c r="D207" s="1428" t="s">
        <v>1611</v>
      </c>
      <c r="E207" s="1429" t="s">
        <v>778</v>
      </c>
      <c r="F207" s="1430" t="str">
        <f>VLOOKUP(TBL5_OptBen[[#This Row],[Option Type (defined list)]],'Option Typs_Grps'!B$2:C$47, 2, FALSE)</f>
        <v>Customer Options</v>
      </c>
      <c r="G207" s="1427" t="s">
        <v>1871</v>
      </c>
      <c r="H207" s="1428" t="s">
        <v>2114</v>
      </c>
      <c r="I207" s="1431" t="s">
        <v>355</v>
      </c>
      <c r="J207" s="1432" t="s">
        <v>146</v>
      </c>
      <c r="K207" s="1433">
        <v>2</v>
      </c>
      <c r="L207" s="366"/>
      <c r="M207" s="366"/>
      <c r="N207" s="366"/>
      <c r="O207" s="1577"/>
      <c r="P207" s="1578"/>
      <c r="Q207" s="1579"/>
      <c r="R207" s="1434">
        <v>0.253</v>
      </c>
      <c r="S207" s="1435">
        <v>0.50439999999999996</v>
      </c>
      <c r="T207" s="1435">
        <v>0.75460000000000005</v>
      </c>
      <c r="U207" s="1435">
        <v>1.0036</v>
      </c>
      <c r="V207" s="1435">
        <v>1.2518</v>
      </c>
      <c r="W207" s="1435">
        <v>1.7071000000000001</v>
      </c>
      <c r="X207" s="1435">
        <v>2.1617999999999999</v>
      </c>
      <c r="Y207" s="1435">
        <v>2.6160999999999999</v>
      </c>
      <c r="Z207" s="1435">
        <v>3.07</v>
      </c>
      <c r="AA207" s="1435">
        <v>3.5236999999999998</v>
      </c>
      <c r="AB207" s="1435">
        <v>3.7581000000000002</v>
      </c>
      <c r="AC207" s="1435">
        <v>3.9923000000000002</v>
      </c>
      <c r="AD207" s="1435">
        <v>4.2263000000000002</v>
      </c>
      <c r="AE207" s="1435">
        <v>4.4603000000000002</v>
      </c>
      <c r="AF207" s="1435">
        <v>4.6940999999999997</v>
      </c>
      <c r="AG207" s="1435">
        <v>4.9279000000000002</v>
      </c>
      <c r="AH207" s="1435">
        <v>4.9539</v>
      </c>
      <c r="AI207" s="1435">
        <v>4.9798999999999998</v>
      </c>
      <c r="AJ207" s="1435">
        <v>5.0057999999999998</v>
      </c>
      <c r="AK207" s="1435">
        <v>5.0316999999999998</v>
      </c>
      <c r="AL207" s="1435">
        <v>5.0575000000000001</v>
      </c>
      <c r="AM207" s="1435">
        <v>5.0834000000000001</v>
      </c>
      <c r="AN207" s="1435">
        <v>5.1092000000000004</v>
      </c>
      <c r="AO207" s="1435">
        <v>5.1349999999999998</v>
      </c>
      <c r="AP207" s="1435">
        <v>5.1608999999999998</v>
      </c>
      <c r="AQ207" s="1435">
        <v>5.1863999999999999</v>
      </c>
      <c r="AR207" s="1435">
        <v>5.2119</v>
      </c>
      <c r="AS207" s="1435">
        <v>5.2374000000000001</v>
      </c>
      <c r="AT207" s="1435">
        <v>5.2629999999999999</v>
      </c>
      <c r="AU207" s="1435">
        <v>5.2885</v>
      </c>
      <c r="AV207" s="1435">
        <v>5.3140000000000001</v>
      </c>
      <c r="AW207" s="1435">
        <v>5.3395000000000001</v>
      </c>
      <c r="AX207" s="1435">
        <v>5.3651</v>
      </c>
      <c r="AY207" s="1435">
        <v>5.3906000000000001</v>
      </c>
      <c r="AZ207" s="1435">
        <v>5.4161000000000001</v>
      </c>
      <c r="BA207" s="1435">
        <v>5.4417</v>
      </c>
      <c r="BB207" s="1435">
        <v>5.4672000000000001</v>
      </c>
      <c r="BC207" s="1435">
        <v>5.4927000000000001</v>
      </c>
      <c r="BD207" s="1435">
        <v>5.5182000000000002</v>
      </c>
      <c r="BE207" s="1435">
        <v>5.5438000000000001</v>
      </c>
      <c r="BF207" s="1435">
        <v>5.5693000000000001</v>
      </c>
      <c r="BG207" s="1435">
        <v>5.5948000000000002</v>
      </c>
      <c r="BH207" s="1435">
        <v>5.6203000000000003</v>
      </c>
      <c r="BI207" s="1435">
        <v>5.6459000000000001</v>
      </c>
      <c r="BJ207" s="1435">
        <v>5.6714000000000002</v>
      </c>
      <c r="BK207" s="1435">
        <v>5.6969000000000003</v>
      </c>
      <c r="BL207" s="1435">
        <v>5.7224000000000004</v>
      </c>
      <c r="BM207" s="1435">
        <v>5.7480000000000002</v>
      </c>
      <c r="BN207" s="1435">
        <v>5.7735000000000003</v>
      </c>
      <c r="BO207" s="1435">
        <v>5.7990000000000004</v>
      </c>
      <c r="BP207" s="1436">
        <v>5.8246000000000002</v>
      </c>
      <c r="BQ207" s="1437">
        <v>5.8501000000000003</v>
      </c>
      <c r="BR207" s="1437">
        <v>5.8756000000000004</v>
      </c>
      <c r="BS207" s="1437">
        <v>5.9010999999999996</v>
      </c>
      <c r="BT207" s="1437">
        <v>5.9267000000000003</v>
      </c>
      <c r="BU207" s="1437">
        <v>5.9522000000000004</v>
      </c>
      <c r="BV207" s="1437">
        <v>5.9776999999999996</v>
      </c>
      <c r="BW207" s="1437">
        <v>6.0031999999999996</v>
      </c>
      <c r="BX207" s="1437">
        <v>6.0288000000000004</v>
      </c>
      <c r="BY207" s="1437">
        <v>6.0542999999999996</v>
      </c>
      <c r="BZ207" s="1437">
        <v>6.0797999999999996</v>
      </c>
      <c r="CA207" s="1437">
        <v>6.1054000000000004</v>
      </c>
      <c r="CB207" s="1437">
        <v>6.1308999999999996</v>
      </c>
      <c r="CC207" s="1437">
        <v>6.1563999999999997</v>
      </c>
      <c r="CD207" s="1437">
        <v>6.1818999999999997</v>
      </c>
      <c r="CE207" s="1437">
        <v>6.2074999999999996</v>
      </c>
      <c r="CF207" s="1437">
        <v>6.2329999999999997</v>
      </c>
      <c r="CG207" s="1437">
        <v>6.2584999999999997</v>
      </c>
      <c r="CH207" s="1437">
        <v>6.2839999999999998</v>
      </c>
      <c r="CI207" s="1437">
        <v>6.3095999999999997</v>
      </c>
      <c r="CJ207" s="1437">
        <v>6.3350999999999997</v>
      </c>
      <c r="CK207" s="1437">
        <v>6.3605999999999998</v>
      </c>
      <c r="CL207" s="1437">
        <v>6.3861999999999997</v>
      </c>
      <c r="CM207" s="1437">
        <v>6.4116999999999997</v>
      </c>
      <c r="CN207" s="1503">
        <v>6.4371999999999998</v>
      </c>
    </row>
    <row r="208" spans="2:92" ht="14.4" thickBot="1" x14ac:dyDescent="0.3">
      <c r="B208"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8" s="1427" t="s">
        <v>1735</v>
      </c>
      <c r="D208" s="1428" t="s">
        <v>2006</v>
      </c>
      <c r="E208" s="1429" t="s">
        <v>774</v>
      </c>
      <c r="F208" s="1430" t="str">
        <f>VLOOKUP(TBL5_OptBen[[#This Row],[Option Type (defined list)]],'Option Typs_Grps'!B$2:C$47, 2, FALSE)</f>
        <v>Distribution Options</v>
      </c>
      <c r="G208" s="1427" t="s">
        <v>1871</v>
      </c>
      <c r="H208" s="1428" t="s">
        <v>2114</v>
      </c>
      <c r="I208" s="1431" t="s">
        <v>355</v>
      </c>
      <c r="J208" s="1432" t="s">
        <v>146</v>
      </c>
      <c r="K208" s="1433">
        <v>2</v>
      </c>
      <c r="L208" s="366"/>
      <c r="M208" s="366"/>
      <c r="N208" s="366"/>
      <c r="O208" s="1577"/>
      <c r="P208" s="1578"/>
      <c r="Q208" s="1579"/>
      <c r="R208" s="1434"/>
      <c r="S208" s="1435"/>
      <c r="T208" s="1435"/>
      <c r="U208" s="1435"/>
      <c r="V208" s="1435">
        <v>1.3</v>
      </c>
      <c r="W208" s="1435">
        <v>1.3</v>
      </c>
      <c r="X208" s="1435">
        <v>1.3</v>
      </c>
      <c r="Y208" s="1435">
        <v>1.3</v>
      </c>
      <c r="Z208" s="1435">
        <v>1.3</v>
      </c>
      <c r="AA208" s="1435">
        <v>1.3</v>
      </c>
      <c r="AB208" s="1435">
        <v>1.3</v>
      </c>
      <c r="AC208" s="1435">
        <v>1.3</v>
      </c>
      <c r="AD208" s="1435">
        <v>1.3</v>
      </c>
      <c r="AE208" s="1435">
        <v>1.3</v>
      </c>
      <c r="AF208" s="1435">
        <v>1.3</v>
      </c>
      <c r="AG208" s="1435">
        <v>1.3</v>
      </c>
      <c r="AH208" s="1435">
        <v>1.3</v>
      </c>
      <c r="AI208" s="1435">
        <v>1.3</v>
      </c>
      <c r="AJ208" s="1435">
        <v>1.3</v>
      </c>
      <c r="AK208" s="1435">
        <v>1.3</v>
      </c>
      <c r="AL208" s="1435">
        <v>1.3</v>
      </c>
      <c r="AM208" s="1435">
        <v>1.3</v>
      </c>
      <c r="AN208" s="1435">
        <v>1.3</v>
      </c>
      <c r="AO208" s="1435">
        <v>1.3</v>
      </c>
      <c r="AP208" s="1435">
        <v>1.3</v>
      </c>
      <c r="AQ208" s="1435">
        <v>1.3</v>
      </c>
      <c r="AR208" s="1435">
        <v>1.3</v>
      </c>
      <c r="AS208" s="1435">
        <v>1.3</v>
      </c>
      <c r="AT208" s="1435">
        <v>1.3</v>
      </c>
      <c r="AU208" s="1435">
        <v>1.3</v>
      </c>
      <c r="AV208" s="1435">
        <v>1.3</v>
      </c>
      <c r="AW208" s="1435">
        <v>1.3</v>
      </c>
      <c r="AX208" s="1435">
        <v>1.3</v>
      </c>
      <c r="AY208" s="1435">
        <v>1.3</v>
      </c>
      <c r="AZ208" s="1435">
        <v>1.3</v>
      </c>
      <c r="BA208" s="1435">
        <v>1.3</v>
      </c>
      <c r="BB208" s="1435">
        <v>1.3</v>
      </c>
      <c r="BC208" s="1435">
        <v>1.3</v>
      </c>
      <c r="BD208" s="1435">
        <v>1.3</v>
      </c>
      <c r="BE208" s="1435">
        <v>1.3</v>
      </c>
      <c r="BF208" s="1435">
        <v>1.3</v>
      </c>
      <c r="BG208" s="1435">
        <v>1.3</v>
      </c>
      <c r="BH208" s="1435">
        <v>1.3</v>
      </c>
      <c r="BI208" s="1435">
        <v>1.3</v>
      </c>
      <c r="BJ208" s="1435">
        <v>1.3</v>
      </c>
      <c r="BK208" s="1435">
        <v>1.3</v>
      </c>
      <c r="BL208" s="1435">
        <v>1.3</v>
      </c>
      <c r="BM208" s="1435">
        <v>1.3</v>
      </c>
      <c r="BN208" s="1435">
        <v>1.3</v>
      </c>
      <c r="BO208" s="1435">
        <v>1.3</v>
      </c>
      <c r="BP208" s="1436"/>
      <c r="BQ208" s="1437"/>
      <c r="BR208" s="1437"/>
      <c r="BS208" s="1437"/>
      <c r="BT208" s="1437"/>
      <c r="BU208" s="1437"/>
      <c r="BV208" s="1437"/>
      <c r="BW208" s="1437"/>
      <c r="BX208" s="1437"/>
      <c r="BY208" s="1437"/>
      <c r="BZ208" s="1437"/>
      <c r="CA208" s="1437"/>
      <c r="CB208" s="1437"/>
      <c r="CC208" s="1437"/>
      <c r="CD208" s="1437"/>
      <c r="CE208" s="1437"/>
      <c r="CF208" s="1437"/>
      <c r="CG208" s="1437"/>
      <c r="CH208" s="1437"/>
      <c r="CI208" s="1437"/>
      <c r="CJ208" s="1437"/>
      <c r="CK208" s="1437"/>
      <c r="CL208" s="1437"/>
      <c r="CM208" s="1437"/>
      <c r="CN208" s="1503"/>
    </row>
    <row r="209" spans="2:92" ht="14.4" thickBot="1" x14ac:dyDescent="0.3">
      <c r="B209"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9" s="1427" t="s">
        <v>1724</v>
      </c>
      <c r="D209" s="1428" t="s">
        <v>1601</v>
      </c>
      <c r="E209" s="1429" t="s">
        <v>779</v>
      </c>
      <c r="F209" s="1430" t="str">
        <f>VLOOKUP(TBL5_OptBen[[#This Row],[Option Type (defined list)]],'Option Typs_Grps'!B$2:C$47, 2, FALSE)</f>
        <v>Customer Options</v>
      </c>
      <c r="G209" s="1427" t="s">
        <v>1871</v>
      </c>
      <c r="H209" s="1428" t="s">
        <v>2114</v>
      </c>
      <c r="I209" s="1431" t="s">
        <v>355</v>
      </c>
      <c r="J209" s="1432" t="s">
        <v>146</v>
      </c>
      <c r="K209" s="1433">
        <v>2</v>
      </c>
      <c r="L209" s="366"/>
      <c r="M209" s="366"/>
      <c r="N209" s="366"/>
      <c r="O209" s="1577"/>
      <c r="P209" s="1578"/>
      <c r="Q209" s="1579"/>
      <c r="R209" s="1434">
        <v>0</v>
      </c>
      <c r="S209" s="1435">
        <v>0.31120000000000003</v>
      </c>
      <c r="T209" s="1435">
        <v>0.62650000000000006</v>
      </c>
      <c r="U209" s="1435">
        <v>0.78800000000000003</v>
      </c>
      <c r="V209" s="1435">
        <v>1.2684000000000002</v>
      </c>
      <c r="W209" s="1435">
        <v>1.5937000000000001</v>
      </c>
      <c r="X209" s="1435">
        <v>1.6017000000000001</v>
      </c>
      <c r="Y209" s="1435">
        <v>2.2532000000000001</v>
      </c>
      <c r="Z209" s="1435">
        <v>2.5867</v>
      </c>
      <c r="AA209" s="1435">
        <v>3.2479</v>
      </c>
      <c r="AB209" s="1435">
        <v>3.2614000000000001</v>
      </c>
      <c r="AC209" s="1435">
        <v>3.6021000000000001</v>
      </c>
      <c r="AD209" s="1435">
        <v>3.9459</v>
      </c>
      <c r="AE209" s="1435">
        <v>4.2930999999999999</v>
      </c>
      <c r="AF209" s="1435">
        <v>4.9779</v>
      </c>
      <c r="AG209" s="1435">
        <v>5.0014000000000003</v>
      </c>
      <c r="AH209" s="1435">
        <v>5.0255999999999998</v>
      </c>
      <c r="AI209" s="1435">
        <v>5.0506000000000002</v>
      </c>
      <c r="AJ209" s="1435">
        <v>5.0763999999999996</v>
      </c>
      <c r="AK209" s="1435">
        <v>5.1022999999999996</v>
      </c>
      <c r="AL209" s="1435">
        <v>5.8108000000000004</v>
      </c>
      <c r="AM209" s="1435">
        <v>6.5264000000000006</v>
      </c>
      <c r="AN209" s="1435">
        <v>7.2501999999999995</v>
      </c>
      <c r="AO209" s="1435">
        <v>7.9820000000000002</v>
      </c>
      <c r="AP209" s="1435">
        <v>8.7209000000000003</v>
      </c>
      <c r="AQ209" s="1435">
        <v>9.6196000000000002</v>
      </c>
      <c r="AR209" s="1435">
        <v>10.522600000000001</v>
      </c>
      <c r="AS209" s="1435">
        <v>10.551</v>
      </c>
      <c r="AT209" s="1435">
        <v>10.578900000000001</v>
      </c>
      <c r="AU209" s="1435">
        <v>10.606999999999999</v>
      </c>
      <c r="AV209" s="1435">
        <v>10.6342</v>
      </c>
      <c r="AW209" s="1435">
        <v>10.661999999999999</v>
      </c>
      <c r="AX209" s="1435">
        <v>10.6905</v>
      </c>
      <c r="AY209" s="1435">
        <v>10.7194</v>
      </c>
      <c r="AZ209" s="1435">
        <v>10.7484</v>
      </c>
      <c r="BA209" s="1435">
        <v>10.777200000000001</v>
      </c>
      <c r="BB209" s="1435">
        <v>10.805900000000001</v>
      </c>
      <c r="BC209" s="1435">
        <v>10.8339</v>
      </c>
      <c r="BD209" s="1435">
        <v>10.860199999999999</v>
      </c>
      <c r="BE209" s="1435">
        <v>10.885300000000001</v>
      </c>
      <c r="BF209" s="1435">
        <v>12.728400000000001</v>
      </c>
      <c r="BG209" s="1435">
        <v>13.6691</v>
      </c>
      <c r="BH209" s="1435">
        <v>15.527200000000001</v>
      </c>
      <c r="BI209" s="1435">
        <v>16.4785</v>
      </c>
      <c r="BJ209" s="1435">
        <v>18.350700000000003</v>
      </c>
      <c r="BK209" s="1435">
        <v>20.230899999999998</v>
      </c>
      <c r="BL209" s="1435">
        <v>21.1982</v>
      </c>
      <c r="BM209" s="1435">
        <v>22.1694</v>
      </c>
      <c r="BN209" s="1435">
        <v>22.219799999999999</v>
      </c>
      <c r="BO209" s="1435">
        <v>22.270299999999999</v>
      </c>
      <c r="BP209" s="1436"/>
      <c r="BQ209" s="1437"/>
      <c r="BR209" s="1437"/>
      <c r="BS209" s="1437"/>
      <c r="BT209" s="1437"/>
      <c r="BU209" s="1437"/>
      <c r="BV209" s="1437"/>
      <c r="BW209" s="1437"/>
      <c r="BX209" s="1437"/>
      <c r="BY209" s="1437"/>
      <c r="BZ209" s="1437"/>
      <c r="CA209" s="1437"/>
      <c r="CB209" s="1437"/>
      <c r="CC209" s="1437"/>
      <c r="CD209" s="1437"/>
      <c r="CE209" s="1437"/>
      <c r="CF209" s="1437"/>
      <c r="CG209" s="1437"/>
      <c r="CH209" s="1437"/>
      <c r="CI209" s="1437"/>
      <c r="CJ209" s="1437"/>
      <c r="CK209" s="1437"/>
      <c r="CL209" s="1437"/>
      <c r="CM209" s="1437"/>
      <c r="CN209" s="1503"/>
    </row>
    <row r="210" spans="2:92" ht="14.4" thickBot="1" x14ac:dyDescent="0.3">
      <c r="B210"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0" s="1427" t="s">
        <v>1733</v>
      </c>
      <c r="D210" s="1428" t="s">
        <v>1610</v>
      </c>
      <c r="E210" s="1429" t="s">
        <v>779</v>
      </c>
      <c r="F210" s="1430" t="str">
        <f>VLOOKUP(TBL5_OptBen[[#This Row],[Option Type (defined list)]],'Option Typs_Grps'!B$2:C$47, 2, FALSE)</f>
        <v>Customer Options</v>
      </c>
      <c r="G210" s="1427" t="s">
        <v>1871</v>
      </c>
      <c r="H210" s="1428" t="s">
        <v>2114</v>
      </c>
      <c r="I210" s="1431" t="s">
        <v>355</v>
      </c>
      <c r="J210" s="1432" t="s">
        <v>146</v>
      </c>
      <c r="K210" s="1433">
        <v>2</v>
      </c>
      <c r="L210" s="366"/>
      <c r="M210" s="366"/>
      <c r="N210" s="366"/>
      <c r="O210" s="1577"/>
      <c r="P210" s="1578"/>
      <c r="Q210" s="1579"/>
      <c r="R210" s="1434">
        <v>1.1046</v>
      </c>
      <c r="S210" s="1435">
        <v>1.0872999999999999</v>
      </c>
      <c r="T210" s="1435">
        <v>1.0689</v>
      </c>
      <c r="U210" s="1435">
        <v>1.0508</v>
      </c>
      <c r="V210" s="1435">
        <v>1.0324</v>
      </c>
      <c r="W210" s="1435">
        <v>1.0091000000000001</v>
      </c>
      <c r="X210" s="1435">
        <v>0.98570000000000002</v>
      </c>
      <c r="Y210" s="1435">
        <v>0.96199999999999997</v>
      </c>
      <c r="Z210" s="1435">
        <v>0.93820000000000003</v>
      </c>
      <c r="AA210" s="1435">
        <v>0.91439999999999999</v>
      </c>
      <c r="AB210" s="1435">
        <v>0.90439999999999998</v>
      </c>
      <c r="AC210" s="1435">
        <v>0.89429999999999998</v>
      </c>
      <c r="AD210" s="1435">
        <v>0.88439999999999996</v>
      </c>
      <c r="AE210" s="1435">
        <v>0.88129999999999997</v>
      </c>
      <c r="AF210" s="1435">
        <v>0.88149999999999995</v>
      </c>
      <c r="AG210" s="1435">
        <v>0.88200000000000001</v>
      </c>
      <c r="AH210" s="1435">
        <v>0.89249999999999996</v>
      </c>
      <c r="AI210" s="1435">
        <v>0.90329999999999999</v>
      </c>
      <c r="AJ210" s="1435">
        <v>0.91410000000000002</v>
      </c>
      <c r="AK210" s="1435">
        <v>0.92489999999999994</v>
      </c>
      <c r="AL210" s="1435">
        <v>0.9355</v>
      </c>
      <c r="AM210" s="1435">
        <v>0.94640000000000002</v>
      </c>
      <c r="AN210" s="1435">
        <v>0.95720000000000005</v>
      </c>
      <c r="AO210" s="1435">
        <v>0.96819999999999995</v>
      </c>
      <c r="AP210" s="1435">
        <v>0.97909999999999997</v>
      </c>
      <c r="AQ210" s="1435">
        <v>0.98230000000000006</v>
      </c>
      <c r="AR210" s="1435">
        <v>0.98529999999999995</v>
      </c>
      <c r="AS210" s="1435">
        <v>0.98829999999999996</v>
      </c>
      <c r="AT210" s="1435">
        <v>0.99129999999999996</v>
      </c>
      <c r="AU210" s="1435">
        <v>0.99439999999999995</v>
      </c>
      <c r="AV210" s="1435">
        <v>0.99739999999999995</v>
      </c>
      <c r="AW210" s="1435">
        <v>1.0004</v>
      </c>
      <c r="AX210" s="1435">
        <v>1.0034000000000001</v>
      </c>
      <c r="AY210" s="1435">
        <v>1.0065</v>
      </c>
      <c r="AZ210" s="1435">
        <v>1.0096000000000001</v>
      </c>
      <c r="BA210" s="1435">
        <v>1.0126999999999999</v>
      </c>
      <c r="BB210" s="1435">
        <v>1.0157</v>
      </c>
      <c r="BC210" s="1435">
        <v>1.0188999999999999</v>
      </c>
      <c r="BD210" s="1435">
        <v>1.0218</v>
      </c>
      <c r="BE210" s="1435">
        <v>1.0247999999999999</v>
      </c>
      <c r="BF210" s="1435">
        <v>1.0276000000000001</v>
      </c>
      <c r="BG210" s="1435">
        <v>1.0306</v>
      </c>
      <c r="BH210" s="1435">
        <v>1.0335999999999999</v>
      </c>
      <c r="BI210" s="1435">
        <v>1.0366</v>
      </c>
      <c r="BJ210" s="1435">
        <v>1.0394999999999999</v>
      </c>
      <c r="BK210" s="1435">
        <v>1.0424</v>
      </c>
      <c r="BL210" s="1435">
        <v>1.0453999999999999</v>
      </c>
      <c r="BM210" s="1435">
        <v>1.0482</v>
      </c>
      <c r="BN210" s="1435">
        <v>1.0510999999999999</v>
      </c>
      <c r="BO210" s="1435">
        <v>1.0541</v>
      </c>
      <c r="BP210" s="1436">
        <v>1.0569999999999999</v>
      </c>
      <c r="BQ210" s="1437">
        <v>1.0598000000000001</v>
      </c>
      <c r="BR210" s="1437">
        <v>1.0627</v>
      </c>
      <c r="BS210" s="1437">
        <v>1.0657000000000001</v>
      </c>
      <c r="BT210" s="1437">
        <v>1.0688</v>
      </c>
      <c r="BU210" s="1437">
        <v>1.0716000000000001</v>
      </c>
      <c r="BV210" s="1437">
        <v>1.0747</v>
      </c>
      <c r="BW210" s="1437">
        <v>1.0778000000000001</v>
      </c>
      <c r="BX210" s="1437">
        <v>1.0809</v>
      </c>
      <c r="BY210" s="1437">
        <v>1.0840000000000001</v>
      </c>
      <c r="BZ210" s="1437">
        <v>1.0871999999999999</v>
      </c>
      <c r="CA210" s="1437">
        <v>1.0904</v>
      </c>
      <c r="CB210" s="1437">
        <v>1.0935999999999999</v>
      </c>
      <c r="CC210" s="1437">
        <v>1.0968</v>
      </c>
      <c r="CD210" s="1437">
        <v>1.0998999999999999</v>
      </c>
      <c r="CE210" s="1437">
        <v>1.103</v>
      </c>
      <c r="CF210" s="1437">
        <v>1.1062000000000001</v>
      </c>
      <c r="CG210" s="1437">
        <v>1.1092</v>
      </c>
      <c r="CH210" s="1437">
        <v>1.1123000000000001</v>
      </c>
      <c r="CI210" s="1437">
        <v>1.1153999999999999</v>
      </c>
      <c r="CJ210" s="1437">
        <v>1.1185</v>
      </c>
      <c r="CK210" s="1437">
        <v>1.1214999999999999</v>
      </c>
      <c r="CL210" s="1437">
        <v>1.1246</v>
      </c>
      <c r="CM210" s="1437">
        <v>1.1276000000000002</v>
      </c>
      <c r="CN210" s="1503">
        <v>1.1308</v>
      </c>
    </row>
    <row r="211" spans="2:92" ht="14.4" thickBot="1" x14ac:dyDescent="0.3">
      <c r="B211"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1" s="1427" t="s">
        <v>2265</v>
      </c>
      <c r="D211" s="1428" t="s">
        <v>2237</v>
      </c>
      <c r="E211" s="1429" t="s">
        <v>767</v>
      </c>
      <c r="F211" s="1430" t="str">
        <f>VLOOKUP(TBL5_OptBen[[#This Row],[Option Type (defined list)]],'Option Typs_Grps'!B$2:C$47, 2, FALSE)</f>
        <v>Resource Options</v>
      </c>
      <c r="G211" s="1427" t="s">
        <v>1871</v>
      </c>
      <c r="H211" s="1428" t="s">
        <v>2114</v>
      </c>
      <c r="I211" s="1431" t="s">
        <v>355</v>
      </c>
      <c r="J211" s="1432" t="s">
        <v>146</v>
      </c>
      <c r="K211" s="1433">
        <v>2</v>
      </c>
      <c r="L211" s="366"/>
      <c r="M211" s="366"/>
      <c r="N211" s="366"/>
      <c r="O211" s="1577"/>
      <c r="P211" s="1578"/>
      <c r="Q211" s="1579"/>
      <c r="R211" s="1434"/>
      <c r="S211" s="1435"/>
      <c r="T211" s="1435"/>
      <c r="U211" s="1435"/>
      <c r="V211" s="1435"/>
      <c r="W211" s="1435">
        <v>131.5</v>
      </c>
      <c r="X211" s="1435">
        <v>131.5</v>
      </c>
      <c r="Y211" s="1435">
        <v>131.5</v>
      </c>
      <c r="Z211" s="1435">
        <v>131.5</v>
      </c>
      <c r="AA211" s="1435">
        <v>131.5</v>
      </c>
      <c r="AB211" s="1435">
        <v>131.5</v>
      </c>
      <c r="AC211" s="1435">
        <v>131.5</v>
      </c>
      <c r="AD211" s="1435">
        <v>131.5</v>
      </c>
      <c r="AE211" s="1435">
        <v>131.5</v>
      </c>
      <c r="AF211" s="1435">
        <v>131.5</v>
      </c>
      <c r="AG211" s="1435">
        <v>131.5</v>
      </c>
      <c r="AH211" s="1435">
        <v>131.5</v>
      </c>
      <c r="AI211" s="1435">
        <v>131.5</v>
      </c>
      <c r="AJ211" s="1435">
        <v>131.5</v>
      </c>
      <c r="AK211" s="1435">
        <v>131.5</v>
      </c>
      <c r="AL211" s="1435">
        <v>131.5</v>
      </c>
      <c r="AM211" s="1435">
        <v>131.5</v>
      </c>
      <c r="AN211" s="1435">
        <v>131.5</v>
      </c>
      <c r="AO211" s="1435">
        <v>131.5</v>
      </c>
      <c r="AP211" s="1435">
        <v>131.5</v>
      </c>
      <c r="AQ211" s="1435">
        <v>131.5</v>
      </c>
      <c r="AR211" s="1435">
        <v>131.5</v>
      </c>
      <c r="AS211" s="1435">
        <v>131.5</v>
      </c>
      <c r="AT211" s="1435">
        <v>131.5</v>
      </c>
      <c r="AU211" s="1435">
        <v>131.5</v>
      </c>
      <c r="AV211" s="1435">
        <v>131.5</v>
      </c>
      <c r="AW211" s="1435">
        <v>131.5</v>
      </c>
      <c r="AX211" s="1435">
        <v>131.5</v>
      </c>
      <c r="AY211" s="1435">
        <v>131.5</v>
      </c>
      <c r="AZ211" s="1435">
        <v>131.5</v>
      </c>
      <c r="BA211" s="1435">
        <v>131.5</v>
      </c>
      <c r="BB211" s="1435">
        <v>131.5</v>
      </c>
      <c r="BC211" s="1435">
        <v>131.5</v>
      </c>
      <c r="BD211" s="1435">
        <v>131.5</v>
      </c>
      <c r="BE211" s="1435">
        <v>131.5</v>
      </c>
      <c r="BF211" s="1435">
        <v>131.5</v>
      </c>
      <c r="BG211" s="1435">
        <v>131.5</v>
      </c>
      <c r="BH211" s="1435">
        <v>131.5</v>
      </c>
      <c r="BI211" s="1435">
        <v>131.5</v>
      </c>
      <c r="BJ211" s="1435">
        <v>131.5</v>
      </c>
      <c r="BK211" s="1435">
        <v>131.5</v>
      </c>
      <c r="BL211" s="1435">
        <v>131.5</v>
      </c>
      <c r="BM211" s="1435">
        <v>131.5</v>
      </c>
      <c r="BN211" s="1435">
        <v>131.5</v>
      </c>
      <c r="BO211" s="1435">
        <v>131.5</v>
      </c>
      <c r="BP211" s="1436"/>
      <c r="BQ211" s="1437"/>
      <c r="BR211" s="1437"/>
      <c r="BS211" s="1437"/>
      <c r="BT211" s="1437"/>
      <c r="BU211" s="1437"/>
      <c r="BV211" s="1437"/>
      <c r="BW211" s="1437"/>
      <c r="BX211" s="1437"/>
      <c r="BY211" s="1437"/>
      <c r="BZ211" s="1437"/>
      <c r="CA211" s="1437"/>
      <c r="CB211" s="1437"/>
      <c r="CC211" s="1437"/>
      <c r="CD211" s="1437"/>
      <c r="CE211" s="1437"/>
      <c r="CF211" s="1437"/>
      <c r="CG211" s="1437"/>
      <c r="CH211" s="1437"/>
      <c r="CI211" s="1437"/>
      <c r="CJ211" s="1437"/>
      <c r="CK211" s="1437"/>
      <c r="CL211" s="1437"/>
      <c r="CM211" s="1437"/>
      <c r="CN211" s="1503"/>
    </row>
    <row r="212" spans="2:92" ht="14.4" thickBot="1" x14ac:dyDescent="0.3">
      <c r="B212"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2" s="1427" t="s">
        <v>1730</v>
      </c>
      <c r="D212" s="1428" t="s">
        <v>1607</v>
      </c>
      <c r="E212" s="1429" t="s">
        <v>1208</v>
      </c>
      <c r="F212" s="1430" t="str">
        <f>VLOOKUP(TBL5_OptBen[[#This Row],[Option Type (defined list)]],'Option Typs_Grps'!B$2:C$47, 2, FALSE)</f>
        <v>Distribution Options</v>
      </c>
      <c r="G212" s="1427" t="s">
        <v>1871</v>
      </c>
      <c r="H212" s="1428" t="s">
        <v>797</v>
      </c>
      <c r="I212" s="1431" t="s">
        <v>355</v>
      </c>
      <c r="J212" s="1432" t="s">
        <v>146</v>
      </c>
      <c r="K212" s="1433">
        <v>2</v>
      </c>
      <c r="L212" s="366"/>
      <c r="M212" s="366"/>
      <c r="N212" s="366"/>
      <c r="O212" s="1577"/>
      <c r="P212" s="1578"/>
      <c r="Q212" s="1579"/>
      <c r="R212" s="1434">
        <v>0.31439999999999868</v>
      </c>
      <c r="S212" s="1435">
        <v>0.62879999999999736</v>
      </c>
      <c r="T212" s="1435">
        <v>0.94319999999999604</v>
      </c>
      <c r="U212" s="1435">
        <v>1.2575999999999947</v>
      </c>
      <c r="V212" s="1435">
        <v>1.5719999999999934</v>
      </c>
      <c r="W212" s="1435">
        <v>1.8863999999999921</v>
      </c>
      <c r="X212" s="1435">
        <v>2.2007999999999908</v>
      </c>
      <c r="Y212" s="1435">
        <v>2.5151999999999894</v>
      </c>
      <c r="Z212" s="1435">
        <v>2.8295999999999881</v>
      </c>
      <c r="AA212" s="1435">
        <v>3.1439999999999868</v>
      </c>
      <c r="AB212" s="1435">
        <v>3.4583999999999855</v>
      </c>
      <c r="AC212" s="1435">
        <v>3.7727999999999842</v>
      </c>
      <c r="AD212" s="1435">
        <v>4.0871999999999833</v>
      </c>
      <c r="AE212" s="1435">
        <v>4.4015999999999815</v>
      </c>
      <c r="AF212" s="1435">
        <v>4.7159999999999807</v>
      </c>
      <c r="AG212" s="1435">
        <v>5.0303999999999789</v>
      </c>
      <c r="AH212" s="1435">
        <v>5.344799999999978</v>
      </c>
      <c r="AI212" s="1435">
        <v>5.6591999999999762</v>
      </c>
      <c r="AJ212" s="1435">
        <v>5.9735999999999754</v>
      </c>
      <c r="AK212" s="1435">
        <v>6.2879999999999736</v>
      </c>
      <c r="AL212" s="1435">
        <v>6.6023999999999727</v>
      </c>
      <c r="AM212" s="1435">
        <v>6.916799999999971</v>
      </c>
      <c r="AN212" s="1435">
        <v>7.2311999999999701</v>
      </c>
      <c r="AO212" s="1435">
        <v>7.5455999999999683</v>
      </c>
      <c r="AP212" s="1435">
        <v>7.8599999999999994</v>
      </c>
      <c r="AQ212" s="1435">
        <v>7.9409500000000008</v>
      </c>
      <c r="AR212" s="1435">
        <v>8.021495250000001</v>
      </c>
      <c r="AS212" s="1435">
        <v>8.1016377737500012</v>
      </c>
      <c r="AT212" s="1435">
        <v>8.1813795848812507</v>
      </c>
      <c r="AU212" s="1435">
        <v>8.2607226869568446</v>
      </c>
      <c r="AV212" s="1435">
        <v>8.3396690735220602</v>
      </c>
      <c r="AW212" s="1435">
        <v>8.4182207281544503</v>
      </c>
      <c r="AX212" s="1435">
        <v>8.4963796245136773</v>
      </c>
      <c r="AY212" s="1435">
        <v>8.574147726391109</v>
      </c>
      <c r="AZ212" s="1435">
        <v>8.6515269877591532</v>
      </c>
      <c r="BA212" s="1435">
        <v>8.7285193528203582</v>
      </c>
      <c r="BB212" s="1435">
        <v>8.8051267560562572</v>
      </c>
      <c r="BC212" s="1435">
        <v>8.8813511222759765</v>
      </c>
      <c r="BD212" s="1435">
        <v>8.9571943666645968</v>
      </c>
      <c r="BE212" s="1435">
        <v>9.0326583948312731</v>
      </c>
      <c r="BF212" s="1435">
        <v>9.1077451028571161</v>
      </c>
      <c r="BG212" s="1435">
        <v>9.1824563773428309</v>
      </c>
      <c r="BH212" s="1435">
        <v>9.256794095456117</v>
      </c>
      <c r="BI212" s="1435">
        <v>9.3307601249788359</v>
      </c>
      <c r="BJ212" s="1435">
        <v>9.404356324353941</v>
      </c>
      <c r="BK212" s="1435">
        <v>9.4775845427321705</v>
      </c>
      <c r="BL212" s="1435">
        <v>9.5504466200185103</v>
      </c>
      <c r="BM212" s="1435">
        <v>9.6229443869184177</v>
      </c>
      <c r="BN212" s="1435">
        <v>9.695079664983826</v>
      </c>
      <c r="BO212" s="1435">
        <v>9.7668542666589069</v>
      </c>
      <c r="BP212" s="1436">
        <v>9.846854266658907</v>
      </c>
      <c r="BQ212" s="1437">
        <v>9.9168542666589072</v>
      </c>
      <c r="BR212" s="1437">
        <v>9.9868542666589057</v>
      </c>
      <c r="BS212" s="1437">
        <v>10.056854266658906</v>
      </c>
      <c r="BT212" s="1437">
        <v>10.136854266658908</v>
      </c>
      <c r="BU212" s="1437">
        <v>10.206854266658908</v>
      </c>
      <c r="BV212" s="1437">
        <v>10.276854266658907</v>
      </c>
      <c r="BW212" s="1437">
        <v>10.346854266658907</v>
      </c>
      <c r="BX212" s="1437">
        <v>10.416854266658907</v>
      </c>
      <c r="BY212" s="1437">
        <v>10.486854266658908</v>
      </c>
      <c r="BZ212" s="1437">
        <v>10.556854266658906</v>
      </c>
      <c r="CA212" s="1437">
        <v>10.626854266658906</v>
      </c>
      <c r="CB212" s="1437">
        <v>10.696854266658907</v>
      </c>
      <c r="CC212" s="1437">
        <v>10.766854266658907</v>
      </c>
      <c r="CD212" s="1437">
        <v>10.836854266658907</v>
      </c>
      <c r="CE212" s="1437">
        <v>10.896854266658908</v>
      </c>
      <c r="CF212" s="1437">
        <v>10.966854266658906</v>
      </c>
      <c r="CG212" s="1437">
        <v>11.036854266658906</v>
      </c>
      <c r="CH212" s="1437">
        <v>11.106854266658907</v>
      </c>
      <c r="CI212" s="1437">
        <v>11.166854266658907</v>
      </c>
      <c r="CJ212" s="1437">
        <v>11.236854266658908</v>
      </c>
      <c r="CK212" s="1437">
        <v>11.306854266658906</v>
      </c>
      <c r="CL212" s="1437">
        <v>11.366854266658907</v>
      </c>
      <c r="CM212" s="1437">
        <v>11.436854266658907</v>
      </c>
      <c r="CN212" s="1503">
        <v>11.496854266658907</v>
      </c>
    </row>
    <row r="213" spans="2:92" ht="14.4" thickBot="1" x14ac:dyDescent="0.3">
      <c r="B213"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3" s="1427" t="s">
        <v>1739</v>
      </c>
      <c r="D213" s="1428" t="s">
        <v>1614</v>
      </c>
      <c r="E213" s="1429" t="s">
        <v>1131</v>
      </c>
      <c r="F213" s="1430" t="str">
        <f>VLOOKUP(TBL5_OptBen[[#This Row],[Option Type (defined list)]],'Option Typs_Grps'!B$2:C$47, 2, FALSE)</f>
        <v>Resource Options</v>
      </c>
      <c r="G213" s="1427" t="s">
        <v>1871</v>
      </c>
      <c r="H213" s="1428" t="s">
        <v>797</v>
      </c>
      <c r="I213" s="1431" t="s">
        <v>355</v>
      </c>
      <c r="J213" s="1432" t="s">
        <v>146</v>
      </c>
      <c r="K213" s="1433">
        <v>2</v>
      </c>
      <c r="L213" s="366"/>
      <c r="M213" s="366"/>
      <c r="N213" s="366"/>
      <c r="O213" s="1577"/>
      <c r="P213" s="1578"/>
      <c r="Q213" s="1579"/>
      <c r="R213" s="1434"/>
      <c r="S213" s="1435"/>
      <c r="T213" s="1435"/>
      <c r="U213" s="1435"/>
      <c r="V213" s="1435">
        <v>11.52</v>
      </c>
      <c r="W213" s="1435">
        <v>11.52</v>
      </c>
      <c r="X213" s="1435">
        <v>11.52</v>
      </c>
      <c r="Y213" s="1435">
        <v>11.52</v>
      </c>
      <c r="Z213" s="1435">
        <v>11.52</v>
      </c>
      <c r="AA213" s="1435">
        <v>11.52</v>
      </c>
      <c r="AB213" s="1435">
        <v>11.52</v>
      </c>
      <c r="AC213" s="1435">
        <v>11.52</v>
      </c>
      <c r="AD213" s="1435">
        <v>11.52</v>
      </c>
      <c r="AE213" s="1435">
        <v>11.52</v>
      </c>
      <c r="AF213" s="1435">
        <v>11.52</v>
      </c>
      <c r="AG213" s="1435">
        <v>11.52</v>
      </c>
      <c r="AH213" s="1435">
        <v>11.52</v>
      </c>
      <c r="AI213" s="1435">
        <v>11.52</v>
      </c>
      <c r="AJ213" s="1435">
        <v>11.52</v>
      </c>
      <c r="AK213" s="1435">
        <v>11.52</v>
      </c>
      <c r="AL213" s="1435">
        <v>11.52</v>
      </c>
      <c r="AM213" s="1435">
        <v>11.52</v>
      </c>
      <c r="AN213" s="1435">
        <v>11.52</v>
      </c>
      <c r="AO213" s="1435">
        <v>11.52</v>
      </c>
      <c r="AP213" s="1435">
        <v>11.52</v>
      </c>
      <c r="AQ213" s="1435">
        <v>11.52</v>
      </c>
      <c r="AR213" s="1435">
        <v>11.52</v>
      </c>
      <c r="AS213" s="1435">
        <v>11.52</v>
      </c>
      <c r="AT213" s="1435">
        <v>11.52</v>
      </c>
      <c r="AU213" s="1435">
        <v>11.52</v>
      </c>
      <c r="AV213" s="1435">
        <v>11.52</v>
      </c>
      <c r="AW213" s="1435">
        <v>11.52</v>
      </c>
      <c r="AX213" s="1435">
        <v>11.52</v>
      </c>
      <c r="AY213" s="1435">
        <v>11.52</v>
      </c>
      <c r="AZ213" s="1435">
        <v>11.52</v>
      </c>
      <c r="BA213" s="1435">
        <v>11.52</v>
      </c>
      <c r="BB213" s="1435">
        <v>11.52</v>
      </c>
      <c r="BC213" s="1435">
        <v>11.52</v>
      </c>
      <c r="BD213" s="1435">
        <v>11.52</v>
      </c>
      <c r="BE213" s="1435">
        <v>11.52</v>
      </c>
      <c r="BF213" s="1435">
        <v>11.52</v>
      </c>
      <c r="BG213" s="1435">
        <v>11.52</v>
      </c>
      <c r="BH213" s="1435">
        <v>11.52</v>
      </c>
      <c r="BI213" s="1435">
        <v>11.52</v>
      </c>
      <c r="BJ213" s="1435">
        <v>11.52</v>
      </c>
      <c r="BK213" s="1435">
        <v>11.52</v>
      </c>
      <c r="BL213" s="1435">
        <v>11.52</v>
      </c>
      <c r="BM213" s="1435">
        <v>11.52</v>
      </c>
      <c r="BN213" s="1435">
        <v>11.52</v>
      </c>
      <c r="BO213" s="1435">
        <v>11.52</v>
      </c>
      <c r="BP213" s="1436"/>
      <c r="BQ213" s="1437"/>
      <c r="BR213" s="1437"/>
      <c r="BS213" s="1437"/>
      <c r="BT213" s="1437"/>
      <c r="BU213" s="1437"/>
      <c r="BV213" s="1437"/>
      <c r="BW213" s="1437"/>
      <c r="BX213" s="1437"/>
      <c r="BY213" s="1437"/>
      <c r="BZ213" s="1437"/>
      <c r="CA213" s="1437"/>
      <c r="CB213" s="1437"/>
      <c r="CC213" s="1437"/>
      <c r="CD213" s="1437"/>
      <c r="CE213" s="1437"/>
      <c r="CF213" s="1437"/>
      <c r="CG213" s="1437"/>
      <c r="CH213" s="1437"/>
      <c r="CI213" s="1437"/>
      <c r="CJ213" s="1437"/>
      <c r="CK213" s="1437"/>
      <c r="CL213" s="1437"/>
      <c r="CM213" s="1437"/>
      <c r="CN213" s="1503"/>
    </row>
    <row r="214" spans="2:92" ht="14.4" thickBot="1" x14ac:dyDescent="0.3">
      <c r="B214"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4" s="1427" t="s">
        <v>1737</v>
      </c>
      <c r="D214" s="1428" t="s">
        <v>1612</v>
      </c>
      <c r="E214" s="1429" t="s">
        <v>1293</v>
      </c>
      <c r="F214" s="1430" t="str">
        <f>VLOOKUP(TBL5_OptBen[[#This Row],[Option Type (defined list)]],'Option Typs_Grps'!B$2:C$47, 2, FALSE)</f>
        <v>Customer Options</v>
      </c>
      <c r="G214" s="1427" t="s">
        <v>1871</v>
      </c>
      <c r="H214" s="1428" t="s">
        <v>797</v>
      </c>
      <c r="I214" s="1431" t="s">
        <v>355</v>
      </c>
      <c r="J214" s="1432" t="s">
        <v>146</v>
      </c>
      <c r="K214" s="1433">
        <v>2</v>
      </c>
      <c r="L214" s="366">
        <v>6.5</v>
      </c>
      <c r="M214" s="366">
        <v>6.5</v>
      </c>
      <c r="N214" s="366">
        <v>6.5</v>
      </c>
      <c r="O214" s="1577">
        <v>6.5</v>
      </c>
      <c r="P214" s="1578">
        <v>6.5</v>
      </c>
      <c r="Q214" s="1579">
        <v>6.5</v>
      </c>
      <c r="R214" s="1434">
        <v>6.5</v>
      </c>
      <c r="S214" s="1435">
        <v>6.5</v>
      </c>
      <c r="T214" s="1435">
        <v>6.5</v>
      </c>
      <c r="U214" s="1435">
        <v>6.5</v>
      </c>
      <c r="V214" s="1435">
        <v>6.5</v>
      </c>
      <c r="W214" s="1435">
        <v>6.5</v>
      </c>
      <c r="X214" s="1435">
        <v>6.5</v>
      </c>
      <c r="Y214" s="1435">
        <v>6.5</v>
      </c>
      <c r="Z214" s="1435">
        <v>6.5</v>
      </c>
      <c r="AA214" s="1435">
        <v>6.5</v>
      </c>
      <c r="AB214" s="1435">
        <v>6.5</v>
      </c>
      <c r="AC214" s="1435">
        <v>6.5</v>
      </c>
      <c r="AD214" s="1435">
        <v>6.5</v>
      </c>
      <c r="AE214" s="1435">
        <v>6.5</v>
      </c>
      <c r="AF214" s="1435">
        <v>6.5</v>
      </c>
      <c r="AG214" s="1435">
        <v>6.5</v>
      </c>
      <c r="AH214" s="1435">
        <v>6.5</v>
      </c>
      <c r="AI214" s="1435">
        <v>6.5</v>
      </c>
      <c r="AJ214" s="1435">
        <v>6.5</v>
      </c>
      <c r="AK214" s="1435">
        <v>6.5</v>
      </c>
      <c r="AL214" s="1435">
        <v>6.5</v>
      </c>
      <c r="AM214" s="1435">
        <v>6.5</v>
      </c>
      <c r="AN214" s="1435">
        <v>6.5</v>
      </c>
      <c r="AO214" s="1435">
        <v>6.5</v>
      </c>
      <c r="AP214" s="1435">
        <v>6.5</v>
      </c>
      <c r="AQ214" s="1435">
        <v>6.5</v>
      </c>
      <c r="AR214" s="1435">
        <v>6.5</v>
      </c>
      <c r="AS214" s="1435">
        <v>6.5</v>
      </c>
      <c r="AT214" s="1435">
        <v>6.5</v>
      </c>
      <c r="AU214" s="1435">
        <v>6.5</v>
      </c>
      <c r="AV214" s="1435">
        <v>6.5</v>
      </c>
      <c r="AW214" s="1435">
        <v>6.5</v>
      </c>
      <c r="AX214" s="1435">
        <v>6.5</v>
      </c>
      <c r="AY214" s="1435">
        <v>6.5</v>
      </c>
      <c r="AZ214" s="1435">
        <v>6.5</v>
      </c>
      <c r="BA214" s="1435">
        <v>6.5</v>
      </c>
      <c r="BB214" s="1435">
        <v>6.5</v>
      </c>
      <c r="BC214" s="1435">
        <v>6.5</v>
      </c>
      <c r="BD214" s="1435">
        <v>6.5</v>
      </c>
      <c r="BE214" s="1435">
        <v>6.5</v>
      </c>
      <c r="BF214" s="1435">
        <v>6.5</v>
      </c>
      <c r="BG214" s="1435">
        <v>6.5</v>
      </c>
      <c r="BH214" s="1435">
        <v>6.5</v>
      </c>
      <c r="BI214" s="1435">
        <v>6.5</v>
      </c>
      <c r="BJ214" s="1435">
        <v>6.5</v>
      </c>
      <c r="BK214" s="1435">
        <v>6.5</v>
      </c>
      <c r="BL214" s="1435">
        <v>6.5</v>
      </c>
      <c r="BM214" s="1435">
        <v>6.5</v>
      </c>
      <c r="BN214" s="1435">
        <v>6.5</v>
      </c>
      <c r="BO214" s="1435">
        <v>6.5</v>
      </c>
      <c r="BP214" s="1436"/>
      <c r="BQ214" s="1437"/>
      <c r="BR214" s="1437"/>
      <c r="BS214" s="1437"/>
      <c r="BT214" s="1437"/>
      <c r="BU214" s="1437"/>
      <c r="BV214" s="1437"/>
      <c r="BW214" s="1437"/>
      <c r="BX214" s="1437"/>
      <c r="BY214" s="1437"/>
      <c r="BZ214" s="1437"/>
      <c r="CA214" s="1437"/>
      <c r="CB214" s="1437"/>
      <c r="CC214" s="1437"/>
      <c r="CD214" s="1437"/>
      <c r="CE214" s="1437"/>
      <c r="CF214" s="1437"/>
      <c r="CG214" s="1437"/>
      <c r="CH214" s="1437"/>
      <c r="CI214" s="1437"/>
      <c r="CJ214" s="1437"/>
      <c r="CK214" s="1437"/>
      <c r="CL214" s="1437"/>
      <c r="CM214" s="1437"/>
      <c r="CN214" s="1503"/>
    </row>
    <row r="215" spans="2:92" ht="14.4" thickBot="1" x14ac:dyDescent="0.3">
      <c r="B215"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427" t="s">
        <v>1738</v>
      </c>
      <c r="D215" s="1428" t="s">
        <v>1613</v>
      </c>
      <c r="E215" s="1429" t="s">
        <v>1293</v>
      </c>
      <c r="F215" s="1430" t="str">
        <f>VLOOKUP(TBL5_OptBen[[#This Row],[Option Type (defined list)]],'Option Typs_Grps'!B$2:C$47, 2, FALSE)</f>
        <v>Customer Options</v>
      </c>
      <c r="G215" s="1427" t="s">
        <v>1871</v>
      </c>
      <c r="H215" s="1428" t="s">
        <v>797</v>
      </c>
      <c r="I215" s="1431" t="s">
        <v>355</v>
      </c>
      <c r="J215" s="1432" t="s">
        <v>146</v>
      </c>
      <c r="K215" s="1433">
        <v>2</v>
      </c>
      <c r="L215" s="366">
        <v>10.8</v>
      </c>
      <c r="M215" s="366">
        <v>10.8</v>
      </c>
      <c r="N215" s="366">
        <v>10.8</v>
      </c>
      <c r="O215" s="1577">
        <v>10.8</v>
      </c>
      <c r="P215" s="1578">
        <v>10.8</v>
      </c>
      <c r="Q215" s="1579">
        <v>10.8</v>
      </c>
      <c r="R215" s="1434">
        <v>10.8</v>
      </c>
      <c r="S215" s="1435">
        <v>10.8</v>
      </c>
      <c r="T215" s="1435">
        <v>10.8</v>
      </c>
      <c r="U215" s="1435">
        <v>10.8</v>
      </c>
      <c r="V215" s="1435">
        <v>10.8</v>
      </c>
      <c r="W215" s="1435">
        <v>10.8</v>
      </c>
      <c r="X215" s="1435">
        <v>10.8</v>
      </c>
      <c r="Y215" s="1435">
        <v>10.8</v>
      </c>
      <c r="Z215" s="1435">
        <v>10.8</v>
      </c>
      <c r="AA215" s="1435">
        <v>10.8</v>
      </c>
      <c r="AB215" s="1435">
        <v>10.8</v>
      </c>
      <c r="AC215" s="1435">
        <v>10.8</v>
      </c>
      <c r="AD215" s="1435">
        <v>10.8</v>
      </c>
      <c r="AE215" s="1435">
        <v>10.8</v>
      </c>
      <c r="AF215" s="1435">
        <v>10.8</v>
      </c>
      <c r="AG215" s="1435">
        <v>10.8</v>
      </c>
      <c r="AH215" s="1435">
        <v>10.8</v>
      </c>
      <c r="AI215" s="1435">
        <v>10.8</v>
      </c>
      <c r="AJ215" s="1435">
        <v>10.8</v>
      </c>
      <c r="AK215" s="1435">
        <v>10.8</v>
      </c>
      <c r="AL215" s="1435">
        <v>10.8</v>
      </c>
      <c r="AM215" s="1435">
        <v>10.8</v>
      </c>
      <c r="AN215" s="1435">
        <v>10.8</v>
      </c>
      <c r="AO215" s="1435">
        <v>10.8</v>
      </c>
      <c r="AP215" s="1435">
        <v>10.8</v>
      </c>
      <c r="AQ215" s="1435">
        <v>10.8</v>
      </c>
      <c r="AR215" s="1435">
        <v>10.8</v>
      </c>
      <c r="AS215" s="1435">
        <v>10.8</v>
      </c>
      <c r="AT215" s="1435">
        <v>10.8</v>
      </c>
      <c r="AU215" s="1435">
        <v>10.8</v>
      </c>
      <c r="AV215" s="1435">
        <v>10.8</v>
      </c>
      <c r="AW215" s="1435">
        <v>10.8</v>
      </c>
      <c r="AX215" s="1435">
        <v>10.8</v>
      </c>
      <c r="AY215" s="1435">
        <v>10.8</v>
      </c>
      <c r="AZ215" s="1435">
        <v>10.8</v>
      </c>
      <c r="BA215" s="1435">
        <v>10.8</v>
      </c>
      <c r="BB215" s="1435">
        <v>10.8</v>
      </c>
      <c r="BC215" s="1435">
        <v>10.8</v>
      </c>
      <c r="BD215" s="1435">
        <v>10.8</v>
      </c>
      <c r="BE215" s="1435">
        <v>10.8</v>
      </c>
      <c r="BF215" s="1435">
        <v>10.8</v>
      </c>
      <c r="BG215" s="1435">
        <v>10.8</v>
      </c>
      <c r="BH215" s="1435">
        <v>10.8</v>
      </c>
      <c r="BI215" s="1435">
        <v>10.8</v>
      </c>
      <c r="BJ215" s="1435">
        <v>10.8</v>
      </c>
      <c r="BK215" s="1435">
        <v>10.8</v>
      </c>
      <c r="BL215" s="1435">
        <v>10.8</v>
      </c>
      <c r="BM215" s="1435">
        <v>10.8</v>
      </c>
      <c r="BN215" s="1435">
        <v>10.8</v>
      </c>
      <c r="BO215" s="1435">
        <v>10.8</v>
      </c>
      <c r="BP215" s="1436"/>
      <c r="BQ215" s="1437"/>
      <c r="BR215" s="1437"/>
      <c r="BS215" s="1437"/>
      <c r="BT215" s="1437"/>
      <c r="BU215" s="1437"/>
      <c r="BV215" s="1437"/>
      <c r="BW215" s="1437"/>
      <c r="BX215" s="1437"/>
      <c r="BY215" s="1437"/>
      <c r="BZ215" s="1437"/>
      <c r="CA215" s="1437"/>
      <c r="CB215" s="1437"/>
      <c r="CC215" s="1437"/>
      <c r="CD215" s="1437"/>
      <c r="CE215" s="1437"/>
      <c r="CF215" s="1437"/>
      <c r="CG215" s="1437"/>
      <c r="CH215" s="1437"/>
      <c r="CI215" s="1437"/>
      <c r="CJ215" s="1437"/>
      <c r="CK215" s="1437"/>
      <c r="CL215" s="1437"/>
      <c r="CM215" s="1437"/>
      <c r="CN215" s="1503"/>
    </row>
    <row r="216" spans="2:92" ht="14.4" thickBot="1" x14ac:dyDescent="0.3">
      <c r="B216"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6" s="1427" t="s">
        <v>1736</v>
      </c>
      <c r="D216" s="1428" t="s">
        <v>2007</v>
      </c>
      <c r="E216" s="1429" t="s">
        <v>765</v>
      </c>
      <c r="F216" s="1430" t="str">
        <f>VLOOKUP(TBL5_OptBen[[#This Row],[Option Type (defined list)]],'Option Typs_Grps'!B$2:C$47, 2, FALSE)</f>
        <v>Resource Options</v>
      </c>
      <c r="G216" s="1427" t="s">
        <v>1871</v>
      </c>
      <c r="H216" s="1428" t="s">
        <v>797</v>
      </c>
      <c r="I216" s="1431" t="s">
        <v>355</v>
      </c>
      <c r="J216" s="1432" t="s">
        <v>146</v>
      </c>
      <c r="K216" s="1433">
        <v>2</v>
      </c>
      <c r="L216" s="366">
        <v>3.6</v>
      </c>
      <c r="M216" s="366">
        <v>3.6</v>
      </c>
      <c r="N216" s="366">
        <v>3.6</v>
      </c>
      <c r="O216" s="1577">
        <v>3.6</v>
      </c>
      <c r="P216" s="1578">
        <v>3.6</v>
      </c>
      <c r="Q216" s="1579">
        <v>3.6</v>
      </c>
      <c r="R216" s="1434">
        <v>3.6</v>
      </c>
      <c r="S216" s="1435">
        <v>3.6</v>
      </c>
      <c r="T216" s="1435">
        <v>3.6</v>
      </c>
      <c r="U216" s="1435">
        <v>3.6</v>
      </c>
      <c r="V216" s="1435">
        <v>3.6</v>
      </c>
      <c r="W216" s="1435">
        <v>1.3</v>
      </c>
      <c r="X216" s="1435">
        <v>1.3</v>
      </c>
      <c r="Y216" s="1435">
        <v>1.3</v>
      </c>
      <c r="Z216" s="1435">
        <v>1.3</v>
      </c>
      <c r="AA216" s="1435">
        <v>1.3</v>
      </c>
      <c r="AB216" s="1435">
        <v>1.3</v>
      </c>
      <c r="AC216" s="1435">
        <v>1.3</v>
      </c>
      <c r="AD216" s="1435">
        <v>1.3</v>
      </c>
      <c r="AE216" s="1435">
        <v>1.3</v>
      </c>
      <c r="AF216" s="1435">
        <v>1.3</v>
      </c>
      <c r="AG216" s="1435">
        <v>1.3</v>
      </c>
      <c r="AH216" s="1435">
        <v>0</v>
      </c>
      <c r="AI216" s="1435">
        <v>0</v>
      </c>
      <c r="AJ216" s="1435">
        <v>0</v>
      </c>
      <c r="AK216" s="1435">
        <v>0</v>
      </c>
      <c r="AL216" s="1435">
        <v>0</v>
      </c>
      <c r="AM216" s="1435">
        <v>0</v>
      </c>
      <c r="AN216" s="1435">
        <v>0</v>
      </c>
      <c r="AO216" s="1435">
        <v>0</v>
      </c>
      <c r="AP216" s="1435">
        <v>0</v>
      </c>
      <c r="AQ216" s="1435">
        <v>0</v>
      </c>
      <c r="AR216" s="1435">
        <v>0</v>
      </c>
      <c r="AS216" s="1435">
        <v>0</v>
      </c>
      <c r="AT216" s="1435">
        <v>0</v>
      </c>
      <c r="AU216" s="1435">
        <v>0</v>
      </c>
      <c r="AV216" s="1435">
        <v>0</v>
      </c>
      <c r="AW216" s="1435">
        <v>0</v>
      </c>
      <c r="AX216" s="1435">
        <v>0</v>
      </c>
      <c r="AY216" s="1435">
        <v>0</v>
      </c>
      <c r="AZ216" s="1435">
        <v>0</v>
      </c>
      <c r="BA216" s="1435">
        <v>0</v>
      </c>
      <c r="BB216" s="1435">
        <v>0</v>
      </c>
      <c r="BC216" s="1435">
        <v>0</v>
      </c>
      <c r="BD216" s="1435">
        <v>0</v>
      </c>
      <c r="BE216" s="1435">
        <v>0</v>
      </c>
      <c r="BF216" s="1435">
        <v>0</v>
      </c>
      <c r="BG216" s="1435">
        <v>0</v>
      </c>
      <c r="BH216" s="1435">
        <v>0</v>
      </c>
      <c r="BI216" s="1435">
        <v>0</v>
      </c>
      <c r="BJ216" s="1435">
        <v>0</v>
      </c>
      <c r="BK216" s="1435">
        <v>0</v>
      </c>
      <c r="BL216" s="1435">
        <v>0</v>
      </c>
      <c r="BM216" s="1435">
        <v>0</v>
      </c>
      <c r="BN216" s="1435">
        <v>0</v>
      </c>
      <c r="BO216" s="1435">
        <v>0</v>
      </c>
      <c r="BP216" s="1436"/>
      <c r="BQ216" s="1437"/>
      <c r="BR216" s="1437"/>
      <c r="BS216" s="1437"/>
      <c r="BT216" s="1437"/>
      <c r="BU216" s="1437"/>
      <c r="BV216" s="1437"/>
      <c r="BW216" s="1437"/>
      <c r="BX216" s="1437"/>
      <c r="BY216" s="1437"/>
      <c r="BZ216" s="1437"/>
      <c r="CA216" s="1437"/>
      <c r="CB216" s="1437"/>
      <c r="CC216" s="1437"/>
      <c r="CD216" s="1437"/>
      <c r="CE216" s="1437"/>
      <c r="CF216" s="1437"/>
      <c r="CG216" s="1437"/>
      <c r="CH216" s="1437"/>
      <c r="CI216" s="1437"/>
      <c r="CJ216" s="1437"/>
      <c r="CK216" s="1437"/>
      <c r="CL216" s="1437"/>
      <c r="CM216" s="1437"/>
      <c r="CN216" s="1503"/>
    </row>
    <row r="217" spans="2:92" ht="14.4" thickBot="1" x14ac:dyDescent="0.3">
      <c r="B217"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7" s="1427" t="s">
        <v>2227</v>
      </c>
      <c r="D217" s="1428" t="s">
        <v>2228</v>
      </c>
      <c r="E217" s="1429" t="s">
        <v>775</v>
      </c>
      <c r="F217" s="1430" t="str">
        <f>VLOOKUP(TBL5_OptBen[[#This Row],[Option Type (defined list)]],'Option Typs_Grps'!B$2:C$47, 2, FALSE)</f>
        <v>Distribution Options</v>
      </c>
      <c r="G217" s="1427" t="s">
        <v>1871</v>
      </c>
      <c r="H217" s="1428" t="s">
        <v>797</v>
      </c>
      <c r="I217" s="1431" t="s">
        <v>355</v>
      </c>
      <c r="J217" s="1432" t="s">
        <v>146</v>
      </c>
      <c r="K217" s="1433">
        <v>2</v>
      </c>
      <c r="L217" s="366"/>
      <c r="M217" s="366">
        <v>0</v>
      </c>
      <c r="N217" s="366">
        <v>0</v>
      </c>
      <c r="O217" s="1577">
        <v>0</v>
      </c>
      <c r="P217" s="1578">
        <v>0</v>
      </c>
      <c r="Q217" s="1579">
        <v>0</v>
      </c>
      <c r="R217" s="1434">
        <v>0</v>
      </c>
      <c r="S217" s="1435">
        <v>0</v>
      </c>
      <c r="T217" s="1435">
        <v>0</v>
      </c>
      <c r="U217" s="1435">
        <v>0</v>
      </c>
      <c r="V217" s="1435">
        <v>0</v>
      </c>
      <c r="W217" s="1435">
        <v>0</v>
      </c>
      <c r="X217" s="1435">
        <v>0</v>
      </c>
      <c r="Y217" s="1435">
        <v>0</v>
      </c>
      <c r="Z217" s="1435">
        <v>0</v>
      </c>
      <c r="AA217" s="1435">
        <v>0</v>
      </c>
      <c r="AB217" s="1435">
        <v>0</v>
      </c>
      <c r="AC217" s="1435">
        <v>0</v>
      </c>
      <c r="AD217" s="1435">
        <v>0</v>
      </c>
      <c r="AE217" s="1435">
        <v>0</v>
      </c>
      <c r="AF217" s="1435">
        <v>0</v>
      </c>
      <c r="AG217" s="1435">
        <v>0</v>
      </c>
      <c r="AH217" s="1435">
        <v>0</v>
      </c>
      <c r="AI217" s="1435">
        <v>0</v>
      </c>
      <c r="AJ217" s="1435">
        <v>0</v>
      </c>
      <c r="AK217" s="1435">
        <v>0</v>
      </c>
      <c r="AL217" s="1435">
        <v>0</v>
      </c>
      <c r="AM217" s="1435">
        <v>0</v>
      </c>
      <c r="AN217" s="1435">
        <v>0</v>
      </c>
      <c r="AO217" s="1435">
        <v>0</v>
      </c>
      <c r="AP217" s="1435">
        <v>0</v>
      </c>
      <c r="AQ217" s="1435">
        <v>0</v>
      </c>
      <c r="AR217" s="1435">
        <v>0</v>
      </c>
      <c r="AS217" s="1435">
        <v>0</v>
      </c>
      <c r="AT217" s="1435">
        <v>0</v>
      </c>
      <c r="AU217" s="1435">
        <v>0</v>
      </c>
      <c r="AV217" s="1435">
        <v>0</v>
      </c>
      <c r="AW217" s="1435">
        <v>0</v>
      </c>
      <c r="AX217" s="1435">
        <v>0</v>
      </c>
      <c r="AY217" s="1435">
        <v>0</v>
      </c>
      <c r="AZ217" s="1435">
        <v>0</v>
      </c>
      <c r="BA217" s="1435">
        <v>0</v>
      </c>
      <c r="BB217" s="1435">
        <v>0</v>
      </c>
      <c r="BC217" s="1435">
        <v>0</v>
      </c>
      <c r="BD217" s="1435">
        <v>0</v>
      </c>
      <c r="BE217" s="1435">
        <v>0</v>
      </c>
      <c r="BF217" s="1435">
        <v>0</v>
      </c>
      <c r="BG217" s="1435">
        <v>0</v>
      </c>
      <c r="BH217" s="1435">
        <v>0</v>
      </c>
      <c r="BI217" s="1435">
        <v>0</v>
      </c>
      <c r="BJ217" s="1435">
        <v>0</v>
      </c>
      <c r="BK217" s="1435">
        <v>0</v>
      </c>
      <c r="BL217" s="1435">
        <v>0</v>
      </c>
      <c r="BM217" s="1435">
        <v>0</v>
      </c>
      <c r="BN217" s="1435">
        <v>0</v>
      </c>
      <c r="BO217" s="1435">
        <v>0</v>
      </c>
      <c r="BP217" s="1436"/>
      <c r="BQ217" s="1437"/>
      <c r="BR217" s="1437"/>
      <c r="BS217" s="1437"/>
      <c r="BT217" s="1437"/>
      <c r="BU217" s="1437"/>
      <c r="BV217" s="1437"/>
      <c r="BW217" s="1437"/>
      <c r="BX217" s="1437"/>
      <c r="BY217" s="1437"/>
      <c r="BZ217" s="1437"/>
      <c r="CA217" s="1437"/>
      <c r="CB217" s="1437"/>
      <c r="CC217" s="1437"/>
      <c r="CD217" s="1437"/>
      <c r="CE217" s="1437"/>
      <c r="CF217" s="1437"/>
      <c r="CG217" s="1437"/>
      <c r="CH217" s="1437"/>
      <c r="CI217" s="1437"/>
      <c r="CJ217" s="1437"/>
      <c r="CK217" s="1437"/>
      <c r="CL217" s="1437"/>
      <c r="CM217" s="1437"/>
      <c r="CN217" s="1503"/>
    </row>
    <row r="218" spans="2:92" ht="14.4" thickBot="1" x14ac:dyDescent="0.3">
      <c r="B218"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8" s="1427" t="s">
        <v>2229</v>
      </c>
      <c r="D218" s="1428" t="s">
        <v>2230</v>
      </c>
      <c r="E218" s="1429" t="s">
        <v>775</v>
      </c>
      <c r="F218" s="1430" t="str">
        <f>VLOOKUP(TBL5_OptBen[[#This Row],[Option Type (defined list)]],'Option Typs_Grps'!B$2:C$47, 2, FALSE)</f>
        <v>Distribution Options</v>
      </c>
      <c r="G218" s="1427" t="s">
        <v>1871</v>
      </c>
      <c r="H218" s="1428" t="s">
        <v>797</v>
      </c>
      <c r="I218" s="1431" t="s">
        <v>355</v>
      </c>
      <c r="J218" s="1432" t="s">
        <v>146</v>
      </c>
      <c r="K218" s="1433">
        <v>2</v>
      </c>
      <c r="L218" s="366"/>
      <c r="M218" s="366"/>
      <c r="N218" s="366"/>
      <c r="O218" s="1577"/>
      <c r="P218" s="1578"/>
      <c r="Q218" s="1579"/>
      <c r="R218" s="1434"/>
      <c r="S218" s="1435"/>
      <c r="T218" s="1435"/>
      <c r="U218" s="1435"/>
      <c r="V218" s="1435">
        <v>-24</v>
      </c>
      <c r="W218" s="1435">
        <v>-24</v>
      </c>
      <c r="X218" s="1435">
        <v>-24</v>
      </c>
      <c r="Y218" s="1435">
        <v>-24</v>
      </c>
      <c r="Z218" s="1435">
        <v>-24</v>
      </c>
      <c r="AA218" s="1435">
        <v>-24</v>
      </c>
      <c r="AB218" s="1435">
        <v>-24</v>
      </c>
      <c r="AC218" s="1435">
        <v>-24</v>
      </c>
      <c r="AD218" s="1435">
        <v>-24</v>
      </c>
      <c r="AE218" s="1435">
        <v>-24</v>
      </c>
      <c r="AF218" s="1435">
        <v>-24</v>
      </c>
      <c r="AG218" s="1435">
        <v>-24</v>
      </c>
      <c r="AH218" s="1435">
        <v>-24</v>
      </c>
      <c r="AI218" s="1435">
        <v>-24</v>
      </c>
      <c r="AJ218" s="1435">
        <v>-24</v>
      </c>
      <c r="AK218" s="1435">
        <v>-24</v>
      </c>
      <c r="AL218" s="1435">
        <v>-24</v>
      </c>
      <c r="AM218" s="1435">
        <v>-24</v>
      </c>
      <c r="AN218" s="1435">
        <v>-24</v>
      </c>
      <c r="AO218" s="1435">
        <v>-24</v>
      </c>
      <c r="AP218" s="1435">
        <v>-24</v>
      </c>
      <c r="AQ218" s="1435">
        <v>-24</v>
      </c>
      <c r="AR218" s="1435">
        <v>-24</v>
      </c>
      <c r="AS218" s="1435">
        <v>-24</v>
      </c>
      <c r="AT218" s="1435">
        <v>-24</v>
      </c>
      <c r="AU218" s="1435">
        <v>-24</v>
      </c>
      <c r="AV218" s="1435">
        <v>-24</v>
      </c>
      <c r="AW218" s="1435">
        <v>-24</v>
      </c>
      <c r="AX218" s="1435">
        <v>-24</v>
      </c>
      <c r="AY218" s="1435">
        <v>-24</v>
      </c>
      <c r="AZ218" s="1435">
        <v>-24</v>
      </c>
      <c r="BA218" s="1435">
        <v>-24</v>
      </c>
      <c r="BB218" s="1435">
        <v>-24</v>
      </c>
      <c r="BC218" s="1435">
        <v>-24</v>
      </c>
      <c r="BD218" s="1435">
        <v>-24</v>
      </c>
      <c r="BE218" s="1435">
        <v>-24</v>
      </c>
      <c r="BF218" s="1435">
        <v>-24</v>
      </c>
      <c r="BG218" s="1435">
        <v>-24</v>
      </c>
      <c r="BH218" s="1435">
        <v>-24</v>
      </c>
      <c r="BI218" s="1435">
        <v>-24</v>
      </c>
      <c r="BJ218" s="1435">
        <v>-24</v>
      </c>
      <c r="BK218" s="1435">
        <v>-24</v>
      </c>
      <c r="BL218" s="1435">
        <v>-24</v>
      </c>
      <c r="BM218" s="1435">
        <v>-24</v>
      </c>
      <c r="BN218" s="1435">
        <v>-24</v>
      </c>
      <c r="BO218" s="1435">
        <v>-24</v>
      </c>
      <c r="BP218" s="1436"/>
      <c r="BQ218" s="1437"/>
      <c r="BR218" s="1437"/>
      <c r="BS218" s="1437"/>
      <c r="BT218" s="1437"/>
      <c r="BU218" s="1437"/>
      <c r="BV218" s="1437"/>
      <c r="BW218" s="1437"/>
      <c r="BX218" s="1437"/>
      <c r="BY218" s="1437"/>
      <c r="BZ218" s="1437"/>
      <c r="CA218" s="1437"/>
      <c r="CB218" s="1437"/>
      <c r="CC218" s="1437"/>
      <c r="CD218" s="1437"/>
      <c r="CE218" s="1437"/>
      <c r="CF218" s="1437"/>
      <c r="CG218" s="1437"/>
      <c r="CH218" s="1437"/>
      <c r="CI218" s="1437"/>
      <c r="CJ218" s="1437"/>
      <c r="CK218" s="1437"/>
      <c r="CL218" s="1437"/>
      <c r="CM218" s="1437"/>
      <c r="CN218" s="1503"/>
    </row>
    <row r="219" spans="2:92" ht="14.4" thickBot="1" x14ac:dyDescent="0.3">
      <c r="B219"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9" s="1427" t="s">
        <v>2246</v>
      </c>
      <c r="D219" s="1428" t="s">
        <v>2231</v>
      </c>
      <c r="E219" s="1429" t="s">
        <v>775</v>
      </c>
      <c r="F219" s="1430" t="str">
        <f>VLOOKUP(TBL5_OptBen[[#This Row],[Option Type (defined list)]],'Option Typs_Grps'!B$2:C$47, 2, FALSE)</f>
        <v>Distribution Options</v>
      </c>
      <c r="G219" s="1427" t="s">
        <v>1871</v>
      </c>
      <c r="H219" s="1428" t="s">
        <v>797</v>
      </c>
      <c r="I219" s="1431" t="s">
        <v>355</v>
      </c>
      <c r="J219" s="1432" t="s">
        <v>146</v>
      </c>
      <c r="K219" s="1433">
        <v>2</v>
      </c>
      <c r="L219" s="366"/>
      <c r="M219" s="366">
        <v>0</v>
      </c>
      <c r="N219" s="366">
        <v>0</v>
      </c>
      <c r="O219" s="1577">
        <v>0</v>
      </c>
      <c r="P219" s="1578">
        <v>0</v>
      </c>
      <c r="Q219" s="1579">
        <v>0</v>
      </c>
      <c r="R219" s="1434">
        <v>0</v>
      </c>
      <c r="S219" s="1435">
        <v>0</v>
      </c>
      <c r="T219" s="1435">
        <v>0</v>
      </c>
      <c r="U219" s="1435">
        <v>0</v>
      </c>
      <c r="V219" s="1435">
        <v>0</v>
      </c>
      <c r="W219" s="1435">
        <v>0</v>
      </c>
      <c r="X219" s="1435">
        <v>0</v>
      </c>
      <c r="Y219" s="1435">
        <v>0</v>
      </c>
      <c r="Z219" s="1435">
        <v>0</v>
      </c>
      <c r="AA219" s="1435">
        <v>0</v>
      </c>
      <c r="AB219" s="1435">
        <v>0</v>
      </c>
      <c r="AC219" s="1435">
        <v>0</v>
      </c>
      <c r="AD219" s="1435">
        <v>0</v>
      </c>
      <c r="AE219" s="1435">
        <v>0</v>
      </c>
      <c r="AF219" s="1435">
        <v>0</v>
      </c>
      <c r="AG219" s="1435">
        <v>0</v>
      </c>
      <c r="AH219" s="1435">
        <v>0</v>
      </c>
      <c r="AI219" s="1435">
        <v>0</v>
      </c>
      <c r="AJ219" s="1435">
        <v>0</v>
      </c>
      <c r="AK219" s="1435">
        <v>0</v>
      </c>
      <c r="AL219" s="1435">
        <v>0</v>
      </c>
      <c r="AM219" s="1435">
        <v>0</v>
      </c>
      <c r="AN219" s="1435">
        <v>0</v>
      </c>
      <c r="AO219" s="1435">
        <v>0</v>
      </c>
      <c r="AP219" s="1435">
        <v>0</v>
      </c>
      <c r="AQ219" s="1435">
        <v>0</v>
      </c>
      <c r="AR219" s="1435">
        <v>0</v>
      </c>
      <c r="AS219" s="1435">
        <v>0</v>
      </c>
      <c r="AT219" s="1435">
        <v>0</v>
      </c>
      <c r="AU219" s="1435">
        <v>0</v>
      </c>
      <c r="AV219" s="1435">
        <v>0</v>
      </c>
      <c r="AW219" s="1435">
        <v>0</v>
      </c>
      <c r="AX219" s="1435">
        <v>0</v>
      </c>
      <c r="AY219" s="1435">
        <v>0</v>
      </c>
      <c r="AZ219" s="1435">
        <v>0</v>
      </c>
      <c r="BA219" s="1435">
        <v>0</v>
      </c>
      <c r="BB219" s="1435">
        <v>0</v>
      </c>
      <c r="BC219" s="1435">
        <v>0</v>
      </c>
      <c r="BD219" s="1435">
        <v>0</v>
      </c>
      <c r="BE219" s="1435">
        <v>0</v>
      </c>
      <c r="BF219" s="1435">
        <v>0</v>
      </c>
      <c r="BG219" s="1435">
        <v>0</v>
      </c>
      <c r="BH219" s="1435">
        <v>0</v>
      </c>
      <c r="BI219" s="1435">
        <v>0</v>
      </c>
      <c r="BJ219" s="1435">
        <v>0</v>
      </c>
      <c r="BK219" s="1435">
        <v>0</v>
      </c>
      <c r="BL219" s="1435">
        <v>0</v>
      </c>
      <c r="BM219" s="1435">
        <v>0</v>
      </c>
      <c r="BN219" s="1435">
        <v>0</v>
      </c>
      <c r="BO219" s="1435">
        <v>0</v>
      </c>
      <c r="BP219" s="1436"/>
      <c r="BQ219" s="1437"/>
      <c r="BR219" s="1437"/>
      <c r="BS219" s="1437"/>
      <c r="BT219" s="1437"/>
      <c r="BU219" s="1437"/>
      <c r="BV219" s="1437"/>
      <c r="BW219" s="1437"/>
      <c r="BX219" s="1437"/>
      <c r="BY219" s="1437"/>
      <c r="BZ219" s="1437"/>
      <c r="CA219" s="1437"/>
      <c r="CB219" s="1437"/>
      <c r="CC219" s="1437"/>
      <c r="CD219" s="1437"/>
      <c r="CE219" s="1437"/>
      <c r="CF219" s="1437"/>
      <c r="CG219" s="1437"/>
      <c r="CH219" s="1437"/>
      <c r="CI219" s="1437"/>
      <c r="CJ219" s="1437"/>
      <c r="CK219" s="1437"/>
      <c r="CL219" s="1437"/>
      <c r="CM219" s="1437"/>
      <c r="CN219" s="1503"/>
    </row>
    <row r="220" spans="2:92" ht="14.4" thickBot="1" x14ac:dyDescent="0.3">
      <c r="B220"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0" s="1427" t="s">
        <v>2247</v>
      </c>
      <c r="D220" s="1428" t="s">
        <v>2232</v>
      </c>
      <c r="E220" s="1429" t="s">
        <v>775</v>
      </c>
      <c r="F220" s="1430" t="str">
        <f>VLOOKUP(TBL5_OptBen[[#This Row],[Option Type (defined list)]],'Option Typs_Grps'!B$2:C$47, 2, FALSE)</f>
        <v>Distribution Options</v>
      </c>
      <c r="G220" s="1427" t="s">
        <v>1871</v>
      </c>
      <c r="H220" s="1428" t="s">
        <v>797</v>
      </c>
      <c r="I220" s="1431" t="s">
        <v>355</v>
      </c>
      <c r="J220" s="1432" t="s">
        <v>146</v>
      </c>
      <c r="K220" s="1433">
        <v>2</v>
      </c>
      <c r="L220" s="366"/>
      <c r="M220" s="366"/>
      <c r="N220" s="366"/>
      <c r="O220" s="1577"/>
      <c r="P220" s="1578"/>
      <c r="Q220" s="1579"/>
      <c r="R220" s="1434"/>
      <c r="S220" s="1435">
        <v>-14.03187</v>
      </c>
      <c r="T220" s="1435">
        <v>-15</v>
      </c>
      <c r="U220" s="1435">
        <v>-10.634192499999999</v>
      </c>
      <c r="V220" s="1435">
        <v>-12.21373</v>
      </c>
      <c r="W220" s="1435">
        <v>-15</v>
      </c>
      <c r="X220" s="1435">
        <v>-15</v>
      </c>
      <c r="Y220" s="1435">
        <v>-15</v>
      </c>
      <c r="Z220" s="1435">
        <v>-15</v>
      </c>
      <c r="AA220" s="1435">
        <v>-15</v>
      </c>
      <c r="AB220" s="1435">
        <v>-15</v>
      </c>
      <c r="AC220" s="1435">
        <v>-15</v>
      </c>
      <c r="AD220" s="1435">
        <v>-15</v>
      </c>
      <c r="AE220" s="1435">
        <v>-15</v>
      </c>
      <c r="AF220" s="1435">
        <v>-15</v>
      </c>
      <c r="AG220" s="1435">
        <v>-15</v>
      </c>
      <c r="AH220" s="1435">
        <v>-9.8879710000000003</v>
      </c>
      <c r="AI220" s="1435">
        <v>-10.5698805</v>
      </c>
      <c r="AJ220" s="1435">
        <v>-10.194369999999999</v>
      </c>
      <c r="AK220" s="1435">
        <v>-9.8554809999999993</v>
      </c>
      <c r="AL220" s="1435">
        <v>-10.4513912</v>
      </c>
      <c r="AM220" s="1435">
        <v>-11.3820906</v>
      </c>
      <c r="AN220" s="1435">
        <v>-12.0019312</v>
      </c>
      <c r="AO220" s="1435">
        <v>-2.4520900000000001</v>
      </c>
      <c r="AP220" s="1435">
        <v>-3.5536099999999999</v>
      </c>
      <c r="AQ220" s="1435">
        <v>-4.4207000000000001</v>
      </c>
      <c r="AR220" s="1435">
        <v>-4.9523999999999999</v>
      </c>
      <c r="AS220" s="1435">
        <v>-4.1725399999999997</v>
      </c>
      <c r="AT220" s="1435">
        <v>0</v>
      </c>
      <c r="AU220" s="1435">
        <v>0</v>
      </c>
      <c r="AV220" s="1435">
        <v>0</v>
      </c>
      <c r="AW220" s="1435">
        <v>0</v>
      </c>
      <c r="AX220" s="1435">
        <v>0</v>
      </c>
      <c r="AY220" s="1435">
        <v>0</v>
      </c>
      <c r="AZ220" s="1435">
        <v>0</v>
      </c>
      <c r="BA220" s="1435">
        <v>0</v>
      </c>
      <c r="BB220" s="1435">
        <v>0</v>
      </c>
      <c r="BC220" s="1435">
        <v>0</v>
      </c>
      <c r="BD220" s="1435">
        <v>0</v>
      </c>
      <c r="BE220" s="1435">
        <v>0</v>
      </c>
      <c r="BF220" s="1435">
        <v>0</v>
      </c>
      <c r="BG220" s="1435">
        <v>0</v>
      </c>
      <c r="BH220" s="1435">
        <v>0</v>
      </c>
      <c r="BI220" s="1435">
        <v>0</v>
      </c>
      <c r="BJ220" s="1435">
        <v>0</v>
      </c>
      <c r="BK220" s="1435">
        <v>0</v>
      </c>
      <c r="BL220" s="1435">
        <v>-2.1316282100000001E-14</v>
      </c>
      <c r="BM220" s="1435">
        <v>0</v>
      </c>
      <c r="BN220" s="1435">
        <v>0</v>
      </c>
      <c r="BO220" s="1435">
        <v>0</v>
      </c>
      <c r="BP220" s="1436"/>
      <c r="BQ220" s="1437"/>
      <c r="BR220" s="1437"/>
      <c r="BS220" s="1437"/>
      <c r="BT220" s="1437"/>
      <c r="BU220" s="1437"/>
      <c r="BV220" s="1437"/>
      <c r="BW220" s="1437"/>
      <c r="BX220" s="1437"/>
      <c r="BY220" s="1437"/>
      <c r="BZ220" s="1437"/>
      <c r="CA220" s="1437"/>
      <c r="CB220" s="1437"/>
      <c r="CC220" s="1437"/>
      <c r="CD220" s="1437"/>
      <c r="CE220" s="1437"/>
      <c r="CF220" s="1437"/>
      <c r="CG220" s="1437"/>
      <c r="CH220" s="1437"/>
      <c r="CI220" s="1437"/>
      <c r="CJ220" s="1437"/>
      <c r="CK220" s="1437"/>
      <c r="CL220" s="1437"/>
      <c r="CM220" s="1437"/>
      <c r="CN220" s="1503"/>
    </row>
    <row r="221" spans="2:92" ht="14.4" thickBot="1" x14ac:dyDescent="0.3">
      <c r="B221"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1" s="1427" t="s">
        <v>2233</v>
      </c>
      <c r="D221" s="1428" t="s">
        <v>2234</v>
      </c>
      <c r="E221" s="1429" t="s">
        <v>775</v>
      </c>
      <c r="F221" s="1430" t="str">
        <f>VLOOKUP(TBL5_OptBen[[#This Row],[Option Type (defined list)]],'Option Typs_Grps'!B$2:C$47, 2, FALSE)</f>
        <v>Distribution Options</v>
      </c>
      <c r="G221" s="1427" t="s">
        <v>1871</v>
      </c>
      <c r="H221" s="1428" t="s">
        <v>797</v>
      </c>
      <c r="I221" s="1431" t="s">
        <v>355</v>
      </c>
      <c r="J221" s="1432" t="s">
        <v>146</v>
      </c>
      <c r="K221" s="1433">
        <v>2</v>
      </c>
      <c r="L221" s="366"/>
      <c r="M221" s="366"/>
      <c r="N221" s="366"/>
      <c r="O221" s="1577"/>
      <c r="P221" s="1578"/>
      <c r="Q221" s="1579"/>
      <c r="R221" s="1434"/>
      <c r="S221" s="1435"/>
      <c r="T221" s="1435"/>
      <c r="U221" s="1435"/>
      <c r="V221" s="1435">
        <v>-18.690685299999998</v>
      </c>
      <c r="W221" s="1435">
        <v>-9.3207609999999992</v>
      </c>
      <c r="X221" s="1435">
        <v>-8.4185929999999995</v>
      </c>
      <c r="Y221" s="1435">
        <v>-6.7612509999999997</v>
      </c>
      <c r="Z221" s="1435">
        <v>-6.1342230000000004</v>
      </c>
      <c r="AA221" s="1435">
        <v>-5.8046455400000001</v>
      </c>
      <c r="AB221" s="1435">
        <v>-2.1</v>
      </c>
      <c r="AC221" s="1435">
        <v>-6.4396849999999999</v>
      </c>
      <c r="AD221" s="1435">
        <v>-5.07771873</v>
      </c>
      <c r="AE221" s="1435">
        <v>-3.7299237299999999</v>
      </c>
      <c r="AF221" s="1435">
        <v>-4.6036305400000002</v>
      </c>
      <c r="AG221" s="1435">
        <v>-6.60982</v>
      </c>
      <c r="AH221" s="1435">
        <v>-21</v>
      </c>
      <c r="AI221" s="1435">
        <v>-21</v>
      </c>
      <c r="AJ221" s="1435">
        <v>-21</v>
      </c>
      <c r="AK221" s="1435">
        <v>-21</v>
      </c>
      <c r="AL221" s="1435">
        <v>-21</v>
      </c>
      <c r="AM221" s="1435">
        <v>-21</v>
      </c>
      <c r="AN221" s="1435">
        <v>-21</v>
      </c>
      <c r="AO221" s="1435">
        <v>-21</v>
      </c>
      <c r="AP221" s="1435">
        <v>-21</v>
      </c>
      <c r="AQ221" s="1435">
        <v>-21</v>
      </c>
      <c r="AR221" s="1435">
        <v>-21</v>
      </c>
      <c r="AS221" s="1435">
        <v>-21</v>
      </c>
      <c r="AT221" s="1435">
        <v>-15.040369999999999</v>
      </c>
      <c r="AU221" s="1435">
        <v>-14.416790000000001</v>
      </c>
      <c r="AV221" s="1435">
        <v>-14.51545</v>
      </c>
      <c r="AW221" s="1435">
        <v>-13.196020000000001</v>
      </c>
      <c r="AX221" s="1435">
        <v>-13.344150000000001</v>
      </c>
      <c r="AY221" s="1435">
        <v>-12.66042</v>
      </c>
      <c r="AZ221" s="1435">
        <v>-12.552210000000001</v>
      </c>
      <c r="BA221" s="1435">
        <v>-11.96543</v>
      </c>
      <c r="BB221" s="1435">
        <v>-12.235110000000001</v>
      </c>
      <c r="BC221" s="1435">
        <v>-11.216469999999999</v>
      </c>
      <c r="BD221" s="1435">
        <v>-10.87224</v>
      </c>
      <c r="BE221" s="1435">
        <v>-10.90288</v>
      </c>
      <c r="BF221" s="1435">
        <v>-12.38659</v>
      </c>
      <c r="BG221" s="1435">
        <v>-13.288729999999999</v>
      </c>
      <c r="BH221" s="1435">
        <v>-14.76498</v>
      </c>
      <c r="BI221" s="1435">
        <v>-15.33752</v>
      </c>
      <c r="BJ221" s="1435">
        <v>-16.50506</v>
      </c>
      <c r="BK221" s="1435">
        <v>-17.886410000000001</v>
      </c>
      <c r="BL221" s="1435">
        <v>-18.542539999999999</v>
      </c>
      <c r="BM221" s="1435">
        <v>-19.10708</v>
      </c>
      <c r="BN221" s="1435">
        <v>-19.04419</v>
      </c>
      <c r="BO221" s="1435">
        <v>-18.878430000000002</v>
      </c>
      <c r="BP221" s="1436"/>
      <c r="BQ221" s="1437"/>
      <c r="BR221" s="1437"/>
      <c r="BS221" s="1437"/>
      <c r="BT221" s="1437"/>
      <c r="BU221" s="1437"/>
      <c r="BV221" s="1437"/>
      <c r="BW221" s="1437"/>
      <c r="BX221" s="1437"/>
      <c r="BY221" s="1437"/>
      <c r="BZ221" s="1437"/>
      <c r="CA221" s="1437"/>
      <c r="CB221" s="1437"/>
      <c r="CC221" s="1437"/>
      <c r="CD221" s="1437"/>
      <c r="CE221" s="1437"/>
      <c r="CF221" s="1437"/>
      <c r="CG221" s="1437"/>
      <c r="CH221" s="1437"/>
      <c r="CI221" s="1437"/>
      <c r="CJ221" s="1437"/>
      <c r="CK221" s="1437"/>
      <c r="CL221" s="1437"/>
      <c r="CM221" s="1437"/>
      <c r="CN221" s="1503"/>
    </row>
    <row r="222" spans="2:92" ht="14.4" thickBot="1" x14ac:dyDescent="0.3">
      <c r="B222"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2" s="1427" t="s">
        <v>1740</v>
      </c>
      <c r="D222" s="1428" t="s">
        <v>2008</v>
      </c>
      <c r="E222" s="1429" t="s">
        <v>769</v>
      </c>
      <c r="F222" s="1430" t="str">
        <f>VLOOKUP(TBL5_OptBen[[#This Row],[Option Type (defined list)]],'Option Typs_Grps'!B$2:C$47, 2, FALSE)</f>
        <v>Resource Options</v>
      </c>
      <c r="G222" s="1427" t="s">
        <v>1871</v>
      </c>
      <c r="H222" s="1428" t="s">
        <v>797</v>
      </c>
      <c r="I222" s="1431" t="s">
        <v>355</v>
      </c>
      <c r="J222" s="1432" t="s">
        <v>146</v>
      </c>
      <c r="K222" s="1433">
        <v>2</v>
      </c>
      <c r="L222" s="366"/>
      <c r="M222" s="366"/>
      <c r="N222" s="366"/>
      <c r="O222" s="1577"/>
      <c r="P222" s="1578"/>
      <c r="Q222" s="1579"/>
      <c r="R222" s="1434"/>
      <c r="S222" s="1435"/>
      <c r="T222" s="1435"/>
      <c r="U222" s="1435"/>
      <c r="V222" s="1435"/>
      <c r="W222" s="1435"/>
      <c r="X222" s="1435"/>
      <c r="Y222" s="1435"/>
      <c r="Z222" s="1435"/>
      <c r="AA222" s="1435"/>
      <c r="AB222" s="1435"/>
      <c r="AC222" s="1435"/>
      <c r="AD222" s="1435"/>
      <c r="AE222" s="1435"/>
      <c r="AF222" s="1435"/>
      <c r="AG222" s="1435"/>
      <c r="AH222" s="1435">
        <v>0</v>
      </c>
      <c r="AI222" s="1435">
        <v>0</v>
      </c>
      <c r="AJ222" s="1435">
        <v>0</v>
      </c>
      <c r="AK222" s="1435">
        <v>0</v>
      </c>
      <c r="AL222" s="1435">
        <v>0</v>
      </c>
      <c r="AM222" s="1435">
        <v>0</v>
      </c>
      <c r="AN222" s="1435">
        <v>0</v>
      </c>
      <c r="AO222" s="1435">
        <v>0</v>
      </c>
      <c r="AP222" s="1435">
        <v>0</v>
      </c>
      <c r="AQ222" s="1435">
        <v>0</v>
      </c>
      <c r="AR222" s="1435">
        <v>0</v>
      </c>
      <c r="AS222" s="1435">
        <v>0</v>
      </c>
      <c r="AT222" s="1435">
        <v>0</v>
      </c>
      <c r="AU222" s="1435">
        <v>0</v>
      </c>
      <c r="AV222" s="1435">
        <v>0</v>
      </c>
      <c r="AW222" s="1435">
        <v>0</v>
      </c>
      <c r="AX222" s="1435">
        <v>0</v>
      </c>
      <c r="AY222" s="1435">
        <v>0</v>
      </c>
      <c r="AZ222" s="1435">
        <v>0</v>
      </c>
      <c r="BA222" s="1435">
        <v>0</v>
      </c>
      <c r="BB222" s="1435">
        <v>0</v>
      </c>
      <c r="BC222" s="1435">
        <v>0</v>
      </c>
      <c r="BD222" s="1435">
        <v>0</v>
      </c>
      <c r="BE222" s="1435">
        <v>0</v>
      </c>
      <c r="BF222" s="1435">
        <v>0</v>
      </c>
      <c r="BG222" s="1435">
        <v>0</v>
      </c>
      <c r="BH222" s="1435">
        <v>0</v>
      </c>
      <c r="BI222" s="1435">
        <v>0</v>
      </c>
      <c r="BJ222" s="1435">
        <v>0</v>
      </c>
      <c r="BK222" s="1435">
        <v>0</v>
      </c>
      <c r="BL222" s="1435">
        <v>0</v>
      </c>
      <c r="BM222" s="1435">
        <v>0</v>
      </c>
      <c r="BN222" s="1435">
        <v>0</v>
      </c>
      <c r="BO222" s="1435">
        <v>0</v>
      </c>
      <c r="BP222" s="1436"/>
      <c r="BQ222" s="1437"/>
      <c r="BR222" s="1437"/>
      <c r="BS222" s="1437"/>
      <c r="BT222" s="1437"/>
      <c r="BU222" s="1437"/>
      <c r="BV222" s="1437"/>
      <c r="BW222" s="1437"/>
      <c r="BX222" s="1437"/>
      <c r="BY222" s="1437"/>
      <c r="BZ222" s="1437"/>
      <c r="CA222" s="1437"/>
      <c r="CB222" s="1437"/>
      <c r="CC222" s="1437"/>
      <c r="CD222" s="1437"/>
      <c r="CE222" s="1437"/>
      <c r="CF222" s="1437"/>
      <c r="CG222" s="1437"/>
      <c r="CH222" s="1437"/>
      <c r="CI222" s="1437"/>
      <c r="CJ222" s="1437"/>
      <c r="CK222" s="1437"/>
      <c r="CL222" s="1437"/>
      <c r="CM222" s="1437"/>
      <c r="CN222" s="1503"/>
    </row>
    <row r="223" spans="2:92" ht="14.4" thickBot="1" x14ac:dyDescent="0.3">
      <c r="B223"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3" s="1427" t="s">
        <v>2235</v>
      </c>
      <c r="D223" s="1428" t="s">
        <v>2249</v>
      </c>
      <c r="E223" s="1429" t="s">
        <v>769</v>
      </c>
      <c r="F223" s="1430" t="str">
        <f>VLOOKUP(TBL5_OptBen[[#This Row],[Option Type (defined list)]],'Option Typs_Grps'!B$2:C$47, 2, FALSE)</f>
        <v>Resource Options</v>
      </c>
      <c r="G223" s="1427" t="s">
        <v>1871</v>
      </c>
      <c r="H223" s="1428" t="s">
        <v>797</v>
      </c>
      <c r="I223" s="1431" t="s">
        <v>355</v>
      </c>
      <c r="J223" s="1432" t="s">
        <v>146</v>
      </c>
      <c r="K223" s="1433">
        <v>2</v>
      </c>
      <c r="L223" s="366"/>
      <c r="M223" s="366"/>
      <c r="N223" s="366"/>
      <c r="O223" s="1577"/>
      <c r="P223" s="1578"/>
      <c r="Q223" s="1579"/>
      <c r="R223" s="1434"/>
      <c r="S223" s="1435"/>
      <c r="T223" s="1435"/>
      <c r="U223" s="1435"/>
      <c r="V223" s="1435"/>
      <c r="W223" s="1435"/>
      <c r="X223" s="1435"/>
      <c r="Y223" s="1435"/>
      <c r="Z223" s="1435"/>
      <c r="AA223" s="1435"/>
      <c r="AB223" s="1435"/>
      <c r="AC223" s="1435"/>
      <c r="AD223" s="1435"/>
      <c r="AE223" s="1435"/>
      <c r="AF223" s="1435"/>
      <c r="AG223" s="1435"/>
      <c r="AH223" s="1435">
        <v>-41.541459199999998</v>
      </c>
      <c r="AI223" s="1435">
        <v>-39.856597899999997</v>
      </c>
      <c r="AJ223" s="1435">
        <v>-40.465469241000001</v>
      </c>
      <c r="AK223" s="1435">
        <v>-41.011709209999999</v>
      </c>
      <c r="AL223" s="1435">
        <v>-43.625209330000004</v>
      </c>
      <c r="AM223" s="1435">
        <v>-42.900839329999997</v>
      </c>
      <c r="AN223" s="1435">
        <v>-42.72088814</v>
      </c>
      <c r="AO223" s="1435">
        <v>-50</v>
      </c>
      <c r="AP223" s="1435">
        <v>-47.372272000000002</v>
      </c>
      <c r="AQ223" s="1435">
        <v>-50</v>
      </c>
      <c r="AR223" s="1435">
        <v>-50</v>
      </c>
      <c r="AS223" s="1435">
        <v>-50</v>
      </c>
      <c r="AT223" s="1435">
        <v>-47.690894999999998</v>
      </c>
      <c r="AU223" s="1435">
        <v>-47.024990000000003</v>
      </c>
      <c r="AV223" s="1435">
        <v>-47.325576310000002</v>
      </c>
      <c r="AW223" s="1435">
        <v>-44.387221339999996</v>
      </c>
      <c r="AX223" s="1435">
        <v>-44.94072628</v>
      </c>
      <c r="AY223" s="1435">
        <v>-43.492252299999997</v>
      </c>
      <c r="AZ223" s="1435">
        <v>-43.495063799999997</v>
      </c>
      <c r="BA223" s="1435">
        <v>-42.000749999999996</v>
      </c>
      <c r="BB223" s="1435">
        <v>-42.659946400000003</v>
      </c>
      <c r="BC223" s="1435">
        <v>-40.4049835</v>
      </c>
      <c r="BD223" s="1435">
        <v>-40.020000000000003</v>
      </c>
      <c r="BE223" s="1435">
        <v>-40.019999999999996</v>
      </c>
      <c r="BF223" s="1435">
        <v>-40.809543300000001</v>
      </c>
      <c r="BG223" s="1435">
        <v>-41.72092</v>
      </c>
      <c r="BH223" s="1435">
        <v>-42.809988259999997</v>
      </c>
      <c r="BI223" s="1435">
        <v>-42.985702500000002</v>
      </c>
      <c r="BJ223" s="1435">
        <v>-43.306930000000001</v>
      </c>
      <c r="BK223" s="1435">
        <v>-44.201720000000002</v>
      </c>
      <c r="BL223" s="1435">
        <v>-44.557001999999997</v>
      </c>
      <c r="BM223" s="1435">
        <v>-44.717149999999997</v>
      </c>
      <c r="BN223" s="1435">
        <v>-44.613729999999997</v>
      </c>
      <c r="BO223" s="1435">
        <v>-44.280389999999997</v>
      </c>
      <c r="BP223" s="1436"/>
      <c r="BQ223" s="1437"/>
      <c r="BR223" s="1437"/>
      <c r="BS223" s="1437"/>
      <c r="BT223" s="1437"/>
      <c r="BU223" s="1437"/>
      <c r="BV223" s="1437"/>
      <c r="BW223" s="1437"/>
      <c r="BX223" s="1437"/>
      <c r="BY223" s="1437"/>
      <c r="BZ223" s="1437"/>
      <c r="CA223" s="1437"/>
      <c r="CB223" s="1437"/>
      <c r="CC223" s="1437"/>
      <c r="CD223" s="1437"/>
      <c r="CE223" s="1437"/>
      <c r="CF223" s="1437"/>
      <c r="CG223" s="1437"/>
      <c r="CH223" s="1437"/>
      <c r="CI223" s="1437"/>
      <c r="CJ223" s="1437"/>
      <c r="CK223" s="1437"/>
      <c r="CL223" s="1437"/>
      <c r="CM223" s="1437"/>
      <c r="CN223" s="1503"/>
    </row>
    <row r="224" spans="2:92" ht="14.4" thickBot="1" x14ac:dyDescent="0.3">
      <c r="B224"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4" s="1427" t="s">
        <v>1732</v>
      </c>
      <c r="D224" s="1428" t="s">
        <v>1609</v>
      </c>
      <c r="E224" s="1429" t="s">
        <v>1240</v>
      </c>
      <c r="F224" s="1430" t="str">
        <f>VLOOKUP(TBL5_OptBen[[#This Row],[Option Type (defined list)]],'Option Typs_Grps'!B$2:C$47, 2, FALSE)</f>
        <v>Customer Options</v>
      </c>
      <c r="G224" s="1427" t="s">
        <v>1871</v>
      </c>
      <c r="H224" s="1428" t="s">
        <v>797</v>
      </c>
      <c r="I224" s="1431" t="s">
        <v>355</v>
      </c>
      <c r="J224" s="1432" t="s">
        <v>146</v>
      </c>
      <c r="K224" s="1433">
        <v>2</v>
      </c>
      <c r="L224" s="366"/>
      <c r="M224" s="366"/>
      <c r="N224" s="366"/>
      <c r="O224" s="1577"/>
      <c r="P224" s="1578"/>
      <c r="Q224" s="1579"/>
      <c r="R224" s="1434">
        <v>0.2293</v>
      </c>
      <c r="S224" s="1435">
        <v>0.45700000000000002</v>
      </c>
      <c r="T224" s="1435">
        <v>0.68340000000000001</v>
      </c>
      <c r="U224" s="1435">
        <v>0.90879999999999994</v>
      </c>
      <c r="V224" s="1435">
        <v>1.1334</v>
      </c>
      <c r="W224" s="1435">
        <v>1.5717000000000001</v>
      </c>
      <c r="X224" s="1435">
        <v>2.0093999999999999</v>
      </c>
      <c r="Y224" s="1435">
        <v>2.4467999999999996</v>
      </c>
      <c r="Z224" s="1435">
        <v>2.8837999999999999</v>
      </c>
      <c r="AA224" s="1435">
        <v>3.3206000000000002</v>
      </c>
      <c r="AB224" s="1435">
        <v>3.5428999999999999</v>
      </c>
      <c r="AC224" s="1435">
        <v>3.7650999999999999</v>
      </c>
      <c r="AD224" s="1435">
        <v>3.9870999999999999</v>
      </c>
      <c r="AE224" s="1435">
        <v>4.2089999999999996</v>
      </c>
      <c r="AF224" s="1435">
        <v>4.4307999999999996</v>
      </c>
      <c r="AG224" s="1435">
        <v>4.6524999999999999</v>
      </c>
      <c r="AH224" s="1435">
        <v>4.6711</v>
      </c>
      <c r="AI224" s="1435">
        <v>4.6896999999999993</v>
      </c>
      <c r="AJ224" s="1435">
        <v>4.7081999999999997</v>
      </c>
      <c r="AK224" s="1435">
        <v>4.7267000000000001</v>
      </c>
      <c r="AL224" s="1435">
        <v>4.7451000000000008</v>
      </c>
      <c r="AM224" s="1435">
        <v>4.7636000000000003</v>
      </c>
      <c r="AN224" s="1435">
        <v>4.782</v>
      </c>
      <c r="AO224" s="1435">
        <v>4.8004000000000007</v>
      </c>
      <c r="AP224" s="1435">
        <v>4.8187999999999995</v>
      </c>
      <c r="AQ224" s="1435">
        <v>4.8247999999999998</v>
      </c>
      <c r="AR224" s="1435">
        <v>4.8307000000000002</v>
      </c>
      <c r="AS224" s="1435">
        <v>4.8365999999999998</v>
      </c>
      <c r="AT224" s="1435">
        <v>4.8425000000000002</v>
      </c>
      <c r="AU224" s="1435">
        <v>4.8485000000000005</v>
      </c>
      <c r="AV224" s="1435">
        <v>4.8544</v>
      </c>
      <c r="AW224" s="1435">
        <v>4.8603000000000005</v>
      </c>
      <c r="AX224" s="1435">
        <v>4.8662000000000001</v>
      </c>
      <c r="AY224" s="1435">
        <v>4.8721999999999994</v>
      </c>
      <c r="AZ224" s="1435">
        <v>4.8780999999999999</v>
      </c>
      <c r="BA224" s="1435">
        <v>4.8840000000000003</v>
      </c>
      <c r="BB224" s="1435">
        <v>4.8899999999999997</v>
      </c>
      <c r="BC224" s="1435">
        <v>4.8959000000000001</v>
      </c>
      <c r="BD224" s="1435">
        <v>4.9017999999999997</v>
      </c>
      <c r="BE224" s="1435">
        <v>4.9077000000000002</v>
      </c>
      <c r="BF224" s="1435">
        <v>4.9137000000000004</v>
      </c>
      <c r="BG224" s="1435">
        <v>4.9196</v>
      </c>
      <c r="BH224" s="1435">
        <v>4.9255000000000004</v>
      </c>
      <c r="BI224" s="1435">
        <v>4.9314</v>
      </c>
      <c r="BJ224" s="1435">
        <v>4.9373999999999993</v>
      </c>
      <c r="BK224" s="1435">
        <v>4.9433000000000007</v>
      </c>
      <c r="BL224" s="1435">
        <v>4.9492000000000003</v>
      </c>
      <c r="BM224" s="1435">
        <v>4.9550999999999998</v>
      </c>
      <c r="BN224" s="1435">
        <v>4.9611000000000001</v>
      </c>
      <c r="BO224" s="1435">
        <v>4.9669999999999996</v>
      </c>
      <c r="BP224" s="1436">
        <v>4.9728999999999992</v>
      </c>
      <c r="BQ224" s="1437">
        <v>4.9788000000000006</v>
      </c>
      <c r="BR224" s="1437">
        <v>4.9847999999999999</v>
      </c>
      <c r="BS224" s="1437">
        <v>4.9907000000000004</v>
      </c>
      <c r="BT224" s="1437">
        <v>4.9965999999999999</v>
      </c>
      <c r="BU224" s="1437">
        <v>5.0026000000000002</v>
      </c>
      <c r="BV224" s="1437">
        <v>5.0085000000000006</v>
      </c>
      <c r="BW224" s="1437">
        <v>5.0144000000000002</v>
      </c>
      <c r="BX224" s="1437">
        <v>5.0202999999999998</v>
      </c>
      <c r="BY224" s="1437">
        <v>5.0263</v>
      </c>
      <c r="BZ224" s="1437">
        <v>5.0321999999999996</v>
      </c>
      <c r="CA224" s="1437">
        <v>5.0381999999999998</v>
      </c>
      <c r="CB224" s="1437">
        <v>5.0441000000000003</v>
      </c>
      <c r="CC224" s="1437">
        <v>5.0501000000000005</v>
      </c>
      <c r="CD224" s="1437">
        <v>5.056</v>
      </c>
      <c r="CE224" s="1437">
        <v>5.0618999999999996</v>
      </c>
      <c r="CF224" s="1437">
        <v>5.0678000000000001</v>
      </c>
      <c r="CG224" s="1437">
        <v>5.0738000000000003</v>
      </c>
      <c r="CH224" s="1437">
        <v>5.0796999999999999</v>
      </c>
      <c r="CI224" s="1437">
        <v>5.0856000000000003</v>
      </c>
      <c r="CJ224" s="1437">
        <v>5.0914999999999999</v>
      </c>
      <c r="CK224" s="1437">
        <v>5.0974999999999993</v>
      </c>
      <c r="CL224" s="1437">
        <v>5.1034000000000006</v>
      </c>
      <c r="CM224" s="1437">
        <v>5.1093000000000002</v>
      </c>
      <c r="CN224" s="1503">
        <v>5.1152999999999995</v>
      </c>
    </row>
    <row r="225" spans="2:92" ht="14.4" thickBot="1" x14ac:dyDescent="0.3">
      <c r="B225"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5" s="1427" t="s">
        <v>2251</v>
      </c>
      <c r="D225" s="1428" t="s">
        <v>2236</v>
      </c>
      <c r="E225" s="1429" t="s">
        <v>771</v>
      </c>
      <c r="F225" s="1430" t="str">
        <f>VLOOKUP(TBL5_OptBen[[#This Row],[Option Type (defined list)]],'Option Typs_Grps'!B$2:C$47, 2, FALSE)</f>
        <v>Resource Options</v>
      </c>
      <c r="G225" s="1427" t="s">
        <v>1871</v>
      </c>
      <c r="H225" s="1428" t="s">
        <v>797</v>
      </c>
      <c r="I225" s="1431" t="s">
        <v>355</v>
      </c>
      <c r="J225" s="1432" t="s">
        <v>146</v>
      </c>
      <c r="K225" s="1433">
        <v>2</v>
      </c>
      <c r="L225" s="366"/>
      <c r="M225" s="366"/>
      <c r="N225" s="366"/>
      <c r="O225" s="1577"/>
      <c r="P225" s="1578"/>
      <c r="Q225" s="1579"/>
      <c r="R225" s="1434"/>
      <c r="S225" s="1435"/>
      <c r="T225" s="1435"/>
      <c r="U225" s="1435"/>
      <c r="V225" s="1435"/>
      <c r="W225" s="1435">
        <v>-22.5</v>
      </c>
      <c r="X225" s="1435">
        <v>-22.5</v>
      </c>
      <c r="Y225" s="1435">
        <v>-22.5</v>
      </c>
      <c r="Z225" s="1435">
        <v>-22.5</v>
      </c>
      <c r="AA225" s="1435">
        <v>-22.5</v>
      </c>
      <c r="AB225" s="1435">
        <v>-22.5</v>
      </c>
      <c r="AC225" s="1435">
        <v>-22.5</v>
      </c>
      <c r="AD225" s="1435">
        <v>-22.5</v>
      </c>
      <c r="AE225" s="1435">
        <v>-22.5</v>
      </c>
      <c r="AF225" s="1435">
        <v>-22.5</v>
      </c>
      <c r="AG225" s="1435">
        <v>-22.5</v>
      </c>
      <c r="AH225" s="1435">
        <v>-76.3489</v>
      </c>
      <c r="AI225" s="1435">
        <v>-75.070983900000002</v>
      </c>
      <c r="AJ225" s="1435">
        <v>-75.551869999999994</v>
      </c>
      <c r="AK225" s="1435">
        <v>-75.779754600000004</v>
      </c>
      <c r="AL225" s="1435">
        <v>-75.739580000000004</v>
      </c>
      <c r="AM225" s="1435">
        <v>-75.543099999999995</v>
      </c>
      <c r="AN225" s="1435">
        <v>-75.638305700000004</v>
      </c>
      <c r="AO225" s="1435">
        <v>-75.978713999999997</v>
      </c>
      <c r="AP225" s="1435">
        <v>-75.563835100000006</v>
      </c>
      <c r="AQ225" s="1435">
        <v>-75.559669999999997</v>
      </c>
      <c r="AR225" s="1435">
        <v>-75.861915600000003</v>
      </c>
      <c r="AS225" s="1435">
        <v>-76.738749999999996</v>
      </c>
      <c r="AT225" s="1435">
        <v>-82.329099999999997</v>
      </c>
      <c r="AU225" s="1435">
        <v>-82.995009999999994</v>
      </c>
      <c r="AV225" s="1435">
        <v>-82.694429999999997</v>
      </c>
      <c r="AW225" s="1435">
        <v>-85.632779999999997</v>
      </c>
      <c r="AX225" s="1435">
        <v>-85.079279999999997</v>
      </c>
      <c r="AY225" s="1435">
        <v>-86.527749999999997</v>
      </c>
      <c r="AZ225" s="1435">
        <v>-86.524929999999998</v>
      </c>
      <c r="BA225" s="1435">
        <v>-88.01925</v>
      </c>
      <c r="BB225" s="1435">
        <v>-87.360054000000005</v>
      </c>
      <c r="BC225" s="1435">
        <v>-89.615009999999998</v>
      </c>
      <c r="BD225" s="1435">
        <v>-90</v>
      </c>
      <c r="BE225" s="1435">
        <v>-90</v>
      </c>
      <c r="BF225" s="1435">
        <v>-89.210459999999998</v>
      </c>
      <c r="BG225" s="1435">
        <v>-88.299080000000004</v>
      </c>
      <c r="BH225" s="1435">
        <v>-87.210014299999997</v>
      </c>
      <c r="BI225" s="1435">
        <v>-87.034294099999997</v>
      </c>
      <c r="BJ225" s="1435">
        <v>-86.713066100000006</v>
      </c>
      <c r="BK225" s="1435">
        <v>-85.818275499999999</v>
      </c>
      <c r="BL225" s="1435">
        <v>-85.462999999999994</v>
      </c>
      <c r="BM225" s="1435">
        <v>-85.302850000000007</v>
      </c>
      <c r="BN225" s="1435">
        <v>-85.406265300000001</v>
      </c>
      <c r="BO225" s="1435">
        <v>-85.739609999999999</v>
      </c>
      <c r="BP225" s="1436"/>
      <c r="BQ225" s="1437"/>
      <c r="BR225" s="1437"/>
      <c r="BS225" s="1437"/>
      <c r="BT225" s="1437"/>
      <c r="BU225" s="1437"/>
      <c r="BV225" s="1437"/>
      <c r="BW225" s="1437"/>
      <c r="BX225" s="1437"/>
      <c r="BY225" s="1437"/>
      <c r="BZ225" s="1437"/>
      <c r="CA225" s="1437"/>
      <c r="CB225" s="1437"/>
      <c r="CC225" s="1437"/>
      <c r="CD225" s="1437"/>
      <c r="CE225" s="1437"/>
      <c r="CF225" s="1437"/>
      <c r="CG225" s="1437"/>
      <c r="CH225" s="1437"/>
      <c r="CI225" s="1437"/>
      <c r="CJ225" s="1437"/>
      <c r="CK225" s="1437"/>
      <c r="CL225" s="1437"/>
      <c r="CM225" s="1437"/>
      <c r="CN225" s="1503"/>
    </row>
    <row r="226" spans="2:92" ht="14.4" thickBot="1" x14ac:dyDescent="0.3">
      <c r="B226"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6" s="1427" t="s">
        <v>1726</v>
      </c>
      <c r="D226" s="1428" t="s">
        <v>1603</v>
      </c>
      <c r="E226" s="1429" t="s">
        <v>1252</v>
      </c>
      <c r="F226" s="1430" t="str">
        <f>VLOOKUP(TBL5_OptBen[[#This Row],[Option Type (defined list)]],'Option Typs_Grps'!B$2:C$47, 2, FALSE)</f>
        <v>Customer Options</v>
      </c>
      <c r="G226" s="1427" t="s">
        <v>1871</v>
      </c>
      <c r="H226" s="1428" t="s">
        <v>797</v>
      </c>
      <c r="I226" s="1431" t="s">
        <v>355</v>
      </c>
      <c r="J226" s="1432" t="s">
        <v>146</v>
      </c>
      <c r="K226" s="1433">
        <v>2</v>
      </c>
      <c r="L226" s="366"/>
      <c r="M226" s="366"/>
      <c r="N226" s="366"/>
      <c r="O226" s="1577"/>
      <c r="P226" s="1578"/>
      <c r="Q226" s="1579"/>
      <c r="R226" s="1434">
        <v>0.79083817758770181</v>
      </c>
      <c r="S226" s="1435">
        <v>1.5815818451754051</v>
      </c>
      <c r="T226" s="1435">
        <v>2.3723255127631049</v>
      </c>
      <c r="U226" s="1435">
        <v>3.1630691803508064</v>
      </c>
      <c r="V226" s="1435">
        <v>3.9538073579385085</v>
      </c>
      <c r="W226" s="1435">
        <v>4.7445510255262064</v>
      </c>
      <c r="X226" s="1435">
        <v>5.5352946931138973</v>
      </c>
      <c r="Y226" s="1435">
        <v>6.3260383607016024</v>
      </c>
      <c r="Z226" s="1435">
        <v>7.1168820282893108</v>
      </c>
      <c r="AA226" s="1435">
        <v>7.9076202058769951</v>
      </c>
      <c r="AB226" s="1435">
        <v>7.9076202058769951</v>
      </c>
      <c r="AC226" s="1435">
        <v>7.9076202058769951</v>
      </c>
      <c r="AD226" s="1435">
        <v>7.9076202058769951</v>
      </c>
      <c r="AE226" s="1435">
        <v>7.9076202058769951</v>
      </c>
      <c r="AF226" s="1435">
        <v>7.9076202058769951</v>
      </c>
      <c r="AG226" s="1435">
        <v>7.9076202058769951</v>
      </c>
      <c r="AH226" s="1435">
        <v>7.9076202058769951</v>
      </c>
      <c r="AI226" s="1435">
        <v>7.9076202058769951</v>
      </c>
      <c r="AJ226" s="1435">
        <v>7.9076202058769951</v>
      </c>
      <c r="AK226" s="1435">
        <v>7.9076202058769951</v>
      </c>
      <c r="AL226" s="1435">
        <v>7.9076202058769951</v>
      </c>
      <c r="AM226" s="1435">
        <v>7.9076202058769951</v>
      </c>
      <c r="AN226" s="1435">
        <v>7.9076202058769951</v>
      </c>
      <c r="AO226" s="1435">
        <v>7.9076202058769951</v>
      </c>
      <c r="AP226" s="1435">
        <v>7.9076202058769951</v>
      </c>
      <c r="AQ226" s="1435">
        <v>7.9076202058769951</v>
      </c>
      <c r="AR226" s="1435">
        <v>7.9076202058769951</v>
      </c>
      <c r="AS226" s="1435">
        <v>7.9076202058769951</v>
      </c>
      <c r="AT226" s="1435">
        <v>7.9076202058769951</v>
      </c>
      <c r="AU226" s="1435">
        <v>7.9076202058769951</v>
      </c>
      <c r="AV226" s="1435">
        <v>7.9076202058769951</v>
      </c>
      <c r="AW226" s="1435">
        <v>7.9076202058769951</v>
      </c>
      <c r="AX226" s="1435">
        <v>7.9076202058769951</v>
      </c>
      <c r="AY226" s="1435">
        <v>7.9076202058769951</v>
      </c>
      <c r="AZ226" s="1435">
        <v>7.9076202058769951</v>
      </c>
      <c r="BA226" s="1435">
        <v>7.9076202058769951</v>
      </c>
      <c r="BB226" s="1435">
        <v>7.9076202058769951</v>
      </c>
      <c r="BC226" s="1435">
        <v>7.9076202058769951</v>
      </c>
      <c r="BD226" s="1435">
        <v>7.9076202058769951</v>
      </c>
      <c r="BE226" s="1435">
        <v>7.9076202058769951</v>
      </c>
      <c r="BF226" s="1435">
        <v>7.9076202058769951</v>
      </c>
      <c r="BG226" s="1435">
        <v>7.9076202058769951</v>
      </c>
      <c r="BH226" s="1435">
        <v>7.9076202058769951</v>
      </c>
      <c r="BI226" s="1435">
        <v>7.9076202058769951</v>
      </c>
      <c r="BJ226" s="1435">
        <v>7.9076202058769951</v>
      </c>
      <c r="BK226" s="1435">
        <v>7.9076202058769951</v>
      </c>
      <c r="BL226" s="1435">
        <v>7.9076202058769951</v>
      </c>
      <c r="BM226" s="1435">
        <v>7.9076202058769951</v>
      </c>
      <c r="BN226" s="1435">
        <v>7.9076202058769951</v>
      </c>
      <c r="BO226" s="1435">
        <v>7.9076202058769951</v>
      </c>
      <c r="BP226" s="1436">
        <v>8.9031999999999911</v>
      </c>
      <c r="BQ226" s="1437">
        <v>8.9031999999999911</v>
      </c>
      <c r="BR226" s="1437">
        <v>8.9031999999999911</v>
      </c>
      <c r="BS226" s="1437">
        <v>8.9031999999999911</v>
      </c>
      <c r="BT226" s="1437">
        <v>8.9031999999999911</v>
      </c>
      <c r="BU226" s="1437">
        <v>8.9031999999999911</v>
      </c>
      <c r="BV226" s="1437">
        <v>8.9031999999999911</v>
      </c>
      <c r="BW226" s="1437">
        <v>8.9031999999999911</v>
      </c>
      <c r="BX226" s="1437">
        <v>8.9031999999999911</v>
      </c>
      <c r="BY226" s="1437">
        <v>8.9031999999999911</v>
      </c>
      <c r="BZ226" s="1437">
        <v>8.9031999999999911</v>
      </c>
      <c r="CA226" s="1437">
        <v>8.9031999999999911</v>
      </c>
      <c r="CB226" s="1437">
        <v>8.9031999999999911</v>
      </c>
      <c r="CC226" s="1437">
        <v>8.9031999999999911</v>
      </c>
      <c r="CD226" s="1437">
        <v>8.9031999999999911</v>
      </c>
      <c r="CE226" s="1437">
        <v>8.9031999999999911</v>
      </c>
      <c r="CF226" s="1437">
        <v>8.9031999999999911</v>
      </c>
      <c r="CG226" s="1437">
        <v>8.9031999999999911</v>
      </c>
      <c r="CH226" s="1437">
        <v>8.9031999999999911</v>
      </c>
      <c r="CI226" s="1437">
        <v>8.9031999999999911</v>
      </c>
      <c r="CJ226" s="1437">
        <v>8.9031999999999911</v>
      </c>
      <c r="CK226" s="1437">
        <v>8.9031999999999911</v>
      </c>
      <c r="CL226" s="1437">
        <v>8.9031999999999911</v>
      </c>
      <c r="CM226" s="1437">
        <v>8.9031999999999911</v>
      </c>
      <c r="CN226" s="1503">
        <v>8.9031999999999911</v>
      </c>
    </row>
    <row r="227" spans="2:92" ht="14.4" thickBot="1" x14ac:dyDescent="0.3">
      <c r="B227"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7" s="1427" t="s">
        <v>1725</v>
      </c>
      <c r="D227" s="1428" t="s">
        <v>1602</v>
      </c>
      <c r="E227" s="1429" t="s">
        <v>1262</v>
      </c>
      <c r="F227" s="1430" t="str">
        <f>VLOOKUP(TBL5_OptBen[[#This Row],[Option Type (defined list)]],'Option Typs_Grps'!B$2:C$47, 2, FALSE)</f>
        <v>Customer Options</v>
      </c>
      <c r="G227" s="1427" t="s">
        <v>1871</v>
      </c>
      <c r="H227" s="1428" t="s">
        <v>797</v>
      </c>
      <c r="I227" s="1431" t="s">
        <v>355</v>
      </c>
      <c r="J227" s="1432" t="s">
        <v>146</v>
      </c>
      <c r="K227" s="1433">
        <v>2</v>
      </c>
      <c r="L227" s="366"/>
      <c r="M227" s="366"/>
      <c r="N227" s="366"/>
      <c r="O227" s="1577"/>
      <c r="P227" s="1578"/>
      <c r="Q227" s="1579"/>
      <c r="R227" s="1434">
        <v>0</v>
      </c>
      <c r="S227" s="1435">
        <v>0</v>
      </c>
      <c r="T227" s="1435">
        <v>0</v>
      </c>
      <c r="U227" s="1435">
        <v>0</v>
      </c>
      <c r="V227" s="1435">
        <v>0</v>
      </c>
      <c r="W227" s="1435">
        <v>4.5199999999999997E-2</v>
      </c>
      <c r="X227" s="1435">
        <v>9.0499999999999997E-2</v>
      </c>
      <c r="Y227" s="1435">
        <v>0.1358</v>
      </c>
      <c r="Z227" s="1435">
        <v>0.18110000000000001</v>
      </c>
      <c r="AA227" s="1435">
        <v>0.22639999999999999</v>
      </c>
      <c r="AB227" s="1435">
        <v>0.27160000000000001</v>
      </c>
      <c r="AC227" s="1435">
        <v>0.31690000000000002</v>
      </c>
      <c r="AD227" s="1435">
        <v>0.36220000000000002</v>
      </c>
      <c r="AE227" s="1435">
        <v>0.40749999999999997</v>
      </c>
      <c r="AF227" s="1435">
        <v>0.45279999999999998</v>
      </c>
      <c r="AG227" s="1435">
        <v>0.49809999999999999</v>
      </c>
      <c r="AH227" s="1435">
        <v>0.49809999999999999</v>
      </c>
      <c r="AI227" s="1435">
        <v>0.49809999999999999</v>
      </c>
      <c r="AJ227" s="1435">
        <v>0.49809999999999999</v>
      </c>
      <c r="AK227" s="1435">
        <v>0.49809999999999999</v>
      </c>
      <c r="AL227" s="1435">
        <v>0.49809999999999999</v>
      </c>
      <c r="AM227" s="1435">
        <v>0.49809999999999999</v>
      </c>
      <c r="AN227" s="1435">
        <v>0.49809999999999999</v>
      </c>
      <c r="AO227" s="1435">
        <v>0.49809999999999999</v>
      </c>
      <c r="AP227" s="1435">
        <v>0.49809999999999999</v>
      </c>
      <c r="AQ227" s="1435">
        <v>0.49809999999999999</v>
      </c>
      <c r="AR227" s="1435">
        <v>0.49809999999999999</v>
      </c>
      <c r="AS227" s="1435">
        <v>0.49809999999999999</v>
      </c>
      <c r="AT227" s="1435">
        <v>0.49809999999999999</v>
      </c>
      <c r="AU227" s="1435">
        <v>0.49809999999999999</v>
      </c>
      <c r="AV227" s="1435">
        <v>0.49809999999999999</v>
      </c>
      <c r="AW227" s="1435">
        <v>0.49809999999999999</v>
      </c>
      <c r="AX227" s="1435">
        <v>0.49809999999999999</v>
      </c>
      <c r="AY227" s="1435">
        <v>0.49809999999999999</v>
      </c>
      <c r="AZ227" s="1435">
        <v>0.49809999999999999</v>
      </c>
      <c r="BA227" s="1435">
        <v>0.49809999999999999</v>
      </c>
      <c r="BB227" s="1435">
        <v>0.49809999999999999</v>
      </c>
      <c r="BC227" s="1435">
        <v>0.49809999999999999</v>
      </c>
      <c r="BD227" s="1435">
        <v>0.49809999999999999</v>
      </c>
      <c r="BE227" s="1435">
        <v>0.49809999999999999</v>
      </c>
      <c r="BF227" s="1435">
        <v>0.49809999999999999</v>
      </c>
      <c r="BG227" s="1435">
        <v>0.49809999999999999</v>
      </c>
      <c r="BH227" s="1435">
        <v>0.49809999999999999</v>
      </c>
      <c r="BI227" s="1435">
        <v>0.49809999999999999</v>
      </c>
      <c r="BJ227" s="1435">
        <v>0.49809999999999999</v>
      </c>
      <c r="BK227" s="1435">
        <v>0.49809999999999999</v>
      </c>
      <c r="BL227" s="1435">
        <v>0.49809999999999999</v>
      </c>
      <c r="BM227" s="1435">
        <v>0.49809999999999999</v>
      </c>
      <c r="BN227" s="1435">
        <v>0.49809999999999999</v>
      </c>
      <c r="BO227" s="1435">
        <v>0.49809999999999999</v>
      </c>
      <c r="BP227" s="1436">
        <v>0.49809999999999999</v>
      </c>
      <c r="BQ227" s="1437">
        <v>0.49809999999999999</v>
      </c>
      <c r="BR227" s="1437">
        <v>0.49809999999999999</v>
      </c>
      <c r="BS227" s="1437">
        <v>0.49809999999999999</v>
      </c>
      <c r="BT227" s="1437">
        <v>0.49809999999999999</v>
      </c>
      <c r="BU227" s="1437">
        <v>0.49809999999999999</v>
      </c>
      <c r="BV227" s="1437">
        <v>0.49809999999999999</v>
      </c>
      <c r="BW227" s="1437">
        <v>0.49809999999999999</v>
      </c>
      <c r="BX227" s="1437">
        <v>0.49809999999999999</v>
      </c>
      <c r="BY227" s="1437">
        <v>0.49809999999999999</v>
      </c>
      <c r="BZ227" s="1437">
        <v>0.49809999999999999</v>
      </c>
      <c r="CA227" s="1437">
        <v>0.49809999999999999</v>
      </c>
      <c r="CB227" s="1437">
        <v>0.49809999999999999</v>
      </c>
      <c r="CC227" s="1437">
        <v>0.49809999999999999</v>
      </c>
      <c r="CD227" s="1437">
        <v>0.49809999999999999</v>
      </c>
      <c r="CE227" s="1437">
        <v>0.49809999999999999</v>
      </c>
      <c r="CF227" s="1437">
        <v>0.49809999999999999</v>
      </c>
      <c r="CG227" s="1437">
        <v>0.49809999999999999</v>
      </c>
      <c r="CH227" s="1437">
        <v>0.49809999999999999</v>
      </c>
      <c r="CI227" s="1437">
        <v>0.49809999999999999</v>
      </c>
      <c r="CJ227" s="1437">
        <v>0.49809999999999999</v>
      </c>
      <c r="CK227" s="1437">
        <v>0.49809999999999999</v>
      </c>
      <c r="CL227" s="1437">
        <v>0.49809999999999999</v>
      </c>
      <c r="CM227" s="1437">
        <v>0.49809999999999999</v>
      </c>
      <c r="CN227" s="1503">
        <v>0.49809999999999999</v>
      </c>
    </row>
    <row r="228" spans="2:92" ht="14.4" thickBot="1" x14ac:dyDescent="0.3">
      <c r="B228"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8" s="1427" t="s">
        <v>1727</v>
      </c>
      <c r="D228" s="1428" t="s">
        <v>1604</v>
      </c>
      <c r="E228" s="1429" t="s">
        <v>1262</v>
      </c>
      <c r="F228" s="1430" t="str">
        <f>VLOOKUP(TBL5_OptBen[[#This Row],[Option Type (defined list)]],'Option Typs_Grps'!B$2:C$47, 2, FALSE)</f>
        <v>Customer Options</v>
      </c>
      <c r="G228" s="1427" t="s">
        <v>1871</v>
      </c>
      <c r="H228" s="1428" t="s">
        <v>797</v>
      </c>
      <c r="I228" s="1431" t="s">
        <v>355</v>
      </c>
      <c r="J228" s="1432" t="s">
        <v>146</v>
      </c>
      <c r="K228" s="1433">
        <v>2</v>
      </c>
      <c r="L228" s="366"/>
      <c r="M228" s="366"/>
      <c r="N228" s="366"/>
      <c r="O228" s="1577"/>
      <c r="P228" s="1578"/>
      <c r="Q228" s="1579"/>
      <c r="R228" s="1434">
        <v>5.0000000000000001E-4</v>
      </c>
      <c r="S228" s="1435">
        <v>1E-3</v>
      </c>
      <c r="T228" s="1435">
        <v>1.5E-3</v>
      </c>
      <c r="U228" s="1435">
        <v>2E-3</v>
      </c>
      <c r="V228" s="1435">
        <v>2.5000000000000001E-3</v>
      </c>
      <c r="W228" s="1435">
        <v>3.0000000000000001E-3</v>
      </c>
      <c r="X228" s="1435">
        <v>3.5000000000000001E-3</v>
      </c>
      <c r="Y228" s="1435">
        <v>4.0000000000000001E-3</v>
      </c>
      <c r="Z228" s="1435">
        <v>4.4999999999999997E-3</v>
      </c>
      <c r="AA228" s="1435">
        <v>5.0000000000000001E-3</v>
      </c>
      <c r="AB228" s="1435">
        <v>5.4999999999999997E-3</v>
      </c>
      <c r="AC228" s="1435">
        <v>6.0000000000000001E-3</v>
      </c>
      <c r="AD228" s="1435">
        <v>6.4999999999999997E-3</v>
      </c>
      <c r="AE228" s="1435">
        <v>7.0000000000000001E-3</v>
      </c>
      <c r="AF228" s="1435">
        <v>7.4999999999999997E-3</v>
      </c>
      <c r="AG228" s="1435">
        <v>8.0000000000000002E-3</v>
      </c>
      <c r="AH228" s="1435">
        <v>8.5000000000000006E-3</v>
      </c>
      <c r="AI228" s="1435">
        <v>8.9999999999999993E-3</v>
      </c>
      <c r="AJ228" s="1435">
        <v>9.4999999999999998E-3</v>
      </c>
      <c r="AK228" s="1435">
        <v>0.01</v>
      </c>
      <c r="AL228" s="1435">
        <v>1.0500000000000001E-2</v>
      </c>
      <c r="AM228" s="1435">
        <v>1.0999999999999999E-2</v>
      </c>
      <c r="AN228" s="1435">
        <v>1.15E-2</v>
      </c>
      <c r="AO228" s="1435">
        <v>1.2E-2</v>
      </c>
      <c r="AP228" s="1435">
        <v>1.2500000000000001E-2</v>
      </c>
      <c r="AQ228" s="1435">
        <v>1.2500000000000001E-2</v>
      </c>
      <c r="AR228" s="1435">
        <v>1.2500000000000001E-2</v>
      </c>
      <c r="AS228" s="1435">
        <v>1.2500000000000001E-2</v>
      </c>
      <c r="AT228" s="1435">
        <v>1.2500000000000001E-2</v>
      </c>
      <c r="AU228" s="1435">
        <v>1.2500000000000001E-2</v>
      </c>
      <c r="AV228" s="1435">
        <v>1.2500000000000001E-2</v>
      </c>
      <c r="AW228" s="1435">
        <v>1.2500000000000001E-2</v>
      </c>
      <c r="AX228" s="1435">
        <v>1.2500000000000001E-2</v>
      </c>
      <c r="AY228" s="1435">
        <v>1.2500000000000001E-2</v>
      </c>
      <c r="AZ228" s="1435">
        <v>1.2500000000000001E-2</v>
      </c>
      <c r="BA228" s="1435">
        <v>1.2500000000000001E-2</v>
      </c>
      <c r="BB228" s="1435">
        <v>1.2500000000000001E-2</v>
      </c>
      <c r="BC228" s="1435">
        <v>1.2500000000000001E-2</v>
      </c>
      <c r="BD228" s="1435">
        <v>1.2500000000000001E-2</v>
      </c>
      <c r="BE228" s="1435">
        <v>1.2500000000000001E-2</v>
      </c>
      <c r="BF228" s="1435">
        <v>1.2500000000000001E-2</v>
      </c>
      <c r="BG228" s="1435">
        <v>1.2500000000000001E-2</v>
      </c>
      <c r="BH228" s="1435">
        <v>1.2500000000000001E-2</v>
      </c>
      <c r="BI228" s="1435">
        <v>1.2500000000000001E-2</v>
      </c>
      <c r="BJ228" s="1435">
        <v>1.2500000000000001E-2</v>
      </c>
      <c r="BK228" s="1435">
        <v>1.2500000000000001E-2</v>
      </c>
      <c r="BL228" s="1435">
        <v>1.2500000000000001E-2</v>
      </c>
      <c r="BM228" s="1435">
        <v>1.2500000000000001E-2</v>
      </c>
      <c r="BN228" s="1435">
        <v>1.2500000000000001E-2</v>
      </c>
      <c r="BO228" s="1435">
        <v>1.2500000000000001E-2</v>
      </c>
      <c r="BP228" s="1436">
        <v>1.2500000000000001E-2</v>
      </c>
      <c r="BQ228" s="1437">
        <v>1.2500000000000001E-2</v>
      </c>
      <c r="BR228" s="1437">
        <v>1.2500000000000001E-2</v>
      </c>
      <c r="BS228" s="1437">
        <v>1.2500000000000001E-2</v>
      </c>
      <c r="BT228" s="1437">
        <v>1.2500000000000001E-2</v>
      </c>
      <c r="BU228" s="1437">
        <v>1.2500000000000001E-2</v>
      </c>
      <c r="BV228" s="1437">
        <v>1.2500000000000001E-2</v>
      </c>
      <c r="BW228" s="1437">
        <v>1.2500000000000001E-2</v>
      </c>
      <c r="BX228" s="1437">
        <v>1.2500000000000001E-2</v>
      </c>
      <c r="BY228" s="1437">
        <v>1.2500000000000001E-2</v>
      </c>
      <c r="BZ228" s="1437">
        <v>1.2500000000000001E-2</v>
      </c>
      <c r="CA228" s="1437">
        <v>1.2500000000000001E-2</v>
      </c>
      <c r="CB228" s="1437">
        <v>1.2500000000000001E-2</v>
      </c>
      <c r="CC228" s="1437">
        <v>1.2500000000000001E-2</v>
      </c>
      <c r="CD228" s="1437">
        <v>1.2500000000000001E-2</v>
      </c>
      <c r="CE228" s="1437">
        <v>1.2500000000000001E-2</v>
      </c>
      <c r="CF228" s="1437">
        <v>1.2500000000000001E-2</v>
      </c>
      <c r="CG228" s="1437">
        <v>1.2500000000000001E-2</v>
      </c>
      <c r="CH228" s="1437">
        <v>1.2500000000000001E-2</v>
      </c>
      <c r="CI228" s="1437">
        <v>1.2500000000000001E-2</v>
      </c>
      <c r="CJ228" s="1437">
        <v>1.2500000000000001E-2</v>
      </c>
      <c r="CK228" s="1437">
        <v>1.2500000000000001E-2</v>
      </c>
      <c r="CL228" s="1437">
        <v>1.2500000000000001E-2</v>
      </c>
      <c r="CM228" s="1437">
        <v>1.2500000000000001E-2</v>
      </c>
      <c r="CN228" s="1503">
        <v>1.2500000000000001E-2</v>
      </c>
    </row>
    <row r="229" spans="2:92" ht="14.4" thickBot="1" x14ac:dyDescent="0.3">
      <c r="B229"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9" s="1427" t="s">
        <v>1728</v>
      </c>
      <c r="D229" s="1428" t="s">
        <v>1605</v>
      </c>
      <c r="E229" s="1429" t="s">
        <v>1262</v>
      </c>
      <c r="F229" s="1430" t="str">
        <f>VLOOKUP(TBL5_OptBen[[#This Row],[Option Type (defined list)]],'Option Typs_Grps'!B$2:C$47, 2, FALSE)</f>
        <v>Customer Options</v>
      </c>
      <c r="G229" s="1427" t="s">
        <v>1871</v>
      </c>
      <c r="H229" s="1428" t="s">
        <v>797</v>
      </c>
      <c r="I229" s="1431" t="s">
        <v>355</v>
      </c>
      <c r="J229" s="1432" t="s">
        <v>146</v>
      </c>
      <c r="K229" s="1433">
        <v>2</v>
      </c>
      <c r="L229" s="366"/>
      <c r="M229" s="366"/>
      <c r="N229" s="366"/>
      <c r="O229" s="1577"/>
      <c r="P229" s="1578"/>
      <c r="Q229" s="1579"/>
      <c r="R229" s="1434">
        <v>1.2899999999999995E-2</v>
      </c>
      <c r="S229" s="1435">
        <v>2.3100000000000009E-2</v>
      </c>
      <c r="T229" s="1435">
        <v>3.1399999999999983E-2</v>
      </c>
      <c r="U229" s="1435">
        <v>3.7900000000000045E-2</v>
      </c>
      <c r="V229" s="1435">
        <v>4.3300000000000005E-2</v>
      </c>
      <c r="W229" s="1435">
        <v>4.7499999999999987E-2</v>
      </c>
      <c r="X229" s="1435">
        <v>5.0799999999999956E-2</v>
      </c>
      <c r="Y229" s="1435">
        <v>5.3500000000000103E-2</v>
      </c>
      <c r="Z229" s="1435">
        <v>5.5699999999999861E-2</v>
      </c>
      <c r="AA229" s="1435">
        <v>5.7399999999999896E-2</v>
      </c>
      <c r="AB229" s="1435">
        <v>5.8799999999999963E-2</v>
      </c>
      <c r="AC229" s="1435">
        <v>5.9899999999999842E-2</v>
      </c>
      <c r="AD229" s="1435">
        <v>6.0799999999999965E-2</v>
      </c>
      <c r="AE229" s="1435">
        <v>6.1599999999999877E-2</v>
      </c>
      <c r="AF229" s="1435">
        <v>6.2000000000000055E-2</v>
      </c>
      <c r="AG229" s="1435">
        <v>6.25E-2</v>
      </c>
      <c r="AH229" s="1435">
        <v>6.2899999999999956E-2</v>
      </c>
      <c r="AI229" s="1435">
        <v>6.3199999999999923E-2</v>
      </c>
      <c r="AJ229" s="1435">
        <v>6.349999999999989E-2</v>
      </c>
      <c r="AK229" s="1435">
        <v>6.3699999999999868E-2</v>
      </c>
      <c r="AL229" s="1435">
        <v>6.3800000000000079E-2</v>
      </c>
      <c r="AM229" s="1435">
        <v>6.4000000000000057E-2</v>
      </c>
      <c r="AN229" s="1435">
        <v>6.4000000000000057E-2</v>
      </c>
      <c r="AO229" s="1435">
        <v>6.4100000000000046E-2</v>
      </c>
      <c r="AP229" s="1435">
        <v>6.4100000000000046E-2</v>
      </c>
      <c r="AQ229" s="1435">
        <v>6.4200000000000035E-2</v>
      </c>
      <c r="AR229" s="1435">
        <v>6.4199999999999813E-2</v>
      </c>
      <c r="AS229" s="1435">
        <v>6.4300000000000024E-2</v>
      </c>
      <c r="AT229" s="1435">
        <v>6.4300000000000024E-2</v>
      </c>
      <c r="AU229" s="1435">
        <v>6.4300000000000024E-2</v>
      </c>
      <c r="AV229" s="1435">
        <v>6.4400000000000013E-2</v>
      </c>
      <c r="AW229" s="1435">
        <v>6.4399999999999791E-2</v>
      </c>
      <c r="AX229" s="1435">
        <v>6.4500000000000002E-2</v>
      </c>
      <c r="AY229" s="1435">
        <v>6.4500000000000002E-2</v>
      </c>
      <c r="AZ229" s="1435">
        <v>6.4599999999999991E-2</v>
      </c>
      <c r="BA229" s="1435">
        <v>6.4599999999999991E-2</v>
      </c>
      <c r="BB229" s="1435">
        <v>6.4700000000000202E-2</v>
      </c>
      <c r="BC229" s="1435">
        <v>6.469999999999998E-2</v>
      </c>
      <c r="BD229" s="1435">
        <v>6.469999999999998E-2</v>
      </c>
      <c r="BE229" s="1435">
        <v>6.4799999999999969E-2</v>
      </c>
      <c r="BF229" s="1435">
        <v>6.4799999999999969E-2</v>
      </c>
      <c r="BG229" s="1435">
        <v>6.490000000000018E-2</v>
      </c>
      <c r="BH229" s="1435">
        <v>6.4899999999999958E-2</v>
      </c>
      <c r="BI229" s="1435">
        <v>6.5000000000000169E-2</v>
      </c>
      <c r="BJ229" s="1435">
        <v>6.4999999999999947E-2</v>
      </c>
      <c r="BK229" s="1435">
        <v>6.5099999999999936E-2</v>
      </c>
      <c r="BL229" s="1435">
        <v>6.5100000000000158E-2</v>
      </c>
      <c r="BM229" s="1435">
        <v>6.5099999999999936E-2</v>
      </c>
      <c r="BN229" s="1435">
        <v>6.5200000000000147E-2</v>
      </c>
      <c r="BO229" s="1435">
        <v>6.5199999999999925E-2</v>
      </c>
      <c r="BP229" s="1436">
        <v>6.5299999999999914E-2</v>
      </c>
      <c r="BQ229" s="1437">
        <v>6.5300000000000136E-2</v>
      </c>
      <c r="BR229" s="1437">
        <v>6.5399999999999903E-2</v>
      </c>
      <c r="BS229" s="1437">
        <v>6.5400000000000125E-2</v>
      </c>
      <c r="BT229" s="1437">
        <v>6.5399999999999903E-2</v>
      </c>
      <c r="BU229" s="1437">
        <v>6.5500000000000114E-2</v>
      </c>
      <c r="BV229" s="1437">
        <v>6.5500000000000114E-2</v>
      </c>
      <c r="BW229" s="1437">
        <v>6.5599999999999881E-2</v>
      </c>
      <c r="BX229" s="1437">
        <v>6.5600000000000103E-2</v>
      </c>
      <c r="BY229" s="1437">
        <v>6.569999999999987E-2</v>
      </c>
      <c r="BZ229" s="1437">
        <v>6.5700000000000092E-2</v>
      </c>
      <c r="CA229" s="1437">
        <v>6.5800000000000081E-2</v>
      </c>
      <c r="CB229" s="1437">
        <v>6.5799999999999859E-2</v>
      </c>
      <c r="CC229" s="1437">
        <v>6.5800000000000081E-2</v>
      </c>
      <c r="CD229" s="1437">
        <v>6.5899999999999848E-2</v>
      </c>
      <c r="CE229" s="1437">
        <v>6.590000000000007E-2</v>
      </c>
      <c r="CF229" s="1437">
        <v>6.6000000000000059E-2</v>
      </c>
      <c r="CG229" s="1437">
        <v>6.6000000000000059E-2</v>
      </c>
      <c r="CH229" s="1437">
        <v>6.6100000000000048E-2</v>
      </c>
      <c r="CI229" s="1437">
        <v>6.6099999999999826E-2</v>
      </c>
      <c r="CJ229" s="1437">
        <v>6.6200000000000037E-2</v>
      </c>
      <c r="CK229" s="1437">
        <v>6.6200000000000037E-2</v>
      </c>
      <c r="CL229" s="1437">
        <v>6.6200000000000037E-2</v>
      </c>
      <c r="CM229" s="1437">
        <v>6.6300000000000026E-2</v>
      </c>
      <c r="CN229" s="1503">
        <v>6.6299999999999804E-2</v>
      </c>
    </row>
    <row r="230" spans="2:92" ht="14.4" thickBot="1" x14ac:dyDescent="0.3">
      <c r="B230"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0" s="1427" t="s">
        <v>1731</v>
      </c>
      <c r="D230" s="1428" t="s">
        <v>1608</v>
      </c>
      <c r="E230" s="1429" t="s">
        <v>1224</v>
      </c>
      <c r="F230" s="1430" t="str">
        <f>VLOOKUP(TBL5_OptBen[[#This Row],[Option Type (defined list)]],'Option Typs_Grps'!B$2:C$47, 2, FALSE)</f>
        <v>Distribution Options</v>
      </c>
      <c r="G230" s="1427" t="s">
        <v>1871</v>
      </c>
      <c r="H230" s="1428" t="s">
        <v>797</v>
      </c>
      <c r="I230" s="1431" t="s">
        <v>355</v>
      </c>
      <c r="J230" s="1432" t="s">
        <v>146</v>
      </c>
      <c r="K230" s="1433">
        <v>2</v>
      </c>
      <c r="L230" s="366"/>
      <c r="M230" s="366"/>
      <c r="N230" s="366"/>
      <c r="O230" s="1577"/>
      <c r="P230" s="1578"/>
      <c r="Q230" s="1579"/>
      <c r="R230" s="1434">
        <v>0</v>
      </c>
      <c r="S230" s="1435">
        <v>0</v>
      </c>
      <c r="T230" s="1435">
        <v>0</v>
      </c>
      <c r="U230" s="1435">
        <v>0</v>
      </c>
      <c r="V230" s="1435">
        <v>0</v>
      </c>
      <c r="W230" s="1435">
        <v>1.26E-2</v>
      </c>
      <c r="X230" s="1435">
        <v>2.52E-2</v>
      </c>
      <c r="Y230" s="1435">
        <v>3.78E-2</v>
      </c>
      <c r="Z230" s="1435">
        <v>5.04E-2</v>
      </c>
      <c r="AA230" s="1435">
        <v>6.3E-2</v>
      </c>
      <c r="AB230" s="1435">
        <v>7.5600000000000001E-2</v>
      </c>
      <c r="AC230" s="1435">
        <v>8.8200000000000001E-2</v>
      </c>
      <c r="AD230" s="1435">
        <v>0.1008</v>
      </c>
      <c r="AE230" s="1435">
        <v>0.1134</v>
      </c>
      <c r="AF230" s="1435">
        <v>0.126</v>
      </c>
      <c r="AG230" s="1435">
        <v>0.1386</v>
      </c>
      <c r="AH230" s="1435">
        <v>0.1512</v>
      </c>
      <c r="AI230" s="1435">
        <v>0.1638</v>
      </c>
      <c r="AJ230" s="1435">
        <v>0.1764</v>
      </c>
      <c r="AK230" s="1435">
        <v>0.189</v>
      </c>
      <c r="AL230" s="1435">
        <v>0.2016</v>
      </c>
      <c r="AM230" s="1435">
        <v>0.2142</v>
      </c>
      <c r="AN230" s="1435">
        <v>0.2268</v>
      </c>
      <c r="AO230" s="1435">
        <v>0.2394</v>
      </c>
      <c r="AP230" s="1435">
        <v>0.252</v>
      </c>
      <c r="AQ230" s="1435">
        <v>0.2646</v>
      </c>
      <c r="AR230" s="1435">
        <v>0.2772</v>
      </c>
      <c r="AS230" s="1435">
        <v>0.2898</v>
      </c>
      <c r="AT230" s="1435">
        <v>0.3024</v>
      </c>
      <c r="AU230" s="1435">
        <v>0.315</v>
      </c>
      <c r="AV230" s="1435">
        <v>0.3276</v>
      </c>
      <c r="AW230" s="1435">
        <v>0.3402</v>
      </c>
      <c r="AX230" s="1435">
        <v>0.3528</v>
      </c>
      <c r="AY230" s="1435">
        <v>0.3654</v>
      </c>
      <c r="AZ230" s="1435">
        <v>0.378</v>
      </c>
      <c r="BA230" s="1435">
        <v>0.3906</v>
      </c>
      <c r="BB230" s="1435">
        <v>0.4032</v>
      </c>
      <c r="BC230" s="1435">
        <v>0.4158</v>
      </c>
      <c r="BD230" s="1435">
        <v>0.4284</v>
      </c>
      <c r="BE230" s="1435">
        <v>0.441</v>
      </c>
      <c r="BF230" s="1435">
        <v>0.4536</v>
      </c>
      <c r="BG230" s="1435">
        <v>0.4662</v>
      </c>
      <c r="BH230" s="1435">
        <v>0.4788</v>
      </c>
      <c r="BI230" s="1435">
        <v>0.4914</v>
      </c>
      <c r="BJ230" s="1435">
        <v>0.504</v>
      </c>
      <c r="BK230" s="1435">
        <v>0.51659999999999995</v>
      </c>
      <c r="BL230" s="1435">
        <v>0.5292</v>
      </c>
      <c r="BM230" s="1435">
        <v>0.54179999999999995</v>
      </c>
      <c r="BN230" s="1435">
        <v>0.5544</v>
      </c>
      <c r="BO230" s="1435">
        <v>0.56699999999999995</v>
      </c>
      <c r="BP230" s="1436">
        <v>0.5796</v>
      </c>
      <c r="BQ230" s="1437">
        <v>0.59219999999999995</v>
      </c>
      <c r="BR230" s="1437">
        <v>0.6048</v>
      </c>
      <c r="BS230" s="1437">
        <v>0.61739999999999995</v>
      </c>
      <c r="BT230" s="1437">
        <v>0.63</v>
      </c>
      <c r="BU230" s="1437">
        <v>0.64259999999999995</v>
      </c>
      <c r="BV230" s="1437">
        <v>0.6552</v>
      </c>
      <c r="BW230" s="1437">
        <v>0.66779999999999995</v>
      </c>
      <c r="BX230" s="1437">
        <v>0.6804</v>
      </c>
      <c r="BY230" s="1437">
        <v>0.69299999999999995</v>
      </c>
      <c r="BZ230" s="1437">
        <v>0.7056</v>
      </c>
      <c r="CA230" s="1437">
        <v>0.71819999999999995</v>
      </c>
      <c r="CB230" s="1437">
        <v>0.73080000000000001</v>
      </c>
      <c r="CC230" s="1437">
        <v>0.74339999999999995</v>
      </c>
      <c r="CD230" s="1437">
        <v>0.75600000000000001</v>
      </c>
      <c r="CE230" s="1437">
        <v>0.76859999999999995</v>
      </c>
      <c r="CF230" s="1437">
        <v>0.78120000000000001</v>
      </c>
      <c r="CG230" s="1437">
        <v>0.79379999999999995</v>
      </c>
      <c r="CH230" s="1437">
        <v>0.80640000000000001</v>
      </c>
      <c r="CI230" s="1437">
        <v>0.81899999999999995</v>
      </c>
      <c r="CJ230" s="1437">
        <v>0.83160000000000001</v>
      </c>
      <c r="CK230" s="1437">
        <v>0.84419999999999995</v>
      </c>
      <c r="CL230" s="1437">
        <v>0.85680000000000001</v>
      </c>
      <c r="CM230" s="1437">
        <v>0.86939999999999995</v>
      </c>
      <c r="CN230" s="1503">
        <v>0.88200000000000001</v>
      </c>
    </row>
    <row r="231" spans="2:92" ht="14.4" thickBot="1" x14ac:dyDescent="0.3">
      <c r="B231"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1" s="1427" t="s">
        <v>1729</v>
      </c>
      <c r="D231" s="1428" t="s">
        <v>1606</v>
      </c>
      <c r="E231" s="1429" t="s">
        <v>781</v>
      </c>
      <c r="F231" s="1430" t="str">
        <f>VLOOKUP(TBL5_OptBen[[#This Row],[Option Type (defined list)]],'Option Typs_Grps'!B$2:C$47, 2, FALSE)</f>
        <v>Customer Options</v>
      </c>
      <c r="G231" s="1427" t="s">
        <v>1871</v>
      </c>
      <c r="H231" s="1428" t="s">
        <v>797</v>
      </c>
      <c r="I231" s="1431" t="s">
        <v>355</v>
      </c>
      <c r="J231" s="1432" t="s">
        <v>146</v>
      </c>
      <c r="K231" s="1433">
        <v>2</v>
      </c>
      <c r="L231" s="366"/>
      <c r="M231" s="366"/>
      <c r="N231" s="366"/>
      <c r="O231" s="1577"/>
      <c r="P231" s="1578"/>
      <c r="Q231" s="1579"/>
      <c r="R231" s="1434">
        <v>0.30909999999999999</v>
      </c>
      <c r="S231" s="1435">
        <v>0.3851</v>
      </c>
      <c r="T231" s="1435">
        <v>0.46060000000000001</v>
      </c>
      <c r="U231" s="1435">
        <v>0.53580000000000005</v>
      </c>
      <c r="V231" s="1435">
        <v>0.61060000000000003</v>
      </c>
      <c r="W231" s="1435">
        <v>0.75519999999999998</v>
      </c>
      <c r="X231" s="1435">
        <v>0.89949999999999997</v>
      </c>
      <c r="Y231" s="1435">
        <v>1.0437000000000001</v>
      </c>
      <c r="Z231" s="1435">
        <v>1.1877</v>
      </c>
      <c r="AA231" s="1435">
        <v>1.3317000000000001</v>
      </c>
      <c r="AB231" s="1435">
        <v>1.4018999999999999</v>
      </c>
      <c r="AC231" s="1435">
        <v>1.4721</v>
      </c>
      <c r="AD231" s="1435">
        <v>1.5423</v>
      </c>
      <c r="AE231" s="1435">
        <v>1.6123000000000001</v>
      </c>
      <c r="AF231" s="1435">
        <v>1.6823999999999999</v>
      </c>
      <c r="AG231" s="1435">
        <v>1.7524</v>
      </c>
      <c r="AH231" s="1435">
        <v>1.7525999999999999</v>
      </c>
      <c r="AI231" s="1435">
        <v>1.7527999999999999</v>
      </c>
      <c r="AJ231" s="1435">
        <v>1.7528999999999999</v>
      </c>
      <c r="AK231" s="1435">
        <v>1.7529999999999999</v>
      </c>
      <c r="AL231" s="1435">
        <v>1.7532000000000001</v>
      </c>
      <c r="AM231" s="1435">
        <v>1.7533000000000001</v>
      </c>
      <c r="AN231" s="1435">
        <v>1.7534000000000001</v>
      </c>
      <c r="AO231" s="1435">
        <v>1.7535000000000001</v>
      </c>
      <c r="AP231" s="1435">
        <v>1.7536</v>
      </c>
      <c r="AQ231" s="1435">
        <v>1.7536</v>
      </c>
      <c r="AR231" s="1435">
        <v>1.7536</v>
      </c>
      <c r="AS231" s="1435">
        <v>1.7536</v>
      </c>
      <c r="AT231" s="1435">
        <v>1.7536</v>
      </c>
      <c r="AU231" s="1435">
        <v>1.7536</v>
      </c>
      <c r="AV231" s="1435">
        <v>1.7537</v>
      </c>
      <c r="AW231" s="1435">
        <v>1.7537</v>
      </c>
      <c r="AX231" s="1435">
        <v>1.7537</v>
      </c>
      <c r="AY231" s="1435">
        <v>1.7537</v>
      </c>
      <c r="AZ231" s="1435">
        <v>1.7537</v>
      </c>
      <c r="BA231" s="1435">
        <v>1.7537</v>
      </c>
      <c r="BB231" s="1435">
        <v>1.7537</v>
      </c>
      <c r="BC231" s="1435">
        <v>1.7537</v>
      </c>
      <c r="BD231" s="1435">
        <v>1.7537</v>
      </c>
      <c r="BE231" s="1435">
        <v>1.7537</v>
      </c>
      <c r="BF231" s="1435">
        <v>1.7537</v>
      </c>
      <c r="BG231" s="1435">
        <v>1.7538</v>
      </c>
      <c r="BH231" s="1435">
        <v>1.7538</v>
      </c>
      <c r="BI231" s="1435">
        <v>1.7538</v>
      </c>
      <c r="BJ231" s="1435">
        <v>1.7538</v>
      </c>
      <c r="BK231" s="1435">
        <v>1.7538</v>
      </c>
      <c r="BL231" s="1435">
        <v>1.7538</v>
      </c>
      <c r="BM231" s="1435">
        <v>1.7538</v>
      </c>
      <c r="BN231" s="1435">
        <v>1.7538</v>
      </c>
      <c r="BO231" s="1435">
        <v>1.7538</v>
      </c>
      <c r="BP231" s="1436">
        <v>1.7538</v>
      </c>
      <c r="BQ231" s="1437">
        <v>1.7538</v>
      </c>
      <c r="BR231" s="1437">
        <v>1.7539</v>
      </c>
      <c r="BS231" s="1437">
        <v>1.7539</v>
      </c>
      <c r="BT231" s="1437">
        <v>1.7539</v>
      </c>
      <c r="BU231" s="1437">
        <v>1.7539</v>
      </c>
      <c r="BV231" s="1437">
        <v>1.7539</v>
      </c>
      <c r="BW231" s="1437">
        <v>1.7539</v>
      </c>
      <c r="BX231" s="1437">
        <v>1.7539</v>
      </c>
      <c r="BY231" s="1437">
        <v>1.7539</v>
      </c>
      <c r="BZ231" s="1437">
        <v>1.7539</v>
      </c>
      <c r="CA231" s="1437">
        <v>1.7539</v>
      </c>
      <c r="CB231" s="1437">
        <v>1.7539</v>
      </c>
      <c r="CC231" s="1437">
        <v>1.754</v>
      </c>
      <c r="CD231" s="1437">
        <v>1.754</v>
      </c>
      <c r="CE231" s="1437">
        <v>1.754</v>
      </c>
      <c r="CF231" s="1437">
        <v>1.754</v>
      </c>
      <c r="CG231" s="1437">
        <v>1.754</v>
      </c>
      <c r="CH231" s="1437">
        <v>1.754</v>
      </c>
      <c r="CI231" s="1437">
        <v>1.754</v>
      </c>
      <c r="CJ231" s="1437">
        <v>1.754</v>
      </c>
      <c r="CK231" s="1437">
        <v>1.754</v>
      </c>
      <c r="CL231" s="1437">
        <v>1.754</v>
      </c>
      <c r="CM231" s="1437">
        <v>1.754</v>
      </c>
      <c r="CN231" s="1503">
        <v>1.7541</v>
      </c>
    </row>
    <row r="232" spans="2:92" ht="14.4" thickBot="1" x14ac:dyDescent="0.3">
      <c r="B232"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2" s="1427" t="s">
        <v>1734</v>
      </c>
      <c r="D232" s="1428" t="s">
        <v>1611</v>
      </c>
      <c r="E232" s="1429" t="s">
        <v>778</v>
      </c>
      <c r="F232" s="1430" t="str">
        <f>VLOOKUP(TBL5_OptBen[[#This Row],[Option Type (defined list)]],'Option Typs_Grps'!B$2:C$47, 2, FALSE)</f>
        <v>Customer Options</v>
      </c>
      <c r="G232" s="1427" t="s">
        <v>1871</v>
      </c>
      <c r="H232" s="1428" t="s">
        <v>797</v>
      </c>
      <c r="I232" s="1431" t="s">
        <v>355</v>
      </c>
      <c r="J232" s="1432" t="s">
        <v>146</v>
      </c>
      <c r="K232" s="1433">
        <v>2</v>
      </c>
      <c r="L232" s="366"/>
      <c r="M232" s="366"/>
      <c r="N232" s="366"/>
      <c r="O232" s="1577"/>
      <c r="P232" s="1578"/>
      <c r="Q232" s="1579"/>
      <c r="R232" s="1434">
        <v>0.253</v>
      </c>
      <c r="S232" s="1435">
        <v>0.50439999999999996</v>
      </c>
      <c r="T232" s="1435">
        <v>0.75460000000000005</v>
      </c>
      <c r="U232" s="1435">
        <v>1.0036</v>
      </c>
      <c r="V232" s="1435">
        <v>1.2518</v>
      </c>
      <c r="W232" s="1435">
        <v>1.7071000000000001</v>
      </c>
      <c r="X232" s="1435">
        <v>2.1617999999999999</v>
      </c>
      <c r="Y232" s="1435">
        <v>2.6160999999999999</v>
      </c>
      <c r="Z232" s="1435">
        <v>3.07</v>
      </c>
      <c r="AA232" s="1435">
        <v>3.5236999999999998</v>
      </c>
      <c r="AB232" s="1435">
        <v>3.7581000000000002</v>
      </c>
      <c r="AC232" s="1435">
        <v>3.9923000000000002</v>
      </c>
      <c r="AD232" s="1435">
        <v>4.2263000000000002</v>
      </c>
      <c r="AE232" s="1435">
        <v>4.4603000000000002</v>
      </c>
      <c r="AF232" s="1435">
        <v>4.6940999999999997</v>
      </c>
      <c r="AG232" s="1435">
        <v>4.9279000000000002</v>
      </c>
      <c r="AH232" s="1435">
        <v>4.9539</v>
      </c>
      <c r="AI232" s="1435">
        <v>4.9798999999999998</v>
      </c>
      <c r="AJ232" s="1435">
        <v>5.0057999999999998</v>
      </c>
      <c r="AK232" s="1435">
        <v>5.0316999999999998</v>
      </c>
      <c r="AL232" s="1435">
        <v>5.0575000000000001</v>
      </c>
      <c r="AM232" s="1435">
        <v>5.0834000000000001</v>
      </c>
      <c r="AN232" s="1435">
        <v>5.1092000000000004</v>
      </c>
      <c r="AO232" s="1435">
        <v>5.1349999999999998</v>
      </c>
      <c r="AP232" s="1435">
        <v>5.1608999999999998</v>
      </c>
      <c r="AQ232" s="1435">
        <v>5.1863999999999999</v>
      </c>
      <c r="AR232" s="1435">
        <v>5.2119</v>
      </c>
      <c r="AS232" s="1435">
        <v>5.2374000000000001</v>
      </c>
      <c r="AT232" s="1435">
        <v>5.2629999999999999</v>
      </c>
      <c r="AU232" s="1435">
        <v>5.2885</v>
      </c>
      <c r="AV232" s="1435">
        <v>5.3140000000000001</v>
      </c>
      <c r="AW232" s="1435">
        <v>5.3395000000000001</v>
      </c>
      <c r="AX232" s="1435">
        <v>5.3651</v>
      </c>
      <c r="AY232" s="1435">
        <v>5.3906000000000001</v>
      </c>
      <c r="AZ232" s="1435">
        <v>5.4161000000000001</v>
      </c>
      <c r="BA232" s="1435">
        <v>5.4417</v>
      </c>
      <c r="BB232" s="1435">
        <v>5.4672000000000001</v>
      </c>
      <c r="BC232" s="1435">
        <v>5.4927000000000001</v>
      </c>
      <c r="BD232" s="1435">
        <v>5.5182000000000002</v>
      </c>
      <c r="BE232" s="1435">
        <v>5.5438000000000001</v>
      </c>
      <c r="BF232" s="1435">
        <v>5.5693000000000001</v>
      </c>
      <c r="BG232" s="1435">
        <v>5.5948000000000002</v>
      </c>
      <c r="BH232" s="1435">
        <v>5.6203000000000003</v>
      </c>
      <c r="BI232" s="1435">
        <v>5.6459000000000001</v>
      </c>
      <c r="BJ232" s="1435">
        <v>5.6714000000000002</v>
      </c>
      <c r="BK232" s="1435">
        <v>5.6969000000000003</v>
      </c>
      <c r="BL232" s="1435">
        <v>5.7224000000000004</v>
      </c>
      <c r="BM232" s="1435">
        <v>5.7480000000000002</v>
      </c>
      <c r="BN232" s="1435">
        <v>5.7735000000000003</v>
      </c>
      <c r="BO232" s="1435">
        <v>5.7990000000000004</v>
      </c>
      <c r="BP232" s="1436">
        <v>5.8246000000000002</v>
      </c>
      <c r="BQ232" s="1437">
        <v>5.8501000000000003</v>
      </c>
      <c r="BR232" s="1437">
        <v>5.8756000000000004</v>
      </c>
      <c r="BS232" s="1437">
        <v>5.9010999999999996</v>
      </c>
      <c r="BT232" s="1437">
        <v>5.9267000000000003</v>
      </c>
      <c r="BU232" s="1437">
        <v>5.9522000000000004</v>
      </c>
      <c r="BV232" s="1437">
        <v>5.9776999999999996</v>
      </c>
      <c r="BW232" s="1437">
        <v>6.0031999999999996</v>
      </c>
      <c r="BX232" s="1437">
        <v>6.0288000000000004</v>
      </c>
      <c r="BY232" s="1437">
        <v>6.0542999999999996</v>
      </c>
      <c r="BZ232" s="1437">
        <v>6.0797999999999996</v>
      </c>
      <c r="CA232" s="1437">
        <v>6.1054000000000004</v>
      </c>
      <c r="CB232" s="1437">
        <v>6.1308999999999996</v>
      </c>
      <c r="CC232" s="1437">
        <v>6.1563999999999997</v>
      </c>
      <c r="CD232" s="1437">
        <v>6.1818999999999997</v>
      </c>
      <c r="CE232" s="1437">
        <v>6.2074999999999996</v>
      </c>
      <c r="CF232" s="1437">
        <v>6.2329999999999997</v>
      </c>
      <c r="CG232" s="1437">
        <v>6.2584999999999997</v>
      </c>
      <c r="CH232" s="1437">
        <v>6.2839999999999998</v>
      </c>
      <c r="CI232" s="1437">
        <v>6.3095999999999997</v>
      </c>
      <c r="CJ232" s="1437">
        <v>6.3350999999999997</v>
      </c>
      <c r="CK232" s="1437">
        <v>6.3605999999999998</v>
      </c>
      <c r="CL232" s="1437">
        <v>6.3861999999999997</v>
      </c>
      <c r="CM232" s="1437">
        <v>6.4116999999999997</v>
      </c>
      <c r="CN232" s="1503">
        <v>6.4371999999999998</v>
      </c>
    </row>
    <row r="233" spans="2:92" ht="14.4" thickBot="1" x14ac:dyDescent="0.3">
      <c r="B233"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3" s="1427" t="s">
        <v>1735</v>
      </c>
      <c r="D233" s="1428" t="s">
        <v>2006</v>
      </c>
      <c r="E233" s="1429" t="s">
        <v>774</v>
      </c>
      <c r="F233" s="1430" t="str">
        <f>VLOOKUP(TBL5_OptBen[[#This Row],[Option Type (defined list)]],'Option Typs_Grps'!B$2:C$47, 2, FALSE)</f>
        <v>Distribution Options</v>
      </c>
      <c r="G233" s="1427" t="s">
        <v>1871</v>
      </c>
      <c r="H233" s="1428" t="s">
        <v>797</v>
      </c>
      <c r="I233" s="1431" t="s">
        <v>355</v>
      </c>
      <c r="J233" s="1432" t="s">
        <v>146</v>
      </c>
      <c r="K233" s="1433">
        <v>2</v>
      </c>
      <c r="L233" s="366"/>
      <c r="M233" s="366"/>
      <c r="N233" s="366"/>
      <c r="O233" s="1577"/>
      <c r="P233" s="1578"/>
      <c r="Q233" s="1579"/>
      <c r="R233" s="1434"/>
      <c r="S233" s="1435"/>
      <c r="T233" s="1435"/>
      <c r="U233" s="1435"/>
      <c r="V233" s="1435">
        <v>1.3</v>
      </c>
      <c r="W233" s="1435">
        <v>1.3</v>
      </c>
      <c r="X233" s="1435">
        <v>1.3</v>
      </c>
      <c r="Y233" s="1435">
        <v>1.3</v>
      </c>
      <c r="Z233" s="1435">
        <v>1.3</v>
      </c>
      <c r="AA233" s="1435">
        <v>1.3</v>
      </c>
      <c r="AB233" s="1435">
        <v>1.3</v>
      </c>
      <c r="AC233" s="1435">
        <v>1.3</v>
      </c>
      <c r="AD233" s="1435">
        <v>1.3</v>
      </c>
      <c r="AE233" s="1435">
        <v>1.3</v>
      </c>
      <c r="AF233" s="1435">
        <v>1.3</v>
      </c>
      <c r="AG233" s="1435">
        <v>1.3</v>
      </c>
      <c r="AH233" s="1435">
        <v>1.3</v>
      </c>
      <c r="AI233" s="1435">
        <v>1.3</v>
      </c>
      <c r="AJ233" s="1435">
        <v>1.3</v>
      </c>
      <c r="AK233" s="1435">
        <v>1.3</v>
      </c>
      <c r="AL233" s="1435">
        <v>1.3</v>
      </c>
      <c r="AM233" s="1435">
        <v>1.3</v>
      </c>
      <c r="AN233" s="1435">
        <v>1.3</v>
      </c>
      <c r="AO233" s="1435">
        <v>1.3</v>
      </c>
      <c r="AP233" s="1435">
        <v>1.3</v>
      </c>
      <c r="AQ233" s="1435">
        <v>1.3</v>
      </c>
      <c r="AR233" s="1435">
        <v>1.3</v>
      </c>
      <c r="AS233" s="1435">
        <v>1.3</v>
      </c>
      <c r="AT233" s="1435">
        <v>1.3</v>
      </c>
      <c r="AU233" s="1435">
        <v>1.3</v>
      </c>
      <c r="AV233" s="1435">
        <v>1.3</v>
      </c>
      <c r="AW233" s="1435">
        <v>1.3</v>
      </c>
      <c r="AX233" s="1435">
        <v>1.3</v>
      </c>
      <c r="AY233" s="1435">
        <v>1.3</v>
      </c>
      <c r="AZ233" s="1435">
        <v>1.3</v>
      </c>
      <c r="BA233" s="1435">
        <v>1.3</v>
      </c>
      <c r="BB233" s="1435">
        <v>1.3</v>
      </c>
      <c r="BC233" s="1435">
        <v>1.3</v>
      </c>
      <c r="BD233" s="1435">
        <v>1.3</v>
      </c>
      <c r="BE233" s="1435">
        <v>1.3</v>
      </c>
      <c r="BF233" s="1435">
        <v>1.3</v>
      </c>
      <c r="BG233" s="1435">
        <v>1.3</v>
      </c>
      <c r="BH233" s="1435">
        <v>1.3</v>
      </c>
      <c r="BI233" s="1435">
        <v>1.3</v>
      </c>
      <c r="BJ233" s="1435">
        <v>1.3</v>
      </c>
      <c r="BK233" s="1435">
        <v>1.3</v>
      </c>
      <c r="BL233" s="1435">
        <v>1.3</v>
      </c>
      <c r="BM233" s="1435">
        <v>1.3</v>
      </c>
      <c r="BN233" s="1435">
        <v>1.3</v>
      </c>
      <c r="BO233" s="1435">
        <v>1.3</v>
      </c>
      <c r="BP233" s="1436"/>
      <c r="BQ233" s="1437"/>
      <c r="BR233" s="1437"/>
      <c r="BS233" s="1437"/>
      <c r="BT233" s="1437"/>
      <c r="BU233" s="1437"/>
      <c r="BV233" s="1437"/>
      <c r="BW233" s="1437"/>
      <c r="BX233" s="1437"/>
      <c r="BY233" s="1437"/>
      <c r="BZ233" s="1437"/>
      <c r="CA233" s="1437"/>
      <c r="CB233" s="1437"/>
      <c r="CC233" s="1437"/>
      <c r="CD233" s="1437"/>
      <c r="CE233" s="1437"/>
      <c r="CF233" s="1437"/>
      <c r="CG233" s="1437"/>
      <c r="CH233" s="1437"/>
      <c r="CI233" s="1437"/>
      <c r="CJ233" s="1437"/>
      <c r="CK233" s="1437"/>
      <c r="CL233" s="1437"/>
      <c r="CM233" s="1437"/>
      <c r="CN233" s="1503"/>
    </row>
    <row r="234" spans="2:92" ht="14.4" thickBot="1" x14ac:dyDescent="0.3">
      <c r="B234"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4" s="1427" t="s">
        <v>1724</v>
      </c>
      <c r="D234" s="1428" t="s">
        <v>1601</v>
      </c>
      <c r="E234" s="1429" t="s">
        <v>779</v>
      </c>
      <c r="F234" s="1430" t="str">
        <f>VLOOKUP(TBL5_OptBen[[#This Row],[Option Type (defined list)]],'Option Typs_Grps'!B$2:C$47, 2, FALSE)</f>
        <v>Customer Options</v>
      </c>
      <c r="G234" s="1427" t="s">
        <v>1871</v>
      </c>
      <c r="H234" s="1428" t="s">
        <v>797</v>
      </c>
      <c r="I234" s="1431" t="s">
        <v>355</v>
      </c>
      <c r="J234" s="1432" t="s">
        <v>146</v>
      </c>
      <c r="K234" s="1433">
        <v>2</v>
      </c>
      <c r="L234" s="366"/>
      <c r="M234" s="366"/>
      <c r="N234" s="366"/>
      <c r="O234" s="1577"/>
      <c r="P234" s="1578"/>
      <c r="Q234" s="1579"/>
      <c r="R234" s="1434">
        <v>0</v>
      </c>
      <c r="S234" s="1435">
        <v>0.31120000000000003</v>
      </c>
      <c r="T234" s="1435">
        <v>0.62650000000000006</v>
      </c>
      <c r="U234" s="1435">
        <v>0.78800000000000003</v>
      </c>
      <c r="V234" s="1435">
        <v>1.2684000000000002</v>
      </c>
      <c r="W234" s="1435">
        <v>1.5937000000000001</v>
      </c>
      <c r="X234" s="1435">
        <v>1.6017000000000001</v>
      </c>
      <c r="Y234" s="1435">
        <v>2.2532000000000001</v>
      </c>
      <c r="Z234" s="1435">
        <v>2.5867</v>
      </c>
      <c r="AA234" s="1435">
        <v>3.2479</v>
      </c>
      <c r="AB234" s="1435">
        <v>3.2614000000000001</v>
      </c>
      <c r="AC234" s="1435">
        <v>3.6021000000000001</v>
      </c>
      <c r="AD234" s="1435">
        <v>3.9459</v>
      </c>
      <c r="AE234" s="1435">
        <v>4.2930999999999999</v>
      </c>
      <c r="AF234" s="1435">
        <v>4.9779</v>
      </c>
      <c r="AG234" s="1435">
        <v>5.0014000000000003</v>
      </c>
      <c r="AH234" s="1435">
        <v>5.0255999999999998</v>
      </c>
      <c r="AI234" s="1435">
        <v>5.0506000000000002</v>
      </c>
      <c r="AJ234" s="1435">
        <v>5.0763999999999996</v>
      </c>
      <c r="AK234" s="1435">
        <v>5.1022999999999996</v>
      </c>
      <c r="AL234" s="1435">
        <v>5.8108000000000004</v>
      </c>
      <c r="AM234" s="1435">
        <v>6.5264000000000006</v>
      </c>
      <c r="AN234" s="1435">
        <v>7.2501999999999995</v>
      </c>
      <c r="AO234" s="1435">
        <v>7.9820000000000002</v>
      </c>
      <c r="AP234" s="1435">
        <v>8.7209000000000003</v>
      </c>
      <c r="AQ234" s="1435">
        <v>9.6196000000000002</v>
      </c>
      <c r="AR234" s="1435">
        <v>10.522600000000001</v>
      </c>
      <c r="AS234" s="1435">
        <v>10.551</v>
      </c>
      <c r="AT234" s="1435">
        <v>10.578900000000001</v>
      </c>
      <c r="AU234" s="1435">
        <v>10.606999999999999</v>
      </c>
      <c r="AV234" s="1435">
        <v>10.6342</v>
      </c>
      <c r="AW234" s="1435">
        <v>10.661999999999999</v>
      </c>
      <c r="AX234" s="1435">
        <v>10.6905</v>
      </c>
      <c r="AY234" s="1435">
        <v>10.7194</v>
      </c>
      <c r="AZ234" s="1435">
        <v>10.7484</v>
      </c>
      <c r="BA234" s="1435">
        <v>10.777200000000001</v>
      </c>
      <c r="BB234" s="1435">
        <v>10.805900000000001</v>
      </c>
      <c r="BC234" s="1435">
        <v>10.8339</v>
      </c>
      <c r="BD234" s="1435">
        <v>10.860199999999999</v>
      </c>
      <c r="BE234" s="1435">
        <v>10.885300000000001</v>
      </c>
      <c r="BF234" s="1435">
        <v>12.728400000000001</v>
      </c>
      <c r="BG234" s="1435">
        <v>13.6691</v>
      </c>
      <c r="BH234" s="1435">
        <v>15.527200000000001</v>
      </c>
      <c r="BI234" s="1435">
        <v>16.4785</v>
      </c>
      <c r="BJ234" s="1435">
        <v>18.350700000000003</v>
      </c>
      <c r="BK234" s="1435">
        <v>20.230899999999998</v>
      </c>
      <c r="BL234" s="1435">
        <v>21.1982</v>
      </c>
      <c r="BM234" s="1435">
        <v>22.1694</v>
      </c>
      <c r="BN234" s="1435">
        <v>22.219799999999999</v>
      </c>
      <c r="BO234" s="1435">
        <v>22.270299999999999</v>
      </c>
      <c r="BP234" s="1436"/>
      <c r="BQ234" s="1437"/>
      <c r="BR234" s="1437"/>
      <c r="BS234" s="1437"/>
      <c r="BT234" s="1437"/>
      <c r="BU234" s="1437"/>
      <c r="BV234" s="1437"/>
      <c r="BW234" s="1437"/>
      <c r="BX234" s="1437"/>
      <c r="BY234" s="1437"/>
      <c r="BZ234" s="1437"/>
      <c r="CA234" s="1437"/>
      <c r="CB234" s="1437"/>
      <c r="CC234" s="1437"/>
      <c r="CD234" s="1437"/>
      <c r="CE234" s="1437"/>
      <c r="CF234" s="1437"/>
      <c r="CG234" s="1437"/>
      <c r="CH234" s="1437"/>
      <c r="CI234" s="1437"/>
      <c r="CJ234" s="1437"/>
      <c r="CK234" s="1437"/>
      <c r="CL234" s="1437"/>
      <c r="CM234" s="1437"/>
      <c r="CN234" s="1503"/>
    </row>
    <row r="235" spans="2:92" ht="14.4" thickBot="1" x14ac:dyDescent="0.3">
      <c r="B235"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5" s="1427" t="s">
        <v>1733</v>
      </c>
      <c r="D235" s="1428" t="s">
        <v>1610</v>
      </c>
      <c r="E235" s="1429" t="s">
        <v>779</v>
      </c>
      <c r="F235" s="1430" t="str">
        <f>VLOOKUP(TBL5_OptBen[[#This Row],[Option Type (defined list)]],'Option Typs_Grps'!B$2:C$47, 2, FALSE)</f>
        <v>Customer Options</v>
      </c>
      <c r="G235" s="1427" t="s">
        <v>1871</v>
      </c>
      <c r="H235" s="1428" t="s">
        <v>797</v>
      </c>
      <c r="I235" s="1431" t="s">
        <v>355</v>
      </c>
      <c r="J235" s="1432" t="s">
        <v>146</v>
      </c>
      <c r="K235" s="1433">
        <v>2</v>
      </c>
      <c r="L235" s="366"/>
      <c r="M235" s="366"/>
      <c r="N235" s="366"/>
      <c r="O235" s="1577"/>
      <c r="P235" s="1578"/>
      <c r="Q235" s="1579"/>
      <c r="R235" s="1434">
        <v>1.1046</v>
      </c>
      <c r="S235" s="1435">
        <v>1.0872999999999999</v>
      </c>
      <c r="T235" s="1435">
        <v>1.0689</v>
      </c>
      <c r="U235" s="1435">
        <v>1.0508</v>
      </c>
      <c r="V235" s="1435">
        <v>1.0324</v>
      </c>
      <c r="W235" s="1435">
        <v>1.0091000000000001</v>
      </c>
      <c r="X235" s="1435">
        <v>0.98570000000000002</v>
      </c>
      <c r="Y235" s="1435">
        <v>0.96199999999999997</v>
      </c>
      <c r="Z235" s="1435">
        <v>0.93820000000000003</v>
      </c>
      <c r="AA235" s="1435">
        <v>0.91439999999999999</v>
      </c>
      <c r="AB235" s="1435">
        <v>0.90439999999999998</v>
      </c>
      <c r="AC235" s="1435">
        <v>0.89429999999999998</v>
      </c>
      <c r="AD235" s="1435">
        <v>0.88439999999999996</v>
      </c>
      <c r="AE235" s="1435">
        <v>0.88129999999999997</v>
      </c>
      <c r="AF235" s="1435">
        <v>0.88149999999999995</v>
      </c>
      <c r="AG235" s="1435">
        <v>0.88200000000000001</v>
      </c>
      <c r="AH235" s="1435">
        <v>0.89249999999999996</v>
      </c>
      <c r="AI235" s="1435">
        <v>0.90329999999999999</v>
      </c>
      <c r="AJ235" s="1435">
        <v>0.91410000000000002</v>
      </c>
      <c r="AK235" s="1435">
        <v>0.92489999999999994</v>
      </c>
      <c r="AL235" s="1435">
        <v>0.9355</v>
      </c>
      <c r="AM235" s="1435">
        <v>0.94640000000000002</v>
      </c>
      <c r="AN235" s="1435">
        <v>0.95720000000000005</v>
      </c>
      <c r="AO235" s="1435">
        <v>0.96819999999999995</v>
      </c>
      <c r="AP235" s="1435">
        <v>0.97909999999999997</v>
      </c>
      <c r="AQ235" s="1435">
        <v>0.98230000000000006</v>
      </c>
      <c r="AR235" s="1435">
        <v>0.98529999999999995</v>
      </c>
      <c r="AS235" s="1435">
        <v>0.98829999999999996</v>
      </c>
      <c r="AT235" s="1435">
        <v>0.99129999999999996</v>
      </c>
      <c r="AU235" s="1435">
        <v>0.99439999999999995</v>
      </c>
      <c r="AV235" s="1435">
        <v>0.99739999999999995</v>
      </c>
      <c r="AW235" s="1435">
        <v>1.0004</v>
      </c>
      <c r="AX235" s="1435">
        <v>1.0034000000000001</v>
      </c>
      <c r="AY235" s="1435">
        <v>1.0065</v>
      </c>
      <c r="AZ235" s="1435">
        <v>1.0096000000000001</v>
      </c>
      <c r="BA235" s="1435">
        <v>1.0126999999999999</v>
      </c>
      <c r="BB235" s="1435">
        <v>1.0157</v>
      </c>
      <c r="BC235" s="1435">
        <v>1.0188999999999999</v>
      </c>
      <c r="BD235" s="1435">
        <v>1.0218</v>
      </c>
      <c r="BE235" s="1435">
        <v>1.0247999999999999</v>
      </c>
      <c r="BF235" s="1435">
        <v>1.0276000000000001</v>
      </c>
      <c r="BG235" s="1435">
        <v>1.0306</v>
      </c>
      <c r="BH235" s="1435">
        <v>1.0335999999999999</v>
      </c>
      <c r="BI235" s="1435">
        <v>1.0366</v>
      </c>
      <c r="BJ235" s="1435">
        <v>1.0394999999999999</v>
      </c>
      <c r="BK235" s="1435">
        <v>1.0424</v>
      </c>
      <c r="BL235" s="1435">
        <v>1.0453999999999999</v>
      </c>
      <c r="BM235" s="1435">
        <v>1.0482</v>
      </c>
      <c r="BN235" s="1435">
        <v>1.0510999999999999</v>
      </c>
      <c r="BO235" s="1435">
        <v>1.0541</v>
      </c>
      <c r="BP235" s="1436">
        <v>1.0569999999999999</v>
      </c>
      <c r="BQ235" s="1437">
        <v>1.0598000000000001</v>
      </c>
      <c r="BR235" s="1437">
        <v>1.0627</v>
      </c>
      <c r="BS235" s="1437">
        <v>1.0657000000000001</v>
      </c>
      <c r="BT235" s="1437">
        <v>1.0688</v>
      </c>
      <c r="BU235" s="1437">
        <v>1.0716000000000001</v>
      </c>
      <c r="BV235" s="1437">
        <v>1.0747</v>
      </c>
      <c r="BW235" s="1437">
        <v>1.0778000000000001</v>
      </c>
      <c r="BX235" s="1437">
        <v>1.0809</v>
      </c>
      <c r="BY235" s="1437">
        <v>1.0840000000000001</v>
      </c>
      <c r="BZ235" s="1437">
        <v>1.0871999999999999</v>
      </c>
      <c r="CA235" s="1437">
        <v>1.0904</v>
      </c>
      <c r="CB235" s="1437">
        <v>1.0935999999999999</v>
      </c>
      <c r="CC235" s="1437">
        <v>1.0968</v>
      </c>
      <c r="CD235" s="1437">
        <v>1.0998999999999999</v>
      </c>
      <c r="CE235" s="1437">
        <v>1.103</v>
      </c>
      <c r="CF235" s="1437">
        <v>1.1062000000000001</v>
      </c>
      <c r="CG235" s="1437">
        <v>1.1092</v>
      </c>
      <c r="CH235" s="1437">
        <v>1.1123000000000001</v>
      </c>
      <c r="CI235" s="1437">
        <v>1.1153999999999999</v>
      </c>
      <c r="CJ235" s="1437">
        <v>1.1185</v>
      </c>
      <c r="CK235" s="1437">
        <v>1.1214999999999999</v>
      </c>
      <c r="CL235" s="1437">
        <v>1.1246</v>
      </c>
      <c r="CM235" s="1437">
        <v>1.1276000000000002</v>
      </c>
      <c r="CN235" s="1503">
        <v>1.1308</v>
      </c>
    </row>
    <row r="236" spans="2:92" ht="14.4" thickBot="1" x14ac:dyDescent="0.3">
      <c r="B236"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6" s="1427" t="s">
        <v>2265</v>
      </c>
      <c r="D236" s="1428" t="s">
        <v>2237</v>
      </c>
      <c r="E236" s="1429" t="s">
        <v>767</v>
      </c>
      <c r="F236" s="1430" t="str">
        <f>VLOOKUP(TBL5_OptBen[[#This Row],[Option Type (defined list)]],'Option Typs_Grps'!B$2:C$47, 2, FALSE)</f>
        <v>Resource Options</v>
      </c>
      <c r="G236" s="1427" t="s">
        <v>1871</v>
      </c>
      <c r="H236" s="1428" t="s">
        <v>797</v>
      </c>
      <c r="I236" s="1431" t="s">
        <v>355</v>
      </c>
      <c r="J236" s="1432" t="s">
        <v>146</v>
      </c>
      <c r="K236" s="1433">
        <v>2</v>
      </c>
      <c r="L236" s="366"/>
      <c r="M236" s="366"/>
      <c r="N236" s="366"/>
      <c r="O236" s="1577"/>
      <c r="P236" s="1578"/>
      <c r="Q236" s="1579"/>
      <c r="R236" s="1434"/>
      <c r="S236" s="1435"/>
      <c r="T236" s="1435"/>
      <c r="U236" s="1435"/>
      <c r="V236" s="1435"/>
      <c r="W236" s="1435">
        <v>131.5</v>
      </c>
      <c r="X236" s="1435">
        <v>131.5</v>
      </c>
      <c r="Y236" s="1435">
        <v>131.5</v>
      </c>
      <c r="Z236" s="1435">
        <v>131.5</v>
      </c>
      <c r="AA236" s="1435">
        <v>131.5</v>
      </c>
      <c r="AB236" s="1435">
        <v>131.5</v>
      </c>
      <c r="AC236" s="1435">
        <v>131.5</v>
      </c>
      <c r="AD236" s="1435">
        <v>131.5</v>
      </c>
      <c r="AE236" s="1435">
        <v>131.5</v>
      </c>
      <c r="AF236" s="1435">
        <v>131.5</v>
      </c>
      <c r="AG236" s="1435">
        <v>131.5</v>
      </c>
      <c r="AH236" s="1435">
        <v>131.5</v>
      </c>
      <c r="AI236" s="1435">
        <v>131.5</v>
      </c>
      <c r="AJ236" s="1435">
        <v>131.5</v>
      </c>
      <c r="AK236" s="1435">
        <v>131.5</v>
      </c>
      <c r="AL236" s="1435">
        <v>131.5</v>
      </c>
      <c r="AM236" s="1435">
        <v>131.5</v>
      </c>
      <c r="AN236" s="1435">
        <v>131.5</v>
      </c>
      <c r="AO236" s="1435">
        <v>131.5</v>
      </c>
      <c r="AP236" s="1435">
        <v>131.5</v>
      </c>
      <c r="AQ236" s="1435">
        <v>131.5</v>
      </c>
      <c r="AR236" s="1435">
        <v>131.5</v>
      </c>
      <c r="AS236" s="1435">
        <v>131.5</v>
      </c>
      <c r="AT236" s="1435">
        <v>131.5</v>
      </c>
      <c r="AU236" s="1435">
        <v>131.5</v>
      </c>
      <c r="AV236" s="1435">
        <v>131.5</v>
      </c>
      <c r="AW236" s="1435">
        <v>131.5</v>
      </c>
      <c r="AX236" s="1435">
        <v>131.5</v>
      </c>
      <c r="AY236" s="1435">
        <v>131.5</v>
      </c>
      <c r="AZ236" s="1435">
        <v>131.5</v>
      </c>
      <c r="BA236" s="1435">
        <v>131.5</v>
      </c>
      <c r="BB236" s="1435">
        <v>131.5</v>
      </c>
      <c r="BC236" s="1435">
        <v>131.5</v>
      </c>
      <c r="BD236" s="1435">
        <v>131.5</v>
      </c>
      <c r="BE236" s="1435">
        <v>131.5</v>
      </c>
      <c r="BF236" s="1435">
        <v>131.5</v>
      </c>
      <c r="BG236" s="1435">
        <v>131.5</v>
      </c>
      <c r="BH236" s="1435">
        <v>131.5</v>
      </c>
      <c r="BI236" s="1435">
        <v>131.5</v>
      </c>
      <c r="BJ236" s="1435">
        <v>131.5</v>
      </c>
      <c r="BK236" s="1435">
        <v>131.5</v>
      </c>
      <c r="BL236" s="1435">
        <v>131.5</v>
      </c>
      <c r="BM236" s="1435">
        <v>131.5</v>
      </c>
      <c r="BN236" s="1435">
        <v>131.5</v>
      </c>
      <c r="BO236" s="1435">
        <v>131.5</v>
      </c>
      <c r="BP236" s="1436"/>
      <c r="BQ236" s="1437"/>
      <c r="BR236" s="1437"/>
      <c r="BS236" s="1437"/>
      <c r="BT236" s="1437"/>
      <c r="BU236" s="1437"/>
      <c r="BV236" s="1437"/>
      <c r="BW236" s="1437"/>
      <c r="BX236" s="1437"/>
      <c r="BY236" s="1437"/>
      <c r="BZ236" s="1437"/>
      <c r="CA236" s="1437"/>
      <c r="CB236" s="1437"/>
      <c r="CC236" s="1437"/>
      <c r="CD236" s="1437"/>
      <c r="CE236" s="1437"/>
      <c r="CF236" s="1437"/>
      <c r="CG236" s="1437"/>
      <c r="CH236" s="1437"/>
      <c r="CI236" s="1437"/>
      <c r="CJ236" s="1437"/>
      <c r="CK236" s="1437"/>
      <c r="CL236" s="1437"/>
      <c r="CM236" s="1437"/>
      <c r="CN236" s="1503"/>
    </row>
    <row r="237" spans="2:92" ht="14.4" thickBot="1" x14ac:dyDescent="0.3">
      <c r="B237"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7" s="1427" t="s">
        <v>1730</v>
      </c>
      <c r="D237" s="1428" t="s">
        <v>1607</v>
      </c>
      <c r="E237" s="1429" t="s">
        <v>1208</v>
      </c>
      <c r="F237" s="1430" t="str">
        <f>VLOOKUP(TBL5_OptBen[[#This Row],[Option Type (defined list)]],'Option Typs_Grps'!B$2:C$47, 2, FALSE)</f>
        <v>Distribution Options</v>
      </c>
      <c r="G237" s="1427" t="s">
        <v>1871</v>
      </c>
      <c r="H237" s="1428" t="s">
        <v>796</v>
      </c>
      <c r="I237" s="1431" t="s">
        <v>355</v>
      </c>
      <c r="J237" s="1432" t="s">
        <v>146</v>
      </c>
      <c r="K237" s="1433">
        <v>2</v>
      </c>
      <c r="L237" s="366"/>
      <c r="M237" s="366"/>
      <c r="N237" s="366"/>
      <c r="O237" s="1577"/>
      <c r="P237" s="1578"/>
      <c r="Q237" s="1579"/>
      <c r="R237" s="1434">
        <v>0.31439999999999868</v>
      </c>
      <c r="S237" s="1435">
        <v>0.62879999999999736</v>
      </c>
      <c r="T237" s="1435">
        <v>0.94319999999999604</v>
      </c>
      <c r="U237" s="1435">
        <v>1.2575999999999947</v>
      </c>
      <c r="V237" s="1435">
        <v>1.5719999999999934</v>
      </c>
      <c r="W237" s="1435">
        <v>1.8863999999999921</v>
      </c>
      <c r="X237" s="1435">
        <v>2.2007999999999908</v>
      </c>
      <c r="Y237" s="1435">
        <v>2.5151999999999894</v>
      </c>
      <c r="Z237" s="1435">
        <v>2.8295999999999881</v>
      </c>
      <c r="AA237" s="1435">
        <v>3.1439999999999868</v>
      </c>
      <c r="AB237" s="1435">
        <v>3.4583999999999855</v>
      </c>
      <c r="AC237" s="1435">
        <v>3.7727999999999842</v>
      </c>
      <c r="AD237" s="1435">
        <v>4.0871999999999833</v>
      </c>
      <c r="AE237" s="1435">
        <v>4.4015999999999815</v>
      </c>
      <c r="AF237" s="1435">
        <v>4.7159999999999807</v>
      </c>
      <c r="AG237" s="1435">
        <v>5.0303999999999789</v>
      </c>
      <c r="AH237" s="1435">
        <v>5.344799999999978</v>
      </c>
      <c r="AI237" s="1435">
        <v>5.6591999999999762</v>
      </c>
      <c r="AJ237" s="1435">
        <v>5.9735999999999754</v>
      </c>
      <c r="AK237" s="1435">
        <v>6.2879999999999736</v>
      </c>
      <c r="AL237" s="1435">
        <v>6.6023999999999727</v>
      </c>
      <c r="AM237" s="1435">
        <v>6.916799999999971</v>
      </c>
      <c r="AN237" s="1435">
        <v>7.2311999999999701</v>
      </c>
      <c r="AO237" s="1435">
        <v>7.5455999999999683</v>
      </c>
      <c r="AP237" s="1435">
        <v>7.8599999999999994</v>
      </c>
      <c r="AQ237" s="1435">
        <v>7.9409500000000008</v>
      </c>
      <c r="AR237" s="1435">
        <v>8.021495250000001</v>
      </c>
      <c r="AS237" s="1435">
        <v>8.1016377737500012</v>
      </c>
      <c r="AT237" s="1435">
        <v>8.1813795848812507</v>
      </c>
      <c r="AU237" s="1435">
        <v>8.2607226869568446</v>
      </c>
      <c r="AV237" s="1435">
        <v>8.3396690735220602</v>
      </c>
      <c r="AW237" s="1435">
        <v>8.4182207281544503</v>
      </c>
      <c r="AX237" s="1435">
        <v>8.4963796245136773</v>
      </c>
      <c r="AY237" s="1435">
        <v>8.574147726391109</v>
      </c>
      <c r="AZ237" s="1435">
        <v>8.6515269877591532</v>
      </c>
      <c r="BA237" s="1435">
        <v>8.7285193528203582</v>
      </c>
      <c r="BB237" s="1435">
        <v>8.8051267560562572</v>
      </c>
      <c r="BC237" s="1435">
        <v>8.8813511222759765</v>
      </c>
      <c r="BD237" s="1435">
        <v>8.9571943666645968</v>
      </c>
      <c r="BE237" s="1435">
        <v>9.0326583948312731</v>
      </c>
      <c r="BF237" s="1435">
        <v>9.1077451028571161</v>
      </c>
      <c r="BG237" s="1435">
        <v>9.1824563773428309</v>
      </c>
      <c r="BH237" s="1435">
        <v>9.256794095456117</v>
      </c>
      <c r="BI237" s="1435">
        <v>9.3307601249788359</v>
      </c>
      <c r="BJ237" s="1435">
        <v>9.404356324353941</v>
      </c>
      <c r="BK237" s="1435">
        <v>9.4775845427321705</v>
      </c>
      <c r="BL237" s="1435">
        <v>9.5504466200185103</v>
      </c>
      <c r="BM237" s="1435">
        <v>9.6229443869184177</v>
      </c>
      <c r="BN237" s="1435">
        <v>9.695079664983826</v>
      </c>
      <c r="BO237" s="1435">
        <v>9.7668542666589069</v>
      </c>
      <c r="BP237" s="1436">
        <v>9.846854266658907</v>
      </c>
      <c r="BQ237" s="1437">
        <v>9.9168542666589072</v>
      </c>
      <c r="BR237" s="1437">
        <v>9.9868542666589057</v>
      </c>
      <c r="BS237" s="1437">
        <v>10.056854266658906</v>
      </c>
      <c r="BT237" s="1437">
        <v>10.136854266658908</v>
      </c>
      <c r="BU237" s="1437">
        <v>10.206854266658908</v>
      </c>
      <c r="BV237" s="1437">
        <v>10.276854266658907</v>
      </c>
      <c r="BW237" s="1437">
        <v>10.346854266658907</v>
      </c>
      <c r="BX237" s="1437">
        <v>10.416854266658907</v>
      </c>
      <c r="BY237" s="1437">
        <v>10.486854266658908</v>
      </c>
      <c r="BZ237" s="1437">
        <v>10.556854266658906</v>
      </c>
      <c r="CA237" s="1437">
        <v>10.626854266658906</v>
      </c>
      <c r="CB237" s="1437">
        <v>10.696854266658907</v>
      </c>
      <c r="CC237" s="1437">
        <v>10.766854266658907</v>
      </c>
      <c r="CD237" s="1437">
        <v>10.836854266658907</v>
      </c>
      <c r="CE237" s="1437">
        <v>10.896854266658908</v>
      </c>
      <c r="CF237" s="1437">
        <v>10.966854266658906</v>
      </c>
      <c r="CG237" s="1437">
        <v>11.036854266658906</v>
      </c>
      <c r="CH237" s="1437">
        <v>11.106854266658907</v>
      </c>
      <c r="CI237" s="1437">
        <v>11.166854266658907</v>
      </c>
      <c r="CJ237" s="1437">
        <v>11.236854266658908</v>
      </c>
      <c r="CK237" s="1437">
        <v>11.306854266658906</v>
      </c>
      <c r="CL237" s="1437">
        <v>11.366854266658907</v>
      </c>
      <c r="CM237" s="1437">
        <v>11.436854266658907</v>
      </c>
      <c r="CN237" s="1503">
        <v>11.496854266658907</v>
      </c>
    </row>
    <row r="238" spans="2:92" ht="14.4" thickBot="1" x14ac:dyDescent="0.3">
      <c r="B238"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8" s="1427" t="s">
        <v>1739</v>
      </c>
      <c r="D238" s="1428" t="s">
        <v>1614</v>
      </c>
      <c r="E238" s="1429" t="s">
        <v>1131</v>
      </c>
      <c r="F238" s="1430" t="str">
        <f>VLOOKUP(TBL5_OptBen[[#This Row],[Option Type (defined list)]],'Option Typs_Grps'!B$2:C$47, 2, FALSE)</f>
        <v>Resource Options</v>
      </c>
      <c r="G238" s="1427" t="s">
        <v>1871</v>
      </c>
      <c r="H238" s="1428" t="s">
        <v>796</v>
      </c>
      <c r="I238" s="1431" t="s">
        <v>355</v>
      </c>
      <c r="J238" s="1432" t="s">
        <v>146</v>
      </c>
      <c r="K238" s="1433">
        <v>2</v>
      </c>
      <c r="L238" s="366"/>
      <c r="M238" s="366"/>
      <c r="N238" s="366"/>
      <c r="O238" s="1577"/>
      <c r="P238" s="1578"/>
      <c r="Q238" s="1579"/>
      <c r="R238" s="1434"/>
      <c r="S238" s="1435"/>
      <c r="T238" s="1435"/>
      <c r="U238" s="1435"/>
      <c r="V238" s="1435">
        <v>11.52</v>
      </c>
      <c r="W238" s="1435">
        <v>11.52</v>
      </c>
      <c r="X238" s="1435">
        <v>11.52</v>
      </c>
      <c r="Y238" s="1435">
        <v>11.52</v>
      </c>
      <c r="Z238" s="1435">
        <v>11.52</v>
      </c>
      <c r="AA238" s="1435">
        <v>11.52</v>
      </c>
      <c r="AB238" s="1435">
        <v>11.52</v>
      </c>
      <c r="AC238" s="1435">
        <v>11.52</v>
      </c>
      <c r="AD238" s="1435">
        <v>11.52</v>
      </c>
      <c r="AE238" s="1435">
        <v>11.52</v>
      </c>
      <c r="AF238" s="1435">
        <v>11.52</v>
      </c>
      <c r="AG238" s="1435">
        <v>11.52</v>
      </c>
      <c r="AH238" s="1435">
        <v>11.52</v>
      </c>
      <c r="AI238" s="1435">
        <v>11.52</v>
      </c>
      <c r="AJ238" s="1435">
        <v>11.52</v>
      </c>
      <c r="AK238" s="1435">
        <v>11.52</v>
      </c>
      <c r="AL238" s="1435">
        <v>11.52</v>
      </c>
      <c r="AM238" s="1435">
        <v>11.52</v>
      </c>
      <c r="AN238" s="1435">
        <v>11.52</v>
      </c>
      <c r="AO238" s="1435">
        <v>11.52</v>
      </c>
      <c r="AP238" s="1435">
        <v>11.52</v>
      </c>
      <c r="AQ238" s="1435">
        <v>11.52</v>
      </c>
      <c r="AR238" s="1435">
        <v>11.52</v>
      </c>
      <c r="AS238" s="1435">
        <v>11.52</v>
      </c>
      <c r="AT238" s="1435">
        <v>11.52</v>
      </c>
      <c r="AU238" s="1435">
        <v>11.52</v>
      </c>
      <c r="AV238" s="1435">
        <v>11.52</v>
      </c>
      <c r="AW238" s="1435">
        <v>11.52</v>
      </c>
      <c r="AX238" s="1435">
        <v>11.52</v>
      </c>
      <c r="AY238" s="1435">
        <v>11.52</v>
      </c>
      <c r="AZ238" s="1435">
        <v>11.52</v>
      </c>
      <c r="BA238" s="1435">
        <v>11.52</v>
      </c>
      <c r="BB238" s="1435">
        <v>11.52</v>
      </c>
      <c r="BC238" s="1435">
        <v>11.52</v>
      </c>
      <c r="BD238" s="1435">
        <v>11.52</v>
      </c>
      <c r="BE238" s="1435">
        <v>11.52</v>
      </c>
      <c r="BF238" s="1435">
        <v>11.52</v>
      </c>
      <c r="BG238" s="1435">
        <v>11.52</v>
      </c>
      <c r="BH238" s="1435">
        <v>11.52</v>
      </c>
      <c r="BI238" s="1435">
        <v>11.52</v>
      </c>
      <c r="BJ238" s="1435">
        <v>11.52</v>
      </c>
      <c r="BK238" s="1435">
        <v>11.52</v>
      </c>
      <c r="BL238" s="1435">
        <v>11.52</v>
      </c>
      <c r="BM238" s="1435">
        <v>11.52</v>
      </c>
      <c r="BN238" s="1435">
        <v>11.52</v>
      </c>
      <c r="BO238" s="1435">
        <v>11.52</v>
      </c>
      <c r="BP238" s="1436"/>
      <c r="BQ238" s="1437"/>
      <c r="BR238" s="1437"/>
      <c r="BS238" s="1437"/>
      <c r="BT238" s="1437"/>
      <c r="BU238" s="1437"/>
      <c r="BV238" s="1437"/>
      <c r="BW238" s="1437"/>
      <c r="BX238" s="1437"/>
      <c r="BY238" s="1437"/>
      <c r="BZ238" s="1437"/>
      <c r="CA238" s="1437"/>
      <c r="CB238" s="1437"/>
      <c r="CC238" s="1437"/>
      <c r="CD238" s="1437"/>
      <c r="CE238" s="1437"/>
      <c r="CF238" s="1437"/>
      <c r="CG238" s="1437"/>
      <c r="CH238" s="1437"/>
      <c r="CI238" s="1437"/>
      <c r="CJ238" s="1437"/>
      <c r="CK238" s="1437"/>
      <c r="CL238" s="1437"/>
      <c r="CM238" s="1437"/>
      <c r="CN238" s="1503"/>
    </row>
    <row r="239" spans="2:92" ht="14.4" thickBot="1" x14ac:dyDescent="0.3">
      <c r="B239"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9" s="1427" t="s">
        <v>1737</v>
      </c>
      <c r="D239" s="1428" t="s">
        <v>1612</v>
      </c>
      <c r="E239" s="1429" t="s">
        <v>1293</v>
      </c>
      <c r="F239" s="1430" t="str">
        <f>VLOOKUP(TBL5_OptBen[[#This Row],[Option Type (defined list)]],'Option Typs_Grps'!B$2:C$47, 2, FALSE)</f>
        <v>Customer Options</v>
      </c>
      <c r="G239" s="1427" t="s">
        <v>1871</v>
      </c>
      <c r="H239" s="1428" t="s">
        <v>796</v>
      </c>
      <c r="I239" s="1431" t="s">
        <v>355</v>
      </c>
      <c r="J239" s="1432" t="s">
        <v>146</v>
      </c>
      <c r="K239" s="1433">
        <v>2</v>
      </c>
      <c r="L239" s="366">
        <v>6.5</v>
      </c>
      <c r="M239" s="366">
        <v>6.5</v>
      </c>
      <c r="N239" s="366">
        <v>6.5</v>
      </c>
      <c r="O239" s="1577">
        <v>6.5</v>
      </c>
      <c r="P239" s="1578">
        <v>6.5</v>
      </c>
      <c r="Q239" s="1579">
        <v>6.5</v>
      </c>
      <c r="R239" s="1434">
        <v>6.5</v>
      </c>
      <c r="S239" s="1435">
        <v>6.5</v>
      </c>
      <c r="T239" s="1435">
        <v>6.5</v>
      </c>
      <c r="U239" s="1435">
        <v>6.5</v>
      </c>
      <c r="V239" s="1435">
        <v>6.5</v>
      </c>
      <c r="W239" s="1435">
        <v>6.5</v>
      </c>
      <c r="X239" s="1435">
        <v>6.5</v>
      </c>
      <c r="Y239" s="1435">
        <v>6.5</v>
      </c>
      <c r="Z239" s="1435">
        <v>6.5</v>
      </c>
      <c r="AA239" s="1435">
        <v>6.5</v>
      </c>
      <c r="AB239" s="1435">
        <v>6.5</v>
      </c>
      <c r="AC239" s="1435">
        <v>6.5</v>
      </c>
      <c r="AD239" s="1435">
        <v>6.5</v>
      </c>
      <c r="AE239" s="1435">
        <v>6.5</v>
      </c>
      <c r="AF239" s="1435">
        <v>6.5</v>
      </c>
      <c r="AG239" s="1435">
        <v>6.5</v>
      </c>
      <c r="AH239" s="1435">
        <v>6.5</v>
      </c>
      <c r="AI239" s="1435">
        <v>6.5</v>
      </c>
      <c r="AJ239" s="1435">
        <v>6.5</v>
      </c>
      <c r="AK239" s="1435">
        <v>6.5</v>
      </c>
      <c r="AL239" s="1435">
        <v>6.5</v>
      </c>
      <c r="AM239" s="1435">
        <v>6.5</v>
      </c>
      <c r="AN239" s="1435">
        <v>6.5</v>
      </c>
      <c r="AO239" s="1435">
        <v>6.5</v>
      </c>
      <c r="AP239" s="1435">
        <v>6.5</v>
      </c>
      <c r="AQ239" s="1435">
        <v>6.5</v>
      </c>
      <c r="AR239" s="1435">
        <v>6.5</v>
      </c>
      <c r="AS239" s="1435">
        <v>6.5</v>
      </c>
      <c r="AT239" s="1435">
        <v>6.5</v>
      </c>
      <c r="AU239" s="1435">
        <v>6.5</v>
      </c>
      <c r="AV239" s="1435">
        <v>6.5</v>
      </c>
      <c r="AW239" s="1435">
        <v>6.5</v>
      </c>
      <c r="AX239" s="1435">
        <v>6.5</v>
      </c>
      <c r="AY239" s="1435">
        <v>6.5</v>
      </c>
      <c r="AZ239" s="1435">
        <v>6.5</v>
      </c>
      <c r="BA239" s="1435">
        <v>6.5</v>
      </c>
      <c r="BB239" s="1435">
        <v>6.5</v>
      </c>
      <c r="BC239" s="1435">
        <v>6.5</v>
      </c>
      <c r="BD239" s="1435">
        <v>6.5</v>
      </c>
      <c r="BE239" s="1435">
        <v>6.5</v>
      </c>
      <c r="BF239" s="1435">
        <v>6.5</v>
      </c>
      <c r="BG239" s="1435">
        <v>6.5</v>
      </c>
      <c r="BH239" s="1435">
        <v>6.5</v>
      </c>
      <c r="BI239" s="1435">
        <v>6.5</v>
      </c>
      <c r="BJ239" s="1435">
        <v>6.5</v>
      </c>
      <c r="BK239" s="1435">
        <v>6.5</v>
      </c>
      <c r="BL239" s="1435">
        <v>6.5</v>
      </c>
      <c r="BM239" s="1435">
        <v>6.5</v>
      </c>
      <c r="BN239" s="1435">
        <v>6.5</v>
      </c>
      <c r="BO239" s="1435">
        <v>6.5</v>
      </c>
      <c r="BP239" s="1436"/>
      <c r="BQ239" s="1437"/>
      <c r="BR239" s="1437"/>
      <c r="BS239" s="1437"/>
      <c r="BT239" s="1437"/>
      <c r="BU239" s="1437"/>
      <c r="BV239" s="1437"/>
      <c r="BW239" s="1437"/>
      <c r="BX239" s="1437"/>
      <c r="BY239" s="1437"/>
      <c r="BZ239" s="1437"/>
      <c r="CA239" s="1437"/>
      <c r="CB239" s="1437"/>
      <c r="CC239" s="1437"/>
      <c r="CD239" s="1437"/>
      <c r="CE239" s="1437"/>
      <c r="CF239" s="1437"/>
      <c r="CG239" s="1437"/>
      <c r="CH239" s="1437"/>
      <c r="CI239" s="1437"/>
      <c r="CJ239" s="1437"/>
      <c r="CK239" s="1437"/>
      <c r="CL239" s="1437"/>
      <c r="CM239" s="1437"/>
      <c r="CN239" s="1503"/>
    </row>
    <row r="240" spans="2:92" ht="14.4" thickBot="1" x14ac:dyDescent="0.3">
      <c r="B240"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0" s="1427" t="s">
        <v>1738</v>
      </c>
      <c r="D240" s="1428" t="s">
        <v>1613</v>
      </c>
      <c r="E240" s="1429" t="s">
        <v>1293</v>
      </c>
      <c r="F240" s="1430" t="str">
        <f>VLOOKUP(TBL5_OptBen[[#This Row],[Option Type (defined list)]],'Option Typs_Grps'!B$2:C$47, 2, FALSE)</f>
        <v>Customer Options</v>
      </c>
      <c r="G240" s="1427" t="s">
        <v>1871</v>
      </c>
      <c r="H240" s="1428" t="s">
        <v>796</v>
      </c>
      <c r="I240" s="1431" t="s">
        <v>355</v>
      </c>
      <c r="J240" s="1432" t="s">
        <v>146</v>
      </c>
      <c r="K240" s="1433">
        <v>2</v>
      </c>
      <c r="L240" s="366">
        <v>10.8</v>
      </c>
      <c r="M240" s="366">
        <v>10.8</v>
      </c>
      <c r="N240" s="366">
        <v>10.8</v>
      </c>
      <c r="O240" s="1577">
        <v>10.8</v>
      </c>
      <c r="P240" s="1578">
        <v>10.8</v>
      </c>
      <c r="Q240" s="1579">
        <v>10.8</v>
      </c>
      <c r="R240" s="1434">
        <v>10.8</v>
      </c>
      <c r="S240" s="1435">
        <v>10.8</v>
      </c>
      <c r="T240" s="1435">
        <v>10.8</v>
      </c>
      <c r="U240" s="1435">
        <v>10.8</v>
      </c>
      <c r="V240" s="1435">
        <v>10.8</v>
      </c>
      <c r="W240" s="1435">
        <v>10.8</v>
      </c>
      <c r="X240" s="1435">
        <v>10.8</v>
      </c>
      <c r="Y240" s="1435">
        <v>10.8</v>
      </c>
      <c r="Z240" s="1435">
        <v>10.8</v>
      </c>
      <c r="AA240" s="1435">
        <v>10.8</v>
      </c>
      <c r="AB240" s="1435">
        <v>10.8</v>
      </c>
      <c r="AC240" s="1435">
        <v>10.8</v>
      </c>
      <c r="AD240" s="1435">
        <v>10.8</v>
      </c>
      <c r="AE240" s="1435">
        <v>10.8</v>
      </c>
      <c r="AF240" s="1435">
        <v>10.8</v>
      </c>
      <c r="AG240" s="1435">
        <v>10.8</v>
      </c>
      <c r="AH240" s="1435">
        <v>10.8</v>
      </c>
      <c r="AI240" s="1435">
        <v>10.8</v>
      </c>
      <c r="AJ240" s="1435">
        <v>10.8</v>
      </c>
      <c r="AK240" s="1435">
        <v>10.8</v>
      </c>
      <c r="AL240" s="1435">
        <v>10.8</v>
      </c>
      <c r="AM240" s="1435">
        <v>10.8</v>
      </c>
      <c r="AN240" s="1435">
        <v>10.8</v>
      </c>
      <c r="AO240" s="1435">
        <v>10.8</v>
      </c>
      <c r="AP240" s="1435">
        <v>10.8</v>
      </c>
      <c r="AQ240" s="1435">
        <v>10.8</v>
      </c>
      <c r="AR240" s="1435">
        <v>10.8</v>
      </c>
      <c r="AS240" s="1435">
        <v>10.8</v>
      </c>
      <c r="AT240" s="1435">
        <v>10.8</v>
      </c>
      <c r="AU240" s="1435">
        <v>10.8</v>
      </c>
      <c r="AV240" s="1435">
        <v>10.8</v>
      </c>
      <c r="AW240" s="1435">
        <v>10.8</v>
      </c>
      <c r="AX240" s="1435">
        <v>10.8</v>
      </c>
      <c r="AY240" s="1435">
        <v>10.8</v>
      </c>
      <c r="AZ240" s="1435">
        <v>10.8</v>
      </c>
      <c r="BA240" s="1435">
        <v>10.8</v>
      </c>
      <c r="BB240" s="1435">
        <v>10.8</v>
      </c>
      <c r="BC240" s="1435">
        <v>10.8</v>
      </c>
      <c r="BD240" s="1435">
        <v>10.8</v>
      </c>
      <c r="BE240" s="1435">
        <v>10.8</v>
      </c>
      <c r="BF240" s="1435">
        <v>10.8</v>
      </c>
      <c r="BG240" s="1435">
        <v>10.8</v>
      </c>
      <c r="BH240" s="1435">
        <v>10.8</v>
      </c>
      <c r="BI240" s="1435">
        <v>10.8</v>
      </c>
      <c r="BJ240" s="1435">
        <v>10.8</v>
      </c>
      <c r="BK240" s="1435">
        <v>10.8</v>
      </c>
      <c r="BL240" s="1435">
        <v>10.8</v>
      </c>
      <c r="BM240" s="1435">
        <v>10.8</v>
      </c>
      <c r="BN240" s="1435">
        <v>10.8</v>
      </c>
      <c r="BO240" s="1435">
        <v>10.8</v>
      </c>
      <c r="BP240" s="1436"/>
      <c r="BQ240" s="1437"/>
      <c r="BR240" s="1437"/>
      <c r="BS240" s="1437"/>
      <c r="BT240" s="1437"/>
      <c r="BU240" s="1437"/>
      <c r="BV240" s="1437"/>
      <c r="BW240" s="1437"/>
      <c r="BX240" s="1437"/>
      <c r="BY240" s="1437"/>
      <c r="BZ240" s="1437"/>
      <c r="CA240" s="1437"/>
      <c r="CB240" s="1437"/>
      <c r="CC240" s="1437"/>
      <c r="CD240" s="1437"/>
      <c r="CE240" s="1437"/>
      <c r="CF240" s="1437"/>
      <c r="CG240" s="1437"/>
      <c r="CH240" s="1437"/>
      <c r="CI240" s="1437"/>
      <c r="CJ240" s="1437"/>
      <c r="CK240" s="1437"/>
      <c r="CL240" s="1437"/>
      <c r="CM240" s="1437"/>
      <c r="CN240" s="1503"/>
    </row>
    <row r="241" spans="2:92" ht="14.4" thickBot="1" x14ac:dyDescent="0.3">
      <c r="B241"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41" s="1427" t="s">
        <v>1736</v>
      </c>
      <c r="D241" s="1428" t="s">
        <v>2007</v>
      </c>
      <c r="E241" s="1429" t="s">
        <v>765</v>
      </c>
      <c r="F241" s="1430" t="str">
        <f>VLOOKUP(TBL5_OptBen[[#This Row],[Option Type (defined list)]],'Option Typs_Grps'!B$2:C$47, 2, FALSE)</f>
        <v>Resource Options</v>
      </c>
      <c r="G241" s="1427" t="s">
        <v>1871</v>
      </c>
      <c r="H241" s="1428" t="s">
        <v>796</v>
      </c>
      <c r="I241" s="1431" t="s">
        <v>355</v>
      </c>
      <c r="J241" s="1432" t="s">
        <v>146</v>
      </c>
      <c r="K241" s="1433">
        <v>2</v>
      </c>
      <c r="L241" s="366">
        <v>3.6</v>
      </c>
      <c r="M241" s="366">
        <v>3.6</v>
      </c>
      <c r="N241" s="366">
        <v>3.6</v>
      </c>
      <c r="O241" s="1577">
        <v>3.6</v>
      </c>
      <c r="P241" s="1578">
        <v>3.6</v>
      </c>
      <c r="Q241" s="1579">
        <v>3.6</v>
      </c>
      <c r="R241" s="1434">
        <v>3.6</v>
      </c>
      <c r="S241" s="1435">
        <v>3.6</v>
      </c>
      <c r="T241" s="1435">
        <v>3.6</v>
      </c>
      <c r="U241" s="1435">
        <v>3.6</v>
      </c>
      <c r="V241" s="1435">
        <v>3.6</v>
      </c>
      <c r="W241" s="1435">
        <v>1.3</v>
      </c>
      <c r="X241" s="1435">
        <v>1.3</v>
      </c>
      <c r="Y241" s="1435">
        <v>1.3</v>
      </c>
      <c r="Z241" s="1435">
        <v>1.3</v>
      </c>
      <c r="AA241" s="1435">
        <v>1.3</v>
      </c>
      <c r="AB241" s="1435">
        <v>1.3</v>
      </c>
      <c r="AC241" s="1435">
        <v>1.3</v>
      </c>
      <c r="AD241" s="1435">
        <v>1.3</v>
      </c>
      <c r="AE241" s="1435">
        <v>1.3</v>
      </c>
      <c r="AF241" s="1435">
        <v>1.3</v>
      </c>
      <c r="AG241" s="1435">
        <v>1.3</v>
      </c>
      <c r="AH241" s="1435">
        <v>0</v>
      </c>
      <c r="AI241" s="1435">
        <v>0</v>
      </c>
      <c r="AJ241" s="1435">
        <v>0</v>
      </c>
      <c r="AK241" s="1435">
        <v>0</v>
      </c>
      <c r="AL241" s="1435">
        <v>0</v>
      </c>
      <c r="AM241" s="1435">
        <v>0</v>
      </c>
      <c r="AN241" s="1435">
        <v>0</v>
      </c>
      <c r="AO241" s="1435">
        <v>0</v>
      </c>
      <c r="AP241" s="1435">
        <v>0</v>
      </c>
      <c r="AQ241" s="1435">
        <v>0</v>
      </c>
      <c r="AR241" s="1435">
        <v>0</v>
      </c>
      <c r="AS241" s="1435">
        <v>0</v>
      </c>
      <c r="AT241" s="1435">
        <v>0</v>
      </c>
      <c r="AU241" s="1435">
        <v>0</v>
      </c>
      <c r="AV241" s="1435">
        <v>0</v>
      </c>
      <c r="AW241" s="1435">
        <v>0</v>
      </c>
      <c r="AX241" s="1435">
        <v>0</v>
      </c>
      <c r="AY241" s="1435">
        <v>0</v>
      </c>
      <c r="AZ241" s="1435">
        <v>0</v>
      </c>
      <c r="BA241" s="1435">
        <v>0</v>
      </c>
      <c r="BB241" s="1435">
        <v>0</v>
      </c>
      <c r="BC241" s="1435">
        <v>0</v>
      </c>
      <c r="BD241" s="1435">
        <v>0</v>
      </c>
      <c r="BE241" s="1435">
        <v>0</v>
      </c>
      <c r="BF241" s="1435">
        <v>0</v>
      </c>
      <c r="BG241" s="1435">
        <v>0</v>
      </c>
      <c r="BH241" s="1435">
        <v>0</v>
      </c>
      <c r="BI241" s="1435">
        <v>0</v>
      </c>
      <c r="BJ241" s="1435">
        <v>0</v>
      </c>
      <c r="BK241" s="1435">
        <v>0</v>
      </c>
      <c r="BL241" s="1435">
        <v>0</v>
      </c>
      <c r="BM241" s="1435">
        <v>0</v>
      </c>
      <c r="BN241" s="1435">
        <v>0</v>
      </c>
      <c r="BO241" s="1435">
        <v>0</v>
      </c>
      <c r="BP241" s="1436"/>
      <c r="BQ241" s="1437"/>
      <c r="BR241" s="1437"/>
      <c r="BS241" s="1437"/>
      <c r="BT241" s="1437"/>
      <c r="BU241" s="1437"/>
      <c r="BV241" s="1437"/>
      <c r="BW241" s="1437"/>
      <c r="BX241" s="1437"/>
      <c r="BY241" s="1437"/>
      <c r="BZ241" s="1437"/>
      <c r="CA241" s="1437"/>
      <c r="CB241" s="1437"/>
      <c r="CC241" s="1437"/>
      <c r="CD241" s="1437"/>
      <c r="CE241" s="1437"/>
      <c r="CF241" s="1437"/>
      <c r="CG241" s="1437"/>
      <c r="CH241" s="1437"/>
      <c r="CI241" s="1437"/>
      <c r="CJ241" s="1437"/>
      <c r="CK241" s="1437"/>
      <c r="CL241" s="1437"/>
      <c r="CM241" s="1437"/>
      <c r="CN241" s="1503"/>
    </row>
    <row r="242" spans="2:92" ht="14.4" thickBot="1" x14ac:dyDescent="0.3">
      <c r="B242"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2" s="1427" t="s">
        <v>2004</v>
      </c>
      <c r="D242" s="1428" t="s">
        <v>2005</v>
      </c>
      <c r="E242" s="1429" t="s">
        <v>775</v>
      </c>
      <c r="F242" s="1430" t="str">
        <f>VLOOKUP(TBL5_OptBen[[#This Row],[Option Type (defined list)]],'Option Typs_Grps'!B$2:C$47, 2, FALSE)</f>
        <v>Distribution Options</v>
      </c>
      <c r="G242" s="1427" t="s">
        <v>1871</v>
      </c>
      <c r="H242" s="1428" t="s">
        <v>796</v>
      </c>
      <c r="I242" s="1431" t="s">
        <v>355</v>
      </c>
      <c r="J242" s="1432" t="s">
        <v>146</v>
      </c>
      <c r="K242" s="1433">
        <v>2</v>
      </c>
      <c r="L242" s="366"/>
      <c r="M242" s="366"/>
      <c r="N242" s="366"/>
      <c r="O242" s="1577"/>
      <c r="P242" s="1578"/>
      <c r="Q242" s="1579"/>
      <c r="R242" s="1434"/>
      <c r="S242" s="1435"/>
      <c r="T242" s="1435"/>
      <c r="U242" s="1435"/>
      <c r="V242" s="1435"/>
      <c r="W242" s="1435"/>
      <c r="X242" s="1435"/>
      <c r="Y242" s="1435"/>
      <c r="Z242" s="1435"/>
      <c r="AA242" s="1435"/>
      <c r="AB242" s="1435"/>
      <c r="AC242" s="1435"/>
      <c r="AD242" s="1435"/>
      <c r="AE242" s="1435"/>
      <c r="AF242" s="1435"/>
      <c r="AG242" s="1435"/>
      <c r="AH242" s="1435"/>
      <c r="AI242" s="1435"/>
      <c r="AJ242" s="1435"/>
      <c r="AK242" s="1435"/>
      <c r="AL242" s="1435"/>
      <c r="AM242" s="1435"/>
      <c r="AN242" s="1435"/>
      <c r="AO242" s="1435">
        <v>8.4925470000000001</v>
      </c>
      <c r="AP242" s="1435">
        <v>7.8113400000000004</v>
      </c>
      <c r="AQ242" s="1435">
        <v>7.02456236</v>
      </c>
      <c r="AR242" s="1435">
        <v>6.5721749999999997</v>
      </c>
      <c r="AS242" s="1435">
        <v>7.4323473</v>
      </c>
      <c r="AT242" s="1435">
        <v>28.757629999999999</v>
      </c>
      <c r="AU242" s="1435">
        <v>29.461523100000001</v>
      </c>
      <c r="AV242" s="1435">
        <v>29.442174900000001</v>
      </c>
      <c r="AW242" s="1435">
        <v>31.922838200000001</v>
      </c>
      <c r="AX242" s="1435">
        <v>31.70984</v>
      </c>
      <c r="AY242" s="1435">
        <v>33.435499999999998</v>
      </c>
      <c r="AZ242" s="1435">
        <v>33.939945199999997</v>
      </c>
      <c r="BA242" s="1435">
        <v>35.327469999999998</v>
      </c>
      <c r="BB242" s="1435">
        <v>37.105743400000001</v>
      </c>
      <c r="BC242" s="1435">
        <v>35.4050522</v>
      </c>
      <c r="BD242" s="1435">
        <v>34.980834999999999</v>
      </c>
      <c r="BE242" s="1435">
        <v>34.97063</v>
      </c>
      <c r="BF242" s="1435">
        <v>34.546300000000002</v>
      </c>
      <c r="BG242" s="1435">
        <v>34.51399</v>
      </c>
      <c r="BH242" s="1435">
        <v>32.16281</v>
      </c>
      <c r="BI242" s="1435">
        <v>33.473120000000002</v>
      </c>
      <c r="BJ242" s="1435">
        <v>32.714866600000001</v>
      </c>
      <c r="BK242" s="1435">
        <v>28.919355400000001</v>
      </c>
      <c r="BL242" s="1435">
        <v>27.823825800000002</v>
      </c>
      <c r="BM242" s="1435">
        <v>27.4096756</v>
      </c>
      <c r="BN242" s="1435">
        <v>27.931835199999998</v>
      </c>
      <c r="BO242" s="1435">
        <v>29.4394855</v>
      </c>
      <c r="BP242" s="1436"/>
      <c r="BQ242" s="1437"/>
      <c r="BR242" s="1437"/>
      <c r="BS242" s="1437"/>
      <c r="BT242" s="1437"/>
      <c r="BU242" s="1437"/>
      <c r="BV242" s="1437"/>
      <c r="BW242" s="1437"/>
      <c r="BX242" s="1437"/>
      <c r="BY242" s="1437"/>
      <c r="BZ242" s="1437"/>
      <c r="CA242" s="1437"/>
      <c r="CB242" s="1437"/>
      <c r="CC242" s="1437"/>
      <c r="CD242" s="1437"/>
      <c r="CE242" s="1437"/>
      <c r="CF242" s="1437"/>
      <c r="CG242" s="1437"/>
      <c r="CH242" s="1437"/>
      <c r="CI242" s="1437"/>
      <c r="CJ242" s="1437"/>
      <c r="CK242" s="1437"/>
      <c r="CL242" s="1437"/>
      <c r="CM242" s="1437"/>
      <c r="CN242" s="1503"/>
    </row>
    <row r="243" spans="2:92" ht="14.4" thickBot="1" x14ac:dyDescent="0.3">
      <c r="B243"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3" s="1427" t="s">
        <v>2227</v>
      </c>
      <c r="D243" s="1428" t="s">
        <v>2228</v>
      </c>
      <c r="E243" s="1429" t="s">
        <v>775</v>
      </c>
      <c r="F243" s="1430" t="str">
        <f>VLOOKUP(TBL5_OptBen[[#This Row],[Option Type (defined list)]],'Option Typs_Grps'!B$2:C$47, 2, FALSE)</f>
        <v>Distribution Options</v>
      </c>
      <c r="G243" s="1427" t="s">
        <v>1871</v>
      </c>
      <c r="H243" s="1428" t="s">
        <v>796</v>
      </c>
      <c r="I243" s="1431" t="s">
        <v>355</v>
      </c>
      <c r="J243" s="1432" t="s">
        <v>146</v>
      </c>
      <c r="K243" s="1433">
        <v>2</v>
      </c>
      <c r="L243" s="366"/>
      <c r="M243" s="366">
        <v>0</v>
      </c>
      <c r="N243" s="366">
        <v>0</v>
      </c>
      <c r="O243" s="1577">
        <v>0</v>
      </c>
      <c r="P243" s="1578">
        <v>0</v>
      </c>
      <c r="Q243" s="1579">
        <v>0</v>
      </c>
      <c r="R243" s="1434">
        <v>0</v>
      </c>
      <c r="S243" s="1435">
        <v>0</v>
      </c>
      <c r="T243" s="1435">
        <v>0</v>
      </c>
      <c r="U243" s="1435">
        <v>0</v>
      </c>
      <c r="V243" s="1435">
        <v>0</v>
      </c>
      <c r="W243" s="1435">
        <v>0</v>
      </c>
      <c r="X243" s="1435">
        <v>0</v>
      </c>
      <c r="Y243" s="1435">
        <v>0</v>
      </c>
      <c r="Z243" s="1435">
        <v>0</v>
      </c>
      <c r="AA243" s="1435">
        <v>0</v>
      </c>
      <c r="AB243" s="1435">
        <v>0</v>
      </c>
      <c r="AC243" s="1435">
        <v>0</v>
      </c>
      <c r="AD243" s="1435">
        <v>0</v>
      </c>
      <c r="AE243" s="1435">
        <v>0</v>
      </c>
      <c r="AF243" s="1435">
        <v>0</v>
      </c>
      <c r="AG243" s="1435">
        <v>0</v>
      </c>
      <c r="AH243" s="1435">
        <v>0</v>
      </c>
      <c r="AI243" s="1435">
        <v>0</v>
      </c>
      <c r="AJ243" s="1435">
        <v>0</v>
      </c>
      <c r="AK243" s="1435">
        <v>0</v>
      </c>
      <c r="AL243" s="1435">
        <v>0</v>
      </c>
      <c r="AM243" s="1435">
        <v>0</v>
      </c>
      <c r="AN243" s="1435">
        <v>0</v>
      </c>
      <c r="AO243" s="1435">
        <v>0</v>
      </c>
      <c r="AP243" s="1435">
        <v>0</v>
      </c>
      <c r="AQ243" s="1435">
        <v>0</v>
      </c>
      <c r="AR243" s="1435">
        <v>0</v>
      </c>
      <c r="AS243" s="1435">
        <v>0</v>
      </c>
      <c r="AT243" s="1435">
        <v>0</v>
      </c>
      <c r="AU243" s="1435">
        <v>0</v>
      </c>
      <c r="AV243" s="1435">
        <v>0</v>
      </c>
      <c r="AW243" s="1435">
        <v>0</v>
      </c>
      <c r="AX243" s="1435">
        <v>0</v>
      </c>
      <c r="AY243" s="1435">
        <v>0</v>
      </c>
      <c r="AZ243" s="1435">
        <v>0</v>
      </c>
      <c r="BA243" s="1435">
        <v>0</v>
      </c>
      <c r="BB243" s="1435">
        <v>0</v>
      </c>
      <c r="BC243" s="1435">
        <v>0</v>
      </c>
      <c r="BD243" s="1435">
        <v>0</v>
      </c>
      <c r="BE243" s="1435">
        <v>0</v>
      </c>
      <c r="BF243" s="1435">
        <v>0</v>
      </c>
      <c r="BG243" s="1435">
        <v>0</v>
      </c>
      <c r="BH243" s="1435">
        <v>0</v>
      </c>
      <c r="BI243" s="1435">
        <v>0</v>
      </c>
      <c r="BJ243" s="1435">
        <v>0</v>
      </c>
      <c r="BK243" s="1435">
        <v>0</v>
      </c>
      <c r="BL243" s="1435">
        <v>0</v>
      </c>
      <c r="BM243" s="1435">
        <v>0</v>
      </c>
      <c r="BN243" s="1435">
        <v>0</v>
      </c>
      <c r="BO243" s="1435">
        <v>0</v>
      </c>
      <c r="BP243" s="1436"/>
      <c r="BQ243" s="1437"/>
      <c r="BR243" s="1437"/>
      <c r="BS243" s="1437"/>
      <c r="BT243" s="1437"/>
      <c r="BU243" s="1437"/>
      <c r="BV243" s="1437"/>
      <c r="BW243" s="1437"/>
      <c r="BX243" s="1437"/>
      <c r="BY243" s="1437"/>
      <c r="BZ243" s="1437"/>
      <c r="CA243" s="1437"/>
      <c r="CB243" s="1437"/>
      <c r="CC243" s="1437"/>
      <c r="CD243" s="1437"/>
      <c r="CE243" s="1437"/>
      <c r="CF243" s="1437"/>
      <c r="CG243" s="1437"/>
      <c r="CH243" s="1437"/>
      <c r="CI243" s="1437"/>
      <c r="CJ243" s="1437"/>
      <c r="CK243" s="1437"/>
      <c r="CL243" s="1437"/>
      <c r="CM243" s="1437"/>
      <c r="CN243" s="1503"/>
    </row>
    <row r="244" spans="2:92" ht="14.4" thickBot="1" x14ac:dyDescent="0.3">
      <c r="B244"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4" s="1427" t="s">
        <v>2229</v>
      </c>
      <c r="D244" s="1428" t="s">
        <v>2230</v>
      </c>
      <c r="E244" s="1429" t="s">
        <v>775</v>
      </c>
      <c r="F244" s="1430" t="str">
        <f>VLOOKUP(TBL5_OptBen[[#This Row],[Option Type (defined list)]],'Option Typs_Grps'!B$2:C$47, 2, FALSE)</f>
        <v>Distribution Options</v>
      </c>
      <c r="G244" s="1427" t="s">
        <v>1871</v>
      </c>
      <c r="H244" s="1428" t="s">
        <v>796</v>
      </c>
      <c r="I244" s="1431" t="s">
        <v>355</v>
      </c>
      <c r="J244" s="1432" t="s">
        <v>146</v>
      </c>
      <c r="K244" s="1433">
        <v>2</v>
      </c>
      <c r="L244" s="366"/>
      <c r="M244" s="366"/>
      <c r="N244" s="366"/>
      <c r="O244" s="1577"/>
      <c r="P244" s="1578"/>
      <c r="Q244" s="1579"/>
      <c r="R244" s="1434"/>
      <c r="S244" s="1435"/>
      <c r="T244" s="1435"/>
      <c r="U244" s="1435"/>
      <c r="V244" s="1435">
        <v>-24</v>
      </c>
      <c r="W244" s="1435">
        <v>-24</v>
      </c>
      <c r="X244" s="1435">
        <v>-24</v>
      </c>
      <c r="Y244" s="1435">
        <v>-24</v>
      </c>
      <c r="Z244" s="1435">
        <v>-24</v>
      </c>
      <c r="AA244" s="1435">
        <v>-24</v>
      </c>
      <c r="AB244" s="1435">
        <v>-24</v>
      </c>
      <c r="AC244" s="1435">
        <v>-24</v>
      </c>
      <c r="AD244" s="1435">
        <v>-24</v>
      </c>
      <c r="AE244" s="1435">
        <v>-24</v>
      </c>
      <c r="AF244" s="1435">
        <v>-6.6651550000000004</v>
      </c>
      <c r="AG244" s="1435">
        <v>-20.167673099999998</v>
      </c>
      <c r="AH244" s="1435">
        <v>-9.5671610000000005</v>
      </c>
      <c r="AI244" s="1435">
        <v>-11.035841899999999</v>
      </c>
      <c r="AJ244" s="1435">
        <v>-7.6652050000000003</v>
      </c>
      <c r="AK244" s="1435">
        <v>-6.2436823800000001</v>
      </c>
      <c r="AL244" s="1435">
        <v>-12.03124</v>
      </c>
      <c r="AM244" s="1435">
        <v>-12.600627899999999</v>
      </c>
      <c r="AN244" s="1435">
        <v>-12.830155400000001</v>
      </c>
      <c r="AO244" s="1435">
        <v>0</v>
      </c>
      <c r="AP244" s="1435">
        <v>0</v>
      </c>
      <c r="AQ244" s="1435">
        <v>0</v>
      </c>
      <c r="AR244" s="1435">
        <v>0</v>
      </c>
      <c r="AS244" s="1435">
        <v>0</v>
      </c>
      <c r="AT244" s="1435">
        <v>0</v>
      </c>
      <c r="AU244" s="1435">
        <v>0</v>
      </c>
      <c r="AV244" s="1435">
        <v>0</v>
      </c>
      <c r="AW244" s="1435">
        <v>0</v>
      </c>
      <c r="AX244" s="1435">
        <v>0</v>
      </c>
      <c r="AY244" s="1435">
        <v>0</v>
      </c>
      <c r="AZ244" s="1435">
        <v>0</v>
      </c>
      <c r="BA244" s="1435">
        <v>0</v>
      </c>
      <c r="BB244" s="1435">
        <v>0</v>
      </c>
      <c r="BC244" s="1435">
        <v>0</v>
      </c>
      <c r="BD244" s="1435">
        <v>0</v>
      </c>
      <c r="BE244" s="1435">
        <v>0</v>
      </c>
      <c r="BF244" s="1435">
        <v>0</v>
      </c>
      <c r="BG244" s="1435">
        <v>0</v>
      </c>
      <c r="BH244" s="1435">
        <v>0</v>
      </c>
      <c r="BI244" s="1435">
        <v>0</v>
      </c>
      <c r="BJ244" s="1435">
        <v>0</v>
      </c>
      <c r="BK244" s="1435">
        <v>0</v>
      </c>
      <c r="BL244" s="1435">
        <v>0</v>
      </c>
      <c r="BM244" s="1435">
        <v>0</v>
      </c>
      <c r="BN244" s="1435">
        <v>0</v>
      </c>
      <c r="BO244" s="1435">
        <v>0</v>
      </c>
      <c r="BP244" s="1436"/>
      <c r="BQ244" s="1437"/>
      <c r="BR244" s="1437"/>
      <c r="BS244" s="1437"/>
      <c r="BT244" s="1437"/>
      <c r="BU244" s="1437"/>
      <c r="BV244" s="1437"/>
      <c r="BW244" s="1437"/>
      <c r="BX244" s="1437"/>
      <c r="BY244" s="1437"/>
      <c r="BZ244" s="1437"/>
      <c r="CA244" s="1437"/>
      <c r="CB244" s="1437"/>
      <c r="CC244" s="1437"/>
      <c r="CD244" s="1437"/>
      <c r="CE244" s="1437"/>
      <c r="CF244" s="1437"/>
      <c r="CG244" s="1437"/>
      <c r="CH244" s="1437"/>
      <c r="CI244" s="1437"/>
      <c r="CJ244" s="1437"/>
      <c r="CK244" s="1437"/>
      <c r="CL244" s="1437"/>
      <c r="CM244" s="1437"/>
      <c r="CN244" s="1503"/>
    </row>
    <row r="245" spans="2:92" ht="14.4" thickBot="1" x14ac:dyDescent="0.3">
      <c r="B245"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5" s="1427" t="s">
        <v>2246</v>
      </c>
      <c r="D245" s="1428" t="s">
        <v>2231</v>
      </c>
      <c r="E245" s="1429" t="s">
        <v>775</v>
      </c>
      <c r="F245" s="1430" t="str">
        <f>VLOOKUP(TBL5_OptBen[[#This Row],[Option Type (defined list)]],'Option Typs_Grps'!B$2:C$47, 2, FALSE)</f>
        <v>Distribution Options</v>
      </c>
      <c r="G245" s="1427" t="s">
        <v>1871</v>
      </c>
      <c r="H245" s="1428" t="s">
        <v>796</v>
      </c>
      <c r="I245" s="1431" t="s">
        <v>355</v>
      </c>
      <c r="J245" s="1432" t="s">
        <v>146</v>
      </c>
      <c r="K245" s="1433">
        <v>2</v>
      </c>
      <c r="L245" s="366"/>
      <c r="M245" s="366">
        <v>0</v>
      </c>
      <c r="N245" s="366">
        <v>0</v>
      </c>
      <c r="O245" s="1577">
        <v>0</v>
      </c>
      <c r="P245" s="1578">
        <v>0</v>
      </c>
      <c r="Q245" s="1579">
        <v>0</v>
      </c>
      <c r="R245" s="1434">
        <v>0</v>
      </c>
      <c r="S245" s="1435">
        <v>0</v>
      </c>
      <c r="T245" s="1435">
        <v>0</v>
      </c>
      <c r="U245" s="1435">
        <v>0</v>
      </c>
      <c r="V245" s="1435">
        <v>0</v>
      </c>
      <c r="W245" s="1435">
        <v>0</v>
      </c>
      <c r="X245" s="1435">
        <v>0</v>
      </c>
      <c r="Y245" s="1435">
        <v>0</v>
      </c>
      <c r="Z245" s="1435">
        <v>0</v>
      </c>
      <c r="AA245" s="1435">
        <v>0</v>
      </c>
      <c r="AB245" s="1435">
        <v>0</v>
      </c>
      <c r="AC245" s="1435">
        <v>0</v>
      </c>
      <c r="AD245" s="1435">
        <v>0</v>
      </c>
      <c r="AE245" s="1435">
        <v>0</v>
      </c>
      <c r="AF245" s="1435">
        <v>0</v>
      </c>
      <c r="AG245" s="1435">
        <v>0</v>
      </c>
      <c r="AH245" s="1435">
        <v>0</v>
      </c>
      <c r="AI245" s="1435">
        <v>0</v>
      </c>
      <c r="AJ245" s="1435">
        <v>0</v>
      </c>
      <c r="AK245" s="1435">
        <v>0</v>
      </c>
      <c r="AL245" s="1435">
        <v>0</v>
      </c>
      <c r="AM245" s="1435">
        <v>0</v>
      </c>
      <c r="AN245" s="1435">
        <v>0</v>
      </c>
      <c r="AO245" s="1435">
        <v>0</v>
      </c>
      <c r="AP245" s="1435">
        <v>0</v>
      </c>
      <c r="AQ245" s="1435">
        <v>0</v>
      </c>
      <c r="AR245" s="1435">
        <v>0</v>
      </c>
      <c r="AS245" s="1435">
        <v>0</v>
      </c>
      <c r="AT245" s="1435">
        <v>0</v>
      </c>
      <c r="AU245" s="1435">
        <v>0</v>
      </c>
      <c r="AV245" s="1435">
        <v>0</v>
      </c>
      <c r="AW245" s="1435">
        <v>0</v>
      </c>
      <c r="AX245" s="1435">
        <v>0</v>
      </c>
      <c r="AY245" s="1435">
        <v>0</v>
      </c>
      <c r="AZ245" s="1435">
        <v>0</v>
      </c>
      <c r="BA245" s="1435">
        <v>0</v>
      </c>
      <c r="BB245" s="1435">
        <v>0</v>
      </c>
      <c r="BC245" s="1435">
        <v>0</v>
      </c>
      <c r="BD245" s="1435">
        <v>0</v>
      </c>
      <c r="BE245" s="1435">
        <v>0</v>
      </c>
      <c r="BF245" s="1435">
        <v>0</v>
      </c>
      <c r="BG245" s="1435">
        <v>0</v>
      </c>
      <c r="BH245" s="1435">
        <v>0</v>
      </c>
      <c r="BI245" s="1435">
        <v>0</v>
      </c>
      <c r="BJ245" s="1435">
        <v>0</v>
      </c>
      <c r="BK245" s="1435">
        <v>0</v>
      </c>
      <c r="BL245" s="1435">
        <v>0</v>
      </c>
      <c r="BM245" s="1435">
        <v>0</v>
      </c>
      <c r="BN245" s="1435">
        <v>0</v>
      </c>
      <c r="BO245" s="1435">
        <v>0</v>
      </c>
      <c r="BP245" s="1436"/>
      <c r="BQ245" s="1437"/>
      <c r="BR245" s="1437"/>
      <c r="BS245" s="1437"/>
      <c r="BT245" s="1437"/>
      <c r="BU245" s="1437"/>
      <c r="BV245" s="1437"/>
      <c r="BW245" s="1437"/>
      <c r="BX245" s="1437"/>
      <c r="BY245" s="1437"/>
      <c r="BZ245" s="1437"/>
      <c r="CA245" s="1437"/>
      <c r="CB245" s="1437"/>
      <c r="CC245" s="1437"/>
      <c r="CD245" s="1437"/>
      <c r="CE245" s="1437"/>
      <c r="CF245" s="1437"/>
      <c r="CG245" s="1437"/>
      <c r="CH245" s="1437"/>
      <c r="CI245" s="1437"/>
      <c r="CJ245" s="1437"/>
      <c r="CK245" s="1437"/>
      <c r="CL245" s="1437"/>
      <c r="CM245" s="1437"/>
      <c r="CN245" s="1503"/>
    </row>
    <row r="246" spans="2:92" ht="14.4" thickBot="1" x14ac:dyDescent="0.3">
      <c r="B246"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6" s="1427" t="s">
        <v>2247</v>
      </c>
      <c r="D246" s="1428" t="s">
        <v>2232</v>
      </c>
      <c r="E246" s="1429" t="s">
        <v>775</v>
      </c>
      <c r="F246" s="1430" t="str">
        <f>VLOOKUP(TBL5_OptBen[[#This Row],[Option Type (defined list)]],'Option Typs_Grps'!B$2:C$47, 2, FALSE)</f>
        <v>Distribution Options</v>
      </c>
      <c r="G246" s="1427" t="s">
        <v>1871</v>
      </c>
      <c r="H246" s="1428" t="s">
        <v>796</v>
      </c>
      <c r="I246" s="1431" t="s">
        <v>355</v>
      </c>
      <c r="J246" s="1432" t="s">
        <v>146</v>
      </c>
      <c r="K246" s="1433">
        <v>2</v>
      </c>
      <c r="L246" s="366"/>
      <c r="M246" s="366"/>
      <c r="N246" s="366"/>
      <c r="O246" s="1577"/>
      <c r="P246" s="1578"/>
      <c r="Q246" s="1579"/>
      <c r="R246" s="1434"/>
      <c r="S246" s="1435">
        <v>-14.03187</v>
      </c>
      <c r="T246" s="1435">
        <v>-15</v>
      </c>
      <c r="U246" s="1435">
        <v>-10.634192499999999</v>
      </c>
      <c r="V246" s="1435">
        <v>-11.51873</v>
      </c>
      <c r="W246" s="1435">
        <v>-15</v>
      </c>
      <c r="X246" s="1435">
        <v>-15</v>
      </c>
      <c r="Y246" s="1435">
        <v>-15</v>
      </c>
      <c r="Z246" s="1435">
        <v>-15</v>
      </c>
      <c r="AA246" s="1435">
        <v>-15</v>
      </c>
      <c r="AB246" s="1435">
        <v>-15</v>
      </c>
      <c r="AC246" s="1435">
        <v>-15</v>
      </c>
      <c r="AD246" s="1435">
        <v>-15</v>
      </c>
      <c r="AE246" s="1435">
        <v>-15</v>
      </c>
      <c r="AF246" s="1435">
        <v>-15</v>
      </c>
      <c r="AG246" s="1435">
        <v>0</v>
      </c>
      <c r="AH246" s="1435">
        <v>-8.7157099999999996</v>
      </c>
      <c r="AI246" s="1435">
        <v>-7.6066260000000003</v>
      </c>
      <c r="AJ246" s="1435">
        <v>-4.7986399999999998</v>
      </c>
      <c r="AK246" s="1435">
        <v>-5.5329600000000001</v>
      </c>
      <c r="AL246" s="1435">
        <v>0</v>
      </c>
      <c r="AM246" s="1435">
        <v>0</v>
      </c>
      <c r="AN246" s="1435">
        <v>-7.4606989999999996E-14</v>
      </c>
      <c r="AO246" s="1435">
        <v>0</v>
      </c>
      <c r="AP246" s="1435">
        <v>0</v>
      </c>
      <c r="AQ246" s="1435">
        <v>0</v>
      </c>
      <c r="AR246" s="1435">
        <v>0</v>
      </c>
      <c r="AS246" s="1435">
        <v>0</v>
      </c>
      <c r="AT246" s="1435">
        <v>0</v>
      </c>
      <c r="AU246" s="1435">
        <v>0</v>
      </c>
      <c r="AV246" s="1435">
        <v>0</v>
      </c>
      <c r="AW246" s="1435">
        <v>-1.08192</v>
      </c>
      <c r="AX246" s="1435">
        <v>-0.93674000000000002</v>
      </c>
      <c r="AY246" s="1435">
        <v>-1.8993599999999999</v>
      </c>
      <c r="AZ246" s="1435">
        <v>-2.21428</v>
      </c>
      <c r="BA246" s="1435">
        <v>-2.9347099999999999</v>
      </c>
      <c r="BB246" s="1435">
        <v>-4.9023547199999999</v>
      </c>
      <c r="BC246" s="1435">
        <v>-2.1027107200000001</v>
      </c>
      <c r="BD246" s="1435">
        <v>-1.2539513099999999</v>
      </c>
      <c r="BE246" s="1435">
        <v>-1.1940738</v>
      </c>
      <c r="BF246" s="1435">
        <v>-2.1721403600000002</v>
      </c>
      <c r="BG246" s="1435">
        <v>-2.9606575999999998</v>
      </c>
      <c r="BH246" s="1435">
        <v>-2.0064158399999998</v>
      </c>
      <c r="BI246" s="1435">
        <v>-3.8079559999999999</v>
      </c>
      <c r="BJ246" s="1435">
        <v>-4.1369249999999997</v>
      </c>
      <c r="BK246" s="1435">
        <v>-1.64345253</v>
      </c>
      <c r="BL246" s="1435">
        <v>-1.12374</v>
      </c>
      <c r="BM246" s="1435">
        <v>-1.1948175400000001</v>
      </c>
      <c r="BN246" s="1435">
        <v>-1.574775</v>
      </c>
      <c r="BO246" s="1435">
        <v>-2.8373525100000001</v>
      </c>
      <c r="BP246" s="1436"/>
      <c r="BQ246" s="1437"/>
      <c r="BR246" s="1437"/>
      <c r="BS246" s="1437"/>
      <c r="BT246" s="1437"/>
      <c r="BU246" s="1437"/>
      <c r="BV246" s="1437"/>
      <c r="BW246" s="1437"/>
      <c r="BX246" s="1437"/>
      <c r="BY246" s="1437"/>
      <c r="BZ246" s="1437"/>
      <c r="CA246" s="1437"/>
      <c r="CB246" s="1437"/>
      <c r="CC246" s="1437"/>
      <c r="CD246" s="1437"/>
      <c r="CE246" s="1437"/>
      <c r="CF246" s="1437"/>
      <c r="CG246" s="1437"/>
      <c r="CH246" s="1437"/>
      <c r="CI246" s="1437"/>
      <c r="CJ246" s="1437"/>
      <c r="CK246" s="1437"/>
      <c r="CL246" s="1437"/>
      <c r="CM246" s="1437"/>
      <c r="CN246" s="1503"/>
    </row>
    <row r="247" spans="2:92" ht="14.4" thickBot="1" x14ac:dyDescent="0.3">
      <c r="B247"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7" s="1427" t="s">
        <v>2233</v>
      </c>
      <c r="D247" s="1428" t="s">
        <v>2234</v>
      </c>
      <c r="E247" s="1429" t="s">
        <v>775</v>
      </c>
      <c r="F247" s="1430" t="str">
        <f>VLOOKUP(TBL5_OptBen[[#This Row],[Option Type (defined list)]],'Option Typs_Grps'!B$2:C$47, 2, FALSE)</f>
        <v>Distribution Options</v>
      </c>
      <c r="G247" s="1427" t="s">
        <v>1871</v>
      </c>
      <c r="H247" s="1428" t="s">
        <v>796</v>
      </c>
      <c r="I247" s="1431" t="s">
        <v>355</v>
      </c>
      <c r="J247" s="1432" t="s">
        <v>146</v>
      </c>
      <c r="K247" s="1433">
        <v>2</v>
      </c>
      <c r="L247" s="366"/>
      <c r="M247" s="366"/>
      <c r="N247" s="366"/>
      <c r="O247" s="1577"/>
      <c r="P247" s="1578"/>
      <c r="Q247" s="1579"/>
      <c r="R247" s="1434"/>
      <c r="S247" s="1435"/>
      <c r="T247" s="1435"/>
      <c r="U247" s="1435"/>
      <c r="V247" s="1435">
        <v>-19.385684999999999</v>
      </c>
      <c r="W247" s="1435">
        <v>-9.3207609999999992</v>
      </c>
      <c r="X247" s="1435">
        <v>-6.0017952899999996</v>
      </c>
      <c r="Y247" s="1435">
        <v>-6.7612509999999997</v>
      </c>
      <c r="Z247" s="1435">
        <v>-6.1342230000000004</v>
      </c>
      <c r="AA247" s="1435">
        <v>-4.2291210000000001</v>
      </c>
      <c r="AB247" s="1435">
        <v>-2.2625508299999999</v>
      </c>
      <c r="AC247" s="1435">
        <v>-8.2293219999999998</v>
      </c>
      <c r="AD247" s="1435">
        <v>-7.1226890000000003</v>
      </c>
      <c r="AE247" s="1435">
        <v>-6.0176559999999997</v>
      </c>
      <c r="AF247" s="1435">
        <v>0</v>
      </c>
      <c r="AG247" s="1435">
        <v>-2.1</v>
      </c>
      <c r="AH247" s="1435">
        <v>-2.1</v>
      </c>
      <c r="AI247" s="1435">
        <v>-2.1</v>
      </c>
      <c r="AJ247" s="1435">
        <v>0</v>
      </c>
      <c r="AK247" s="1435">
        <v>0</v>
      </c>
      <c r="AL247" s="1435">
        <v>0</v>
      </c>
      <c r="AM247" s="1435">
        <v>0</v>
      </c>
      <c r="AN247" s="1435">
        <v>0</v>
      </c>
      <c r="AO247" s="1435">
        <v>0</v>
      </c>
      <c r="AP247" s="1435">
        <v>0</v>
      </c>
      <c r="AQ247" s="1435">
        <v>0</v>
      </c>
      <c r="AR247" s="1435">
        <v>0</v>
      </c>
      <c r="AS247" s="1435">
        <v>0</v>
      </c>
      <c r="AT247" s="1435">
        <v>0</v>
      </c>
      <c r="AU247" s="1435">
        <v>0</v>
      </c>
      <c r="AV247" s="1435">
        <v>0</v>
      </c>
      <c r="AW247" s="1435">
        <v>0</v>
      </c>
      <c r="AX247" s="1435">
        <v>0</v>
      </c>
      <c r="AY247" s="1435">
        <v>0</v>
      </c>
      <c r="AZ247" s="1435">
        <v>0</v>
      </c>
      <c r="BA247" s="1435">
        <v>0</v>
      </c>
      <c r="BB247" s="1435">
        <v>0</v>
      </c>
      <c r="BC247" s="1435">
        <v>0</v>
      </c>
      <c r="BD247" s="1435">
        <v>0</v>
      </c>
      <c r="BE247" s="1435">
        <v>0</v>
      </c>
      <c r="BF247" s="1435">
        <v>0</v>
      </c>
      <c r="BG247" s="1435">
        <v>0</v>
      </c>
      <c r="BH247" s="1435">
        <v>0</v>
      </c>
      <c r="BI247" s="1435">
        <v>0</v>
      </c>
      <c r="BJ247" s="1435">
        <v>0</v>
      </c>
      <c r="BK247" s="1435">
        <v>0</v>
      </c>
      <c r="BL247" s="1435">
        <v>0</v>
      </c>
      <c r="BM247" s="1435">
        <v>0</v>
      </c>
      <c r="BN247" s="1435">
        <v>0</v>
      </c>
      <c r="BO247" s="1435">
        <v>0</v>
      </c>
      <c r="BP247" s="1436"/>
      <c r="BQ247" s="1437"/>
      <c r="BR247" s="1437"/>
      <c r="BS247" s="1437"/>
      <c r="BT247" s="1437"/>
      <c r="BU247" s="1437"/>
      <c r="BV247" s="1437"/>
      <c r="BW247" s="1437"/>
      <c r="BX247" s="1437"/>
      <c r="BY247" s="1437"/>
      <c r="BZ247" s="1437"/>
      <c r="CA247" s="1437"/>
      <c r="CB247" s="1437"/>
      <c r="CC247" s="1437"/>
      <c r="CD247" s="1437"/>
      <c r="CE247" s="1437"/>
      <c r="CF247" s="1437"/>
      <c r="CG247" s="1437"/>
      <c r="CH247" s="1437"/>
      <c r="CI247" s="1437"/>
      <c r="CJ247" s="1437"/>
      <c r="CK247" s="1437"/>
      <c r="CL247" s="1437"/>
      <c r="CM247" s="1437"/>
      <c r="CN247" s="1503"/>
    </row>
    <row r="248" spans="2:92" ht="14.4" thickBot="1" x14ac:dyDescent="0.3">
      <c r="B248"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48" s="1427" t="s">
        <v>1740</v>
      </c>
      <c r="D248" s="1428" t="s">
        <v>2008</v>
      </c>
      <c r="E248" s="1429" t="s">
        <v>769</v>
      </c>
      <c r="F248" s="1430" t="str">
        <f>VLOOKUP(TBL5_OptBen[[#This Row],[Option Type (defined list)]],'Option Typs_Grps'!B$2:C$47, 2, FALSE)</f>
        <v>Resource Options</v>
      </c>
      <c r="G248" s="1427" t="s">
        <v>1871</v>
      </c>
      <c r="H248" s="1428" t="s">
        <v>796</v>
      </c>
      <c r="I248" s="1431" t="s">
        <v>355</v>
      </c>
      <c r="J248" s="1432" t="s">
        <v>146</v>
      </c>
      <c r="K248" s="1433">
        <v>2</v>
      </c>
      <c r="L248" s="366"/>
      <c r="M248" s="366"/>
      <c r="N248" s="366"/>
      <c r="O248" s="1577"/>
      <c r="P248" s="1578"/>
      <c r="Q248" s="1579"/>
      <c r="R248" s="1434"/>
      <c r="S248" s="1435"/>
      <c r="T248" s="1435"/>
      <c r="U248" s="1435"/>
      <c r="V248" s="1435"/>
      <c r="W248" s="1435"/>
      <c r="X248" s="1435"/>
      <c r="Y248" s="1435"/>
      <c r="Z248" s="1435"/>
      <c r="AA248" s="1435"/>
      <c r="AB248" s="1435"/>
      <c r="AC248" s="1435"/>
      <c r="AD248" s="1435"/>
      <c r="AE248" s="1435"/>
      <c r="AF248" s="1435"/>
      <c r="AG248" s="1435"/>
      <c r="AH248" s="1435"/>
      <c r="AI248" s="1435"/>
      <c r="AJ248" s="1435"/>
      <c r="AK248" s="1435"/>
      <c r="AL248" s="1435"/>
      <c r="AM248" s="1435"/>
      <c r="AN248" s="1435"/>
      <c r="AO248" s="1435">
        <v>0</v>
      </c>
      <c r="AP248" s="1435">
        <v>0</v>
      </c>
      <c r="AQ248" s="1435">
        <v>0</v>
      </c>
      <c r="AR248" s="1435">
        <v>0</v>
      </c>
      <c r="AS248" s="1435">
        <v>0</v>
      </c>
      <c r="AT248" s="1435">
        <v>0</v>
      </c>
      <c r="AU248" s="1435">
        <v>0</v>
      </c>
      <c r="AV248" s="1435">
        <v>0</v>
      </c>
      <c r="AW248" s="1435">
        <v>0</v>
      </c>
      <c r="AX248" s="1435">
        <v>0</v>
      </c>
      <c r="AY248" s="1435">
        <v>0</v>
      </c>
      <c r="AZ248" s="1435">
        <v>0</v>
      </c>
      <c r="BA248" s="1435">
        <v>0</v>
      </c>
      <c r="BB248" s="1435">
        <v>0</v>
      </c>
      <c r="BC248" s="1435">
        <v>0</v>
      </c>
      <c r="BD248" s="1435">
        <v>0</v>
      </c>
      <c r="BE248" s="1435">
        <v>0</v>
      </c>
      <c r="BF248" s="1435">
        <v>0</v>
      </c>
      <c r="BG248" s="1435">
        <v>0</v>
      </c>
      <c r="BH248" s="1435">
        <v>0</v>
      </c>
      <c r="BI248" s="1435">
        <v>0</v>
      </c>
      <c r="BJ248" s="1435">
        <v>0</v>
      </c>
      <c r="BK248" s="1435">
        <v>0</v>
      </c>
      <c r="BL248" s="1435">
        <v>0</v>
      </c>
      <c r="BM248" s="1435">
        <v>0</v>
      </c>
      <c r="BN248" s="1435">
        <v>0</v>
      </c>
      <c r="BO248" s="1435">
        <v>0</v>
      </c>
      <c r="BP248" s="1436"/>
      <c r="BQ248" s="1437"/>
      <c r="BR248" s="1437"/>
      <c r="BS248" s="1437"/>
      <c r="BT248" s="1437"/>
      <c r="BU248" s="1437"/>
      <c r="BV248" s="1437"/>
      <c r="BW248" s="1437"/>
      <c r="BX248" s="1437"/>
      <c r="BY248" s="1437"/>
      <c r="BZ248" s="1437"/>
      <c r="CA248" s="1437"/>
      <c r="CB248" s="1437"/>
      <c r="CC248" s="1437"/>
      <c r="CD248" s="1437"/>
      <c r="CE248" s="1437"/>
      <c r="CF248" s="1437"/>
      <c r="CG248" s="1437"/>
      <c r="CH248" s="1437"/>
      <c r="CI248" s="1437"/>
      <c r="CJ248" s="1437"/>
      <c r="CK248" s="1437"/>
      <c r="CL248" s="1437"/>
      <c r="CM248" s="1437"/>
      <c r="CN248" s="1503"/>
    </row>
    <row r="249" spans="2:92" ht="14.4" thickBot="1" x14ac:dyDescent="0.3">
      <c r="B249"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49" s="1427" t="s">
        <v>2235</v>
      </c>
      <c r="D249" s="1428" t="s">
        <v>2249</v>
      </c>
      <c r="E249" s="1429" t="s">
        <v>769</v>
      </c>
      <c r="F249" s="1430" t="str">
        <f>VLOOKUP(TBL5_OptBen[[#This Row],[Option Type (defined list)]],'Option Typs_Grps'!B$2:C$47, 2, FALSE)</f>
        <v>Resource Options</v>
      </c>
      <c r="G249" s="1427" t="s">
        <v>1871</v>
      </c>
      <c r="H249" s="1428" t="s">
        <v>796</v>
      </c>
      <c r="I249" s="1431" t="s">
        <v>355</v>
      </c>
      <c r="J249" s="1432" t="s">
        <v>146</v>
      </c>
      <c r="K249" s="1433">
        <v>2</v>
      </c>
      <c r="L249" s="366"/>
      <c r="M249" s="366"/>
      <c r="N249" s="366"/>
      <c r="O249" s="1577"/>
      <c r="P249" s="1578"/>
      <c r="Q249" s="1579"/>
      <c r="R249" s="1434"/>
      <c r="S249" s="1435"/>
      <c r="T249" s="1435"/>
      <c r="U249" s="1435"/>
      <c r="V249" s="1435"/>
      <c r="W249" s="1435"/>
      <c r="X249" s="1435"/>
      <c r="Y249" s="1435"/>
      <c r="Z249" s="1435"/>
      <c r="AA249" s="1435"/>
      <c r="AB249" s="1435"/>
      <c r="AC249" s="1435"/>
      <c r="AD249" s="1435"/>
      <c r="AE249" s="1435"/>
      <c r="AF249" s="1435"/>
      <c r="AG249" s="1435"/>
      <c r="AH249" s="1435"/>
      <c r="AI249" s="1435"/>
      <c r="AJ249" s="1435"/>
      <c r="AK249" s="1435"/>
      <c r="AL249" s="1435"/>
      <c r="AM249" s="1435">
        <v>-50</v>
      </c>
      <c r="AN249" s="1435">
        <v>-50</v>
      </c>
      <c r="AO249" s="1435">
        <v>-50</v>
      </c>
      <c r="AP249" s="1435">
        <v>-44.590814999999999</v>
      </c>
      <c r="AQ249" s="1435">
        <v>-50</v>
      </c>
      <c r="AR249" s="1435">
        <v>-50</v>
      </c>
      <c r="AS249" s="1435">
        <v>-49.633544000000001</v>
      </c>
      <c r="AT249" s="1435">
        <v>-48.496359999999996</v>
      </c>
      <c r="AU249" s="1435">
        <v>-49.282669999999996</v>
      </c>
      <c r="AV249" s="1435">
        <v>-50</v>
      </c>
      <c r="AW249" s="1435">
        <v>-50</v>
      </c>
      <c r="AX249" s="1435">
        <v>-50</v>
      </c>
      <c r="AY249" s="1435">
        <v>-50</v>
      </c>
      <c r="AZ249" s="1435">
        <v>-50</v>
      </c>
      <c r="BA249" s="1435">
        <v>-50</v>
      </c>
      <c r="BB249" s="1435">
        <v>-50</v>
      </c>
      <c r="BC249" s="1435">
        <v>-50</v>
      </c>
      <c r="BD249" s="1435">
        <v>-50</v>
      </c>
      <c r="BE249" s="1435">
        <v>-50</v>
      </c>
      <c r="BF249" s="1435">
        <v>-50</v>
      </c>
      <c r="BG249" s="1435">
        <v>-50</v>
      </c>
      <c r="BH249" s="1435">
        <v>-50</v>
      </c>
      <c r="BI249" s="1435">
        <v>-50</v>
      </c>
      <c r="BJ249" s="1435">
        <v>-50</v>
      </c>
      <c r="BK249" s="1435">
        <v>-50</v>
      </c>
      <c r="BL249" s="1435">
        <v>-50</v>
      </c>
      <c r="BM249" s="1435">
        <v>-50</v>
      </c>
      <c r="BN249" s="1435">
        <v>-50</v>
      </c>
      <c r="BO249" s="1435">
        <v>-50</v>
      </c>
      <c r="BP249" s="1436"/>
      <c r="BQ249" s="1437"/>
      <c r="BR249" s="1437"/>
      <c r="BS249" s="1437"/>
      <c r="BT249" s="1437"/>
      <c r="BU249" s="1437"/>
      <c r="BV249" s="1437"/>
      <c r="BW249" s="1437"/>
      <c r="BX249" s="1437"/>
      <c r="BY249" s="1437"/>
      <c r="BZ249" s="1437"/>
      <c r="CA249" s="1437"/>
      <c r="CB249" s="1437"/>
      <c r="CC249" s="1437"/>
      <c r="CD249" s="1437"/>
      <c r="CE249" s="1437"/>
      <c r="CF249" s="1437"/>
      <c r="CG249" s="1437"/>
      <c r="CH249" s="1437"/>
      <c r="CI249" s="1437"/>
      <c r="CJ249" s="1437"/>
      <c r="CK249" s="1437"/>
      <c r="CL249" s="1437"/>
      <c r="CM249" s="1437"/>
      <c r="CN249" s="1503"/>
    </row>
    <row r="250" spans="2:92" ht="14.4" thickBot="1" x14ac:dyDescent="0.3">
      <c r="B250"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427" t="s">
        <v>1732</v>
      </c>
      <c r="D250" s="1428" t="s">
        <v>1609</v>
      </c>
      <c r="E250" s="1429" t="s">
        <v>1240</v>
      </c>
      <c r="F250" s="1430" t="str">
        <f>VLOOKUP(TBL5_OptBen[[#This Row],[Option Type (defined list)]],'Option Typs_Grps'!B$2:C$47, 2, FALSE)</f>
        <v>Customer Options</v>
      </c>
      <c r="G250" s="1427" t="s">
        <v>1871</v>
      </c>
      <c r="H250" s="1428" t="s">
        <v>796</v>
      </c>
      <c r="I250" s="1431" t="s">
        <v>355</v>
      </c>
      <c r="J250" s="1432" t="s">
        <v>146</v>
      </c>
      <c r="K250" s="1433">
        <v>2</v>
      </c>
      <c r="L250" s="366"/>
      <c r="M250" s="366"/>
      <c r="N250" s="366"/>
      <c r="O250" s="1577"/>
      <c r="P250" s="1578"/>
      <c r="Q250" s="1579"/>
      <c r="R250" s="1434">
        <v>0.2293</v>
      </c>
      <c r="S250" s="1435">
        <v>0.45700000000000002</v>
      </c>
      <c r="T250" s="1435">
        <v>0.68340000000000001</v>
      </c>
      <c r="U250" s="1435">
        <v>0.90879999999999994</v>
      </c>
      <c r="V250" s="1435">
        <v>1.1334</v>
      </c>
      <c r="W250" s="1435">
        <v>1.5717000000000001</v>
      </c>
      <c r="X250" s="1435">
        <v>2.0093999999999999</v>
      </c>
      <c r="Y250" s="1435">
        <v>2.4467999999999996</v>
      </c>
      <c r="Z250" s="1435">
        <v>2.8837999999999999</v>
      </c>
      <c r="AA250" s="1435">
        <v>3.3206000000000002</v>
      </c>
      <c r="AB250" s="1435">
        <v>3.5428999999999999</v>
      </c>
      <c r="AC250" s="1435">
        <v>3.7650999999999999</v>
      </c>
      <c r="AD250" s="1435">
        <v>3.9870999999999999</v>
      </c>
      <c r="AE250" s="1435">
        <v>4.2089999999999996</v>
      </c>
      <c r="AF250" s="1435">
        <v>4.4307999999999996</v>
      </c>
      <c r="AG250" s="1435">
        <v>4.6524999999999999</v>
      </c>
      <c r="AH250" s="1435">
        <v>4.6711</v>
      </c>
      <c r="AI250" s="1435">
        <v>4.6896999999999993</v>
      </c>
      <c r="AJ250" s="1435">
        <v>4.7081999999999997</v>
      </c>
      <c r="AK250" s="1435">
        <v>4.7267000000000001</v>
      </c>
      <c r="AL250" s="1435">
        <v>4.7451000000000008</v>
      </c>
      <c r="AM250" s="1435">
        <v>4.7636000000000003</v>
      </c>
      <c r="AN250" s="1435">
        <v>4.782</v>
      </c>
      <c r="AO250" s="1435">
        <v>4.8004000000000007</v>
      </c>
      <c r="AP250" s="1435">
        <v>4.8187999999999995</v>
      </c>
      <c r="AQ250" s="1435">
        <v>4.8247999999999998</v>
      </c>
      <c r="AR250" s="1435">
        <v>4.8307000000000002</v>
      </c>
      <c r="AS250" s="1435">
        <v>4.8365999999999998</v>
      </c>
      <c r="AT250" s="1435">
        <v>4.8425000000000002</v>
      </c>
      <c r="AU250" s="1435">
        <v>4.8485000000000005</v>
      </c>
      <c r="AV250" s="1435">
        <v>4.8544</v>
      </c>
      <c r="AW250" s="1435">
        <v>4.8603000000000005</v>
      </c>
      <c r="AX250" s="1435">
        <v>4.8662000000000001</v>
      </c>
      <c r="AY250" s="1435">
        <v>4.8721999999999994</v>
      </c>
      <c r="AZ250" s="1435">
        <v>4.8780999999999999</v>
      </c>
      <c r="BA250" s="1435">
        <v>4.8840000000000003</v>
      </c>
      <c r="BB250" s="1435">
        <v>4.8899999999999997</v>
      </c>
      <c r="BC250" s="1435">
        <v>4.8959000000000001</v>
      </c>
      <c r="BD250" s="1435">
        <v>4.9017999999999997</v>
      </c>
      <c r="BE250" s="1435">
        <v>4.9077000000000002</v>
      </c>
      <c r="BF250" s="1435">
        <v>4.9137000000000004</v>
      </c>
      <c r="BG250" s="1435">
        <v>4.9196</v>
      </c>
      <c r="BH250" s="1435">
        <v>4.9255000000000004</v>
      </c>
      <c r="BI250" s="1435">
        <v>4.9314</v>
      </c>
      <c r="BJ250" s="1435">
        <v>4.9373999999999993</v>
      </c>
      <c r="BK250" s="1435">
        <v>4.9433000000000007</v>
      </c>
      <c r="BL250" s="1435">
        <v>4.9492000000000003</v>
      </c>
      <c r="BM250" s="1435">
        <v>4.9550999999999998</v>
      </c>
      <c r="BN250" s="1435">
        <v>4.9611000000000001</v>
      </c>
      <c r="BO250" s="1435">
        <v>4.9669999999999996</v>
      </c>
      <c r="BP250" s="1436">
        <v>4.9728999999999992</v>
      </c>
      <c r="BQ250" s="1437">
        <v>4.9788000000000006</v>
      </c>
      <c r="BR250" s="1437">
        <v>4.9847999999999999</v>
      </c>
      <c r="BS250" s="1437">
        <v>4.9907000000000004</v>
      </c>
      <c r="BT250" s="1437">
        <v>4.9965999999999999</v>
      </c>
      <c r="BU250" s="1437">
        <v>5.0026000000000002</v>
      </c>
      <c r="BV250" s="1437">
        <v>5.0085000000000006</v>
      </c>
      <c r="BW250" s="1437">
        <v>5.0144000000000002</v>
      </c>
      <c r="BX250" s="1437">
        <v>5.0202999999999998</v>
      </c>
      <c r="BY250" s="1437">
        <v>5.0263</v>
      </c>
      <c r="BZ250" s="1437">
        <v>5.0321999999999996</v>
      </c>
      <c r="CA250" s="1437">
        <v>5.0381999999999998</v>
      </c>
      <c r="CB250" s="1437">
        <v>5.0441000000000003</v>
      </c>
      <c r="CC250" s="1437">
        <v>5.0501000000000005</v>
      </c>
      <c r="CD250" s="1437">
        <v>5.056</v>
      </c>
      <c r="CE250" s="1437">
        <v>5.0618999999999996</v>
      </c>
      <c r="CF250" s="1437">
        <v>5.0678000000000001</v>
      </c>
      <c r="CG250" s="1437">
        <v>5.0738000000000003</v>
      </c>
      <c r="CH250" s="1437">
        <v>5.0796999999999999</v>
      </c>
      <c r="CI250" s="1437">
        <v>5.0856000000000003</v>
      </c>
      <c r="CJ250" s="1437">
        <v>5.0914999999999999</v>
      </c>
      <c r="CK250" s="1437">
        <v>5.0974999999999993</v>
      </c>
      <c r="CL250" s="1437">
        <v>5.1034000000000006</v>
      </c>
      <c r="CM250" s="1437">
        <v>5.1093000000000002</v>
      </c>
      <c r="CN250" s="1503">
        <v>5.1152999999999995</v>
      </c>
    </row>
    <row r="251" spans="2:92" ht="14.4" thickBot="1" x14ac:dyDescent="0.3">
      <c r="B251"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51" s="1427" t="s">
        <v>2251</v>
      </c>
      <c r="D251" s="1428" t="s">
        <v>2236</v>
      </c>
      <c r="E251" s="1429" t="s">
        <v>771</v>
      </c>
      <c r="F251" s="1430" t="str">
        <f>VLOOKUP(TBL5_OptBen[[#This Row],[Option Type (defined list)]],'Option Typs_Grps'!B$2:C$47, 2, FALSE)</f>
        <v>Resource Options</v>
      </c>
      <c r="G251" s="1427" t="s">
        <v>1871</v>
      </c>
      <c r="H251" s="1428" t="s">
        <v>796</v>
      </c>
      <c r="I251" s="1431" t="s">
        <v>355</v>
      </c>
      <c r="J251" s="1432" t="s">
        <v>146</v>
      </c>
      <c r="K251" s="1433">
        <v>2</v>
      </c>
      <c r="L251" s="366"/>
      <c r="M251" s="366"/>
      <c r="N251" s="366"/>
      <c r="O251" s="1577"/>
      <c r="P251" s="1578"/>
      <c r="Q251" s="1579"/>
      <c r="R251" s="1434"/>
      <c r="S251" s="1435"/>
      <c r="T251" s="1435"/>
      <c r="U251" s="1435"/>
      <c r="V251" s="1435"/>
      <c r="W251" s="1435">
        <v>-22.5</v>
      </c>
      <c r="X251" s="1435">
        <v>-22.5</v>
      </c>
      <c r="Y251" s="1435">
        <v>-22.5</v>
      </c>
      <c r="Z251" s="1435">
        <v>-22.5</v>
      </c>
      <c r="AA251" s="1435">
        <v>-22.5</v>
      </c>
      <c r="AB251" s="1435">
        <v>-22.5</v>
      </c>
      <c r="AC251" s="1435">
        <v>-22.5</v>
      </c>
      <c r="AD251" s="1435">
        <v>-22.5</v>
      </c>
      <c r="AE251" s="1435">
        <v>-22.5</v>
      </c>
      <c r="AF251" s="1435">
        <v>-22.5</v>
      </c>
      <c r="AG251" s="1435">
        <v>-22.5</v>
      </c>
      <c r="AH251" s="1435">
        <v>-22.5</v>
      </c>
      <c r="AI251" s="1435">
        <v>-22.5</v>
      </c>
      <c r="AJ251" s="1435">
        <v>-26.324549999999999</v>
      </c>
      <c r="AK251" s="1435">
        <v>-34.710099999999997</v>
      </c>
      <c r="AL251" s="1435">
        <v>-29.014203999999999</v>
      </c>
      <c r="AM251" s="1435">
        <v>-29.583784099999999</v>
      </c>
      <c r="AN251" s="1435">
        <v>-32.460259999999998</v>
      </c>
      <c r="AO251" s="1435">
        <v>-42.842235600000002</v>
      </c>
      <c r="AP251" s="1435">
        <v>-70.429184000000006</v>
      </c>
      <c r="AQ251" s="1435">
        <v>-65.02</v>
      </c>
      <c r="AR251" s="1435">
        <v>-65.02</v>
      </c>
      <c r="AS251" s="1435">
        <v>-65.38646</v>
      </c>
      <c r="AT251" s="1435">
        <v>-66.52364</v>
      </c>
      <c r="AU251" s="1435">
        <v>-65.73733</v>
      </c>
      <c r="AV251" s="1435">
        <v>-65.02</v>
      </c>
      <c r="AW251" s="1435">
        <v>-65.02</v>
      </c>
      <c r="AX251" s="1435">
        <v>-65.02</v>
      </c>
      <c r="AY251" s="1435">
        <v>-65.02</v>
      </c>
      <c r="AZ251" s="1435">
        <v>-65.02</v>
      </c>
      <c r="BA251" s="1435">
        <v>-65.02</v>
      </c>
      <c r="BB251" s="1435">
        <v>-65.02</v>
      </c>
      <c r="BC251" s="1435">
        <v>-65.02</v>
      </c>
      <c r="BD251" s="1435">
        <v>-65.02</v>
      </c>
      <c r="BE251" s="1435">
        <v>-65.02</v>
      </c>
      <c r="BF251" s="1435">
        <v>-65.02</v>
      </c>
      <c r="BG251" s="1435">
        <v>-65.02</v>
      </c>
      <c r="BH251" s="1435">
        <v>-65.02</v>
      </c>
      <c r="BI251" s="1435">
        <v>-65.02</v>
      </c>
      <c r="BJ251" s="1435">
        <v>-65.02</v>
      </c>
      <c r="BK251" s="1435">
        <v>-65.02</v>
      </c>
      <c r="BL251" s="1435">
        <v>-65.02</v>
      </c>
      <c r="BM251" s="1435">
        <v>-65.02</v>
      </c>
      <c r="BN251" s="1435">
        <v>-65.02</v>
      </c>
      <c r="BO251" s="1435">
        <v>-65.02</v>
      </c>
      <c r="BP251" s="1436"/>
      <c r="BQ251" s="1437"/>
      <c r="BR251" s="1437"/>
      <c r="BS251" s="1437"/>
      <c r="BT251" s="1437"/>
      <c r="BU251" s="1437"/>
      <c r="BV251" s="1437"/>
      <c r="BW251" s="1437"/>
      <c r="BX251" s="1437"/>
      <c r="BY251" s="1437"/>
      <c r="BZ251" s="1437"/>
      <c r="CA251" s="1437"/>
      <c r="CB251" s="1437"/>
      <c r="CC251" s="1437"/>
      <c r="CD251" s="1437"/>
      <c r="CE251" s="1437"/>
      <c r="CF251" s="1437"/>
      <c r="CG251" s="1437"/>
      <c r="CH251" s="1437"/>
      <c r="CI251" s="1437"/>
      <c r="CJ251" s="1437"/>
      <c r="CK251" s="1437"/>
      <c r="CL251" s="1437"/>
      <c r="CM251" s="1437"/>
      <c r="CN251" s="1503"/>
    </row>
    <row r="252" spans="2:92" ht="14.4" thickBot="1" x14ac:dyDescent="0.3">
      <c r="B252"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2" s="1427" t="s">
        <v>1726</v>
      </c>
      <c r="D252" s="1428" t="s">
        <v>1603</v>
      </c>
      <c r="E252" s="1429" t="s">
        <v>1252</v>
      </c>
      <c r="F252" s="1430" t="str">
        <f>VLOOKUP(TBL5_OptBen[[#This Row],[Option Type (defined list)]],'Option Typs_Grps'!B$2:C$47, 2, FALSE)</f>
        <v>Customer Options</v>
      </c>
      <c r="G252" s="1427" t="s">
        <v>1871</v>
      </c>
      <c r="H252" s="1428" t="s">
        <v>796</v>
      </c>
      <c r="I252" s="1431" t="s">
        <v>355</v>
      </c>
      <c r="J252" s="1432" t="s">
        <v>146</v>
      </c>
      <c r="K252" s="1433">
        <v>2</v>
      </c>
      <c r="L252" s="366"/>
      <c r="M252" s="366"/>
      <c r="N252" s="366"/>
      <c r="O252" s="1577"/>
      <c r="P252" s="1578"/>
      <c r="Q252" s="1579"/>
      <c r="R252" s="1434">
        <v>0.79083817758770181</v>
      </c>
      <c r="S252" s="1435">
        <v>1.5815818451754051</v>
      </c>
      <c r="T252" s="1435">
        <v>2.3723255127631049</v>
      </c>
      <c r="U252" s="1435">
        <v>3.1630691803508064</v>
      </c>
      <c r="V252" s="1435">
        <v>3.9538073579385085</v>
      </c>
      <c r="W252" s="1435">
        <v>4.7445510255262064</v>
      </c>
      <c r="X252" s="1435">
        <v>5.5352946931138973</v>
      </c>
      <c r="Y252" s="1435">
        <v>6.3260383607016024</v>
      </c>
      <c r="Z252" s="1435">
        <v>7.1168820282893108</v>
      </c>
      <c r="AA252" s="1435">
        <v>7.9076202058769951</v>
      </c>
      <c r="AB252" s="1435">
        <v>7.9076202058769951</v>
      </c>
      <c r="AC252" s="1435">
        <v>7.9076202058769951</v>
      </c>
      <c r="AD252" s="1435">
        <v>7.9076202058769951</v>
      </c>
      <c r="AE252" s="1435">
        <v>7.9076202058769951</v>
      </c>
      <c r="AF252" s="1435">
        <v>7.9076202058769951</v>
      </c>
      <c r="AG252" s="1435">
        <v>7.9076202058769951</v>
      </c>
      <c r="AH252" s="1435">
        <v>7.9076202058769951</v>
      </c>
      <c r="AI252" s="1435">
        <v>7.9076202058769951</v>
      </c>
      <c r="AJ252" s="1435">
        <v>7.9076202058769951</v>
      </c>
      <c r="AK252" s="1435">
        <v>7.9076202058769951</v>
      </c>
      <c r="AL252" s="1435">
        <v>7.9076202058769951</v>
      </c>
      <c r="AM252" s="1435">
        <v>7.9076202058769951</v>
      </c>
      <c r="AN252" s="1435">
        <v>7.9076202058769951</v>
      </c>
      <c r="AO252" s="1435">
        <v>7.9076202058769951</v>
      </c>
      <c r="AP252" s="1435">
        <v>7.9076202058769951</v>
      </c>
      <c r="AQ252" s="1435">
        <v>7.9076202058769951</v>
      </c>
      <c r="AR252" s="1435">
        <v>7.9076202058769951</v>
      </c>
      <c r="AS252" s="1435">
        <v>7.9076202058769951</v>
      </c>
      <c r="AT252" s="1435">
        <v>7.9076202058769951</v>
      </c>
      <c r="AU252" s="1435">
        <v>7.9076202058769951</v>
      </c>
      <c r="AV252" s="1435">
        <v>7.9076202058769951</v>
      </c>
      <c r="AW252" s="1435">
        <v>7.9076202058769951</v>
      </c>
      <c r="AX252" s="1435">
        <v>7.9076202058769951</v>
      </c>
      <c r="AY252" s="1435">
        <v>7.9076202058769951</v>
      </c>
      <c r="AZ252" s="1435">
        <v>7.9076202058769951</v>
      </c>
      <c r="BA252" s="1435">
        <v>7.9076202058769951</v>
      </c>
      <c r="BB252" s="1435">
        <v>7.9076202058769951</v>
      </c>
      <c r="BC252" s="1435">
        <v>7.9076202058769951</v>
      </c>
      <c r="BD252" s="1435">
        <v>7.9076202058769951</v>
      </c>
      <c r="BE252" s="1435">
        <v>7.9076202058769951</v>
      </c>
      <c r="BF252" s="1435">
        <v>7.9076202058769951</v>
      </c>
      <c r="BG252" s="1435">
        <v>7.9076202058769951</v>
      </c>
      <c r="BH252" s="1435">
        <v>7.9076202058769951</v>
      </c>
      <c r="BI252" s="1435">
        <v>7.9076202058769951</v>
      </c>
      <c r="BJ252" s="1435">
        <v>7.9076202058769951</v>
      </c>
      <c r="BK252" s="1435">
        <v>7.9076202058769951</v>
      </c>
      <c r="BL252" s="1435">
        <v>7.9076202058769951</v>
      </c>
      <c r="BM252" s="1435">
        <v>7.9076202058769951</v>
      </c>
      <c r="BN252" s="1435">
        <v>7.9076202058769951</v>
      </c>
      <c r="BO252" s="1435">
        <v>7.9076202058769951</v>
      </c>
      <c r="BP252" s="1436">
        <v>8.9031999999999911</v>
      </c>
      <c r="BQ252" s="1437">
        <v>8.9031999999999911</v>
      </c>
      <c r="BR252" s="1437">
        <v>8.9031999999999911</v>
      </c>
      <c r="BS252" s="1437">
        <v>8.9031999999999911</v>
      </c>
      <c r="BT252" s="1437">
        <v>8.9031999999999911</v>
      </c>
      <c r="BU252" s="1437">
        <v>8.9031999999999911</v>
      </c>
      <c r="BV252" s="1437">
        <v>8.9031999999999911</v>
      </c>
      <c r="BW252" s="1437">
        <v>8.9031999999999911</v>
      </c>
      <c r="BX252" s="1437">
        <v>8.9031999999999911</v>
      </c>
      <c r="BY252" s="1437">
        <v>8.9031999999999911</v>
      </c>
      <c r="BZ252" s="1437">
        <v>8.9031999999999911</v>
      </c>
      <c r="CA252" s="1437">
        <v>8.9031999999999911</v>
      </c>
      <c r="CB252" s="1437">
        <v>8.9031999999999911</v>
      </c>
      <c r="CC252" s="1437">
        <v>8.9031999999999911</v>
      </c>
      <c r="CD252" s="1437">
        <v>8.9031999999999911</v>
      </c>
      <c r="CE252" s="1437">
        <v>8.9031999999999911</v>
      </c>
      <c r="CF252" s="1437">
        <v>8.9031999999999911</v>
      </c>
      <c r="CG252" s="1437">
        <v>8.9031999999999911</v>
      </c>
      <c r="CH252" s="1437">
        <v>8.9031999999999911</v>
      </c>
      <c r="CI252" s="1437">
        <v>8.9031999999999911</v>
      </c>
      <c r="CJ252" s="1437">
        <v>8.9031999999999911</v>
      </c>
      <c r="CK252" s="1437">
        <v>8.9031999999999911</v>
      </c>
      <c r="CL252" s="1437">
        <v>8.9031999999999911</v>
      </c>
      <c r="CM252" s="1437">
        <v>8.9031999999999911</v>
      </c>
      <c r="CN252" s="1503">
        <v>8.9031999999999911</v>
      </c>
    </row>
    <row r="253" spans="2:92" ht="14.4" thickBot="1" x14ac:dyDescent="0.3">
      <c r="B253"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3" s="1427" t="s">
        <v>1725</v>
      </c>
      <c r="D253" s="1428" t="s">
        <v>1602</v>
      </c>
      <c r="E253" s="1429" t="s">
        <v>1262</v>
      </c>
      <c r="F253" s="1430" t="str">
        <f>VLOOKUP(TBL5_OptBen[[#This Row],[Option Type (defined list)]],'Option Typs_Grps'!B$2:C$47, 2, FALSE)</f>
        <v>Customer Options</v>
      </c>
      <c r="G253" s="1427" t="s">
        <v>1871</v>
      </c>
      <c r="H253" s="1428" t="s">
        <v>796</v>
      </c>
      <c r="I253" s="1431" t="s">
        <v>355</v>
      </c>
      <c r="J253" s="1432" t="s">
        <v>146</v>
      </c>
      <c r="K253" s="1433">
        <v>2</v>
      </c>
      <c r="L253" s="366"/>
      <c r="M253" s="366"/>
      <c r="N253" s="366"/>
      <c r="O253" s="1577"/>
      <c r="P253" s="1578"/>
      <c r="Q253" s="1579"/>
      <c r="R253" s="1434">
        <v>0</v>
      </c>
      <c r="S253" s="1435">
        <v>0</v>
      </c>
      <c r="T253" s="1435">
        <v>0</v>
      </c>
      <c r="U253" s="1435">
        <v>0</v>
      </c>
      <c r="V253" s="1435">
        <v>0</v>
      </c>
      <c r="W253" s="1435">
        <v>4.5199999999999997E-2</v>
      </c>
      <c r="X253" s="1435">
        <v>9.0499999999999997E-2</v>
      </c>
      <c r="Y253" s="1435">
        <v>0.1358</v>
      </c>
      <c r="Z253" s="1435">
        <v>0.18110000000000001</v>
      </c>
      <c r="AA253" s="1435">
        <v>0.22639999999999999</v>
      </c>
      <c r="AB253" s="1435">
        <v>0.27160000000000001</v>
      </c>
      <c r="AC253" s="1435">
        <v>0.31690000000000002</v>
      </c>
      <c r="AD253" s="1435">
        <v>0.36220000000000002</v>
      </c>
      <c r="AE253" s="1435">
        <v>0.40749999999999997</v>
      </c>
      <c r="AF253" s="1435">
        <v>0.45279999999999998</v>
      </c>
      <c r="AG253" s="1435">
        <v>0.49809999999999999</v>
      </c>
      <c r="AH253" s="1435">
        <v>0.49809999999999999</v>
      </c>
      <c r="AI253" s="1435">
        <v>0.49809999999999999</v>
      </c>
      <c r="AJ253" s="1435">
        <v>0.49809999999999999</v>
      </c>
      <c r="AK253" s="1435">
        <v>0.49809999999999999</v>
      </c>
      <c r="AL253" s="1435">
        <v>0.49809999999999999</v>
      </c>
      <c r="AM253" s="1435">
        <v>0.49809999999999999</v>
      </c>
      <c r="AN253" s="1435">
        <v>0.49809999999999999</v>
      </c>
      <c r="AO253" s="1435">
        <v>0.49809999999999999</v>
      </c>
      <c r="AP253" s="1435">
        <v>0.49809999999999999</v>
      </c>
      <c r="AQ253" s="1435">
        <v>0.49809999999999999</v>
      </c>
      <c r="AR253" s="1435">
        <v>0.49809999999999999</v>
      </c>
      <c r="AS253" s="1435">
        <v>0.49809999999999999</v>
      </c>
      <c r="AT253" s="1435">
        <v>0.49809999999999999</v>
      </c>
      <c r="AU253" s="1435">
        <v>0.49809999999999999</v>
      </c>
      <c r="AV253" s="1435">
        <v>0.49809999999999999</v>
      </c>
      <c r="AW253" s="1435">
        <v>0.49809999999999999</v>
      </c>
      <c r="AX253" s="1435">
        <v>0.49809999999999999</v>
      </c>
      <c r="AY253" s="1435">
        <v>0.49809999999999999</v>
      </c>
      <c r="AZ253" s="1435">
        <v>0.49809999999999999</v>
      </c>
      <c r="BA253" s="1435">
        <v>0.49809999999999999</v>
      </c>
      <c r="BB253" s="1435">
        <v>0.49809999999999999</v>
      </c>
      <c r="BC253" s="1435">
        <v>0.49809999999999999</v>
      </c>
      <c r="BD253" s="1435">
        <v>0.49809999999999999</v>
      </c>
      <c r="BE253" s="1435">
        <v>0.49809999999999999</v>
      </c>
      <c r="BF253" s="1435">
        <v>0.49809999999999999</v>
      </c>
      <c r="BG253" s="1435">
        <v>0.49809999999999999</v>
      </c>
      <c r="BH253" s="1435">
        <v>0.49809999999999999</v>
      </c>
      <c r="BI253" s="1435">
        <v>0.49809999999999999</v>
      </c>
      <c r="BJ253" s="1435">
        <v>0.49809999999999999</v>
      </c>
      <c r="BK253" s="1435">
        <v>0.49809999999999999</v>
      </c>
      <c r="BL253" s="1435">
        <v>0.49809999999999999</v>
      </c>
      <c r="BM253" s="1435">
        <v>0.49809999999999999</v>
      </c>
      <c r="BN253" s="1435">
        <v>0.49809999999999999</v>
      </c>
      <c r="BO253" s="1435">
        <v>0.49809999999999999</v>
      </c>
      <c r="BP253" s="1436">
        <v>0.49809999999999999</v>
      </c>
      <c r="BQ253" s="1437">
        <v>0.49809999999999999</v>
      </c>
      <c r="BR253" s="1437">
        <v>0.49809999999999999</v>
      </c>
      <c r="BS253" s="1437">
        <v>0.49809999999999999</v>
      </c>
      <c r="BT253" s="1437">
        <v>0.49809999999999999</v>
      </c>
      <c r="BU253" s="1437">
        <v>0.49809999999999999</v>
      </c>
      <c r="BV253" s="1437">
        <v>0.49809999999999999</v>
      </c>
      <c r="BW253" s="1437">
        <v>0.49809999999999999</v>
      </c>
      <c r="BX253" s="1437">
        <v>0.49809999999999999</v>
      </c>
      <c r="BY253" s="1437">
        <v>0.49809999999999999</v>
      </c>
      <c r="BZ253" s="1437">
        <v>0.49809999999999999</v>
      </c>
      <c r="CA253" s="1437">
        <v>0.49809999999999999</v>
      </c>
      <c r="CB253" s="1437">
        <v>0.49809999999999999</v>
      </c>
      <c r="CC253" s="1437">
        <v>0.49809999999999999</v>
      </c>
      <c r="CD253" s="1437">
        <v>0.49809999999999999</v>
      </c>
      <c r="CE253" s="1437">
        <v>0.49809999999999999</v>
      </c>
      <c r="CF253" s="1437">
        <v>0.49809999999999999</v>
      </c>
      <c r="CG253" s="1437">
        <v>0.49809999999999999</v>
      </c>
      <c r="CH253" s="1437">
        <v>0.49809999999999999</v>
      </c>
      <c r="CI253" s="1437">
        <v>0.49809999999999999</v>
      </c>
      <c r="CJ253" s="1437">
        <v>0.49809999999999999</v>
      </c>
      <c r="CK253" s="1437">
        <v>0.49809999999999999</v>
      </c>
      <c r="CL253" s="1437">
        <v>0.49809999999999999</v>
      </c>
      <c r="CM253" s="1437">
        <v>0.49809999999999999</v>
      </c>
      <c r="CN253" s="1503">
        <v>0.49809999999999999</v>
      </c>
    </row>
    <row r="254" spans="2:92" ht="14.4" thickBot="1" x14ac:dyDescent="0.3">
      <c r="B254"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427" t="s">
        <v>1727</v>
      </c>
      <c r="D254" s="1428" t="s">
        <v>1604</v>
      </c>
      <c r="E254" s="1429" t="s">
        <v>1262</v>
      </c>
      <c r="F254" s="1430" t="str">
        <f>VLOOKUP(TBL5_OptBen[[#This Row],[Option Type (defined list)]],'Option Typs_Grps'!B$2:C$47, 2, FALSE)</f>
        <v>Customer Options</v>
      </c>
      <c r="G254" s="1427" t="s">
        <v>1871</v>
      </c>
      <c r="H254" s="1428" t="s">
        <v>796</v>
      </c>
      <c r="I254" s="1431" t="s">
        <v>355</v>
      </c>
      <c r="J254" s="1432" t="s">
        <v>146</v>
      </c>
      <c r="K254" s="1433">
        <v>2</v>
      </c>
      <c r="L254" s="366"/>
      <c r="M254" s="366"/>
      <c r="N254" s="366"/>
      <c r="O254" s="1577"/>
      <c r="P254" s="1578"/>
      <c r="Q254" s="1579"/>
      <c r="R254" s="1434">
        <v>5.0000000000000001E-4</v>
      </c>
      <c r="S254" s="1435">
        <v>1E-3</v>
      </c>
      <c r="T254" s="1435">
        <v>1.5E-3</v>
      </c>
      <c r="U254" s="1435">
        <v>2E-3</v>
      </c>
      <c r="V254" s="1435">
        <v>2.5000000000000001E-3</v>
      </c>
      <c r="W254" s="1435">
        <v>3.0000000000000001E-3</v>
      </c>
      <c r="X254" s="1435">
        <v>3.5000000000000001E-3</v>
      </c>
      <c r="Y254" s="1435">
        <v>4.0000000000000001E-3</v>
      </c>
      <c r="Z254" s="1435">
        <v>4.4999999999999997E-3</v>
      </c>
      <c r="AA254" s="1435">
        <v>5.0000000000000001E-3</v>
      </c>
      <c r="AB254" s="1435">
        <v>5.4999999999999997E-3</v>
      </c>
      <c r="AC254" s="1435">
        <v>6.0000000000000001E-3</v>
      </c>
      <c r="AD254" s="1435">
        <v>6.4999999999999997E-3</v>
      </c>
      <c r="AE254" s="1435">
        <v>7.0000000000000001E-3</v>
      </c>
      <c r="AF254" s="1435">
        <v>7.4999999999999997E-3</v>
      </c>
      <c r="AG254" s="1435">
        <v>8.0000000000000002E-3</v>
      </c>
      <c r="AH254" s="1435">
        <v>8.5000000000000006E-3</v>
      </c>
      <c r="AI254" s="1435">
        <v>8.9999999999999993E-3</v>
      </c>
      <c r="AJ254" s="1435">
        <v>9.4999999999999998E-3</v>
      </c>
      <c r="AK254" s="1435">
        <v>0.01</v>
      </c>
      <c r="AL254" s="1435">
        <v>1.0500000000000001E-2</v>
      </c>
      <c r="AM254" s="1435">
        <v>1.0999999999999999E-2</v>
      </c>
      <c r="AN254" s="1435">
        <v>1.15E-2</v>
      </c>
      <c r="AO254" s="1435">
        <v>1.2E-2</v>
      </c>
      <c r="AP254" s="1435">
        <v>1.2500000000000001E-2</v>
      </c>
      <c r="AQ254" s="1435">
        <v>1.2500000000000001E-2</v>
      </c>
      <c r="AR254" s="1435">
        <v>1.2500000000000001E-2</v>
      </c>
      <c r="AS254" s="1435">
        <v>1.2500000000000001E-2</v>
      </c>
      <c r="AT254" s="1435">
        <v>1.2500000000000001E-2</v>
      </c>
      <c r="AU254" s="1435">
        <v>1.2500000000000001E-2</v>
      </c>
      <c r="AV254" s="1435">
        <v>1.2500000000000001E-2</v>
      </c>
      <c r="AW254" s="1435">
        <v>1.2500000000000001E-2</v>
      </c>
      <c r="AX254" s="1435">
        <v>1.2500000000000001E-2</v>
      </c>
      <c r="AY254" s="1435">
        <v>1.2500000000000001E-2</v>
      </c>
      <c r="AZ254" s="1435">
        <v>1.2500000000000001E-2</v>
      </c>
      <c r="BA254" s="1435">
        <v>1.2500000000000001E-2</v>
      </c>
      <c r="BB254" s="1435">
        <v>1.2500000000000001E-2</v>
      </c>
      <c r="BC254" s="1435">
        <v>1.2500000000000001E-2</v>
      </c>
      <c r="BD254" s="1435">
        <v>1.2500000000000001E-2</v>
      </c>
      <c r="BE254" s="1435">
        <v>1.2500000000000001E-2</v>
      </c>
      <c r="BF254" s="1435">
        <v>1.2500000000000001E-2</v>
      </c>
      <c r="BG254" s="1435">
        <v>1.2500000000000001E-2</v>
      </c>
      <c r="BH254" s="1435">
        <v>1.2500000000000001E-2</v>
      </c>
      <c r="BI254" s="1435">
        <v>1.2500000000000001E-2</v>
      </c>
      <c r="BJ254" s="1435">
        <v>1.2500000000000001E-2</v>
      </c>
      <c r="BK254" s="1435">
        <v>1.2500000000000001E-2</v>
      </c>
      <c r="BL254" s="1435">
        <v>1.2500000000000001E-2</v>
      </c>
      <c r="BM254" s="1435">
        <v>1.2500000000000001E-2</v>
      </c>
      <c r="BN254" s="1435">
        <v>1.2500000000000001E-2</v>
      </c>
      <c r="BO254" s="1435">
        <v>1.2500000000000001E-2</v>
      </c>
      <c r="BP254" s="1436">
        <v>1.2500000000000001E-2</v>
      </c>
      <c r="BQ254" s="1437">
        <v>1.2500000000000001E-2</v>
      </c>
      <c r="BR254" s="1437">
        <v>1.2500000000000001E-2</v>
      </c>
      <c r="BS254" s="1437">
        <v>1.2500000000000001E-2</v>
      </c>
      <c r="BT254" s="1437">
        <v>1.2500000000000001E-2</v>
      </c>
      <c r="BU254" s="1437">
        <v>1.2500000000000001E-2</v>
      </c>
      <c r="BV254" s="1437">
        <v>1.2500000000000001E-2</v>
      </c>
      <c r="BW254" s="1437">
        <v>1.2500000000000001E-2</v>
      </c>
      <c r="BX254" s="1437">
        <v>1.2500000000000001E-2</v>
      </c>
      <c r="BY254" s="1437">
        <v>1.2500000000000001E-2</v>
      </c>
      <c r="BZ254" s="1437">
        <v>1.2500000000000001E-2</v>
      </c>
      <c r="CA254" s="1437">
        <v>1.2500000000000001E-2</v>
      </c>
      <c r="CB254" s="1437">
        <v>1.2500000000000001E-2</v>
      </c>
      <c r="CC254" s="1437">
        <v>1.2500000000000001E-2</v>
      </c>
      <c r="CD254" s="1437">
        <v>1.2500000000000001E-2</v>
      </c>
      <c r="CE254" s="1437">
        <v>1.2500000000000001E-2</v>
      </c>
      <c r="CF254" s="1437">
        <v>1.2500000000000001E-2</v>
      </c>
      <c r="CG254" s="1437">
        <v>1.2500000000000001E-2</v>
      </c>
      <c r="CH254" s="1437">
        <v>1.2500000000000001E-2</v>
      </c>
      <c r="CI254" s="1437">
        <v>1.2500000000000001E-2</v>
      </c>
      <c r="CJ254" s="1437">
        <v>1.2500000000000001E-2</v>
      </c>
      <c r="CK254" s="1437">
        <v>1.2500000000000001E-2</v>
      </c>
      <c r="CL254" s="1437">
        <v>1.2500000000000001E-2</v>
      </c>
      <c r="CM254" s="1437">
        <v>1.2500000000000001E-2</v>
      </c>
      <c r="CN254" s="1503">
        <v>1.2500000000000001E-2</v>
      </c>
    </row>
    <row r="255" spans="2:92" ht="14.4" thickBot="1" x14ac:dyDescent="0.3">
      <c r="B255"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427" t="s">
        <v>1728</v>
      </c>
      <c r="D255" s="1428" t="s">
        <v>1605</v>
      </c>
      <c r="E255" s="1429" t="s">
        <v>1262</v>
      </c>
      <c r="F255" s="1430" t="str">
        <f>VLOOKUP(TBL5_OptBen[[#This Row],[Option Type (defined list)]],'Option Typs_Grps'!B$2:C$47, 2, FALSE)</f>
        <v>Customer Options</v>
      </c>
      <c r="G255" s="1427" t="s">
        <v>1871</v>
      </c>
      <c r="H255" s="1428" t="s">
        <v>796</v>
      </c>
      <c r="I255" s="1431" t="s">
        <v>355</v>
      </c>
      <c r="J255" s="1432" t="s">
        <v>146</v>
      </c>
      <c r="K255" s="1433">
        <v>2</v>
      </c>
      <c r="L255" s="366"/>
      <c r="M255" s="366"/>
      <c r="N255" s="366"/>
      <c r="O255" s="1577"/>
      <c r="P255" s="1578"/>
      <c r="Q255" s="1579"/>
      <c r="R255" s="1434">
        <v>1.2899999999999995E-2</v>
      </c>
      <c r="S255" s="1435">
        <v>2.3100000000000009E-2</v>
      </c>
      <c r="T255" s="1435">
        <v>3.1399999999999983E-2</v>
      </c>
      <c r="U255" s="1435">
        <v>3.7900000000000045E-2</v>
      </c>
      <c r="V255" s="1435">
        <v>4.3300000000000005E-2</v>
      </c>
      <c r="W255" s="1435">
        <v>4.7499999999999987E-2</v>
      </c>
      <c r="X255" s="1435">
        <v>5.0799999999999956E-2</v>
      </c>
      <c r="Y255" s="1435">
        <v>5.3500000000000103E-2</v>
      </c>
      <c r="Z255" s="1435">
        <v>5.5699999999999861E-2</v>
      </c>
      <c r="AA255" s="1435">
        <v>5.7399999999999896E-2</v>
      </c>
      <c r="AB255" s="1435">
        <v>5.8799999999999963E-2</v>
      </c>
      <c r="AC255" s="1435">
        <v>5.9899999999999842E-2</v>
      </c>
      <c r="AD255" s="1435">
        <v>6.0799999999999965E-2</v>
      </c>
      <c r="AE255" s="1435">
        <v>6.1599999999999877E-2</v>
      </c>
      <c r="AF255" s="1435">
        <v>6.2000000000000055E-2</v>
      </c>
      <c r="AG255" s="1435">
        <v>6.25E-2</v>
      </c>
      <c r="AH255" s="1435">
        <v>6.2899999999999956E-2</v>
      </c>
      <c r="AI255" s="1435">
        <v>6.3199999999999923E-2</v>
      </c>
      <c r="AJ255" s="1435">
        <v>6.349999999999989E-2</v>
      </c>
      <c r="AK255" s="1435">
        <v>6.3699999999999868E-2</v>
      </c>
      <c r="AL255" s="1435">
        <v>6.3800000000000079E-2</v>
      </c>
      <c r="AM255" s="1435">
        <v>6.4000000000000057E-2</v>
      </c>
      <c r="AN255" s="1435">
        <v>6.4000000000000057E-2</v>
      </c>
      <c r="AO255" s="1435">
        <v>6.4100000000000046E-2</v>
      </c>
      <c r="AP255" s="1435">
        <v>6.4100000000000046E-2</v>
      </c>
      <c r="AQ255" s="1435">
        <v>6.4200000000000035E-2</v>
      </c>
      <c r="AR255" s="1435">
        <v>6.4199999999999813E-2</v>
      </c>
      <c r="AS255" s="1435">
        <v>6.4300000000000024E-2</v>
      </c>
      <c r="AT255" s="1435">
        <v>6.4300000000000024E-2</v>
      </c>
      <c r="AU255" s="1435">
        <v>6.4300000000000024E-2</v>
      </c>
      <c r="AV255" s="1435">
        <v>6.4400000000000013E-2</v>
      </c>
      <c r="AW255" s="1435">
        <v>6.4399999999999791E-2</v>
      </c>
      <c r="AX255" s="1435">
        <v>6.4500000000000002E-2</v>
      </c>
      <c r="AY255" s="1435">
        <v>6.4500000000000002E-2</v>
      </c>
      <c r="AZ255" s="1435">
        <v>6.4599999999999991E-2</v>
      </c>
      <c r="BA255" s="1435">
        <v>6.4599999999999991E-2</v>
      </c>
      <c r="BB255" s="1435">
        <v>6.4700000000000202E-2</v>
      </c>
      <c r="BC255" s="1435">
        <v>6.469999999999998E-2</v>
      </c>
      <c r="BD255" s="1435">
        <v>6.469999999999998E-2</v>
      </c>
      <c r="BE255" s="1435">
        <v>6.4799999999999969E-2</v>
      </c>
      <c r="BF255" s="1435">
        <v>6.4799999999999969E-2</v>
      </c>
      <c r="BG255" s="1435">
        <v>6.490000000000018E-2</v>
      </c>
      <c r="BH255" s="1435">
        <v>6.4899999999999958E-2</v>
      </c>
      <c r="BI255" s="1435">
        <v>6.5000000000000169E-2</v>
      </c>
      <c r="BJ255" s="1435">
        <v>6.4999999999999947E-2</v>
      </c>
      <c r="BK255" s="1435">
        <v>6.5099999999999936E-2</v>
      </c>
      <c r="BL255" s="1435">
        <v>6.5100000000000158E-2</v>
      </c>
      <c r="BM255" s="1435">
        <v>6.5099999999999936E-2</v>
      </c>
      <c r="BN255" s="1435">
        <v>6.5200000000000147E-2</v>
      </c>
      <c r="BO255" s="1435">
        <v>6.5199999999999925E-2</v>
      </c>
      <c r="BP255" s="1436">
        <v>6.5299999999999914E-2</v>
      </c>
      <c r="BQ255" s="1437">
        <v>6.5300000000000136E-2</v>
      </c>
      <c r="BR255" s="1437">
        <v>6.5399999999999903E-2</v>
      </c>
      <c r="BS255" s="1437">
        <v>6.5400000000000125E-2</v>
      </c>
      <c r="BT255" s="1437">
        <v>6.5399999999999903E-2</v>
      </c>
      <c r="BU255" s="1437">
        <v>6.5500000000000114E-2</v>
      </c>
      <c r="BV255" s="1437">
        <v>6.5500000000000114E-2</v>
      </c>
      <c r="BW255" s="1437">
        <v>6.5599999999999881E-2</v>
      </c>
      <c r="BX255" s="1437">
        <v>6.5600000000000103E-2</v>
      </c>
      <c r="BY255" s="1437">
        <v>6.569999999999987E-2</v>
      </c>
      <c r="BZ255" s="1437">
        <v>6.5700000000000092E-2</v>
      </c>
      <c r="CA255" s="1437">
        <v>6.5800000000000081E-2</v>
      </c>
      <c r="CB255" s="1437">
        <v>6.5799999999999859E-2</v>
      </c>
      <c r="CC255" s="1437">
        <v>6.5800000000000081E-2</v>
      </c>
      <c r="CD255" s="1437">
        <v>6.5899999999999848E-2</v>
      </c>
      <c r="CE255" s="1437">
        <v>6.590000000000007E-2</v>
      </c>
      <c r="CF255" s="1437">
        <v>6.6000000000000059E-2</v>
      </c>
      <c r="CG255" s="1437">
        <v>6.6000000000000059E-2</v>
      </c>
      <c r="CH255" s="1437">
        <v>6.6100000000000048E-2</v>
      </c>
      <c r="CI255" s="1437">
        <v>6.6099999999999826E-2</v>
      </c>
      <c r="CJ255" s="1437">
        <v>6.6200000000000037E-2</v>
      </c>
      <c r="CK255" s="1437">
        <v>6.6200000000000037E-2</v>
      </c>
      <c r="CL255" s="1437">
        <v>6.6200000000000037E-2</v>
      </c>
      <c r="CM255" s="1437">
        <v>6.6300000000000026E-2</v>
      </c>
      <c r="CN255" s="1503">
        <v>6.6299999999999804E-2</v>
      </c>
    </row>
    <row r="256" spans="2:92" ht="14.4" thickBot="1" x14ac:dyDescent="0.3">
      <c r="B256"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6" s="1427" t="s">
        <v>1731</v>
      </c>
      <c r="D256" s="1428" t="s">
        <v>1608</v>
      </c>
      <c r="E256" s="1429" t="s">
        <v>1224</v>
      </c>
      <c r="F256" s="1430" t="str">
        <f>VLOOKUP(TBL5_OptBen[[#This Row],[Option Type (defined list)]],'Option Typs_Grps'!B$2:C$47, 2, FALSE)</f>
        <v>Distribution Options</v>
      </c>
      <c r="G256" s="1427" t="s">
        <v>1871</v>
      </c>
      <c r="H256" s="1428" t="s">
        <v>796</v>
      </c>
      <c r="I256" s="1431" t="s">
        <v>355</v>
      </c>
      <c r="J256" s="1432" t="s">
        <v>146</v>
      </c>
      <c r="K256" s="1433">
        <v>2</v>
      </c>
      <c r="L256" s="366"/>
      <c r="M256" s="366"/>
      <c r="N256" s="366"/>
      <c r="O256" s="1577"/>
      <c r="P256" s="1578"/>
      <c r="Q256" s="1579"/>
      <c r="R256" s="1434">
        <v>0</v>
      </c>
      <c r="S256" s="1435">
        <v>0</v>
      </c>
      <c r="T256" s="1435">
        <v>0</v>
      </c>
      <c r="U256" s="1435">
        <v>0</v>
      </c>
      <c r="V256" s="1435">
        <v>0</v>
      </c>
      <c r="W256" s="1435">
        <v>1.26E-2</v>
      </c>
      <c r="X256" s="1435">
        <v>2.52E-2</v>
      </c>
      <c r="Y256" s="1435">
        <v>3.78E-2</v>
      </c>
      <c r="Z256" s="1435">
        <v>5.04E-2</v>
      </c>
      <c r="AA256" s="1435">
        <v>6.3E-2</v>
      </c>
      <c r="AB256" s="1435">
        <v>7.5600000000000001E-2</v>
      </c>
      <c r="AC256" s="1435">
        <v>8.8200000000000001E-2</v>
      </c>
      <c r="AD256" s="1435">
        <v>0.1008</v>
      </c>
      <c r="AE256" s="1435">
        <v>0.1134</v>
      </c>
      <c r="AF256" s="1435">
        <v>0.126</v>
      </c>
      <c r="AG256" s="1435">
        <v>0.1386</v>
      </c>
      <c r="AH256" s="1435">
        <v>0.1512</v>
      </c>
      <c r="AI256" s="1435">
        <v>0.1638</v>
      </c>
      <c r="AJ256" s="1435">
        <v>0.1764</v>
      </c>
      <c r="AK256" s="1435">
        <v>0.189</v>
      </c>
      <c r="AL256" s="1435">
        <v>0.2016</v>
      </c>
      <c r="AM256" s="1435">
        <v>0.2142</v>
      </c>
      <c r="AN256" s="1435">
        <v>0.2268</v>
      </c>
      <c r="AO256" s="1435">
        <v>0.2394</v>
      </c>
      <c r="AP256" s="1435">
        <v>0.252</v>
      </c>
      <c r="AQ256" s="1435">
        <v>0.2646</v>
      </c>
      <c r="AR256" s="1435">
        <v>0.2772</v>
      </c>
      <c r="AS256" s="1435">
        <v>0.2898</v>
      </c>
      <c r="AT256" s="1435">
        <v>0.3024</v>
      </c>
      <c r="AU256" s="1435">
        <v>0.315</v>
      </c>
      <c r="AV256" s="1435">
        <v>0.3276</v>
      </c>
      <c r="AW256" s="1435">
        <v>0.3402</v>
      </c>
      <c r="AX256" s="1435">
        <v>0.3528</v>
      </c>
      <c r="AY256" s="1435">
        <v>0.3654</v>
      </c>
      <c r="AZ256" s="1435">
        <v>0.378</v>
      </c>
      <c r="BA256" s="1435">
        <v>0.3906</v>
      </c>
      <c r="BB256" s="1435">
        <v>0.4032</v>
      </c>
      <c r="BC256" s="1435">
        <v>0.4158</v>
      </c>
      <c r="BD256" s="1435">
        <v>0.4284</v>
      </c>
      <c r="BE256" s="1435">
        <v>0.441</v>
      </c>
      <c r="BF256" s="1435">
        <v>0.4536</v>
      </c>
      <c r="BG256" s="1435">
        <v>0.4662</v>
      </c>
      <c r="BH256" s="1435">
        <v>0.4788</v>
      </c>
      <c r="BI256" s="1435">
        <v>0.4914</v>
      </c>
      <c r="BJ256" s="1435">
        <v>0.504</v>
      </c>
      <c r="BK256" s="1435">
        <v>0.51659999999999995</v>
      </c>
      <c r="BL256" s="1435">
        <v>0.5292</v>
      </c>
      <c r="BM256" s="1435">
        <v>0.54179999999999995</v>
      </c>
      <c r="BN256" s="1435">
        <v>0.5544</v>
      </c>
      <c r="BO256" s="1435">
        <v>0.56699999999999995</v>
      </c>
      <c r="BP256" s="1436">
        <v>0.5796</v>
      </c>
      <c r="BQ256" s="1437">
        <v>0.59219999999999995</v>
      </c>
      <c r="BR256" s="1437">
        <v>0.6048</v>
      </c>
      <c r="BS256" s="1437">
        <v>0.61739999999999995</v>
      </c>
      <c r="BT256" s="1437">
        <v>0.63</v>
      </c>
      <c r="BU256" s="1437">
        <v>0.64259999999999995</v>
      </c>
      <c r="BV256" s="1437">
        <v>0.6552</v>
      </c>
      <c r="BW256" s="1437">
        <v>0.66779999999999995</v>
      </c>
      <c r="BX256" s="1437">
        <v>0.6804</v>
      </c>
      <c r="BY256" s="1437">
        <v>0.69299999999999995</v>
      </c>
      <c r="BZ256" s="1437">
        <v>0.7056</v>
      </c>
      <c r="CA256" s="1437">
        <v>0.71819999999999995</v>
      </c>
      <c r="CB256" s="1437">
        <v>0.73080000000000001</v>
      </c>
      <c r="CC256" s="1437">
        <v>0.74339999999999995</v>
      </c>
      <c r="CD256" s="1437">
        <v>0.75600000000000001</v>
      </c>
      <c r="CE256" s="1437">
        <v>0.76859999999999995</v>
      </c>
      <c r="CF256" s="1437">
        <v>0.78120000000000001</v>
      </c>
      <c r="CG256" s="1437">
        <v>0.79379999999999995</v>
      </c>
      <c r="CH256" s="1437">
        <v>0.80640000000000001</v>
      </c>
      <c r="CI256" s="1437">
        <v>0.81899999999999995</v>
      </c>
      <c r="CJ256" s="1437">
        <v>0.83160000000000001</v>
      </c>
      <c r="CK256" s="1437">
        <v>0.84419999999999995</v>
      </c>
      <c r="CL256" s="1437">
        <v>0.85680000000000001</v>
      </c>
      <c r="CM256" s="1437">
        <v>0.86939999999999995</v>
      </c>
      <c r="CN256" s="1503">
        <v>0.88200000000000001</v>
      </c>
    </row>
    <row r="257" spans="2:92" ht="14.4" thickBot="1" x14ac:dyDescent="0.3">
      <c r="B257"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427" t="s">
        <v>1729</v>
      </c>
      <c r="D257" s="1428" t="s">
        <v>1606</v>
      </c>
      <c r="E257" s="1429" t="s">
        <v>781</v>
      </c>
      <c r="F257" s="1430" t="str">
        <f>VLOOKUP(TBL5_OptBen[[#This Row],[Option Type (defined list)]],'Option Typs_Grps'!B$2:C$47, 2, FALSE)</f>
        <v>Customer Options</v>
      </c>
      <c r="G257" s="1427" t="s">
        <v>1871</v>
      </c>
      <c r="H257" s="1428" t="s">
        <v>796</v>
      </c>
      <c r="I257" s="1431" t="s">
        <v>355</v>
      </c>
      <c r="J257" s="1432" t="s">
        <v>146</v>
      </c>
      <c r="K257" s="1433">
        <v>2</v>
      </c>
      <c r="L257" s="366"/>
      <c r="M257" s="366"/>
      <c r="N257" s="366"/>
      <c r="O257" s="1577"/>
      <c r="P257" s="1578"/>
      <c r="Q257" s="1579"/>
      <c r="R257" s="1434">
        <v>0.30909999999999999</v>
      </c>
      <c r="S257" s="1435">
        <v>0.3851</v>
      </c>
      <c r="T257" s="1435">
        <v>0.46060000000000001</v>
      </c>
      <c r="U257" s="1435">
        <v>0.53580000000000005</v>
      </c>
      <c r="V257" s="1435">
        <v>0.61060000000000003</v>
      </c>
      <c r="W257" s="1435">
        <v>0.75519999999999998</v>
      </c>
      <c r="X257" s="1435">
        <v>0.89949999999999997</v>
      </c>
      <c r="Y257" s="1435">
        <v>1.0437000000000001</v>
      </c>
      <c r="Z257" s="1435">
        <v>1.1877</v>
      </c>
      <c r="AA257" s="1435">
        <v>1.3317000000000001</v>
      </c>
      <c r="AB257" s="1435">
        <v>1.4018999999999999</v>
      </c>
      <c r="AC257" s="1435">
        <v>1.4721</v>
      </c>
      <c r="AD257" s="1435">
        <v>1.5423</v>
      </c>
      <c r="AE257" s="1435">
        <v>1.6123000000000001</v>
      </c>
      <c r="AF257" s="1435">
        <v>1.6823999999999999</v>
      </c>
      <c r="AG257" s="1435">
        <v>1.7524</v>
      </c>
      <c r="AH257" s="1435">
        <v>1.7525999999999999</v>
      </c>
      <c r="AI257" s="1435">
        <v>1.7527999999999999</v>
      </c>
      <c r="AJ257" s="1435">
        <v>1.7528999999999999</v>
      </c>
      <c r="AK257" s="1435">
        <v>1.7529999999999999</v>
      </c>
      <c r="AL257" s="1435">
        <v>1.7532000000000001</v>
      </c>
      <c r="AM257" s="1435">
        <v>1.7533000000000001</v>
      </c>
      <c r="AN257" s="1435">
        <v>1.7534000000000001</v>
      </c>
      <c r="AO257" s="1435">
        <v>1.7535000000000001</v>
      </c>
      <c r="AP257" s="1435">
        <v>1.7536</v>
      </c>
      <c r="AQ257" s="1435">
        <v>1.7536</v>
      </c>
      <c r="AR257" s="1435">
        <v>1.7536</v>
      </c>
      <c r="AS257" s="1435">
        <v>1.7536</v>
      </c>
      <c r="AT257" s="1435">
        <v>1.7536</v>
      </c>
      <c r="AU257" s="1435">
        <v>1.7536</v>
      </c>
      <c r="AV257" s="1435">
        <v>1.7537</v>
      </c>
      <c r="AW257" s="1435">
        <v>1.7537</v>
      </c>
      <c r="AX257" s="1435">
        <v>1.7537</v>
      </c>
      <c r="AY257" s="1435">
        <v>1.7537</v>
      </c>
      <c r="AZ257" s="1435">
        <v>1.7537</v>
      </c>
      <c r="BA257" s="1435">
        <v>1.7537</v>
      </c>
      <c r="BB257" s="1435">
        <v>1.7537</v>
      </c>
      <c r="BC257" s="1435">
        <v>1.7537</v>
      </c>
      <c r="BD257" s="1435">
        <v>1.7537</v>
      </c>
      <c r="BE257" s="1435">
        <v>1.7537</v>
      </c>
      <c r="BF257" s="1435">
        <v>1.7537</v>
      </c>
      <c r="BG257" s="1435">
        <v>1.7538</v>
      </c>
      <c r="BH257" s="1435">
        <v>1.7538</v>
      </c>
      <c r="BI257" s="1435">
        <v>1.7538</v>
      </c>
      <c r="BJ257" s="1435">
        <v>1.7538</v>
      </c>
      <c r="BK257" s="1435">
        <v>1.7538</v>
      </c>
      <c r="BL257" s="1435">
        <v>1.7538</v>
      </c>
      <c r="BM257" s="1435">
        <v>1.7538</v>
      </c>
      <c r="BN257" s="1435">
        <v>1.7538</v>
      </c>
      <c r="BO257" s="1435">
        <v>1.7538</v>
      </c>
      <c r="BP257" s="1436">
        <v>1.7538</v>
      </c>
      <c r="BQ257" s="1437">
        <v>1.7538</v>
      </c>
      <c r="BR257" s="1437">
        <v>1.7539</v>
      </c>
      <c r="BS257" s="1437">
        <v>1.7539</v>
      </c>
      <c r="BT257" s="1437">
        <v>1.7539</v>
      </c>
      <c r="BU257" s="1437">
        <v>1.7539</v>
      </c>
      <c r="BV257" s="1437">
        <v>1.7539</v>
      </c>
      <c r="BW257" s="1437">
        <v>1.7539</v>
      </c>
      <c r="BX257" s="1437">
        <v>1.7539</v>
      </c>
      <c r="BY257" s="1437">
        <v>1.7539</v>
      </c>
      <c r="BZ257" s="1437">
        <v>1.7539</v>
      </c>
      <c r="CA257" s="1437">
        <v>1.7539</v>
      </c>
      <c r="CB257" s="1437">
        <v>1.7539</v>
      </c>
      <c r="CC257" s="1437">
        <v>1.754</v>
      </c>
      <c r="CD257" s="1437">
        <v>1.754</v>
      </c>
      <c r="CE257" s="1437">
        <v>1.754</v>
      </c>
      <c r="CF257" s="1437">
        <v>1.754</v>
      </c>
      <c r="CG257" s="1437">
        <v>1.754</v>
      </c>
      <c r="CH257" s="1437">
        <v>1.754</v>
      </c>
      <c r="CI257" s="1437">
        <v>1.754</v>
      </c>
      <c r="CJ257" s="1437">
        <v>1.754</v>
      </c>
      <c r="CK257" s="1437">
        <v>1.754</v>
      </c>
      <c r="CL257" s="1437">
        <v>1.754</v>
      </c>
      <c r="CM257" s="1437">
        <v>1.754</v>
      </c>
      <c r="CN257" s="1503">
        <v>1.7541</v>
      </c>
    </row>
    <row r="258" spans="2:92" ht="14.4" thickBot="1" x14ac:dyDescent="0.3">
      <c r="B258"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8" s="1427" t="s">
        <v>1734</v>
      </c>
      <c r="D258" s="1428" t="s">
        <v>1611</v>
      </c>
      <c r="E258" s="1429" t="s">
        <v>778</v>
      </c>
      <c r="F258" s="1430" t="str">
        <f>VLOOKUP(TBL5_OptBen[[#This Row],[Option Type (defined list)]],'Option Typs_Grps'!B$2:C$47, 2, FALSE)</f>
        <v>Customer Options</v>
      </c>
      <c r="G258" s="1427" t="s">
        <v>1871</v>
      </c>
      <c r="H258" s="1428" t="s">
        <v>796</v>
      </c>
      <c r="I258" s="1431" t="s">
        <v>355</v>
      </c>
      <c r="J258" s="1432" t="s">
        <v>146</v>
      </c>
      <c r="K258" s="1433">
        <v>2</v>
      </c>
      <c r="L258" s="366"/>
      <c r="M258" s="366"/>
      <c r="N258" s="366"/>
      <c r="O258" s="1577"/>
      <c r="P258" s="1578"/>
      <c r="Q258" s="1579"/>
      <c r="R258" s="1434">
        <v>0.253</v>
      </c>
      <c r="S258" s="1435">
        <v>0.50439999999999996</v>
      </c>
      <c r="T258" s="1435">
        <v>0.75460000000000005</v>
      </c>
      <c r="U258" s="1435">
        <v>1.0036</v>
      </c>
      <c r="V258" s="1435">
        <v>1.2518</v>
      </c>
      <c r="W258" s="1435">
        <v>1.7071000000000001</v>
      </c>
      <c r="X258" s="1435">
        <v>2.1617999999999999</v>
      </c>
      <c r="Y258" s="1435">
        <v>2.6160999999999999</v>
      </c>
      <c r="Z258" s="1435">
        <v>3.07</v>
      </c>
      <c r="AA258" s="1435">
        <v>3.5236999999999998</v>
      </c>
      <c r="AB258" s="1435">
        <v>3.7581000000000002</v>
      </c>
      <c r="AC258" s="1435">
        <v>3.9923000000000002</v>
      </c>
      <c r="AD258" s="1435">
        <v>4.2263000000000002</v>
      </c>
      <c r="AE258" s="1435">
        <v>4.4603000000000002</v>
      </c>
      <c r="AF258" s="1435">
        <v>4.6940999999999997</v>
      </c>
      <c r="AG258" s="1435">
        <v>4.9279000000000002</v>
      </c>
      <c r="AH258" s="1435">
        <v>4.9539</v>
      </c>
      <c r="AI258" s="1435">
        <v>4.9798999999999998</v>
      </c>
      <c r="AJ258" s="1435">
        <v>5.0057999999999998</v>
      </c>
      <c r="AK258" s="1435">
        <v>5.0316999999999998</v>
      </c>
      <c r="AL258" s="1435">
        <v>5.0575000000000001</v>
      </c>
      <c r="AM258" s="1435">
        <v>5.0834000000000001</v>
      </c>
      <c r="AN258" s="1435">
        <v>5.1092000000000004</v>
      </c>
      <c r="AO258" s="1435">
        <v>5.1349999999999998</v>
      </c>
      <c r="AP258" s="1435">
        <v>5.1608999999999998</v>
      </c>
      <c r="AQ258" s="1435">
        <v>5.1863999999999999</v>
      </c>
      <c r="AR258" s="1435">
        <v>5.2119</v>
      </c>
      <c r="AS258" s="1435">
        <v>5.2374000000000001</v>
      </c>
      <c r="AT258" s="1435">
        <v>5.2629999999999999</v>
      </c>
      <c r="AU258" s="1435">
        <v>5.2885</v>
      </c>
      <c r="AV258" s="1435">
        <v>5.3140000000000001</v>
      </c>
      <c r="AW258" s="1435">
        <v>5.3395000000000001</v>
      </c>
      <c r="AX258" s="1435">
        <v>5.3651</v>
      </c>
      <c r="AY258" s="1435">
        <v>5.3906000000000001</v>
      </c>
      <c r="AZ258" s="1435">
        <v>5.4161000000000001</v>
      </c>
      <c r="BA258" s="1435">
        <v>5.4417</v>
      </c>
      <c r="BB258" s="1435">
        <v>5.4672000000000001</v>
      </c>
      <c r="BC258" s="1435">
        <v>5.4927000000000001</v>
      </c>
      <c r="BD258" s="1435">
        <v>5.5182000000000002</v>
      </c>
      <c r="BE258" s="1435">
        <v>5.5438000000000001</v>
      </c>
      <c r="BF258" s="1435">
        <v>5.5693000000000001</v>
      </c>
      <c r="BG258" s="1435">
        <v>5.5948000000000002</v>
      </c>
      <c r="BH258" s="1435">
        <v>5.6203000000000003</v>
      </c>
      <c r="BI258" s="1435">
        <v>5.6459000000000001</v>
      </c>
      <c r="BJ258" s="1435">
        <v>5.6714000000000002</v>
      </c>
      <c r="BK258" s="1435">
        <v>5.6969000000000003</v>
      </c>
      <c r="BL258" s="1435">
        <v>5.7224000000000004</v>
      </c>
      <c r="BM258" s="1435">
        <v>5.7480000000000002</v>
      </c>
      <c r="BN258" s="1435">
        <v>5.7735000000000003</v>
      </c>
      <c r="BO258" s="1435">
        <v>5.7990000000000004</v>
      </c>
      <c r="BP258" s="1436">
        <v>5.8246000000000002</v>
      </c>
      <c r="BQ258" s="1437">
        <v>5.8501000000000003</v>
      </c>
      <c r="BR258" s="1437">
        <v>5.8756000000000004</v>
      </c>
      <c r="BS258" s="1437">
        <v>5.9010999999999996</v>
      </c>
      <c r="BT258" s="1437">
        <v>5.9267000000000003</v>
      </c>
      <c r="BU258" s="1437">
        <v>5.9522000000000004</v>
      </c>
      <c r="BV258" s="1437">
        <v>5.9776999999999996</v>
      </c>
      <c r="BW258" s="1437">
        <v>6.0031999999999996</v>
      </c>
      <c r="BX258" s="1437">
        <v>6.0288000000000004</v>
      </c>
      <c r="BY258" s="1437">
        <v>6.0542999999999996</v>
      </c>
      <c r="BZ258" s="1437">
        <v>6.0797999999999996</v>
      </c>
      <c r="CA258" s="1437">
        <v>6.1054000000000004</v>
      </c>
      <c r="CB258" s="1437">
        <v>6.1308999999999996</v>
      </c>
      <c r="CC258" s="1437">
        <v>6.1563999999999997</v>
      </c>
      <c r="CD258" s="1437">
        <v>6.1818999999999997</v>
      </c>
      <c r="CE258" s="1437">
        <v>6.2074999999999996</v>
      </c>
      <c r="CF258" s="1437">
        <v>6.2329999999999997</v>
      </c>
      <c r="CG258" s="1437">
        <v>6.2584999999999997</v>
      </c>
      <c r="CH258" s="1437">
        <v>6.2839999999999998</v>
      </c>
      <c r="CI258" s="1437">
        <v>6.3095999999999997</v>
      </c>
      <c r="CJ258" s="1437">
        <v>6.3350999999999997</v>
      </c>
      <c r="CK258" s="1437">
        <v>6.3605999999999998</v>
      </c>
      <c r="CL258" s="1437">
        <v>6.3861999999999997</v>
      </c>
      <c r="CM258" s="1437">
        <v>6.4116999999999997</v>
      </c>
      <c r="CN258" s="1503">
        <v>6.4371999999999998</v>
      </c>
    </row>
    <row r="259" spans="2:92" ht="14.4" thickBot="1" x14ac:dyDescent="0.3">
      <c r="B259"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9" s="1427" t="s">
        <v>1735</v>
      </c>
      <c r="D259" s="1428" t="s">
        <v>2006</v>
      </c>
      <c r="E259" s="1429" t="s">
        <v>774</v>
      </c>
      <c r="F259" s="1430" t="str">
        <f>VLOOKUP(TBL5_OptBen[[#This Row],[Option Type (defined list)]],'Option Typs_Grps'!B$2:C$47, 2, FALSE)</f>
        <v>Distribution Options</v>
      </c>
      <c r="G259" s="1427" t="s">
        <v>1871</v>
      </c>
      <c r="H259" s="1428" t="s">
        <v>796</v>
      </c>
      <c r="I259" s="1431" t="s">
        <v>355</v>
      </c>
      <c r="J259" s="1432" t="s">
        <v>146</v>
      </c>
      <c r="K259" s="1433">
        <v>2</v>
      </c>
      <c r="L259" s="366"/>
      <c r="M259" s="366"/>
      <c r="N259" s="366"/>
      <c r="O259" s="1577"/>
      <c r="P259" s="1578"/>
      <c r="Q259" s="1579"/>
      <c r="R259" s="1434"/>
      <c r="S259" s="1435"/>
      <c r="T259" s="1435"/>
      <c r="U259" s="1435"/>
      <c r="V259" s="1435">
        <v>1.3</v>
      </c>
      <c r="W259" s="1435">
        <v>1.3</v>
      </c>
      <c r="X259" s="1435">
        <v>1.3</v>
      </c>
      <c r="Y259" s="1435">
        <v>1.3</v>
      </c>
      <c r="Z259" s="1435">
        <v>1.3</v>
      </c>
      <c r="AA259" s="1435">
        <v>1.3</v>
      </c>
      <c r="AB259" s="1435">
        <v>1.3</v>
      </c>
      <c r="AC259" s="1435">
        <v>1.3</v>
      </c>
      <c r="AD259" s="1435">
        <v>1.3</v>
      </c>
      <c r="AE259" s="1435">
        <v>1.3</v>
      </c>
      <c r="AF259" s="1435">
        <v>1.3</v>
      </c>
      <c r="AG259" s="1435">
        <v>1.3</v>
      </c>
      <c r="AH259" s="1435">
        <v>1.3</v>
      </c>
      <c r="AI259" s="1435">
        <v>1.3</v>
      </c>
      <c r="AJ259" s="1435">
        <v>1.3</v>
      </c>
      <c r="AK259" s="1435">
        <v>1.3</v>
      </c>
      <c r="AL259" s="1435">
        <v>1.3</v>
      </c>
      <c r="AM259" s="1435">
        <v>1.3</v>
      </c>
      <c r="AN259" s="1435">
        <v>1.3</v>
      </c>
      <c r="AO259" s="1435">
        <v>1.3</v>
      </c>
      <c r="AP259" s="1435">
        <v>1.3</v>
      </c>
      <c r="AQ259" s="1435">
        <v>1.3</v>
      </c>
      <c r="AR259" s="1435">
        <v>1.3</v>
      </c>
      <c r="AS259" s="1435">
        <v>1.3</v>
      </c>
      <c r="AT259" s="1435">
        <v>1.3</v>
      </c>
      <c r="AU259" s="1435">
        <v>1.3</v>
      </c>
      <c r="AV259" s="1435">
        <v>1.3</v>
      </c>
      <c r="AW259" s="1435">
        <v>1.3</v>
      </c>
      <c r="AX259" s="1435">
        <v>1.3</v>
      </c>
      <c r="AY259" s="1435">
        <v>1.3</v>
      </c>
      <c r="AZ259" s="1435">
        <v>1.3</v>
      </c>
      <c r="BA259" s="1435">
        <v>1.3</v>
      </c>
      <c r="BB259" s="1435">
        <v>1.3</v>
      </c>
      <c r="BC259" s="1435">
        <v>1.3</v>
      </c>
      <c r="BD259" s="1435">
        <v>1.3</v>
      </c>
      <c r="BE259" s="1435">
        <v>1.3</v>
      </c>
      <c r="BF259" s="1435">
        <v>1.3</v>
      </c>
      <c r="BG259" s="1435">
        <v>1.3</v>
      </c>
      <c r="BH259" s="1435">
        <v>1.3</v>
      </c>
      <c r="BI259" s="1435">
        <v>1.3</v>
      </c>
      <c r="BJ259" s="1435">
        <v>1.3</v>
      </c>
      <c r="BK259" s="1435">
        <v>1.3</v>
      </c>
      <c r="BL259" s="1435">
        <v>1.3</v>
      </c>
      <c r="BM259" s="1435">
        <v>1.3</v>
      </c>
      <c r="BN259" s="1435">
        <v>1.3</v>
      </c>
      <c r="BO259" s="1435">
        <v>1.3</v>
      </c>
      <c r="BP259" s="1436"/>
      <c r="BQ259" s="1437"/>
      <c r="BR259" s="1437"/>
      <c r="BS259" s="1437"/>
      <c r="BT259" s="1437"/>
      <c r="BU259" s="1437"/>
      <c r="BV259" s="1437"/>
      <c r="BW259" s="1437"/>
      <c r="BX259" s="1437"/>
      <c r="BY259" s="1437"/>
      <c r="BZ259" s="1437"/>
      <c r="CA259" s="1437"/>
      <c r="CB259" s="1437"/>
      <c r="CC259" s="1437"/>
      <c r="CD259" s="1437"/>
      <c r="CE259" s="1437"/>
      <c r="CF259" s="1437"/>
      <c r="CG259" s="1437"/>
      <c r="CH259" s="1437"/>
      <c r="CI259" s="1437"/>
      <c r="CJ259" s="1437"/>
      <c r="CK259" s="1437"/>
      <c r="CL259" s="1437"/>
      <c r="CM259" s="1437"/>
      <c r="CN259" s="1503"/>
    </row>
    <row r="260" spans="2:92" ht="14.4" thickBot="1" x14ac:dyDescent="0.3">
      <c r="B260"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0" s="1427" t="s">
        <v>1724</v>
      </c>
      <c r="D260" s="1428" t="s">
        <v>1601</v>
      </c>
      <c r="E260" s="1429" t="s">
        <v>779</v>
      </c>
      <c r="F260" s="1430" t="str">
        <f>VLOOKUP(TBL5_OptBen[[#This Row],[Option Type (defined list)]],'Option Typs_Grps'!B$2:C$47, 2, FALSE)</f>
        <v>Customer Options</v>
      </c>
      <c r="G260" s="1427" t="s">
        <v>1871</v>
      </c>
      <c r="H260" s="1428" t="s">
        <v>796</v>
      </c>
      <c r="I260" s="1431" t="s">
        <v>355</v>
      </c>
      <c r="J260" s="1432" t="s">
        <v>146</v>
      </c>
      <c r="K260" s="1433">
        <v>2</v>
      </c>
      <c r="L260" s="366"/>
      <c r="M260" s="366"/>
      <c r="N260" s="366"/>
      <c r="O260" s="1577"/>
      <c r="P260" s="1578"/>
      <c r="Q260" s="1579"/>
      <c r="R260" s="1434">
        <v>0</v>
      </c>
      <c r="S260" s="1435">
        <v>0.31120000000000003</v>
      </c>
      <c r="T260" s="1435">
        <v>0.62650000000000006</v>
      </c>
      <c r="U260" s="1435">
        <v>0.78800000000000003</v>
      </c>
      <c r="V260" s="1435">
        <v>1.2684000000000002</v>
      </c>
      <c r="W260" s="1435">
        <v>1.5937000000000001</v>
      </c>
      <c r="X260" s="1435">
        <v>1.6017000000000001</v>
      </c>
      <c r="Y260" s="1435">
        <v>2.2532000000000001</v>
      </c>
      <c r="Z260" s="1435">
        <v>2.5867</v>
      </c>
      <c r="AA260" s="1435">
        <v>3.2479</v>
      </c>
      <c r="AB260" s="1435">
        <v>3.2614000000000001</v>
      </c>
      <c r="AC260" s="1435">
        <v>3.6021000000000001</v>
      </c>
      <c r="AD260" s="1435">
        <v>3.9459</v>
      </c>
      <c r="AE260" s="1435">
        <v>4.2930999999999999</v>
      </c>
      <c r="AF260" s="1435">
        <v>4.9779</v>
      </c>
      <c r="AG260" s="1435">
        <v>5.0014000000000003</v>
      </c>
      <c r="AH260" s="1435">
        <v>5.0255999999999998</v>
      </c>
      <c r="AI260" s="1435">
        <v>5.0506000000000002</v>
      </c>
      <c r="AJ260" s="1435">
        <v>5.0763999999999996</v>
      </c>
      <c r="AK260" s="1435">
        <v>5.1022999999999996</v>
      </c>
      <c r="AL260" s="1435">
        <v>5.8108000000000004</v>
      </c>
      <c r="AM260" s="1435">
        <v>6.5264000000000006</v>
      </c>
      <c r="AN260" s="1435">
        <v>7.2501999999999995</v>
      </c>
      <c r="AO260" s="1435">
        <v>7.9820000000000002</v>
      </c>
      <c r="AP260" s="1435">
        <v>8.7209000000000003</v>
      </c>
      <c r="AQ260" s="1435">
        <v>9.6196000000000002</v>
      </c>
      <c r="AR260" s="1435">
        <v>10.522600000000001</v>
      </c>
      <c r="AS260" s="1435">
        <v>10.551</v>
      </c>
      <c r="AT260" s="1435">
        <v>10.578900000000001</v>
      </c>
      <c r="AU260" s="1435">
        <v>10.606999999999999</v>
      </c>
      <c r="AV260" s="1435">
        <v>10.6342</v>
      </c>
      <c r="AW260" s="1435">
        <v>10.661999999999999</v>
      </c>
      <c r="AX260" s="1435">
        <v>10.6905</v>
      </c>
      <c r="AY260" s="1435">
        <v>10.7194</v>
      </c>
      <c r="AZ260" s="1435">
        <v>10.7484</v>
      </c>
      <c r="BA260" s="1435">
        <v>10.777200000000001</v>
      </c>
      <c r="BB260" s="1435">
        <v>10.805900000000001</v>
      </c>
      <c r="BC260" s="1435">
        <v>10.8339</v>
      </c>
      <c r="BD260" s="1435">
        <v>10.860199999999999</v>
      </c>
      <c r="BE260" s="1435">
        <v>10.885300000000001</v>
      </c>
      <c r="BF260" s="1435">
        <v>12.728400000000001</v>
      </c>
      <c r="BG260" s="1435">
        <v>13.6691</v>
      </c>
      <c r="BH260" s="1435">
        <v>15.527200000000001</v>
      </c>
      <c r="BI260" s="1435">
        <v>16.4785</v>
      </c>
      <c r="BJ260" s="1435">
        <v>18.350700000000003</v>
      </c>
      <c r="BK260" s="1435">
        <v>20.230899999999998</v>
      </c>
      <c r="BL260" s="1435">
        <v>21.1982</v>
      </c>
      <c r="BM260" s="1435">
        <v>22.1694</v>
      </c>
      <c r="BN260" s="1435">
        <v>22.219799999999999</v>
      </c>
      <c r="BO260" s="1435">
        <v>22.270299999999999</v>
      </c>
      <c r="BP260" s="1436"/>
      <c r="BQ260" s="1437"/>
      <c r="BR260" s="1437"/>
      <c r="BS260" s="1437"/>
      <c r="BT260" s="1437"/>
      <c r="BU260" s="1437"/>
      <c r="BV260" s="1437"/>
      <c r="BW260" s="1437"/>
      <c r="BX260" s="1437"/>
      <c r="BY260" s="1437"/>
      <c r="BZ260" s="1437"/>
      <c r="CA260" s="1437"/>
      <c r="CB260" s="1437"/>
      <c r="CC260" s="1437"/>
      <c r="CD260" s="1437"/>
      <c r="CE260" s="1437"/>
      <c r="CF260" s="1437"/>
      <c r="CG260" s="1437"/>
      <c r="CH260" s="1437"/>
      <c r="CI260" s="1437"/>
      <c r="CJ260" s="1437"/>
      <c r="CK260" s="1437"/>
      <c r="CL260" s="1437"/>
      <c r="CM260" s="1437"/>
      <c r="CN260" s="1503"/>
    </row>
    <row r="261" spans="2:92" ht="14.4" thickBot="1" x14ac:dyDescent="0.3">
      <c r="B261"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1" s="1427" t="s">
        <v>1733</v>
      </c>
      <c r="D261" s="1428" t="s">
        <v>1610</v>
      </c>
      <c r="E261" s="1429" t="s">
        <v>779</v>
      </c>
      <c r="F261" s="1430" t="str">
        <f>VLOOKUP(TBL5_OptBen[[#This Row],[Option Type (defined list)]],'Option Typs_Grps'!B$2:C$47, 2, FALSE)</f>
        <v>Customer Options</v>
      </c>
      <c r="G261" s="1427" t="s">
        <v>1871</v>
      </c>
      <c r="H261" s="1428" t="s">
        <v>796</v>
      </c>
      <c r="I261" s="1431" t="s">
        <v>355</v>
      </c>
      <c r="J261" s="1432" t="s">
        <v>146</v>
      </c>
      <c r="K261" s="1433">
        <v>2</v>
      </c>
      <c r="L261" s="366"/>
      <c r="M261" s="366"/>
      <c r="N261" s="366"/>
      <c r="O261" s="1577"/>
      <c r="P261" s="1578"/>
      <c r="Q261" s="1579"/>
      <c r="R261" s="1434">
        <v>1.1046</v>
      </c>
      <c r="S261" s="1435">
        <v>1.0872999999999999</v>
      </c>
      <c r="T261" s="1435">
        <v>1.0689</v>
      </c>
      <c r="U261" s="1435">
        <v>1.0508</v>
      </c>
      <c r="V261" s="1435">
        <v>1.0324</v>
      </c>
      <c r="W261" s="1435">
        <v>1.0091000000000001</v>
      </c>
      <c r="X261" s="1435">
        <v>0.98570000000000002</v>
      </c>
      <c r="Y261" s="1435">
        <v>0.96199999999999997</v>
      </c>
      <c r="Z261" s="1435">
        <v>0.93820000000000003</v>
      </c>
      <c r="AA261" s="1435">
        <v>0.91439999999999999</v>
      </c>
      <c r="AB261" s="1435">
        <v>0.90439999999999998</v>
      </c>
      <c r="AC261" s="1435">
        <v>0.89429999999999998</v>
      </c>
      <c r="AD261" s="1435">
        <v>0.88439999999999996</v>
      </c>
      <c r="AE261" s="1435">
        <v>0.88129999999999997</v>
      </c>
      <c r="AF261" s="1435">
        <v>0.88149999999999995</v>
      </c>
      <c r="AG261" s="1435">
        <v>0.88200000000000001</v>
      </c>
      <c r="AH261" s="1435">
        <v>0.89249999999999996</v>
      </c>
      <c r="AI261" s="1435">
        <v>0.90329999999999999</v>
      </c>
      <c r="AJ261" s="1435">
        <v>0.91410000000000002</v>
      </c>
      <c r="AK261" s="1435">
        <v>0.92489999999999994</v>
      </c>
      <c r="AL261" s="1435">
        <v>0.9355</v>
      </c>
      <c r="AM261" s="1435">
        <v>0.94640000000000002</v>
      </c>
      <c r="AN261" s="1435">
        <v>0.95720000000000005</v>
      </c>
      <c r="AO261" s="1435">
        <v>0.96819999999999995</v>
      </c>
      <c r="AP261" s="1435">
        <v>0.97909999999999997</v>
      </c>
      <c r="AQ261" s="1435">
        <v>0.98230000000000006</v>
      </c>
      <c r="AR261" s="1435">
        <v>0.98529999999999995</v>
      </c>
      <c r="AS261" s="1435">
        <v>0.98829999999999996</v>
      </c>
      <c r="AT261" s="1435">
        <v>0.99129999999999996</v>
      </c>
      <c r="AU261" s="1435">
        <v>0.99439999999999995</v>
      </c>
      <c r="AV261" s="1435">
        <v>0.99739999999999995</v>
      </c>
      <c r="AW261" s="1435">
        <v>1.0004</v>
      </c>
      <c r="AX261" s="1435">
        <v>1.0034000000000001</v>
      </c>
      <c r="AY261" s="1435">
        <v>1.0065</v>
      </c>
      <c r="AZ261" s="1435">
        <v>1.0096000000000001</v>
      </c>
      <c r="BA261" s="1435">
        <v>1.0126999999999999</v>
      </c>
      <c r="BB261" s="1435">
        <v>1.0157</v>
      </c>
      <c r="BC261" s="1435">
        <v>1.0188999999999999</v>
      </c>
      <c r="BD261" s="1435">
        <v>1.0218</v>
      </c>
      <c r="BE261" s="1435">
        <v>1.0247999999999999</v>
      </c>
      <c r="BF261" s="1435">
        <v>1.0276000000000001</v>
      </c>
      <c r="BG261" s="1435">
        <v>1.0306</v>
      </c>
      <c r="BH261" s="1435">
        <v>1.0335999999999999</v>
      </c>
      <c r="BI261" s="1435">
        <v>1.0366</v>
      </c>
      <c r="BJ261" s="1435">
        <v>1.0394999999999999</v>
      </c>
      <c r="BK261" s="1435">
        <v>1.0424</v>
      </c>
      <c r="BL261" s="1435">
        <v>1.0453999999999999</v>
      </c>
      <c r="BM261" s="1435">
        <v>1.0482</v>
      </c>
      <c r="BN261" s="1435">
        <v>1.0510999999999999</v>
      </c>
      <c r="BO261" s="1435">
        <v>1.0541</v>
      </c>
      <c r="BP261" s="1436">
        <v>1.0569999999999999</v>
      </c>
      <c r="BQ261" s="1437">
        <v>1.0598000000000001</v>
      </c>
      <c r="BR261" s="1437">
        <v>1.0627</v>
      </c>
      <c r="BS261" s="1437">
        <v>1.0657000000000001</v>
      </c>
      <c r="BT261" s="1437">
        <v>1.0688</v>
      </c>
      <c r="BU261" s="1437">
        <v>1.0716000000000001</v>
      </c>
      <c r="BV261" s="1437">
        <v>1.0747</v>
      </c>
      <c r="BW261" s="1437">
        <v>1.0778000000000001</v>
      </c>
      <c r="BX261" s="1437">
        <v>1.0809</v>
      </c>
      <c r="BY261" s="1437">
        <v>1.0840000000000001</v>
      </c>
      <c r="BZ261" s="1437">
        <v>1.0871999999999999</v>
      </c>
      <c r="CA261" s="1437">
        <v>1.0904</v>
      </c>
      <c r="CB261" s="1437">
        <v>1.0935999999999999</v>
      </c>
      <c r="CC261" s="1437">
        <v>1.0968</v>
      </c>
      <c r="CD261" s="1437">
        <v>1.0998999999999999</v>
      </c>
      <c r="CE261" s="1437">
        <v>1.103</v>
      </c>
      <c r="CF261" s="1437">
        <v>1.1062000000000001</v>
      </c>
      <c r="CG261" s="1437">
        <v>1.1092</v>
      </c>
      <c r="CH261" s="1437">
        <v>1.1123000000000001</v>
      </c>
      <c r="CI261" s="1437">
        <v>1.1153999999999999</v>
      </c>
      <c r="CJ261" s="1437">
        <v>1.1185</v>
      </c>
      <c r="CK261" s="1437">
        <v>1.1214999999999999</v>
      </c>
      <c r="CL261" s="1437">
        <v>1.1246</v>
      </c>
      <c r="CM261" s="1437">
        <v>1.1276000000000002</v>
      </c>
      <c r="CN261" s="1503">
        <v>1.1308</v>
      </c>
    </row>
    <row r="262" spans="2:92" ht="14.4" thickBot="1" x14ac:dyDescent="0.3">
      <c r="B262" s="157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2" s="1427" t="s">
        <v>2266</v>
      </c>
      <c r="D262" s="1428" t="s">
        <v>2238</v>
      </c>
      <c r="E262" s="1429" t="s">
        <v>767</v>
      </c>
      <c r="F262" s="1430" t="str">
        <f>VLOOKUP(TBL5_OptBen[[#This Row],[Option Type (defined list)]],'Option Typs_Grps'!B$2:C$47, 2, FALSE)</f>
        <v>Resource Options</v>
      </c>
      <c r="G262" s="1427" t="s">
        <v>1871</v>
      </c>
      <c r="H262" s="1428" t="s">
        <v>796</v>
      </c>
      <c r="I262" s="1431" t="s">
        <v>355</v>
      </c>
      <c r="J262" s="1432" t="s">
        <v>146</v>
      </c>
      <c r="K262" s="1433">
        <v>2</v>
      </c>
      <c r="L262" s="366"/>
      <c r="M262" s="366"/>
      <c r="N262" s="366"/>
      <c r="O262" s="1577"/>
      <c r="P262" s="1578"/>
      <c r="Q262" s="1579"/>
      <c r="R262" s="1434"/>
      <c r="S262" s="1435"/>
      <c r="T262" s="1435"/>
      <c r="U262" s="1435"/>
      <c r="V262" s="1435"/>
      <c r="W262" s="1435">
        <v>116.5</v>
      </c>
      <c r="X262" s="1435">
        <v>116.5</v>
      </c>
      <c r="Y262" s="1435">
        <v>116.5</v>
      </c>
      <c r="Z262" s="1435">
        <v>116.5</v>
      </c>
      <c r="AA262" s="1435">
        <v>116.5</v>
      </c>
      <c r="AB262" s="1435">
        <v>116.5</v>
      </c>
      <c r="AC262" s="1435">
        <v>116.5</v>
      </c>
      <c r="AD262" s="1435">
        <v>116.5</v>
      </c>
      <c r="AE262" s="1435">
        <v>116.5</v>
      </c>
      <c r="AF262" s="1435">
        <v>116.5</v>
      </c>
      <c r="AG262" s="1435">
        <v>116.5</v>
      </c>
      <c r="AH262" s="1435">
        <v>116.5</v>
      </c>
      <c r="AI262" s="1435">
        <v>116.5</v>
      </c>
      <c r="AJ262" s="1435">
        <v>116.5</v>
      </c>
      <c r="AK262" s="1435">
        <v>116.5</v>
      </c>
      <c r="AL262" s="1435">
        <v>116.5</v>
      </c>
      <c r="AM262" s="1435">
        <v>116.5</v>
      </c>
      <c r="AN262" s="1435">
        <v>116.5</v>
      </c>
      <c r="AO262" s="1435">
        <v>116.5</v>
      </c>
      <c r="AP262" s="1435">
        <v>116.5</v>
      </c>
      <c r="AQ262" s="1435">
        <v>116.5</v>
      </c>
      <c r="AR262" s="1435">
        <v>116.5</v>
      </c>
      <c r="AS262" s="1435">
        <v>116.5</v>
      </c>
      <c r="AT262" s="1435">
        <v>116.5</v>
      </c>
      <c r="AU262" s="1435">
        <v>116.5</v>
      </c>
      <c r="AV262" s="1435">
        <v>116.5</v>
      </c>
      <c r="AW262" s="1435">
        <v>116.5</v>
      </c>
      <c r="AX262" s="1435">
        <v>116.5</v>
      </c>
      <c r="AY262" s="1435">
        <v>116.5</v>
      </c>
      <c r="AZ262" s="1435">
        <v>116.5</v>
      </c>
      <c r="BA262" s="1435">
        <v>116.5</v>
      </c>
      <c r="BB262" s="1435">
        <v>116.5</v>
      </c>
      <c r="BC262" s="1435">
        <v>116.5</v>
      </c>
      <c r="BD262" s="1435">
        <v>116.5</v>
      </c>
      <c r="BE262" s="1435">
        <v>116.5</v>
      </c>
      <c r="BF262" s="1435">
        <v>116.5</v>
      </c>
      <c r="BG262" s="1435">
        <v>116.5</v>
      </c>
      <c r="BH262" s="1435">
        <v>116.5</v>
      </c>
      <c r="BI262" s="1435">
        <v>116.5</v>
      </c>
      <c r="BJ262" s="1435">
        <v>116.5</v>
      </c>
      <c r="BK262" s="1435">
        <v>116.5</v>
      </c>
      <c r="BL262" s="1435">
        <v>116.5</v>
      </c>
      <c r="BM262" s="1435">
        <v>116.5</v>
      </c>
      <c r="BN262" s="1435">
        <v>116.5</v>
      </c>
      <c r="BO262" s="1435">
        <v>116.5</v>
      </c>
      <c r="BP262" s="1436"/>
      <c r="BQ262" s="1437"/>
      <c r="BR262" s="1437"/>
      <c r="BS262" s="1437"/>
      <c r="BT262" s="1437"/>
      <c r="BU262" s="1437"/>
      <c r="BV262" s="1437"/>
      <c r="BW262" s="1437"/>
      <c r="BX262" s="1437"/>
      <c r="BY262" s="1437"/>
      <c r="BZ262" s="1437"/>
      <c r="CA262" s="1437"/>
      <c r="CB262" s="1437"/>
      <c r="CC262" s="1437"/>
      <c r="CD262" s="1437"/>
      <c r="CE262" s="1437"/>
      <c r="CF262" s="1437"/>
      <c r="CG262" s="1437"/>
      <c r="CH262" s="1437"/>
      <c r="CI262" s="1437"/>
      <c r="CJ262" s="1437"/>
      <c r="CK262" s="1437"/>
      <c r="CL262" s="1437"/>
      <c r="CM262" s="1437"/>
      <c r="CN262" s="1503"/>
    </row>
  </sheetData>
  <mergeCells count="1">
    <mergeCell ref="L4:CN4"/>
  </mergeCells>
  <pageMargins left="0.7" right="0.7" top="0.75" bottom="0.75" header="0.3" footer="0.3"/>
  <pageSetup paperSize="9" orientation="portrait" horizontalDpi="90" verticalDpi="9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A1823F7E-28C8-487F-B96F-196FDEFA0D2C}">
          <x14:formula1>
            <xm:f>'Option Typs_Grps'!$Q$2</xm:f>
          </x14:formula1>
          <xm:sqref>I6:I175</xm:sqref>
        </x14:dataValidation>
        <x14:dataValidation type="list" allowBlank="1" showInputMessage="1" showErrorMessage="1" xr:uid="{5C66DC03-81B1-43C0-8904-340B2894995B}">
          <x14:formula1>
            <xm:f>'Option Typs_Grps'!$B$3:$B$45</xm:f>
          </x14:formula1>
          <xm:sqref>E6:E175 E187 E213 E238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dimension ref="A1:ED774"/>
  <sheetViews>
    <sheetView zoomScale="55" zoomScaleNormal="55" workbookViewId="0">
      <selection activeCell="N29" sqref="N29"/>
    </sheetView>
  </sheetViews>
  <sheetFormatPr defaultColWidth="9.1796875" defaultRowHeight="13.8" x14ac:dyDescent="0.25"/>
  <cols>
    <col min="1" max="1" width="2.1796875" style="1233" customWidth="1"/>
    <col min="2" max="2" width="19.81640625" style="1233" customWidth="1"/>
    <col min="3" max="3" width="52.08984375" style="1233" customWidth="1"/>
    <col min="4" max="4" width="88.81640625" style="1233" customWidth="1"/>
    <col min="5" max="5" width="20.6328125" style="1233" customWidth="1"/>
    <col min="6" max="6" width="47.08984375" style="1233" customWidth="1"/>
    <col min="7" max="7" width="15.81640625" style="1233" customWidth="1"/>
    <col min="8" max="8" width="17.54296875" style="1233" customWidth="1"/>
    <col min="9" max="9" width="9.08984375" style="1233" customWidth="1"/>
    <col min="10" max="11" width="8.1796875" style="1233" customWidth="1"/>
    <col min="12" max="16384" width="9.1796875" style="1233"/>
  </cols>
  <sheetData>
    <row r="1" spans="1:129" x14ac:dyDescent="0.25">
      <c r="A1" s="1273" t="s">
        <v>800</v>
      </c>
    </row>
    <row r="2" spans="1:129" ht="14.4" thickBot="1" x14ac:dyDescent="0.3">
      <c r="A2" s="1273"/>
    </row>
    <row r="3" spans="1:129" ht="14.4" thickBot="1" x14ac:dyDescent="0.3">
      <c r="B3" s="464" t="s">
        <v>57</v>
      </c>
      <c r="C3" s="462" t="str">
        <f>'TITLE PAGE'!$D$18</f>
        <v>Portsmouth Water</v>
      </c>
      <c r="D3" s="1272" t="s">
        <v>2</v>
      </c>
      <c r="E3" s="1271" t="s">
        <v>1599</v>
      </c>
      <c r="F3" s="1270"/>
      <c r="G3" s="1209" t="s">
        <v>56</v>
      </c>
      <c r="H3" s="8"/>
      <c r="I3" s="1270"/>
      <c r="J3" s="1269"/>
    </row>
    <row r="4" spans="1:129" ht="14.4" thickBot="1" x14ac:dyDescent="0.3"/>
    <row r="5" spans="1:129" x14ac:dyDescent="0.25">
      <c r="B5" s="1681" t="s">
        <v>801</v>
      </c>
      <c r="C5" s="1682"/>
      <c r="D5" s="1269"/>
      <c r="E5" s="1269"/>
      <c r="F5" s="1269"/>
      <c r="G5" s="1269"/>
      <c r="H5" s="1269"/>
      <c r="I5" s="1269"/>
      <c r="J5" s="1269"/>
      <c r="K5" s="1269"/>
    </row>
    <row r="6" spans="1:129" ht="110.4" x14ac:dyDescent="0.25">
      <c r="B6" s="1265" t="s">
        <v>802</v>
      </c>
      <c r="C6" s="1264" t="s">
        <v>714</v>
      </c>
      <c r="D6" s="1263" t="s">
        <v>715</v>
      </c>
      <c r="E6" s="1263" t="s">
        <v>803</v>
      </c>
      <c r="F6" s="1263" t="s">
        <v>804</v>
      </c>
      <c r="G6" s="1263" t="s">
        <v>805</v>
      </c>
      <c r="H6" s="1262" t="s">
        <v>806</v>
      </c>
      <c r="I6" s="1261" t="s">
        <v>118</v>
      </c>
      <c r="J6" s="1260" t="s">
        <v>119</v>
      </c>
      <c r="K6" s="1260" t="s">
        <v>120</v>
      </c>
      <c r="L6" s="1260" t="s">
        <v>121</v>
      </c>
      <c r="M6" s="1260" t="s">
        <v>122</v>
      </c>
      <c r="N6" s="1260" t="s">
        <v>123</v>
      </c>
      <c r="O6" s="1260" t="s">
        <v>124</v>
      </c>
      <c r="P6" s="1260" t="s">
        <v>125</v>
      </c>
      <c r="Q6" s="1260" t="s">
        <v>126</v>
      </c>
      <c r="R6" s="1260" t="s">
        <v>127</v>
      </c>
      <c r="S6" s="1260" t="s">
        <v>128</v>
      </c>
      <c r="T6" s="1260" t="s">
        <v>129</v>
      </c>
      <c r="U6" s="1260" t="s">
        <v>157</v>
      </c>
      <c r="V6" s="1260" t="s">
        <v>158</v>
      </c>
      <c r="W6" s="1260" t="s">
        <v>159</v>
      </c>
      <c r="X6" s="1260" t="s">
        <v>160</v>
      </c>
      <c r="Y6" s="1260" t="s">
        <v>130</v>
      </c>
      <c r="Z6" s="1260" t="s">
        <v>161</v>
      </c>
      <c r="AA6" s="1260" t="s">
        <v>162</v>
      </c>
      <c r="AB6" s="1260" t="s">
        <v>163</v>
      </c>
      <c r="AC6" s="1260" t="s">
        <v>164</v>
      </c>
      <c r="AD6" s="1260" t="s">
        <v>131</v>
      </c>
      <c r="AE6" s="1260" t="s">
        <v>165</v>
      </c>
      <c r="AF6" s="1260" t="s">
        <v>166</v>
      </c>
      <c r="AG6" s="1260" t="s">
        <v>167</v>
      </c>
      <c r="AH6" s="1260" t="s">
        <v>168</v>
      </c>
      <c r="AI6" s="1260" t="s">
        <v>132</v>
      </c>
      <c r="AJ6" s="1260" t="s">
        <v>169</v>
      </c>
      <c r="AK6" s="1260" t="s">
        <v>170</v>
      </c>
      <c r="AL6" s="1260" t="s">
        <v>171</v>
      </c>
      <c r="AM6" s="1260" t="s">
        <v>172</v>
      </c>
      <c r="AN6" s="1260" t="s">
        <v>133</v>
      </c>
      <c r="AO6" s="1260" t="s">
        <v>173</v>
      </c>
      <c r="AP6" s="1260" t="s">
        <v>174</v>
      </c>
      <c r="AQ6" s="1260" t="s">
        <v>175</v>
      </c>
      <c r="AR6" s="1260" t="s">
        <v>176</v>
      </c>
      <c r="AS6" s="1260" t="s">
        <v>134</v>
      </c>
      <c r="AT6" s="1260" t="s">
        <v>177</v>
      </c>
      <c r="AU6" s="1260" t="s">
        <v>178</v>
      </c>
      <c r="AV6" s="1260" t="s">
        <v>179</v>
      </c>
      <c r="AW6" s="1260" t="s">
        <v>180</v>
      </c>
      <c r="AX6" s="1260" t="s">
        <v>135</v>
      </c>
      <c r="AY6" s="1260" t="s">
        <v>181</v>
      </c>
      <c r="AZ6" s="1260" t="s">
        <v>182</v>
      </c>
      <c r="BA6" s="1260" t="s">
        <v>183</v>
      </c>
      <c r="BB6" s="1260" t="s">
        <v>184</v>
      </c>
      <c r="BC6" s="1260" t="s">
        <v>136</v>
      </c>
      <c r="BD6" s="1260" t="s">
        <v>185</v>
      </c>
      <c r="BE6" s="1260" t="s">
        <v>186</v>
      </c>
      <c r="BF6" s="1260" t="s">
        <v>187</v>
      </c>
      <c r="BG6" s="1260" t="s">
        <v>188</v>
      </c>
      <c r="BH6" s="1260" t="s">
        <v>137</v>
      </c>
      <c r="BI6" s="1260" t="s">
        <v>189</v>
      </c>
      <c r="BJ6" s="1260" t="s">
        <v>190</v>
      </c>
      <c r="BK6" s="1260" t="s">
        <v>191</v>
      </c>
      <c r="BL6" s="1260" t="s">
        <v>192</v>
      </c>
      <c r="BM6" s="1260" t="s">
        <v>138</v>
      </c>
      <c r="BN6" s="1260" t="s">
        <v>193</v>
      </c>
      <c r="BO6" s="1260" t="s">
        <v>194</v>
      </c>
      <c r="BP6" s="1260" t="s">
        <v>195</v>
      </c>
      <c r="BQ6" s="1260" t="s">
        <v>196</v>
      </c>
      <c r="BR6" s="1260" t="s">
        <v>139</v>
      </c>
      <c r="BS6" s="1260" t="s">
        <v>197</v>
      </c>
      <c r="BT6" s="1260" t="s">
        <v>198</v>
      </c>
      <c r="BU6" s="1260" t="s">
        <v>199</v>
      </c>
      <c r="BV6" s="1260" t="s">
        <v>200</v>
      </c>
      <c r="BW6" s="1260" t="s">
        <v>140</v>
      </c>
      <c r="BX6" s="1260" t="s">
        <v>201</v>
      </c>
      <c r="BY6" s="1260" t="s">
        <v>202</v>
      </c>
      <c r="BZ6" s="1260" t="s">
        <v>203</v>
      </c>
      <c r="CA6" s="1260" t="s">
        <v>204</v>
      </c>
      <c r="CB6" s="1260" t="s">
        <v>141</v>
      </c>
      <c r="CC6" s="1260" t="s">
        <v>205</v>
      </c>
      <c r="CD6" s="1260" t="s">
        <v>206</v>
      </c>
      <c r="CE6" s="1260" t="s">
        <v>207</v>
      </c>
      <c r="CF6" s="1260" t="s">
        <v>208</v>
      </c>
      <c r="CG6" s="1260" t="s">
        <v>142</v>
      </c>
      <c r="CH6" s="1260" t="s">
        <v>209</v>
      </c>
      <c r="CI6" s="1260" t="s">
        <v>210</v>
      </c>
      <c r="CJ6" s="1260" t="s">
        <v>211</v>
      </c>
      <c r="CK6" s="1260" t="s">
        <v>212</v>
      </c>
      <c r="CL6" s="1260" t="s">
        <v>213</v>
      </c>
      <c r="CM6" s="1260" t="s">
        <v>807</v>
      </c>
      <c r="CN6" s="1260" t="s">
        <v>808</v>
      </c>
      <c r="CO6" s="1260" t="s">
        <v>809</v>
      </c>
      <c r="CP6" s="1259" t="s">
        <v>810</v>
      </c>
    </row>
    <row r="7" spans="1:129" x14ac:dyDescent="0.25">
      <c r="B7" s="1667" t="s">
        <v>811</v>
      </c>
      <c r="C7" s="1504" t="s">
        <v>1601</v>
      </c>
      <c r="D7" s="1257" t="s">
        <v>1724</v>
      </c>
      <c r="E7" s="1256" t="s">
        <v>815</v>
      </c>
      <c r="F7" s="1268" t="s">
        <v>1890</v>
      </c>
      <c r="G7" s="1268" t="s">
        <v>1890</v>
      </c>
      <c r="H7" s="1257" t="s">
        <v>84</v>
      </c>
      <c r="I7" s="1474" t="s">
        <v>1890</v>
      </c>
      <c r="J7" s="1475" t="s">
        <v>1890</v>
      </c>
      <c r="K7" s="1475" t="s">
        <v>1890</v>
      </c>
      <c r="L7" s="1475" t="s">
        <v>1890</v>
      </c>
      <c r="M7" s="1475" t="s">
        <v>1890</v>
      </c>
      <c r="N7" s="1506" t="s">
        <v>1890</v>
      </c>
      <c r="O7" s="1506" t="s">
        <v>1890</v>
      </c>
      <c r="P7" s="1506" t="s">
        <v>1890</v>
      </c>
      <c r="Q7" s="1506" t="s">
        <v>1890</v>
      </c>
      <c r="R7" s="1506" t="s">
        <v>1890</v>
      </c>
      <c r="S7" s="1506" t="s">
        <v>1890</v>
      </c>
      <c r="T7" s="1506" t="s">
        <v>1890</v>
      </c>
      <c r="U7" s="1506" t="s">
        <v>1890</v>
      </c>
      <c r="V7" s="1506" t="s">
        <v>1890</v>
      </c>
      <c r="W7" s="1506" t="s">
        <v>1890</v>
      </c>
      <c r="X7" s="1506" t="s">
        <v>1890</v>
      </c>
      <c r="Y7" s="1506" t="s">
        <v>1890</v>
      </c>
      <c r="Z7" s="1506" t="s">
        <v>1890</v>
      </c>
      <c r="AA7" s="1506" t="s">
        <v>1890</v>
      </c>
      <c r="AB7" s="1506" t="s">
        <v>1890</v>
      </c>
      <c r="AC7" s="1506" t="s">
        <v>1890</v>
      </c>
      <c r="AD7" s="1506" t="s">
        <v>1890</v>
      </c>
      <c r="AE7" s="1506" t="s">
        <v>1890</v>
      </c>
      <c r="AF7" s="1506" t="s">
        <v>1890</v>
      </c>
      <c r="AG7" s="1506" t="s">
        <v>1890</v>
      </c>
      <c r="AH7" s="1506" t="s">
        <v>1890</v>
      </c>
      <c r="AI7" s="1506" t="s">
        <v>1890</v>
      </c>
      <c r="AJ7" s="1506" t="s">
        <v>1890</v>
      </c>
      <c r="AK7" s="1506" t="s">
        <v>1890</v>
      </c>
      <c r="AL7" s="1506" t="s">
        <v>1890</v>
      </c>
      <c r="AM7" s="1506" t="s">
        <v>1890</v>
      </c>
      <c r="AN7" s="1506" t="s">
        <v>1890</v>
      </c>
      <c r="AO7" s="1506" t="s">
        <v>1890</v>
      </c>
      <c r="AP7" s="1506" t="s">
        <v>1890</v>
      </c>
      <c r="AQ7" s="1506" t="s">
        <v>1890</v>
      </c>
      <c r="AR7" s="1506" t="s">
        <v>1890</v>
      </c>
      <c r="AS7" s="1506" t="s">
        <v>1890</v>
      </c>
      <c r="AT7" s="1506" t="s">
        <v>1890</v>
      </c>
      <c r="AU7" s="1506" t="s">
        <v>1890</v>
      </c>
      <c r="AV7" s="1506" t="s">
        <v>1890</v>
      </c>
      <c r="AW7" s="1506" t="s">
        <v>1890</v>
      </c>
      <c r="AX7" s="1506" t="s">
        <v>1890</v>
      </c>
      <c r="AY7" s="1506" t="s">
        <v>1890</v>
      </c>
      <c r="AZ7" s="1506" t="s">
        <v>1890</v>
      </c>
      <c r="BA7" s="1506" t="s">
        <v>1890</v>
      </c>
      <c r="BB7" s="1506" t="s">
        <v>1890</v>
      </c>
      <c r="BC7" s="1506" t="s">
        <v>1890</v>
      </c>
      <c r="BD7" s="1506" t="s">
        <v>1890</v>
      </c>
      <c r="BE7" s="1506" t="s">
        <v>1890</v>
      </c>
      <c r="BF7" s="1506" t="s">
        <v>1890</v>
      </c>
      <c r="BG7" s="1506" t="s">
        <v>1890</v>
      </c>
      <c r="BH7" s="1506" t="s">
        <v>1890</v>
      </c>
      <c r="BI7" s="1506" t="s">
        <v>1890</v>
      </c>
      <c r="BJ7" s="1506" t="s">
        <v>1890</v>
      </c>
      <c r="BK7" s="1506" t="s">
        <v>1890</v>
      </c>
      <c r="BL7" s="1506" t="s">
        <v>1890</v>
      </c>
      <c r="BM7" s="1506" t="s">
        <v>1890</v>
      </c>
      <c r="BN7" s="1506" t="s">
        <v>1890</v>
      </c>
      <c r="BO7" s="1506" t="s">
        <v>1890</v>
      </c>
      <c r="BP7" s="1506" t="s">
        <v>1890</v>
      </c>
      <c r="BQ7" s="1506" t="s">
        <v>1890</v>
      </c>
      <c r="BR7" s="1506" t="s">
        <v>1890</v>
      </c>
      <c r="BS7" s="1506" t="s">
        <v>1890</v>
      </c>
      <c r="BT7" s="1506" t="s">
        <v>1890</v>
      </c>
      <c r="BU7" s="1506" t="s">
        <v>1890</v>
      </c>
      <c r="BV7" s="1506" t="s">
        <v>1890</v>
      </c>
      <c r="BW7" s="1506" t="s">
        <v>1890</v>
      </c>
      <c r="BX7" s="1506" t="s">
        <v>1890</v>
      </c>
      <c r="BY7" s="1506" t="s">
        <v>1890</v>
      </c>
      <c r="BZ7" s="1506" t="s">
        <v>1890</v>
      </c>
      <c r="CA7" s="1506" t="s">
        <v>1890</v>
      </c>
      <c r="CB7" s="1506" t="s">
        <v>1890</v>
      </c>
      <c r="CC7" s="1506" t="s">
        <v>1890</v>
      </c>
      <c r="CD7" s="1506" t="s">
        <v>1890</v>
      </c>
      <c r="CE7" s="1506" t="s">
        <v>1890</v>
      </c>
      <c r="CF7" s="1506" t="s">
        <v>1890</v>
      </c>
      <c r="CG7" s="1506" t="s">
        <v>1890</v>
      </c>
      <c r="CH7" s="1506" t="s">
        <v>1890</v>
      </c>
      <c r="CI7" s="1506" t="s">
        <v>1890</v>
      </c>
      <c r="CJ7" s="1506" t="s">
        <v>1890</v>
      </c>
      <c r="CK7" s="1506" t="s">
        <v>1890</v>
      </c>
      <c r="CL7" s="1506" t="s">
        <v>1890</v>
      </c>
      <c r="CM7" s="1506" t="s">
        <v>1890</v>
      </c>
      <c r="CN7" s="1506" t="s">
        <v>1890</v>
      </c>
      <c r="CO7" s="1506" t="s">
        <v>1890</v>
      </c>
      <c r="CP7" s="1507" t="s">
        <v>1890</v>
      </c>
      <c r="CQ7" s="1508" t="s">
        <v>1890</v>
      </c>
      <c r="CR7" s="1508" t="s">
        <v>1890</v>
      </c>
      <c r="CS7" s="1508" t="s">
        <v>1890</v>
      </c>
      <c r="CT7" s="1508" t="s">
        <v>1890</v>
      </c>
      <c r="CU7" s="1508" t="s">
        <v>1890</v>
      </c>
      <c r="CV7" s="1508" t="s">
        <v>1890</v>
      </c>
      <c r="CW7" s="1508" t="s">
        <v>1890</v>
      </c>
      <c r="CX7" s="1508" t="s">
        <v>1890</v>
      </c>
      <c r="CY7" s="1508" t="s">
        <v>1890</v>
      </c>
      <c r="CZ7" s="1508" t="s">
        <v>1890</v>
      </c>
      <c r="DA7" s="1508" t="s">
        <v>1890</v>
      </c>
      <c r="DB7" s="1508" t="s">
        <v>1890</v>
      </c>
      <c r="DC7" s="1508" t="s">
        <v>1890</v>
      </c>
      <c r="DD7" s="1508" t="s">
        <v>1890</v>
      </c>
      <c r="DE7" s="1508" t="s">
        <v>1890</v>
      </c>
      <c r="DF7" s="1508" t="s">
        <v>1890</v>
      </c>
      <c r="DG7" s="1508" t="s">
        <v>1890</v>
      </c>
      <c r="DH7" s="1508" t="s">
        <v>1890</v>
      </c>
      <c r="DI7" s="1508" t="s">
        <v>1890</v>
      </c>
      <c r="DJ7" s="1508" t="s">
        <v>1890</v>
      </c>
      <c r="DK7" s="1508" t="s">
        <v>1890</v>
      </c>
      <c r="DL7" s="1508" t="s">
        <v>1890</v>
      </c>
      <c r="DM7" s="1508" t="s">
        <v>1890</v>
      </c>
      <c r="DN7" s="1508" t="s">
        <v>1890</v>
      </c>
      <c r="DO7" s="1508" t="s">
        <v>1890</v>
      </c>
      <c r="DP7" s="1508" t="s">
        <v>1890</v>
      </c>
      <c r="DQ7" s="1508" t="s">
        <v>1890</v>
      </c>
      <c r="DR7" s="1508" t="s">
        <v>1890</v>
      </c>
      <c r="DS7" s="1508" t="s">
        <v>1890</v>
      </c>
      <c r="DT7" s="1233" t="s">
        <v>1890</v>
      </c>
      <c r="DU7" s="1233" t="s">
        <v>1890</v>
      </c>
      <c r="DV7" s="1233" t="s">
        <v>1890</v>
      </c>
      <c r="DW7" s="1233" t="s">
        <v>1890</v>
      </c>
      <c r="DX7" s="1233" t="s">
        <v>1890</v>
      </c>
      <c r="DY7" s="1233" t="s">
        <v>1890</v>
      </c>
    </row>
    <row r="8" spans="1:129" x14ac:dyDescent="0.25">
      <c r="B8" s="1668"/>
      <c r="C8" s="1505" t="s">
        <v>1601</v>
      </c>
      <c r="D8" s="1439" t="s">
        <v>1724</v>
      </c>
      <c r="E8" s="1267" t="s">
        <v>812</v>
      </c>
      <c r="F8" s="1438" t="s">
        <v>1890</v>
      </c>
      <c r="G8" s="1438" t="s">
        <v>1890</v>
      </c>
      <c r="H8" s="1439" t="s">
        <v>84</v>
      </c>
      <c r="I8" s="1476" t="s">
        <v>1890</v>
      </c>
      <c r="J8" s="1477" t="s">
        <v>1890</v>
      </c>
      <c r="K8" s="1477" t="s">
        <v>1890</v>
      </c>
      <c r="L8" s="1477" t="s">
        <v>1890</v>
      </c>
      <c r="M8" s="1477" t="s">
        <v>1890</v>
      </c>
      <c r="N8" s="1509" t="s">
        <v>1890</v>
      </c>
      <c r="O8" s="1509" t="s">
        <v>1890</v>
      </c>
      <c r="P8" s="1509" t="s">
        <v>1890</v>
      </c>
      <c r="Q8" s="1509" t="s">
        <v>1890</v>
      </c>
      <c r="R8" s="1509" t="s">
        <v>1890</v>
      </c>
      <c r="S8" s="1509" t="s">
        <v>1890</v>
      </c>
      <c r="T8" s="1509" t="s">
        <v>1890</v>
      </c>
      <c r="U8" s="1509" t="s">
        <v>1890</v>
      </c>
      <c r="V8" s="1509" t="s">
        <v>1890</v>
      </c>
      <c r="W8" s="1509" t="s">
        <v>1890</v>
      </c>
      <c r="X8" s="1509" t="s">
        <v>1890</v>
      </c>
      <c r="Y8" s="1509" t="s">
        <v>1890</v>
      </c>
      <c r="Z8" s="1509" t="s">
        <v>1890</v>
      </c>
      <c r="AA8" s="1509" t="s">
        <v>1890</v>
      </c>
      <c r="AB8" s="1509" t="s">
        <v>1890</v>
      </c>
      <c r="AC8" s="1509" t="s">
        <v>1890</v>
      </c>
      <c r="AD8" s="1509" t="s">
        <v>1890</v>
      </c>
      <c r="AE8" s="1509" t="s">
        <v>1890</v>
      </c>
      <c r="AF8" s="1509" t="s">
        <v>1890</v>
      </c>
      <c r="AG8" s="1509" t="s">
        <v>1890</v>
      </c>
      <c r="AH8" s="1509" t="s">
        <v>1890</v>
      </c>
      <c r="AI8" s="1509" t="s">
        <v>1890</v>
      </c>
      <c r="AJ8" s="1509" t="s">
        <v>1890</v>
      </c>
      <c r="AK8" s="1509" t="s">
        <v>1890</v>
      </c>
      <c r="AL8" s="1509" t="s">
        <v>1890</v>
      </c>
      <c r="AM8" s="1509" t="s">
        <v>1890</v>
      </c>
      <c r="AN8" s="1509" t="s">
        <v>1890</v>
      </c>
      <c r="AO8" s="1509" t="s">
        <v>1890</v>
      </c>
      <c r="AP8" s="1509" t="s">
        <v>1890</v>
      </c>
      <c r="AQ8" s="1509" t="s">
        <v>1890</v>
      </c>
      <c r="AR8" s="1509" t="s">
        <v>1890</v>
      </c>
      <c r="AS8" s="1509" t="s">
        <v>1890</v>
      </c>
      <c r="AT8" s="1509" t="s">
        <v>1890</v>
      </c>
      <c r="AU8" s="1509" t="s">
        <v>1890</v>
      </c>
      <c r="AV8" s="1509" t="s">
        <v>1890</v>
      </c>
      <c r="AW8" s="1509" t="s">
        <v>1890</v>
      </c>
      <c r="AX8" s="1509" t="s">
        <v>1890</v>
      </c>
      <c r="AY8" s="1509" t="s">
        <v>1890</v>
      </c>
      <c r="AZ8" s="1509" t="s">
        <v>1890</v>
      </c>
      <c r="BA8" s="1509" t="s">
        <v>1890</v>
      </c>
      <c r="BB8" s="1509" t="s">
        <v>1890</v>
      </c>
      <c r="BC8" s="1509" t="s">
        <v>1890</v>
      </c>
      <c r="BD8" s="1509" t="s">
        <v>1890</v>
      </c>
      <c r="BE8" s="1509" t="s">
        <v>1890</v>
      </c>
      <c r="BF8" s="1509" t="s">
        <v>1890</v>
      </c>
      <c r="BG8" s="1509" t="s">
        <v>1890</v>
      </c>
      <c r="BH8" s="1509" t="s">
        <v>1890</v>
      </c>
      <c r="BI8" s="1509" t="s">
        <v>1890</v>
      </c>
      <c r="BJ8" s="1509" t="s">
        <v>1890</v>
      </c>
      <c r="BK8" s="1509" t="s">
        <v>1890</v>
      </c>
      <c r="BL8" s="1509" t="s">
        <v>1890</v>
      </c>
      <c r="BM8" s="1509" t="s">
        <v>1890</v>
      </c>
      <c r="BN8" s="1509" t="s">
        <v>1890</v>
      </c>
      <c r="BO8" s="1509" t="s">
        <v>1890</v>
      </c>
      <c r="BP8" s="1509" t="s">
        <v>1890</v>
      </c>
      <c r="BQ8" s="1509" t="s">
        <v>1890</v>
      </c>
      <c r="BR8" s="1509" t="s">
        <v>1890</v>
      </c>
      <c r="BS8" s="1509" t="s">
        <v>1890</v>
      </c>
      <c r="BT8" s="1509" t="s">
        <v>1890</v>
      </c>
      <c r="BU8" s="1509" t="s">
        <v>1890</v>
      </c>
      <c r="BV8" s="1509" t="s">
        <v>1890</v>
      </c>
      <c r="BW8" s="1509" t="s">
        <v>1890</v>
      </c>
      <c r="BX8" s="1509" t="s">
        <v>1890</v>
      </c>
      <c r="BY8" s="1509" t="s">
        <v>1890</v>
      </c>
      <c r="BZ8" s="1509" t="s">
        <v>1890</v>
      </c>
      <c r="CA8" s="1509" t="s">
        <v>1890</v>
      </c>
      <c r="CB8" s="1509" t="s">
        <v>1890</v>
      </c>
      <c r="CC8" s="1509" t="s">
        <v>1890</v>
      </c>
      <c r="CD8" s="1509" t="s">
        <v>1890</v>
      </c>
      <c r="CE8" s="1509" t="s">
        <v>1890</v>
      </c>
      <c r="CF8" s="1509" t="s">
        <v>1890</v>
      </c>
      <c r="CG8" s="1509" t="s">
        <v>1890</v>
      </c>
      <c r="CH8" s="1509" t="s">
        <v>1890</v>
      </c>
      <c r="CI8" s="1509" t="s">
        <v>1890</v>
      </c>
      <c r="CJ8" s="1509" t="s">
        <v>1890</v>
      </c>
      <c r="CK8" s="1509" t="s">
        <v>1890</v>
      </c>
      <c r="CL8" s="1509" t="s">
        <v>1890</v>
      </c>
      <c r="CM8" s="1509" t="s">
        <v>1890</v>
      </c>
      <c r="CN8" s="1509" t="s">
        <v>1890</v>
      </c>
      <c r="CO8" s="1509" t="s">
        <v>1890</v>
      </c>
      <c r="CP8" s="1510" t="s">
        <v>1890</v>
      </c>
      <c r="CQ8" s="1508" t="s">
        <v>1890</v>
      </c>
      <c r="CR8" s="1508" t="s">
        <v>1890</v>
      </c>
      <c r="CS8" s="1508" t="s">
        <v>1890</v>
      </c>
      <c r="CT8" s="1508" t="s">
        <v>1890</v>
      </c>
      <c r="CU8" s="1508" t="s">
        <v>1890</v>
      </c>
      <c r="CV8" s="1508" t="s">
        <v>1890</v>
      </c>
      <c r="CW8" s="1508" t="s">
        <v>1890</v>
      </c>
      <c r="CX8" s="1508" t="s">
        <v>1890</v>
      </c>
      <c r="CY8" s="1508" t="s">
        <v>1890</v>
      </c>
      <c r="CZ8" s="1508" t="s">
        <v>1890</v>
      </c>
      <c r="DA8" s="1508" t="s">
        <v>1890</v>
      </c>
      <c r="DB8" s="1508" t="s">
        <v>1890</v>
      </c>
      <c r="DC8" s="1508" t="s">
        <v>1890</v>
      </c>
      <c r="DD8" s="1508" t="s">
        <v>1890</v>
      </c>
      <c r="DE8" s="1508" t="s">
        <v>1890</v>
      </c>
      <c r="DF8" s="1508" t="s">
        <v>1890</v>
      </c>
      <c r="DG8" s="1508" t="s">
        <v>1890</v>
      </c>
      <c r="DH8" s="1508" t="s">
        <v>1890</v>
      </c>
      <c r="DI8" s="1508" t="s">
        <v>1890</v>
      </c>
      <c r="DJ8" s="1508" t="s">
        <v>1890</v>
      </c>
      <c r="DK8" s="1508" t="s">
        <v>1890</v>
      </c>
      <c r="DL8" s="1508" t="s">
        <v>1890</v>
      </c>
      <c r="DM8" s="1508" t="s">
        <v>1890</v>
      </c>
      <c r="DN8" s="1508" t="s">
        <v>1890</v>
      </c>
      <c r="DO8" s="1508" t="s">
        <v>1890</v>
      </c>
      <c r="DP8" s="1508" t="s">
        <v>1890</v>
      </c>
      <c r="DQ8" s="1508" t="s">
        <v>1890</v>
      </c>
      <c r="DR8" s="1508" t="s">
        <v>1890</v>
      </c>
      <c r="DS8" s="1508" t="s">
        <v>1890</v>
      </c>
      <c r="DT8" s="1233" t="s">
        <v>1890</v>
      </c>
      <c r="DU8" s="1233" t="s">
        <v>1890</v>
      </c>
      <c r="DV8" s="1233" t="s">
        <v>1890</v>
      </c>
      <c r="DW8" s="1233" t="s">
        <v>1890</v>
      </c>
      <c r="DX8" s="1233" t="s">
        <v>1890</v>
      </c>
      <c r="DY8" s="1233" t="s">
        <v>1890</v>
      </c>
    </row>
    <row r="9" spans="1:129" x14ac:dyDescent="0.25">
      <c r="B9" s="1668"/>
      <c r="C9" s="1505" t="s">
        <v>1601</v>
      </c>
      <c r="D9" s="1439" t="s">
        <v>1724</v>
      </c>
      <c r="E9" s="1267" t="s">
        <v>813</v>
      </c>
      <c r="F9" s="1438" t="s">
        <v>1890</v>
      </c>
      <c r="G9" s="1438" t="s">
        <v>1890</v>
      </c>
      <c r="H9" s="1439" t="s">
        <v>84</v>
      </c>
      <c r="I9" s="1476" t="s">
        <v>1890</v>
      </c>
      <c r="J9" s="1477" t="s">
        <v>1890</v>
      </c>
      <c r="K9" s="1477" t="s">
        <v>1890</v>
      </c>
      <c r="L9" s="1477" t="s">
        <v>1890</v>
      </c>
      <c r="M9" s="1477" t="s">
        <v>1890</v>
      </c>
      <c r="N9" s="1509" t="s">
        <v>1890</v>
      </c>
      <c r="O9" s="1509" t="s">
        <v>1890</v>
      </c>
      <c r="P9" s="1509" t="s">
        <v>1890</v>
      </c>
      <c r="Q9" s="1509" t="s">
        <v>1890</v>
      </c>
      <c r="R9" s="1509" t="s">
        <v>1890</v>
      </c>
      <c r="S9" s="1509" t="s">
        <v>1890</v>
      </c>
      <c r="T9" s="1509" t="s">
        <v>1890</v>
      </c>
      <c r="U9" s="1509" t="s">
        <v>1890</v>
      </c>
      <c r="V9" s="1509" t="s">
        <v>1890</v>
      </c>
      <c r="W9" s="1509" t="s">
        <v>1890</v>
      </c>
      <c r="X9" s="1509" t="s">
        <v>1890</v>
      </c>
      <c r="Y9" s="1509" t="s">
        <v>1890</v>
      </c>
      <c r="Z9" s="1509" t="s">
        <v>1890</v>
      </c>
      <c r="AA9" s="1509" t="s">
        <v>1890</v>
      </c>
      <c r="AB9" s="1509" t="s">
        <v>1890</v>
      </c>
      <c r="AC9" s="1509" t="s">
        <v>1890</v>
      </c>
      <c r="AD9" s="1509" t="s">
        <v>1890</v>
      </c>
      <c r="AE9" s="1509" t="s">
        <v>1890</v>
      </c>
      <c r="AF9" s="1509" t="s">
        <v>1890</v>
      </c>
      <c r="AG9" s="1509" t="s">
        <v>1890</v>
      </c>
      <c r="AH9" s="1509" t="s">
        <v>1890</v>
      </c>
      <c r="AI9" s="1509" t="s">
        <v>1890</v>
      </c>
      <c r="AJ9" s="1509" t="s">
        <v>1890</v>
      </c>
      <c r="AK9" s="1509" t="s">
        <v>1890</v>
      </c>
      <c r="AL9" s="1509" t="s">
        <v>1890</v>
      </c>
      <c r="AM9" s="1509" t="s">
        <v>1890</v>
      </c>
      <c r="AN9" s="1509" t="s">
        <v>1890</v>
      </c>
      <c r="AO9" s="1509" t="s">
        <v>1890</v>
      </c>
      <c r="AP9" s="1509" t="s">
        <v>1890</v>
      </c>
      <c r="AQ9" s="1509" t="s">
        <v>1890</v>
      </c>
      <c r="AR9" s="1509" t="s">
        <v>1890</v>
      </c>
      <c r="AS9" s="1509" t="s">
        <v>1890</v>
      </c>
      <c r="AT9" s="1509" t="s">
        <v>1890</v>
      </c>
      <c r="AU9" s="1509" t="s">
        <v>1890</v>
      </c>
      <c r="AV9" s="1509" t="s">
        <v>1890</v>
      </c>
      <c r="AW9" s="1509" t="s">
        <v>1890</v>
      </c>
      <c r="AX9" s="1509" t="s">
        <v>1890</v>
      </c>
      <c r="AY9" s="1509" t="s">
        <v>1890</v>
      </c>
      <c r="AZ9" s="1509" t="s">
        <v>1890</v>
      </c>
      <c r="BA9" s="1509" t="s">
        <v>1890</v>
      </c>
      <c r="BB9" s="1509" t="s">
        <v>1890</v>
      </c>
      <c r="BC9" s="1509" t="s">
        <v>1890</v>
      </c>
      <c r="BD9" s="1509" t="s">
        <v>1890</v>
      </c>
      <c r="BE9" s="1509" t="s">
        <v>1890</v>
      </c>
      <c r="BF9" s="1509" t="s">
        <v>1890</v>
      </c>
      <c r="BG9" s="1509" t="s">
        <v>1890</v>
      </c>
      <c r="BH9" s="1509" t="s">
        <v>1890</v>
      </c>
      <c r="BI9" s="1509" t="s">
        <v>1890</v>
      </c>
      <c r="BJ9" s="1509" t="s">
        <v>1890</v>
      </c>
      <c r="BK9" s="1509" t="s">
        <v>1890</v>
      </c>
      <c r="BL9" s="1509" t="s">
        <v>1890</v>
      </c>
      <c r="BM9" s="1509" t="s">
        <v>1890</v>
      </c>
      <c r="BN9" s="1509" t="s">
        <v>1890</v>
      </c>
      <c r="BO9" s="1509" t="s">
        <v>1890</v>
      </c>
      <c r="BP9" s="1509" t="s">
        <v>1890</v>
      </c>
      <c r="BQ9" s="1509" t="s">
        <v>1890</v>
      </c>
      <c r="BR9" s="1509" t="s">
        <v>1890</v>
      </c>
      <c r="BS9" s="1509" t="s">
        <v>1890</v>
      </c>
      <c r="BT9" s="1509" t="s">
        <v>1890</v>
      </c>
      <c r="BU9" s="1509" t="s">
        <v>1890</v>
      </c>
      <c r="BV9" s="1509" t="s">
        <v>1890</v>
      </c>
      <c r="BW9" s="1509" t="s">
        <v>1890</v>
      </c>
      <c r="BX9" s="1509" t="s">
        <v>1890</v>
      </c>
      <c r="BY9" s="1509" t="s">
        <v>1890</v>
      </c>
      <c r="BZ9" s="1509" t="s">
        <v>1890</v>
      </c>
      <c r="CA9" s="1509" t="s">
        <v>1890</v>
      </c>
      <c r="CB9" s="1509" t="s">
        <v>1890</v>
      </c>
      <c r="CC9" s="1509" t="s">
        <v>1890</v>
      </c>
      <c r="CD9" s="1509" t="s">
        <v>1890</v>
      </c>
      <c r="CE9" s="1509" t="s">
        <v>1890</v>
      </c>
      <c r="CF9" s="1509" t="s">
        <v>1890</v>
      </c>
      <c r="CG9" s="1509" t="s">
        <v>1890</v>
      </c>
      <c r="CH9" s="1509" t="s">
        <v>1890</v>
      </c>
      <c r="CI9" s="1509" t="s">
        <v>1890</v>
      </c>
      <c r="CJ9" s="1509" t="s">
        <v>1890</v>
      </c>
      <c r="CK9" s="1509" t="s">
        <v>1890</v>
      </c>
      <c r="CL9" s="1509" t="s">
        <v>1890</v>
      </c>
      <c r="CM9" s="1509" t="s">
        <v>1890</v>
      </c>
      <c r="CN9" s="1509" t="s">
        <v>1890</v>
      </c>
      <c r="CO9" s="1509" t="s">
        <v>1890</v>
      </c>
      <c r="CP9" s="1510" t="s">
        <v>1890</v>
      </c>
      <c r="CQ9" s="1508" t="s">
        <v>1890</v>
      </c>
      <c r="CR9" s="1508" t="s">
        <v>1890</v>
      </c>
      <c r="CS9" s="1508" t="s">
        <v>1890</v>
      </c>
      <c r="CT9" s="1508" t="s">
        <v>1890</v>
      </c>
      <c r="CU9" s="1508" t="s">
        <v>1890</v>
      </c>
      <c r="CV9" s="1508" t="s">
        <v>1890</v>
      </c>
      <c r="CW9" s="1508" t="s">
        <v>1890</v>
      </c>
      <c r="CX9" s="1508" t="s">
        <v>1890</v>
      </c>
      <c r="CY9" s="1508" t="s">
        <v>1890</v>
      </c>
      <c r="CZ9" s="1508" t="s">
        <v>1890</v>
      </c>
      <c r="DA9" s="1508" t="s">
        <v>1890</v>
      </c>
      <c r="DB9" s="1508" t="s">
        <v>1890</v>
      </c>
      <c r="DC9" s="1508" t="s">
        <v>1890</v>
      </c>
      <c r="DD9" s="1508" t="s">
        <v>1890</v>
      </c>
      <c r="DE9" s="1508" t="s">
        <v>1890</v>
      </c>
      <c r="DF9" s="1508" t="s">
        <v>1890</v>
      </c>
      <c r="DG9" s="1508" t="s">
        <v>1890</v>
      </c>
      <c r="DH9" s="1508" t="s">
        <v>1890</v>
      </c>
      <c r="DI9" s="1508" t="s">
        <v>1890</v>
      </c>
      <c r="DJ9" s="1508" t="s">
        <v>1890</v>
      </c>
      <c r="DK9" s="1508" t="s">
        <v>1890</v>
      </c>
      <c r="DL9" s="1508" t="s">
        <v>1890</v>
      </c>
      <c r="DM9" s="1508" t="s">
        <v>1890</v>
      </c>
      <c r="DN9" s="1508" t="s">
        <v>1890</v>
      </c>
      <c r="DO9" s="1508" t="s">
        <v>1890</v>
      </c>
      <c r="DP9" s="1508" t="s">
        <v>1890</v>
      </c>
      <c r="DQ9" s="1508" t="s">
        <v>1890</v>
      </c>
      <c r="DR9" s="1508" t="s">
        <v>1890</v>
      </c>
      <c r="DS9" s="1508" t="s">
        <v>1890</v>
      </c>
      <c r="DT9" s="1233" t="s">
        <v>1890</v>
      </c>
      <c r="DU9" s="1233" t="s">
        <v>1890</v>
      </c>
      <c r="DV9" s="1233" t="s">
        <v>1890</v>
      </c>
      <c r="DW9" s="1233" t="s">
        <v>1890</v>
      </c>
      <c r="DX9" s="1233" t="s">
        <v>1890</v>
      </c>
      <c r="DY9" s="1233" t="s">
        <v>1890</v>
      </c>
    </row>
    <row r="10" spans="1:129" x14ac:dyDescent="0.25">
      <c r="B10" s="1668"/>
      <c r="C10" s="1505" t="s">
        <v>1601</v>
      </c>
      <c r="D10" s="1439" t="s">
        <v>1724</v>
      </c>
      <c r="E10" s="1267" t="s">
        <v>831</v>
      </c>
      <c r="F10" s="1438" t="s">
        <v>1890</v>
      </c>
      <c r="G10" s="1438" t="s">
        <v>1890</v>
      </c>
      <c r="H10" s="1439" t="s">
        <v>84</v>
      </c>
      <c r="I10" s="1476" t="s">
        <v>1890</v>
      </c>
      <c r="J10" s="1477" t="s">
        <v>1890</v>
      </c>
      <c r="K10" s="1477" t="s">
        <v>1890</v>
      </c>
      <c r="L10" s="1477" t="s">
        <v>1890</v>
      </c>
      <c r="M10" s="1477" t="s">
        <v>1890</v>
      </c>
      <c r="N10" s="1509" t="s">
        <v>1890</v>
      </c>
      <c r="O10" s="1509">
        <v>3.5000000000000003E-2</v>
      </c>
      <c r="P10" s="1509">
        <v>3.5000000000000003E-2</v>
      </c>
      <c r="Q10" s="1509">
        <v>3.5000000000000003E-2</v>
      </c>
      <c r="R10" s="1509">
        <v>3.5000000000000003E-2</v>
      </c>
      <c r="S10" s="1509">
        <v>3.5000000000000003E-2</v>
      </c>
      <c r="T10" s="1509">
        <v>3.5000000000000003E-2</v>
      </c>
      <c r="U10" s="1509">
        <v>3.5000000000000003E-2</v>
      </c>
      <c r="V10" s="1509">
        <v>3.5000000000000003E-2</v>
      </c>
      <c r="W10" s="1509">
        <v>3.5000000000000003E-2</v>
      </c>
      <c r="X10" s="1509">
        <v>3.5000000000000003E-2</v>
      </c>
      <c r="Y10" s="1509">
        <v>3.5000000000000003E-2</v>
      </c>
      <c r="Z10" s="1509">
        <v>3.5000000000000003E-2</v>
      </c>
      <c r="AA10" s="1509">
        <v>3.5000000000000003E-2</v>
      </c>
      <c r="AB10" s="1509">
        <v>3.5000000000000003E-2</v>
      </c>
      <c r="AC10" s="1509">
        <v>3.5000000000000003E-2</v>
      </c>
      <c r="AD10" s="1509">
        <v>3.5000000000000003E-2</v>
      </c>
      <c r="AE10" s="1509">
        <v>3.5000000000000003E-2</v>
      </c>
      <c r="AF10" s="1509">
        <v>3.5000000000000003E-2</v>
      </c>
      <c r="AG10" s="1509">
        <v>3.5000000000000003E-2</v>
      </c>
      <c r="AH10" s="1509">
        <v>3.5000000000000003E-2</v>
      </c>
      <c r="AI10" s="1509">
        <v>3.5000000000000003E-2</v>
      </c>
      <c r="AJ10" s="1509">
        <v>3.5000000000000003E-2</v>
      </c>
      <c r="AK10" s="1509">
        <v>3.5000000000000003E-2</v>
      </c>
      <c r="AL10" s="1509">
        <v>3.5000000000000003E-2</v>
      </c>
      <c r="AM10" s="1509">
        <v>3.5000000000000003E-2</v>
      </c>
      <c r="AN10" s="1509">
        <v>3.5000000000000003E-2</v>
      </c>
      <c r="AO10" s="1509">
        <v>3.5000000000000003E-2</v>
      </c>
      <c r="AP10" s="1509">
        <v>3.5000000000000003E-2</v>
      </c>
      <c r="AQ10" s="1509">
        <v>3.5000000000000003E-2</v>
      </c>
      <c r="AR10" s="1509">
        <v>3.5000000000000003E-2</v>
      </c>
      <c r="AS10" s="1509">
        <v>0.03</v>
      </c>
      <c r="AT10" s="1509">
        <v>0.03</v>
      </c>
      <c r="AU10" s="1509">
        <v>0.03</v>
      </c>
      <c r="AV10" s="1509">
        <v>0.03</v>
      </c>
      <c r="AW10" s="1509">
        <v>0.03</v>
      </c>
      <c r="AX10" s="1509">
        <v>0.03</v>
      </c>
      <c r="AY10" s="1509">
        <v>0.03</v>
      </c>
      <c r="AZ10" s="1509">
        <v>0.03</v>
      </c>
      <c r="BA10" s="1509">
        <v>0.03</v>
      </c>
      <c r="BB10" s="1509">
        <v>0.03</v>
      </c>
      <c r="BC10" s="1509">
        <v>0.03</v>
      </c>
      <c r="BD10" s="1509">
        <v>0.03</v>
      </c>
      <c r="BE10" s="1509">
        <v>0.03</v>
      </c>
      <c r="BF10" s="1509">
        <v>0.03</v>
      </c>
      <c r="BG10" s="1509">
        <v>0.03</v>
      </c>
      <c r="BH10" s="1509">
        <v>0.03</v>
      </c>
      <c r="BI10" s="1509">
        <v>0.03</v>
      </c>
      <c r="BJ10" s="1509">
        <v>0.03</v>
      </c>
      <c r="BK10" s="1509">
        <v>0.03</v>
      </c>
      <c r="BL10" s="1509">
        <v>0.03</v>
      </c>
      <c r="BM10" s="1509">
        <v>0.03</v>
      </c>
      <c r="BN10" s="1509">
        <v>0.03</v>
      </c>
      <c r="BO10" s="1509">
        <v>0.03</v>
      </c>
      <c r="BP10" s="1509">
        <v>0.03</v>
      </c>
      <c r="BQ10" s="1509">
        <v>0.03</v>
      </c>
      <c r="BR10" s="1509">
        <v>0.03</v>
      </c>
      <c r="BS10" s="1509">
        <v>0.03</v>
      </c>
      <c r="BT10" s="1509">
        <v>0.03</v>
      </c>
      <c r="BU10" s="1509">
        <v>0.03</v>
      </c>
      <c r="BV10" s="1509">
        <v>0.03</v>
      </c>
      <c r="BW10" s="1509">
        <v>0.03</v>
      </c>
      <c r="BX10" s="1509">
        <v>0.03</v>
      </c>
      <c r="BY10" s="1509">
        <v>0.03</v>
      </c>
      <c r="BZ10" s="1509">
        <v>0.03</v>
      </c>
      <c r="CA10" s="1509">
        <v>0.03</v>
      </c>
      <c r="CB10" s="1509">
        <v>0.03</v>
      </c>
      <c r="CC10" s="1509">
        <v>0.03</v>
      </c>
      <c r="CD10" s="1509">
        <v>0.03</v>
      </c>
      <c r="CE10" s="1509">
        <v>0.03</v>
      </c>
      <c r="CF10" s="1509">
        <v>0.03</v>
      </c>
      <c r="CG10" s="1509">
        <v>0.03</v>
      </c>
      <c r="CH10" s="1509">
        <v>0.03</v>
      </c>
      <c r="CI10" s="1509">
        <v>0.03</v>
      </c>
      <c r="CJ10" s="1509">
        <v>0.03</v>
      </c>
      <c r="CK10" s="1509">
        <v>0.03</v>
      </c>
      <c r="CL10" s="1509">
        <v>2.5000000000000001E-2</v>
      </c>
      <c r="CM10" s="1509">
        <v>2.5000000000000001E-2</v>
      </c>
      <c r="CN10" s="1509">
        <v>2.5000000000000001E-2</v>
      </c>
      <c r="CO10" s="1509">
        <v>2.5000000000000001E-2</v>
      </c>
      <c r="CP10" s="1510">
        <v>2.5000000000000001E-2</v>
      </c>
      <c r="CQ10" s="1508" t="s">
        <v>1890</v>
      </c>
      <c r="CR10" s="1508" t="s">
        <v>1890</v>
      </c>
      <c r="CS10" s="1508" t="s">
        <v>1890</v>
      </c>
      <c r="CT10" s="1508" t="s">
        <v>1890</v>
      </c>
      <c r="CU10" s="1508" t="s">
        <v>1890</v>
      </c>
      <c r="CV10" s="1508" t="s">
        <v>1890</v>
      </c>
      <c r="CW10" s="1508" t="s">
        <v>1890</v>
      </c>
      <c r="CX10" s="1508" t="s">
        <v>1890</v>
      </c>
      <c r="CY10" s="1508" t="s">
        <v>1890</v>
      </c>
      <c r="CZ10" s="1508" t="s">
        <v>1890</v>
      </c>
      <c r="DA10" s="1508" t="s">
        <v>1890</v>
      </c>
      <c r="DB10" s="1508" t="s">
        <v>1890</v>
      </c>
      <c r="DC10" s="1508" t="s">
        <v>1890</v>
      </c>
      <c r="DD10" s="1508" t="s">
        <v>1890</v>
      </c>
      <c r="DE10" s="1508" t="s">
        <v>1890</v>
      </c>
      <c r="DF10" s="1508" t="s">
        <v>1890</v>
      </c>
      <c r="DG10" s="1508" t="s">
        <v>1890</v>
      </c>
      <c r="DH10" s="1508" t="s">
        <v>1890</v>
      </c>
      <c r="DI10" s="1508" t="s">
        <v>1890</v>
      </c>
      <c r="DJ10" s="1508" t="s">
        <v>1890</v>
      </c>
      <c r="DK10" s="1508" t="s">
        <v>1890</v>
      </c>
      <c r="DL10" s="1508" t="s">
        <v>1890</v>
      </c>
      <c r="DM10" s="1508" t="s">
        <v>1890</v>
      </c>
      <c r="DN10" s="1508" t="s">
        <v>1890</v>
      </c>
      <c r="DO10" s="1508" t="s">
        <v>1890</v>
      </c>
      <c r="DP10" s="1508" t="s">
        <v>1890</v>
      </c>
      <c r="DQ10" s="1508" t="s">
        <v>1890</v>
      </c>
      <c r="DR10" s="1508" t="s">
        <v>1890</v>
      </c>
      <c r="DS10" s="1508" t="s">
        <v>1890</v>
      </c>
      <c r="DT10" s="1233" t="s">
        <v>1890</v>
      </c>
      <c r="DU10" s="1233" t="s">
        <v>1890</v>
      </c>
      <c r="DV10" s="1233" t="s">
        <v>1890</v>
      </c>
      <c r="DW10" s="1233" t="s">
        <v>1890</v>
      </c>
      <c r="DX10" s="1233" t="s">
        <v>1890</v>
      </c>
      <c r="DY10" s="1233" t="s">
        <v>1890</v>
      </c>
    </row>
    <row r="11" spans="1:129" x14ac:dyDescent="0.25">
      <c r="B11" s="1668"/>
      <c r="C11" s="1505" t="s">
        <v>1601</v>
      </c>
      <c r="D11" s="1439" t="s">
        <v>1724</v>
      </c>
      <c r="E11" s="1267" t="s">
        <v>814</v>
      </c>
      <c r="F11" s="1438" t="s">
        <v>1890</v>
      </c>
      <c r="G11" s="1438" t="s">
        <v>1890</v>
      </c>
      <c r="H11" s="1439" t="s">
        <v>84</v>
      </c>
      <c r="I11" s="1476" t="s">
        <v>1890</v>
      </c>
      <c r="J11" s="1477" t="s">
        <v>1890</v>
      </c>
      <c r="K11" s="1477" t="s">
        <v>1890</v>
      </c>
      <c r="L11" s="1477" t="s">
        <v>1890</v>
      </c>
      <c r="M11" s="1477" t="s">
        <v>1890</v>
      </c>
      <c r="N11" s="1509" t="s">
        <v>1890</v>
      </c>
      <c r="O11" s="1509">
        <v>0.96618357487922713</v>
      </c>
      <c r="P11" s="1509">
        <v>0.93351070036640305</v>
      </c>
      <c r="Q11" s="1509">
        <v>0.90194270566802237</v>
      </c>
      <c r="R11" s="1509">
        <v>0.87144222769857238</v>
      </c>
      <c r="S11" s="1509">
        <v>0.84197316685852408</v>
      </c>
      <c r="T11" s="1509">
        <v>0.81350064430775282</v>
      </c>
      <c r="U11" s="1509">
        <v>0.78599096068381924</v>
      </c>
      <c r="V11" s="1509">
        <v>0.75941155621625056</v>
      </c>
      <c r="W11" s="1509">
        <v>0.73373097218961414</v>
      </c>
      <c r="X11" s="1509">
        <v>0.70891881370977217</v>
      </c>
      <c r="Y11" s="1509">
        <v>0.68494571372924851</v>
      </c>
      <c r="Z11" s="1509">
        <v>0.66178329828912907</v>
      </c>
      <c r="AA11" s="1509">
        <v>0.63940415293635666</v>
      </c>
      <c r="AB11" s="1509">
        <v>0.61778179027667313</v>
      </c>
      <c r="AC11" s="1509">
        <v>0.59689061862480497</v>
      </c>
      <c r="AD11" s="1509">
        <v>0.57670591171478747</v>
      </c>
      <c r="AE11" s="1509">
        <v>0.55720377943457733</v>
      </c>
      <c r="AF11" s="1509">
        <v>0.53836113955031628</v>
      </c>
      <c r="AG11" s="1509">
        <v>0.520155690386779</v>
      </c>
      <c r="AH11" s="1509">
        <v>0.50256588443167061</v>
      </c>
      <c r="AI11" s="1509">
        <v>0.48557090283253201</v>
      </c>
      <c r="AJ11" s="1509">
        <v>0.46915063075606961</v>
      </c>
      <c r="AK11" s="1509">
        <v>0.45328563358074364</v>
      </c>
      <c r="AL11" s="1509">
        <v>0.43795713389443836</v>
      </c>
      <c r="AM11" s="1509">
        <v>0.42314698926998878</v>
      </c>
      <c r="AN11" s="1509">
        <v>0.40883767079225974</v>
      </c>
      <c r="AO11" s="1509">
        <v>0.39501224231136212</v>
      </c>
      <c r="AP11" s="1509">
        <v>0.38165434039745133</v>
      </c>
      <c r="AQ11" s="1509">
        <v>0.36874815497338298</v>
      </c>
      <c r="AR11" s="1509">
        <v>0.35627841060230242</v>
      </c>
      <c r="AS11" s="1509">
        <v>0.3459013695167984</v>
      </c>
      <c r="AT11" s="1509">
        <v>0.33582657234640623</v>
      </c>
      <c r="AU11" s="1509">
        <v>0.32604521587029728</v>
      </c>
      <c r="AV11" s="1509">
        <v>0.31654875327213333</v>
      </c>
      <c r="AW11" s="1509">
        <v>0.30732888667197411</v>
      </c>
      <c r="AX11" s="1509">
        <v>0.29837755987570302</v>
      </c>
      <c r="AY11" s="1509">
        <v>0.28968695133563405</v>
      </c>
      <c r="AZ11" s="1509">
        <v>0.28124946731614947</v>
      </c>
      <c r="BA11" s="1509">
        <v>0.27305773525839755</v>
      </c>
      <c r="BB11" s="1509">
        <v>0.26510459733825009</v>
      </c>
      <c r="BC11" s="1509">
        <v>0.25738310421189325</v>
      </c>
      <c r="BD11" s="1509">
        <v>0.24988650894358566</v>
      </c>
      <c r="BE11" s="1509">
        <v>0.24260826111027742</v>
      </c>
      <c r="BF11" s="1509">
        <v>0.23554200107793916</v>
      </c>
      <c r="BG11" s="1509">
        <v>0.22868155444460117</v>
      </c>
      <c r="BH11" s="1509">
        <v>0.22202092664524387</v>
      </c>
      <c r="BI11" s="1509">
        <v>0.215554297713829</v>
      </c>
      <c r="BJ11" s="1509">
        <v>0.20927601719789227</v>
      </c>
      <c r="BK11" s="1509">
        <v>0.20318059922125464</v>
      </c>
      <c r="BL11" s="1509">
        <v>0.19726271769053846</v>
      </c>
      <c r="BM11" s="1509">
        <v>0.19151720164129948</v>
      </c>
      <c r="BN11" s="1509">
        <v>0.18593903071970824</v>
      </c>
      <c r="BO11" s="1509">
        <v>0.18052333079583327</v>
      </c>
      <c r="BP11" s="1509">
        <v>0.17526536970469248</v>
      </c>
      <c r="BQ11" s="1509">
        <v>0.17016055311135189</v>
      </c>
      <c r="BR11" s="1509">
        <v>0.16520442049645817</v>
      </c>
      <c r="BS11" s="1509">
        <v>0.16039264125869726</v>
      </c>
      <c r="BT11" s="1509">
        <v>0.15572101093077401</v>
      </c>
      <c r="BU11" s="1509">
        <v>0.15118544750560586</v>
      </c>
      <c r="BV11" s="1509">
        <v>0.14678198786952024</v>
      </c>
      <c r="BW11" s="1509">
        <v>0.14250678433934003</v>
      </c>
      <c r="BX11" s="1509">
        <v>0.13835610130033013</v>
      </c>
      <c r="BY11" s="1509">
        <v>0.13432631194206807</v>
      </c>
      <c r="BZ11" s="1509">
        <v>0.13041389508938647</v>
      </c>
      <c r="CA11" s="1509">
        <v>0.12661543212561796</v>
      </c>
      <c r="CB11" s="1509">
        <v>0.12292760400545433</v>
      </c>
      <c r="CC11" s="1509">
        <v>0.11934718835481004</v>
      </c>
      <c r="CD11" s="1509">
        <v>0.11587105665515537</v>
      </c>
      <c r="CE11" s="1509">
        <v>0.11249617150985959</v>
      </c>
      <c r="CF11" s="1509">
        <v>0.10921958399015494</v>
      </c>
      <c r="CG11" s="1509">
        <v>0.10603843105840287</v>
      </c>
      <c r="CH11" s="1509">
        <v>0.10294993306641054</v>
      </c>
      <c r="CI11" s="1509">
        <v>9.9951391326612168E-2</v>
      </c>
      <c r="CJ11" s="1509">
        <v>9.7040185753992411E-2</v>
      </c>
      <c r="CK11" s="1509">
        <v>9.4213772576691654E-2</v>
      </c>
      <c r="CL11" s="1509">
        <v>9.1915875684577236E-2</v>
      </c>
      <c r="CM11" s="1509">
        <v>8.9674025058124135E-2</v>
      </c>
      <c r="CN11" s="1509">
        <v>8.7486853715243049E-2</v>
      </c>
      <c r="CO11" s="1509">
        <v>8.5353028014871282E-2</v>
      </c>
      <c r="CP11" s="1510">
        <v>8.3271246843776875E-2</v>
      </c>
      <c r="CQ11" s="1508" t="s">
        <v>1890</v>
      </c>
      <c r="CR11" s="1508" t="s">
        <v>1890</v>
      </c>
      <c r="CS11" s="1508" t="s">
        <v>1890</v>
      </c>
      <c r="CT11" s="1508" t="s">
        <v>1890</v>
      </c>
      <c r="CU11" s="1508" t="s">
        <v>1890</v>
      </c>
      <c r="CV11" s="1508" t="s">
        <v>1890</v>
      </c>
      <c r="CW11" s="1508" t="s">
        <v>1890</v>
      </c>
      <c r="CX11" s="1508" t="s">
        <v>1890</v>
      </c>
      <c r="CY11" s="1508" t="s">
        <v>1890</v>
      </c>
      <c r="CZ11" s="1508" t="s">
        <v>1890</v>
      </c>
      <c r="DA11" s="1508" t="s">
        <v>1890</v>
      </c>
      <c r="DB11" s="1508" t="s">
        <v>1890</v>
      </c>
      <c r="DC11" s="1508" t="s">
        <v>1890</v>
      </c>
      <c r="DD11" s="1508" t="s">
        <v>1890</v>
      </c>
      <c r="DE11" s="1508" t="s">
        <v>1890</v>
      </c>
      <c r="DF11" s="1508" t="s">
        <v>1890</v>
      </c>
      <c r="DG11" s="1508" t="s">
        <v>1890</v>
      </c>
      <c r="DH11" s="1508" t="s">
        <v>1890</v>
      </c>
      <c r="DI11" s="1508" t="s">
        <v>1890</v>
      </c>
      <c r="DJ11" s="1508" t="s">
        <v>1890</v>
      </c>
      <c r="DK11" s="1508" t="s">
        <v>1890</v>
      </c>
      <c r="DL11" s="1508" t="s">
        <v>1890</v>
      </c>
      <c r="DM11" s="1508" t="s">
        <v>1890</v>
      </c>
      <c r="DN11" s="1508" t="s">
        <v>1890</v>
      </c>
      <c r="DO11" s="1508" t="s">
        <v>1890</v>
      </c>
      <c r="DP11" s="1508" t="s">
        <v>1890</v>
      </c>
      <c r="DQ11" s="1508" t="s">
        <v>1890</v>
      </c>
      <c r="DR11" s="1508" t="s">
        <v>1890</v>
      </c>
      <c r="DS11" s="1508" t="s">
        <v>1890</v>
      </c>
      <c r="DT11" s="1233" t="s">
        <v>1890</v>
      </c>
      <c r="DU11" s="1233" t="s">
        <v>1890</v>
      </c>
      <c r="DV11" s="1233" t="s">
        <v>1890</v>
      </c>
      <c r="DW11" s="1233" t="s">
        <v>1890</v>
      </c>
      <c r="DX11" s="1233" t="s">
        <v>1890</v>
      </c>
      <c r="DY11" s="1233" t="s">
        <v>1890</v>
      </c>
    </row>
    <row r="12" spans="1:129" x14ac:dyDescent="0.25">
      <c r="B12" s="1668"/>
      <c r="C12" s="1505" t="s">
        <v>1601</v>
      </c>
      <c r="D12" s="1439" t="s">
        <v>1724</v>
      </c>
      <c r="E12" s="1267" t="s">
        <v>815</v>
      </c>
      <c r="F12" s="1438" t="s">
        <v>816</v>
      </c>
      <c r="G12" s="1438" t="s">
        <v>1890</v>
      </c>
      <c r="H12" s="1439" t="s">
        <v>817</v>
      </c>
      <c r="I12" s="1476" t="s">
        <v>1890</v>
      </c>
      <c r="J12" s="1477" t="s">
        <v>1890</v>
      </c>
      <c r="K12" s="1477" t="s">
        <v>1890</v>
      </c>
      <c r="L12" s="1477" t="s">
        <v>1890</v>
      </c>
      <c r="M12" s="1477" t="s">
        <v>1890</v>
      </c>
      <c r="N12" s="1509" t="s">
        <v>1890</v>
      </c>
      <c r="O12" s="1509" t="s">
        <v>1890</v>
      </c>
      <c r="P12" s="1509" t="s">
        <v>1890</v>
      </c>
      <c r="Q12" s="1509" t="s">
        <v>1890</v>
      </c>
      <c r="R12" s="1509" t="s">
        <v>1890</v>
      </c>
      <c r="S12" s="1509" t="s">
        <v>1890</v>
      </c>
      <c r="T12" s="1509" t="s">
        <v>1890</v>
      </c>
      <c r="U12" s="1509" t="s">
        <v>1890</v>
      </c>
      <c r="V12" s="1509" t="s">
        <v>1890</v>
      </c>
      <c r="W12" s="1509" t="s">
        <v>1890</v>
      </c>
      <c r="X12" s="1509" t="s">
        <v>1890</v>
      </c>
      <c r="Y12" s="1509" t="s">
        <v>1890</v>
      </c>
      <c r="Z12" s="1509" t="s">
        <v>1890</v>
      </c>
      <c r="AA12" s="1509" t="s">
        <v>1890</v>
      </c>
      <c r="AB12" s="1509" t="s">
        <v>1890</v>
      </c>
      <c r="AC12" s="1509" t="s">
        <v>1890</v>
      </c>
      <c r="AD12" s="1509" t="s">
        <v>1890</v>
      </c>
      <c r="AE12" s="1509" t="s">
        <v>1890</v>
      </c>
      <c r="AF12" s="1509" t="s">
        <v>1890</v>
      </c>
      <c r="AG12" s="1509" t="s">
        <v>1890</v>
      </c>
      <c r="AH12" s="1509" t="s">
        <v>1890</v>
      </c>
      <c r="AI12" s="1509" t="s">
        <v>1890</v>
      </c>
      <c r="AJ12" s="1509" t="s">
        <v>1890</v>
      </c>
      <c r="AK12" s="1509" t="s">
        <v>1890</v>
      </c>
      <c r="AL12" s="1509" t="s">
        <v>1890</v>
      </c>
      <c r="AM12" s="1509" t="s">
        <v>1890</v>
      </c>
      <c r="AN12" s="1509" t="s">
        <v>1890</v>
      </c>
      <c r="AO12" s="1509" t="s">
        <v>1890</v>
      </c>
      <c r="AP12" s="1509" t="s">
        <v>1890</v>
      </c>
      <c r="AQ12" s="1509" t="s">
        <v>1890</v>
      </c>
      <c r="AR12" s="1509" t="s">
        <v>1890</v>
      </c>
      <c r="AS12" s="1509" t="s">
        <v>1890</v>
      </c>
      <c r="AT12" s="1509" t="s">
        <v>1890</v>
      </c>
      <c r="AU12" s="1509" t="s">
        <v>1890</v>
      </c>
      <c r="AV12" s="1509" t="s">
        <v>1890</v>
      </c>
      <c r="AW12" s="1509" t="s">
        <v>1890</v>
      </c>
      <c r="AX12" s="1509" t="s">
        <v>1890</v>
      </c>
      <c r="AY12" s="1509" t="s">
        <v>1890</v>
      </c>
      <c r="AZ12" s="1509" t="s">
        <v>1890</v>
      </c>
      <c r="BA12" s="1509" t="s">
        <v>1890</v>
      </c>
      <c r="BB12" s="1509" t="s">
        <v>1890</v>
      </c>
      <c r="BC12" s="1509" t="s">
        <v>1890</v>
      </c>
      <c r="BD12" s="1509" t="s">
        <v>1890</v>
      </c>
      <c r="BE12" s="1509" t="s">
        <v>1890</v>
      </c>
      <c r="BF12" s="1509" t="s">
        <v>1890</v>
      </c>
      <c r="BG12" s="1509" t="s">
        <v>1890</v>
      </c>
      <c r="BH12" s="1509" t="s">
        <v>1890</v>
      </c>
      <c r="BI12" s="1509" t="s">
        <v>1890</v>
      </c>
      <c r="BJ12" s="1509" t="s">
        <v>1890</v>
      </c>
      <c r="BK12" s="1509" t="s">
        <v>1890</v>
      </c>
      <c r="BL12" s="1509" t="s">
        <v>1890</v>
      </c>
      <c r="BM12" s="1509" t="s">
        <v>1890</v>
      </c>
      <c r="BN12" s="1509" t="s">
        <v>1890</v>
      </c>
      <c r="BO12" s="1509" t="s">
        <v>1890</v>
      </c>
      <c r="BP12" s="1509" t="s">
        <v>1890</v>
      </c>
      <c r="BQ12" s="1509" t="s">
        <v>1890</v>
      </c>
      <c r="BR12" s="1509" t="s">
        <v>1890</v>
      </c>
      <c r="BS12" s="1509" t="s">
        <v>1890</v>
      </c>
      <c r="BT12" s="1509" t="s">
        <v>1890</v>
      </c>
      <c r="BU12" s="1509" t="s">
        <v>1890</v>
      </c>
      <c r="BV12" s="1509" t="s">
        <v>1890</v>
      </c>
      <c r="BW12" s="1509" t="s">
        <v>1890</v>
      </c>
      <c r="BX12" s="1509" t="s">
        <v>1890</v>
      </c>
      <c r="BY12" s="1509" t="s">
        <v>1890</v>
      </c>
      <c r="BZ12" s="1509" t="s">
        <v>1890</v>
      </c>
      <c r="CA12" s="1509" t="s">
        <v>1890</v>
      </c>
      <c r="CB12" s="1509" t="s">
        <v>1890</v>
      </c>
      <c r="CC12" s="1509" t="s">
        <v>1890</v>
      </c>
      <c r="CD12" s="1509" t="s">
        <v>1890</v>
      </c>
      <c r="CE12" s="1509" t="s">
        <v>1890</v>
      </c>
      <c r="CF12" s="1509" t="s">
        <v>1890</v>
      </c>
      <c r="CG12" s="1509" t="s">
        <v>1890</v>
      </c>
      <c r="CH12" s="1509" t="s">
        <v>1890</v>
      </c>
      <c r="CI12" s="1509" t="s">
        <v>1890</v>
      </c>
      <c r="CJ12" s="1509" t="s">
        <v>1890</v>
      </c>
      <c r="CK12" s="1509" t="s">
        <v>1890</v>
      </c>
      <c r="CL12" s="1509" t="s">
        <v>1890</v>
      </c>
      <c r="CM12" s="1509" t="s">
        <v>1890</v>
      </c>
      <c r="CN12" s="1509" t="s">
        <v>1890</v>
      </c>
      <c r="CO12" s="1509" t="s">
        <v>1890</v>
      </c>
      <c r="CP12" s="1510" t="s">
        <v>1890</v>
      </c>
      <c r="CQ12" s="1508" t="s">
        <v>1890</v>
      </c>
      <c r="CR12" s="1508" t="s">
        <v>1890</v>
      </c>
      <c r="CS12" s="1508" t="s">
        <v>1890</v>
      </c>
      <c r="CT12" s="1508" t="s">
        <v>1890</v>
      </c>
      <c r="CU12" s="1508" t="s">
        <v>1890</v>
      </c>
      <c r="CV12" s="1508" t="s">
        <v>1890</v>
      </c>
      <c r="CW12" s="1508" t="s">
        <v>1890</v>
      </c>
      <c r="CX12" s="1508" t="s">
        <v>1890</v>
      </c>
      <c r="CY12" s="1508" t="s">
        <v>1890</v>
      </c>
      <c r="CZ12" s="1508" t="s">
        <v>1890</v>
      </c>
      <c r="DA12" s="1508" t="s">
        <v>1890</v>
      </c>
      <c r="DB12" s="1508" t="s">
        <v>1890</v>
      </c>
      <c r="DC12" s="1508" t="s">
        <v>1890</v>
      </c>
      <c r="DD12" s="1508" t="s">
        <v>1890</v>
      </c>
      <c r="DE12" s="1508" t="s">
        <v>1890</v>
      </c>
      <c r="DF12" s="1508" t="s">
        <v>1890</v>
      </c>
      <c r="DG12" s="1508" t="s">
        <v>1890</v>
      </c>
      <c r="DH12" s="1508" t="s">
        <v>1890</v>
      </c>
      <c r="DI12" s="1508" t="s">
        <v>1890</v>
      </c>
      <c r="DJ12" s="1508" t="s">
        <v>1890</v>
      </c>
      <c r="DK12" s="1508" t="s">
        <v>1890</v>
      </c>
      <c r="DL12" s="1508" t="s">
        <v>1890</v>
      </c>
      <c r="DM12" s="1508" t="s">
        <v>1890</v>
      </c>
      <c r="DN12" s="1508" t="s">
        <v>1890</v>
      </c>
      <c r="DO12" s="1508" t="s">
        <v>1890</v>
      </c>
      <c r="DP12" s="1508" t="s">
        <v>1890</v>
      </c>
      <c r="DQ12" s="1508" t="s">
        <v>1890</v>
      </c>
      <c r="DR12" s="1508" t="s">
        <v>1890</v>
      </c>
      <c r="DS12" s="1508" t="s">
        <v>1890</v>
      </c>
      <c r="DT12" s="1233" t="s">
        <v>1890</v>
      </c>
      <c r="DU12" s="1233" t="s">
        <v>1890</v>
      </c>
      <c r="DV12" s="1233" t="s">
        <v>1890</v>
      </c>
      <c r="DW12" s="1233" t="s">
        <v>1890</v>
      </c>
      <c r="DX12" s="1233" t="s">
        <v>1890</v>
      </c>
      <c r="DY12" s="1233" t="s">
        <v>1890</v>
      </c>
    </row>
    <row r="13" spans="1:129" x14ac:dyDescent="0.25">
      <c r="B13" s="1668"/>
      <c r="C13" s="1505" t="s">
        <v>1601</v>
      </c>
      <c r="D13" s="1439" t="s">
        <v>1724</v>
      </c>
      <c r="E13" s="1267" t="s">
        <v>815</v>
      </c>
      <c r="F13" s="1438" t="s">
        <v>818</v>
      </c>
      <c r="G13" s="1438" t="s">
        <v>1890</v>
      </c>
      <c r="H13" s="1439" t="s">
        <v>817</v>
      </c>
      <c r="I13" s="1476" t="s">
        <v>1890</v>
      </c>
      <c r="J13" s="1477" t="s">
        <v>1890</v>
      </c>
      <c r="K13" s="1477" t="s">
        <v>1890</v>
      </c>
      <c r="L13" s="1477" t="s">
        <v>1890</v>
      </c>
      <c r="M13" s="1477" t="s">
        <v>1890</v>
      </c>
      <c r="N13" s="1509" t="s">
        <v>1890</v>
      </c>
      <c r="O13" s="1509" t="s">
        <v>1890</v>
      </c>
      <c r="P13" s="1509" t="s">
        <v>1890</v>
      </c>
      <c r="Q13" s="1509" t="s">
        <v>1890</v>
      </c>
      <c r="R13" s="1509" t="s">
        <v>1890</v>
      </c>
      <c r="S13" s="1509" t="s">
        <v>1890</v>
      </c>
      <c r="T13" s="1509" t="s">
        <v>1890</v>
      </c>
      <c r="U13" s="1509" t="s">
        <v>1890</v>
      </c>
      <c r="V13" s="1509" t="s">
        <v>1890</v>
      </c>
      <c r="W13" s="1509" t="s">
        <v>1890</v>
      </c>
      <c r="X13" s="1509" t="s">
        <v>1890</v>
      </c>
      <c r="Y13" s="1509" t="s">
        <v>1890</v>
      </c>
      <c r="Z13" s="1509" t="s">
        <v>1890</v>
      </c>
      <c r="AA13" s="1509" t="s">
        <v>1890</v>
      </c>
      <c r="AB13" s="1509" t="s">
        <v>1890</v>
      </c>
      <c r="AC13" s="1509" t="s">
        <v>1890</v>
      </c>
      <c r="AD13" s="1509" t="s">
        <v>1890</v>
      </c>
      <c r="AE13" s="1509" t="s">
        <v>1890</v>
      </c>
      <c r="AF13" s="1509" t="s">
        <v>1890</v>
      </c>
      <c r="AG13" s="1509" t="s">
        <v>1890</v>
      </c>
      <c r="AH13" s="1509" t="s">
        <v>1890</v>
      </c>
      <c r="AI13" s="1509" t="s">
        <v>1890</v>
      </c>
      <c r="AJ13" s="1509" t="s">
        <v>1890</v>
      </c>
      <c r="AK13" s="1509" t="s">
        <v>1890</v>
      </c>
      <c r="AL13" s="1509" t="s">
        <v>1890</v>
      </c>
      <c r="AM13" s="1509" t="s">
        <v>1890</v>
      </c>
      <c r="AN13" s="1509" t="s">
        <v>1890</v>
      </c>
      <c r="AO13" s="1509" t="s">
        <v>1890</v>
      </c>
      <c r="AP13" s="1509" t="s">
        <v>1890</v>
      </c>
      <c r="AQ13" s="1509" t="s">
        <v>1890</v>
      </c>
      <c r="AR13" s="1509" t="s">
        <v>1890</v>
      </c>
      <c r="AS13" s="1509" t="s">
        <v>1890</v>
      </c>
      <c r="AT13" s="1509" t="s">
        <v>1890</v>
      </c>
      <c r="AU13" s="1509" t="s">
        <v>1890</v>
      </c>
      <c r="AV13" s="1509" t="s">
        <v>1890</v>
      </c>
      <c r="AW13" s="1509" t="s">
        <v>1890</v>
      </c>
      <c r="AX13" s="1509" t="s">
        <v>1890</v>
      </c>
      <c r="AY13" s="1509" t="s">
        <v>1890</v>
      </c>
      <c r="AZ13" s="1509" t="s">
        <v>1890</v>
      </c>
      <c r="BA13" s="1509" t="s">
        <v>1890</v>
      </c>
      <c r="BB13" s="1509" t="s">
        <v>1890</v>
      </c>
      <c r="BC13" s="1509" t="s">
        <v>1890</v>
      </c>
      <c r="BD13" s="1509" t="s">
        <v>1890</v>
      </c>
      <c r="BE13" s="1509" t="s">
        <v>1890</v>
      </c>
      <c r="BF13" s="1509" t="s">
        <v>1890</v>
      </c>
      <c r="BG13" s="1509" t="s">
        <v>1890</v>
      </c>
      <c r="BH13" s="1509" t="s">
        <v>1890</v>
      </c>
      <c r="BI13" s="1509" t="s">
        <v>1890</v>
      </c>
      <c r="BJ13" s="1509" t="s">
        <v>1890</v>
      </c>
      <c r="BK13" s="1509" t="s">
        <v>1890</v>
      </c>
      <c r="BL13" s="1509" t="s">
        <v>1890</v>
      </c>
      <c r="BM13" s="1509" t="s">
        <v>1890</v>
      </c>
      <c r="BN13" s="1509" t="s">
        <v>1890</v>
      </c>
      <c r="BO13" s="1509" t="s">
        <v>1890</v>
      </c>
      <c r="BP13" s="1509" t="s">
        <v>1890</v>
      </c>
      <c r="BQ13" s="1509" t="s">
        <v>1890</v>
      </c>
      <c r="BR13" s="1509" t="s">
        <v>1890</v>
      </c>
      <c r="BS13" s="1509" t="s">
        <v>1890</v>
      </c>
      <c r="BT13" s="1509" t="s">
        <v>1890</v>
      </c>
      <c r="BU13" s="1509" t="s">
        <v>1890</v>
      </c>
      <c r="BV13" s="1509" t="s">
        <v>1890</v>
      </c>
      <c r="BW13" s="1509" t="s">
        <v>1890</v>
      </c>
      <c r="BX13" s="1509" t="s">
        <v>1890</v>
      </c>
      <c r="BY13" s="1509" t="s">
        <v>1890</v>
      </c>
      <c r="BZ13" s="1509" t="s">
        <v>1890</v>
      </c>
      <c r="CA13" s="1509" t="s">
        <v>1890</v>
      </c>
      <c r="CB13" s="1509" t="s">
        <v>1890</v>
      </c>
      <c r="CC13" s="1509" t="s">
        <v>1890</v>
      </c>
      <c r="CD13" s="1509" t="s">
        <v>1890</v>
      </c>
      <c r="CE13" s="1509" t="s">
        <v>1890</v>
      </c>
      <c r="CF13" s="1509" t="s">
        <v>1890</v>
      </c>
      <c r="CG13" s="1509" t="s">
        <v>1890</v>
      </c>
      <c r="CH13" s="1509" t="s">
        <v>1890</v>
      </c>
      <c r="CI13" s="1509" t="s">
        <v>1890</v>
      </c>
      <c r="CJ13" s="1509" t="s">
        <v>1890</v>
      </c>
      <c r="CK13" s="1509" t="s">
        <v>1890</v>
      </c>
      <c r="CL13" s="1509" t="s">
        <v>1890</v>
      </c>
      <c r="CM13" s="1509" t="s">
        <v>1890</v>
      </c>
      <c r="CN13" s="1509" t="s">
        <v>1890</v>
      </c>
      <c r="CO13" s="1509" t="s">
        <v>1890</v>
      </c>
      <c r="CP13" s="1510" t="s">
        <v>1890</v>
      </c>
      <c r="CQ13" s="1508" t="s">
        <v>1890</v>
      </c>
      <c r="CR13" s="1508" t="s">
        <v>1890</v>
      </c>
      <c r="CS13" s="1508" t="s">
        <v>1890</v>
      </c>
      <c r="CT13" s="1508" t="s">
        <v>1890</v>
      </c>
      <c r="CU13" s="1508" t="s">
        <v>1890</v>
      </c>
      <c r="CV13" s="1508" t="s">
        <v>1890</v>
      </c>
      <c r="CW13" s="1508" t="s">
        <v>1890</v>
      </c>
      <c r="CX13" s="1508" t="s">
        <v>1890</v>
      </c>
      <c r="CY13" s="1508" t="s">
        <v>1890</v>
      </c>
      <c r="CZ13" s="1508" t="s">
        <v>1890</v>
      </c>
      <c r="DA13" s="1508" t="s">
        <v>1890</v>
      </c>
      <c r="DB13" s="1508" t="s">
        <v>1890</v>
      </c>
      <c r="DC13" s="1508" t="s">
        <v>1890</v>
      </c>
      <c r="DD13" s="1508" t="s">
        <v>1890</v>
      </c>
      <c r="DE13" s="1508" t="s">
        <v>1890</v>
      </c>
      <c r="DF13" s="1508" t="s">
        <v>1890</v>
      </c>
      <c r="DG13" s="1508" t="s">
        <v>1890</v>
      </c>
      <c r="DH13" s="1508" t="s">
        <v>1890</v>
      </c>
      <c r="DI13" s="1508" t="s">
        <v>1890</v>
      </c>
      <c r="DJ13" s="1508" t="s">
        <v>1890</v>
      </c>
      <c r="DK13" s="1508" t="s">
        <v>1890</v>
      </c>
      <c r="DL13" s="1508" t="s">
        <v>1890</v>
      </c>
      <c r="DM13" s="1508" t="s">
        <v>1890</v>
      </c>
      <c r="DN13" s="1508" t="s">
        <v>1890</v>
      </c>
      <c r="DO13" s="1508" t="s">
        <v>1890</v>
      </c>
      <c r="DP13" s="1508" t="s">
        <v>1890</v>
      </c>
      <c r="DQ13" s="1508" t="s">
        <v>1890</v>
      </c>
      <c r="DR13" s="1508" t="s">
        <v>1890</v>
      </c>
      <c r="DS13" s="1508" t="s">
        <v>1890</v>
      </c>
      <c r="DT13" s="1233" t="s">
        <v>1890</v>
      </c>
      <c r="DU13" s="1233" t="s">
        <v>1890</v>
      </c>
      <c r="DV13" s="1233" t="s">
        <v>1890</v>
      </c>
      <c r="DW13" s="1233" t="s">
        <v>1890</v>
      </c>
      <c r="DX13" s="1233" t="s">
        <v>1890</v>
      </c>
      <c r="DY13" s="1233" t="s">
        <v>1890</v>
      </c>
    </row>
    <row r="14" spans="1:129" ht="14.4" thickBot="1" x14ac:dyDescent="0.3">
      <c r="B14" s="1668"/>
      <c r="C14" s="1505" t="s">
        <v>1601</v>
      </c>
      <c r="D14" s="1439" t="s">
        <v>1724</v>
      </c>
      <c r="E14" s="1267" t="s">
        <v>819</v>
      </c>
      <c r="F14" s="1438" t="s">
        <v>1890</v>
      </c>
      <c r="G14" s="1438" t="s">
        <v>1890</v>
      </c>
      <c r="H14" s="1439" t="s">
        <v>84</v>
      </c>
      <c r="I14" s="1476" t="s">
        <v>1890</v>
      </c>
      <c r="J14" s="1477" t="s">
        <v>1890</v>
      </c>
      <c r="K14" s="1477" t="s">
        <v>1890</v>
      </c>
      <c r="L14" s="1477" t="s">
        <v>1890</v>
      </c>
      <c r="M14" s="1477" t="s">
        <v>1890</v>
      </c>
      <c r="N14" s="1509" t="s">
        <v>1890</v>
      </c>
      <c r="O14" s="1509" t="s">
        <v>1890</v>
      </c>
      <c r="P14" s="1509" t="s">
        <v>1890</v>
      </c>
      <c r="Q14" s="1509" t="s">
        <v>1890</v>
      </c>
      <c r="R14" s="1509" t="s">
        <v>1890</v>
      </c>
      <c r="S14" s="1509" t="s">
        <v>1890</v>
      </c>
      <c r="T14" s="1509" t="s">
        <v>1890</v>
      </c>
      <c r="U14" s="1509" t="s">
        <v>1890</v>
      </c>
      <c r="V14" s="1509" t="s">
        <v>1890</v>
      </c>
      <c r="W14" s="1509" t="s">
        <v>1890</v>
      </c>
      <c r="X14" s="1509" t="s">
        <v>1890</v>
      </c>
      <c r="Y14" s="1509" t="s">
        <v>1890</v>
      </c>
      <c r="Z14" s="1509" t="s">
        <v>1890</v>
      </c>
      <c r="AA14" s="1509" t="s">
        <v>1890</v>
      </c>
      <c r="AB14" s="1509" t="s">
        <v>1890</v>
      </c>
      <c r="AC14" s="1509" t="s">
        <v>1890</v>
      </c>
      <c r="AD14" s="1509" t="s">
        <v>1890</v>
      </c>
      <c r="AE14" s="1509" t="s">
        <v>1890</v>
      </c>
      <c r="AF14" s="1509" t="s">
        <v>1890</v>
      </c>
      <c r="AG14" s="1509" t="s">
        <v>1890</v>
      </c>
      <c r="AH14" s="1509" t="s">
        <v>1890</v>
      </c>
      <c r="AI14" s="1509" t="s">
        <v>1890</v>
      </c>
      <c r="AJ14" s="1509" t="s">
        <v>1890</v>
      </c>
      <c r="AK14" s="1509" t="s">
        <v>1890</v>
      </c>
      <c r="AL14" s="1509" t="s">
        <v>1890</v>
      </c>
      <c r="AM14" s="1509" t="s">
        <v>1890</v>
      </c>
      <c r="AN14" s="1509" t="s">
        <v>1890</v>
      </c>
      <c r="AO14" s="1509" t="s">
        <v>1890</v>
      </c>
      <c r="AP14" s="1509" t="s">
        <v>1890</v>
      </c>
      <c r="AQ14" s="1509" t="s">
        <v>1890</v>
      </c>
      <c r="AR14" s="1509" t="s">
        <v>1890</v>
      </c>
      <c r="AS14" s="1509" t="s">
        <v>1890</v>
      </c>
      <c r="AT14" s="1509" t="s">
        <v>1890</v>
      </c>
      <c r="AU14" s="1509" t="s">
        <v>1890</v>
      </c>
      <c r="AV14" s="1509" t="s">
        <v>1890</v>
      </c>
      <c r="AW14" s="1509" t="s">
        <v>1890</v>
      </c>
      <c r="AX14" s="1509" t="s">
        <v>1890</v>
      </c>
      <c r="AY14" s="1509" t="s">
        <v>1890</v>
      </c>
      <c r="AZ14" s="1509" t="s">
        <v>1890</v>
      </c>
      <c r="BA14" s="1509" t="s">
        <v>1890</v>
      </c>
      <c r="BB14" s="1509" t="s">
        <v>1890</v>
      </c>
      <c r="BC14" s="1509" t="s">
        <v>1890</v>
      </c>
      <c r="BD14" s="1509" t="s">
        <v>1890</v>
      </c>
      <c r="BE14" s="1509" t="s">
        <v>1890</v>
      </c>
      <c r="BF14" s="1509" t="s">
        <v>1890</v>
      </c>
      <c r="BG14" s="1509" t="s">
        <v>1890</v>
      </c>
      <c r="BH14" s="1509" t="s">
        <v>1890</v>
      </c>
      <c r="BI14" s="1509" t="s">
        <v>1890</v>
      </c>
      <c r="BJ14" s="1509" t="s">
        <v>1890</v>
      </c>
      <c r="BK14" s="1509" t="s">
        <v>1890</v>
      </c>
      <c r="BL14" s="1509" t="s">
        <v>1890</v>
      </c>
      <c r="BM14" s="1509" t="s">
        <v>1890</v>
      </c>
      <c r="BN14" s="1509" t="s">
        <v>1890</v>
      </c>
      <c r="BO14" s="1509" t="s">
        <v>1890</v>
      </c>
      <c r="BP14" s="1509" t="s">
        <v>1890</v>
      </c>
      <c r="BQ14" s="1509" t="s">
        <v>1890</v>
      </c>
      <c r="BR14" s="1509" t="s">
        <v>1890</v>
      </c>
      <c r="BS14" s="1509" t="s">
        <v>1890</v>
      </c>
      <c r="BT14" s="1509" t="s">
        <v>1890</v>
      </c>
      <c r="BU14" s="1509" t="s">
        <v>1890</v>
      </c>
      <c r="BV14" s="1509" t="s">
        <v>1890</v>
      </c>
      <c r="BW14" s="1509" t="s">
        <v>1890</v>
      </c>
      <c r="BX14" s="1509" t="s">
        <v>1890</v>
      </c>
      <c r="BY14" s="1509" t="s">
        <v>1890</v>
      </c>
      <c r="BZ14" s="1509" t="s">
        <v>1890</v>
      </c>
      <c r="CA14" s="1509" t="s">
        <v>1890</v>
      </c>
      <c r="CB14" s="1509" t="s">
        <v>1890</v>
      </c>
      <c r="CC14" s="1509" t="s">
        <v>1890</v>
      </c>
      <c r="CD14" s="1509" t="s">
        <v>1890</v>
      </c>
      <c r="CE14" s="1509" t="s">
        <v>1890</v>
      </c>
      <c r="CF14" s="1509" t="s">
        <v>1890</v>
      </c>
      <c r="CG14" s="1509" t="s">
        <v>1890</v>
      </c>
      <c r="CH14" s="1509" t="s">
        <v>1890</v>
      </c>
      <c r="CI14" s="1509" t="s">
        <v>1890</v>
      </c>
      <c r="CJ14" s="1509" t="s">
        <v>1890</v>
      </c>
      <c r="CK14" s="1509" t="s">
        <v>1890</v>
      </c>
      <c r="CL14" s="1509" t="s">
        <v>1890</v>
      </c>
      <c r="CM14" s="1509" t="s">
        <v>1890</v>
      </c>
      <c r="CN14" s="1509" t="s">
        <v>1890</v>
      </c>
      <c r="CO14" s="1509" t="s">
        <v>1890</v>
      </c>
      <c r="CP14" s="1510" t="s">
        <v>1890</v>
      </c>
      <c r="CQ14" s="1508" t="s">
        <v>1890</v>
      </c>
      <c r="CR14" s="1508" t="s">
        <v>1890</v>
      </c>
      <c r="CS14" s="1508" t="s">
        <v>1890</v>
      </c>
      <c r="CT14" s="1508" t="s">
        <v>1890</v>
      </c>
      <c r="CU14" s="1508" t="s">
        <v>1890</v>
      </c>
      <c r="CV14" s="1508" t="s">
        <v>1890</v>
      </c>
      <c r="CW14" s="1508" t="s">
        <v>1890</v>
      </c>
      <c r="CX14" s="1508" t="s">
        <v>1890</v>
      </c>
      <c r="CY14" s="1508" t="s">
        <v>1890</v>
      </c>
      <c r="CZ14" s="1508" t="s">
        <v>1890</v>
      </c>
      <c r="DA14" s="1508" t="s">
        <v>1890</v>
      </c>
      <c r="DB14" s="1508" t="s">
        <v>1890</v>
      </c>
      <c r="DC14" s="1508" t="s">
        <v>1890</v>
      </c>
      <c r="DD14" s="1508" t="s">
        <v>1890</v>
      </c>
      <c r="DE14" s="1508" t="s">
        <v>1890</v>
      </c>
      <c r="DF14" s="1508" t="s">
        <v>1890</v>
      </c>
      <c r="DG14" s="1508" t="s">
        <v>1890</v>
      </c>
      <c r="DH14" s="1508" t="s">
        <v>1890</v>
      </c>
      <c r="DI14" s="1508" t="s">
        <v>1890</v>
      </c>
      <c r="DJ14" s="1508" t="s">
        <v>1890</v>
      </c>
      <c r="DK14" s="1508" t="s">
        <v>1890</v>
      </c>
      <c r="DL14" s="1508" t="s">
        <v>1890</v>
      </c>
      <c r="DM14" s="1508" t="s">
        <v>1890</v>
      </c>
      <c r="DN14" s="1508" t="s">
        <v>1890</v>
      </c>
      <c r="DO14" s="1508" t="s">
        <v>1890</v>
      </c>
      <c r="DP14" s="1508" t="s">
        <v>1890</v>
      </c>
      <c r="DQ14" s="1508" t="s">
        <v>1890</v>
      </c>
      <c r="DR14" s="1508" t="s">
        <v>1890</v>
      </c>
      <c r="DS14" s="1508" t="s">
        <v>1890</v>
      </c>
      <c r="DT14" s="1233" t="s">
        <v>1890</v>
      </c>
      <c r="DU14" s="1233" t="s">
        <v>1890</v>
      </c>
      <c r="DV14" s="1233" t="s">
        <v>1890</v>
      </c>
      <c r="DW14" s="1233" t="s">
        <v>1890</v>
      </c>
      <c r="DX14" s="1233" t="s">
        <v>1890</v>
      </c>
      <c r="DY14" s="1233" t="s">
        <v>1890</v>
      </c>
    </row>
    <row r="15" spans="1:129" ht="14.4" thickBot="1" x14ac:dyDescent="0.3">
      <c r="B15" s="1668"/>
      <c r="C15" s="1505" t="s">
        <v>1601</v>
      </c>
      <c r="D15" s="1439" t="s">
        <v>1724</v>
      </c>
      <c r="E15" s="1267" t="s">
        <v>820</v>
      </c>
      <c r="F15" s="1438" t="s">
        <v>1890</v>
      </c>
      <c r="G15" s="1438" t="s">
        <v>1890</v>
      </c>
      <c r="H15" s="1439" t="s">
        <v>84</v>
      </c>
      <c r="I15" s="1655" t="str">
        <f>IF(SUM(N14:CP14)&lt;&gt;0,SUM(N14:CP14),"")</f>
        <v/>
      </c>
      <c r="J15" s="1656"/>
      <c r="K15" s="1656"/>
      <c r="L15" s="1656"/>
      <c r="M15" s="1657"/>
      <c r="N15" s="1509" t="s">
        <v>1890</v>
      </c>
      <c r="O15" s="1509" t="s">
        <v>1890</v>
      </c>
      <c r="P15" s="1509" t="s">
        <v>1890</v>
      </c>
      <c r="Q15" s="1509" t="s">
        <v>1890</v>
      </c>
      <c r="R15" s="1509" t="s">
        <v>1890</v>
      </c>
      <c r="S15" s="1509" t="s">
        <v>1890</v>
      </c>
      <c r="T15" s="1509" t="s">
        <v>1890</v>
      </c>
      <c r="U15" s="1509" t="s">
        <v>1890</v>
      </c>
      <c r="V15" s="1509" t="s">
        <v>1890</v>
      </c>
      <c r="W15" s="1509" t="s">
        <v>1890</v>
      </c>
      <c r="X15" s="1509" t="s">
        <v>1890</v>
      </c>
      <c r="Y15" s="1509" t="s">
        <v>1890</v>
      </c>
      <c r="Z15" s="1509" t="s">
        <v>1890</v>
      </c>
      <c r="AA15" s="1509" t="s">
        <v>1890</v>
      </c>
      <c r="AB15" s="1509" t="s">
        <v>1890</v>
      </c>
      <c r="AC15" s="1509" t="s">
        <v>1890</v>
      </c>
      <c r="AD15" s="1509" t="s">
        <v>1890</v>
      </c>
      <c r="AE15" s="1509" t="s">
        <v>1890</v>
      </c>
      <c r="AF15" s="1509" t="s">
        <v>1890</v>
      </c>
      <c r="AG15" s="1509" t="s">
        <v>1890</v>
      </c>
      <c r="AH15" s="1509" t="s">
        <v>1890</v>
      </c>
      <c r="AI15" s="1509" t="s">
        <v>1890</v>
      </c>
      <c r="AJ15" s="1509" t="s">
        <v>1890</v>
      </c>
      <c r="AK15" s="1509" t="s">
        <v>1890</v>
      </c>
      <c r="AL15" s="1509" t="s">
        <v>1890</v>
      </c>
      <c r="AM15" s="1509" t="s">
        <v>1890</v>
      </c>
      <c r="AN15" s="1509" t="s">
        <v>1890</v>
      </c>
      <c r="AO15" s="1509" t="s">
        <v>1890</v>
      </c>
      <c r="AP15" s="1509" t="s">
        <v>1890</v>
      </c>
      <c r="AQ15" s="1509" t="s">
        <v>1890</v>
      </c>
      <c r="AR15" s="1509" t="s">
        <v>1890</v>
      </c>
      <c r="AS15" s="1509" t="s">
        <v>1890</v>
      </c>
      <c r="AT15" s="1509" t="s">
        <v>1890</v>
      </c>
      <c r="AU15" s="1509" t="s">
        <v>1890</v>
      </c>
      <c r="AV15" s="1509" t="s">
        <v>1890</v>
      </c>
      <c r="AW15" s="1509" t="s">
        <v>1890</v>
      </c>
      <c r="AX15" s="1509" t="s">
        <v>1890</v>
      </c>
      <c r="AY15" s="1509" t="s">
        <v>1890</v>
      </c>
      <c r="AZ15" s="1509" t="s">
        <v>1890</v>
      </c>
      <c r="BA15" s="1509" t="s">
        <v>1890</v>
      </c>
      <c r="BB15" s="1509" t="s">
        <v>1890</v>
      </c>
      <c r="BC15" s="1509" t="s">
        <v>1890</v>
      </c>
      <c r="BD15" s="1509" t="s">
        <v>1890</v>
      </c>
      <c r="BE15" s="1509" t="s">
        <v>1890</v>
      </c>
      <c r="BF15" s="1509" t="s">
        <v>1890</v>
      </c>
      <c r="BG15" s="1509" t="s">
        <v>1890</v>
      </c>
      <c r="BH15" s="1509" t="s">
        <v>1890</v>
      </c>
      <c r="BI15" s="1509" t="s">
        <v>1890</v>
      </c>
      <c r="BJ15" s="1509" t="s">
        <v>1890</v>
      </c>
      <c r="BK15" s="1509" t="s">
        <v>1890</v>
      </c>
      <c r="BL15" s="1509" t="s">
        <v>1890</v>
      </c>
      <c r="BM15" s="1509" t="s">
        <v>1890</v>
      </c>
      <c r="BN15" s="1509" t="s">
        <v>1890</v>
      </c>
      <c r="BO15" s="1509" t="s">
        <v>1890</v>
      </c>
      <c r="BP15" s="1509" t="s">
        <v>1890</v>
      </c>
      <c r="BQ15" s="1509" t="s">
        <v>1890</v>
      </c>
      <c r="BR15" s="1509" t="s">
        <v>1890</v>
      </c>
      <c r="BS15" s="1509" t="s">
        <v>1890</v>
      </c>
      <c r="BT15" s="1509" t="s">
        <v>1890</v>
      </c>
      <c r="BU15" s="1509" t="s">
        <v>1890</v>
      </c>
      <c r="BV15" s="1509" t="s">
        <v>1890</v>
      </c>
      <c r="BW15" s="1509" t="s">
        <v>1890</v>
      </c>
      <c r="BX15" s="1509" t="s">
        <v>1890</v>
      </c>
      <c r="BY15" s="1509" t="s">
        <v>1890</v>
      </c>
      <c r="BZ15" s="1509" t="s">
        <v>1890</v>
      </c>
      <c r="CA15" s="1509" t="s">
        <v>1890</v>
      </c>
      <c r="CB15" s="1509" t="s">
        <v>1890</v>
      </c>
      <c r="CC15" s="1509" t="s">
        <v>1890</v>
      </c>
      <c r="CD15" s="1509" t="s">
        <v>1890</v>
      </c>
      <c r="CE15" s="1509" t="s">
        <v>1890</v>
      </c>
      <c r="CF15" s="1509" t="s">
        <v>1890</v>
      </c>
      <c r="CG15" s="1509" t="s">
        <v>1890</v>
      </c>
      <c r="CH15" s="1509" t="s">
        <v>1890</v>
      </c>
      <c r="CI15" s="1509" t="s">
        <v>1890</v>
      </c>
      <c r="CJ15" s="1509" t="s">
        <v>1890</v>
      </c>
      <c r="CK15" s="1509" t="s">
        <v>1890</v>
      </c>
      <c r="CL15" s="1509" t="s">
        <v>1890</v>
      </c>
      <c r="CM15" s="1509" t="s">
        <v>1890</v>
      </c>
      <c r="CN15" s="1509" t="s">
        <v>1890</v>
      </c>
      <c r="CO15" s="1509" t="s">
        <v>1890</v>
      </c>
      <c r="CP15" s="1510" t="s">
        <v>1890</v>
      </c>
      <c r="CQ15" s="1508" t="s">
        <v>1890</v>
      </c>
      <c r="CR15" s="1508" t="s">
        <v>1890</v>
      </c>
      <c r="CS15" s="1508" t="s">
        <v>1890</v>
      </c>
      <c r="CT15" s="1508" t="s">
        <v>1890</v>
      </c>
      <c r="CU15" s="1508" t="s">
        <v>1890</v>
      </c>
      <c r="CV15" s="1508" t="s">
        <v>1890</v>
      </c>
      <c r="CW15" s="1508" t="s">
        <v>1890</v>
      </c>
      <c r="CX15" s="1508" t="s">
        <v>1890</v>
      </c>
      <c r="CY15" s="1508" t="s">
        <v>1890</v>
      </c>
      <c r="CZ15" s="1508" t="s">
        <v>1890</v>
      </c>
      <c r="DA15" s="1508" t="s">
        <v>1890</v>
      </c>
      <c r="DB15" s="1508" t="s">
        <v>1890</v>
      </c>
      <c r="DC15" s="1508" t="s">
        <v>1890</v>
      </c>
      <c r="DD15" s="1508" t="s">
        <v>1890</v>
      </c>
      <c r="DE15" s="1508" t="s">
        <v>1890</v>
      </c>
      <c r="DF15" s="1508" t="s">
        <v>1890</v>
      </c>
      <c r="DG15" s="1508" t="s">
        <v>1890</v>
      </c>
      <c r="DH15" s="1508" t="s">
        <v>1890</v>
      </c>
      <c r="DI15" s="1508" t="s">
        <v>1890</v>
      </c>
      <c r="DJ15" s="1508" t="s">
        <v>1890</v>
      </c>
      <c r="DK15" s="1508" t="s">
        <v>1890</v>
      </c>
      <c r="DL15" s="1508" t="s">
        <v>1890</v>
      </c>
      <c r="DM15" s="1508" t="s">
        <v>1890</v>
      </c>
      <c r="DN15" s="1508" t="s">
        <v>1890</v>
      </c>
      <c r="DO15" s="1508" t="s">
        <v>1890</v>
      </c>
      <c r="DP15" s="1508" t="s">
        <v>1890</v>
      </c>
      <c r="DQ15" s="1508" t="s">
        <v>1890</v>
      </c>
      <c r="DR15" s="1508" t="s">
        <v>1890</v>
      </c>
      <c r="DS15" s="1508" t="s">
        <v>1890</v>
      </c>
      <c r="DT15" s="1233" t="s">
        <v>1890</v>
      </c>
      <c r="DU15" s="1233" t="s">
        <v>1890</v>
      </c>
      <c r="DV15" s="1233" t="s">
        <v>1890</v>
      </c>
      <c r="DW15" s="1233" t="s">
        <v>1890</v>
      </c>
      <c r="DX15" s="1233" t="s">
        <v>1890</v>
      </c>
      <c r="DY15" s="1233" t="s">
        <v>1890</v>
      </c>
    </row>
    <row r="16" spans="1:129" x14ac:dyDescent="0.25">
      <c r="B16" s="1668"/>
      <c r="C16" s="1505" t="s">
        <v>1615</v>
      </c>
      <c r="D16" s="1439" t="s">
        <v>1747</v>
      </c>
      <c r="E16" s="1267" t="s">
        <v>815</v>
      </c>
      <c r="F16" s="1438" t="s">
        <v>1890</v>
      </c>
      <c r="G16" s="1438" t="s">
        <v>1890</v>
      </c>
      <c r="H16" s="1439" t="s">
        <v>84</v>
      </c>
      <c r="I16" s="1476" t="s">
        <v>1890</v>
      </c>
      <c r="J16" s="1477" t="s">
        <v>1890</v>
      </c>
      <c r="K16" s="1477" t="s">
        <v>1890</v>
      </c>
      <c r="L16" s="1477" t="s">
        <v>1890</v>
      </c>
      <c r="M16" s="1477" t="s">
        <v>1890</v>
      </c>
      <c r="N16" s="1509" t="s">
        <v>1890</v>
      </c>
      <c r="O16" s="1509" t="s">
        <v>1890</v>
      </c>
      <c r="P16" s="1509" t="s">
        <v>1890</v>
      </c>
      <c r="Q16" s="1509" t="s">
        <v>1890</v>
      </c>
      <c r="R16" s="1509" t="s">
        <v>1890</v>
      </c>
      <c r="S16" s="1509" t="s">
        <v>1890</v>
      </c>
      <c r="T16" s="1509">
        <v>1.1849837038155655</v>
      </c>
      <c r="U16" s="1509">
        <v>1.1849837038155655</v>
      </c>
      <c r="V16" s="1509">
        <v>1.1849837038155655</v>
      </c>
      <c r="W16" s="1509">
        <v>1.1849837038155655</v>
      </c>
      <c r="X16" s="1509">
        <v>1.1849837038155655</v>
      </c>
      <c r="Y16" s="1509">
        <v>1.4033593821144472</v>
      </c>
      <c r="Z16" s="1509">
        <v>1.3973509551525181</v>
      </c>
      <c r="AA16" s="1509">
        <v>1.3911567301570675</v>
      </c>
      <c r="AB16" s="1509">
        <v>1.3848856201815585</v>
      </c>
      <c r="AC16" s="1509">
        <v>1.3785350176501074</v>
      </c>
      <c r="AD16" s="1509">
        <v>1.6621886625969895</v>
      </c>
      <c r="AE16" s="1509" t="s">
        <v>1890</v>
      </c>
      <c r="AF16" s="1509" t="s">
        <v>1890</v>
      </c>
      <c r="AG16" s="1509" t="s">
        <v>1890</v>
      </c>
      <c r="AH16" s="1509" t="s">
        <v>1890</v>
      </c>
      <c r="AI16" s="1509" t="s">
        <v>1890</v>
      </c>
      <c r="AJ16" s="1509" t="s">
        <v>1890</v>
      </c>
      <c r="AK16" s="1509" t="s">
        <v>1890</v>
      </c>
      <c r="AL16" s="1509" t="s">
        <v>1890</v>
      </c>
      <c r="AM16" s="1509" t="s">
        <v>1890</v>
      </c>
      <c r="AN16" s="1509" t="s">
        <v>1890</v>
      </c>
      <c r="AO16" s="1509" t="s">
        <v>1890</v>
      </c>
      <c r="AP16" s="1509" t="s">
        <v>1890</v>
      </c>
      <c r="AQ16" s="1509" t="s">
        <v>1890</v>
      </c>
      <c r="AR16" s="1509" t="s">
        <v>1890</v>
      </c>
      <c r="AS16" s="1509" t="s">
        <v>1890</v>
      </c>
      <c r="AT16" s="1509" t="s">
        <v>1890</v>
      </c>
      <c r="AU16" s="1509" t="s">
        <v>1890</v>
      </c>
      <c r="AV16" s="1509" t="s">
        <v>1890</v>
      </c>
      <c r="AW16" s="1509" t="s">
        <v>1890</v>
      </c>
      <c r="AX16" s="1509" t="s">
        <v>1890</v>
      </c>
      <c r="AY16" s="1509" t="s">
        <v>1890</v>
      </c>
      <c r="AZ16" s="1509" t="s">
        <v>1890</v>
      </c>
      <c r="BA16" s="1509" t="s">
        <v>1890</v>
      </c>
      <c r="BB16" s="1509" t="s">
        <v>1890</v>
      </c>
      <c r="BC16" s="1509" t="s">
        <v>1890</v>
      </c>
      <c r="BD16" s="1509" t="s">
        <v>1890</v>
      </c>
      <c r="BE16" s="1509" t="s">
        <v>1890</v>
      </c>
      <c r="BF16" s="1509" t="s">
        <v>1890</v>
      </c>
      <c r="BG16" s="1509" t="s">
        <v>1890</v>
      </c>
      <c r="BH16" s="1509" t="s">
        <v>1890</v>
      </c>
      <c r="BI16" s="1509" t="s">
        <v>1890</v>
      </c>
      <c r="BJ16" s="1509" t="s">
        <v>1890</v>
      </c>
      <c r="BK16" s="1509" t="s">
        <v>1890</v>
      </c>
      <c r="BL16" s="1509" t="s">
        <v>1890</v>
      </c>
      <c r="BM16" s="1509" t="s">
        <v>1890</v>
      </c>
      <c r="BN16" s="1509" t="s">
        <v>1890</v>
      </c>
      <c r="BO16" s="1509" t="s">
        <v>1890</v>
      </c>
      <c r="BP16" s="1509" t="s">
        <v>1890</v>
      </c>
      <c r="BQ16" s="1509" t="s">
        <v>1890</v>
      </c>
      <c r="BR16" s="1509" t="s">
        <v>1890</v>
      </c>
      <c r="BS16" s="1509" t="s">
        <v>1890</v>
      </c>
      <c r="BT16" s="1509" t="s">
        <v>1890</v>
      </c>
      <c r="BU16" s="1509" t="s">
        <v>1890</v>
      </c>
      <c r="BV16" s="1509" t="s">
        <v>1890</v>
      </c>
      <c r="BW16" s="1509" t="s">
        <v>1890</v>
      </c>
      <c r="BX16" s="1509" t="s">
        <v>1890</v>
      </c>
      <c r="BY16" s="1509" t="s">
        <v>1890</v>
      </c>
      <c r="BZ16" s="1509" t="s">
        <v>1890</v>
      </c>
      <c r="CA16" s="1509" t="s">
        <v>1890</v>
      </c>
      <c r="CB16" s="1509" t="s">
        <v>1890</v>
      </c>
      <c r="CC16" s="1509" t="s">
        <v>1890</v>
      </c>
      <c r="CD16" s="1509" t="s">
        <v>1890</v>
      </c>
      <c r="CE16" s="1509" t="s">
        <v>1890</v>
      </c>
      <c r="CF16" s="1509" t="s">
        <v>1890</v>
      </c>
      <c r="CG16" s="1509" t="s">
        <v>1890</v>
      </c>
      <c r="CH16" s="1509" t="s">
        <v>1890</v>
      </c>
      <c r="CI16" s="1509" t="s">
        <v>1890</v>
      </c>
      <c r="CJ16" s="1509" t="s">
        <v>1890</v>
      </c>
      <c r="CK16" s="1509" t="s">
        <v>1890</v>
      </c>
      <c r="CL16" s="1509" t="s">
        <v>1890</v>
      </c>
      <c r="CM16" s="1509" t="s">
        <v>1890</v>
      </c>
      <c r="CN16" s="1509" t="s">
        <v>1890</v>
      </c>
      <c r="CO16" s="1509" t="s">
        <v>1890</v>
      </c>
      <c r="CP16" s="1510" t="s">
        <v>1890</v>
      </c>
      <c r="CQ16" s="1508" t="s">
        <v>1890</v>
      </c>
      <c r="CR16" s="1508" t="s">
        <v>1890</v>
      </c>
      <c r="CS16" s="1508" t="s">
        <v>1890</v>
      </c>
      <c r="CT16" s="1508" t="s">
        <v>1890</v>
      </c>
      <c r="CU16" s="1508" t="s">
        <v>1890</v>
      </c>
      <c r="CV16" s="1508" t="s">
        <v>1890</v>
      </c>
      <c r="CW16" s="1508" t="s">
        <v>1890</v>
      </c>
      <c r="CX16" s="1508" t="s">
        <v>1890</v>
      </c>
      <c r="CY16" s="1508" t="s">
        <v>1890</v>
      </c>
      <c r="CZ16" s="1508" t="s">
        <v>1890</v>
      </c>
      <c r="DA16" s="1508" t="s">
        <v>1890</v>
      </c>
      <c r="DB16" s="1508" t="s">
        <v>1890</v>
      </c>
      <c r="DC16" s="1508" t="s">
        <v>1890</v>
      </c>
      <c r="DD16" s="1508" t="s">
        <v>1890</v>
      </c>
      <c r="DE16" s="1508" t="s">
        <v>1890</v>
      </c>
      <c r="DF16" s="1508" t="s">
        <v>1890</v>
      </c>
      <c r="DG16" s="1508" t="s">
        <v>1890</v>
      </c>
      <c r="DH16" s="1508" t="s">
        <v>1890</v>
      </c>
      <c r="DI16" s="1508" t="s">
        <v>1890</v>
      </c>
      <c r="DJ16" s="1508" t="s">
        <v>1890</v>
      </c>
      <c r="DK16" s="1508" t="s">
        <v>1890</v>
      </c>
      <c r="DL16" s="1508" t="s">
        <v>1890</v>
      </c>
      <c r="DM16" s="1508" t="s">
        <v>1890</v>
      </c>
      <c r="DN16" s="1508" t="s">
        <v>1890</v>
      </c>
      <c r="DO16" s="1508" t="s">
        <v>1890</v>
      </c>
      <c r="DP16" s="1508" t="s">
        <v>1890</v>
      </c>
      <c r="DQ16" s="1508" t="s">
        <v>1890</v>
      </c>
      <c r="DR16" s="1508" t="s">
        <v>1890</v>
      </c>
      <c r="DS16" s="1508" t="s">
        <v>1890</v>
      </c>
      <c r="DT16" s="1233" t="s">
        <v>1890</v>
      </c>
      <c r="DU16" s="1233" t="s">
        <v>1890</v>
      </c>
      <c r="DV16" s="1233" t="s">
        <v>1890</v>
      </c>
      <c r="DW16" s="1233" t="s">
        <v>1890</v>
      </c>
      <c r="DX16" s="1233" t="s">
        <v>1890</v>
      </c>
      <c r="DY16" s="1233" t="s">
        <v>1890</v>
      </c>
    </row>
    <row r="17" spans="2:129" x14ac:dyDescent="0.25">
      <c r="B17" s="1668"/>
      <c r="C17" s="1505" t="s">
        <v>1615</v>
      </c>
      <c r="D17" s="1439" t="s">
        <v>1747</v>
      </c>
      <c r="E17" s="1267" t="s">
        <v>812</v>
      </c>
      <c r="F17" s="1438" t="s">
        <v>1890</v>
      </c>
      <c r="G17" s="1438" t="s">
        <v>1890</v>
      </c>
      <c r="H17" s="1439" t="s">
        <v>84</v>
      </c>
      <c r="I17" s="1476" t="s">
        <v>1890</v>
      </c>
      <c r="J17" s="1477" t="s">
        <v>1890</v>
      </c>
      <c r="K17" s="1477" t="s">
        <v>1890</v>
      </c>
      <c r="L17" s="1477" t="s">
        <v>1890</v>
      </c>
      <c r="M17" s="1477" t="s">
        <v>1890</v>
      </c>
      <c r="N17" s="1509" t="s">
        <v>1890</v>
      </c>
      <c r="O17" s="1509" t="s">
        <v>1890</v>
      </c>
      <c r="P17" s="1509" t="s">
        <v>1890</v>
      </c>
      <c r="Q17" s="1509" t="s">
        <v>1890</v>
      </c>
      <c r="R17" s="1509" t="s">
        <v>1890</v>
      </c>
      <c r="S17" s="1509" t="s">
        <v>1890</v>
      </c>
      <c r="T17" s="1509" t="s">
        <v>1890</v>
      </c>
      <c r="U17" s="1509" t="s">
        <v>1890</v>
      </c>
      <c r="V17" s="1509" t="s">
        <v>1890</v>
      </c>
      <c r="W17" s="1509" t="s">
        <v>1890</v>
      </c>
      <c r="X17" s="1509" t="s">
        <v>1890</v>
      </c>
      <c r="Y17" s="1509" t="s">
        <v>1890</v>
      </c>
      <c r="Z17" s="1509" t="s">
        <v>1890</v>
      </c>
      <c r="AA17" s="1509" t="s">
        <v>1890</v>
      </c>
      <c r="AB17" s="1509" t="s">
        <v>1890</v>
      </c>
      <c r="AC17" s="1509" t="s">
        <v>1890</v>
      </c>
      <c r="AD17" s="1509" t="s">
        <v>1890</v>
      </c>
      <c r="AE17" s="1509" t="s">
        <v>1890</v>
      </c>
      <c r="AF17" s="1509" t="s">
        <v>1890</v>
      </c>
      <c r="AG17" s="1509" t="s">
        <v>1890</v>
      </c>
      <c r="AH17" s="1509" t="s">
        <v>1890</v>
      </c>
      <c r="AI17" s="1509" t="s">
        <v>1890</v>
      </c>
      <c r="AJ17" s="1509" t="s">
        <v>1890</v>
      </c>
      <c r="AK17" s="1509" t="s">
        <v>1890</v>
      </c>
      <c r="AL17" s="1509" t="s">
        <v>1890</v>
      </c>
      <c r="AM17" s="1509" t="s">
        <v>1890</v>
      </c>
      <c r="AN17" s="1509" t="s">
        <v>1890</v>
      </c>
      <c r="AO17" s="1509" t="s">
        <v>1890</v>
      </c>
      <c r="AP17" s="1509" t="s">
        <v>1890</v>
      </c>
      <c r="AQ17" s="1509" t="s">
        <v>1890</v>
      </c>
      <c r="AR17" s="1509" t="s">
        <v>1890</v>
      </c>
      <c r="AS17" s="1509" t="s">
        <v>1890</v>
      </c>
      <c r="AT17" s="1509" t="s">
        <v>1890</v>
      </c>
      <c r="AU17" s="1509" t="s">
        <v>1890</v>
      </c>
      <c r="AV17" s="1509" t="s">
        <v>1890</v>
      </c>
      <c r="AW17" s="1509" t="s">
        <v>1890</v>
      </c>
      <c r="AX17" s="1509" t="s">
        <v>1890</v>
      </c>
      <c r="AY17" s="1509" t="s">
        <v>1890</v>
      </c>
      <c r="AZ17" s="1509" t="s">
        <v>1890</v>
      </c>
      <c r="BA17" s="1509" t="s">
        <v>1890</v>
      </c>
      <c r="BB17" s="1509" t="s">
        <v>1890</v>
      </c>
      <c r="BC17" s="1509" t="s">
        <v>1890</v>
      </c>
      <c r="BD17" s="1509" t="s">
        <v>1890</v>
      </c>
      <c r="BE17" s="1509" t="s">
        <v>1890</v>
      </c>
      <c r="BF17" s="1509" t="s">
        <v>1890</v>
      </c>
      <c r="BG17" s="1509" t="s">
        <v>1890</v>
      </c>
      <c r="BH17" s="1509" t="s">
        <v>1890</v>
      </c>
      <c r="BI17" s="1509" t="s">
        <v>1890</v>
      </c>
      <c r="BJ17" s="1509" t="s">
        <v>1890</v>
      </c>
      <c r="BK17" s="1509" t="s">
        <v>1890</v>
      </c>
      <c r="BL17" s="1509" t="s">
        <v>1890</v>
      </c>
      <c r="BM17" s="1509" t="s">
        <v>1890</v>
      </c>
      <c r="BN17" s="1509" t="s">
        <v>1890</v>
      </c>
      <c r="BO17" s="1509" t="s">
        <v>1890</v>
      </c>
      <c r="BP17" s="1509" t="s">
        <v>1890</v>
      </c>
      <c r="BQ17" s="1509" t="s">
        <v>1890</v>
      </c>
      <c r="BR17" s="1509" t="s">
        <v>1890</v>
      </c>
      <c r="BS17" s="1509" t="s">
        <v>1890</v>
      </c>
      <c r="BT17" s="1509" t="s">
        <v>1890</v>
      </c>
      <c r="BU17" s="1509" t="s">
        <v>1890</v>
      </c>
      <c r="BV17" s="1509" t="s">
        <v>1890</v>
      </c>
      <c r="BW17" s="1509" t="s">
        <v>1890</v>
      </c>
      <c r="BX17" s="1509" t="s">
        <v>1890</v>
      </c>
      <c r="BY17" s="1509" t="s">
        <v>1890</v>
      </c>
      <c r="BZ17" s="1509" t="s">
        <v>1890</v>
      </c>
      <c r="CA17" s="1509" t="s">
        <v>1890</v>
      </c>
      <c r="CB17" s="1509" t="s">
        <v>1890</v>
      </c>
      <c r="CC17" s="1509" t="s">
        <v>1890</v>
      </c>
      <c r="CD17" s="1509" t="s">
        <v>1890</v>
      </c>
      <c r="CE17" s="1509" t="s">
        <v>1890</v>
      </c>
      <c r="CF17" s="1509" t="s">
        <v>1890</v>
      </c>
      <c r="CG17" s="1509" t="s">
        <v>1890</v>
      </c>
      <c r="CH17" s="1509" t="s">
        <v>1890</v>
      </c>
      <c r="CI17" s="1509" t="s">
        <v>1890</v>
      </c>
      <c r="CJ17" s="1509" t="s">
        <v>1890</v>
      </c>
      <c r="CK17" s="1509" t="s">
        <v>1890</v>
      </c>
      <c r="CL17" s="1509" t="s">
        <v>1890</v>
      </c>
      <c r="CM17" s="1509" t="s">
        <v>1890</v>
      </c>
      <c r="CN17" s="1509" t="s">
        <v>1890</v>
      </c>
      <c r="CO17" s="1509" t="s">
        <v>1890</v>
      </c>
      <c r="CP17" s="1510" t="s">
        <v>1890</v>
      </c>
      <c r="CQ17" s="1508" t="s">
        <v>1890</v>
      </c>
      <c r="CR17" s="1508" t="s">
        <v>1890</v>
      </c>
      <c r="CS17" s="1508" t="s">
        <v>1890</v>
      </c>
      <c r="CT17" s="1508" t="s">
        <v>1890</v>
      </c>
      <c r="CU17" s="1508" t="s">
        <v>1890</v>
      </c>
      <c r="CV17" s="1508" t="s">
        <v>1890</v>
      </c>
      <c r="CW17" s="1508" t="s">
        <v>1890</v>
      </c>
      <c r="CX17" s="1508" t="s">
        <v>1890</v>
      </c>
      <c r="CY17" s="1508" t="s">
        <v>1890</v>
      </c>
      <c r="CZ17" s="1508" t="s">
        <v>1890</v>
      </c>
      <c r="DA17" s="1508" t="s">
        <v>1890</v>
      </c>
      <c r="DB17" s="1508" t="s">
        <v>1890</v>
      </c>
      <c r="DC17" s="1508" t="s">
        <v>1890</v>
      </c>
      <c r="DD17" s="1508" t="s">
        <v>1890</v>
      </c>
      <c r="DE17" s="1508" t="s">
        <v>1890</v>
      </c>
      <c r="DF17" s="1508" t="s">
        <v>1890</v>
      </c>
      <c r="DG17" s="1508" t="s">
        <v>1890</v>
      </c>
      <c r="DH17" s="1508" t="s">
        <v>1890</v>
      </c>
      <c r="DI17" s="1508" t="s">
        <v>1890</v>
      </c>
      <c r="DJ17" s="1508" t="s">
        <v>1890</v>
      </c>
      <c r="DK17" s="1508" t="s">
        <v>1890</v>
      </c>
      <c r="DL17" s="1508" t="s">
        <v>1890</v>
      </c>
      <c r="DM17" s="1508" t="s">
        <v>1890</v>
      </c>
      <c r="DN17" s="1508" t="s">
        <v>1890</v>
      </c>
      <c r="DO17" s="1508" t="s">
        <v>1890</v>
      </c>
      <c r="DP17" s="1508" t="s">
        <v>1890</v>
      </c>
      <c r="DQ17" s="1508" t="s">
        <v>1890</v>
      </c>
      <c r="DR17" s="1508" t="s">
        <v>1890</v>
      </c>
      <c r="DS17" s="1508" t="s">
        <v>1890</v>
      </c>
      <c r="DT17" s="1233" t="s">
        <v>1890</v>
      </c>
      <c r="DU17" s="1233" t="s">
        <v>1890</v>
      </c>
      <c r="DV17" s="1233" t="s">
        <v>1890</v>
      </c>
      <c r="DW17" s="1233" t="s">
        <v>1890</v>
      </c>
      <c r="DX17" s="1233" t="s">
        <v>1890</v>
      </c>
      <c r="DY17" s="1233" t="s">
        <v>1890</v>
      </c>
    </row>
    <row r="18" spans="2:129" x14ac:dyDescent="0.25">
      <c r="B18" s="1668"/>
      <c r="C18" s="1505" t="s">
        <v>1615</v>
      </c>
      <c r="D18" s="1439" t="s">
        <v>1747</v>
      </c>
      <c r="E18" s="1267" t="s">
        <v>813</v>
      </c>
      <c r="F18" s="1438" t="s">
        <v>1890</v>
      </c>
      <c r="G18" s="1438" t="s">
        <v>1890</v>
      </c>
      <c r="H18" s="1439" t="s">
        <v>84</v>
      </c>
      <c r="I18" s="1476" t="s">
        <v>1890</v>
      </c>
      <c r="J18" s="1477" t="s">
        <v>1890</v>
      </c>
      <c r="K18" s="1477" t="s">
        <v>1890</v>
      </c>
      <c r="L18" s="1477" t="s">
        <v>1890</v>
      </c>
      <c r="M18" s="1477" t="s">
        <v>1890</v>
      </c>
      <c r="N18" s="1509" t="s">
        <v>1890</v>
      </c>
      <c r="O18" s="1509" t="s">
        <v>1890</v>
      </c>
      <c r="P18" s="1509" t="s">
        <v>1890</v>
      </c>
      <c r="Q18" s="1509" t="s">
        <v>1890</v>
      </c>
      <c r="R18" s="1509" t="s">
        <v>1890</v>
      </c>
      <c r="S18" s="1509" t="s">
        <v>1890</v>
      </c>
      <c r="T18" s="1509">
        <v>1.8426496594332042E-2</v>
      </c>
      <c r="U18" s="1509">
        <v>5.5279489782996127E-2</v>
      </c>
      <c r="V18" s="1509">
        <v>9.2132482971660212E-2</v>
      </c>
      <c r="W18" s="1509">
        <v>0.1289854761603243</v>
      </c>
      <c r="X18" s="1509">
        <v>0.16583846934898838</v>
      </c>
      <c r="Y18" s="1509">
        <v>0.20608720433520009</v>
      </c>
      <c r="Z18" s="1509">
        <v>0.24963825007970136</v>
      </c>
      <c r="AA18" s="1509">
        <v>0.29299954458626548</v>
      </c>
      <c r="AB18" s="1509">
        <v>0.33616700313403108</v>
      </c>
      <c r="AC18" s="1509">
        <v>0.37913819405231353</v>
      </c>
      <c r="AD18" s="1509">
        <v>0.42642144728015585</v>
      </c>
      <c r="AE18" s="1509">
        <v>0.452268480983539</v>
      </c>
      <c r="AF18" s="1509">
        <v>0.452268480983539</v>
      </c>
      <c r="AG18" s="1509">
        <v>0.452268480983539</v>
      </c>
      <c r="AH18" s="1509">
        <v>0.452268480983539</v>
      </c>
      <c r="AI18" s="1509">
        <v>0.452268480983539</v>
      </c>
      <c r="AJ18" s="1509">
        <v>0.452268480983539</v>
      </c>
      <c r="AK18" s="1509">
        <v>0.452268480983539</v>
      </c>
      <c r="AL18" s="1509">
        <v>0.452268480983539</v>
      </c>
      <c r="AM18" s="1509">
        <v>0.452268480983539</v>
      </c>
      <c r="AN18" s="1509">
        <v>0.452268480983539</v>
      </c>
      <c r="AO18" s="1509">
        <v>0.452268480983539</v>
      </c>
      <c r="AP18" s="1509">
        <v>0.452268480983539</v>
      </c>
      <c r="AQ18" s="1509">
        <v>0.452268480983539</v>
      </c>
      <c r="AR18" s="1509">
        <v>0.452268480983539</v>
      </c>
      <c r="AS18" s="1509">
        <v>0.452268480983539</v>
      </c>
      <c r="AT18" s="1509">
        <v>0.452268480983539</v>
      </c>
      <c r="AU18" s="1509">
        <v>0.452268480983539</v>
      </c>
      <c r="AV18" s="1509">
        <v>0.452268480983539</v>
      </c>
      <c r="AW18" s="1509">
        <v>0.452268480983539</v>
      </c>
      <c r="AX18" s="1509">
        <v>0.452268480983539</v>
      </c>
      <c r="AY18" s="1509">
        <v>0.452268480983539</v>
      </c>
      <c r="AZ18" s="1509">
        <v>0.452268480983539</v>
      </c>
      <c r="BA18" s="1509">
        <v>0.452268480983539</v>
      </c>
      <c r="BB18" s="1509">
        <v>0.452268480983539</v>
      </c>
      <c r="BC18" s="1509">
        <v>0.452268480983539</v>
      </c>
      <c r="BD18" s="1509">
        <v>0.452268480983539</v>
      </c>
      <c r="BE18" s="1509">
        <v>0.452268480983539</v>
      </c>
      <c r="BF18" s="1509">
        <v>0.452268480983539</v>
      </c>
      <c r="BG18" s="1509">
        <v>0.452268480983539</v>
      </c>
      <c r="BH18" s="1509">
        <v>0.452268480983539</v>
      </c>
      <c r="BI18" s="1509">
        <v>0.452268480983539</v>
      </c>
      <c r="BJ18" s="1509">
        <v>0.452268480983539</v>
      </c>
      <c r="BK18" s="1509">
        <v>0.452268480983539</v>
      </c>
      <c r="BL18" s="1509">
        <v>0.452268480983539</v>
      </c>
      <c r="BM18" s="1509">
        <v>0.452268480983539</v>
      </c>
      <c r="BN18" s="1509">
        <v>0.452268480983539</v>
      </c>
      <c r="BO18" s="1509">
        <v>0.452268480983539</v>
      </c>
      <c r="BP18" s="1509">
        <v>0.452268480983539</v>
      </c>
      <c r="BQ18" s="1509">
        <v>0.452268480983539</v>
      </c>
      <c r="BR18" s="1509">
        <v>0.452268480983539</v>
      </c>
      <c r="BS18" s="1509">
        <v>0.452268480983539</v>
      </c>
      <c r="BT18" s="1509">
        <v>0.452268480983539</v>
      </c>
      <c r="BU18" s="1509">
        <v>0.452268480983539</v>
      </c>
      <c r="BV18" s="1509">
        <v>0.452268480983539</v>
      </c>
      <c r="BW18" s="1509">
        <v>0.452268480983539</v>
      </c>
      <c r="BX18" s="1509">
        <v>0.452268480983539</v>
      </c>
      <c r="BY18" s="1509">
        <v>0.452268480983539</v>
      </c>
      <c r="BZ18" s="1509">
        <v>0.452268480983539</v>
      </c>
      <c r="CA18" s="1509">
        <v>0.452268480983539</v>
      </c>
      <c r="CB18" s="1509">
        <v>0.452268480983539</v>
      </c>
      <c r="CC18" s="1509">
        <v>0.452268480983539</v>
      </c>
      <c r="CD18" s="1509">
        <v>0.452268480983539</v>
      </c>
      <c r="CE18" s="1509">
        <v>0.452268480983539</v>
      </c>
      <c r="CF18" s="1509">
        <v>0.452268480983539</v>
      </c>
      <c r="CG18" s="1509">
        <v>0.452268480983539</v>
      </c>
      <c r="CH18" s="1509">
        <v>0.452268480983539</v>
      </c>
      <c r="CI18" s="1509">
        <v>0.452268480983539</v>
      </c>
      <c r="CJ18" s="1509">
        <v>0.452268480983539</v>
      </c>
      <c r="CK18" s="1509">
        <v>0.452268480983539</v>
      </c>
      <c r="CL18" s="1509">
        <v>0.452268480983539</v>
      </c>
      <c r="CM18" s="1509">
        <v>0.452268480983539</v>
      </c>
      <c r="CN18" s="1509">
        <v>0.452268480983539</v>
      </c>
      <c r="CO18" s="1509">
        <v>0.452268480983539</v>
      </c>
      <c r="CP18" s="1510">
        <v>0.452268480983539</v>
      </c>
      <c r="CQ18" s="1508" t="s">
        <v>1890</v>
      </c>
      <c r="CR18" s="1508" t="s">
        <v>1890</v>
      </c>
      <c r="CS18" s="1508" t="s">
        <v>1890</v>
      </c>
      <c r="CT18" s="1508" t="s">
        <v>1890</v>
      </c>
      <c r="CU18" s="1508" t="s">
        <v>1890</v>
      </c>
      <c r="CV18" s="1508" t="s">
        <v>1890</v>
      </c>
      <c r="CW18" s="1508" t="s">
        <v>1890</v>
      </c>
      <c r="CX18" s="1508" t="s">
        <v>1890</v>
      </c>
      <c r="CY18" s="1508" t="s">
        <v>1890</v>
      </c>
      <c r="CZ18" s="1508" t="s">
        <v>1890</v>
      </c>
      <c r="DA18" s="1508" t="s">
        <v>1890</v>
      </c>
      <c r="DB18" s="1508" t="s">
        <v>1890</v>
      </c>
      <c r="DC18" s="1508" t="s">
        <v>1890</v>
      </c>
      <c r="DD18" s="1508" t="s">
        <v>1890</v>
      </c>
      <c r="DE18" s="1508" t="s">
        <v>1890</v>
      </c>
      <c r="DF18" s="1508" t="s">
        <v>1890</v>
      </c>
      <c r="DG18" s="1508" t="s">
        <v>1890</v>
      </c>
      <c r="DH18" s="1508" t="s">
        <v>1890</v>
      </c>
      <c r="DI18" s="1508" t="s">
        <v>1890</v>
      </c>
      <c r="DJ18" s="1508" t="s">
        <v>1890</v>
      </c>
      <c r="DK18" s="1508" t="s">
        <v>1890</v>
      </c>
      <c r="DL18" s="1508" t="s">
        <v>1890</v>
      </c>
      <c r="DM18" s="1508" t="s">
        <v>1890</v>
      </c>
      <c r="DN18" s="1508" t="s">
        <v>1890</v>
      </c>
      <c r="DO18" s="1508" t="s">
        <v>1890</v>
      </c>
      <c r="DP18" s="1508" t="s">
        <v>1890</v>
      </c>
      <c r="DQ18" s="1508" t="s">
        <v>1890</v>
      </c>
      <c r="DR18" s="1508" t="s">
        <v>1890</v>
      </c>
      <c r="DS18" s="1508" t="s">
        <v>1890</v>
      </c>
      <c r="DT18" s="1233" t="s">
        <v>1890</v>
      </c>
      <c r="DU18" s="1233" t="s">
        <v>1890</v>
      </c>
      <c r="DV18" s="1233" t="s">
        <v>1890</v>
      </c>
      <c r="DW18" s="1233" t="s">
        <v>1890</v>
      </c>
      <c r="DX18" s="1233" t="s">
        <v>1890</v>
      </c>
      <c r="DY18" s="1233" t="s">
        <v>1890</v>
      </c>
    </row>
    <row r="19" spans="2:129" x14ac:dyDescent="0.25">
      <c r="B19" s="1668"/>
      <c r="C19" s="1505" t="s">
        <v>1615</v>
      </c>
      <c r="D19" s="1439" t="s">
        <v>1747</v>
      </c>
      <c r="E19" s="1267" t="s">
        <v>831</v>
      </c>
      <c r="F19" s="1438" t="s">
        <v>1890</v>
      </c>
      <c r="G19" s="1438" t="s">
        <v>1890</v>
      </c>
      <c r="H19" s="1439" t="s">
        <v>84</v>
      </c>
      <c r="I19" s="1476" t="s">
        <v>1890</v>
      </c>
      <c r="J19" s="1477" t="s">
        <v>1890</v>
      </c>
      <c r="K19" s="1477" t="s">
        <v>1890</v>
      </c>
      <c r="L19" s="1477" t="s">
        <v>1890</v>
      </c>
      <c r="M19" s="1477" t="s">
        <v>1890</v>
      </c>
      <c r="N19" s="1509" t="s">
        <v>1890</v>
      </c>
      <c r="O19" s="1509">
        <v>3.5000000000000003E-2</v>
      </c>
      <c r="P19" s="1509">
        <v>3.5000000000000003E-2</v>
      </c>
      <c r="Q19" s="1509">
        <v>3.5000000000000003E-2</v>
      </c>
      <c r="R19" s="1509">
        <v>3.5000000000000003E-2</v>
      </c>
      <c r="S19" s="1509">
        <v>3.5000000000000003E-2</v>
      </c>
      <c r="T19" s="1509">
        <v>3.5000000000000003E-2</v>
      </c>
      <c r="U19" s="1509">
        <v>3.5000000000000003E-2</v>
      </c>
      <c r="V19" s="1509">
        <v>3.5000000000000003E-2</v>
      </c>
      <c r="W19" s="1509">
        <v>3.5000000000000003E-2</v>
      </c>
      <c r="X19" s="1509">
        <v>3.5000000000000003E-2</v>
      </c>
      <c r="Y19" s="1509">
        <v>3.5000000000000003E-2</v>
      </c>
      <c r="Z19" s="1509">
        <v>3.5000000000000003E-2</v>
      </c>
      <c r="AA19" s="1509">
        <v>3.5000000000000003E-2</v>
      </c>
      <c r="AB19" s="1509">
        <v>3.5000000000000003E-2</v>
      </c>
      <c r="AC19" s="1509">
        <v>3.5000000000000003E-2</v>
      </c>
      <c r="AD19" s="1509">
        <v>3.5000000000000003E-2</v>
      </c>
      <c r="AE19" s="1509">
        <v>3.5000000000000003E-2</v>
      </c>
      <c r="AF19" s="1509">
        <v>3.5000000000000003E-2</v>
      </c>
      <c r="AG19" s="1509">
        <v>3.5000000000000003E-2</v>
      </c>
      <c r="AH19" s="1509">
        <v>3.5000000000000003E-2</v>
      </c>
      <c r="AI19" s="1509">
        <v>3.5000000000000003E-2</v>
      </c>
      <c r="AJ19" s="1509">
        <v>3.5000000000000003E-2</v>
      </c>
      <c r="AK19" s="1509">
        <v>3.5000000000000003E-2</v>
      </c>
      <c r="AL19" s="1509">
        <v>3.5000000000000003E-2</v>
      </c>
      <c r="AM19" s="1509">
        <v>3.5000000000000003E-2</v>
      </c>
      <c r="AN19" s="1509">
        <v>3.5000000000000003E-2</v>
      </c>
      <c r="AO19" s="1509">
        <v>3.5000000000000003E-2</v>
      </c>
      <c r="AP19" s="1509">
        <v>3.5000000000000003E-2</v>
      </c>
      <c r="AQ19" s="1509">
        <v>3.5000000000000003E-2</v>
      </c>
      <c r="AR19" s="1509">
        <v>3.5000000000000003E-2</v>
      </c>
      <c r="AS19" s="1509">
        <v>0.03</v>
      </c>
      <c r="AT19" s="1509">
        <v>0.03</v>
      </c>
      <c r="AU19" s="1509">
        <v>0.03</v>
      </c>
      <c r="AV19" s="1509">
        <v>0.03</v>
      </c>
      <c r="AW19" s="1509">
        <v>0.03</v>
      </c>
      <c r="AX19" s="1509">
        <v>0.03</v>
      </c>
      <c r="AY19" s="1509">
        <v>0.03</v>
      </c>
      <c r="AZ19" s="1509">
        <v>0.03</v>
      </c>
      <c r="BA19" s="1509">
        <v>0.03</v>
      </c>
      <c r="BB19" s="1509">
        <v>0.03</v>
      </c>
      <c r="BC19" s="1509">
        <v>0.03</v>
      </c>
      <c r="BD19" s="1509">
        <v>0.03</v>
      </c>
      <c r="BE19" s="1509">
        <v>0.03</v>
      </c>
      <c r="BF19" s="1509">
        <v>0.03</v>
      </c>
      <c r="BG19" s="1509">
        <v>0.03</v>
      </c>
      <c r="BH19" s="1509">
        <v>0.03</v>
      </c>
      <c r="BI19" s="1509">
        <v>0.03</v>
      </c>
      <c r="BJ19" s="1509">
        <v>0.03</v>
      </c>
      <c r="BK19" s="1509">
        <v>0.03</v>
      </c>
      <c r="BL19" s="1509">
        <v>0.03</v>
      </c>
      <c r="BM19" s="1509">
        <v>0.03</v>
      </c>
      <c r="BN19" s="1509">
        <v>0.03</v>
      </c>
      <c r="BO19" s="1509">
        <v>0.03</v>
      </c>
      <c r="BP19" s="1509">
        <v>0.03</v>
      </c>
      <c r="BQ19" s="1509">
        <v>0.03</v>
      </c>
      <c r="BR19" s="1509">
        <v>0.03</v>
      </c>
      <c r="BS19" s="1509">
        <v>0.03</v>
      </c>
      <c r="BT19" s="1509">
        <v>0.03</v>
      </c>
      <c r="BU19" s="1509">
        <v>0.03</v>
      </c>
      <c r="BV19" s="1509">
        <v>0.03</v>
      </c>
      <c r="BW19" s="1509">
        <v>0.03</v>
      </c>
      <c r="BX19" s="1509">
        <v>0.03</v>
      </c>
      <c r="BY19" s="1509">
        <v>0.03</v>
      </c>
      <c r="BZ19" s="1509">
        <v>0.03</v>
      </c>
      <c r="CA19" s="1509">
        <v>0.03</v>
      </c>
      <c r="CB19" s="1509">
        <v>0.03</v>
      </c>
      <c r="CC19" s="1509">
        <v>0.03</v>
      </c>
      <c r="CD19" s="1509">
        <v>0.03</v>
      </c>
      <c r="CE19" s="1509">
        <v>0.03</v>
      </c>
      <c r="CF19" s="1509">
        <v>0.03</v>
      </c>
      <c r="CG19" s="1509">
        <v>0.03</v>
      </c>
      <c r="CH19" s="1509">
        <v>0.03</v>
      </c>
      <c r="CI19" s="1509">
        <v>0.03</v>
      </c>
      <c r="CJ19" s="1509">
        <v>0.03</v>
      </c>
      <c r="CK19" s="1509">
        <v>0.03</v>
      </c>
      <c r="CL19" s="1509">
        <v>2.5000000000000001E-2</v>
      </c>
      <c r="CM19" s="1509">
        <v>2.5000000000000001E-2</v>
      </c>
      <c r="CN19" s="1509">
        <v>2.5000000000000001E-2</v>
      </c>
      <c r="CO19" s="1509">
        <v>2.5000000000000001E-2</v>
      </c>
      <c r="CP19" s="1510">
        <v>2.5000000000000001E-2</v>
      </c>
      <c r="CQ19" s="1508" t="s">
        <v>1890</v>
      </c>
      <c r="CR19" s="1508" t="s">
        <v>1890</v>
      </c>
      <c r="CS19" s="1508" t="s">
        <v>1890</v>
      </c>
      <c r="CT19" s="1508" t="s">
        <v>1890</v>
      </c>
      <c r="CU19" s="1508" t="s">
        <v>1890</v>
      </c>
      <c r="CV19" s="1508" t="s">
        <v>1890</v>
      </c>
      <c r="CW19" s="1508" t="s">
        <v>1890</v>
      </c>
      <c r="CX19" s="1508" t="s">
        <v>1890</v>
      </c>
      <c r="CY19" s="1508" t="s">
        <v>1890</v>
      </c>
      <c r="CZ19" s="1508" t="s">
        <v>1890</v>
      </c>
      <c r="DA19" s="1508" t="s">
        <v>1890</v>
      </c>
      <c r="DB19" s="1508" t="s">
        <v>1890</v>
      </c>
      <c r="DC19" s="1508" t="s">
        <v>1890</v>
      </c>
      <c r="DD19" s="1508" t="s">
        <v>1890</v>
      </c>
      <c r="DE19" s="1508" t="s">
        <v>1890</v>
      </c>
      <c r="DF19" s="1508" t="s">
        <v>1890</v>
      </c>
      <c r="DG19" s="1508" t="s">
        <v>1890</v>
      </c>
      <c r="DH19" s="1508" t="s">
        <v>1890</v>
      </c>
      <c r="DI19" s="1508" t="s">
        <v>1890</v>
      </c>
      <c r="DJ19" s="1508" t="s">
        <v>1890</v>
      </c>
      <c r="DK19" s="1508" t="s">
        <v>1890</v>
      </c>
      <c r="DL19" s="1508" t="s">
        <v>1890</v>
      </c>
      <c r="DM19" s="1508" t="s">
        <v>1890</v>
      </c>
      <c r="DN19" s="1508" t="s">
        <v>1890</v>
      </c>
      <c r="DO19" s="1508" t="s">
        <v>1890</v>
      </c>
      <c r="DP19" s="1508" t="s">
        <v>1890</v>
      </c>
      <c r="DQ19" s="1508" t="s">
        <v>1890</v>
      </c>
      <c r="DR19" s="1508" t="s">
        <v>1890</v>
      </c>
      <c r="DS19" s="1508" t="s">
        <v>1890</v>
      </c>
      <c r="DT19" s="1233" t="s">
        <v>1890</v>
      </c>
      <c r="DU19" s="1233" t="s">
        <v>1890</v>
      </c>
      <c r="DV19" s="1233" t="s">
        <v>1890</v>
      </c>
      <c r="DW19" s="1233" t="s">
        <v>1890</v>
      </c>
      <c r="DX19" s="1233" t="s">
        <v>1890</v>
      </c>
      <c r="DY19" s="1233" t="s">
        <v>1890</v>
      </c>
    </row>
    <row r="20" spans="2:129" x14ac:dyDescent="0.25">
      <c r="B20" s="1668"/>
      <c r="C20" s="1505" t="s">
        <v>1615</v>
      </c>
      <c r="D20" s="1439" t="s">
        <v>1747</v>
      </c>
      <c r="E20" s="1267" t="s">
        <v>814</v>
      </c>
      <c r="F20" s="1438" t="s">
        <v>1890</v>
      </c>
      <c r="G20" s="1438" t="s">
        <v>1890</v>
      </c>
      <c r="H20" s="1439" t="s">
        <v>84</v>
      </c>
      <c r="I20" s="1476" t="s">
        <v>1890</v>
      </c>
      <c r="J20" s="1477" t="s">
        <v>1890</v>
      </c>
      <c r="K20" s="1477" t="s">
        <v>1890</v>
      </c>
      <c r="L20" s="1477" t="s">
        <v>1890</v>
      </c>
      <c r="M20" s="1477" t="s">
        <v>1890</v>
      </c>
      <c r="N20" s="1509" t="s">
        <v>1890</v>
      </c>
      <c r="O20" s="1509">
        <v>0.96618357487922713</v>
      </c>
      <c r="P20" s="1509">
        <v>0.93351070036640305</v>
      </c>
      <c r="Q20" s="1509">
        <v>0.90194270566802237</v>
      </c>
      <c r="R20" s="1509">
        <v>0.87144222769857238</v>
      </c>
      <c r="S20" s="1509">
        <v>0.84197316685852408</v>
      </c>
      <c r="T20" s="1509">
        <v>0.81350064430775282</v>
      </c>
      <c r="U20" s="1509">
        <v>0.78599096068381924</v>
      </c>
      <c r="V20" s="1509">
        <v>0.75941155621625056</v>
      </c>
      <c r="W20" s="1509">
        <v>0.73373097218961414</v>
      </c>
      <c r="X20" s="1509">
        <v>0.70891881370977217</v>
      </c>
      <c r="Y20" s="1509">
        <v>0.68494571372924851</v>
      </c>
      <c r="Z20" s="1509">
        <v>0.66178329828912907</v>
      </c>
      <c r="AA20" s="1509">
        <v>0.63940415293635666</v>
      </c>
      <c r="AB20" s="1509">
        <v>0.61778179027667313</v>
      </c>
      <c r="AC20" s="1509">
        <v>0.59689061862480497</v>
      </c>
      <c r="AD20" s="1509">
        <v>0.57670591171478747</v>
      </c>
      <c r="AE20" s="1509">
        <v>0.55720377943457733</v>
      </c>
      <c r="AF20" s="1509">
        <v>0.53836113955031628</v>
      </c>
      <c r="AG20" s="1509">
        <v>0.520155690386779</v>
      </c>
      <c r="AH20" s="1509">
        <v>0.50256588443167061</v>
      </c>
      <c r="AI20" s="1509">
        <v>0.48557090283253201</v>
      </c>
      <c r="AJ20" s="1509">
        <v>0.46915063075606961</v>
      </c>
      <c r="AK20" s="1509">
        <v>0.45328563358074364</v>
      </c>
      <c r="AL20" s="1509">
        <v>0.43795713389443836</v>
      </c>
      <c r="AM20" s="1509">
        <v>0.42314698926998878</v>
      </c>
      <c r="AN20" s="1509">
        <v>0.40883767079225974</v>
      </c>
      <c r="AO20" s="1509">
        <v>0.39501224231136212</v>
      </c>
      <c r="AP20" s="1509">
        <v>0.38165434039745133</v>
      </c>
      <c r="AQ20" s="1509">
        <v>0.36874815497338298</v>
      </c>
      <c r="AR20" s="1509">
        <v>0.35627841060230242</v>
      </c>
      <c r="AS20" s="1509">
        <v>0.3459013695167984</v>
      </c>
      <c r="AT20" s="1509">
        <v>0.33582657234640623</v>
      </c>
      <c r="AU20" s="1509">
        <v>0.32604521587029728</v>
      </c>
      <c r="AV20" s="1509">
        <v>0.31654875327213333</v>
      </c>
      <c r="AW20" s="1509">
        <v>0.30732888667197411</v>
      </c>
      <c r="AX20" s="1509">
        <v>0.29837755987570302</v>
      </c>
      <c r="AY20" s="1509">
        <v>0.28968695133563405</v>
      </c>
      <c r="AZ20" s="1509">
        <v>0.28124946731614947</v>
      </c>
      <c r="BA20" s="1509">
        <v>0.27305773525839755</v>
      </c>
      <c r="BB20" s="1509">
        <v>0.26510459733825009</v>
      </c>
      <c r="BC20" s="1509">
        <v>0.25738310421189325</v>
      </c>
      <c r="BD20" s="1509">
        <v>0.24988650894358566</v>
      </c>
      <c r="BE20" s="1509">
        <v>0.24260826111027742</v>
      </c>
      <c r="BF20" s="1509">
        <v>0.23554200107793916</v>
      </c>
      <c r="BG20" s="1509">
        <v>0.22868155444460117</v>
      </c>
      <c r="BH20" s="1509">
        <v>0.22202092664524387</v>
      </c>
      <c r="BI20" s="1509">
        <v>0.215554297713829</v>
      </c>
      <c r="BJ20" s="1509">
        <v>0.20927601719789227</v>
      </c>
      <c r="BK20" s="1509">
        <v>0.20318059922125464</v>
      </c>
      <c r="BL20" s="1509">
        <v>0.19726271769053846</v>
      </c>
      <c r="BM20" s="1509">
        <v>0.19151720164129948</v>
      </c>
      <c r="BN20" s="1509">
        <v>0.18593903071970824</v>
      </c>
      <c r="BO20" s="1509">
        <v>0.18052333079583327</v>
      </c>
      <c r="BP20" s="1509">
        <v>0.17526536970469248</v>
      </c>
      <c r="BQ20" s="1509">
        <v>0.17016055311135189</v>
      </c>
      <c r="BR20" s="1509">
        <v>0.16520442049645817</v>
      </c>
      <c r="BS20" s="1509">
        <v>0.16039264125869726</v>
      </c>
      <c r="BT20" s="1509">
        <v>0.15572101093077401</v>
      </c>
      <c r="BU20" s="1509">
        <v>0.15118544750560586</v>
      </c>
      <c r="BV20" s="1509">
        <v>0.14678198786952024</v>
      </c>
      <c r="BW20" s="1509">
        <v>0.14250678433934003</v>
      </c>
      <c r="BX20" s="1509">
        <v>0.13835610130033013</v>
      </c>
      <c r="BY20" s="1509">
        <v>0.13432631194206807</v>
      </c>
      <c r="BZ20" s="1509">
        <v>0.13041389508938647</v>
      </c>
      <c r="CA20" s="1509">
        <v>0.12661543212561796</v>
      </c>
      <c r="CB20" s="1509">
        <v>0.12292760400545433</v>
      </c>
      <c r="CC20" s="1509">
        <v>0.11934718835481004</v>
      </c>
      <c r="CD20" s="1509">
        <v>0.11587105665515537</v>
      </c>
      <c r="CE20" s="1509">
        <v>0.11249617150985959</v>
      </c>
      <c r="CF20" s="1509">
        <v>0.10921958399015494</v>
      </c>
      <c r="CG20" s="1509">
        <v>0.10603843105840287</v>
      </c>
      <c r="CH20" s="1509">
        <v>0.10294993306641054</v>
      </c>
      <c r="CI20" s="1509">
        <v>9.9951391326612168E-2</v>
      </c>
      <c r="CJ20" s="1509">
        <v>9.7040185753992411E-2</v>
      </c>
      <c r="CK20" s="1509">
        <v>9.4213772576691654E-2</v>
      </c>
      <c r="CL20" s="1509">
        <v>9.1915875684577236E-2</v>
      </c>
      <c r="CM20" s="1509">
        <v>8.9674025058124135E-2</v>
      </c>
      <c r="CN20" s="1509">
        <v>8.7486853715243049E-2</v>
      </c>
      <c r="CO20" s="1509">
        <v>8.5353028014871282E-2</v>
      </c>
      <c r="CP20" s="1510">
        <v>8.3271246843776875E-2</v>
      </c>
      <c r="CQ20" s="1508" t="s">
        <v>1890</v>
      </c>
      <c r="CR20" s="1508" t="s">
        <v>1890</v>
      </c>
      <c r="CS20" s="1508" t="s">
        <v>1890</v>
      </c>
      <c r="CT20" s="1508" t="s">
        <v>1890</v>
      </c>
      <c r="CU20" s="1508" t="s">
        <v>1890</v>
      </c>
      <c r="CV20" s="1508" t="s">
        <v>1890</v>
      </c>
      <c r="CW20" s="1508" t="s">
        <v>1890</v>
      </c>
      <c r="CX20" s="1508" t="s">
        <v>1890</v>
      </c>
      <c r="CY20" s="1508" t="s">
        <v>1890</v>
      </c>
      <c r="CZ20" s="1508" t="s">
        <v>1890</v>
      </c>
      <c r="DA20" s="1508" t="s">
        <v>1890</v>
      </c>
      <c r="DB20" s="1508" t="s">
        <v>1890</v>
      </c>
      <c r="DC20" s="1508" t="s">
        <v>1890</v>
      </c>
      <c r="DD20" s="1508" t="s">
        <v>1890</v>
      </c>
      <c r="DE20" s="1508" t="s">
        <v>1890</v>
      </c>
      <c r="DF20" s="1508" t="s">
        <v>1890</v>
      </c>
      <c r="DG20" s="1508" t="s">
        <v>1890</v>
      </c>
      <c r="DH20" s="1508" t="s">
        <v>1890</v>
      </c>
      <c r="DI20" s="1508" t="s">
        <v>1890</v>
      </c>
      <c r="DJ20" s="1508" t="s">
        <v>1890</v>
      </c>
      <c r="DK20" s="1508" t="s">
        <v>1890</v>
      </c>
      <c r="DL20" s="1508" t="s">
        <v>1890</v>
      </c>
      <c r="DM20" s="1508" t="s">
        <v>1890</v>
      </c>
      <c r="DN20" s="1508" t="s">
        <v>1890</v>
      </c>
      <c r="DO20" s="1508" t="s">
        <v>1890</v>
      </c>
      <c r="DP20" s="1508" t="s">
        <v>1890</v>
      </c>
      <c r="DQ20" s="1508" t="s">
        <v>1890</v>
      </c>
      <c r="DR20" s="1508" t="s">
        <v>1890</v>
      </c>
      <c r="DS20" s="1508" t="s">
        <v>1890</v>
      </c>
      <c r="DT20" s="1233" t="s">
        <v>1890</v>
      </c>
      <c r="DU20" s="1233" t="s">
        <v>1890</v>
      </c>
      <c r="DV20" s="1233" t="s">
        <v>1890</v>
      </c>
      <c r="DW20" s="1233" t="s">
        <v>1890</v>
      </c>
      <c r="DX20" s="1233" t="s">
        <v>1890</v>
      </c>
      <c r="DY20" s="1233" t="s">
        <v>1890</v>
      </c>
    </row>
    <row r="21" spans="2:129" x14ac:dyDescent="0.25">
      <c r="B21" s="1668"/>
      <c r="C21" s="1505" t="s">
        <v>1615</v>
      </c>
      <c r="D21" s="1439" t="s">
        <v>1747</v>
      </c>
      <c r="E21" s="1267" t="s">
        <v>815</v>
      </c>
      <c r="F21" s="1438" t="s">
        <v>816</v>
      </c>
      <c r="G21" s="1438" t="s">
        <v>1890</v>
      </c>
      <c r="H21" s="1439" t="s">
        <v>817</v>
      </c>
      <c r="I21" s="1476" t="s">
        <v>1890</v>
      </c>
      <c r="J21" s="1477" t="s">
        <v>1890</v>
      </c>
      <c r="K21" s="1477" t="s">
        <v>1890</v>
      </c>
      <c r="L21" s="1477" t="s">
        <v>1890</v>
      </c>
      <c r="M21" s="1477" t="s">
        <v>1890</v>
      </c>
      <c r="N21" s="1509" t="s">
        <v>1890</v>
      </c>
      <c r="O21" s="1509" t="s">
        <v>1890</v>
      </c>
      <c r="P21" s="1509" t="s">
        <v>1890</v>
      </c>
      <c r="Q21" s="1509" t="s">
        <v>1890</v>
      </c>
      <c r="R21" s="1509" t="s">
        <v>1890</v>
      </c>
      <c r="S21" s="1509" t="s">
        <v>1890</v>
      </c>
      <c r="T21" s="1509" t="s">
        <v>1890</v>
      </c>
      <c r="U21" s="1509" t="s">
        <v>1890</v>
      </c>
      <c r="V21" s="1509" t="s">
        <v>1890</v>
      </c>
      <c r="W21" s="1509" t="s">
        <v>1890</v>
      </c>
      <c r="X21" s="1509" t="s">
        <v>1890</v>
      </c>
      <c r="Y21" s="1509" t="s">
        <v>1890</v>
      </c>
      <c r="Z21" s="1509" t="s">
        <v>1890</v>
      </c>
      <c r="AA21" s="1509" t="s">
        <v>1890</v>
      </c>
      <c r="AB21" s="1509" t="s">
        <v>1890</v>
      </c>
      <c r="AC21" s="1509" t="s">
        <v>1890</v>
      </c>
      <c r="AD21" s="1509" t="s">
        <v>1890</v>
      </c>
      <c r="AE21" s="1509" t="s">
        <v>1890</v>
      </c>
      <c r="AF21" s="1509" t="s">
        <v>1890</v>
      </c>
      <c r="AG21" s="1509" t="s">
        <v>1890</v>
      </c>
      <c r="AH21" s="1509" t="s">
        <v>1890</v>
      </c>
      <c r="AI21" s="1509" t="s">
        <v>1890</v>
      </c>
      <c r="AJ21" s="1509" t="s">
        <v>1890</v>
      </c>
      <c r="AK21" s="1509" t="s">
        <v>1890</v>
      </c>
      <c r="AL21" s="1509" t="s">
        <v>1890</v>
      </c>
      <c r="AM21" s="1509" t="s">
        <v>1890</v>
      </c>
      <c r="AN21" s="1509" t="s">
        <v>1890</v>
      </c>
      <c r="AO21" s="1509" t="s">
        <v>1890</v>
      </c>
      <c r="AP21" s="1509" t="s">
        <v>1890</v>
      </c>
      <c r="AQ21" s="1509" t="s">
        <v>1890</v>
      </c>
      <c r="AR21" s="1509" t="s">
        <v>1890</v>
      </c>
      <c r="AS21" s="1509" t="s">
        <v>1890</v>
      </c>
      <c r="AT21" s="1509" t="s">
        <v>1890</v>
      </c>
      <c r="AU21" s="1509" t="s">
        <v>1890</v>
      </c>
      <c r="AV21" s="1509" t="s">
        <v>1890</v>
      </c>
      <c r="AW21" s="1509" t="s">
        <v>1890</v>
      </c>
      <c r="AX21" s="1509" t="s">
        <v>1890</v>
      </c>
      <c r="AY21" s="1509" t="s">
        <v>1890</v>
      </c>
      <c r="AZ21" s="1509" t="s">
        <v>1890</v>
      </c>
      <c r="BA21" s="1509" t="s">
        <v>1890</v>
      </c>
      <c r="BB21" s="1509" t="s">
        <v>1890</v>
      </c>
      <c r="BC21" s="1509" t="s">
        <v>1890</v>
      </c>
      <c r="BD21" s="1509" t="s">
        <v>1890</v>
      </c>
      <c r="BE21" s="1509" t="s">
        <v>1890</v>
      </c>
      <c r="BF21" s="1509" t="s">
        <v>1890</v>
      </c>
      <c r="BG21" s="1509" t="s">
        <v>1890</v>
      </c>
      <c r="BH21" s="1509" t="s">
        <v>1890</v>
      </c>
      <c r="BI21" s="1509" t="s">
        <v>1890</v>
      </c>
      <c r="BJ21" s="1509" t="s">
        <v>1890</v>
      </c>
      <c r="BK21" s="1509" t="s">
        <v>1890</v>
      </c>
      <c r="BL21" s="1509" t="s">
        <v>1890</v>
      </c>
      <c r="BM21" s="1509" t="s">
        <v>1890</v>
      </c>
      <c r="BN21" s="1509" t="s">
        <v>1890</v>
      </c>
      <c r="BO21" s="1509" t="s">
        <v>1890</v>
      </c>
      <c r="BP21" s="1509" t="s">
        <v>1890</v>
      </c>
      <c r="BQ21" s="1509" t="s">
        <v>1890</v>
      </c>
      <c r="BR21" s="1509" t="s">
        <v>1890</v>
      </c>
      <c r="BS21" s="1509" t="s">
        <v>1890</v>
      </c>
      <c r="BT21" s="1509" t="s">
        <v>1890</v>
      </c>
      <c r="BU21" s="1509" t="s">
        <v>1890</v>
      </c>
      <c r="BV21" s="1509" t="s">
        <v>1890</v>
      </c>
      <c r="BW21" s="1509" t="s">
        <v>1890</v>
      </c>
      <c r="BX21" s="1509" t="s">
        <v>1890</v>
      </c>
      <c r="BY21" s="1509" t="s">
        <v>1890</v>
      </c>
      <c r="BZ21" s="1509" t="s">
        <v>1890</v>
      </c>
      <c r="CA21" s="1509" t="s">
        <v>1890</v>
      </c>
      <c r="CB21" s="1509" t="s">
        <v>1890</v>
      </c>
      <c r="CC21" s="1509" t="s">
        <v>1890</v>
      </c>
      <c r="CD21" s="1509" t="s">
        <v>1890</v>
      </c>
      <c r="CE21" s="1509" t="s">
        <v>1890</v>
      </c>
      <c r="CF21" s="1509" t="s">
        <v>1890</v>
      </c>
      <c r="CG21" s="1509" t="s">
        <v>1890</v>
      </c>
      <c r="CH21" s="1509" t="s">
        <v>1890</v>
      </c>
      <c r="CI21" s="1509" t="s">
        <v>1890</v>
      </c>
      <c r="CJ21" s="1509" t="s">
        <v>1890</v>
      </c>
      <c r="CK21" s="1509" t="s">
        <v>1890</v>
      </c>
      <c r="CL21" s="1509" t="s">
        <v>1890</v>
      </c>
      <c r="CM21" s="1509" t="s">
        <v>1890</v>
      </c>
      <c r="CN21" s="1509" t="s">
        <v>1890</v>
      </c>
      <c r="CO21" s="1509" t="s">
        <v>1890</v>
      </c>
      <c r="CP21" s="1510" t="s">
        <v>1890</v>
      </c>
      <c r="CQ21" s="1508" t="s">
        <v>1890</v>
      </c>
      <c r="CR21" s="1508" t="s">
        <v>1890</v>
      </c>
      <c r="CS21" s="1508" t="s">
        <v>1890</v>
      </c>
      <c r="CT21" s="1508" t="s">
        <v>1890</v>
      </c>
      <c r="CU21" s="1508" t="s">
        <v>1890</v>
      </c>
      <c r="CV21" s="1508" t="s">
        <v>1890</v>
      </c>
      <c r="CW21" s="1508" t="s">
        <v>1890</v>
      </c>
      <c r="CX21" s="1508" t="s">
        <v>1890</v>
      </c>
      <c r="CY21" s="1508" t="s">
        <v>1890</v>
      </c>
      <c r="CZ21" s="1508" t="s">
        <v>1890</v>
      </c>
      <c r="DA21" s="1508" t="s">
        <v>1890</v>
      </c>
      <c r="DB21" s="1508" t="s">
        <v>1890</v>
      </c>
      <c r="DC21" s="1508" t="s">
        <v>1890</v>
      </c>
      <c r="DD21" s="1508" t="s">
        <v>1890</v>
      </c>
      <c r="DE21" s="1508" t="s">
        <v>1890</v>
      </c>
      <c r="DF21" s="1508" t="s">
        <v>1890</v>
      </c>
      <c r="DG21" s="1508" t="s">
        <v>1890</v>
      </c>
      <c r="DH21" s="1508" t="s">
        <v>1890</v>
      </c>
      <c r="DI21" s="1508" t="s">
        <v>1890</v>
      </c>
      <c r="DJ21" s="1508" t="s">
        <v>1890</v>
      </c>
      <c r="DK21" s="1508" t="s">
        <v>1890</v>
      </c>
      <c r="DL21" s="1508" t="s">
        <v>1890</v>
      </c>
      <c r="DM21" s="1508" t="s">
        <v>1890</v>
      </c>
      <c r="DN21" s="1508" t="s">
        <v>1890</v>
      </c>
      <c r="DO21" s="1508" t="s">
        <v>1890</v>
      </c>
      <c r="DP21" s="1508" t="s">
        <v>1890</v>
      </c>
      <c r="DQ21" s="1508" t="s">
        <v>1890</v>
      </c>
      <c r="DR21" s="1508" t="s">
        <v>1890</v>
      </c>
      <c r="DS21" s="1508" t="s">
        <v>1890</v>
      </c>
      <c r="DT21" s="1233" t="s">
        <v>1890</v>
      </c>
      <c r="DU21" s="1233" t="s">
        <v>1890</v>
      </c>
      <c r="DV21" s="1233" t="s">
        <v>1890</v>
      </c>
      <c r="DW21" s="1233" t="s">
        <v>1890</v>
      </c>
      <c r="DX21" s="1233" t="s">
        <v>1890</v>
      </c>
      <c r="DY21" s="1233" t="s">
        <v>1890</v>
      </c>
    </row>
    <row r="22" spans="2:129" x14ac:dyDescent="0.25">
      <c r="B22" s="1668"/>
      <c r="C22" s="1505" t="s">
        <v>1615</v>
      </c>
      <c r="D22" s="1439" t="s">
        <v>1747</v>
      </c>
      <c r="E22" s="1267" t="s">
        <v>815</v>
      </c>
      <c r="F22" s="1438" t="s">
        <v>818</v>
      </c>
      <c r="G22" s="1438" t="s">
        <v>1890</v>
      </c>
      <c r="H22" s="1439" t="s">
        <v>817</v>
      </c>
      <c r="I22" s="1476" t="s">
        <v>1890</v>
      </c>
      <c r="J22" s="1477" t="s">
        <v>1890</v>
      </c>
      <c r="K22" s="1477" t="s">
        <v>1890</v>
      </c>
      <c r="L22" s="1477" t="s">
        <v>1890</v>
      </c>
      <c r="M22" s="1477" t="s">
        <v>1890</v>
      </c>
      <c r="N22" s="1509" t="s">
        <v>1890</v>
      </c>
      <c r="O22" s="1509" t="s">
        <v>1890</v>
      </c>
      <c r="P22" s="1509" t="s">
        <v>1890</v>
      </c>
      <c r="Q22" s="1509" t="s">
        <v>1890</v>
      </c>
      <c r="R22" s="1509" t="s">
        <v>1890</v>
      </c>
      <c r="S22" s="1509" t="s">
        <v>1890</v>
      </c>
      <c r="T22" s="1509" t="s">
        <v>1890</v>
      </c>
      <c r="U22" s="1509" t="s">
        <v>1890</v>
      </c>
      <c r="V22" s="1509" t="s">
        <v>1890</v>
      </c>
      <c r="W22" s="1509" t="s">
        <v>1890</v>
      </c>
      <c r="X22" s="1509" t="s">
        <v>1890</v>
      </c>
      <c r="Y22" s="1509" t="s">
        <v>1890</v>
      </c>
      <c r="Z22" s="1509" t="s">
        <v>1890</v>
      </c>
      <c r="AA22" s="1509" t="s">
        <v>1890</v>
      </c>
      <c r="AB22" s="1509" t="s">
        <v>1890</v>
      </c>
      <c r="AC22" s="1509" t="s">
        <v>1890</v>
      </c>
      <c r="AD22" s="1509" t="s">
        <v>1890</v>
      </c>
      <c r="AE22" s="1509" t="s">
        <v>1890</v>
      </c>
      <c r="AF22" s="1509" t="s">
        <v>1890</v>
      </c>
      <c r="AG22" s="1509" t="s">
        <v>1890</v>
      </c>
      <c r="AH22" s="1509" t="s">
        <v>1890</v>
      </c>
      <c r="AI22" s="1509" t="s">
        <v>1890</v>
      </c>
      <c r="AJ22" s="1509" t="s">
        <v>1890</v>
      </c>
      <c r="AK22" s="1509" t="s">
        <v>1890</v>
      </c>
      <c r="AL22" s="1509" t="s">
        <v>1890</v>
      </c>
      <c r="AM22" s="1509" t="s">
        <v>1890</v>
      </c>
      <c r="AN22" s="1509" t="s">
        <v>1890</v>
      </c>
      <c r="AO22" s="1509" t="s">
        <v>1890</v>
      </c>
      <c r="AP22" s="1509" t="s">
        <v>1890</v>
      </c>
      <c r="AQ22" s="1509" t="s">
        <v>1890</v>
      </c>
      <c r="AR22" s="1509" t="s">
        <v>1890</v>
      </c>
      <c r="AS22" s="1509" t="s">
        <v>1890</v>
      </c>
      <c r="AT22" s="1509" t="s">
        <v>1890</v>
      </c>
      <c r="AU22" s="1509" t="s">
        <v>1890</v>
      </c>
      <c r="AV22" s="1509" t="s">
        <v>1890</v>
      </c>
      <c r="AW22" s="1509" t="s">
        <v>1890</v>
      </c>
      <c r="AX22" s="1509" t="s">
        <v>1890</v>
      </c>
      <c r="AY22" s="1509" t="s">
        <v>1890</v>
      </c>
      <c r="AZ22" s="1509" t="s">
        <v>1890</v>
      </c>
      <c r="BA22" s="1509" t="s">
        <v>1890</v>
      </c>
      <c r="BB22" s="1509" t="s">
        <v>1890</v>
      </c>
      <c r="BC22" s="1509" t="s">
        <v>1890</v>
      </c>
      <c r="BD22" s="1509" t="s">
        <v>1890</v>
      </c>
      <c r="BE22" s="1509" t="s">
        <v>1890</v>
      </c>
      <c r="BF22" s="1509" t="s">
        <v>1890</v>
      </c>
      <c r="BG22" s="1509" t="s">
        <v>1890</v>
      </c>
      <c r="BH22" s="1509" t="s">
        <v>1890</v>
      </c>
      <c r="BI22" s="1509" t="s">
        <v>1890</v>
      </c>
      <c r="BJ22" s="1509" t="s">
        <v>1890</v>
      </c>
      <c r="BK22" s="1509" t="s">
        <v>1890</v>
      </c>
      <c r="BL22" s="1509" t="s">
        <v>1890</v>
      </c>
      <c r="BM22" s="1509" t="s">
        <v>1890</v>
      </c>
      <c r="BN22" s="1509" t="s">
        <v>1890</v>
      </c>
      <c r="BO22" s="1509" t="s">
        <v>1890</v>
      </c>
      <c r="BP22" s="1509" t="s">
        <v>1890</v>
      </c>
      <c r="BQ22" s="1509" t="s">
        <v>1890</v>
      </c>
      <c r="BR22" s="1509" t="s">
        <v>1890</v>
      </c>
      <c r="BS22" s="1509" t="s">
        <v>1890</v>
      </c>
      <c r="BT22" s="1509" t="s">
        <v>1890</v>
      </c>
      <c r="BU22" s="1509" t="s">
        <v>1890</v>
      </c>
      <c r="BV22" s="1509" t="s">
        <v>1890</v>
      </c>
      <c r="BW22" s="1509" t="s">
        <v>1890</v>
      </c>
      <c r="BX22" s="1509" t="s">
        <v>1890</v>
      </c>
      <c r="BY22" s="1509" t="s">
        <v>1890</v>
      </c>
      <c r="BZ22" s="1509" t="s">
        <v>1890</v>
      </c>
      <c r="CA22" s="1509" t="s">
        <v>1890</v>
      </c>
      <c r="CB22" s="1509" t="s">
        <v>1890</v>
      </c>
      <c r="CC22" s="1509" t="s">
        <v>1890</v>
      </c>
      <c r="CD22" s="1509" t="s">
        <v>1890</v>
      </c>
      <c r="CE22" s="1509" t="s">
        <v>1890</v>
      </c>
      <c r="CF22" s="1509" t="s">
        <v>1890</v>
      </c>
      <c r="CG22" s="1509" t="s">
        <v>1890</v>
      </c>
      <c r="CH22" s="1509" t="s">
        <v>1890</v>
      </c>
      <c r="CI22" s="1509" t="s">
        <v>1890</v>
      </c>
      <c r="CJ22" s="1509" t="s">
        <v>1890</v>
      </c>
      <c r="CK22" s="1509" t="s">
        <v>1890</v>
      </c>
      <c r="CL22" s="1509" t="s">
        <v>1890</v>
      </c>
      <c r="CM22" s="1509" t="s">
        <v>1890</v>
      </c>
      <c r="CN22" s="1509" t="s">
        <v>1890</v>
      </c>
      <c r="CO22" s="1509" t="s">
        <v>1890</v>
      </c>
      <c r="CP22" s="1510" t="s">
        <v>1890</v>
      </c>
      <c r="CQ22" s="1508" t="s">
        <v>1890</v>
      </c>
      <c r="CR22" s="1508" t="s">
        <v>1890</v>
      </c>
      <c r="CS22" s="1508" t="s">
        <v>1890</v>
      </c>
      <c r="CT22" s="1508" t="s">
        <v>1890</v>
      </c>
      <c r="CU22" s="1508" t="s">
        <v>1890</v>
      </c>
      <c r="CV22" s="1508" t="s">
        <v>1890</v>
      </c>
      <c r="CW22" s="1508" t="s">
        <v>1890</v>
      </c>
      <c r="CX22" s="1508" t="s">
        <v>1890</v>
      </c>
      <c r="CY22" s="1508" t="s">
        <v>1890</v>
      </c>
      <c r="CZ22" s="1508" t="s">
        <v>1890</v>
      </c>
      <c r="DA22" s="1508" t="s">
        <v>1890</v>
      </c>
      <c r="DB22" s="1508" t="s">
        <v>1890</v>
      </c>
      <c r="DC22" s="1508" t="s">
        <v>1890</v>
      </c>
      <c r="DD22" s="1508" t="s">
        <v>1890</v>
      </c>
      <c r="DE22" s="1508" t="s">
        <v>1890</v>
      </c>
      <c r="DF22" s="1508" t="s">
        <v>1890</v>
      </c>
      <c r="DG22" s="1508" t="s">
        <v>1890</v>
      </c>
      <c r="DH22" s="1508" t="s">
        <v>1890</v>
      </c>
      <c r="DI22" s="1508" t="s">
        <v>1890</v>
      </c>
      <c r="DJ22" s="1508" t="s">
        <v>1890</v>
      </c>
      <c r="DK22" s="1508" t="s">
        <v>1890</v>
      </c>
      <c r="DL22" s="1508" t="s">
        <v>1890</v>
      </c>
      <c r="DM22" s="1508" t="s">
        <v>1890</v>
      </c>
      <c r="DN22" s="1508" t="s">
        <v>1890</v>
      </c>
      <c r="DO22" s="1508" t="s">
        <v>1890</v>
      </c>
      <c r="DP22" s="1508" t="s">
        <v>1890</v>
      </c>
      <c r="DQ22" s="1508" t="s">
        <v>1890</v>
      </c>
      <c r="DR22" s="1508" t="s">
        <v>1890</v>
      </c>
      <c r="DS22" s="1508" t="s">
        <v>1890</v>
      </c>
      <c r="DT22" s="1233" t="s">
        <v>1890</v>
      </c>
      <c r="DU22" s="1233" t="s">
        <v>1890</v>
      </c>
      <c r="DV22" s="1233" t="s">
        <v>1890</v>
      </c>
      <c r="DW22" s="1233" t="s">
        <v>1890</v>
      </c>
      <c r="DX22" s="1233" t="s">
        <v>1890</v>
      </c>
      <c r="DY22" s="1233" t="s">
        <v>1890</v>
      </c>
    </row>
    <row r="23" spans="2:129" ht="14.4" thickBot="1" x14ac:dyDescent="0.3">
      <c r="B23" s="1668"/>
      <c r="C23" s="1505" t="s">
        <v>1615</v>
      </c>
      <c r="D23" s="1439" t="s">
        <v>1747</v>
      </c>
      <c r="E23" s="1267" t="s">
        <v>819</v>
      </c>
      <c r="F23" s="1438" t="s">
        <v>1890</v>
      </c>
      <c r="G23" s="1438" t="s">
        <v>1890</v>
      </c>
      <c r="H23" s="1439" t="s">
        <v>84</v>
      </c>
      <c r="I23" s="1476" t="s">
        <v>1890</v>
      </c>
      <c r="J23" s="1477" t="s">
        <v>1890</v>
      </c>
      <c r="K23" s="1477" t="s">
        <v>1890</v>
      </c>
      <c r="L23" s="1477" t="s">
        <v>1890</v>
      </c>
      <c r="M23" s="1477" t="s">
        <v>1890</v>
      </c>
      <c r="N23" s="1509" t="s">
        <v>1890</v>
      </c>
      <c r="O23" s="1509" t="s">
        <v>1890</v>
      </c>
      <c r="P23" s="1509" t="s">
        <v>1890</v>
      </c>
      <c r="Q23" s="1509" t="s">
        <v>1890</v>
      </c>
      <c r="R23" s="1509" t="s">
        <v>1890</v>
      </c>
      <c r="S23" s="1509" t="s">
        <v>1890</v>
      </c>
      <c r="T23" s="1509">
        <v>1.498996685182373E-2</v>
      </c>
      <c r="U23" s="1509">
        <v>4.3449179280648495E-2</v>
      </c>
      <c r="V23" s="1509">
        <v>6.996647227157568E-2</v>
      </c>
      <c r="W23" s="1509">
        <v>9.4640638821455042E-2</v>
      </c>
      <c r="X23" s="1509">
        <v>0.11756601095832926</v>
      </c>
      <c r="Y23" s="1509">
        <v>0.14115854726383911</v>
      </c>
      <c r="Z23" s="1509">
        <v>0.1652064245168712</v>
      </c>
      <c r="AA23" s="1509">
        <v>0.18734512561691935</v>
      </c>
      <c r="AB23" s="1509">
        <v>0.2076778530280857</v>
      </c>
      <c r="AC23" s="1509">
        <v>0.22630403119217676</v>
      </c>
      <c r="AD23" s="1509">
        <v>0.24591976952844147</v>
      </c>
      <c r="AE23" s="1509">
        <v>0.25200570692316321</v>
      </c>
      <c r="AF23" s="1509">
        <v>0.24348377480498862</v>
      </c>
      <c r="AG23" s="1509">
        <v>0.23525002396617256</v>
      </c>
      <c r="AH23" s="1509">
        <v>0.22729470914606048</v>
      </c>
      <c r="AI23" s="1509">
        <v>0.21960841463387487</v>
      </c>
      <c r="AJ23" s="1509">
        <v>0.2121820431245168</v>
      </c>
      <c r="AK23" s="1509">
        <v>0.20500680495122398</v>
      </c>
      <c r="AL23" s="1509">
        <v>0.19807420768234205</v>
      </c>
      <c r="AM23" s="1509">
        <v>0.19137604606989569</v>
      </c>
      <c r="AN23" s="1509">
        <v>0.18490439233806349</v>
      </c>
      <c r="AO23" s="1509">
        <v>0.17865158680006138</v>
      </c>
      <c r="AP23" s="1509">
        <v>0.17261022879232985</v>
      </c>
      <c r="AQ23" s="1509">
        <v>0.16677316791529456</v>
      </c>
      <c r="AR23" s="1509">
        <v>0.16113349557033291</v>
      </c>
      <c r="AS23" s="1509">
        <v>0.15644028696148823</v>
      </c>
      <c r="AT23" s="1509">
        <v>0.15188377374901771</v>
      </c>
      <c r="AU23" s="1509">
        <v>0.14745997451360943</v>
      </c>
      <c r="AV23" s="1509">
        <v>0.14316502379962082</v>
      </c>
      <c r="AW23" s="1509">
        <v>0.13899516873749593</v>
      </c>
      <c r="AX23" s="1509">
        <v>0.13494676576455916</v>
      </c>
      <c r="AY23" s="1509">
        <v>0.13101627744131961</v>
      </c>
      <c r="AZ23" s="1509">
        <v>0.12720026936050441</v>
      </c>
      <c r="BA23" s="1509">
        <v>0.1234954071461208</v>
      </c>
      <c r="BB23" s="1509">
        <v>0.11989845353992312</v>
      </c>
      <c r="BC23" s="1509">
        <v>0.11640626557274088</v>
      </c>
      <c r="BD23" s="1509">
        <v>0.11301579181819502</v>
      </c>
      <c r="BE23" s="1509">
        <v>0.10972406972640297</v>
      </c>
      <c r="BF23" s="1509">
        <v>0.10652822303534265</v>
      </c>
      <c r="BG23" s="1509">
        <v>0.10342545925761425</v>
      </c>
      <c r="BH23" s="1509">
        <v>0.10041306724040218</v>
      </c>
      <c r="BI23" s="1509">
        <v>9.7488414796506981E-2</v>
      </c>
      <c r="BJ23" s="1509">
        <v>9.4648946404375725E-2</v>
      </c>
      <c r="BK23" s="1509">
        <v>9.189218097512207E-2</v>
      </c>
      <c r="BL23" s="1509">
        <v>8.9215709684584518E-2</v>
      </c>
      <c r="BM23" s="1509">
        <v>8.6617193868528661E-2</v>
      </c>
      <c r="BN23" s="1509">
        <v>8.4094362979154041E-2</v>
      </c>
      <c r="BO23" s="1509">
        <v>8.1645012601120434E-2</v>
      </c>
      <c r="BP23" s="1509">
        <v>7.9267002525359648E-2</v>
      </c>
      <c r="BQ23" s="1509">
        <v>7.6958254878989926E-2</v>
      </c>
      <c r="BR23" s="1509">
        <v>7.4716752309698972E-2</v>
      </c>
      <c r="BS23" s="1509">
        <v>7.2540536223008711E-2</v>
      </c>
      <c r="BT23" s="1509">
        <v>7.0427705070882238E-2</v>
      </c>
      <c r="BU23" s="1509">
        <v>6.8376412690176941E-2</v>
      </c>
      <c r="BV23" s="1509">
        <v>6.6384866689492159E-2</v>
      </c>
      <c r="BW23" s="1509">
        <v>6.4451326883002091E-2</v>
      </c>
      <c r="BX23" s="1509">
        <v>6.2574103769904951E-2</v>
      </c>
      <c r="BY23" s="1509">
        <v>6.0751557058160141E-2</v>
      </c>
      <c r="BZ23" s="1509">
        <v>5.8982094231223435E-2</v>
      </c>
      <c r="CA23" s="1509">
        <v>5.7264169156527621E-2</v>
      </c>
      <c r="CB23" s="1509">
        <v>5.5596280734492833E-2</v>
      </c>
      <c r="CC23" s="1509">
        <v>5.3976971586886247E-2</v>
      </c>
      <c r="CD23" s="1509">
        <v>5.2404826783384706E-2</v>
      </c>
      <c r="CE23" s="1509">
        <v>5.0878472605227876E-2</v>
      </c>
      <c r="CF23" s="1509">
        <v>4.9396575344881427E-2</v>
      </c>
      <c r="CG23" s="1509">
        <v>4.7957840140661588E-2</v>
      </c>
      <c r="CH23" s="1509">
        <v>4.6561009845302509E-2</v>
      </c>
      <c r="CI23" s="1509">
        <v>4.5204863927478162E-2</v>
      </c>
      <c r="CJ23" s="1509">
        <v>4.3888217405318612E-2</v>
      </c>
      <c r="CK23" s="1509">
        <v>4.2609919810988939E-2</v>
      </c>
      <c r="CL23" s="1509">
        <v>4.1570653474135556E-2</v>
      </c>
      <c r="CM23" s="1509">
        <v>4.0556735096717617E-2</v>
      </c>
      <c r="CN23" s="1509">
        <v>3.9567546435822061E-2</v>
      </c>
      <c r="CO23" s="1509">
        <v>3.8602484327631283E-2</v>
      </c>
      <c r="CP23" s="1510">
        <v>3.7660960319640287E-2</v>
      </c>
      <c r="CQ23" s="1508" t="s">
        <v>1890</v>
      </c>
      <c r="CR23" s="1508" t="s">
        <v>1890</v>
      </c>
      <c r="CS23" s="1508" t="s">
        <v>1890</v>
      </c>
      <c r="CT23" s="1508" t="s">
        <v>1890</v>
      </c>
      <c r="CU23" s="1508" t="s">
        <v>1890</v>
      </c>
      <c r="CV23" s="1508" t="s">
        <v>1890</v>
      </c>
      <c r="CW23" s="1508" t="s">
        <v>1890</v>
      </c>
      <c r="CX23" s="1508" t="s">
        <v>1890</v>
      </c>
      <c r="CY23" s="1508" t="s">
        <v>1890</v>
      </c>
      <c r="CZ23" s="1508" t="s">
        <v>1890</v>
      </c>
      <c r="DA23" s="1508" t="s">
        <v>1890</v>
      </c>
      <c r="DB23" s="1508" t="s">
        <v>1890</v>
      </c>
      <c r="DC23" s="1508" t="s">
        <v>1890</v>
      </c>
      <c r="DD23" s="1508" t="s">
        <v>1890</v>
      </c>
      <c r="DE23" s="1508" t="s">
        <v>1890</v>
      </c>
      <c r="DF23" s="1508" t="s">
        <v>1890</v>
      </c>
      <c r="DG23" s="1508" t="s">
        <v>1890</v>
      </c>
      <c r="DH23" s="1508" t="s">
        <v>1890</v>
      </c>
      <c r="DI23" s="1508" t="s">
        <v>1890</v>
      </c>
      <c r="DJ23" s="1508" t="s">
        <v>1890</v>
      </c>
      <c r="DK23" s="1508" t="s">
        <v>1890</v>
      </c>
      <c r="DL23" s="1508" t="s">
        <v>1890</v>
      </c>
      <c r="DM23" s="1508" t="s">
        <v>1890</v>
      </c>
      <c r="DN23" s="1508" t="s">
        <v>1890</v>
      </c>
      <c r="DO23" s="1508" t="s">
        <v>1890</v>
      </c>
      <c r="DP23" s="1508" t="s">
        <v>1890</v>
      </c>
      <c r="DQ23" s="1508" t="s">
        <v>1890</v>
      </c>
      <c r="DR23" s="1508" t="s">
        <v>1890</v>
      </c>
      <c r="DS23" s="1508" t="s">
        <v>1890</v>
      </c>
      <c r="DT23" s="1233" t="s">
        <v>1890</v>
      </c>
      <c r="DU23" s="1233" t="s">
        <v>1890</v>
      </c>
      <c r="DV23" s="1233" t="s">
        <v>1890</v>
      </c>
      <c r="DW23" s="1233" t="s">
        <v>1890</v>
      </c>
      <c r="DX23" s="1233" t="s">
        <v>1890</v>
      </c>
      <c r="DY23" s="1233" t="s">
        <v>1890</v>
      </c>
    </row>
    <row r="24" spans="2:129" ht="14.4" thickBot="1" x14ac:dyDescent="0.3">
      <c r="B24" s="1668"/>
      <c r="C24" s="1505" t="s">
        <v>1615</v>
      </c>
      <c r="D24" s="1439" t="s">
        <v>1747</v>
      </c>
      <c r="E24" s="1267" t="s">
        <v>820</v>
      </c>
      <c r="F24" s="1438" t="s">
        <v>1890</v>
      </c>
      <c r="G24" s="1438" t="s">
        <v>1890</v>
      </c>
      <c r="H24" s="1439" t="s">
        <v>84</v>
      </c>
      <c r="I24" s="1655">
        <f>IF(SUM(N23:CP23)&lt;&gt;0,SUM(N23:CP23),"")</f>
        <v>8.5113228603472315</v>
      </c>
      <c r="J24" s="1656"/>
      <c r="K24" s="1656"/>
      <c r="L24" s="1656"/>
      <c r="M24" s="1657"/>
      <c r="N24" s="1509" t="s">
        <v>1890</v>
      </c>
      <c r="O24" s="1509" t="s">
        <v>1890</v>
      </c>
      <c r="P24" s="1509" t="s">
        <v>1890</v>
      </c>
      <c r="Q24" s="1509" t="s">
        <v>1890</v>
      </c>
      <c r="R24" s="1509" t="s">
        <v>1890</v>
      </c>
      <c r="S24" s="1509" t="s">
        <v>1890</v>
      </c>
      <c r="T24" s="1509" t="s">
        <v>1890</v>
      </c>
      <c r="U24" s="1509" t="s">
        <v>1890</v>
      </c>
      <c r="V24" s="1509" t="s">
        <v>1890</v>
      </c>
      <c r="W24" s="1509" t="s">
        <v>1890</v>
      </c>
      <c r="X24" s="1509" t="s">
        <v>1890</v>
      </c>
      <c r="Y24" s="1509" t="s">
        <v>1890</v>
      </c>
      <c r="Z24" s="1509" t="s">
        <v>1890</v>
      </c>
      <c r="AA24" s="1509" t="s">
        <v>1890</v>
      </c>
      <c r="AB24" s="1509" t="s">
        <v>1890</v>
      </c>
      <c r="AC24" s="1509" t="s">
        <v>1890</v>
      </c>
      <c r="AD24" s="1509" t="s">
        <v>1890</v>
      </c>
      <c r="AE24" s="1509" t="s">
        <v>1890</v>
      </c>
      <c r="AF24" s="1509" t="s">
        <v>1890</v>
      </c>
      <c r="AG24" s="1509" t="s">
        <v>1890</v>
      </c>
      <c r="AH24" s="1509" t="s">
        <v>1890</v>
      </c>
      <c r="AI24" s="1509" t="s">
        <v>1890</v>
      </c>
      <c r="AJ24" s="1509" t="s">
        <v>1890</v>
      </c>
      <c r="AK24" s="1509" t="s">
        <v>1890</v>
      </c>
      <c r="AL24" s="1509" t="s">
        <v>1890</v>
      </c>
      <c r="AM24" s="1509" t="s">
        <v>1890</v>
      </c>
      <c r="AN24" s="1509" t="s">
        <v>1890</v>
      </c>
      <c r="AO24" s="1509" t="s">
        <v>1890</v>
      </c>
      <c r="AP24" s="1509" t="s">
        <v>1890</v>
      </c>
      <c r="AQ24" s="1509" t="s">
        <v>1890</v>
      </c>
      <c r="AR24" s="1509" t="s">
        <v>1890</v>
      </c>
      <c r="AS24" s="1509" t="s">
        <v>1890</v>
      </c>
      <c r="AT24" s="1509" t="s">
        <v>1890</v>
      </c>
      <c r="AU24" s="1509" t="s">
        <v>1890</v>
      </c>
      <c r="AV24" s="1509" t="s">
        <v>1890</v>
      </c>
      <c r="AW24" s="1509" t="s">
        <v>1890</v>
      </c>
      <c r="AX24" s="1509" t="s">
        <v>1890</v>
      </c>
      <c r="AY24" s="1509" t="s">
        <v>1890</v>
      </c>
      <c r="AZ24" s="1509" t="s">
        <v>1890</v>
      </c>
      <c r="BA24" s="1509" t="s">
        <v>1890</v>
      </c>
      <c r="BB24" s="1509" t="s">
        <v>1890</v>
      </c>
      <c r="BC24" s="1509" t="s">
        <v>1890</v>
      </c>
      <c r="BD24" s="1509" t="s">
        <v>1890</v>
      </c>
      <c r="BE24" s="1509" t="s">
        <v>1890</v>
      </c>
      <c r="BF24" s="1509" t="s">
        <v>1890</v>
      </c>
      <c r="BG24" s="1509" t="s">
        <v>1890</v>
      </c>
      <c r="BH24" s="1509" t="s">
        <v>1890</v>
      </c>
      <c r="BI24" s="1509" t="s">
        <v>1890</v>
      </c>
      <c r="BJ24" s="1509" t="s">
        <v>1890</v>
      </c>
      <c r="BK24" s="1509" t="s">
        <v>1890</v>
      </c>
      <c r="BL24" s="1509" t="s">
        <v>1890</v>
      </c>
      <c r="BM24" s="1509" t="s">
        <v>1890</v>
      </c>
      <c r="BN24" s="1509" t="s">
        <v>1890</v>
      </c>
      <c r="BO24" s="1509" t="s">
        <v>1890</v>
      </c>
      <c r="BP24" s="1509" t="s">
        <v>1890</v>
      </c>
      <c r="BQ24" s="1509" t="s">
        <v>1890</v>
      </c>
      <c r="BR24" s="1509" t="s">
        <v>1890</v>
      </c>
      <c r="BS24" s="1509" t="s">
        <v>1890</v>
      </c>
      <c r="BT24" s="1509" t="s">
        <v>1890</v>
      </c>
      <c r="BU24" s="1509" t="s">
        <v>1890</v>
      </c>
      <c r="BV24" s="1509" t="s">
        <v>1890</v>
      </c>
      <c r="BW24" s="1509" t="s">
        <v>1890</v>
      </c>
      <c r="BX24" s="1509" t="s">
        <v>1890</v>
      </c>
      <c r="BY24" s="1509" t="s">
        <v>1890</v>
      </c>
      <c r="BZ24" s="1509" t="s">
        <v>1890</v>
      </c>
      <c r="CA24" s="1509" t="s">
        <v>1890</v>
      </c>
      <c r="CB24" s="1509" t="s">
        <v>1890</v>
      </c>
      <c r="CC24" s="1509" t="s">
        <v>1890</v>
      </c>
      <c r="CD24" s="1509" t="s">
        <v>1890</v>
      </c>
      <c r="CE24" s="1509" t="s">
        <v>1890</v>
      </c>
      <c r="CF24" s="1509" t="s">
        <v>1890</v>
      </c>
      <c r="CG24" s="1509" t="s">
        <v>1890</v>
      </c>
      <c r="CH24" s="1509" t="s">
        <v>1890</v>
      </c>
      <c r="CI24" s="1509" t="s">
        <v>1890</v>
      </c>
      <c r="CJ24" s="1509" t="s">
        <v>1890</v>
      </c>
      <c r="CK24" s="1509" t="s">
        <v>1890</v>
      </c>
      <c r="CL24" s="1509" t="s">
        <v>1890</v>
      </c>
      <c r="CM24" s="1509" t="s">
        <v>1890</v>
      </c>
      <c r="CN24" s="1509" t="s">
        <v>1890</v>
      </c>
      <c r="CO24" s="1509" t="s">
        <v>1890</v>
      </c>
      <c r="CP24" s="1510" t="s">
        <v>1890</v>
      </c>
      <c r="CQ24" s="1508" t="s">
        <v>1890</v>
      </c>
      <c r="CR24" s="1508" t="s">
        <v>1890</v>
      </c>
      <c r="CS24" s="1508" t="s">
        <v>1890</v>
      </c>
      <c r="CT24" s="1508" t="s">
        <v>1890</v>
      </c>
      <c r="CU24" s="1508" t="s">
        <v>1890</v>
      </c>
      <c r="CV24" s="1508" t="s">
        <v>1890</v>
      </c>
      <c r="CW24" s="1508" t="s">
        <v>1890</v>
      </c>
      <c r="CX24" s="1508" t="s">
        <v>1890</v>
      </c>
      <c r="CY24" s="1508" t="s">
        <v>1890</v>
      </c>
      <c r="CZ24" s="1508" t="s">
        <v>1890</v>
      </c>
      <c r="DA24" s="1508" t="s">
        <v>1890</v>
      </c>
      <c r="DB24" s="1508" t="s">
        <v>1890</v>
      </c>
      <c r="DC24" s="1508" t="s">
        <v>1890</v>
      </c>
      <c r="DD24" s="1508" t="s">
        <v>1890</v>
      </c>
      <c r="DE24" s="1508" t="s">
        <v>1890</v>
      </c>
      <c r="DF24" s="1508" t="s">
        <v>1890</v>
      </c>
      <c r="DG24" s="1508" t="s">
        <v>1890</v>
      </c>
      <c r="DH24" s="1508" t="s">
        <v>1890</v>
      </c>
      <c r="DI24" s="1508" t="s">
        <v>1890</v>
      </c>
      <c r="DJ24" s="1508" t="s">
        <v>1890</v>
      </c>
      <c r="DK24" s="1508" t="s">
        <v>1890</v>
      </c>
      <c r="DL24" s="1508" t="s">
        <v>1890</v>
      </c>
      <c r="DM24" s="1508" t="s">
        <v>1890</v>
      </c>
      <c r="DN24" s="1508" t="s">
        <v>1890</v>
      </c>
      <c r="DO24" s="1508" t="s">
        <v>1890</v>
      </c>
      <c r="DP24" s="1508" t="s">
        <v>1890</v>
      </c>
      <c r="DQ24" s="1508" t="s">
        <v>1890</v>
      </c>
      <c r="DR24" s="1508" t="s">
        <v>1890</v>
      </c>
      <c r="DS24" s="1508" t="s">
        <v>1890</v>
      </c>
      <c r="DT24" s="1233" t="s">
        <v>1890</v>
      </c>
      <c r="DU24" s="1233" t="s">
        <v>1890</v>
      </c>
      <c r="DV24" s="1233" t="s">
        <v>1890</v>
      </c>
      <c r="DW24" s="1233" t="s">
        <v>1890</v>
      </c>
      <c r="DX24" s="1233" t="s">
        <v>1890</v>
      </c>
      <c r="DY24" s="1233" t="s">
        <v>1890</v>
      </c>
    </row>
    <row r="25" spans="2:129" x14ac:dyDescent="0.25">
      <c r="B25" s="1668"/>
      <c r="C25" s="1505" t="s">
        <v>1602</v>
      </c>
      <c r="D25" s="1439" t="s">
        <v>1725</v>
      </c>
      <c r="E25" s="1267" t="s">
        <v>815</v>
      </c>
      <c r="F25" s="1438" t="s">
        <v>1890</v>
      </c>
      <c r="G25" s="1438" t="s">
        <v>1890</v>
      </c>
      <c r="H25" s="1439" t="s">
        <v>84</v>
      </c>
      <c r="I25" s="1476" t="s">
        <v>1890</v>
      </c>
      <c r="J25" s="1477" t="s">
        <v>1890</v>
      </c>
      <c r="K25" s="1477" t="s">
        <v>1890</v>
      </c>
      <c r="L25" s="1477" t="s">
        <v>1890</v>
      </c>
      <c r="M25" s="1477" t="s">
        <v>1890</v>
      </c>
      <c r="N25" s="1509" t="s">
        <v>1890</v>
      </c>
      <c r="O25" s="1509" t="s">
        <v>1890</v>
      </c>
      <c r="P25" s="1509" t="s">
        <v>1890</v>
      </c>
      <c r="Q25" s="1509" t="s">
        <v>1890</v>
      </c>
      <c r="R25" s="1509" t="s">
        <v>1890</v>
      </c>
      <c r="S25" s="1509" t="s">
        <v>1890</v>
      </c>
      <c r="T25" s="1509">
        <v>1.1849837038155655</v>
      </c>
      <c r="U25" s="1509">
        <v>1.1849837038155655</v>
      </c>
      <c r="V25" s="1509">
        <v>1.1849837038155655</v>
      </c>
      <c r="W25" s="1509">
        <v>1.1849837038155655</v>
      </c>
      <c r="X25" s="1509">
        <v>1.1849837038155655</v>
      </c>
      <c r="Y25" s="1509">
        <v>1.9062687677221055</v>
      </c>
      <c r="Z25" s="1509">
        <v>1.9039172733942569</v>
      </c>
      <c r="AA25" s="1509">
        <v>1.9020637710480064</v>
      </c>
      <c r="AB25" s="1509">
        <v>1.9004325287879265</v>
      </c>
      <c r="AC25" s="1509">
        <v>1.8992056148238072</v>
      </c>
      <c r="AD25" s="1509">
        <v>2.5653416810665539</v>
      </c>
      <c r="AE25" s="1509" t="s">
        <v>1890</v>
      </c>
      <c r="AF25" s="1509" t="s">
        <v>1890</v>
      </c>
      <c r="AG25" s="1509" t="s">
        <v>1890</v>
      </c>
      <c r="AH25" s="1509" t="s">
        <v>1890</v>
      </c>
      <c r="AI25" s="1509" t="s">
        <v>1890</v>
      </c>
      <c r="AJ25" s="1509" t="s">
        <v>1890</v>
      </c>
      <c r="AK25" s="1509" t="s">
        <v>1890</v>
      </c>
      <c r="AL25" s="1509" t="s">
        <v>1890</v>
      </c>
      <c r="AM25" s="1509" t="s">
        <v>1890</v>
      </c>
      <c r="AN25" s="1509" t="s">
        <v>1890</v>
      </c>
      <c r="AO25" s="1509" t="s">
        <v>1890</v>
      </c>
      <c r="AP25" s="1509" t="s">
        <v>1890</v>
      </c>
      <c r="AQ25" s="1509" t="s">
        <v>1890</v>
      </c>
      <c r="AR25" s="1509" t="s">
        <v>1890</v>
      </c>
      <c r="AS25" s="1509" t="s">
        <v>1890</v>
      </c>
      <c r="AT25" s="1509" t="s">
        <v>1890</v>
      </c>
      <c r="AU25" s="1509" t="s">
        <v>1890</v>
      </c>
      <c r="AV25" s="1509" t="s">
        <v>1890</v>
      </c>
      <c r="AW25" s="1509" t="s">
        <v>1890</v>
      </c>
      <c r="AX25" s="1509" t="s">
        <v>1890</v>
      </c>
      <c r="AY25" s="1509" t="s">
        <v>1890</v>
      </c>
      <c r="AZ25" s="1509" t="s">
        <v>1890</v>
      </c>
      <c r="BA25" s="1509" t="s">
        <v>1890</v>
      </c>
      <c r="BB25" s="1509" t="s">
        <v>1890</v>
      </c>
      <c r="BC25" s="1509" t="s">
        <v>1890</v>
      </c>
      <c r="BD25" s="1509" t="s">
        <v>1890</v>
      </c>
      <c r="BE25" s="1509" t="s">
        <v>1890</v>
      </c>
      <c r="BF25" s="1509" t="s">
        <v>1890</v>
      </c>
      <c r="BG25" s="1509" t="s">
        <v>1890</v>
      </c>
      <c r="BH25" s="1509" t="s">
        <v>1890</v>
      </c>
      <c r="BI25" s="1509" t="s">
        <v>1890</v>
      </c>
      <c r="BJ25" s="1509" t="s">
        <v>1890</v>
      </c>
      <c r="BK25" s="1509" t="s">
        <v>1890</v>
      </c>
      <c r="BL25" s="1509" t="s">
        <v>1890</v>
      </c>
      <c r="BM25" s="1509" t="s">
        <v>1890</v>
      </c>
      <c r="BN25" s="1509" t="s">
        <v>1890</v>
      </c>
      <c r="BO25" s="1509" t="s">
        <v>1890</v>
      </c>
      <c r="BP25" s="1509" t="s">
        <v>1890</v>
      </c>
      <c r="BQ25" s="1509" t="s">
        <v>1890</v>
      </c>
      <c r="BR25" s="1509" t="s">
        <v>1890</v>
      </c>
      <c r="BS25" s="1509" t="s">
        <v>1890</v>
      </c>
      <c r="BT25" s="1509" t="s">
        <v>1890</v>
      </c>
      <c r="BU25" s="1509" t="s">
        <v>1890</v>
      </c>
      <c r="BV25" s="1509" t="s">
        <v>1890</v>
      </c>
      <c r="BW25" s="1509" t="s">
        <v>1890</v>
      </c>
      <c r="BX25" s="1509" t="s">
        <v>1890</v>
      </c>
      <c r="BY25" s="1509" t="s">
        <v>1890</v>
      </c>
      <c r="BZ25" s="1509" t="s">
        <v>1890</v>
      </c>
      <c r="CA25" s="1509" t="s">
        <v>1890</v>
      </c>
      <c r="CB25" s="1509" t="s">
        <v>1890</v>
      </c>
      <c r="CC25" s="1509" t="s">
        <v>1890</v>
      </c>
      <c r="CD25" s="1509" t="s">
        <v>1890</v>
      </c>
      <c r="CE25" s="1509" t="s">
        <v>1890</v>
      </c>
      <c r="CF25" s="1509" t="s">
        <v>1890</v>
      </c>
      <c r="CG25" s="1509" t="s">
        <v>1890</v>
      </c>
      <c r="CH25" s="1509" t="s">
        <v>1890</v>
      </c>
      <c r="CI25" s="1509" t="s">
        <v>1890</v>
      </c>
      <c r="CJ25" s="1509" t="s">
        <v>1890</v>
      </c>
      <c r="CK25" s="1509" t="s">
        <v>1890</v>
      </c>
      <c r="CL25" s="1509" t="s">
        <v>1890</v>
      </c>
      <c r="CM25" s="1509" t="s">
        <v>1890</v>
      </c>
      <c r="CN25" s="1509" t="s">
        <v>1890</v>
      </c>
      <c r="CO25" s="1509" t="s">
        <v>1890</v>
      </c>
      <c r="CP25" s="1510" t="s">
        <v>1890</v>
      </c>
      <c r="CQ25" s="1508" t="s">
        <v>1890</v>
      </c>
      <c r="CR25" s="1508" t="s">
        <v>1890</v>
      </c>
      <c r="CS25" s="1508" t="s">
        <v>1890</v>
      </c>
      <c r="CT25" s="1508" t="s">
        <v>1890</v>
      </c>
      <c r="CU25" s="1508" t="s">
        <v>1890</v>
      </c>
      <c r="CV25" s="1508" t="s">
        <v>1890</v>
      </c>
      <c r="CW25" s="1508" t="s">
        <v>1890</v>
      </c>
      <c r="CX25" s="1508" t="s">
        <v>1890</v>
      </c>
      <c r="CY25" s="1508" t="s">
        <v>1890</v>
      </c>
      <c r="CZ25" s="1508" t="s">
        <v>1890</v>
      </c>
      <c r="DA25" s="1508" t="s">
        <v>1890</v>
      </c>
      <c r="DB25" s="1508" t="s">
        <v>1890</v>
      </c>
      <c r="DC25" s="1508" t="s">
        <v>1890</v>
      </c>
      <c r="DD25" s="1508" t="s">
        <v>1890</v>
      </c>
      <c r="DE25" s="1508" t="s">
        <v>1890</v>
      </c>
      <c r="DF25" s="1508" t="s">
        <v>1890</v>
      </c>
      <c r="DG25" s="1508" t="s">
        <v>1890</v>
      </c>
      <c r="DH25" s="1508" t="s">
        <v>1890</v>
      </c>
      <c r="DI25" s="1508" t="s">
        <v>1890</v>
      </c>
      <c r="DJ25" s="1508" t="s">
        <v>1890</v>
      </c>
      <c r="DK25" s="1508" t="s">
        <v>1890</v>
      </c>
      <c r="DL25" s="1508" t="s">
        <v>1890</v>
      </c>
      <c r="DM25" s="1508" t="s">
        <v>1890</v>
      </c>
      <c r="DN25" s="1508" t="s">
        <v>1890</v>
      </c>
      <c r="DO25" s="1508" t="s">
        <v>1890</v>
      </c>
      <c r="DP25" s="1508" t="s">
        <v>1890</v>
      </c>
      <c r="DQ25" s="1508" t="s">
        <v>1890</v>
      </c>
      <c r="DR25" s="1508" t="s">
        <v>1890</v>
      </c>
      <c r="DS25" s="1508" t="s">
        <v>1890</v>
      </c>
      <c r="DT25" s="1233" t="s">
        <v>1890</v>
      </c>
      <c r="DU25" s="1233" t="s">
        <v>1890</v>
      </c>
      <c r="DV25" s="1233" t="s">
        <v>1890</v>
      </c>
      <c r="DW25" s="1233" t="s">
        <v>1890</v>
      </c>
      <c r="DX25" s="1233" t="s">
        <v>1890</v>
      </c>
      <c r="DY25" s="1233" t="s">
        <v>1890</v>
      </c>
    </row>
    <row r="26" spans="2:129" x14ac:dyDescent="0.25">
      <c r="B26" s="1668"/>
      <c r="C26" s="1505" t="s">
        <v>1602</v>
      </c>
      <c r="D26" s="1439" t="s">
        <v>1725</v>
      </c>
      <c r="E26" s="1267" t="s">
        <v>812</v>
      </c>
      <c r="F26" s="1438" t="s">
        <v>1890</v>
      </c>
      <c r="G26" s="1438" t="s">
        <v>1890</v>
      </c>
      <c r="H26" s="1439" t="s">
        <v>84</v>
      </c>
      <c r="I26" s="1476" t="s">
        <v>1890</v>
      </c>
      <c r="J26" s="1477" t="s">
        <v>1890</v>
      </c>
      <c r="K26" s="1477" t="s">
        <v>1890</v>
      </c>
      <c r="L26" s="1477" t="s">
        <v>1890</v>
      </c>
      <c r="M26" s="1477" t="s">
        <v>1890</v>
      </c>
      <c r="N26" s="1509" t="s">
        <v>1890</v>
      </c>
      <c r="O26" s="1509" t="s">
        <v>1890</v>
      </c>
      <c r="P26" s="1509" t="s">
        <v>1890</v>
      </c>
      <c r="Q26" s="1509" t="s">
        <v>1890</v>
      </c>
      <c r="R26" s="1509" t="s">
        <v>1890</v>
      </c>
      <c r="S26" s="1509" t="s">
        <v>1890</v>
      </c>
      <c r="T26" s="1509" t="s">
        <v>1890</v>
      </c>
      <c r="U26" s="1509" t="s">
        <v>1890</v>
      </c>
      <c r="V26" s="1509" t="s">
        <v>1890</v>
      </c>
      <c r="W26" s="1509" t="s">
        <v>1890</v>
      </c>
      <c r="X26" s="1509" t="s">
        <v>1890</v>
      </c>
      <c r="Y26" s="1509" t="s">
        <v>1890</v>
      </c>
      <c r="Z26" s="1509" t="s">
        <v>1890</v>
      </c>
      <c r="AA26" s="1509" t="s">
        <v>1890</v>
      </c>
      <c r="AB26" s="1509" t="s">
        <v>1890</v>
      </c>
      <c r="AC26" s="1509" t="s">
        <v>1890</v>
      </c>
      <c r="AD26" s="1509" t="s">
        <v>1890</v>
      </c>
      <c r="AE26" s="1509" t="s">
        <v>1890</v>
      </c>
      <c r="AF26" s="1509" t="s">
        <v>1890</v>
      </c>
      <c r="AG26" s="1509" t="s">
        <v>1890</v>
      </c>
      <c r="AH26" s="1509" t="s">
        <v>1890</v>
      </c>
      <c r="AI26" s="1509" t="s">
        <v>1890</v>
      </c>
      <c r="AJ26" s="1509" t="s">
        <v>1890</v>
      </c>
      <c r="AK26" s="1509" t="s">
        <v>1890</v>
      </c>
      <c r="AL26" s="1509" t="s">
        <v>1890</v>
      </c>
      <c r="AM26" s="1509" t="s">
        <v>1890</v>
      </c>
      <c r="AN26" s="1509" t="s">
        <v>1890</v>
      </c>
      <c r="AO26" s="1509" t="s">
        <v>1890</v>
      </c>
      <c r="AP26" s="1509" t="s">
        <v>1890</v>
      </c>
      <c r="AQ26" s="1509" t="s">
        <v>1890</v>
      </c>
      <c r="AR26" s="1509" t="s">
        <v>1890</v>
      </c>
      <c r="AS26" s="1509" t="s">
        <v>1890</v>
      </c>
      <c r="AT26" s="1509" t="s">
        <v>1890</v>
      </c>
      <c r="AU26" s="1509" t="s">
        <v>1890</v>
      </c>
      <c r="AV26" s="1509" t="s">
        <v>1890</v>
      </c>
      <c r="AW26" s="1509" t="s">
        <v>1890</v>
      </c>
      <c r="AX26" s="1509" t="s">
        <v>1890</v>
      </c>
      <c r="AY26" s="1509" t="s">
        <v>1890</v>
      </c>
      <c r="AZ26" s="1509" t="s">
        <v>1890</v>
      </c>
      <c r="BA26" s="1509" t="s">
        <v>1890</v>
      </c>
      <c r="BB26" s="1509" t="s">
        <v>1890</v>
      </c>
      <c r="BC26" s="1509" t="s">
        <v>1890</v>
      </c>
      <c r="BD26" s="1509" t="s">
        <v>1890</v>
      </c>
      <c r="BE26" s="1509" t="s">
        <v>1890</v>
      </c>
      <c r="BF26" s="1509" t="s">
        <v>1890</v>
      </c>
      <c r="BG26" s="1509" t="s">
        <v>1890</v>
      </c>
      <c r="BH26" s="1509" t="s">
        <v>1890</v>
      </c>
      <c r="BI26" s="1509" t="s">
        <v>1890</v>
      </c>
      <c r="BJ26" s="1509" t="s">
        <v>1890</v>
      </c>
      <c r="BK26" s="1509" t="s">
        <v>1890</v>
      </c>
      <c r="BL26" s="1509" t="s">
        <v>1890</v>
      </c>
      <c r="BM26" s="1509" t="s">
        <v>1890</v>
      </c>
      <c r="BN26" s="1509" t="s">
        <v>1890</v>
      </c>
      <c r="BO26" s="1509" t="s">
        <v>1890</v>
      </c>
      <c r="BP26" s="1509" t="s">
        <v>1890</v>
      </c>
      <c r="BQ26" s="1509" t="s">
        <v>1890</v>
      </c>
      <c r="BR26" s="1509" t="s">
        <v>1890</v>
      </c>
      <c r="BS26" s="1509" t="s">
        <v>1890</v>
      </c>
      <c r="BT26" s="1509" t="s">
        <v>1890</v>
      </c>
      <c r="BU26" s="1509" t="s">
        <v>1890</v>
      </c>
      <c r="BV26" s="1509" t="s">
        <v>1890</v>
      </c>
      <c r="BW26" s="1509" t="s">
        <v>1890</v>
      </c>
      <c r="BX26" s="1509" t="s">
        <v>1890</v>
      </c>
      <c r="BY26" s="1509" t="s">
        <v>1890</v>
      </c>
      <c r="BZ26" s="1509" t="s">
        <v>1890</v>
      </c>
      <c r="CA26" s="1509" t="s">
        <v>1890</v>
      </c>
      <c r="CB26" s="1509" t="s">
        <v>1890</v>
      </c>
      <c r="CC26" s="1509" t="s">
        <v>1890</v>
      </c>
      <c r="CD26" s="1509" t="s">
        <v>1890</v>
      </c>
      <c r="CE26" s="1509" t="s">
        <v>1890</v>
      </c>
      <c r="CF26" s="1509" t="s">
        <v>1890</v>
      </c>
      <c r="CG26" s="1509" t="s">
        <v>1890</v>
      </c>
      <c r="CH26" s="1509" t="s">
        <v>1890</v>
      </c>
      <c r="CI26" s="1509" t="s">
        <v>1890</v>
      </c>
      <c r="CJ26" s="1509" t="s">
        <v>1890</v>
      </c>
      <c r="CK26" s="1509" t="s">
        <v>1890</v>
      </c>
      <c r="CL26" s="1509" t="s">
        <v>1890</v>
      </c>
      <c r="CM26" s="1509" t="s">
        <v>1890</v>
      </c>
      <c r="CN26" s="1509" t="s">
        <v>1890</v>
      </c>
      <c r="CO26" s="1509" t="s">
        <v>1890</v>
      </c>
      <c r="CP26" s="1510" t="s">
        <v>1890</v>
      </c>
      <c r="CQ26" s="1508" t="s">
        <v>1890</v>
      </c>
      <c r="CR26" s="1508" t="s">
        <v>1890</v>
      </c>
      <c r="CS26" s="1508" t="s">
        <v>1890</v>
      </c>
      <c r="CT26" s="1508" t="s">
        <v>1890</v>
      </c>
      <c r="CU26" s="1508" t="s">
        <v>1890</v>
      </c>
      <c r="CV26" s="1508" t="s">
        <v>1890</v>
      </c>
      <c r="CW26" s="1508" t="s">
        <v>1890</v>
      </c>
      <c r="CX26" s="1508" t="s">
        <v>1890</v>
      </c>
      <c r="CY26" s="1508" t="s">
        <v>1890</v>
      </c>
      <c r="CZ26" s="1508" t="s">
        <v>1890</v>
      </c>
      <c r="DA26" s="1508" t="s">
        <v>1890</v>
      </c>
      <c r="DB26" s="1508" t="s">
        <v>1890</v>
      </c>
      <c r="DC26" s="1508" t="s">
        <v>1890</v>
      </c>
      <c r="DD26" s="1508" t="s">
        <v>1890</v>
      </c>
      <c r="DE26" s="1508" t="s">
        <v>1890</v>
      </c>
      <c r="DF26" s="1508" t="s">
        <v>1890</v>
      </c>
      <c r="DG26" s="1508" t="s">
        <v>1890</v>
      </c>
      <c r="DH26" s="1508" t="s">
        <v>1890</v>
      </c>
      <c r="DI26" s="1508" t="s">
        <v>1890</v>
      </c>
      <c r="DJ26" s="1508" t="s">
        <v>1890</v>
      </c>
      <c r="DK26" s="1508" t="s">
        <v>1890</v>
      </c>
      <c r="DL26" s="1508" t="s">
        <v>1890</v>
      </c>
      <c r="DM26" s="1508" t="s">
        <v>1890</v>
      </c>
      <c r="DN26" s="1508" t="s">
        <v>1890</v>
      </c>
      <c r="DO26" s="1508" t="s">
        <v>1890</v>
      </c>
      <c r="DP26" s="1508" t="s">
        <v>1890</v>
      </c>
      <c r="DQ26" s="1508" t="s">
        <v>1890</v>
      </c>
      <c r="DR26" s="1508" t="s">
        <v>1890</v>
      </c>
      <c r="DS26" s="1508" t="s">
        <v>1890</v>
      </c>
      <c r="DT26" s="1233" t="s">
        <v>1890</v>
      </c>
      <c r="DU26" s="1233" t="s">
        <v>1890</v>
      </c>
      <c r="DV26" s="1233" t="s">
        <v>1890</v>
      </c>
      <c r="DW26" s="1233" t="s">
        <v>1890</v>
      </c>
      <c r="DX26" s="1233" t="s">
        <v>1890</v>
      </c>
      <c r="DY26" s="1233" t="s">
        <v>1890</v>
      </c>
    </row>
    <row r="27" spans="2:129" x14ac:dyDescent="0.25">
      <c r="B27" s="1668"/>
      <c r="C27" s="1505" t="s">
        <v>1602</v>
      </c>
      <c r="D27" s="1439" t="s">
        <v>1725</v>
      </c>
      <c r="E27" s="1267" t="s">
        <v>813</v>
      </c>
      <c r="F27" s="1438" t="s">
        <v>1890</v>
      </c>
      <c r="G27" s="1438" t="s">
        <v>1890</v>
      </c>
      <c r="H27" s="1439" t="s">
        <v>84</v>
      </c>
      <c r="I27" s="1476" t="s">
        <v>1890</v>
      </c>
      <c r="J27" s="1477" t="s">
        <v>1890</v>
      </c>
      <c r="K27" s="1477" t="s">
        <v>1890</v>
      </c>
      <c r="L27" s="1477" t="s">
        <v>1890</v>
      </c>
      <c r="M27" s="1477" t="s">
        <v>1890</v>
      </c>
      <c r="N27" s="1509" t="s">
        <v>1890</v>
      </c>
      <c r="O27" s="1509" t="s">
        <v>1890</v>
      </c>
      <c r="P27" s="1509" t="s">
        <v>1890</v>
      </c>
      <c r="Q27" s="1509" t="s">
        <v>1890</v>
      </c>
      <c r="R27" s="1509" t="s">
        <v>1890</v>
      </c>
      <c r="S27" s="1509" t="s">
        <v>1890</v>
      </c>
      <c r="T27" s="1509">
        <v>1.8426496594332042E-2</v>
      </c>
      <c r="U27" s="1509">
        <v>5.5279489782996127E-2</v>
      </c>
      <c r="V27" s="1509">
        <v>9.2132482971660212E-2</v>
      </c>
      <c r="W27" s="1509">
        <v>0.1289854761603243</v>
      </c>
      <c r="X27" s="1509">
        <v>0.16583846934898838</v>
      </c>
      <c r="Y27" s="1509">
        <v>0.21390744528139916</v>
      </c>
      <c r="Z27" s="1509">
        <v>0.27315583822075862</v>
      </c>
      <c r="AA27" s="1509">
        <v>0.33233884346183584</v>
      </c>
      <c r="AB27" s="1509">
        <v>0.39146766092428459</v>
      </c>
      <c r="AC27" s="1509">
        <v>0.45055203405744698</v>
      </c>
      <c r="AD27" s="1509">
        <v>0.51997574450854211</v>
      </c>
      <c r="AE27" s="1509">
        <v>0.559866807649127</v>
      </c>
      <c r="AF27" s="1509">
        <v>0.559866807649127</v>
      </c>
      <c r="AG27" s="1509">
        <v>0.559866807649127</v>
      </c>
      <c r="AH27" s="1509">
        <v>0.559866807649127</v>
      </c>
      <c r="AI27" s="1509">
        <v>0.559866807649127</v>
      </c>
      <c r="AJ27" s="1509">
        <v>0.559866807649127</v>
      </c>
      <c r="AK27" s="1509">
        <v>0.559866807649127</v>
      </c>
      <c r="AL27" s="1509">
        <v>0.559866807649127</v>
      </c>
      <c r="AM27" s="1509">
        <v>0.559866807649127</v>
      </c>
      <c r="AN27" s="1509">
        <v>0.559866807649127</v>
      </c>
      <c r="AO27" s="1509">
        <v>0.559866807649127</v>
      </c>
      <c r="AP27" s="1509">
        <v>0.559866807649127</v>
      </c>
      <c r="AQ27" s="1509">
        <v>0.559866807649127</v>
      </c>
      <c r="AR27" s="1509">
        <v>0.559866807649127</v>
      </c>
      <c r="AS27" s="1509">
        <v>0.559866807649127</v>
      </c>
      <c r="AT27" s="1509">
        <v>0.559866807649127</v>
      </c>
      <c r="AU27" s="1509">
        <v>0.559866807649127</v>
      </c>
      <c r="AV27" s="1509">
        <v>0.559866807649127</v>
      </c>
      <c r="AW27" s="1509">
        <v>0.559866807649127</v>
      </c>
      <c r="AX27" s="1509">
        <v>0.559866807649127</v>
      </c>
      <c r="AY27" s="1509">
        <v>0.559866807649127</v>
      </c>
      <c r="AZ27" s="1509">
        <v>0.559866807649127</v>
      </c>
      <c r="BA27" s="1509">
        <v>0.559866807649127</v>
      </c>
      <c r="BB27" s="1509">
        <v>0.559866807649127</v>
      </c>
      <c r="BC27" s="1509">
        <v>0.559866807649127</v>
      </c>
      <c r="BD27" s="1509">
        <v>0.559866807649127</v>
      </c>
      <c r="BE27" s="1509">
        <v>0.559866807649127</v>
      </c>
      <c r="BF27" s="1509">
        <v>0.559866807649127</v>
      </c>
      <c r="BG27" s="1509">
        <v>0.559866807649127</v>
      </c>
      <c r="BH27" s="1509">
        <v>0.559866807649127</v>
      </c>
      <c r="BI27" s="1509">
        <v>0.559866807649127</v>
      </c>
      <c r="BJ27" s="1509">
        <v>0.559866807649127</v>
      </c>
      <c r="BK27" s="1509">
        <v>0.559866807649127</v>
      </c>
      <c r="BL27" s="1509">
        <v>0.559866807649127</v>
      </c>
      <c r="BM27" s="1509">
        <v>0.559866807649127</v>
      </c>
      <c r="BN27" s="1509">
        <v>0.559866807649127</v>
      </c>
      <c r="BO27" s="1509">
        <v>0.559866807649127</v>
      </c>
      <c r="BP27" s="1509">
        <v>0.559866807649127</v>
      </c>
      <c r="BQ27" s="1509">
        <v>0.559866807649127</v>
      </c>
      <c r="BR27" s="1509">
        <v>0.559866807649127</v>
      </c>
      <c r="BS27" s="1509">
        <v>0.559866807649127</v>
      </c>
      <c r="BT27" s="1509">
        <v>0.559866807649127</v>
      </c>
      <c r="BU27" s="1509">
        <v>0.559866807649127</v>
      </c>
      <c r="BV27" s="1509">
        <v>0.559866807649127</v>
      </c>
      <c r="BW27" s="1509">
        <v>0.559866807649127</v>
      </c>
      <c r="BX27" s="1509">
        <v>0.559866807649127</v>
      </c>
      <c r="BY27" s="1509">
        <v>0.559866807649127</v>
      </c>
      <c r="BZ27" s="1509">
        <v>0.559866807649127</v>
      </c>
      <c r="CA27" s="1509">
        <v>0.559866807649127</v>
      </c>
      <c r="CB27" s="1509">
        <v>0.559866807649127</v>
      </c>
      <c r="CC27" s="1509">
        <v>0.559866807649127</v>
      </c>
      <c r="CD27" s="1509">
        <v>0.559866807649127</v>
      </c>
      <c r="CE27" s="1509">
        <v>0.559866807649127</v>
      </c>
      <c r="CF27" s="1509">
        <v>0.559866807649127</v>
      </c>
      <c r="CG27" s="1509">
        <v>0.559866807649127</v>
      </c>
      <c r="CH27" s="1509">
        <v>0.559866807649127</v>
      </c>
      <c r="CI27" s="1509">
        <v>0.559866807649127</v>
      </c>
      <c r="CJ27" s="1509">
        <v>0.559866807649127</v>
      </c>
      <c r="CK27" s="1509">
        <v>0.559866807649127</v>
      </c>
      <c r="CL27" s="1509">
        <v>0.559866807649127</v>
      </c>
      <c r="CM27" s="1509">
        <v>0.559866807649127</v>
      </c>
      <c r="CN27" s="1509">
        <v>0.559866807649127</v>
      </c>
      <c r="CO27" s="1509">
        <v>0.559866807649127</v>
      </c>
      <c r="CP27" s="1510">
        <v>0.559866807649127</v>
      </c>
      <c r="CQ27" s="1508" t="s">
        <v>1890</v>
      </c>
      <c r="CR27" s="1508" t="s">
        <v>1890</v>
      </c>
      <c r="CS27" s="1508" t="s">
        <v>1890</v>
      </c>
      <c r="CT27" s="1508" t="s">
        <v>1890</v>
      </c>
      <c r="CU27" s="1508" t="s">
        <v>1890</v>
      </c>
      <c r="CV27" s="1508" t="s">
        <v>1890</v>
      </c>
      <c r="CW27" s="1508" t="s">
        <v>1890</v>
      </c>
      <c r="CX27" s="1508" t="s">
        <v>1890</v>
      </c>
      <c r="CY27" s="1508" t="s">
        <v>1890</v>
      </c>
      <c r="CZ27" s="1508" t="s">
        <v>1890</v>
      </c>
      <c r="DA27" s="1508" t="s">
        <v>1890</v>
      </c>
      <c r="DB27" s="1508" t="s">
        <v>1890</v>
      </c>
      <c r="DC27" s="1508" t="s">
        <v>1890</v>
      </c>
      <c r="DD27" s="1508" t="s">
        <v>1890</v>
      </c>
      <c r="DE27" s="1508" t="s">
        <v>1890</v>
      </c>
      <c r="DF27" s="1508" t="s">
        <v>1890</v>
      </c>
      <c r="DG27" s="1508" t="s">
        <v>1890</v>
      </c>
      <c r="DH27" s="1508" t="s">
        <v>1890</v>
      </c>
      <c r="DI27" s="1508" t="s">
        <v>1890</v>
      </c>
      <c r="DJ27" s="1508" t="s">
        <v>1890</v>
      </c>
      <c r="DK27" s="1508" t="s">
        <v>1890</v>
      </c>
      <c r="DL27" s="1508" t="s">
        <v>1890</v>
      </c>
      <c r="DM27" s="1508" t="s">
        <v>1890</v>
      </c>
      <c r="DN27" s="1508" t="s">
        <v>1890</v>
      </c>
      <c r="DO27" s="1508" t="s">
        <v>1890</v>
      </c>
      <c r="DP27" s="1508" t="s">
        <v>1890</v>
      </c>
      <c r="DQ27" s="1508" t="s">
        <v>1890</v>
      </c>
      <c r="DR27" s="1508" t="s">
        <v>1890</v>
      </c>
      <c r="DS27" s="1508" t="s">
        <v>1890</v>
      </c>
      <c r="DT27" s="1233" t="s">
        <v>1890</v>
      </c>
      <c r="DU27" s="1233" t="s">
        <v>1890</v>
      </c>
      <c r="DV27" s="1233" t="s">
        <v>1890</v>
      </c>
      <c r="DW27" s="1233" t="s">
        <v>1890</v>
      </c>
      <c r="DX27" s="1233" t="s">
        <v>1890</v>
      </c>
      <c r="DY27" s="1233" t="s">
        <v>1890</v>
      </c>
    </row>
    <row r="28" spans="2:129" x14ac:dyDescent="0.25">
      <c r="B28" s="1668"/>
      <c r="C28" s="1505" t="s">
        <v>1602</v>
      </c>
      <c r="D28" s="1439" t="s">
        <v>1725</v>
      </c>
      <c r="E28" s="1267" t="s">
        <v>831</v>
      </c>
      <c r="F28" s="1438" t="s">
        <v>1890</v>
      </c>
      <c r="G28" s="1438" t="s">
        <v>1890</v>
      </c>
      <c r="H28" s="1439" t="s">
        <v>84</v>
      </c>
      <c r="I28" s="1476" t="s">
        <v>1890</v>
      </c>
      <c r="J28" s="1477" t="s">
        <v>1890</v>
      </c>
      <c r="K28" s="1477" t="s">
        <v>1890</v>
      </c>
      <c r="L28" s="1477" t="s">
        <v>1890</v>
      </c>
      <c r="M28" s="1477" t="s">
        <v>1890</v>
      </c>
      <c r="N28" s="1509" t="s">
        <v>1890</v>
      </c>
      <c r="O28" s="1509">
        <v>3.5000000000000003E-2</v>
      </c>
      <c r="P28" s="1509">
        <v>3.5000000000000003E-2</v>
      </c>
      <c r="Q28" s="1509">
        <v>3.5000000000000003E-2</v>
      </c>
      <c r="R28" s="1509">
        <v>3.5000000000000003E-2</v>
      </c>
      <c r="S28" s="1509">
        <v>3.5000000000000003E-2</v>
      </c>
      <c r="T28" s="1509">
        <v>3.5000000000000003E-2</v>
      </c>
      <c r="U28" s="1509">
        <v>3.5000000000000003E-2</v>
      </c>
      <c r="V28" s="1509">
        <v>3.5000000000000003E-2</v>
      </c>
      <c r="W28" s="1509">
        <v>3.5000000000000003E-2</v>
      </c>
      <c r="X28" s="1509">
        <v>3.5000000000000003E-2</v>
      </c>
      <c r="Y28" s="1509">
        <v>3.5000000000000003E-2</v>
      </c>
      <c r="Z28" s="1509">
        <v>3.5000000000000003E-2</v>
      </c>
      <c r="AA28" s="1509">
        <v>3.5000000000000003E-2</v>
      </c>
      <c r="AB28" s="1509">
        <v>3.5000000000000003E-2</v>
      </c>
      <c r="AC28" s="1509">
        <v>3.5000000000000003E-2</v>
      </c>
      <c r="AD28" s="1509">
        <v>3.5000000000000003E-2</v>
      </c>
      <c r="AE28" s="1509">
        <v>3.5000000000000003E-2</v>
      </c>
      <c r="AF28" s="1509">
        <v>3.5000000000000003E-2</v>
      </c>
      <c r="AG28" s="1509">
        <v>3.5000000000000003E-2</v>
      </c>
      <c r="AH28" s="1509">
        <v>3.5000000000000003E-2</v>
      </c>
      <c r="AI28" s="1509">
        <v>3.5000000000000003E-2</v>
      </c>
      <c r="AJ28" s="1509">
        <v>3.5000000000000003E-2</v>
      </c>
      <c r="AK28" s="1509">
        <v>3.5000000000000003E-2</v>
      </c>
      <c r="AL28" s="1509">
        <v>3.5000000000000003E-2</v>
      </c>
      <c r="AM28" s="1509">
        <v>3.5000000000000003E-2</v>
      </c>
      <c r="AN28" s="1509">
        <v>3.5000000000000003E-2</v>
      </c>
      <c r="AO28" s="1509">
        <v>3.5000000000000003E-2</v>
      </c>
      <c r="AP28" s="1509">
        <v>3.5000000000000003E-2</v>
      </c>
      <c r="AQ28" s="1509">
        <v>3.5000000000000003E-2</v>
      </c>
      <c r="AR28" s="1509">
        <v>3.5000000000000003E-2</v>
      </c>
      <c r="AS28" s="1509">
        <v>0.03</v>
      </c>
      <c r="AT28" s="1509">
        <v>0.03</v>
      </c>
      <c r="AU28" s="1509">
        <v>0.03</v>
      </c>
      <c r="AV28" s="1509">
        <v>0.03</v>
      </c>
      <c r="AW28" s="1509">
        <v>0.03</v>
      </c>
      <c r="AX28" s="1509">
        <v>0.03</v>
      </c>
      <c r="AY28" s="1509">
        <v>0.03</v>
      </c>
      <c r="AZ28" s="1509">
        <v>0.03</v>
      </c>
      <c r="BA28" s="1509">
        <v>0.03</v>
      </c>
      <c r="BB28" s="1509">
        <v>0.03</v>
      </c>
      <c r="BC28" s="1509">
        <v>0.03</v>
      </c>
      <c r="BD28" s="1509">
        <v>0.03</v>
      </c>
      <c r="BE28" s="1509">
        <v>0.03</v>
      </c>
      <c r="BF28" s="1509">
        <v>0.03</v>
      </c>
      <c r="BG28" s="1509">
        <v>0.03</v>
      </c>
      <c r="BH28" s="1509">
        <v>0.03</v>
      </c>
      <c r="BI28" s="1509">
        <v>0.03</v>
      </c>
      <c r="BJ28" s="1509">
        <v>0.03</v>
      </c>
      <c r="BK28" s="1509">
        <v>0.03</v>
      </c>
      <c r="BL28" s="1509">
        <v>0.03</v>
      </c>
      <c r="BM28" s="1509">
        <v>0.03</v>
      </c>
      <c r="BN28" s="1509">
        <v>0.03</v>
      </c>
      <c r="BO28" s="1509">
        <v>0.03</v>
      </c>
      <c r="BP28" s="1509">
        <v>0.03</v>
      </c>
      <c r="BQ28" s="1509">
        <v>0.03</v>
      </c>
      <c r="BR28" s="1509">
        <v>0.03</v>
      </c>
      <c r="BS28" s="1509">
        <v>0.03</v>
      </c>
      <c r="BT28" s="1509">
        <v>0.03</v>
      </c>
      <c r="BU28" s="1509">
        <v>0.03</v>
      </c>
      <c r="BV28" s="1509">
        <v>0.03</v>
      </c>
      <c r="BW28" s="1509">
        <v>0.03</v>
      </c>
      <c r="BX28" s="1509">
        <v>0.03</v>
      </c>
      <c r="BY28" s="1509">
        <v>0.03</v>
      </c>
      <c r="BZ28" s="1509">
        <v>0.03</v>
      </c>
      <c r="CA28" s="1509">
        <v>0.03</v>
      </c>
      <c r="CB28" s="1509">
        <v>0.03</v>
      </c>
      <c r="CC28" s="1509">
        <v>0.03</v>
      </c>
      <c r="CD28" s="1509">
        <v>0.03</v>
      </c>
      <c r="CE28" s="1509">
        <v>0.03</v>
      </c>
      <c r="CF28" s="1509">
        <v>0.03</v>
      </c>
      <c r="CG28" s="1509">
        <v>0.03</v>
      </c>
      <c r="CH28" s="1509">
        <v>0.03</v>
      </c>
      <c r="CI28" s="1509">
        <v>0.03</v>
      </c>
      <c r="CJ28" s="1509">
        <v>0.03</v>
      </c>
      <c r="CK28" s="1509">
        <v>0.03</v>
      </c>
      <c r="CL28" s="1509">
        <v>2.5000000000000001E-2</v>
      </c>
      <c r="CM28" s="1509">
        <v>2.5000000000000001E-2</v>
      </c>
      <c r="CN28" s="1509">
        <v>2.5000000000000001E-2</v>
      </c>
      <c r="CO28" s="1509">
        <v>2.5000000000000001E-2</v>
      </c>
      <c r="CP28" s="1510">
        <v>2.5000000000000001E-2</v>
      </c>
      <c r="CQ28" s="1508" t="s">
        <v>1890</v>
      </c>
      <c r="CR28" s="1508" t="s">
        <v>1890</v>
      </c>
      <c r="CS28" s="1508" t="s">
        <v>1890</v>
      </c>
      <c r="CT28" s="1508" t="s">
        <v>1890</v>
      </c>
      <c r="CU28" s="1508" t="s">
        <v>1890</v>
      </c>
      <c r="CV28" s="1508" t="s">
        <v>1890</v>
      </c>
      <c r="CW28" s="1508" t="s">
        <v>1890</v>
      </c>
      <c r="CX28" s="1508" t="s">
        <v>1890</v>
      </c>
      <c r="CY28" s="1508" t="s">
        <v>1890</v>
      </c>
      <c r="CZ28" s="1508" t="s">
        <v>1890</v>
      </c>
      <c r="DA28" s="1508" t="s">
        <v>1890</v>
      </c>
      <c r="DB28" s="1508" t="s">
        <v>1890</v>
      </c>
      <c r="DC28" s="1508" t="s">
        <v>1890</v>
      </c>
      <c r="DD28" s="1508" t="s">
        <v>1890</v>
      </c>
      <c r="DE28" s="1508" t="s">
        <v>1890</v>
      </c>
      <c r="DF28" s="1508" t="s">
        <v>1890</v>
      </c>
      <c r="DG28" s="1508" t="s">
        <v>1890</v>
      </c>
      <c r="DH28" s="1508" t="s">
        <v>1890</v>
      </c>
      <c r="DI28" s="1508" t="s">
        <v>1890</v>
      </c>
      <c r="DJ28" s="1508" t="s">
        <v>1890</v>
      </c>
      <c r="DK28" s="1508" t="s">
        <v>1890</v>
      </c>
      <c r="DL28" s="1508" t="s">
        <v>1890</v>
      </c>
      <c r="DM28" s="1508" t="s">
        <v>1890</v>
      </c>
      <c r="DN28" s="1508" t="s">
        <v>1890</v>
      </c>
      <c r="DO28" s="1508" t="s">
        <v>1890</v>
      </c>
      <c r="DP28" s="1508" t="s">
        <v>1890</v>
      </c>
      <c r="DQ28" s="1508" t="s">
        <v>1890</v>
      </c>
      <c r="DR28" s="1508" t="s">
        <v>1890</v>
      </c>
      <c r="DS28" s="1508" t="s">
        <v>1890</v>
      </c>
      <c r="DT28" s="1233" t="s">
        <v>1890</v>
      </c>
      <c r="DU28" s="1233" t="s">
        <v>1890</v>
      </c>
      <c r="DV28" s="1233" t="s">
        <v>1890</v>
      </c>
      <c r="DW28" s="1233" t="s">
        <v>1890</v>
      </c>
      <c r="DX28" s="1233" t="s">
        <v>1890</v>
      </c>
      <c r="DY28" s="1233" t="s">
        <v>1890</v>
      </c>
    </row>
    <row r="29" spans="2:129" x14ac:dyDescent="0.25">
      <c r="B29" s="1668"/>
      <c r="C29" s="1505" t="s">
        <v>1602</v>
      </c>
      <c r="D29" s="1439" t="s">
        <v>1725</v>
      </c>
      <c r="E29" s="1267" t="s">
        <v>814</v>
      </c>
      <c r="F29" s="1438" t="s">
        <v>1890</v>
      </c>
      <c r="G29" s="1438" t="s">
        <v>1890</v>
      </c>
      <c r="H29" s="1439" t="s">
        <v>84</v>
      </c>
      <c r="I29" s="1476" t="s">
        <v>1890</v>
      </c>
      <c r="J29" s="1477" t="s">
        <v>1890</v>
      </c>
      <c r="K29" s="1477" t="s">
        <v>1890</v>
      </c>
      <c r="L29" s="1477" t="s">
        <v>1890</v>
      </c>
      <c r="M29" s="1477" t="s">
        <v>1890</v>
      </c>
      <c r="N29" s="1509" t="s">
        <v>1890</v>
      </c>
      <c r="O29" s="1509">
        <v>0.96618357487922713</v>
      </c>
      <c r="P29" s="1509">
        <v>0.93351070036640305</v>
      </c>
      <c r="Q29" s="1509">
        <v>0.90194270566802237</v>
      </c>
      <c r="R29" s="1509">
        <v>0.87144222769857238</v>
      </c>
      <c r="S29" s="1509">
        <v>0.84197316685852408</v>
      </c>
      <c r="T29" s="1509">
        <v>0.81350064430775282</v>
      </c>
      <c r="U29" s="1509">
        <v>0.78599096068381924</v>
      </c>
      <c r="V29" s="1509">
        <v>0.75941155621625056</v>
      </c>
      <c r="W29" s="1509">
        <v>0.73373097218961414</v>
      </c>
      <c r="X29" s="1509">
        <v>0.70891881370977217</v>
      </c>
      <c r="Y29" s="1509">
        <v>0.68494571372924851</v>
      </c>
      <c r="Z29" s="1509">
        <v>0.66178329828912907</v>
      </c>
      <c r="AA29" s="1509">
        <v>0.63940415293635666</v>
      </c>
      <c r="AB29" s="1509">
        <v>0.61778179027667313</v>
      </c>
      <c r="AC29" s="1509">
        <v>0.59689061862480497</v>
      </c>
      <c r="AD29" s="1509">
        <v>0.57670591171478747</v>
      </c>
      <c r="AE29" s="1509">
        <v>0.55720377943457733</v>
      </c>
      <c r="AF29" s="1509">
        <v>0.53836113955031628</v>
      </c>
      <c r="AG29" s="1509">
        <v>0.520155690386779</v>
      </c>
      <c r="AH29" s="1509">
        <v>0.50256588443167061</v>
      </c>
      <c r="AI29" s="1509">
        <v>0.48557090283253201</v>
      </c>
      <c r="AJ29" s="1509">
        <v>0.46915063075606961</v>
      </c>
      <c r="AK29" s="1509">
        <v>0.45328563358074364</v>
      </c>
      <c r="AL29" s="1509">
        <v>0.43795713389443836</v>
      </c>
      <c r="AM29" s="1509">
        <v>0.42314698926998878</v>
      </c>
      <c r="AN29" s="1509">
        <v>0.40883767079225974</v>
      </c>
      <c r="AO29" s="1509">
        <v>0.39501224231136212</v>
      </c>
      <c r="AP29" s="1509">
        <v>0.38165434039745133</v>
      </c>
      <c r="AQ29" s="1509">
        <v>0.36874815497338298</v>
      </c>
      <c r="AR29" s="1509">
        <v>0.35627841060230242</v>
      </c>
      <c r="AS29" s="1509">
        <v>0.3459013695167984</v>
      </c>
      <c r="AT29" s="1509">
        <v>0.33582657234640623</v>
      </c>
      <c r="AU29" s="1509">
        <v>0.32604521587029728</v>
      </c>
      <c r="AV29" s="1509">
        <v>0.31654875327213333</v>
      </c>
      <c r="AW29" s="1509">
        <v>0.30732888667197411</v>
      </c>
      <c r="AX29" s="1509">
        <v>0.29837755987570302</v>
      </c>
      <c r="AY29" s="1509">
        <v>0.28968695133563405</v>
      </c>
      <c r="AZ29" s="1509">
        <v>0.28124946731614947</v>
      </c>
      <c r="BA29" s="1509">
        <v>0.27305773525839755</v>
      </c>
      <c r="BB29" s="1509">
        <v>0.26510459733825009</v>
      </c>
      <c r="BC29" s="1509">
        <v>0.25738310421189325</v>
      </c>
      <c r="BD29" s="1509">
        <v>0.24988650894358566</v>
      </c>
      <c r="BE29" s="1509">
        <v>0.24260826111027742</v>
      </c>
      <c r="BF29" s="1509">
        <v>0.23554200107793916</v>
      </c>
      <c r="BG29" s="1509">
        <v>0.22868155444460117</v>
      </c>
      <c r="BH29" s="1509">
        <v>0.22202092664524387</v>
      </c>
      <c r="BI29" s="1509">
        <v>0.215554297713829</v>
      </c>
      <c r="BJ29" s="1509">
        <v>0.20927601719789227</v>
      </c>
      <c r="BK29" s="1509">
        <v>0.20318059922125464</v>
      </c>
      <c r="BL29" s="1509">
        <v>0.19726271769053846</v>
      </c>
      <c r="BM29" s="1509">
        <v>0.19151720164129948</v>
      </c>
      <c r="BN29" s="1509">
        <v>0.18593903071970824</v>
      </c>
      <c r="BO29" s="1509">
        <v>0.18052333079583327</v>
      </c>
      <c r="BP29" s="1509">
        <v>0.17526536970469248</v>
      </c>
      <c r="BQ29" s="1509">
        <v>0.17016055311135189</v>
      </c>
      <c r="BR29" s="1509">
        <v>0.16520442049645817</v>
      </c>
      <c r="BS29" s="1509">
        <v>0.16039264125869726</v>
      </c>
      <c r="BT29" s="1509">
        <v>0.15572101093077401</v>
      </c>
      <c r="BU29" s="1509">
        <v>0.15118544750560586</v>
      </c>
      <c r="BV29" s="1509">
        <v>0.14678198786952024</v>
      </c>
      <c r="BW29" s="1509">
        <v>0.14250678433934003</v>
      </c>
      <c r="BX29" s="1509">
        <v>0.13835610130033013</v>
      </c>
      <c r="BY29" s="1509">
        <v>0.13432631194206807</v>
      </c>
      <c r="BZ29" s="1509">
        <v>0.13041389508938647</v>
      </c>
      <c r="CA29" s="1509">
        <v>0.12661543212561796</v>
      </c>
      <c r="CB29" s="1509">
        <v>0.12292760400545433</v>
      </c>
      <c r="CC29" s="1509">
        <v>0.11934718835481004</v>
      </c>
      <c r="CD29" s="1509">
        <v>0.11587105665515537</v>
      </c>
      <c r="CE29" s="1509">
        <v>0.11249617150985959</v>
      </c>
      <c r="CF29" s="1509">
        <v>0.10921958399015494</v>
      </c>
      <c r="CG29" s="1509">
        <v>0.10603843105840287</v>
      </c>
      <c r="CH29" s="1509">
        <v>0.10294993306641054</v>
      </c>
      <c r="CI29" s="1509">
        <v>9.9951391326612168E-2</v>
      </c>
      <c r="CJ29" s="1509">
        <v>9.7040185753992411E-2</v>
      </c>
      <c r="CK29" s="1509">
        <v>9.4213772576691654E-2</v>
      </c>
      <c r="CL29" s="1509">
        <v>9.1915875684577236E-2</v>
      </c>
      <c r="CM29" s="1509">
        <v>8.9674025058124135E-2</v>
      </c>
      <c r="CN29" s="1509">
        <v>8.7486853715243049E-2</v>
      </c>
      <c r="CO29" s="1509">
        <v>8.5353028014871282E-2</v>
      </c>
      <c r="CP29" s="1510">
        <v>8.3271246843776875E-2</v>
      </c>
      <c r="CQ29" s="1508" t="s">
        <v>1890</v>
      </c>
      <c r="CR29" s="1508" t="s">
        <v>1890</v>
      </c>
      <c r="CS29" s="1508" t="s">
        <v>1890</v>
      </c>
      <c r="CT29" s="1508" t="s">
        <v>1890</v>
      </c>
      <c r="CU29" s="1508" t="s">
        <v>1890</v>
      </c>
      <c r="CV29" s="1508" t="s">
        <v>1890</v>
      </c>
      <c r="CW29" s="1508" t="s">
        <v>1890</v>
      </c>
      <c r="CX29" s="1508" t="s">
        <v>1890</v>
      </c>
      <c r="CY29" s="1508" t="s">
        <v>1890</v>
      </c>
      <c r="CZ29" s="1508" t="s">
        <v>1890</v>
      </c>
      <c r="DA29" s="1508" t="s">
        <v>1890</v>
      </c>
      <c r="DB29" s="1508" t="s">
        <v>1890</v>
      </c>
      <c r="DC29" s="1508" t="s">
        <v>1890</v>
      </c>
      <c r="DD29" s="1508" t="s">
        <v>1890</v>
      </c>
      <c r="DE29" s="1508" t="s">
        <v>1890</v>
      </c>
      <c r="DF29" s="1508" t="s">
        <v>1890</v>
      </c>
      <c r="DG29" s="1508" t="s">
        <v>1890</v>
      </c>
      <c r="DH29" s="1508" t="s">
        <v>1890</v>
      </c>
      <c r="DI29" s="1508" t="s">
        <v>1890</v>
      </c>
      <c r="DJ29" s="1508" t="s">
        <v>1890</v>
      </c>
      <c r="DK29" s="1508" t="s">
        <v>1890</v>
      </c>
      <c r="DL29" s="1508" t="s">
        <v>1890</v>
      </c>
      <c r="DM29" s="1508" t="s">
        <v>1890</v>
      </c>
      <c r="DN29" s="1508" t="s">
        <v>1890</v>
      </c>
      <c r="DO29" s="1508" t="s">
        <v>1890</v>
      </c>
      <c r="DP29" s="1508" t="s">
        <v>1890</v>
      </c>
      <c r="DQ29" s="1508" t="s">
        <v>1890</v>
      </c>
      <c r="DR29" s="1508" t="s">
        <v>1890</v>
      </c>
      <c r="DS29" s="1508" t="s">
        <v>1890</v>
      </c>
      <c r="DT29" s="1233" t="s">
        <v>1890</v>
      </c>
      <c r="DU29" s="1233" t="s">
        <v>1890</v>
      </c>
      <c r="DV29" s="1233" t="s">
        <v>1890</v>
      </c>
      <c r="DW29" s="1233" t="s">
        <v>1890</v>
      </c>
      <c r="DX29" s="1233" t="s">
        <v>1890</v>
      </c>
      <c r="DY29" s="1233" t="s">
        <v>1890</v>
      </c>
    </row>
    <row r="30" spans="2:129" x14ac:dyDescent="0.25">
      <c r="B30" s="1668"/>
      <c r="C30" s="1505" t="s">
        <v>1602</v>
      </c>
      <c r="D30" s="1439" t="s">
        <v>1725</v>
      </c>
      <c r="E30" s="1267" t="s">
        <v>815</v>
      </c>
      <c r="F30" s="1438" t="s">
        <v>816</v>
      </c>
      <c r="G30" s="1438" t="s">
        <v>1890</v>
      </c>
      <c r="H30" s="1439" t="s">
        <v>817</v>
      </c>
      <c r="I30" s="1476" t="s">
        <v>1890</v>
      </c>
      <c r="J30" s="1477" t="s">
        <v>1890</v>
      </c>
      <c r="K30" s="1477" t="s">
        <v>1890</v>
      </c>
      <c r="L30" s="1477" t="s">
        <v>1890</v>
      </c>
      <c r="M30" s="1477" t="s">
        <v>1890</v>
      </c>
      <c r="N30" s="1509" t="s">
        <v>1890</v>
      </c>
      <c r="O30" s="1509" t="s">
        <v>1890</v>
      </c>
      <c r="P30" s="1509" t="s">
        <v>1890</v>
      </c>
      <c r="Q30" s="1509" t="s">
        <v>1890</v>
      </c>
      <c r="R30" s="1509" t="s">
        <v>1890</v>
      </c>
      <c r="S30" s="1509" t="s">
        <v>1890</v>
      </c>
      <c r="T30" s="1509" t="s">
        <v>1890</v>
      </c>
      <c r="U30" s="1509" t="s">
        <v>1890</v>
      </c>
      <c r="V30" s="1509" t="s">
        <v>1890</v>
      </c>
      <c r="W30" s="1509" t="s">
        <v>1890</v>
      </c>
      <c r="X30" s="1509" t="s">
        <v>1890</v>
      </c>
      <c r="Y30" s="1509" t="s">
        <v>1890</v>
      </c>
      <c r="Z30" s="1509" t="s">
        <v>1890</v>
      </c>
      <c r="AA30" s="1509" t="s">
        <v>1890</v>
      </c>
      <c r="AB30" s="1509" t="s">
        <v>1890</v>
      </c>
      <c r="AC30" s="1509" t="s">
        <v>1890</v>
      </c>
      <c r="AD30" s="1509" t="s">
        <v>1890</v>
      </c>
      <c r="AE30" s="1509" t="s">
        <v>1890</v>
      </c>
      <c r="AF30" s="1509" t="s">
        <v>1890</v>
      </c>
      <c r="AG30" s="1509" t="s">
        <v>1890</v>
      </c>
      <c r="AH30" s="1509" t="s">
        <v>1890</v>
      </c>
      <c r="AI30" s="1509" t="s">
        <v>1890</v>
      </c>
      <c r="AJ30" s="1509" t="s">
        <v>1890</v>
      </c>
      <c r="AK30" s="1509" t="s">
        <v>1890</v>
      </c>
      <c r="AL30" s="1509" t="s">
        <v>1890</v>
      </c>
      <c r="AM30" s="1509" t="s">
        <v>1890</v>
      </c>
      <c r="AN30" s="1509" t="s">
        <v>1890</v>
      </c>
      <c r="AO30" s="1509" t="s">
        <v>1890</v>
      </c>
      <c r="AP30" s="1509" t="s">
        <v>1890</v>
      </c>
      <c r="AQ30" s="1509" t="s">
        <v>1890</v>
      </c>
      <c r="AR30" s="1509" t="s">
        <v>1890</v>
      </c>
      <c r="AS30" s="1509" t="s">
        <v>1890</v>
      </c>
      <c r="AT30" s="1509" t="s">
        <v>1890</v>
      </c>
      <c r="AU30" s="1509" t="s">
        <v>1890</v>
      </c>
      <c r="AV30" s="1509" t="s">
        <v>1890</v>
      </c>
      <c r="AW30" s="1509" t="s">
        <v>1890</v>
      </c>
      <c r="AX30" s="1509" t="s">
        <v>1890</v>
      </c>
      <c r="AY30" s="1509" t="s">
        <v>1890</v>
      </c>
      <c r="AZ30" s="1509" t="s">
        <v>1890</v>
      </c>
      <c r="BA30" s="1509" t="s">
        <v>1890</v>
      </c>
      <c r="BB30" s="1509" t="s">
        <v>1890</v>
      </c>
      <c r="BC30" s="1509" t="s">
        <v>1890</v>
      </c>
      <c r="BD30" s="1509" t="s">
        <v>1890</v>
      </c>
      <c r="BE30" s="1509" t="s">
        <v>1890</v>
      </c>
      <c r="BF30" s="1509" t="s">
        <v>1890</v>
      </c>
      <c r="BG30" s="1509" t="s">
        <v>1890</v>
      </c>
      <c r="BH30" s="1509" t="s">
        <v>1890</v>
      </c>
      <c r="BI30" s="1509" t="s">
        <v>1890</v>
      </c>
      <c r="BJ30" s="1509" t="s">
        <v>1890</v>
      </c>
      <c r="BK30" s="1509" t="s">
        <v>1890</v>
      </c>
      <c r="BL30" s="1509" t="s">
        <v>1890</v>
      </c>
      <c r="BM30" s="1509" t="s">
        <v>1890</v>
      </c>
      <c r="BN30" s="1509" t="s">
        <v>1890</v>
      </c>
      <c r="BO30" s="1509" t="s">
        <v>1890</v>
      </c>
      <c r="BP30" s="1509" t="s">
        <v>1890</v>
      </c>
      <c r="BQ30" s="1509" t="s">
        <v>1890</v>
      </c>
      <c r="BR30" s="1509" t="s">
        <v>1890</v>
      </c>
      <c r="BS30" s="1509" t="s">
        <v>1890</v>
      </c>
      <c r="BT30" s="1509" t="s">
        <v>1890</v>
      </c>
      <c r="BU30" s="1509" t="s">
        <v>1890</v>
      </c>
      <c r="BV30" s="1509" t="s">
        <v>1890</v>
      </c>
      <c r="BW30" s="1509" t="s">
        <v>1890</v>
      </c>
      <c r="BX30" s="1509" t="s">
        <v>1890</v>
      </c>
      <c r="BY30" s="1509" t="s">
        <v>1890</v>
      </c>
      <c r="BZ30" s="1509" t="s">
        <v>1890</v>
      </c>
      <c r="CA30" s="1509" t="s">
        <v>1890</v>
      </c>
      <c r="CB30" s="1509" t="s">
        <v>1890</v>
      </c>
      <c r="CC30" s="1509" t="s">
        <v>1890</v>
      </c>
      <c r="CD30" s="1509" t="s">
        <v>1890</v>
      </c>
      <c r="CE30" s="1509" t="s">
        <v>1890</v>
      </c>
      <c r="CF30" s="1509" t="s">
        <v>1890</v>
      </c>
      <c r="CG30" s="1509" t="s">
        <v>1890</v>
      </c>
      <c r="CH30" s="1509" t="s">
        <v>1890</v>
      </c>
      <c r="CI30" s="1509" t="s">
        <v>1890</v>
      </c>
      <c r="CJ30" s="1509" t="s">
        <v>1890</v>
      </c>
      <c r="CK30" s="1509" t="s">
        <v>1890</v>
      </c>
      <c r="CL30" s="1509" t="s">
        <v>1890</v>
      </c>
      <c r="CM30" s="1509" t="s">
        <v>1890</v>
      </c>
      <c r="CN30" s="1509" t="s">
        <v>1890</v>
      </c>
      <c r="CO30" s="1509" t="s">
        <v>1890</v>
      </c>
      <c r="CP30" s="1510" t="s">
        <v>1890</v>
      </c>
      <c r="CQ30" s="1508" t="s">
        <v>1890</v>
      </c>
      <c r="CR30" s="1508" t="s">
        <v>1890</v>
      </c>
      <c r="CS30" s="1508" t="s">
        <v>1890</v>
      </c>
      <c r="CT30" s="1508" t="s">
        <v>1890</v>
      </c>
      <c r="CU30" s="1508" t="s">
        <v>1890</v>
      </c>
      <c r="CV30" s="1508" t="s">
        <v>1890</v>
      </c>
      <c r="CW30" s="1508" t="s">
        <v>1890</v>
      </c>
      <c r="CX30" s="1508" t="s">
        <v>1890</v>
      </c>
      <c r="CY30" s="1508" t="s">
        <v>1890</v>
      </c>
      <c r="CZ30" s="1508" t="s">
        <v>1890</v>
      </c>
      <c r="DA30" s="1508" t="s">
        <v>1890</v>
      </c>
      <c r="DB30" s="1508" t="s">
        <v>1890</v>
      </c>
      <c r="DC30" s="1508" t="s">
        <v>1890</v>
      </c>
      <c r="DD30" s="1508" t="s">
        <v>1890</v>
      </c>
      <c r="DE30" s="1508" t="s">
        <v>1890</v>
      </c>
      <c r="DF30" s="1508" t="s">
        <v>1890</v>
      </c>
      <c r="DG30" s="1508" t="s">
        <v>1890</v>
      </c>
      <c r="DH30" s="1508" t="s">
        <v>1890</v>
      </c>
      <c r="DI30" s="1508" t="s">
        <v>1890</v>
      </c>
      <c r="DJ30" s="1508" t="s">
        <v>1890</v>
      </c>
      <c r="DK30" s="1508" t="s">
        <v>1890</v>
      </c>
      <c r="DL30" s="1508" t="s">
        <v>1890</v>
      </c>
      <c r="DM30" s="1508" t="s">
        <v>1890</v>
      </c>
      <c r="DN30" s="1508" t="s">
        <v>1890</v>
      </c>
      <c r="DO30" s="1508" t="s">
        <v>1890</v>
      </c>
      <c r="DP30" s="1508" t="s">
        <v>1890</v>
      </c>
      <c r="DQ30" s="1508" t="s">
        <v>1890</v>
      </c>
      <c r="DR30" s="1508" t="s">
        <v>1890</v>
      </c>
      <c r="DS30" s="1508" t="s">
        <v>1890</v>
      </c>
      <c r="DT30" s="1233" t="s">
        <v>1890</v>
      </c>
      <c r="DU30" s="1233" t="s">
        <v>1890</v>
      </c>
      <c r="DV30" s="1233" t="s">
        <v>1890</v>
      </c>
      <c r="DW30" s="1233" t="s">
        <v>1890</v>
      </c>
      <c r="DX30" s="1233" t="s">
        <v>1890</v>
      </c>
      <c r="DY30" s="1233" t="s">
        <v>1890</v>
      </c>
    </row>
    <row r="31" spans="2:129" x14ac:dyDescent="0.25">
      <c r="B31" s="1668"/>
      <c r="C31" s="1505" t="s">
        <v>1602</v>
      </c>
      <c r="D31" s="1439" t="s">
        <v>1725</v>
      </c>
      <c r="E31" s="1267" t="s">
        <v>815</v>
      </c>
      <c r="F31" s="1438" t="s">
        <v>818</v>
      </c>
      <c r="G31" s="1438" t="s">
        <v>1890</v>
      </c>
      <c r="H31" s="1439" t="s">
        <v>817</v>
      </c>
      <c r="I31" s="1476" t="s">
        <v>1890</v>
      </c>
      <c r="J31" s="1477" t="s">
        <v>1890</v>
      </c>
      <c r="K31" s="1477" t="s">
        <v>1890</v>
      </c>
      <c r="L31" s="1477" t="s">
        <v>1890</v>
      </c>
      <c r="M31" s="1477" t="s">
        <v>1890</v>
      </c>
      <c r="N31" s="1509" t="s">
        <v>1890</v>
      </c>
      <c r="O31" s="1509" t="s">
        <v>1890</v>
      </c>
      <c r="P31" s="1509" t="s">
        <v>1890</v>
      </c>
      <c r="Q31" s="1509" t="s">
        <v>1890</v>
      </c>
      <c r="R31" s="1509" t="s">
        <v>1890</v>
      </c>
      <c r="S31" s="1509" t="s">
        <v>1890</v>
      </c>
      <c r="T31" s="1509" t="s">
        <v>1890</v>
      </c>
      <c r="U31" s="1509" t="s">
        <v>1890</v>
      </c>
      <c r="V31" s="1509" t="s">
        <v>1890</v>
      </c>
      <c r="W31" s="1509" t="s">
        <v>1890</v>
      </c>
      <c r="X31" s="1509" t="s">
        <v>1890</v>
      </c>
      <c r="Y31" s="1509" t="s">
        <v>1890</v>
      </c>
      <c r="Z31" s="1509" t="s">
        <v>1890</v>
      </c>
      <c r="AA31" s="1509" t="s">
        <v>1890</v>
      </c>
      <c r="AB31" s="1509" t="s">
        <v>1890</v>
      </c>
      <c r="AC31" s="1509" t="s">
        <v>1890</v>
      </c>
      <c r="AD31" s="1509" t="s">
        <v>1890</v>
      </c>
      <c r="AE31" s="1509" t="s">
        <v>1890</v>
      </c>
      <c r="AF31" s="1509" t="s">
        <v>1890</v>
      </c>
      <c r="AG31" s="1509" t="s">
        <v>1890</v>
      </c>
      <c r="AH31" s="1509" t="s">
        <v>1890</v>
      </c>
      <c r="AI31" s="1509" t="s">
        <v>1890</v>
      </c>
      <c r="AJ31" s="1509" t="s">
        <v>1890</v>
      </c>
      <c r="AK31" s="1509" t="s">
        <v>1890</v>
      </c>
      <c r="AL31" s="1509" t="s">
        <v>1890</v>
      </c>
      <c r="AM31" s="1509" t="s">
        <v>1890</v>
      </c>
      <c r="AN31" s="1509" t="s">
        <v>1890</v>
      </c>
      <c r="AO31" s="1509" t="s">
        <v>1890</v>
      </c>
      <c r="AP31" s="1509" t="s">
        <v>1890</v>
      </c>
      <c r="AQ31" s="1509" t="s">
        <v>1890</v>
      </c>
      <c r="AR31" s="1509" t="s">
        <v>1890</v>
      </c>
      <c r="AS31" s="1509" t="s">
        <v>1890</v>
      </c>
      <c r="AT31" s="1509" t="s">
        <v>1890</v>
      </c>
      <c r="AU31" s="1509" t="s">
        <v>1890</v>
      </c>
      <c r="AV31" s="1509" t="s">
        <v>1890</v>
      </c>
      <c r="AW31" s="1509" t="s">
        <v>1890</v>
      </c>
      <c r="AX31" s="1509" t="s">
        <v>1890</v>
      </c>
      <c r="AY31" s="1509" t="s">
        <v>1890</v>
      </c>
      <c r="AZ31" s="1509" t="s">
        <v>1890</v>
      </c>
      <c r="BA31" s="1509" t="s">
        <v>1890</v>
      </c>
      <c r="BB31" s="1509" t="s">
        <v>1890</v>
      </c>
      <c r="BC31" s="1509" t="s">
        <v>1890</v>
      </c>
      <c r="BD31" s="1509" t="s">
        <v>1890</v>
      </c>
      <c r="BE31" s="1509" t="s">
        <v>1890</v>
      </c>
      <c r="BF31" s="1509" t="s">
        <v>1890</v>
      </c>
      <c r="BG31" s="1509" t="s">
        <v>1890</v>
      </c>
      <c r="BH31" s="1509" t="s">
        <v>1890</v>
      </c>
      <c r="BI31" s="1509" t="s">
        <v>1890</v>
      </c>
      <c r="BJ31" s="1509" t="s">
        <v>1890</v>
      </c>
      <c r="BK31" s="1509" t="s">
        <v>1890</v>
      </c>
      <c r="BL31" s="1509" t="s">
        <v>1890</v>
      </c>
      <c r="BM31" s="1509" t="s">
        <v>1890</v>
      </c>
      <c r="BN31" s="1509" t="s">
        <v>1890</v>
      </c>
      <c r="BO31" s="1509" t="s">
        <v>1890</v>
      </c>
      <c r="BP31" s="1509" t="s">
        <v>1890</v>
      </c>
      <c r="BQ31" s="1509" t="s">
        <v>1890</v>
      </c>
      <c r="BR31" s="1509" t="s">
        <v>1890</v>
      </c>
      <c r="BS31" s="1509" t="s">
        <v>1890</v>
      </c>
      <c r="BT31" s="1509" t="s">
        <v>1890</v>
      </c>
      <c r="BU31" s="1509" t="s">
        <v>1890</v>
      </c>
      <c r="BV31" s="1509" t="s">
        <v>1890</v>
      </c>
      <c r="BW31" s="1509" t="s">
        <v>1890</v>
      </c>
      <c r="BX31" s="1509" t="s">
        <v>1890</v>
      </c>
      <c r="BY31" s="1509" t="s">
        <v>1890</v>
      </c>
      <c r="BZ31" s="1509" t="s">
        <v>1890</v>
      </c>
      <c r="CA31" s="1509" t="s">
        <v>1890</v>
      </c>
      <c r="CB31" s="1509" t="s">
        <v>1890</v>
      </c>
      <c r="CC31" s="1509" t="s">
        <v>1890</v>
      </c>
      <c r="CD31" s="1509" t="s">
        <v>1890</v>
      </c>
      <c r="CE31" s="1509" t="s">
        <v>1890</v>
      </c>
      <c r="CF31" s="1509" t="s">
        <v>1890</v>
      </c>
      <c r="CG31" s="1509" t="s">
        <v>1890</v>
      </c>
      <c r="CH31" s="1509" t="s">
        <v>1890</v>
      </c>
      <c r="CI31" s="1509" t="s">
        <v>1890</v>
      </c>
      <c r="CJ31" s="1509" t="s">
        <v>1890</v>
      </c>
      <c r="CK31" s="1509" t="s">
        <v>1890</v>
      </c>
      <c r="CL31" s="1509" t="s">
        <v>1890</v>
      </c>
      <c r="CM31" s="1509" t="s">
        <v>1890</v>
      </c>
      <c r="CN31" s="1509" t="s">
        <v>1890</v>
      </c>
      <c r="CO31" s="1509" t="s">
        <v>1890</v>
      </c>
      <c r="CP31" s="1510" t="s">
        <v>1890</v>
      </c>
      <c r="CQ31" s="1508" t="s">
        <v>1890</v>
      </c>
      <c r="CR31" s="1508" t="s">
        <v>1890</v>
      </c>
      <c r="CS31" s="1508" t="s">
        <v>1890</v>
      </c>
      <c r="CT31" s="1508" t="s">
        <v>1890</v>
      </c>
      <c r="CU31" s="1508" t="s">
        <v>1890</v>
      </c>
      <c r="CV31" s="1508" t="s">
        <v>1890</v>
      </c>
      <c r="CW31" s="1508" t="s">
        <v>1890</v>
      </c>
      <c r="CX31" s="1508" t="s">
        <v>1890</v>
      </c>
      <c r="CY31" s="1508" t="s">
        <v>1890</v>
      </c>
      <c r="CZ31" s="1508" t="s">
        <v>1890</v>
      </c>
      <c r="DA31" s="1508" t="s">
        <v>1890</v>
      </c>
      <c r="DB31" s="1508" t="s">
        <v>1890</v>
      </c>
      <c r="DC31" s="1508" t="s">
        <v>1890</v>
      </c>
      <c r="DD31" s="1508" t="s">
        <v>1890</v>
      </c>
      <c r="DE31" s="1508" t="s">
        <v>1890</v>
      </c>
      <c r="DF31" s="1508" t="s">
        <v>1890</v>
      </c>
      <c r="DG31" s="1508" t="s">
        <v>1890</v>
      </c>
      <c r="DH31" s="1508" t="s">
        <v>1890</v>
      </c>
      <c r="DI31" s="1508" t="s">
        <v>1890</v>
      </c>
      <c r="DJ31" s="1508" t="s">
        <v>1890</v>
      </c>
      <c r="DK31" s="1508" t="s">
        <v>1890</v>
      </c>
      <c r="DL31" s="1508" t="s">
        <v>1890</v>
      </c>
      <c r="DM31" s="1508" t="s">
        <v>1890</v>
      </c>
      <c r="DN31" s="1508" t="s">
        <v>1890</v>
      </c>
      <c r="DO31" s="1508" t="s">
        <v>1890</v>
      </c>
      <c r="DP31" s="1508" t="s">
        <v>1890</v>
      </c>
      <c r="DQ31" s="1508" t="s">
        <v>1890</v>
      </c>
      <c r="DR31" s="1508" t="s">
        <v>1890</v>
      </c>
      <c r="DS31" s="1508" t="s">
        <v>1890</v>
      </c>
      <c r="DT31" s="1233" t="s">
        <v>1890</v>
      </c>
      <c r="DU31" s="1233" t="s">
        <v>1890</v>
      </c>
      <c r="DV31" s="1233" t="s">
        <v>1890</v>
      </c>
      <c r="DW31" s="1233" t="s">
        <v>1890</v>
      </c>
      <c r="DX31" s="1233" t="s">
        <v>1890</v>
      </c>
      <c r="DY31" s="1233" t="s">
        <v>1890</v>
      </c>
    </row>
    <row r="32" spans="2:129" ht="14.4" thickBot="1" x14ac:dyDescent="0.3">
      <c r="B32" s="1668"/>
      <c r="C32" s="1505" t="s">
        <v>1602</v>
      </c>
      <c r="D32" s="1439" t="s">
        <v>1725</v>
      </c>
      <c r="E32" s="1267" t="s">
        <v>819</v>
      </c>
      <c r="F32" s="1438" t="s">
        <v>1890</v>
      </c>
      <c r="G32" s="1438" t="s">
        <v>1890</v>
      </c>
      <c r="H32" s="1439" t="s">
        <v>84</v>
      </c>
      <c r="I32" s="1476" t="s">
        <v>1890</v>
      </c>
      <c r="J32" s="1477" t="s">
        <v>1890</v>
      </c>
      <c r="K32" s="1477" t="s">
        <v>1890</v>
      </c>
      <c r="L32" s="1477" t="s">
        <v>1890</v>
      </c>
      <c r="M32" s="1477" t="s">
        <v>1890</v>
      </c>
      <c r="N32" s="1509" t="s">
        <v>1890</v>
      </c>
      <c r="O32" s="1509" t="s">
        <v>1890</v>
      </c>
      <c r="P32" s="1509" t="s">
        <v>1890</v>
      </c>
      <c r="Q32" s="1509" t="s">
        <v>1890</v>
      </c>
      <c r="R32" s="1509" t="s">
        <v>1890</v>
      </c>
      <c r="S32" s="1509" t="s">
        <v>1890</v>
      </c>
      <c r="T32" s="1509">
        <v>1.498996685182373E-2</v>
      </c>
      <c r="U32" s="1509">
        <v>4.3449179280648495E-2</v>
      </c>
      <c r="V32" s="1509">
        <v>6.996647227157568E-2</v>
      </c>
      <c r="W32" s="1509">
        <v>9.4640638821455042E-2</v>
      </c>
      <c r="X32" s="1509">
        <v>0.11756601095832926</v>
      </c>
      <c r="Y32" s="1509">
        <v>0.14651498778026811</v>
      </c>
      <c r="Z32" s="1509">
        <v>0.18076997156466537</v>
      </c>
      <c r="AA32" s="1509">
        <v>0.21249883669156358</v>
      </c>
      <c r="AB32" s="1509">
        <v>0.24184159240122616</v>
      </c>
      <c r="AC32" s="1509">
        <v>0.26893028233121374</v>
      </c>
      <c r="AD32" s="1509">
        <v>0.29987308580637417</v>
      </c>
      <c r="AE32" s="1509">
        <v>0.31195990120206507</v>
      </c>
      <c r="AF32" s="1509">
        <v>0.30141053256238176</v>
      </c>
      <c r="AG32" s="1509">
        <v>0.29121790585737367</v>
      </c>
      <c r="AH32" s="1509">
        <v>0.28136995735011949</v>
      </c>
      <c r="AI32" s="1509">
        <v>0.27185503125615412</v>
      </c>
      <c r="AJ32" s="1509">
        <v>0.26266186594797503</v>
      </c>
      <c r="AK32" s="1509">
        <v>0.25377958062606287</v>
      </c>
      <c r="AL32" s="1509">
        <v>0.24519766244064048</v>
      </c>
      <c r="AM32" s="1509">
        <v>0.236905954048928</v>
      </c>
      <c r="AN32" s="1509">
        <v>0.22889464159316719</v>
      </c>
      <c r="AO32" s="1509">
        <v>0.22115424308518572</v>
      </c>
      <c r="AP32" s="1509">
        <v>0.21367559718375431</v>
      </c>
      <c r="AQ32" s="1509">
        <v>0.20644985235145349</v>
      </c>
      <c r="AR32" s="1509">
        <v>0.19946845637821595</v>
      </c>
      <c r="AS32" s="1509">
        <v>0.19365869551283096</v>
      </c>
      <c r="AT32" s="1509">
        <v>0.18801815098333105</v>
      </c>
      <c r="AU32" s="1509">
        <v>0.1825418941585738</v>
      </c>
      <c r="AV32" s="1509">
        <v>0.17722513995978043</v>
      </c>
      <c r="AW32" s="1509">
        <v>0.17206324267939849</v>
      </c>
      <c r="AX32" s="1509">
        <v>0.1670516919217461</v>
      </c>
      <c r="AY32" s="1509">
        <v>0.16218610866188943</v>
      </c>
      <c r="AZ32" s="1509">
        <v>0.15746224141931009</v>
      </c>
      <c r="BA32" s="1509">
        <v>0.15287596254301949</v>
      </c>
      <c r="BB32" s="1509">
        <v>0.14842326460487332</v>
      </c>
      <c r="BC32" s="1509">
        <v>0.14410025689793524</v>
      </c>
      <c r="BD32" s="1509">
        <v>0.13990316203683031</v>
      </c>
      <c r="BE32" s="1509">
        <v>0.13582831265711687</v>
      </c>
      <c r="BF32" s="1509">
        <v>0.13187214821079302</v>
      </c>
      <c r="BG32" s="1509">
        <v>0.12803121185513888</v>
      </c>
      <c r="BH32" s="1509">
        <v>0.12430214743217369</v>
      </c>
      <c r="BI32" s="1509">
        <v>0.12068169653609095</v>
      </c>
      <c r="BJ32" s="1509">
        <v>0.11716669566610774</v>
      </c>
      <c r="BK32" s="1509">
        <v>0.11375407346224053</v>
      </c>
      <c r="BL32" s="1509">
        <v>0.11044084802159274</v>
      </c>
      <c r="BM32" s="1509">
        <v>0.10722412429280849</v>
      </c>
      <c r="BN32" s="1509">
        <v>0.10410109154641602</v>
      </c>
      <c r="BO32" s="1509">
        <v>0.10106902091885051</v>
      </c>
      <c r="BP32" s="1509">
        <v>9.8125263028010196E-2</v>
      </c>
      <c r="BQ32" s="1509">
        <v>9.5267245658262306E-2</v>
      </c>
      <c r="BR32" s="1509">
        <v>9.249247151287604E-2</v>
      </c>
      <c r="BS32" s="1509">
        <v>8.9798516031918491E-2</v>
      </c>
      <c r="BT32" s="1509">
        <v>8.7183025273707249E-2</v>
      </c>
      <c r="BU32" s="1509">
        <v>8.464371385796822E-2</v>
      </c>
      <c r="BV32" s="1509">
        <v>8.2178362968901172E-2</v>
      </c>
      <c r="BW32" s="1509">
        <v>7.9784818416408901E-2</v>
      </c>
      <c r="BX32" s="1509">
        <v>7.7460988753795063E-2</v>
      </c>
      <c r="BY32" s="1509">
        <v>7.5204843450286454E-2</v>
      </c>
      <c r="BZ32" s="1509">
        <v>7.301441111678296E-2</v>
      </c>
      <c r="CA32" s="1509">
        <v>7.088777778328445E-2</v>
      </c>
      <c r="CB32" s="1509">
        <v>6.882308522648975E-2</v>
      </c>
      <c r="CC32" s="1509">
        <v>6.6818529346106562E-2</v>
      </c>
      <c r="CD32" s="1509">
        <v>6.4872358588452972E-2</v>
      </c>
      <c r="CE32" s="1509">
        <v>6.2982872415973765E-2</v>
      </c>
      <c r="CF32" s="1509">
        <v>6.1148419821333747E-2</v>
      </c>
      <c r="CG32" s="1509">
        <v>5.9367397884790056E-2</v>
      </c>
      <c r="CH32" s="1509">
        <v>5.763825037358257E-2</v>
      </c>
      <c r="CI32" s="1509">
        <v>5.5959466382118996E-2</v>
      </c>
      <c r="CJ32" s="1509">
        <v>5.4329579011766022E-2</v>
      </c>
      <c r="CK32" s="1509">
        <v>5.2747164089093225E-2</v>
      </c>
      <c r="CL32" s="1509">
        <v>5.1460647891798272E-2</v>
      </c>
      <c r="CM32" s="1509">
        <v>5.0205510138339779E-2</v>
      </c>
      <c r="CN32" s="1509">
        <v>4.8980985500819293E-2</v>
      </c>
      <c r="CO32" s="1509">
        <v>4.7786327317872489E-2</v>
      </c>
      <c r="CP32" s="1510">
        <v>4.66208071393878E-2</v>
      </c>
      <c r="CQ32" s="1508" t="s">
        <v>1890</v>
      </c>
      <c r="CR32" s="1508" t="s">
        <v>1890</v>
      </c>
      <c r="CS32" s="1508" t="s">
        <v>1890</v>
      </c>
      <c r="CT32" s="1508" t="s">
        <v>1890</v>
      </c>
      <c r="CU32" s="1508" t="s">
        <v>1890</v>
      </c>
      <c r="CV32" s="1508" t="s">
        <v>1890</v>
      </c>
      <c r="CW32" s="1508" t="s">
        <v>1890</v>
      </c>
      <c r="CX32" s="1508" t="s">
        <v>1890</v>
      </c>
      <c r="CY32" s="1508" t="s">
        <v>1890</v>
      </c>
      <c r="CZ32" s="1508" t="s">
        <v>1890</v>
      </c>
      <c r="DA32" s="1508" t="s">
        <v>1890</v>
      </c>
      <c r="DB32" s="1508" t="s">
        <v>1890</v>
      </c>
      <c r="DC32" s="1508" t="s">
        <v>1890</v>
      </c>
      <c r="DD32" s="1508" t="s">
        <v>1890</v>
      </c>
      <c r="DE32" s="1508" t="s">
        <v>1890</v>
      </c>
      <c r="DF32" s="1508" t="s">
        <v>1890</v>
      </c>
      <c r="DG32" s="1508" t="s">
        <v>1890</v>
      </c>
      <c r="DH32" s="1508" t="s">
        <v>1890</v>
      </c>
      <c r="DI32" s="1508" t="s">
        <v>1890</v>
      </c>
      <c r="DJ32" s="1508" t="s">
        <v>1890</v>
      </c>
      <c r="DK32" s="1508" t="s">
        <v>1890</v>
      </c>
      <c r="DL32" s="1508" t="s">
        <v>1890</v>
      </c>
      <c r="DM32" s="1508" t="s">
        <v>1890</v>
      </c>
      <c r="DN32" s="1508" t="s">
        <v>1890</v>
      </c>
      <c r="DO32" s="1508" t="s">
        <v>1890</v>
      </c>
      <c r="DP32" s="1508" t="s">
        <v>1890</v>
      </c>
      <c r="DQ32" s="1508" t="s">
        <v>1890</v>
      </c>
      <c r="DR32" s="1508" t="s">
        <v>1890</v>
      </c>
      <c r="DS32" s="1508" t="s">
        <v>1890</v>
      </c>
      <c r="DT32" s="1233" t="s">
        <v>1890</v>
      </c>
      <c r="DU32" s="1233" t="s">
        <v>1890</v>
      </c>
      <c r="DV32" s="1233" t="s">
        <v>1890</v>
      </c>
      <c r="DW32" s="1233" t="s">
        <v>1890</v>
      </c>
      <c r="DX32" s="1233" t="s">
        <v>1890</v>
      </c>
      <c r="DY32" s="1233" t="s">
        <v>1890</v>
      </c>
    </row>
    <row r="33" spans="2:129" ht="14.4" thickBot="1" x14ac:dyDescent="0.3">
      <c r="B33" s="1668"/>
      <c r="C33" s="1505" t="s">
        <v>1602</v>
      </c>
      <c r="D33" s="1439" t="s">
        <v>1725</v>
      </c>
      <c r="E33" s="1267" t="s">
        <v>820</v>
      </c>
      <c r="F33" s="1438" t="s">
        <v>1890</v>
      </c>
      <c r="G33" s="1438" t="s">
        <v>1890</v>
      </c>
      <c r="H33" s="1439" t="s">
        <v>84</v>
      </c>
      <c r="I33" s="1655">
        <f>IF(SUM(N32:CP32)&lt;&gt;0,SUM(N32:CP32),"")</f>
        <v>10.352806227601594</v>
      </c>
      <c r="J33" s="1656"/>
      <c r="K33" s="1656"/>
      <c r="L33" s="1656"/>
      <c r="M33" s="1657"/>
      <c r="N33" s="1509" t="s">
        <v>1890</v>
      </c>
      <c r="O33" s="1509" t="s">
        <v>1890</v>
      </c>
      <c r="P33" s="1509" t="s">
        <v>1890</v>
      </c>
      <c r="Q33" s="1509" t="s">
        <v>1890</v>
      </c>
      <c r="R33" s="1509" t="s">
        <v>1890</v>
      </c>
      <c r="S33" s="1509" t="s">
        <v>1890</v>
      </c>
      <c r="T33" s="1509" t="s">
        <v>1890</v>
      </c>
      <c r="U33" s="1509" t="s">
        <v>1890</v>
      </c>
      <c r="V33" s="1509" t="s">
        <v>1890</v>
      </c>
      <c r="W33" s="1509" t="s">
        <v>1890</v>
      </c>
      <c r="X33" s="1509" t="s">
        <v>1890</v>
      </c>
      <c r="Y33" s="1509" t="s">
        <v>1890</v>
      </c>
      <c r="Z33" s="1509" t="s">
        <v>1890</v>
      </c>
      <c r="AA33" s="1509" t="s">
        <v>1890</v>
      </c>
      <c r="AB33" s="1509" t="s">
        <v>1890</v>
      </c>
      <c r="AC33" s="1509" t="s">
        <v>1890</v>
      </c>
      <c r="AD33" s="1509" t="s">
        <v>1890</v>
      </c>
      <c r="AE33" s="1509" t="s">
        <v>1890</v>
      </c>
      <c r="AF33" s="1509" t="s">
        <v>1890</v>
      </c>
      <c r="AG33" s="1509" t="s">
        <v>1890</v>
      </c>
      <c r="AH33" s="1509" t="s">
        <v>1890</v>
      </c>
      <c r="AI33" s="1509" t="s">
        <v>1890</v>
      </c>
      <c r="AJ33" s="1509" t="s">
        <v>1890</v>
      </c>
      <c r="AK33" s="1509" t="s">
        <v>1890</v>
      </c>
      <c r="AL33" s="1509" t="s">
        <v>1890</v>
      </c>
      <c r="AM33" s="1509" t="s">
        <v>1890</v>
      </c>
      <c r="AN33" s="1509" t="s">
        <v>1890</v>
      </c>
      <c r="AO33" s="1509" t="s">
        <v>1890</v>
      </c>
      <c r="AP33" s="1509" t="s">
        <v>1890</v>
      </c>
      <c r="AQ33" s="1509" t="s">
        <v>1890</v>
      </c>
      <c r="AR33" s="1509" t="s">
        <v>1890</v>
      </c>
      <c r="AS33" s="1509" t="s">
        <v>1890</v>
      </c>
      <c r="AT33" s="1509" t="s">
        <v>1890</v>
      </c>
      <c r="AU33" s="1509" t="s">
        <v>1890</v>
      </c>
      <c r="AV33" s="1509" t="s">
        <v>1890</v>
      </c>
      <c r="AW33" s="1509" t="s">
        <v>1890</v>
      </c>
      <c r="AX33" s="1509" t="s">
        <v>1890</v>
      </c>
      <c r="AY33" s="1509" t="s">
        <v>1890</v>
      </c>
      <c r="AZ33" s="1509" t="s">
        <v>1890</v>
      </c>
      <c r="BA33" s="1509" t="s">
        <v>1890</v>
      </c>
      <c r="BB33" s="1509" t="s">
        <v>1890</v>
      </c>
      <c r="BC33" s="1509" t="s">
        <v>1890</v>
      </c>
      <c r="BD33" s="1509" t="s">
        <v>1890</v>
      </c>
      <c r="BE33" s="1509" t="s">
        <v>1890</v>
      </c>
      <c r="BF33" s="1509" t="s">
        <v>1890</v>
      </c>
      <c r="BG33" s="1509" t="s">
        <v>1890</v>
      </c>
      <c r="BH33" s="1509" t="s">
        <v>1890</v>
      </c>
      <c r="BI33" s="1509" t="s">
        <v>1890</v>
      </c>
      <c r="BJ33" s="1509" t="s">
        <v>1890</v>
      </c>
      <c r="BK33" s="1509" t="s">
        <v>1890</v>
      </c>
      <c r="BL33" s="1509" t="s">
        <v>1890</v>
      </c>
      <c r="BM33" s="1509" t="s">
        <v>1890</v>
      </c>
      <c r="BN33" s="1509" t="s">
        <v>1890</v>
      </c>
      <c r="BO33" s="1509" t="s">
        <v>1890</v>
      </c>
      <c r="BP33" s="1509" t="s">
        <v>1890</v>
      </c>
      <c r="BQ33" s="1509" t="s">
        <v>1890</v>
      </c>
      <c r="BR33" s="1509" t="s">
        <v>1890</v>
      </c>
      <c r="BS33" s="1509" t="s">
        <v>1890</v>
      </c>
      <c r="BT33" s="1509" t="s">
        <v>1890</v>
      </c>
      <c r="BU33" s="1509" t="s">
        <v>1890</v>
      </c>
      <c r="BV33" s="1509" t="s">
        <v>1890</v>
      </c>
      <c r="BW33" s="1509" t="s">
        <v>1890</v>
      </c>
      <c r="BX33" s="1509" t="s">
        <v>1890</v>
      </c>
      <c r="BY33" s="1509" t="s">
        <v>1890</v>
      </c>
      <c r="BZ33" s="1509" t="s">
        <v>1890</v>
      </c>
      <c r="CA33" s="1509" t="s">
        <v>1890</v>
      </c>
      <c r="CB33" s="1509" t="s">
        <v>1890</v>
      </c>
      <c r="CC33" s="1509" t="s">
        <v>1890</v>
      </c>
      <c r="CD33" s="1509" t="s">
        <v>1890</v>
      </c>
      <c r="CE33" s="1509" t="s">
        <v>1890</v>
      </c>
      <c r="CF33" s="1509" t="s">
        <v>1890</v>
      </c>
      <c r="CG33" s="1509" t="s">
        <v>1890</v>
      </c>
      <c r="CH33" s="1509" t="s">
        <v>1890</v>
      </c>
      <c r="CI33" s="1509" t="s">
        <v>1890</v>
      </c>
      <c r="CJ33" s="1509" t="s">
        <v>1890</v>
      </c>
      <c r="CK33" s="1509" t="s">
        <v>1890</v>
      </c>
      <c r="CL33" s="1509" t="s">
        <v>1890</v>
      </c>
      <c r="CM33" s="1509" t="s">
        <v>1890</v>
      </c>
      <c r="CN33" s="1509" t="s">
        <v>1890</v>
      </c>
      <c r="CO33" s="1509" t="s">
        <v>1890</v>
      </c>
      <c r="CP33" s="1510" t="s">
        <v>1890</v>
      </c>
      <c r="CQ33" s="1508" t="s">
        <v>1890</v>
      </c>
      <c r="CR33" s="1508" t="s">
        <v>1890</v>
      </c>
      <c r="CS33" s="1508" t="s">
        <v>1890</v>
      </c>
      <c r="CT33" s="1508" t="s">
        <v>1890</v>
      </c>
      <c r="CU33" s="1508" t="s">
        <v>1890</v>
      </c>
      <c r="CV33" s="1508" t="s">
        <v>1890</v>
      </c>
      <c r="CW33" s="1508" t="s">
        <v>1890</v>
      </c>
      <c r="CX33" s="1508" t="s">
        <v>1890</v>
      </c>
      <c r="CY33" s="1508" t="s">
        <v>1890</v>
      </c>
      <c r="CZ33" s="1508" t="s">
        <v>1890</v>
      </c>
      <c r="DA33" s="1508" t="s">
        <v>1890</v>
      </c>
      <c r="DB33" s="1508" t="s">
        <v>1890</v>
      </c>
      <c r="DC33" s="1508" t="s">
        <v>1890</v>
      </c>
      <c r="DD33" s="1508" t="s">
        <v>1890</v>
      </c>
      <c r="DE33" s="1508" t="s">
        <v>1890</v>
      </c>
      <c r="DF33" s="1508" t="s">
        <v>1890</v>
      </c>
      <c r="DG33" s="1508" t="s">
        <v>1890</v>
      </c>
      <c r="DH33" s="1508" t="s">
        <v>1890</v>
      </c>
      <c r="DI33" s="1508" t="s">
        <v>1890</v>
      </c>
      <c r="DJ33" s="1508" t="s">
        <v>1890</v>
      </c>
      <c r="DK33" s="1508" t="s">
        <v>1890</v>
      </c>
      <c r="DL33" s="1508" t="s">
        <v>1890</v>
      </c>
      <c r="DM33" s="1508" t="s">
        <v>1890</v>
      </c>
      <c r="DN33" s="1508" t="s">
        <v>1890</v>
      </c>
      <c r="DO33" s="1508" t="s">
        <v>1890</v>
      </c>
      <c r="DP33" s="1508" t="s">
        <v>1890</v>
      </c>
      <c r="DQ33" s="1508" t="s">
        <v>1890</v>
      </c>
      <c r="DR33" s="1508" t="s">
        <v>1890</v>
      </c>
      <c r="DS33" s="1508" t="s">
        <v>1890</v>
      </c>
      <c r="DT33" s="1233" t="s">
        <v>1890</v>
      </c>
      <c r="DU33" s="1233" t="s">
        <v>1890</v>
      </c>
      <c r="DV33" s="1233" t="s">
        <v>1890</v>
      </c>
      <c r="DW33" s="1233" t="s">
        <v>1890</v>
      </c>
      <c r="DX33" s="1233" t="s">
        <v>1890</v>
      </c>
      <c r="DY33" s="1233" t="s">
        <v>1890</v>
      </c>
    </row>
    <row r="34" spans="2:129" x14ac:dyDescent="0.25">
      <c r="B34" s="1668"/>
      <c r="C34" s="1505" t="s">
        <v>1603</v>
      </c>
      <c r="D34" s="1439" t="s">
        <v>1726</v>
      </c>
      <c r="E34" s="1267" t="s">
        <v>815</v>
      </c>
      <c r="F34" s="1438" t="s">
        <v>1890</v>
      </c>
      <c r="G34" s="1438" t="s">
        <v>1890</v>
      </c>
      <c r="H34" s="1439" t="s">
        <v>84</v>
      </c>
      <c r="I34" s="1476" t="s">
        <v>1890</v>
      </c>
      <c r="J34" s="1477" t="s">
        <v>1890</v>
      </c>
      <c r="K34" s="1477" t="s">
        <v>1890</v>
      </c>
      <c r="L34" s="1477" t="s">
        <v>1890</v>
      </c>
      <c r="M34" s="1477" t="s">
        <v>1890</v>
      </c>
      <c r="N34" s="1509" t="s">
        <v>1890</v>
      </c>
      <c r="O34" s="1509">
        <v>6.3573470209725294</v>
      </c>
      <c r="P34" s="1509">
        <v>6.5401413911345676</v>
      </c>
      <c r="Q34" s="1509">
        <v>6.5401413911345676</v>
      </c>
      <c r="R34" s="1509">
        <v>6.5401413911345676</v>
      </c>
      <c r="S34" s="1509">
        <v>6.5401413911345676</v>
      </c>
      <c r="T34" s="1509">
        <v>6.5401413911345676</v>
      </c>
      <c r="U34" s="1509">
        <v>6.5401413911345676</v>
      </c>
      <c r="V34" s="1509">
        <v>6.5401413911345676</v>
      </c>
      <c r="W34" s="1509">
        <v>6.5405704859002052</v>
      </c>
      <c r="X34" s="1509">
        <v>6.5405704859002052</v>
      </c>
      <c r="Y34" s="1509" t="s">
        <v>1890</v>
      </c>
      <c r="Z34" s="1509" t="s">
        <v>1890</v>
      </c>
      <c r="AA34" s="1509" t="s">
        <v>1890</v>
      </c>
      <c r="AB34" s="1509" t="s">
        <v>1890</v>
      </c>
      <c r="AC34" s="1509" t="s">
        <v>1890</v>
      </c>
      <c r="AD34" s="1509" t="s">
        <v>1890</v>
      </c>
      <c r="AE34" s="1509" t="s">
        <v>1890</v>
      </c>
      <c r="AF34" s="1509" t="s">
        <v>1890</v>
      </c>
      <c r="AG34" s="1509" t="s">
        <v>1890</v>
      </c>
      <c r="AH34" s="1509" t="s">
        <v>1890</v>
      </c>
      <c r="AI34" s="1509" t="s">
        <v>1890</v>
      </c>
      <c r="AJ34" s="1509" t="s">
        <v>1890</v>
      </c>
      <c r="AK34" s="1509" t="s">
        <v>1890</v>
      </c>
      <c r="AL34" s="1509" t="s">
        <v>1890</v>
      </c>
      <c r="AM34" s="1509" t="s">
        <v>1890</v>
      </c>
      <c r="AN34" s="1509" t="s">
        <v>1890</v>
      </c>
      <c r="AO34" s="1509" t="s">
        <v>1890</v>
      </c>
      <c r="AP34" s="1509" t="s">
        <v>1890</v>
      </c>
      <c r="AQ34" s="1509" t="s">
        <v>1890</v>
      </c>
      <c r="AR34" s="1509" t="s">
        <v>1890</v>
      </c>
      <c r="AS34" s="1509" t="s">
        <v>1890</v>
      </c>
      <c r="AT34" s="1509" t="s">
        <v>1890</v>
      </c>
      <c r="AU34" s="1509" t="s">
        <v>1890</v>
      </c>
      <c r="AV34" s="1509" t="s">
        <v>1890</v>
      </c>
      <c r="AW34" s="1509" t="s">
        <v>1890</v>
      </c>
      <c r="AX34" s="1509" t="s">
        <v>1890</v>
      </c>
      <c r="AY34" s="1509" t="s">
        <v>1890</v>
      </c>
      <c r="AZ34" s="1509" t="s">
        <v>1890</v>
      </c>
      <c r="BA34" s="1509" t="s">
        <v>1890</v>
      </c>
      <c r="BB34" s="1509" t="s">
        <v>1890</v>
      </c>
      <c r="BC34" s="1509" t="s">
        <v>1890</v>
      </c>
      <c r="BD34" s="1509" t="s">
        <v>1890</v>
      </c>
      <c r="BE34" s="1509" t="s">
        <v>1890</v>
      </c>
      <c r="BF34" s="1509" t="s">
        <v>1890</v>
      </c>
      <c r="BG34" s="1509" t="s">
        <v>1890</v>
      </c>
      <c r="BH34" s="1509" t="s">
        <v>1890</v>
      </c>
      <c r="BI34" s="1509" t="s">
        <v>1890</v>
      </c>
      <c r="BJ34" s="1509" t="s">
        <v>1890</v>
      </c>
      <c r="BK34" s="1509" t="s">
        <v>1890</v>
      </c>
      <c r="BL34" s="1509" t="s">
        <v>1890</v>
      </c>
      <c r="BM34" s="1509" t="s">
        <v>1890</v>
      </c>
      <c r="BN34" s="1509" t="s">
        <v>1890</v>
      </c>
      <c r="BO34" s="1509" t="s">
        <v>1890</v>
      </c>
      <c r="BP34" s="1509" t="s">
        <v>1890</v>
      </c>
      <c r="BQ34" s="1509" t="s">
        <v>1890</v>
      </c>
      <c r="BR34" s="1509" t="s">
        <v>1890</v>
      </c>
      <c r="BS34" s="1509" t="s">
        <v>1890</v>
      </c>
      <c r="BT34" s="1509" t="s">
        <v>1890</v>
      </c>
      <c r="BU34" s="1509" t="s">
        <v>1890</v>
      </c>
      <c r="BV34" s="1509" t="s">
        <v>1890</v>
      </c>
      <c r="BW34" s="1509" t="s">
        <v>1890</v>
      </c>
      <c r="BX34" s="1509" t="s">
        <v>1890</v>
      </c>
      <c r="BY34" s="1509" t="s">
        <v>1890</v>
      </c>
      <c r="BZ34" s="1509" t="s">
        <v>1890</v>
      </c>
      <c r="CA34" s="1509" t="s">
        <v>1890</v>
      </c>
      <c r="CB34" s="1509" t="s">
        <v>1890</v>
      </c>
      <c r="CC34" s="1509" t="s">
        <v>1890</v>
      </c>
      <c r="CD34" s="1509" t="s">
        <v>1890</v>
      </c>
      <c r="CE34" s="1509" t="s">
        <v>1890</v>
      </c>
      <c r="CF34" s="1509" t="s">
        <v>1890</v>
      </c>
      <c r="CG34" s="1509" t="s">
        <v>1890</v>
      </c>
      <c r="CH34" s="1509" t="s">
        <v>1890</v>
      </c>
      <c r="CI34" s="1509" t="s">
        <v>1890</v>
      </c>
      <c r="CJ34" s="1509" t="s">
        <v>1890</v>
      </c>
      <c r="CK34" s="1509" t="s">
        <v>1890</v>
      </c>
      <c r="CL34" s="1509" t="s">
        <v>1890</v>
      </c>
      <c r="CM34" s="1509" t="s">
        <v>1890</v>
      </c>
      <c r="CN34" s="1509" t="s">
        <v>1890</v>
      </c>
      <c r="CO34" s="1509" t="s">
        <v>1890</v>
      </c>
      <c r="CP34" s="1510" t="s">
        <v>1890</v>
      </c>
      <c r="CQ34" s="1508" t="s">
        <v>1890</v>
      </c>
      <c r="CR34" s="1508" t="s">
        <v>1890</v>
      </c>
      <c r="CS34" s="1508" t="s">
        <v>1890</v>
      </c>
      <c r="CT34" s="1508" t="s">
        <v>1890</v>
      </c>
      <c r="CU34" s="1508" t="s">
        <v>1890</v>
      </c>
      <c r="CV34" s="1508" t="s">
        <v>1890</v>
      </c>
      <c r="CW34" s="1508" t="s">
        <v>1890</v>
      </c>
      <c r="CX34" s="1508" t="s">
        <v>1890</v>
      </c>
      <c r="CY34" s="1508" t="s">
        <v>1890</v>
      </c>
      <c r="CZ34" s="1508" t="s">
        <v>1890</v>
      </c>
      <c r="DA34" s="1508" t="s">
        <v>1890</v>
      </c>
      <c r="DB34" s="1508" t="s">
        <v>1890</v>
      </c>
      <c r="DC34" s="1508" t="s">
        <v>1890</v>
      </c>
      <c r="DD34" s="1508" t="s">
        <v>1890</v>
      </c>
      <c r="DE34" s="1508" t="s">
        <v>1890</v>
      </c>
      <c r="DF34" s="1508" t="s">
        <v>1890</v>
      </c>
      <c r="DG34" s="1508" t="s">
        <v>1890</v>
      </c>
      <c r="DH34" s="1508" t="s">
        <v>1890</v>
      </c>
      <c r="DI34" s="1508" t="s">
        <v>1890</v>
      </c>
      <c r="DJ34" s="1508" t="s">
        <v>1890</v>
      </c>
      <c r="DK34" s="1508" t="s">
        <v>1890</v>
      </c>
      <c r="DL34" s="1508" t="s">
        <v>1890</v>
      </c>
      <c r="DM34" s="1508" t="s">
        <v>1890</v>
      </c>
      <c r="DN34" s="1508" t="s">
        <v>1890</v>
      </c>
      <c r="DO34" s="1508" t="s">
        <v>1890</v>
      </c>
      <c r="DP34" s="1508" t="s">
        <v>1890</v>
      </c>
      <c r="DQ34" s="1508" t="s">
        <v>1890</v>
      </c>
      <c r="DR34" s="1508" t="s">
        <v>1890</v>
      </c>
      <c r="DS34" s="1508" t="s">
        <v>1890</v>
      </c>
      <c r="DT34" s="1233" t="s">
        <v>1890</v>
      </c>
      <c r="DU34" s="1233" t="s">
        <v>1890</v>
      </c>
      <c r="DV34" s="1233" t="s">
        <v>1890</v>
      </c>
      <c r="DW34" s="1233" t="s">
        <v>1890</v>
      </c>
      <c r="DX34" s="1233" t="s">
        <v>1890</v>
      </c>
      <c r="DY34" s="1233" t="s">
        <v>1890</v>
      </c>
    </row>
    <row r="35" spans="2:129" x14ac:dyDescent="0.25">
      <c r="B35" s="1668"/>
      <c r="C35" s="1505" t="s">
        <v>1603</v>
      </c>
      <c r="D35" s="1439" t="s">
        <v>1726</v>
      </c>
      <c r="E35" s="1267" t="s">
        <v>812</v>
      </c>
      <c r="F35" s="1438" t="s">
        <v>1890</v>
      </c>
      <c r="G35" s="1438" t="s">
        <v>1890</v>
      </c>
      <c r="H35" s="1439" t="s">
        <v>84</v>
      </c>
      <c r="I35" s="1476" t="s">
        <v>1890</v>
      </c>
      <c r="J35" s="1477" t="s">
        <v>1890</v>
      </c>
      <c r="K35" s="1477" t="s">
        <v>1890</v>
      </c>
      <c r="L35" s="1477" t="s">
        <v>1890</v>
      </c>
      <c r="M35" s="1477" t="s">
        <v>1890</v>
      </c>
      <c r="N35" s="1509" t="s">
        <v>1890</v>
      </c>
      <c r="O35" s="1509" t="s">
        <v>1890</v>
      </c>
      <c r="P35" s="1509" t="s">
        <v>1890</v>
      </c>
      <c r="Q35" s="1509" t="s">
        <v>1890</v>
      </c>
      <c r="R35" s="1509" t="s">
        <v>1890</v>
      </c>
      <c r="S35" s="1509" t="s">
        <v>1890</v>
      </c>
      <c r="T35" s="1509" t="s">
        <v>1890</v>
      </c>
      <c r="U35" s="1509" t="s">
        <v>1890</v>
      </c>
      <c r="V35" s="1509" t="s">
        <v>1890</v>
      </c>
      <c r="W35" s="1509" t="s">
        <v>1890</v>
      </c>
      <c r="X35" s="1509" t="s">
        <v>1890</v>
      </c>
      <c r="Y35" s="1509" t="s">
        <v>1890</v>
      </c>
      <c r="Z35" s="1509" t="s">
        <v>1890</v>
      </c>
      <c r="AA35" s="1509" t="s">
        <v>1890</v>
      </c>
      <c r="AB35" s="1509" t="s">
        <v>1890</v>
      </c>
      <c r="AC35" s="1509" t="s">
        <v>1890</v>
      </c>
      <c r="AD35" s="1509" t="s">
        <v>1890</v>
      </c>
      <c r="AE35" s="1509" t="s">
        <v>1890</v>
      </c>
      <c r="AF35" s="1509" t="s">
        <v>1890</v>
      </c>
      <c r="AG35" s="1509" t="s">
        <v>1890</v>
      </c>
      <c r="AH35" s="1509" t="s">
        <v>1890</v>
      </c>
      <c r="AI35" s="1509" t="s">
        <v>1890</v>
      </c>
      <c r="AJ35" s="1509" t="s">
        <v>1890</v>
      </c>
      <c r="AK35" s="1509" t="s">
        <v>1890</v>
      </c>
      <c r="AL35" s="1509" t="s">
        <v>1890</v>
      </c>
      <c r="AM35" s="1509" t="s">
        <v>1890</v>
      </c>
      <c r="AN35" s="1509" t="s">
        <v>1890</v>
      </c>
      <c r="AO35" s="1509" t="s">
        <v>1890</v>
      </c>
      <c r="AP35" s="1509" t="s">
        <v>1890</v>
      </c>
      <c r="AQ35" s="1509" t="s">
        <v>1890</v>
      </c>
      <c r="AR35" s="1509" t="s">
        <v>1890</v>
      </c>
      <c r="AS35" s="1509" t="s">
        <v>1890</v>
      </c>
      <c r="AT35" s="1509" t="s">
        <v>1890</v>
      </c>
      <c r="AU35" s="1509" t="s">
        <v>1890</v>
      </c>
      <c r="AV35" s="1509" t="s">
        <v>1890</v>
      </c>
      <c r="AW35" s="1509" t="s">
        <v>1890</v>
      </c>
      <c r="AX35" s="1509" t="s">
        <v>1890</v>
      </c>
      <c r="AY35" s="1509" t="s">
        <v>1890</v>
      </c>
      <c r="AZ35" s="1509" t="s">
        <v>1890</v>
      </c>
      <c r="BA35" s="1509" t="s">
        <v>1890</v>
      </c>
      <c r="BB35" s="1509" t="s">
        <v>1890</v>
      </c>
      <c r="BC35" s="1509" t="s">
        <v>1890</v>
      </c>
      <c r="BD35" s="1509" t="s">
        <v>1890</v>
      </c>
      <c r="BE35" s="1509" t="s">
        <v>1890</v>
      </c>
      <c r="BF35" s="1509" t="s">
        <v>1890</v>
      </c>
      <c r="BG35" s="1509" t="s">
        <v>1890</v>
      </c>
      <c r="BH35" s="1509" t="s">
        <v>1890</v>
      </c>
      <c r="BI35" s="1509" t="s">
        <v>1890</v>
      </c>
      <c r="BJ35" s="1509" t="s">
        <v>1890</v>
      </c>
      <c r="BK35" s="1509" t="s">
        <v>1890</v>
      </c>
      <c r="BL35" s="1509" t="s">
        <v>1890</v>
      </c>
      <c r="BM35" s="1509" t="s">
        <v>1890</v>
      </c>
      <c r="BN35" s="1509" t="s">
        <v>1890</v>
      </c>
      <c r="BO35" s="1509" t="s">
        <v>1890</v>
      </c>
      <c r="BP35" s="1509" t="s">
        <v>1890</v>
      </c>
      <c r="BQ35" s="1509" t="s">
        <v>1890</v>
      </c>
      <c r="BR35" s="1509" t="s">
        <v>1890</v>
      </c>
      <c r="BS35" s="1509" t="s">
        <v>1890</v>
      </c>
      <c r="BT35" s="1509" t="s">
        <v>1890</v>
      </c>
      <c r="BU35" s="1509" t="s">
        <v>1890</v>
      </c>
      <c r="BV35" s="1509" t="s">
        <v>1890</v>
      </c>
      <c r="BW35" s="1509" t="s">
        <v>1890</v>
      </c>
      <c r="BX35" s="1509" t="s">
        <v>1890</v>
      </c>
      <c r="BY35" s="1509" t="s">
        <v>1890</v>
      </c>
      <c r="BZ35" s="1509" t="s">
        <v>1890</v>
      </c>
      <c r="CA35" s="1509" t="s">
        <v>1890</v>
      </c>
      <c r="CB35" s="1509" t="s">
        <v>1890</v>
      </c>
      <c r="CC35" s="1509" t="s">
        <v>1890</v>
      </c>
      <c r="CD35" s="1509" t="s">
        <v>1890</v>
      </c>
      <c r="CE35" s="1509" t="s">
        <v>1890</v>
      </c>
      <c r="CF35" s="1509" t="s">
        <v>1890</v>
      </c>
      <c r="CG35" s="1509" t="s">
        <v>1890</v>
      </c>
      <c r="CH35" s="1509" t="s">
        <v>1890</v>
      </c>
      <c r="CI35" s="1509" t="s">
        <v>1890</v>
      </c>
      <c r="CJ35" s="1509" t="s">
        <v>1890</v>
      </c>
      <c r="CK35" s="1509" t="s">
        <v>1890</v>
      </c>
      <c r="CL35" s="1509" t="s">
        <v>1890</v>
      </c>
      <c r="CM35" s="1509" t="s">
        <v>1890</v>
      </c>
      <c r="CN35" s="1509" t="s">
        <v>1890</v>
      </c>
      <c r="CO35" s="1509" t="s">
        <v>1890</v>
      </c>
      <c r="CP35" s="1510" t="s">
        <v>1890</v>
      </c>
      <c r="CQ35" s="1508" t="s">
        <v>1890</v>
      </c>
      <c r="CR35" s="1508" t="s">
        <v>1890</v>
      </c>
      <c r="CS35" s="1508" t="s">
        <v>1890</v>
      </c>
      <c r="CT35" s="1508" t="s">
        <v>1890</v>
      </c>
      <c r="CU35" s="1508" t="s">
        <v>1890</v>
      </c>
      <c r="CV35" s="1508" t="s">
        <v>1890</v>
      </c>
      <c r="CW35" s="1508" t="s">
        <v>1890</v>
      </c>
      <c r="CX35" s="1508" t="s">
        <v>1890</v>
      </c>
      <c r="CY35" s="1508" t="s">
        <v>1890</v>
      </c>
      <c r="CZ35" s="1508" t="s">
        <v>1890</v>
      </c>
      <c r="DA35" s="1508" t="s">
        <v>1890</v>
      </c>
      <c r="DB35" s="1508" t="s">
        <v>1890</v>
      </c>
      <c r="DC35" s="1508" t="s">
        <v>1890</v>
      </c>
      <c r="DD35" s="1508" t="s">
        <v>1890</v>
      </c>
      <c r="DE35" s="1508" t="s">
        <v>1890</v>
      </c>
      <c r="DF35" s="1508" t="s">
        <v>1890</v>
      </c>
      <c r="DG35" s="1508" t="s">
        <v>1890</v>
      </c>
      <c r="DH35" s="1508" t="s">
        <v>1890</v>
      </c>
      <c r="DI35" s="1508" t="s">
        <v>1890</v>
      </c>
      <c r="DJ35" s="1508" t="s">
        <v>1890</v>
      </c>
      <c r="DK35" s="1508" t="s">
        <v>1890</v>
      </c>
      <c r="DL35" s="1508" t="s">
        <v>1890</v>
      </c>
      <c r="DM35" s="1508" t="s">
        <v>1890</v>
      </c>
      <c r="DN35" s="1508" t="s">
        <v>1890</v>
      </c>
      <c r="DO35" s="1508" t="s">
        <v>1890</v>
      </c>
      <c r="DP35" s="1508" t="s">
        <v>1890</v>
      </c>
      <c r="DQ35" s="1508" t="s">
        <v>1890</v>
      </c>
      <c r="DR35" s="1508" t="s">
        <v>1890</v>
      </c>
      <c r="DS35" s="1508" t="s">
        <v>1890</v>
      </c>
      <c r="DT35" s="1233" t="s">
        <v>1890</v>
      </c>
      <c r="DU35" s="1233" t="s">
        <v>1890</v>
      </c>
      <c r="DV35" s="1233" t="s">
        <v>1890</v>
      </c>
      <c r="DW35" s="1233" t="s">
        <v>1890</v>
      </c>
      <c r="DX35" s="1233" t="s">
        <v>1890</v>
      </c>
      <c r="DY35" s="1233" t="s">
        <v>1890</v>
      </c>
    </row>
    <row r="36" spans="2:129" x14ac:dyDescent="0.25">
      <c r="B36" s="1668"/>
      <c r="C36" s="1505" t="s">
        <v>1603</v>
      </c>
      <c r="D36" s="1439" t="s">
        <v>1726</v>
      </c>
      <c r="E36" s="1267" t="s">
        <v>813</v>
      </c>
      <c r="F36" s="1438" t="s">
        <v>1890</v>
      </c>
      <c r="G36" s="1438" t="s">
        <v>1890</v>
      </c>
      <c r="H36" s="1439" t="s">
        <v>84</v>
      </c>
      <c r="I36" s="1476" t="s">
        <v>1890</v>
      </c>
      <c r="J36" s="1477" t="s">
        <v>1890</v>
      </c>
      <c r="K36" s="1477" t="s">
        <v>1890</v>
      </c>
      <c r="L36" s="1477" t="s">
        <v>1890</v>
      </c>
      <c r="M36" s="1477" t="s">
        <v>1890</v>
      </c>
      <c r="N36" s="1509" t="s">
        <v>1890</v>
      </c>
      <c r="O36" s="1509">
        <v>9.8856746176122834E-2</v>
      </c>
      <c r="P36" s="1509">
        <v>0.29941269098438816</v>
      </c>
      <c r="Q36" s="1509">
        <v>0.50281108824867315</v>
      </c>
      <c r="R36" s="1509">
        <v>0.70620948551295826</v>
      </c>
      <c r="S36" s="1509">
        <v>0.90960788277724325</v>
      </c>
      <c r="T36" s="1509">
        <v>1.1130062800415284</v>
      </c>
      <c r="U36" s="1509">
        <v>1.3164046773058133</v>
      </c>
      <c r="V36" s="1509">
        <v>1.5198030745700983</v>
      </c>
      <c r="W36" s="1509">
        <v>1.7232081442579892</v>
      </c>
      <c r="X36" s="1509">
        <v>1.9266198863694854</v>
      </c>
      <c r="Y36" s="1509">
        <v>2.0283257574252338</v>
      </c>
      <c r="Z36" s="1509">
        <v>2.0283257574252338</v>
      </c>
      <c r="AA36" s="1509">
        <v>2.0283257574252338</v>
      </c>
      <c r="AB36" s="1509">
        <v>2.0283257574252338</v>
      </c>
      <c r="AC36" s="1509">
        <v>2.0283257574252338</v>
      </c>
      <c r="AD36" s="1509">
        <v>2.0283257574252338</v>
      </c>
      <c r="AE36" s="1509">
        <v>2.0283257574252338</v>
      </c>
      <c r="AF36" s="1509">
        <v>2.0283257574252338</v>
      </c>
      <c r="AG36" s="1509">
        <v>2.0283257574252338</v>
      </c>
      <c r="AH36" s="1509">
        <v>2.0283257574252338</v>
      </c>
      <c r="AI36" s="1509">
        <v>2.0283257574252338</v>
      </c>
      <c r="AJ36" s="1509">
        <v>2.0283257574252338</v>
      </c>
      <c r="AK36" s="1509">
        <v>2.0283257574252338</v>
      </c>
      <c r="AL36" s="1509">
        <v>2.0283257574252338</v>
      </c>
      <c r="AM36" s="1509">
        <v>2.0283257574252338</v>
      </c>
      <c r="AN36" s="1509">
        <v>2.0283257574252338</v>
      </c>
      <c r="AO36" s="1509">
        <v>2.0283257574252338</v>
      </c>
      <c r="AP36" s="1509">
        <v>2.0283257574252338</v>
      </c>
      <c r="AQ36" s="1509">
        <v>2.0283257574252338</v>
      </c>
      <c r="AR36" s="1509">
        <v>2.0283257574252338</v>
      </c>
      <c r="AS36" s="1509">
        <v>2.0283257574252338</v>
      </c>
      <c r="AT36" s="1509">
        <v>2.0283257574252338</v>
      </c>
      <c r="AU36" s="1509">
        <v>2.0283257574252338</v>
      </c>
      <c r="AV36" s="1509">
        <v>2.0283257574252338</v>
      </c>
      <c r="AW36" s="1509">
        <v>2.0283257574252338</v>
      </c>
      <c r="AX36" s="1509">
        <v>2.0283257574252338</v>
      </c>
      <c r="AY36" s="1509">
        <v>2.0283257574252338</v>
      </c>
      <c r="AZ36" s="1509">
        <v>2.0283257574252338</v>
      </c>
      <c r="BA36" s="1509">
        <v>2.0283257574252338</v>
      </c>
      <c r="BB36" s="1509">
        <v>2.0283257574252338</v>
      </c>
      <c r="BC36" s="1509">
        <v>2.0283257574252338</v>
      </c>
      <c r="BD36" s="1509">
        <v>2.0283257574252338</v>
      </c>
      <c r="BE36" s="1509">
        <v>2.0283257574252338</v>
      </c>
      <c r="BF36" s="1509">
        <v>2.0283257574252338</v>
      </c>
      <c r="BG36" s="1509">
        <v>2.0283257574252338</v>
      </c>
      <c r="BH36" s="1509">
        <v>2.0283257574252338</v>
      </c>
      <c r="BI36" s="1509">
        <v>2.0283257574252338</v>
      </c>
      <c r="BJ36" s="1509">
        <v>2.0283257574252338</v>
      </c>
      <c r="BK36" s="1509">
        <v>2.0283257574252338</v>
      </c>
      <c r="BL36" s="1509">
        <v>2.0283257574252338</v>
      </c>
      <c r="BM36" s="1509">
        <v>2.0283257574252338</v>
      </c>
      <c r="BN36" s="1509">
        <v>2.0283257574252338</v>
      </c>
      <c r="BO36" s="1509">
        <v>2.0283257574252338</v>
      </c>
      <c r="BP36" s="1509">
        <v>2.0283257574252338</v>
      </c>
      <c r="BQ36" s="1509">
        <v>2.0283257574252338</v>
      </c>
      <c r="BR36" s="1509">
        <v>2.0283257574252338</v>
      </c>
      <c r="BS36" s="1509">
        <v>2.0283257574252338</v>
      </c>
      <c r="BT36" s="1509">
        <v>2.0283257574252338</v>
      </c>
      <c r="BU36" s="1509">
        <v>2.0283257574252338</v>
      </c>
      <c r="BV36" s="1509">
        <v>2.0283257574252338</v>
      </c>
      <c r="BW36" s="1509">
        <v>2.0283257574252338</v>
      </c>
      <c r="BX36" s="1509">
        <v>2.0283257574252338</v>
      </c>
      <c r="BY36" s="1509">
        <v>2.0283257574252338</v>
      </c>
      <c r="BZ36" s="1509">
        <v>2.0283257574252338</v>
      </c>
      <c r="CA36" s="1509">
        <v>2.0283257574252338</v>
      </c>
      <c r="CB36" s="1509">
        <v>2.0283257574252338</v>
      </c>
      <c r="CC36" s="1509">
        <v>2.0283257574252338</v>
      </c>
      <c r="CD36" s="1509">
        <v>2.0283257574252338</v>
      </c>
      <c r="CE36" s="1509">
        <v>2.0283257574252338</v>
      </c>
      <c r="CF36" s="1509">
        <v>2.0283257574252338</v>
      </c>
      <c r="CG36" s="1509">
        <v>2.0283257574252338</v>
      </c>
      <c r="CH36" s="1509">
        <v>2.0283257574252338</v>
      </c>
      <c r="CI36" s="1509">
        <v>2.0283257574252338</v>
      </c>
      <c r="CJ36" s="1509">
        <v>2.0283257574252338</v>
      </c>
      <c r="CK36" s="1509">
        <v>2.0283257574252338</v>
      </c>
      <c r="CL36" s="1509">
        <v>2.0283257574252338</v>
      </c>
      <c r="CM36" s="1509">
        <v>2.0283257574252338</v>
      </c>
      <c r="CN36" s="1509">
        <v>2.0283257574252338</v>
      </c>
      <c r="CO36" s="1509">
        <v>2.0283257574252338</v>
      </c>
      <c r="CP36" s="1510">
        <v>2.0283257574252338</v>
      </c>
      <c r="CQ36" s="1508" t="s">
        <v>1890</v>
      </c>
      <c r="CR36" s="1508" t="s">
        <v>1890</v>
      </c>
      <c r="CS36" s="1508" t="s">
        <v>1890</v>
      </c>
      <c r="CT36" s="1508" t="s">
        <v>1890</v>
      </c>
      <c r="CU36" s="1508" t="s">
        <v>1890</v>
      </c>
      <c r="CV36" s="1508" t="s">
        <v>1890</v>
      </c>
      <c r="CW36" s="1508" t="s">
        <v>1890</v>
      </c>
      <c r="CX36" s="1508" t="s">
        <v>1890</v>
      </c>
      <c r="CY36" s="1508" t="s">
        <v>1890</v>
      </c>
      <c r="CZ36" s="1508" t="s">
        <v>1890</v>
      </c>
      <c r="DA36" s="1508" t="s">
        <v>1890</v>
      </c>
      <c r="DB36" s="1508" t="s">
        <v>1890</v>
      </c>
      <c r="DC36" s="1508" t="s">
        <v>1890</v>
      </c>
      <c r="DD36" s="1508" t="s">
        <v>1890</v>
      </c>
      <c r="DE36" s="1508" t="s">
        <v>1890</v>
      </c>
      <c r="DF36" s="1508" t="s">
        <v>1890</v>
      </c>
      <c r="DG36" s="1508" t="s">
        <v>1890</v>
      </c>
      <c r="DH36" s="1508" t="s">
        <v>1890</v>
      </c>
      <c r="DI36" s="1508" t="s">
        <v>1890</v>
      </c>
      <c r="DJ36" s="1508" t="s">
        <v>1890</v>
      </c>
      <c r="DK36" s="1508" t="s">
        <v>1890</v>
      </c>
      <c r="DL36" s="1508" t="s">
        <v>1890</v>
      </c>
      <c r="DM36" s="1508" t="s">
        <v>1890</v>
      </c>
      <c r="DN36" s="1508" t="s">
        <v>1890</v>
      </c>
      <c r="DO36" s="1508" t="s">
        <v>1890</v>
      </c>
      <c r="DP36" s="1508" t="s">
        <v>1890</v>
      </c>
      <c r="DQ36" s="1508" t="s">
        <v>1890</v>
      </c>
      <c r="DR36" s="1508" t="s">
        <v>1890</v>
      </c>
      <c r="DS36" s="1508" t="s">
        <v>1890</v>
      </c>
      <c r="DT36" s="1233" t="s">
        <v>1890</v>
      </c>
      <c r="DU36" s="1233" t="s">
        <v>1890</v>
      </c>
      <c r="DV36" s="1233" t="s">
        <v>1890</v>
      </c>
      <c r="DW36" s="1233" t="s">
        <v>1890</v>
      </c>
      <c r="DX36" s="1233" t="s">
        <v>1890</v>
      </c>
      <c r="DY36" s="1233" t="s">
        <v>1890</v>
      </c>
    </row>
    <row r="37" spans="2:129" x14ac:dyDescent="0.25">
      <c r="B37" s="1668"/>
      <c r="C37" s="1505" t="s">
        <v>1603</v>
      </c>
      <c r="D37" s="1439" t="s">
        <v>1726</v>
      </c>
      <c r="E37" s="1267" t="s">
        <v>831</v>
      </c>
      <c r="F37" s="1438" t="s">
        <v>1890</v>
      </c>
      <c r="G37" s="1438" t="s">
        <v>1890</v>
      </c>
      <c r="H37" s="1439" t="s">
        <v>84</v>
      </c>
      <c r="I37" s="1476" t="s">
        <v>1890</v>
      </c>
      <c r="J37" s="1477" t="s">
        <v>1890</v>
      </c>
      <c r="K37" s="1477" t="s">
        <v>1890</v>
      </c>
      <c r="L37" s="1477" t="s">
        <v>1890</v>
      </c>
      <c r="M37" s="1477" t="s">
        <v>1890</v>
      </c>
      <c r="N37" s="1509" t="s">
        <v>1890</v>
      </c>
      <c r="O37" s="1509">
        <v>3.5000000000000003E-2</v>
      </c>
      <c r="P37" s="1509">
        <v>3.5000000000000003E-2</v>
      </c>
      <c r="Q37" s="1509">
        <v>3.5000000000000003E-2</v>
      </c>
      <c r="R37" s="1509">
        <v>3.5000000000000003E-2</v>
      </c>
      <c r="S37" s="1509">
        <v>3.5000000000000003E-2</v>
      </c>
      <c r="T37" s="1509">
        <v>3.5000000000000003E-2</v>
      </c>
      <c r="U37" s="1509">
        <v>3.5000000000000003E-2</v>
      </c>
      <c r="V37" s="1509">
        <v>3.5000000000000003E-2</v>
      </c>
      <c r="W37" s="1509">
        <v>3.5000000000000003E-2</v>
      </c>
      <c r="X37" s="1509">
        <v>3.5000000000000003E-2</v>
      </c>
      <c r="Y37" s="1509">
        <v>3.5000000000000003E-2</v>
      </c>
      <c r="Z37" s="1509">
        <v>3.5000000000000003E-2</v>
      </c>
      <c r="AA37" s="1509">
        <v>3.5000000000000003E-2</v>
      </c>
      <c r="AB37" s="1509">
        <v>3.5000000000000003E-2</v>
      </c>
      <c r="AC37" s="1509">
        <v>3.5000000000000003E-2</v>
      </c>
      <c r="AD37" s="1509">
        <v>3.5000000000000003E-2</v>
      </c>
      <c r="AE37" s="1509">
        <v>3.5000000000000003E-2</v>
      </c>
      <c r="AF37" s="1509">
        <v>3.5000000000000003E-2</v>
      </c>
      <c r="AG37" s="1509">
        <v>3.5000000000000003E-2</v>
      </c>
      <c r="AH37" s="1509">
        <v>3.5000000000000003E-2</v>
      </c>
      <c r="AI37" s="1509">
        <v>3.5000000000000003E-2</v>
      </c>
      <c r="AJ37" s="1509">
        <v>3.5000000000000003E-2</v>
      </c>
      <c r="AK37" s="1509">
        <v>3.5000000000000003E-2</v>
      </c>
      <c r="AL37" s="1509">
        <v>3.5000000000000003E-2</v>
      </c>
      <c r="AM37" s="1509">
        <v>3.5000000000000003E-2</v>
      </c>
      <c r="AN37" s="1509">
        <v>3.5000000000000003E-2</v>
      </c>
      <c r="AO37" s="1509">
        <v>3.5000000000000003E-2</v>
      </c>
      <c r="AP37" s="1509">
        <v>3.5000000000000003E-2</v>
      </c>
      <c r="AQ37" s="1509">
        <v>3.5000000000000003E-2</v>
      </c>
      <c r="AR37" s="1509">
        <v>3.5000000000000003E-2</v>
      </c>
      <c r="AS37" s="1509">
        <v>0.03</v>
      </c>
      <c r="AT37" s="1509">
        <v>0.03</v>
      </c>
      <c r="AU37" s="1509">
        <v>0.03</v>
      </c>
      <c r="AV37" s="1509">
        <v>0.03</v>
      </c>
      <c r="AW37" s="1509">
        <v>0.03</v>
      </c>
      <c r="AX37" s="1509">
        <v>0.03</v>
      </c>
      <c r="AY37" s="1509">
        <v>0.03</v>
      </c>
      <c r="AZ37" s="1509">
        <v>0.03</v>
      </c>
      <c r="BA37" s="1509">
        <v>0.03</v>
      </c>
      <c r="BB37" s="1509">
        <v>0.03</v>
      </c>
      <c r="BC37" s="1509">
        <v>0.03</v>
      </c>
      <c r="BD37" s="1509">
        <v>0.03</v>
      </c>
      <c r="BE37" s="1509">
        <v>0.03</v>
      </c>
      <c r="BF37" s="1509">
        <v>0.03</v>
      </c>
      <c r="BG37" s="1509">
        <v>0.03</v>
      </c>
      <c r="BH37" s="1509">
        <v>0.03</v>
      </c>
      <c r="BI37" s="1509">
        <v>0.03</v>
      </c>
      <c r="BJ37" s="1509">
        <v>0.03</v>
      </c>
      <c r="BK37" s="1509">
        <v>0.03</v>
      </c>
      <c r="BL37" s="1509">
        <v>0.03</v>
      </c>
      <c r="BM37" s="1509">
        <v>0.03</v>
      </c>
      <c r="BN37" s="1509">
        <v>0.03</v>
      </c>
      <c r="BO37" s="1509">
        <v>0.03</v>
      </c>
      <c r="BP37" s="1509">
        <v>0.03</v>
      </c>
      <c r="BQ37" s="1509">
        <v>0.03</v>
      </c>
      <c r="BR37" s="1509">
        <v>0.03</v>
      </c>
      <c r="BS37" s="1509">
        <v>0.03</v>
      </c>
      <c r="BT37" s="1509">
        <v>0.03</v>
      </c>
      <c r="BU37" s="1509">
        <v>0.03</v>
      </c>
      <c r="BV37" s="1509">
        <v>0.03</v>
      </c>
      <c r="BW37" s="1509">
        <v>0.03</v>
      </c>
      <c r="BX37" s="1509">
        <v>0.03</v>
      </c>
      <c r="BY37" s="1509">
        <v>0.03</v>
      </c>
      <c r="BZ37" s="1509">
        <v>0.03</v>
      </c>
      <c r="CA37" s="1509">
        <v>0.03</v>
      </c>
      <c r="CB37" s="1509">
        <v>0.03</v>
      </c>
      <c r="CC37" s="1509">
        <v>0.03</v>
      </c>
      <c r="CD37" s="1509">
        <v>0.03</v>
      </c>
      <c r="CE37" s="1509">
        <v>0.03</v>
      </c>
      <c r="CF37" s="1509">
        <v>0.03</v>
      </c>
      <c r="CG37" s="1509">
        <v>0.03</v>
      </c>
      <c r="CH37" s="1509">
        <v>0.03</v>
      </c>
      <c r="CI37" s="1509">
        <v>0.03</v>
      </c>
      <c r="CJ37" s="1509">
        <v>0.03</v>
      </c>
      <c r="CK37" s="1509">
        <v>0.03</v>
      </c>
      <c r="CL37" s="1509">
        <v>2.5000000000000001E-2</v>
      </c>
      <c r="CM37" s="1509">
        <v>2.5000000000000001E-2</v>
      </c>
      <c r="CN37" s="1509">
        <v>2.5000000000000001E-2</v>
      </c>
      <c r="CO37" s="1509">
        <v>2.5000000000000001E-2</v>
      </c>
      <c r="CP37" s="1510">
        <v>2.5000000000000001E-2</v>
      </c>
      <c r="CQ37" s="1508" t="s">
        <v>1890</v>
      </c>
      <c r="CR37" s="1508" t="s">
        <v>1890</v>
      </c>
      <c r="CS37" s="1508" t="s">
        <v>1890</v>
      </c>
      <c r="CT37" s="1508" t="s">
        <v>1890</v>
      </c>
      <c r="CU37" s="1508" t="s">
        <v>1890</v>
      </c>
      <c r="CV37" s="1508" t="s">
        <v>1890</v>
      </c>
      <c r="CW37" s="1508" t="s">
        <v>1890</v>
      </c>
      <c r="CX37" s="1508" t="s">
        <v>1890</v>
      </c>
      <c r="CY37" s="1508" t="s">
        <v>1890</v>
      </c>
      <c r="CZ37" s="1508" t="s">
        <v>1890</v>
      </c>
      <c r="DA37" s="1508" t="s">
        <v>1890</v>
      </c>
      <c r="DB37" s="1508" t="s">
        <v>1890</v>
      </c>
      <c r="DC37" s="1508" t="s">
        <v>1890</v>
      </c>
      <c r="DD37" s="1508" t="s">
        <v>1890</v>
      </c>
      <c r="DE37" s="1508" t="s">
        <v>1890</v>
      </c>
      <c r="DF37" s="1508" t="s">
        <v>1890</v>
      </c>
      <c r="DG37" s="1508" t="s">
        <v>1890</v>
      </c>
      <c r="DH37" s="1508" t="s">
        <v>1890</v>
      </c>
      <c r="DI37" s="1508" t="s">
        <v>1890</v>
      </c>
      <c r="DJ37" s="1508" t="s">
        <v>1890</v>
      </c>
      <c r="DK37" s="1508" t="s">
        <v>1890</v>
      </c>
      <c r="DL37" s="1508" t="s">
        <v>1890</v>
      </c>
      <c r="DM37" s="1508" t="s">
        <v>1890</v>
      </c>
      <c r="DN37" s="1508" t="s">
        <v>1890</v>
      </c>
      <c r="DO37" s="1508" t="s">
        <v>1890</v>
      </c>
      <c r="DP37" s="1508" t="s">
        <v>1890</v>
      </c>
      <c r="DQ37" s="1508" t="s">
        <v>1890</v>
      </c>
      <c r="DR37" s="1508" t="s">
        <v>1890</v>
      </c>
      <c r="DS37" s="1508" t="s">
        <v>1890</v>
      </c>
      <c r="DT37" s="1233" t="s">
        <v>1890</v>
      </c>
      <c r="DU37" s="1233" t="s">
        <v>1890</v>
      </c>
      <c r="DV37" s="1233" t="s">
        <v>1890</v>
      </c>
      <c r="DW37" s="1233" t="s">
        <v>1890</v>
      </c>
      <c r="DX37" s="1233" t="s">
        <v>1890</v>
      </c>
      <c r="DY37" s="1233" t="s">
        <v>1890</v>
      </c>
    </row>
    <row r="38" spans="2:129" x14ac:dyDescent="0.25">
      <c r="B38" s="1668"/>
      <c r="C38" s="1505" t="s">
        <v>1603</v>
      </c>
      <c r="D38" s="1439" t="s">
        <v>1726</v>
      </c>
      <c r="E38" s="1267" t="s">
        <v>814</v>
      </c>
      <c r="F38" s="1438" t="s">
        <v>1890</v>
      </c>
      <c r="G38" s="1438" t="s">
        <v>1890</v>
      </c>
      <c r="H38" s="1439" t="s">
        <v>84</v>
      </c>
      <c r="I38" s="1476" t="s">
        <v>1890</v>
      </c>
      <c r="J38" s="1477" t="s">
        <v>1890</v>
      </c>
      <c r="K38" s="1477" t="s">
        <v>1890</v>
      </c>
      <c r="L38" s="1477" t="s">
        <v>1890</v>
      </c>
      <c r="M38" s="1477" t="s">
        <v>1890</v>
      </c>
      <c r="N38" s="1509" t="s">
        <v>1890</v>
      </c>
      <c r="O38" s="1509">
        <v>0.96618357487922713</v>
      </c>
      <c r="P38" s="1509">
        <v>0.93351070036640305</v>
      </c>
      <c r="Q38" s="1509">
        <v>0.90194270566802237</v>
      </c>
      <c r="R38" s="1509">
        <v>0.87144222769857238</v>
      </c>
      <c r="S38" s="1509">
        <v>0.84197316685852408</v>
      </c>
      <c r="T38" s="1509">
        <v>0.81350064430775282</v>
      </c>
      <c r="U38" s="1509">
        <v>0.78599096068381924</v>
      </c>
      <c r="V38" s="1509">
        <v>0.75941155621625056</v>
      </c>
      <c r="W38" s="1509">
        <v>0.73373097218961414</v>
      </c>
      <c r="X38" s="1509">
        <v>0.70891881370977217</v>
      </c>
      <c r="Y38" s="1509">
        <v>0.68494571372924851</v>
      </c>
      <c r="Z38" s="1509">
        <v>0.66178329828912907</v>
      </c>
      <c r="AA38" s="1509">
        <v>0.63940415293635666</v>
      </c>
      <c r="AB38" s="1509">
        <v>0.61778179027667313</v>
      </c>
      <c r="AC38" s="1509">
        <v>0.59689061862480497</v>
      </c>
      <c r="AD38" s="1509">
        <v>0.57670591171478747</v>
      </c>
      <c r="AE38" s="1509">
        <v>0.55720377943457733</v>
      </c>
      <c r="AF38" s="1509">
        <v>0.53836113955031628</v>
      </c>
      <c r="AG38" s="1509">
        <v>0.520155690386779</v>
      </c>
      <c r="AH38" s="1509">
        <v>0.50256588443167061</v>
      </c>
      <c r="AI38" s="1509">
        <v>0.48557090283253201</v>
      </c>
      <c r="AJ38" s="1509">
        <v>0.46915063075606961</v>
      </c>
      <c r="AK38" s="1509">
        <v>0.45328563358074364</v>
      </c>
      <c r="AL38" s="1509">
        <v>0.43795713389443836</v>
      </c>
      <c r="AM38" s="1509">
        <v>0.42314698926998878</v>
      </c>
      <c r="AN38" s="1509">
        <v>0.40883767079225974</v>
      </c>
      <c r="AO38" s="1509">
        <v>0.39501224231136212</v>
      </c>
      <c r="AP38" s="1509">
        <v>0.38165434039745133</v>
      </c>
      <c r="AQ38" s="1509">
        <v>0.36874815497338298</v>
      </c>
      <c r="AR38" s="1509">
        <v>0.35627841060230242</v>
      </c>
      <c r="AS38" s="1509">
        <v>0.3459013695167984</v>
      </c>
      <c r="AT38" s="1509">
        <v>0.33582657234640623</v>
      </c>
      <c r="AU38" s="1509">
        <v>0.32604521587029728</v>
      </c>
      <c r="AV38" s="1509">
        <v>0.31654875327213333</v>
      </c>
      <c r="AW38" s="1509">
        <v>0.30732888667197411</v>
      </c>
      <c r="AX38" s="1509">
        <v>0.29837755987570302</v>
      </c>
      <c r="AY38" s="1509">
        <v>0.28968695133563405</v>
      </c>
      <c r="AZ38" s="1509">
        <v>0.28124946731614947</v>
      </c>
      <c r="BA38" s="1509">
        <v>0.27305773525839755</v>
      </c>
      <c r="BB38" s="1509">
        <v>0.26510459733825009</v>
      </c>
      <c r="BC38" s="1509">
        <v>0.25738310421189325</v>
      </c>
      <c r="BD38" s="1509">
        <v>0.24988650894358566</v>
      </c>
      <c r="BE38" s="1509">
        <v>0.24260826111027742</v>
      </c>
      <c r="BF38" s="1509">
        <v>0.23554200107793916</v>
      </c>
      <c r="BG38" s="1509">
        <v>0.22868155444460117</v>
      </c>
      <c r="BH38" s="1509">
        <v>0.22202092664524387</v>
      </c>
      <c r="BI38" s="1509">
        <v>0.215554297713829</v>
      </c>
      <c r="BJ38" s="1509">
        <v>0.20927601719789227</v>
      </c>
      <c r="BK38" s="1509">
        <v>0.20318059922125464</v>
      </c>
      <c r="BL38" s="1509">
        <v>0.19726271769053846</v>
      </c>
      <c r="BM38" s="1509">
        <v>0.19151720164129948</v>
      </c>
      <c r="BN38" s="1509">
        <v>0.18593903071970824</v>
      </c>
      <c r="BO38" s="1509">
        <v>0.18052333079583327</v>
      </c>
      <c r="BP38" s="1509">
        <v>0.17526536970469248</v>
      </c>
      <c r="BQ38" s="1509">
        <v>0.17016055311135189</v>
      </c>
      <c r="BR38" s="1509">
        <v>0.16520442049645817</v>
      </c>
      <c r="BS38" s="1509">
        <v>0.16039264125869726</v>
      </c>
      <c r="BT38" s="1509">
        <v>0.15572101093077401</v>
      </c>
      <c r="BU38" s="1509">
        <v>0.15118544750560586</v>
      </c>
      <c r="BV38" s="1509">
        <v>0.14678198786952024</v>
      </c>
      <c r="BW38" s="1509">
        <v>0.14250678433934003</v>
      </c>
      <c r="BX38" s="1509">
        <v>0.13835610130033013</v>
      </c>
      <c r="BY38" s="1509">
        <v>0.13432631194206807</v>
      </c>
      <c r="BZ38" s="1509">
        <v>0.13041389508938647</v>
      </c>
      <c r="CA38" s="1509">
        <v>0.12661543212561796</v>
      </c>
      <c r="CB38" s="1509">
        <v>0.12292760400545433</v>
      </c>
      <c r="CC38" s="1509">
        <v>0.11934718835481004</v>
      </c>
      <c r="CD38" s="1509">
        <v>0.11587105665515537</v>
      </c>
      <c r="CE38" s="1509">
        <v>0.11249617150985959</v>
      </c>
      <c r="CF38" s="1509">
        <v>0.10921958399015494</v>
      </c>
      <c r="CG38" s="1509">
        <v>0.10603843105840287</v>
      </c>
      <c r="CH38" s="1509">
        <v>0.10294993306641054</v>
      </c>
      <c r="CI38" s="1509">
        <v>9.9951391326612168E-2</v>
      </c>
      <c r="CJ38" s="1509">
        <v>9.7040185753992411E-2</v>
      </c>
      <c r="CK38" s="1509">
        <v>9.4213772576691654E-2</v>
      </c>
      <c r="CL38" s="1509">
        <v>9.1915875684577236E-2</v>
      </c>
      <c r="CM38" s="1509">
        <v>8.9674025058124135E-2</v>
      </c>
      <c r="CN38" s="1509">
        <v>8.7486853715243049E-2</v>
      </c>
      <c r="CO38" s="1509">
        <v>8.5353028014871282E-2</v>
      </c>
      <c r="CP38" s="1510">
        <v>8.3271246843776875E-2</v>
      </c>
      <c r="CQ38" s="1508" t="s">
        <v>1890</v>
      </c>
      <c r="CR38" s="1508" t="s">
        <v>1890</v>
      </c>
      <c r="CS38" s="1508" t="s">
        <v>1890</v>
      </c>
      <c r="CT38" s="1508" t="s">
        <v>1890</v>
      </c>
      <c r="CU38" s="1508" t="s">
        <v>1890</v>
      </c>
      <c r="CV38" s="1508" t="s">
        <v>1890</v>
      </c>
      <c r="CW38" s="1508" t="s">
        <v>1890</v>
      </c>
      <c r="CX38" s="1508" t="s">
        <v>1890</v>
      </c>
      <c r="CY38" s="1508" t="s">
        <v>1890</v>
      </c>
      <c r="CZ38" s="1508" t="s">
        <v>1890</v>
      </c>
      <c r="DA38" s="1508" t="s">
        <v>1890</v>
      </c>
      <c r="DB38" s="1508" t="s">
        <v>1890</v>
      </c>
      <c r="DC38" s="1508" t="s">
        <v>1890</v>
      </c>
      <c r="DD38" s="1508" t="s">
        <v>1890</v>
      </c>
      <c r="DE38" s="1508" t="s">
        <v>1890</v>
      </c>
      <c r="DF38" s="1508" t="s">
        <v>1890</v>
      </c>
      <c r="DG38" s="1508" t="s">
        <v>1890</v>
      </c>
      <c r="DH38" s="1508" t="s">
        <v>1890</v>
      </c>
      <c r="DI38" s="1508" t="s">
        <v>1890</v>
      </c>
      <c r="DJ38" s="1508" t="s">
        <v>1890</v>
      </c>
      <c r="DK38" s="1508" t="s">
        <v>1890</v>
      </c>
      <c r="DL38" s="1508" t="s">
        <v>1890</v>
      </c>
      <c r="DM38" s="1508" t="s">
        <v>1890</v>
      </c>
      <c r="DN38" s="1508" t="s">
        <v>1890</v>
      </c>
      <c r="DO38" s="1508" t="s">
        <v>1890</v>
      </c>
      <c r="DP38" s="1508" t="s">
        <v>1890</v>
      </c>
      <c r="DQ38" s="1508" t="s">
        <v>1890</v>
      </c>
      <c r="DR38" s="1508" t="s">
        <v>1890</v>
      </c>
      <c r="DS38" s="1508" t="s">
        <v>1890</v>
      </c>
      <c r="DT38" s="1233" t="s">
        <v>1890</v>
      </c>
      <c r="DU38" s="1233" t="s">
        <v>1890</v>
      </c>
      <c r="DV38" s="1233" t="s">
        <v>1890</v>
      </c>
      <c r="DW38" s="1233" t="s">
        <v>1890</v>
      </c>
      <c r="DX38" s="1233" t="s">
        <v>1890</v>
      </c>
      <c r="DY38" s="1233" t="s">
        <v>1890</v>
      </c>
    </row>
    <row r="39" spans="2:129" x14ac:dyDescent="0.25">
      <c r="B39" s="1668"/>
      <c r="C39" s="1505" t="s">
        <v>1603</v>
      </c>
      <c r="D39" s="1439" t="s">
        <v>1726</v>
      </c>
      <c r="E39" s="1267" t="s">
        <v>815</v>
      </c>
      <c r="F39" s="1438" t="s">
        <v>816</v>
      </c>
      <c r="G39" s="1438" t="s">
        <v>1890</v>
      </c>
      <c r="H39" s="1439" t="s">
        <v>817</v>
      </c>
      <c r="I39" s="1476" t="s">
        <v>1890</v>
      </c>
      <c r="J39" s="1477" t="s">
        <v>1890</v>
      </c>
      <c r="K39" s="1477" t="s">
        <v>1890</v>
      </c>
      <c r="L39" s="1477" t="s">
        <v>1890</v>
      </c>
      <c r="M39" s="1477" t="s">
        <v>1890</v>
      </c>
      <c r="N39" s="1509" t="s">
        <v>1890</v>
      </c>
      <c r="O39" s="1509" t="s">
        <v>1890</v>
      </c>
      <c r="P39" s="1509" t="s">
        <v>1890</v>
      </c>
      <c r="Q39" s="1509" t="s">
        <v>1890</v>
      </c>
      <c r="R39" s="1509" t="s">
        <v>1890</v>
      </c>
      <c r="S39" s="1509" t="s">
        <v>1890</v>
      </c>
      <c r="T39" s="1509" t="s">
        <v>1890</v>
      </c>
      <c r="U39" s="1509" t="s">
        <v>1890</v>
      </c>
      <c r="V39" s="1509" t="s">
        <v>1890</v>
      </c>
      <c r="W39" s="1509" t="s">
        <v>1890</v>
      </c>
      <c r="X39" s="1509" t="s">
        <v>1890</v>
      </c>
      <c r="Y39" s="1509" t="s">
        <v>1890</v>
      </c>
      <c r="Z39" s="1509" t="s">
        <v>1890</v>
      </c>
      <c r="AA39" s="1509" t="s">
        <v>1890</v>
      </c>
      <c r="AB39" s="1509" t="s">
        <v>1890</v>
      </c>
      <c r="AC39" s="1509" t="s">
        <v>1890</v>
      </c>
      <c r="AD39" s="1509" t="s">
        <v>1890</v>
      </c>
      <c r="AE39" s="1509" t="s">
        <v>1890</v>
      </c>
      <c r="AF39" s="1509" t="s">
        <v>1890</v>
      </c>
      <c r="AG39" s="1509" t="s">
        <v>1890</v>
      </c>
      <c r="AH39" s="1509" t="s">
        <v>1890</v>
      </c>
      <c r="AI39" s="1509" t="s">
        <v>1890</v>
      </c>
      <c r="AJ39" s="1509" t="s">
        <v>1890</v>
      </c>
      <c r="AK39" s="1509" t="s">
        <v>1890</v>
      </c>
      <c r="AL39" s="1509" t="s">
        <v>1890</v>
      </c>
      <c r="AM39" s="1509" t="s">
        <v>1890</v>
      </c>
      <c r="AN39" s="1509" t="s">
        <v>1890</v>
      </c>
      <c r="AO39" s="1509" t="s">
        <v>1890</v>
      </c>
      <c r="AP39" s="1509" t="s">
        <v>1890</v>
      </c>
      <c r="AQ39" s="1509" t="s">
        <v>1890</v>
      </c>
      <c r="AR39" s="1509" t="s">
        <v>1890</v>
      </c>
      <c r="AS39" s="1509" t="s">
        <v>1890</v>
      </c>
      <c r="AT39" s="1509" t="s">
        <v>1890</v>
      </c>
      <c r="AU39" s="1509" t="s">
        <v>1890</v>
      </c>
      <c r="AV39" s="1509" t="s">
        <v>1890</v>
      </c>
      <c r="AW39" s="1509" t="s">
        <v>1890</v>
      </c>
      <c r="AX39" s="1509" t="s">
        <v>1890</v>
      </c>
      <c r="AY39" s="1509" t="s">
        <v>1890</v>
      </c>
      <c r="AZ39" s="1509" t="s">
        <v>1890</v>
      </c>
      <c r="BA39" s="1509" t="s">
        <v>1890</v>
      </c>
      <c r="BB39" s="1509" t="s">
        <v>1890</v>
      </c>
      <c r="BC39" s="1509" t="s">
        <v>1890</v>
      </c>
      <c r="BD39" s="1509" t="s">
        <v>1890</v>
      </c>
      <c r="BE39" s="1509" t="s">
        <v>1890</v>
      </c>
      <c r="BF39" s="1509" t="s">
        <v>1890</v>
      </c>
      <c r="BG39" s="1509" t="s">
        <v>1890</v>
      </c>
      <c r="BH39" s="1509" t="s">
        <v>1890</v>
      </c>
      <c r="BI39" s="1509" t="s">
        <v>1890</v>
      </c>
      <c r="BJ39" s="1509" t="s">
        <v>1890</v>
      </c>
      <c r="BK39" s="1509" t="s">
        <v>1890</v>
      </c>
      <c r="BL39" s="1509" t="s">
        <v>1890</v>
      </c>
      <c r="BM39" s="1509" t="s">
        <v>1890</v>
      </c>
      <c r="BN39" s="1509" t="s">
        <v>1890</v>
      </c>
      <c r="BO39" s="1509" t="s">
        <v>1890</v>
      </c>
      <c r="BP39" s="1509" t="s">
        <v>1890</v>
      </c>
      <c r="BQ39" s="1509" t="s">
        <v>1890</v>
      </c>
      <c r="BR39" s="1509" t="s">
        <v>1890</v>
      </c>
      <c r="BS39" s="1509" t="s">
        <v>1890</v>
      </c>
      <c r="BT39" s="1509" t="s">
        <v>1890</v>
      </c>
      <c r="BU39" s="1509" t="s">
        <v>1890</v>
      </c>
      <c r="BV39" s="1509" t="s">
        <v>1890</v>
      </c>
      <c r="BW39" s="1509" t="s">
        <v>1890</v>
      </c>
      <c r="BX39" s="1509" t="s">
        <v>1890</v>
      </c>
      <c r="BY39" s="1509" t="s">
        <v>1890</v>
      </c>
      <c r="BZ39" s="1509" t="s">
        <v>1890</v>
      </c>
      <c r="CA39" s="1509" t="s">
        <v>1890</v>
      </c>
      <c r="CB39" s="1509" t="s">
        <v>1890</v>
      </c>
      <c r="CC39" s="1509" t="s">
        <v>1890</v>
      </c>
      <c r="CD39" s="1509" t="s">
        <v>1890</v>
      </c>
      <c r="CE39" s="1509" t="s">
        <v>1890</v>
      </c>
      <c r="CF39" s="1509" t="s">
        <v>1890</v>
      </c>
      <c r="CG39" s="1509" t="s">
        <v>1890</v>
      </c>
      <c r="CH39" s="1509" t="s">
        <v>1890</v>
      </c>
      <c r="CI39" s="1509" t="s">
        <v>1890</v>
      </c>
      <c r="CJ39" s="1509" t="s">
        <v>1890</v>
      </c>
      <c r="CK39" s="1509" t="s">
        <v>1890</v>
      </c>
      <c r="CL39" s="1509" t="s">
        <v>1890</v>
      </c>
      <c r="CM39" s="1509" t="s">
        <v>1890</v>
      </c>
      <c r="CN39" s="1509" t="s">
        <v>1890</v>
      </c>
      <c r="CO39" s="1509" t="s">
        <v>1890</v>
      </c>
      <c r="CP39" s="1510" t="s">
        <v>1890</v>
      </c>
      <c r="CQ39" s="1508" t="s">
        <v>1890</v>
      </c>
      <c r="CR39" s="1508" t="s">
        <v>1890</v>
      </c>
      <c r="CS39" s="1508" t="s">
        <v>1890</v>
      </c>
      <c r="CT39" s="1508" t="s">
        <v>1890</v>
      </c>
      <c r="CU39" s="1508" t="s">
        <v>1890</v>
      </c>
      <c r="CV39" s="1508" t="s">
        <v>1890</v>
      </c>
      <c r="CW39" s="1508" t="s">
        <v>1890</v>
      </c>
      <c r="CX39" s="1508" t="s">
        <v>1890</v>
      </c>
      <c r="CY39" s="1508" t="s">
        <v>1890</v>
      </c>
      <c r="CZ39" s="1508" t="s">
        <v>1890</v>
      </c>
      <c r="DA39" s="1508" t="s">
        <v>1890</v>
      </c>
      <c r="DB39" s="1508" t="s">
        <v>1890</v>
      </c>
      <c r="DC39" s="1508" t="s">
        <v>1890</v>
      </c>
      <c r="DD39" s="1508" t="s">
        <v>1890</v>
      </c>
      <c r="DE39" s="1508" t="s">
        <v>1890</v>
      </c>
      <c r="DF39" s="1508" t="s">
        <v>1890</v>
      </c>
      <c r="DG39" s="1508" t="s">
        <v>1890</v>
      </c>
      <c r="DH39" s="1508" t="s">
        <v>1890</v>
      </c>
      <c r="DI39" s="1508" t="s">
        <v>1890</v>
      </c>
      <c r="DJ39" s="1508" t="s">
        <v>1890</v>
      </c>
      <c r="DK39" s="1508" t="s">
        <v>1890</v>
      </c>
      <c r="DL39" s="1508" t="s">
        <v>1890</v>
      </c>
      <c r="DM39" s="1508" t="s">
        <v>1890</v>
      </c>
      <c r="DN39" s="1508" t="s">
        <v>1890</v>
      </c>
      <c r="DO39" s="1508" t="s">
        <v>1890</v>
      </c>
      <c r="DP39" s="1508" t="s">
        <v>1890</v>
      </c>
      <c r="DQ39" s="1508" t="s">
        <v>1890</v>
      </c>
      <c r="DR39" s="1508" t="s">
        <v>1890</v>
      </c>
      <c r="DS39" s="1508" t="s">
        <v>1890</v>
      </c>
      <c r="DT39" s="1233" t="s">
        <v>1890</v>
      </c>
      <c r="DU39" s="1233" t="s">
        <v>1890</v>
      </c>
      <c r="DV39" s="1233" t="s">
        <v>1890</v>
      </c>
      <c r="DW39" s="1233" t="s">
        <v>1890</v>
      </c>
      <c r="DX39" s="1233" t="s">
        <v>1890</v>
      </c>
      <c r="DY39" s="1233" t="s">
        <v>1890</v>
      </c>
    </row>
    <row r="40" spans="2:129" x14ac:dyDescent="0.25">
      <c r="B40" s="1668"/>
      <c r="C40" s="1505" t="s">
        <v>1603</v>
      </c>
      <c r="D40" s="1439" t="s">
        <v>1726</v>
      </c>
      <c r="E40" s="1267" t="s">
        <v>815</v>
      </c>
      <c r="F40" s="1438" t="s">
        <v>818</v>
      </c>
      <c r="G40" s="1438" t="s">
        <v>1890</v>
      </c>
      <c r="H40" s="1439" t="s">
        <v>817</v>
      </c>
      <c r="I40" s="1476" t="s">
        <v>1890</v>
      </c>
      <c r="J40" s="1477" t="s">
        <v>1890</v>
      </c>
      <c r="K40" s="1477" t="s">
        <v>1890</v>
      </c>
      <c r="L40" s="1477" t="s">
        <v>1890</v>
      </c>
      <c r="M40" s="1477" t="s">
        <v>1890</v>
      </c>
      <c r="N40" s="1509" t="s">
        <v>1890</v>
      </c>
      <c r="O40" s="1509" t="s">
        <v>1890</v>
      </c>
      <c r="P40" s="1509" t="s">
        <v>1890</v>
      </c>
      <c r="Q40" s="1509" t="s">
        <v>1890</v>
      </c>
      <c r="R40" s="1509" t="s">
        <v>1890</v>
      </c>
      <c r="S40" s="1509" t="s">
        <v>1890</v>
      </c>
      <c r="T40" s="1509" t="s">
        <v>1890</v>
      </c>
      <c r="U40" s="1509" t="s">
        <v>1890</v>
      </c>
      <c r="V40" s="1509" t="s">
        <v>1890</v>
      </c>
      <c r="W40" s="1509" t="s">
        <v>1890</v>
      </c>
      <c r="X40" s="1509" t="s">
        <v>1890</v>
      </c>
      <c r="Y40" s="1509" t="s">
        <v>1890</v>
      </c>
      <c r="Z40" s="1509" t="s">
        <v>1890</v>
      </c>
      <c r="AA40" s="1509" t="s">
        <v>1890</v>
      </c>
      <c r="AB40" s="1509" t="s">
        <v>1890</v>
      </c>
      <c r="AC40" s="1509" t="s">
        <v>1890</v>
      </c>
      <c r="AD40" s="1509" t="s">
        <v>1890</v>
      </c>
      <c r="AE40" s="1509" t="s">
        <v>1890</v>
      </c>
      <c r="AF40" s="1509" t="s">
        <v>1890</v>
      </c>
      <c r="AG40" s="1509" t="s">
        <v>1890</v>
      </c>
      <c r="AH40" s="1509" t="s">
        <v>1890</v>
      </c>
      <c r="AI40" s="1509" t="s">
        <v>1890</v>
      </c>
      <c r="AJ40" s="1509" t="s">
        <v>1890</v>
      </c>
      <c r="AK40" s="1509" t="s">
        <v>1890</v>
      </c>
      <c r="AL40" s="1509" t="s">
        <v>1890</v>
      </c>
      <c r="AM40" s="1509" t="s">
        <v>1890</v>
      </c>
      <c r="AN40" s="1509" t="s">
        <v>1890</v>
      </c>
      <c r="AO40" s="1509" t="s">
        <v>1890</v>
      </c>
      <c r="AP40" s="1509" t="s">
        <v>1890</v>
      </c>
      <c r="AQ40" s="1509" t="s">
        <v>1890</v>
      </c>
      <c r="AR40" s="1509" t="s">
        <v>1890</v>
      </c>
      <c r="AS40" s="1509" t="s">
        <v>1890</v>
      </c>
      <c r="AT40" s="1509" t="s">
        <v>1890</v>
      </c>
      <c r="AU40" s="1509" t="s">
        <v>1890</v>
      </c>
      <c r="AV40" s="1509" t="s">
        <v>1890</v>
      </c>
      <c r="AW40" s="1509" t="s">
        <v>1890</v>
      </c>
      <c r="AX40" s="1509" t="s">
        <v>1890</v>
      </c>
      <c r="AY40" s="1509" t="s">
        <v>1890</v>
      </c>
      <c r="AZ40" s="1509" t="s">
        <v>1890</v>
      </c>
      <c r="BA40" s="1509" t="s">
        <v>1890</v>
      </c>
      <c r="BB40" s="1509" t="s">
        <v>1890</v>
      </c>
      <c r="BC40" s="1509" t="s">
        <v>1890</v>
      </c>
      <c r="BD40" s="1509" t="s">
        <v>1890</v>
      </c>
      <c r="BE40" s="1509" t="s">
        <v>1890</v>
      </c>
      <c r="BF40" s="1509" t="s">
        <v>1890</v>
      </c>
      <c r="BG40" s="1509" t="s">
        <v>1890</v>
      </c>
      <c r="BH40" s="1509" t="s">
        <v>1890</v>
      </c>
      <c r="BI40" s="1509" t="s">
        <v>1890</v>
      </c>
      <c r="BJ40" s="1509" t="s">
        <v>1890</v>
      </c>
      <c r="BK40" s="1509" t="s">
        <v>1890</v>
      </c>
      <c r="BL40" s="1509" t="s">
        <v>1890</v>
      </c>
      <c r="BM40" s="1509" t="s">
        <v>1890</v>
      </c>
      <c r="BN40" s="1509" t="s">
        <v>1890</v>
      </c>
      <c r="BO40" s="1509" t="s">
        <v>1890</v>
      </c>
      <c r="BP40" s="1509" t="s">
        <v>1890</v>
      </c>
      <c r="BQ40" s="1509" t="s">
        <v>1890</v>
      </c>
      <c r="BR40" s="1509" t="s">
        <v>1890</v>
      </c>
      <c r="BS40" s="1509" t="s">
        <v>1890</v>
      </c>
      <c r="BT40" s="1509" t="s">
        <v>1890</v>
      </c>
      <c r="BU40" s="1509" t="s">
        <v>1890</v>
      </c>
      <c r="BV40" s="1509" t="s">
        <v>1890</v>
      </c>
      <c r="BW40" s="1509" t="s">
        <v>1890</v>
      </c>
      <c r="BX40" s="1509" t="s">
        <v>1890</v>
      </c>
      <c r="BY40" s="1509" t="s">
        <v>1890</v>
      </c>
      <c r="BZ40" s="1509" t="s">
        <v>1890</v>
      </c>
      <c r="CA40" s="1509" t="s">
        <v>1890</v>
      </c>
      <c r="CB40" s="1509" t="s">
        <v>1890</v>
      </c>
      <c r="CC40" s="1509" t="s">
        <v>1890</v>
      </c>
      <c r="CD40" s="1509" t="s">
        <v>1890</v>
      </c>
      <c r="CE40" s="1509" t="s">
        <v>1890</v>
      </c>
      <c r="CF40" s="1509" t="s">
        <v>1890</v>
      </c>
      <c r="CG40" s="1509" t="s">
        <v>1890</v>
      </c>
      <c r="CH40" s="1509" t="s">
        <v>1890</v>
      </c>
      <c r="CI40" s="1509" t="s">
        <v>1890</v>
      </c>
      <c r="CJ40" s="1509" t="s">
        <v>1890</v>
      </c>
      <c r="CK40" s="1509" t="s">
        <v>1890</v>
      </c>
      <c r="CL40" s="1509" t="s">
        <v>1890</v>
      </c>
      <c r="CM40" s="1509" t="s">
        <v>1890</v>
      </c>
      <c r="CN40" s="1509" t="s">
        <v>1890</v>
      </c>
      <c r="CO40" s="1509" t="s">
        <v>1890</v>
      </c>
      <c r="CP40" s="1510" t="s">
        <v>1890</v>
      </c>
      <c r="CQ40" s="1508" t="s">
        <v>1890</v>
      </c>
      <c r="CR40" s="1508" t="s">
        <v>1890</v>
      </c>
      <c r="CS40" s="1508" t="s">
        <v>1890</v>
      </c>
      <c r="CT40" s="1508" t="s">
        <v>1890</v>
      </c>
      <c r="CU40" s="1508" t="s">
        <v>1890</v>
      </c>
      <c r="CV40" s="1508" t="s">
        <v>1890</v>
      </c>
      <c r="CW40" s="1508" t="s">
        <v>1890</v>
      </c>
      <c r="CX40" s="1508" t="s">
        <v>1890</v>
      </c>
      <c r="CY40" s="1508" t="s">
        <v>1890</v>
      </c>
      <c r="CZ40" s="1508" t="s">
        <v>1890</v>
      </c>
      <c r="DA40" s="1508" t="s">
        <v>1890</v>
      </c>
      <c r="DB40" s="1508" t="s">
        <v>1890</v>
      </c>
      <c r="DC40" s="1508" t="s">
        <v>1890</v>
      </c>
      <c r="DD40" s="1508" t="s">
        <v>1890</v>
      </c>
      <c r="DE40" s="1508" t="s">
        <v>1890</v>
      </c>
      <c r="DF40" s="1508" t="s">
        <v>1890</v>
      </c>
      <c r="DG40" s="1508" t="s">
        <v>1890</v>
      </c>
      <c r="DH40" s="1508" t="s">
        <v>1890</v>
      </c>
      <c r="DI40" s="1508" t="s">
        <v>1890</v>
      </c>
      <c r="DJ40" s="1508" t="s">
        <v>1890</v>
      </c>
      <c r="DK40" s="1508" t="s">
        <v>1890</v>
      </c>
      <c r="DL40" s="1508" t="s">
        <v>1890</v>
      </c>
      <c r="DM40" s="1508" t="s">
        <v>1890</v>
      </c>
      <c r="DN40" s="1508" t="s">
        <v>1890</v>
      </c>
      <c r="DO40" s="1508" t="s">
        <v>1890</v>
      </c>
      <c r="DP40" s="1508" t="s">
        <v>1890</v>
      </c>
      <c r="DQ40" s="1508" t="s">
        <v>1890</v>
      </c>
      <c r="DR40" s="1508" t="s">
        <v>1890</v>
      </c>
      <c r="DS40" s="1508" t="s">
        <v>1890</v>
      </c>
      <c r="DT40" s="1233" t="s">
        <v>1890</v>
      </c>
      <c r="DU40" s="1233" t="s">
        <v>1890</v>
      </c>
      <c r="DV40" s="1233" t="s">
        <v>1890</v>
      </c>
      <c r="DW40" s="1233" t="s">
        <v>1890</v>
      </c>
      <c r="DX40" s="1233" t="s">
        <v>1890</v>
      </c>
      <c r="DY40" s="1233" t="s">
        <v>1890</v>
      </c>
    </row>
    <row r="41" spans="2:129" ht="14.4" thickBot="1" x14ac:dyDescent="0.3">
      <c r="B41" s="1668"/>
      <c r="C41" s="1505" t="s">
        <v>1603</v>
      </c>
      <c r="D41" s="1439" t="s">
        <v>1726</v>
      </c>
      <c r="E41" s="1267" t="s">
        <v>819</v>
      </c>
      <c r="F41" s="1438" t="s">
        <v>1890</v>
      </c>
      <c r="G41" s="1438" t="s">
        <v>1890</v>
      </c>
      <c r="H41" s="1439" t="s">
        <v>84</v>
      </c>
      <c r="I41" s="1476" t="s">
        <v>1890</v>
      </c>
      <c r="J41" s="1477" t="s">
        <v>1890</v>
      </c>
      <c r="K41" s="1477" t="s">
        <v>1890</v>
      </c>
      <c r="L41" s="1477" t="s">
        <v>1890</v>
      </c>
      <c r="M41" s="1477" t="s">
        <v>1890</v>
      </c>
      <c r="N41" s="1509" t="s">
        <v>1890</v>
      </c>
      <c r="O41" s="1509">
        <v>9.5513764421374728E-2</v>
      </c>
      <c r="P41" s="1509">
        <v>0.27950495085942562</v>
      </c>
      <c r="Q41" s="1509">
        <v>0.45350679337489103</v>
      </c>
      <c r="R41" s="1509">
        <v>0.61542076727727502</v>
      </c>
      <c r="S41" s="1509">
        <v>0.76586542966143267</v>
      </c>
      <c r="T41" s="1509">
        <v>0.90543132593235853</v>
      </c>
      <c r="U41" s="1509">
        <v>1.0346821769642693</v>
      </c>
      <c r="V41" s="1509">
        <v>1.1541560180015207</v>
      </c>
      <c r="W41" s="1509">
        <v>1.2643711869714753</v>
      </c>
      <c r="X41" s="1509">
        <v>1.3658170843147117</v>
      </c>
      <c r="Y41" s="1509">
        <v>1.3892930335950453</v>
      </c>
      <c r="Z41" s="1509">
        <v>1.3423121097536672</v>
      </c>
      <c r="AA41" s="1509">
        <v>1.2969199128054756</v>
      </c>
      <c r="AB41" s="1509">
        <v>1.2530627176864499</v>
      </c>
      <c r="AC41" s="1509">
        <v>1.2106886161221739</v>
      </c>
      <c r="AD41" s="1509">
        <v>1.1697474551905063</v>
      </c>
      <c r="AE41" s="1509">
        <v>1.1301907779618419</v>
      </c>
      <c r="AF41" s="1509">
        <v>1.0919717661467072</v>
      </c>
      <c r="AG41" s="1509">
        <v>1.0550451846828088</v>
      </c>
      <c r="AH41" s="1509">
        <v>1.0193673281959508</v>
      </c>
      <c r="AI41" s="1509">
        <v>0.98489596927145007</v>
      </c>
      <c r="AJ41" s="1509">
        <v>0.95159030847483106</v>
      </c>
      <c r="AK41" s="1509">
        <v>0.91941092606263886</v>
      </c>
      <c r="AL41" s="1509">
        <v>0.88831973532622122</v>
      </c>
      <c r="AM41" s="1509">
        <v>0.85827993751325726</v>
      </c>
      <c r="AN41" s="1509">
        <v>0.82925597827367858</v>
      </c>
      <c r="AO41" s="1509">
        <v>0.80121350557843352</v>
      </c>
      <c r="AP41" s="1509">
        <v>0.77411932906128844</v>
      </c>
      <c r="AQ41" s="1509">
        <v>0.7479413807355445</v>
      </c>
      <c r="AR41" s="1509">
        <v>0.72264867703917346</v>
      </c>
      <c r="AS41" s="1509">
        <v>0.70160065731958576</v>
      </c>
      <c r="AT41" s="1509">
        <v>0.68116568671804445</v>
      </c>
      <c r="AU41" s="1509">
        <v>0.66132590943499459</v>
      </c>
      <c r="AV41" s="1509">
        <v>0.64206398974271328</v>
      </c>
      <c r="AW41" s="1509">
        <v>0.62336309683758573</v>
      </c>
      <c r="AX41" s="1509">
        <v>0.60520689013357842</v>
      </c>
      <c r="AY41" s="1509">
        <v>0.58757950498405676</v>
      </c>
      <c r="AZ41" s="1509">
        <v>0.57046553881947237</v>
      </c>
      <c r="BA41" s="1509">
        <v>0.55385003768880814</v>
      </c>
      <c r="BB41" s="1509">
        <v>0.53771848319301774</v>
      </c>
      <c r="BC41" s="1509">
        <v>0.5220567797990463</v>
      </c>
      <c r="BD41" s="1509">
        <v>0.5068512425233459</v>
      </c>
      <c r="BE41" s="1509">
        <v>0.49208858497412233</v>
      </c>
      <c r="BF41" s="1509">
        <v>0.47775590774186616</v>
      </c>
      <c r="BG41" s="1509">
        <v>0.46384068712802551</v>
      </c>
      <c r="BH41" s="1509">
        <v>0.45033076420196655</v>
      </c>
      <c r="BI41" s="1509">
        <v>0.43721433417666655</v>
      </c>
      <c r="BJ41" s="1509">
        <v>0.4244799360938511</v>
      </c>
      <c r="BK41" s="1509">
        <v>0.41211644280956417</v>
      </c>
      <c r="BL41" s="1509">
        <v>0.40011305127142149</v>
      </c>
      <c r="BM41" s="1509">
        <v>0.38845927307904998</v>
      </c>
      <c r="BN41" s="1509">
        <v>0.37714492531946603</v>
      </c>
      <c r="BO41" s="1509">
        <v>0.36616012166938455</v>
      </c>
      <c r="BP41" s="1509">
        <v>0.355495263756684</v>
      </c>
      <c r="BQ41" s="1509">
        <v>0.34514103277347957</v>
      </c>
      <c r="BR41" s="1509">
        <v>0.33508838133347535</v>
      </c>
      <c r="BS41" s="1509">
        <v>0.32532852556648095</v>
      </c>
      <c r="BT41" s="1509">
        <v>0.31585293744318532</v>
      </c>
      <c r="BU41" s="1509">
        <v>0.30665333732348093</v>
      </c>
      <c r="BV41" s="1509">
        <v>0.29772168672182614</v>
      </c>
      <c r="BW41" s="1509">
        <v>0.28905018128332632</v>
      </c>
      <c r="BX41" s="1509">
        <v>0.28063124396439448</v>
      </c>
      <c r="BY41" s="1509">
        <v>0.27245751841203342</v>
      </c>
      <c r="BZ41" s="1509">
        <v>0.26452186253595478</v>
      </c>
      <c r="CA41" s="1509">
        <v>0.2568173422679173</v>
      </c>
      <c r="CB41" s="1509">
        <v>0.24933722550283235</v>
      </c>
      <c r="CC41" s="1509">
        <v>0.24207497621634211</v>
      </c>
      <c r="CD41" s="1509">
        <v>0.23502424875373021</v>
      </c>
      <c r="CE41" s="1509">
        <v>0.22817888228517497</v>
      </c>
      <c r="CF41" s="1509">
        <v>0.22153289542249996</v>
      </c>
      <c r="CG41" s="1509">
        <v>0.21508048099271843</v>
      </c>
      <c r="CH41" s="1509">
        <v>0.20881600096380429</v>
      </c>
      <c r="CI41" s="1509">
        <v>0.20273398151825658</v>
      </c>
      <c r="CJ41" s="1509">
        <v>0.19682910827015204</v>
      </c>
      <c r="CK41" s="1509">
        <v>0.19109622162150683</v>
      </c>
      <c r="CL41" s="1509">
        <v>0.18643533816732374</v>
      </c>
      <c r="CM41" s="1509">
        <v>0.18188813479738902</v>
      </c>
      <c r="CN41" s="1509">
        <v>0.177451838826721</v>
      </c>
      <c r="CO41" s="1509">
        <v>0.17312374519680099</v>
      </c>
      <c r="CP41" s="1510">
        <v>0.16890121482614734</v>
      </c>
      <c r="CQ41" s="1508" t="s">
        <v>1890</v>
      </c>
      <c r="CR41" s="1508" t="s">
        <v>1890</v>
      </c>
      <c r="CS41" s="1508" t="s">
        <v>1890</v>
      </c>
      <c r="CT41" s="1508" t="s">
        <v>1890</v>
      </c>
      <c r="CU41" s="1508" t="s">
        <v>1890</v>
      </c>
      <c r="CV41" s="1508" t="s">
        <v>1890</v>
      </c>
      <c r="CW41" s="1508" t="s">
        <v>1890</v>
      </c>
      <c r="CX41" s="1508" t="s">
        <v>1890</v>
      </c>
      <c r="CY41" s="1508" t="s">
        <v>1890</v>
      </c>
      <c r="CZ41" s="1508" t="s">
        <v>1890</v>
      </c>
      <c r="DA41" s="1508" t="s">
        <v>1890</v>
      </c>
      <c r="DB41" s="1508" t="s">
        <v>1890</v>
      </c>
      <c r="DC41" s="1508" t="s">
        <v>1890</v>
      </c>
      <c r="DD41" s="1508" t="s">
        <v>1890</v>
      </c>
      <c r="DE41" s="1508" t="s">
        <v>1890</v>
      </c>
      <c r="DF41" s="1508" t="s">
        <v>1890</v>
      </c>
      <c r="DG41" s="1508" t="s">
        <v>1890</v>
      </c>
      <c r="DH41" s="1508" t="s">
        <v>1890</v>
      </c>
      <c r="DI41" s="1508" t="s">
        <v>1890</v>
      </c>
      <c r="DJ41" s="1508" t="s">
        <v>1890</v>
      </c>
      <c r="DK41" s="1508" t="s">
        <v>1890</v>
      </c>
      <c r="DL41" s="1508" t="s">
        <v>1890</v>
      </c>
      <c r="DM41" s="1508" t="s">
        <v>1890</v>
      </c>
      <c r="DN41" s="1508" t="s">
        <v>1890</v>
      </c>
      <c r="DO41" s="1508" t="s">
        <v>1890</v>
      </c>
      <c r="DP41" s="1508" t="s">
        <v>1890</v>
      </c>
      <c r="DQ41" s="1508" t="s">
        <v>1890</v>
      </c>
      <c r="DR41" s="1508" t="s">
        <v>1890</v>
      </c>
      <c r="DS41" s="1508" t="s">
        <v>1890</v>
      </c>
      <c r="DT41" s="1233" t="s">
        <v>1890</v>
      </c>
      <c r="DU41" s="1233" t="s">
        <v>1890</v>
      </c>
      <c r="DV41" s="1233" t="s">
        <v>1890</v>
      </c>
      <c r="DW41" s="1233" t="s">
        <v>1890</v>
      </c>
      <c r="DX41" s="1233" t="s">
        <v>1890</v>
      </c>
      <c r="DY41" s="1233" t="s">
        <v>1890</v>
      </c>
    </row>
    <row r="42" spans="2:129" ht="14.4" thickBot="1" x14ac:dyDescent="0.3">
      <c r="B42" s="1668"/>
      <c r="C42" s="1505" t="s">
        <v>1603</v>
      </c>
      <c r="D42" s="1439" t="s">
        <v>1726</v>
      </c>
      <c r="E42" s="1267" t="s">
        <v>820</v>
      </c>
      <c r="F42" s="1438" t="s">
        <v>1890</v>
      </c>
      <c r="G42" s="1438" t="s">
        <v>1890</v>
      </c>
      <c r="H42" s="1439" t="s">
        <v>84</v>
      </c>
      <c r="I42" s="1655">
        <f>IF(SUM(N41:CP41)&lt;&gt;0,SUM(N41:CP41),"")</f>
        <v>46.976759599659154</v>
      </c>
      <c r="J42" s="1656"/>
      <c r="K42" s="1656"/>
      <c r="L42" s="1656"/>
      <c r="M42" s="1657"/>
      <c r="N42" s="1509" t="s">
        <v>1890</v>
      </c>
      <c r="O42" s="1509" t="s">
        <v>1890</v>
      </c>
      <c r="P42" s="1509" t="s">
        <v>1890</v>
      </c>
      <c r="Q42" s="1509" t="s">
        <v>1890</v>
      </c>
      <c r="R42" s="1509" t="s">
        <v>1890</v>
      </c>
      <c r="S42" s="1509" t="s">
        <v>1890</v>
      </c>
      <c r="T42" s="1509" t="s">
        <v>1890</v>
      </c>
      <c r="U42" s="1509" t="s">
        <v>1890</v>
      </c>
      <c r="V42" s="1509" t="s">
        <v>1890</v>
      </c>
      <c r="W42" s="1509" t="s">
        <v>1890</v>
      </c>
      <c r="X42" s="1509" t="s">
        <v>1890</v>
      </c>
      <c r="Y42" s="1509" t="s">
        <v>1890</v>
      </c>
      <c r="Z42" s="1509" t="s">
        <v>1890</v>
      </c>
      <c r="AA42" s="1509" t="s">
        <v>1890</v>
      </c>
      <c r="AB42" s="1509" t="s">
        <v>1890</v>
      </c>
      <c r="AC42" s="1509" t="s">
        <v>1890</v>
      </c>
      <c r="AD42" s="1509" t="s">
        <v>1890</v>
      </c>
      <c r="AE42" s="1509" t="s">
        <v>1890</v>
      </c>
      <c r="AF42" s="1509" t="s">
        <v>1890</v>
      </c>
      <c r="AG42" s="1509" t="s">
        <v>1890</v>
      </c>
      <c r="AH42" s="1509" t="s">
        <v>1890</v>
      </c>
      <c r="AI42" s="1509" t="s">
        <v>1890</v>
      </c>
      <c r="AJ42" s="1509" t="s">
        <v>1890</v>
      </c>
      <c r="AK42" s="1509" t="s">
        <v>1890</v>
      </c>
      <c r="AL42" s="1509" t="s">
        <v>1890</v>
      </c>
      <c r="AM42" s="1509" t="s">
        <v>1890</v>
      </c>
      <c r="AN42" s="1509" t="s">
        <v>1890</v>
      </c>
      <c r="AO42" s="1509" t="s">
        <v>1890</v>
      </c>
      <c r="AP42" s="1509" t="s">
        <v>1890</v>
      </c>
      <c r="AQ42" s="1509" t="s">
        <v>1890</v>
      </c>
      <c r="AR42" s="1509" t="s">
        <v>1890</v>
      </c>
      <c r="AS42" s="1509" t="s">
        <v>1890</v>
      </c>
      <c r="AT42" s="1509" t="s">
        <v>1890</v>
      </c>
      <c r="AU42" s="1509" t="s">
        <v>1890</v>
      </c>
      <c r="AV42" s="1509" t="s">
        <v>1890</v>
      </c>
      <c r="AW42" s="1509" t="s">
        <v>1890</v>
      </c>
      <c r="AX42" s="1509" t="s">
        <v>1890</v>
      </c>
      <c r="AY42" s="1509" t="s">
        <v>1890</v>
      </c>
      <c r="AZ42" s="1509" t="s">
        <v>1890</v>
      </c>
      <c r="BA42" s="1509" t="s">
        <v>1890</v>
      </c>
      <c r="BB42" s="1509" t="s">
        <v>1890</v>
      </c>
      <c r="BC42" s="1509" t="s">
        <v>1890</v>
      </c>
      <c r="BD42" s="1509" t="s">
        <v>1890</v>
      </c>
      <c r="BE42" s="1509" t="s">
        <v>1890</v>
      </c>
      <c r="BF42" s="1509" t="s">
        <v>1890</v>
      </c>
      <c r="BG42" s="1509" t="s">
        <v>1890</v>
      </c>
      <c r="BH42" s="1509" t="s">
        <v>1890</v>
      </c>
      <c r="BI42" s="1509" t="s">
        <v>1890</v>
      </c>
      <c r="BJ42" s="1509" t="s">
        <v>1890</v>
      </c>
      <c r="BK42" s="1509" t="s">
        <v>1890</v>
      </c>
      <c r="BL42" s="1509" t="s">
        <v>1890</v>
      </c>
      <c r="BM42" s="1509" t="s">
        <v>1890</v>
      </c>
      <c r="BN42" s="1509" t="s">
        <v>1890</v>
      </c>
      <c r="BO42" s="1509" t="s">
        <v>1890</v>
      </c>
      <c r="BP42" s="1509" t="s">
        <v>1890</v>
      </c>
      <c r="BQ42" s="1509" t="s">
        <v>1890</v>
      </c>
      <c r="BR42" s="1509" t="s">
        <v>1890</v>
      </c>
      <c r="BS42" s="1509" t="s">
        <v>1890</v>
      </c>
      <c r="BT42" s="1509" t="s">
        <v>1890</v>
      </c>
      <c r="BU42" s="1509" t="s">
        <v>1890</v>
      </c>
      <c r="BV42" s="1509" t="s">
        <v>1890</v>
      </c>
      <c r="BW42" s="1509" t="s">
        <v>1890</v>
      </c>
      <c r="BX42" s="1509" t="s">
        <v>1890</v>
      </c>
      <c r="BY42" s="1509" t="s">
        <v>1890</v>
      </c>
      <c r="BZ42" s="1509" t="s">
        <v>1890</v>
      </c>
      <c r="CA42" s="1509" t="s">
        <v>1890</v>
      </c>
      <c r="CB42" s="1509" t="s">
        <v>1890</v>
      </c>
      <c r="CC42" s="1509" t="s">
        <v>1890</v>
      </c>
      <c r="CD42" s="1509" t="s">
        <v>1890</v>
      </c>
      <c r="CE42" s="1509" t="s">
        <v>1890</v>
      </c>
      <c r="CF42" s="1509" t="s">
        <v>1890</v>
      </c>
      <c r="CG42" s="1509" t="s">
        <v>1890</v>
      </c>
      <c r="CH42" s="1509" t="s">
        <v>1890</v>
      </c>
      <c r="CI42" s="1509" t="s">
        <v>1890</v>
      </c>
      <c r="CJ42" s="1509" t="s">
        <v>1890</v>
      </c>
      <c r="CK42" s="1509" t="s">
        <v>1890</v>
      </c>
      <c r="CL42" s="1509" t="s">
        <v>1890</v>
      </c>
      <c r="CM42" s="1509" t="s">
        <v>1890</v>
      </c>
      <c r="CN42" s="1509" t="s">
        <v>1890</v>
      </c>
      <c r="CO42" s="1509" t="s">
        <v>1890</v>
      </c>
      <c r="CP42" s="1510" t="s">
        <v>1890</v>
      </c>
      <c r="CQ42" s="1508" t="s">
        <v>1890</v>
      </c>
      <c r="CR42" s="1508" t="s">
        <v>1890</v>
      </c>
      <c r="CS42" s="1508" t="s">
        <v>1890</v>
      </c>
      <c r="CT42" s="1508" t="s">
        <v>1890</v>
      </c>
      <c r="CU42" s="1508" t="s">
        <v>1890</v>
      </c>
      <c r="CV42" s="1508" t="s">
        <v>1890</v>
      </c>
      <c r="CW42" s="1508" t="s">
        <v>1890</v>
      </c>
      <c r="CX42" s="1508" t="s">
        <v>1890</v>
      </c>
      <c r="CY42" s="1508" t="s">
        <v>1890</v>
      </c>
      <c r="CZ42" s="1508" t="s">
        <v>1890</v>
      </c>
      <c r="DA42" s="1508" t="s">
        <v>1890</v>
      </c>
      <c r="DB42" s="1508" t="s">
        <v>1890</v>
      </c>
      <c r="DC42" s="1508" t="s">
        <v>1890</v>
      </c>
      <c r="DD42" s="1508" t="s">
        <v>1890</v>
      </c>
      <c r="DE42" s="1508" t="s">
        <v>1890</v>
      </c>
      <c r="DF42" s="1508" t="s">
        <v>1890</v>
      </c>
      <c r="DG42" s="1508" t="s">
        <v>1890</v>
      </c>
      <c r="DH42" s="1508" t="s">
        <v>1890</v>
      </c>
      <c r="DI42" s="1508" t="s">
        <v>1890</v>
      </c>
      <c r="DJ42" s="1508" t="s">
        <v>1890</v>
      </c>
      <c r="DK42" s="1508" t="s">
        <v>1890</v>
      </c>
      <c r="DL42" s="1508" t="s">
        <v>1890</v>
      </c>
      <c r="DM42" s="1508" t="s">
        <v>1890</v>
      </c>
      <c r="DN42" s="1508" t="s">
        <v>1890</v>
      </c>
      <c r="DO42" s="1508" t="s">
        <v>1890</v>
      </c>
      <c r="DP42" s="1508" t="s">
        <v>1890</v>
      </c>
      <c r="DQ42" s="1508" t="s">
        <v>1890</v>
      </c>
      <c r="DR42" s="1508" t="s">
        <v>1890</v>
      </c>
      <c r="DS42" s="1508" t="s">
        <v>1890</v>
      </c>
      <c r="DT42" s="1233" t="s">
        <v>1890</v>
      </c>
      <c r="DU42" s="1233" t="s">
        <v>1890</v>
      </c>
      <c r="DV42" s="1233" t="s">
        <v>1890</v>
      </c>
      <c r="DW42" s="1233" t="s">
        <v>1890</v>
      </c>
      <c r="DX42" s="1233" t="s">
        <v>1890</v>
      </c>
      <c r="DY42" s="1233" t="s">
        <v>1890</v>
      </c>
    </row>
    <row r="43" spans="2:129" x14ac:dyDescent="0.25">
      <c r="B43" s="1668"/>
      <c r="C43" s="1505" t="s">
        <v>1616</v>
      </c>
      <c r="D43" s="1439" t="s">
        <v>1748</v>
      </c>
      <c r="E43" s="1267" t="s">
        <v>815</v>
      </c>
      <c r="F43" s="1438" t="s">
        <v>1890</v>
      </c>
      <c r="G43" s="1438" t="s">
        <v>1890</v>
      </c>
      <c r="H43" s="1439" t="s">
        <v>84</v>
      </c>
      <c r="I43" s="1476" t="s">
        <v>1890</v>
      </c>
      <c r="J43" s="1477" t="s">
        <v>1890</v>
      </c>
      <c r="K43" s="1477" t="s">
        <v>1890</v>
      </c>
      <c r="L43" s="1477" t="s">
        <v>1890</v>
      </c>
      <c r="M43" s="1477" t="s">
        <v>1890</v>
      </c>
      <c r="N43" s="1509" t="s">
        <v>1890</v>
      </c>
      <c r="O43" s="1509">
        <v>4.704573005601687</v>
      </c>
      <c r="P43" s="1509">
        <v>4.3422739918141735</v>
      </c>
      <c r="Q43" s="1509">
        <v>4.007910147512721</v>
      </c>
      <c r="R43" s="1509">
        <v>3.6990719405518209</v>
      </c>
      <c r="S43" s="1509">
        <v>3.4147251425219838</v>
      </c>
      <c r="T43" s="1509">
        <v>3.1514259928682145</v>
      </c>
      <c r="U43" s="1509">
        <v>2.9087894065444262</v>
      </c>
      <c r="V43" s="1509">
        <v>2.6851760214972815</v>
      </c>
      <c r="W43" s="1509">
        <v>2.4783083347399302</v>
      </c>
      <c r="X43" s="1509">
        <v>2.2875812126285222</v>
      </c>
      <c r="Y43" s="1509">
        <v>2.5001484331286927</v>
      </c>
      <c r="Z43" s="1509">
        <v>2.2975292026434988</v>
      </c>
      <c r="AA43" s="1509">
        <v>2.1112379852022536</v>
      </c>
      <c r="AB43" s="1509">
        <v>1.9395882513346892</v>
      </c>
      <c r="AC43" s="1509">
        <v>1.781822483743005</v>
      </c>
      <c r="AD43" s="1509">
        <v>1.9821192443103948</v>
      </c>
      <c r="AE43" s="1509">
        <v>2.2688798324261077</v>
      </c>
      <c r="AF43" s="1509">
        <v>2.138747492680801</v>
      </c>
      <c r="AG43" s="1509">
        <v>2.0187343627643908</v>
      </c>
      <c r="AH43" s="1509">
        <v>1.906953393921897</v>
      </c>
      <c r="AI43" s="1509">
        <v>2.3810850879723784</v>
      </c>
      <c r="AJ43" s="1509">
        <v>2.2139921534745874</v>
      </c>
      <c r="AK43" s="1509">
        <v>2.0744893192542753</v>
      </c>
      <c r="AL43" s="1509">
        <v>1.9598863591746247</v>
      </c>
      <c r="AM43" s="1509">
        <v>1.8551172278974313</v>
      </c>
      <c r="AN43" s="1509">
        <v>2.3406503329511166</v>
      </c>
      <c r="AO43" s="1509">
        <v>1.6569345842330532</v>
      </c>
      <c r="AP43" s="1509">
        <v>1.5742319373420008</v>
      </c>
      <c r="AQ43" s="1509">
        <v>1.4985272429497301</v>
      </c>
      <c r="AR43" s="1509">
        <v>1.4282760349606889</v>
      </c>
      <c r="AS43" s="1509">
        <v>1.9365676662380511</v>
      </c>
      <c r="AT43" s="1509">
        <v>1.8134668474051148</v>
      </c>
      <c r="AU43" s="1509">
        <v>1.7085002225114287</v>
      </c>
      <c r="AV43" s="1509">
        <v>1.6232428114003437</v>
      </c>
      <c r="AW43" s="1509">
        <v>1.5430620534688186</v>
      </c>
      <c r="AX43" s="1509">
        <v>2.0653934674341374</v>
      </c>
      <c r="AY43" s="1509">
        <v>1.4020357897989004</v>
      </c>
      <c r="AZ43" s="1509">
        <v>1.3406815647097683</v>
      </c>
      <c r="BA43" s="1509">
        <v>1.2830018761425372</v>
      </c>
      <c r="BB43" s="1509">
        <v>1.2306935738467104</v>
      </c>
      <c r="BC43" s="1509">
        <v>1.7539652884775618</v>
      </c>
      <c r="BD43" s="1509">
        <v>1.6456829493079175</v>
      </c>
      <c r="BE43" s="1509">
        <v>1.5570176675681306</v>
      </c>
      <c r="BF43" s="1509">
        <v>1.4811150724694613</v>
      </c>
      <c r="BG43" s="1509">
        <v>1.4130992831729488</v>
      </c>
      <c r="BH43" s="1509">
        <v>1.9462328938049016</v>
      </c>
      <c r="BI43" s="1509">
        <v>1.2937401156842312</v>
      </c>
      <c r="BJ43" s="1509">
        <v>1.2378470786992504</v>
      </c>
      <c r="BK43" s="1509">
        <v>1.1865305134286834</v>
      </c>
      <c r="BL43" s="1509">
        <v>1.1417951836248832</v>
      </c>
      <c r="BM43" s="1509">
        <v>1.6737450648300278</v>
      </c>
      <c r="BN43" s="1509">
        <v>1.5736109822039726</v>
      </c>
      <c r="BO43" s="1509">
        <v>1.4920164120318178</v>
      </c>
      <c r="BP43" s="1509">
        <v>1.4187340456110156</v>
      </c>
      <c r="BQ43" s="1509">
        <v>1.3537100920618435</v>
      </c>
      <c r="BR43" s="1509">
        <v>1.884175745475074</v>
      </c>
      <c r="BS43" s="1509">
        <v>1.2355554155851334</v>
      </c>
      <c r="BT43" s="1509">
        <v>1.1844445847510454</v>
      </c>
      <c r="BU43" s="1509">
        <v>1.1389275323036907</v>
      </c>
      <c r="BV43" s="1509">
        <v>1.0966451942434576</v>
      </c>
      <c r="BW43" s="1509">
        <v>1.6307313402429786</v>
      </c>
      <c r="BX43" s="1509">
        <v>1.5348139388715643</v>
      </c>
      <c r="BY43" s="1509">
        <v>1.4591551796240765</v>
      </c>
      <c r="BZ43" s="1509">
        <v>1.4031961390621963</v>
      </c>
      <c r="CA43" s="1509">
        <v>1.3499164542364028</v>
      </c>
      <c r="CB43" s="1509">
        <v>1.8809199944420061</v>
      </c>
      <c r="CC43" s="1509">
        <v>1.2191942522199319</v>
      </c>
      <c r="CD43" s="1509">
        <v>1.1572068372907356</v>
      </c>
      <c r="CE43" s="1509">
        <v>1.102068082889168</v>
      </c>
      <c r="CF43" s="1509">
        <v>1.0493017384346668</v>
      </c>
      <c r="CG43" s="1509">
        <v>1.5442692950882977</v>
      </c>
      <c r="CH43" s="1509">
        <v>1.4260722482540886</v>
      </c>
      <c r="CI43" s="1509">
        <v>1.3322319736164019</v>
      </c>
      <c r="CJ43" s="1509">
        <v>1.2526046379082514</v>
      </c>
      <c r="CK43" s="1509">
        <v>1.1766218571005571</v>
      </c>
      <c r="CL43" s="1509" t="s">
        <v>1890</v>
      </c>
      <c r="CM43" s="1509" t="s">
        <v>1890</v>
      </c>
      <c r="CN43" s="1509" t="s">
        <v>1890</v>
      </c>
      <c r="CO43" s="1509" t="s">
        <v>1890</v>
      </c>
      <c r="CP43" s="1510" t="s">
        <v>1890</v>
      </c>
      <c r="CQ43" s="1508" t="s">
        <v>1890</v>
      </c>
      <c r="CR43" s="1508" t="s">
        <v>1890</v>
      </c>
      <c r="CS43" s="1508" t="s">
        <v>1890</v>
      </c>
      <c r="CT43" s="1508" t="s">
        <v>1890</v>
      </c>
      <c r="CU43" s="1508" t="s">
        <v>1890</v>
      </c>
      <c r="CV43" s="1508" t="s">
        <v>1890</v>
      </c>
      <c r="CW43" s="1508" t="s">
        <v>1890</v>
      </c>
      <c r="CX43" s="1508" t="s">
        <v>1890</v>
      </c>
      <c r="CY43" s="1508" t="s">
        <v>1890</v>
      </c>
      <c r="CZ43" s="1508" t="s">
        <v>1890</v>
      </c>
      <c r="DA43" s="1508" t="s">
        <v>1890</v>
      </c>
      <c r="DB43" s="1508" t="s">
        <v>1890</v>
      </c>
      <c r="DC43" s="1508" t="s">
        <v>1890</v>
      </c>
      <c r="DD43" s="1508" t="s">
        <v>1890</v>
      </c>
      <c r="DE43" s="1508" t="s">
        <v>1890</v>
      </c>
      <c r="DF43" s="1508" t="s">
        <v>1890</v>
      </c>
      <c r="DG43" s="1508" t="s">
        <v>1890</v>
      </c>
      <c r="DH43" s="1508" t="s">
        <v>1890</v>
      </c>
      <c r="DI43" s="1508" t="s">
        <v>1890</v>
      </c>
      <c r="DJ43" s="1508" t="s">
        <v>1890</v>
      </c>
      <c r="DK43" s="1508" t="s">
        <v>1890</v>
      </c>
      <c r="DL43" s="1508" t="s">
        <v>1890</v>
      </c>
      <c r="DM43" s="1508" t="s">
        <v>1890</v>
      </c>
      <c r="DN43" s="1508" t="s">
        <v>1890</v>
      </c>
      <c r="DO43" s="1508" t="s">
        <v>1890</v>
      </c>
      <c r="DP43" s="1508" t="s">
        <v>1890</v>
      </c>
      <c r="DQ43" s="1508" t="s">
        <v>1890</v>
      </c>
      <c r="DR43" s="1508" t="s">
        <v>1890</v>
      </c>
      <c r="DS43" s="1508" t="s">
        <v>1890</v>
      </c>
      <c r="DT43" s="1233" t="s">
        <v>1890</v>
      </c>
      <c r="DU43" s="1233" t="s">
        <v>1890</v>
      </c>
      <c r="DV43" s="1233" t="s">
        <v>1890</v>
      </c>
      <c r="DW43" s="1233" t="s">
        <v>1890</v>
      </c>
      <c r="DX43" s="1233" t="s">
        <v>1890</v>
      </c>
      <c r="DY43" s="1233" t="s">
        <v>1890</v>
      </c>
    </row>
    <row r="44" spans="2:129" x14ac:dyDescent="0.25">
      <c r="B44" s="1668"/>
      <c r="C44" s="1505" t="s">
        <v>1616</v>
      </c>
      <c r="D44" s="1439" t="s">
        <v>1748</v>
      </c>
      <c r="E44" s="1267" t="s">
        <v>812</v>
      </c>
      <c r="F44" s="1438" t="s">
        <v>1890</v>
      </c>
      <c r="G44" s="1438" t="s">
        <v>1890</v>
      </c>
      <c r="H44" s="1439" t="s">
        <v>84</v>
      </c>
      <c r="I44" s="1476" t="s">
        <v>1890</v>
      </c>
      <c r="J44" s="1477" t="s">
        <v>1890</v>
      </c>
      <c r="K44" s="1477" t="s">
        <v>1890</v>
      </c>
      <c r="L44" s="1477" t="s">
        <v>1890</v>
      </c>
      <c r="M44" s="1477" t="s">
        <v>1890</v>
      </c>
      <c r="N44" s="1509" t="s">
        <v>1890</v>
      </c>
      <c r="O44" s="1509">
        <v>2.6654317509789961E-2</v>
      </c>
      <c r="P44" s="1509">
        <v>2.6654317509789784E-2</v>
      </c>
      <c r="Q44" s="1509">
        <v>2.6654317509789895E-2</v>
      </c>
      <c r="R44" s="1509">
        <v>2.6654317509789884E-2</v>
      </c>
      <c r="S44" s="1509">
        <v>2.665431750978985E-2</v>
      </c>
      <c r="T44" s="1509">
        <v>2.6654317509789728E-2</v>
      </c>
      <c r="U44" s="1509">
        <v>2.6654317509789797E-2</v>
      </c>
      <c r="V44" s="1509">
        <v>2.6654317509789856E-2</v>
      </c>
      <c r="W44" s="1509">
        <v>2.6654317509789853E-2</v>
      </c>
      <c r="X44" s="1509">
        <v>2.6654317509789811E-2</v>
      </c>
      <c r="Y44" s="1509">
        <v>2.6654317509789908E-2</v>
      </c>
      <c r="Z44" s="1509">
        <v>2.6654317509789929E-2</v>
      </c>
      <c r="AA44" s="1509">
        <v>2.6654317509789766E-2</v>
      </c>
      <c r="AB44" s="1509">
        <v>2.6654317509789839E-2</v>
      </c>
      <c r="AC44" s="1509">
        <v>2.6654317509789843E-2</v>
      </c>
      <c r="AD44" s="1509">
        <v>2.6654317509789929E-2</v>
      </c>
      <c r="AE44" s="1509">
        <v>2.6654317509789745E-2</v>
      </c>
      <c r="AF44" s="1509">
        <v>2.6654317509789919E-2</v>
      </c>
      <c r="AG44" s="1509">
        <v>2.6654317509789711E-2</v>
      </c>
      <c r="AH44" s="1509">
        <v>2.6654317509789843E-2</v>
      </c>
      <c r="AI44" s="1509">
        <v>2.6654317509789714E-2</v>
      </c>
      <c r="AJ44" s="1509">
        <v>2.665431750978987E-2</v>
      </c>
      <c r="AK44" s="1509">
        <v>2.6654317509789791E-2</v>
      </c>
      <c r="AL44" s="1509">
        <v>2.6654317509789929E-2</v>
      </c>
      <c r="AM44" s="1509">
        <v>2.6654317509789839E-2</v>
      </c>
      <c r="AN44" s="1509">
        <v>2.665431750978978E-2</v>
      </c>
      <c r="AO44" s="1509">
        <v>2.6654317509789881E-2</v>
      </c>
      <c r="AP44" s="1509">
        <v>2.6654317509789902E-2</v>
      </c>
      <c r="AQ44" s="1509">
        <v>2.6654317509789853E-2</v>
      </c>
      <c r="AR44" s="1509">
        <v>2.6654317509789902E-2</v>
      </c>
      <c r="AS44" s="1509">
        <v>2.6654317509789791E-2</v>
      </c>
      <c r="AT44" s="1509">
        <v>2.6654317509789759E-2</v>
      </c>
      <c r="AU44" s="1509">
        <v>2.6654317509789839E-2</v>
      </c>
      <c r="AV44" s="1509">
        <v>2.6654317509789888E-2</v>
      </c>
      <c r="AW44" s="1509">
        <v>2.6654317509789846E-2</v>
      </c>
      <c r="AX44" s="1509">
        <v>2.6654317509789843E-2</v>
      </c>
      <c r="AY44" s="1509">
        <v>2.665431750978977E-2</v>
      </c>
      <c r="AZ44" s="1509">
        <v>2.6654317509789815E-2</v>
      </c>
      <c r="BA44" s="1509">
        <v>2.6654317509789839E-2</v>
      </c>
      <c r="BB44" s="1509">
        <v>2.665431750978978E-2</v>
      </c>
      <c r="BC44" s="1509">
        <v>2.6654317509789794E-2</v>
      </c>
      <c r="BD44" s="1509">
        <v>2.6654317509789877E-2</v>
      </c>
      <c r="BE44" s="1509">
        <v>2.6654317509789853E-2</v>
      </c>
      <c r="BF44" s="1509">
        <v>2.6654317509789738E-2</v>
      </c>
      <c r="BG44" s="1509">
        <v>2.6654317509789853E-2</v>
      </c>
      <c r="BH44" s="1509">
        <v>2.6654317509789745E-2</v>
      </c>
      <c r="BI44" s="1509">
        <v>2.6654317509789863E-2</v>
      </c>
      <c r="BJ44" s="1509">
        <v>2.6654317509789787E-2</v>
      </c>
      <c r="BK44" s="1509">
        <v>2.6654317509789843E-2</v>
      </c>
      <c r="BL44" s="1509">
        <v>2.66543175097897E-2</v>
      </c>
      <c r="BM44" s="1509">
        <v>2.6654317509789773E-2</v>
      </c>
      <c r="BN44" s="1509">
        <v>2.6654317509789839E-2</v>
      </c>
      <c r="BO44" s="1509">
        <v>2.6654317509789797E-2</v>
      </c>
      <c r="BP44" s="1509">
        <v>2.6654317509789752E-2</v>
      </c>
      <c r="BQ44" s="1509">
        <v>2.6654317509789832E-2</v>
      </c>
      <c r="BR44" s="1509">
        <v>2.6654317509789804E-2</v>
      </c>
      <c r="BS44" s="1509">
        <v>2.6654317509789773E-2</v>
      </c>
      <c r="BT44" s="1509">
        <v>2.665431750978987E-2</v>
      </c>
      <c r="BU44" s="1509">
        <v>2.6654317509789843E-2</v>
      </c>
      <c r="BV44" s="1509">
        <v>2.6654317509789825E-2</v>
      </c>
      <c r="BW44" s="1509">
        <v>2.6654317509789902E-2</v>
      </c>
      <c r="BX44" s="1509">
        <v>2.6654317509789905E-2</v>
      </c>
      <c r="BY44" s="1509">
        <v>2.665431750978977E-2</v>
      </c>
      <c r="BZ44" s="1509">
        <v>2.6654317509789874E-2</v>
      </c>
      <c r="CA44" s="1509">
        <v>2.665431750978978E-2</v>
      </c>
      <c r="CB44" s="1509">
        <v>2.6654317509789763E-2</v>
      </c>
      <c r="CC44" s="1509">
        <v>2.6654317509789766E-2</v>
      </c>
      <c r="CD44" s="1509">
        <v>2.6654317509789797E-2</v>
      </c>
      <c r="CE44" s="1509">
        <v>2.665431750978986E-2</v>
      </c>
      <c r="CF44" s="1509">
        <v>2.6654317509789763E-2</v>
      </c>
      <c r="CG44" s="1509">
        <v>2.6654317509789902E-2</v>
      </c>
      <c r="CH44" s="1509">
        <v>2.6654317509789863E-2</v>
      </c>
      <c r="CI44" s="1509">
        <v>2.6654317509789843E-2</v>
      </c>
      <c r="CJ44" s="1509">
        <v>2.6654317509789808E-2</v>
      </c>
      <c r="CK44" s="1509">
        <v>2.665431750978986E-2</v>
      </c>
      <c r="CL44" s="1509" t="s">
        <v>1890</v>
      </c>
      <c r="CM44" s="1509" t="s">
        <v>1890</v>
      </c>
      <c r="CN44" s="1509" t="s">
        <v>1890</v>
      </c>
      <c r="CO44" s="1509" t="s">
        <v>1890</v>
      </c>
      <c r="CP44" s="1510" t="s">
        <v>1890</v>
      </c>
      <c r="CQ44" s="1508" t="s">
        <v>1890</v>
      </c>
      <c r="CR44" s="1508" t="s">
        <v>1890</v>
      </c>
      <c r="CS44" s="1508" t="s">
        <v>1890</v>
      </c>
      <c r="CT44" s="1508" t="s">
        <v>1890</v>
      </c>
      <c r="CU44" s="1508" t="s">
        <v>1890</v>
      </c>
      <c r="CV44" s="1508" t="s">
        <v>1890</v>
      </c>
      <c r="CW44" s="1508" t="s">
        <v>1890</v>
      </c>
      <c r="CX44" s="1508" t="s">
        <v>1890</v>
      </c>
      <c r="CY44" s="1508" t="s">
        <v>1890</v>
      </c>
      <c r="CZ44" s="1508" t="s">
        <v>1890</v>
      </c>
      <c r="DA44" s="1508" t="s">
        <v>1890</v>
      </c>
      <c r="DB44" s="1508" t="s">
        <v>1890</v>
      </c>
      <c r="DC44" s="1508" t="s">
        <v>1890</v>
      </c>
      <c r="DD44" s="1508" t="s">
        <v>1890</v>
      </c>
      <c r="DE44" s="1508" t="s">
        <v>1890</v>
      </c>
      <c r="DF44" s="1508" t="s">
        <v>1890</v>
      </c>
      <c r="DG44" s="1508" t="s">
        <v>1890</v>
      </c>
      <c r="DH44" s="1508" t="s">
        <v>1890</v>
      </c>
      <c r="DI44" s="1508" t="s">
        <v>1890</v>
      </c>
      <c r="DJ44" s="1508" t="s">
        <v>1890</v>
      </c>
      <c r="DK44" s="1508" t="s">
        <v>1890</v>
      </c>
      <c r="DL44" s="1508" t="s">
        <v>1890</v>
      </c>
      <c r="DM44" s="1508" t="s">
        <v>1890</v>
      </c>
      <c r="DN44" s="1508" t="s">
        <v>1890</v>
      </c>
      <c r="DO44" s="1508" t="s">
        <v>1890</v>
      </c>
      <c r="DP44" s="1508" t="s">
        <v>1890</v>
      </c>
      <c r="DQ44" s="1508" t="s">
        <v>1890</v>
      </c>
      <c r="DR44" s="1508" t="s">
        <v>1890</v>
      </c>
      <c r="DS44" s="1508" t="s">
        <v>1890</v>
      </c>
      <c r="DT44" s="1233" t="s">
        <v>1890</v>
      </c>
      <c r="DU44" s="1233" t="s">
        <v>1890</v>
      </c>
      <c r="DV44" s="1233" t="s">
        <v>1890</v>
      </c>
      <c r="DW44" s="1233" t="s">
        <v>1890</v>
      </c>
      <c r="DX44" s="1233" t="s">
        <v>1890</v>
      </c>
      <c r="DY44" s="1233" t="s">
        <v>1890</v>
      </c>
    </row>
    <row r="45" spans="2:129" x14ac:dyDescent="0.25">
      <c r="B45" s="1668"/>
      <c r="C45" s="1505" t="s">
        <v>1616</v>
      </c>
      <c r="D45" s="1439" t="s">
        <v>1748</v>
      </c>
      <c r="E45" s="1267" t="s">
        <v>813</v>
      </c>
      <c r="F45" s="1438" t="s">
        <v>1890</v>
      </c>
      <c r="G45" s="1438" t="s">
        <v>1890</v>
      </c>
      <c r="H45" s="1439" t="s">
        <v>84</v>
      </c>
      <c r="I45" s="1476" t="s">
        <v>1890</v>
      </c>
      <c r="J45" s="1477" t="s">
        <v>1890</v>
      </c>
      <c r="K45" s="1477" t="s">
        <v>1890</v>
      </c>
      <c r="L45" s="1477" t="s">
        <v>1890</v>
      </c>
      <c r="M45" s="1477" t="s">
        <v>1890</v>
      </c>
      <c r="N45" s="1509" t="s">
        <v>1890</v>
      </c>
      <c r="O45" s="1509">
        <v>7.3156110237106234E-2</v>
      </c>
      <c r="P45" s="1509">
        <v>0.21383458104692285</v>
      </c>
      <c r="Q45" s="1509">
        <v>0.34367994441345612</v>
      </c>
      <c r="R45" s="1509">
        <v>0.46352351588285973</v>
      </c>
      <c r="S45" s="1509">
        <v>0.57414306052465736</v>
      </c>
      <c r="T45" s="1509">
        <v>0.67624671067997499</v>
      </c>
      <c r="U45" s="1509">
        <v>0.77048306014084156</v>
      </c>
      <c r="V45" s="1509">
        <v>0.85746922254689006</v>
      </c>
      <c r="W45" s="1509">
        <v>0.93776140428637877</v>
      </c>
      <c r="X45" s="1509">
        <v>1.0118709867479583</v>
      </c>
      <c r="Y45" s="1509">
        <v>1.0863201827394831</v>
      </c>
      <c r="Z45" s="1509">
        <v>1.1609240699757406</v>
      </c>
      <c r="AA45" s="1509">
        <v>1.2294803997467418</v>
      </c>
      <c r="AB45" s="1509">
        <v>1.2924707477248911</v>
      </c>
      <c r="AC45" s="1509">
        <v>1.3503386846553496</v>
      </c>
      <c r="AD45" s="1509">
        <v>1.4088679785265799</v>
      </c>
      <c r="AE45" s="1509">
        <v>1.4749710141698325</v>
      </c>
      <c r="AF45" s="1509">
        <v>1.5435096190752449</v>
      </c>
      <c r="AG45" s="1509">
        <v>1.6081584619274176</v>
      </c>
      <c r="AH45" s="1509">
        <v>1.6692029065438894</v>
      </c>
      <c r="AI45" s="1509">
        <v>1.7358819049373453</v>
      </c>
      <c r="AJ45" s="1509">
        <v>1.8073353560418457</v>
      </c>
      <c r="AK45" s="1509">
        <v>1.8740212429427794</v>
      </c>
      <c r="AL45" s="1509">
        <v>1.9367557847423487</v>
      </c>
      <c r="AM45" s="1509">
        <v>1.996079090521319</v>
      </c>
      <c r="AN45" s="1509">
        <v>2.061323276092514</v>
      </c>
      <c r="AO45" s="1509">
        <v>2.123485721554728</v>
      </c>
      <c r="AP45" s="1509">
        <v>2.1737303609652203</v>
      </c>
      <c r="AQ45" s="1509">
        <v>2.2215117662187565</v>
      </c>
      <c r="AR45" s="1509">
        <v>2.2670235571902637</v>
      </c>
      <c r="AS45" s="1509">
        <v>2.3193468767439045</v>
      </c>
      <c r="AT45" s="1509">
        <v>2.3776599134310552</v>
      </c>
      <c r="AU45" s="1509">
        <v>2.4324265013682576</v>
      </c>
      <c r="AV45" s="1509">
        <v>2.4842351055455856</v>
      </c>
      <c r="AW45" s="1509">
        <v>2.5334711461943007</v>
      </c>
      <c r="AX45" s="1509">
        <v>2.589582629544342</v>
      </c>
      <c r="AY45" s="1509">
        <v>2.6435011544943157</v>
      </c>
      <c r="AZ45" s="1509">
        <v>2.6861504093569257</v>
      </c>
      <c r="BA45" s="1509">
        <v>2.7269486868621784</v>
      </c>
      <c r="BB45" s="1509">
        <v>2.7660366511095114</v>
      </c>
      <c r="BC45" s="1509">
        <v>2.8124480964186542</v>
      </c>
      <c r="BD45" s="1509">
        <v>2.8653126265162183</v>
      </c>
      <c r="BE45" s="1509">
        <v>2.9151146211086405</v>
      </c>
      <c r="BF45" s="1509">
        <v>2.9623575852162256</v>
      </c>
      <c r="BG45" s="1509">
        <v>3.0073626184464648</v>
      </c>
      <c r="BH45" s="1509">
        <v>3.05960023379847</v>
      </c>
      <c r="BI45" s="1509">
        <v>3.1099818140960265</v>
      </c>
      <c r="BJ45" s="1509">
        <v>3.1493479949686893</v>
      </c>
      <c r="BK45" s="1509">
        <v>3.1870470665262789</v>
      </c>
      <c r="BL45" s="1509">
        <v>3.2232525311154623</v>
      </c>
      <c r="BM45" s="1509">
        <v>3.2670341819789357</v>
      </c>
      <c r="BN45" s="1509">
        <v>3.3175305685103145</v>
      </c>
      <c r="BO45" s="1509">
        <v>3.3652010744906815</v>
      </c>
      <c r="BP45" s="1509">
        <v>3.4104632441070271</v>
      </c>
      <c r="BQ45" s="1509">
        <v>3.4535747504478396</v>
      </c>
      <c r="BR45" s="1509">
        <v>3.5039238752215387</v>
      </c>
      <c r="BS45" s="1509">
        <v>3.5524356947760252</v>
      </c>
      <c r="BT45" s="1509">
        <v>3.5900666947812527</v>
      </c>
      <c r="BU45" s="1509">
        <v>3.6261951312014533</v>
      </c>
      <c r="BV45" s="1509">
        <v>3.6609582870992616</v>
      </c>
      <c r="BW45" s="1509">
        <v>3.703368992210526</v>
      </c>
      <c r="BX45" s="1509">
        <v>3.7525932213007569</v>
      </c>
      <c r="BY45" s="1509">
        <v>3.7991494410933644</v>
      </c>
      <c r="BZ45" s="1509">
        <v>3.843659004098936</v>
      </c>
      <c r="CA45" s="1509">
        <v>3.8864699049247293</v>
      </c>
      <c r="CB45" s="1509">
        <v>3.9367094117016781</v>
      </c>
      <c r="CC45" s="1509">
        <v>3.9849161882372712</v>
      </c>
      <c r="CD45" s="1509">
        <v>4.0218692251791621</v>
      </c>
      <c r="CE45" s="1509">
        <v>4.0570009501879598</v>
      </c>
      <c r="CF45" s="1509">
        <v>4.0904547509095455</v>
      </c>
      <c r="CG45" s="1509">
        <v>4.1307847804808278</v>
      </c>
      <c r="CH45" s="1509">
        <v>4.1769735914798014</v>
      </c>
      <c r="CI45" s="1509">
        <v>4.2198652221298873</v>
      </c>
      <c r="CJ45" s="1509">
        <v>4.2600594314390952</v>
      </c>
      <c r="CK45" s="1509">
        <v>4.2978339034364819</v>
      </c>
      <c r="CL45" s="1509">
        <v>4.3161303733143956</v>
      </c>
      <c r="CM45" s="1509">
        <v>4.3161303733143956</v>
      </c>
      <c r="CN45" s="1509">
        <v>4.3161303733143956</v>
      </c>
      <c r="CO45" s="1509">
        <v>4.3161303733143956</v>
      </c>
      <c r="CP45" s="1510">
        <v>4.3161303733143956</v>
      </c>
      <c r="CQ45" s="1508" t="s">
        <v>1890</v>
      </c>
      <c r="CR45" s="1508" t="s">
        <v>1890</v>
      </c>
      <c r="CS45" s="1508" t="s">
        <v>1890</v>
      </c>
      <c r="CT45" s="1508" t="s">
        <v>1890</v>
      </c>
      <c r="CU45" s="1508" t="s">
        <v>1890</v>
      </c>
      <c r="CV45" s="1508" t="s">
        <v>1890</v>
      </c>
      <c r="CW45" s="1508" t="s">
        <v>1890</v>
      </c>
      <c r="CX45" s="1508" t="s">
        <v>1890</v>
      </c>
      <c r="CY45" s="1508" t="s">
        <v>1890</v>
      </c>
      <c r="CZ45" s="1508" t="s">
        <v>1890</v>
      </c>
      <c r="DA45" s="1508" t="s">
        <v>1890</v>
      </c>
      <c r="DB45" s="1508" t="s">
        <v>1890</v>
      </c>
      <c r="DC45" s="1508" t="s">
        <v>1890</v>
      </c>
      <c r="DD45" s="1508" t="s">
        <v>1890</v>
      </c>
      <c r="DE45" s="1508" t="s">
        <v>1890</v>
      </c>
      <c r="DF45" s="1508" t="s">
        <v>1890</v>
      </c>
      <c r="DG45" s="1508" t="s">
        <v>1890</v>
      </c>
      <c r="DH45" s="1508" t="s">
        <v>1890</v>
      </c>
      <c r="DI45" s="1508" t="s">
        <v>1890</v>
      </c>
      <c r="DJ45" s="1508" t="s">
        <v>1890</v>
      </c>
      <c r="DK45" s="1508" t="s">
        <v>1890</v>
      </c>
      <c r="DL45" s="1508" t="s">
        <v>1890</v>
      </c>
      <c r="DM45" s="1508" t="s">
        <v>1890</v>
      </c>
      <c r="DN45" s="1508" t="s">
        <v>1890</v>
      </c>
      <c r="DO45" s="1508" t="s">
        <v>1890</v>
      </c>
      <c r="DP45" s="1508" t="s">
        <v>1890</v>
      </c>
      <c r="DQ45" s="1508" t="s">
        <v>1890</v>
      </c>
      <c r="DR45" s="1508" t="s">
        <v>1890</v>
      </c>
      <c r="DS45" s="1508" t="s">
        <v>1890</v>
      </c>
      <c r="DT45" s="1233" t="s">
        <v>1890</v>
      </c>
      <c r="DU45" s="1233" t="s">
        <v>1890</v>
      </c>
      <c r="DV45" s="1233" t="s">
        <v>1890</v>
      </c>
      <c r="DW45" s="1233" t="s">
        <v>1890</v>
      </c>
      <c r="DX45" s="1233" t="s">
        <v>1890</v>
      </c>
      <c r="DY45" s="1233" t="s">
        <v>1890</v>
      </c>
    </row>
    <row r="46" spans="2:129" x14ac:dyDescent="0.25">
      <c r="B46" s="1668"/>
      <c r="C46" s="1505" t="s">
        <v>1616</v>
      </c>
      <c r="D46" s="1439" t="s">
        <v>1748</v>
      </c>
      <c r="E46" s="1267" t="s">
        <v>831</v>
      </c>
      <c r="F46" s="1438" t="s">
        <v>1890</v>
      </c>
      <c r="G46" s="1438" t="s">
        <v>1890</v>
      </c>
      <c r="H46" s="1439" t="s">
        <v>84</v>
      </c>
      <c r="I46" s="1476" t="s">
        <v>1890</v>
      </c>
      <c r="J46" s="1477" t="s">
        <v>1890</v>
      </c>
      <c r="K46" s="1477" t="s">
        <v>1890</v>
      </c>
      <c r="L46" s="1477" t="s">
        <v>1890</v>
      </c>
      <c r="M46" s="1477" t="s">
        <v>1890</v>
      </c>
      <c r="N46" s="1509" t="s">
        <v>1890</v>
      </c>
      <c r="O46" s="1509">
        <v>3.5000000000000003E-2</v>
      </c>
      <c r="P46" s="1509">
        <v>3.5000000000000003E-2</v>
      </c>
      <c r="Q46" s="1509">
        <v>3.5000000000000003E-2</v>
      </c>
      <c r="R46" s="1509">
        <v>3.5000000000000003E-2</v>
      </c>
      <c r="S46" s="1509">
        <v>3.5000000000000003E-2</v>
      </c>
      <c r="T46" s="1509">
        <v>3.5000000000000003E-2</v>
      </c>
      <c r="U46" s="1509">
        <v>3.5000000000000003E-2</v>
      </c>
      <c r="V46" s="1509">
        <v>3.5000000000000003E-2</v>
      </c>
      <c r="W46" s="1509">
        <v>3.5000000000000003E-2</v>
      </c>
      <c r="X46" s="1509">
        <v>3.5000000000000003E-2</v>
      </c>
      <c r="Y46" s="1509">
        <v>3.5000000000000003E-2</v>
      </c>
      <c r="Z46" s="1509">
        <v>3.5000000000000003E-2</v>
      </c>
      <c r="AA46" s="1509">
        <v>3.5000000000000003E-2</v>
      </c>
      <c r="AB46" s="1509">
        <v>3.5000000000000003E-2</v>
      </c>
      <c r="AC46" s="1509">
        <v>3.5000000000000003E-2</v>
      </c>
      <c r="AD46" s="1509">
        <v>3.5000000000000003E-2</v>
      </c>
      <c r="AE46" s="1509">
        <v>3.5000000000000003E-2</v>
      </c>
      <c r="AF46" s="1509">
        <v>3.5000000000000003E-2</v>
      </c>
      <c r="AG46" s="1509">
        <v>3.5000000000000003E-2</v>
      </c>
      <c r="AH46" s="1509">
        <v>3.5000000000000003E-2</v>
      </c>
      <c r="AI46" s="1509">
        <v>3.5000000000000003E-2</v>
      </c>
      <c r="AJ46" s="1509">
        <v>3.5000000000000003E-2</v>
      </c>
      <c r="AK46" s="1509">
        <v>3.5000000000000003E-2</v>
      </c>
      <c r="AL46" s="1509">
        <v>3.5000000000000003E-2</v>
      </c>
      <c r="AM46" s="1509">
        <v>3.5000000000000003E-2</v>
      </c>
      <c r="AN46" s="1509">
        <v>3.5000000000000003E-2</v>
      </c>
      <c r="AO46" s="1509">
        <v>3.5000000000000003E-2</v>
      </c>
      <c r="AP46" s="1509">
        <v>3.5000000000000003E-2</v>
      </c>
      <c r="AQ46" s="1509">
        <v>3.5000000000000003E-2</v>
      </c>
      <c r="AR46" s="1509">
        <v>3.5000000000000003E-2</v>
      </c>
      <c r="AS46" s="1509">
        <v>0.03</v>
      </c>
      <c r="AT46" s="1509">
        <v>0.03</v>
      </c>
      <c r="AU46" s="1509">
        <v>0.03</v>
      </c>
      <c r="AV46" s="1509">
        <v>0.03</v>
      </c>
      <c r="AW46" s="1509">
        <v>0.03</v>
      </c>
      <c r="AX46" s="1509">
        <v>0.03</v>
      </c>
      <c r="AY46" s="1509">
        <v>0.03</v>
      </c>
      <c r="AZ46" s="1509">
        <v>0.03</v>
      </c>
      <c r="BA46" s="1509">
        <v>0.03</v>
      </c>
      <c r="BB46" s="1509">
        <v>0.03</v>
      </c>
      <c r="BC46" s="1509">
        <v>0.03</v>
      </c>
      <c r="BD46" s="1509">
        <v>0.03</v>
      </c>
      <c r="BE46" s="1509">
        <v>0.03</v>
      </c>
      <c r="BF46" s="1509">
        <v>0.03</v>
      </c>
      <c r="BG46" s="1509">
        <v>0.03</v>
      </c>
      <c r="BH46" s="1509">
        <v>0.03</v>
      </c>
      <c r="BI46" s="1509">
        <v>0.03</v>
      </c>
      <c r="BJ46" s="1509">
        <v>0.03</v>
      </c>
      <c r="BK46" s="1509">
        <v>0.03</v>
      </c>
      <c r="BL46" s="1509">
        <v>0.03</v>
      </c>
      <c r="BM46" s="1509">
        <v>0.03</v>
      </c>
      <c r="BN46" s="1509">
        <v>0.03</v>
      </c>
      <c r="BO46" s="1509">
        <v>0.03</v>
      </c>
      <c r="BP46" s="1509">
        <v>0.03</v>
      </c>
      <c r="BQ46" s="1509">
        <v>0.03</v>
      </c>
      <c r="BR46" s="1509">
        <v>0.03</v>
      </c>
      <c r="BS46" s="1509">
        <v>0.03</v>
      </c>
      <c r="BT46" s="1509">
        <v>0.03</v>
      </c>
      <c r="BU46" s="1509">
        <v>0.03</v>
      </c>
      <c r="BV46" s="1509">
        <v>0.03</v>
      </c>
      <c r="BW46" s="1509">
        <v>0.03</v>
      </c>
      <c r="BX46" s="1509">
        <v>0.03</v>
      </c>
      <c r="BY46" s="1509">
        <v>0.03</v>
      </c>
      <c r="BZ46" s="1509">
        <v>0.03</v>
      </c>
      <c r="CA46" s="1509">
        <v>0.03</v>
      </c>
      <c r="CB46" s="1509">
        <v>0.03</v>
      </c>
      <c r="CC46" s="1509">
        <v>0.03</v>
      </c>
      <c r="CD46" s="1509">
        <v>0.03</v>
      </c>
      <c r="CE46" s="1509">
        <v>0.03</v>
      </c>
      <c r="CF46" s="1509">
        <v>0.03</v>
      </c>
      <c r="CG46" s="1509">
        <v>0.03</v>
      </c>
      <c r="CH46" s="1509">
        <v>0.03</v>
      </c>
      <c r="CI46" s="1509">
        <v>0.03</v>
      </c>
      <c r="CJ46" s="1509">
        <v>0.03</v>
      </c>
      <c r="CK46" s="1509">
        <v>0.03</v>
      </c>
      <c r="CL46" s="1509">
        <v>2.5000000000000001E-2</v>
      </c>
      <c r="CM46" s="1509">
        <v>2.5000000000000001E-2</v>
      </c>
      <c r="CN46" s="1509">
        <v>2.5000000000000001E-2</v>
      </c>
      <c r="CO46" s="1509">
        <v>2.5000000000000001E-2</v>
      </c>
      <c r="CP46" s="1510">
        <v>2.5000000000000001E-2</v>
      </c>
      <c r="CQ46" s="1508" t="s">
        <v>1890</v>
      </c>
      <c r="CR46" s="1508" t="s">
        <v>1890</v>
      </c>
      <c r="CS46" s="1508" t="s">
        <v>1890</v>
      </c>
      <c r="CT46" s="1508" t="s">
        <v>1890</v>
      </c>
      <c r="CU46" s="1508" t="s">
        <v>1890</v>
      </c>
      <c r="CV46" s="1508" t="s">
        <v>1890</v>
      </c>
      <c r="CW46" s="1508" t="s">
        <v>1890</v>
      </c>
      <c r="CX46" s="1508" t="s">
        <v>1890</v>
      </c>
      <c r="CY46" s="1508" t="s">
        <v>1890</v>
      </c>
      <c r="CZ46" s="1508" t="s">
        <v>1890</v>
      </c>
      <c r="DA46" s="1508" t="s">
        <v>1890</v>
      </c>
      <c r="DB46" s="1508" t="s">
        <v>1890</v>
      </c>
      <c r="DC46" s="1508" t="s">
        <v>1890</v>
      </c>
      <c r="DD46" s="1508" t="s">
        <v>1890</v>
      </c>
      <c r="DE46" s="1508" t="s">
        <v>1890</v>
      </c>
      <c r="DF46" s="1508" t="s">
        <v>1890</v>
      </c>
      <c r="DG46" s="1508" t="s">
        <v>1890</v>
      </c>
      <c r="DH46" s="1508" t="s">
        <v>1890</v>
      </c>
      <c r="DI46" s="1508" t="s">
        <v>1890</v>
      </c>
      <c r="DJ46" s="1508" t="s">
        <v>1890</v>
      </c>
      <c r="DK46" s="1508" t="s">
        <v>1890</v>
      </c>
      <c r="DL46" s="1508" t="s">
        <v>1890</v>
      </c>
      <c r="DM46" s="1508" t="s">
        <v>1890</v>
      </c>
      <c r="DN46" s="1508" t="s">
        <v>1890</v>
      </c>
      <c r="DO46" s="1508" t="s">
        <v>1890</v>
      </c>
      <c r="DP46" s="1508" t="s">
        <v>1890</v>
      </c>
      <c r="DQ46" s="1508" t="s">
        <v>1890</v>
      </c>
      <c r="DR46" s="1508" t="s">
        <v>1890</v>
      </c>
      <c r="DS46" s="1508" t="s">
        <v>1890</v>
      </c>
      <c r="DT46" s="1233" t="s">
        <v>1890</v>
      </c>
      <c r="DU46" s="1233" t="s">
        <v>1890</v>
      </c>
      <c r="DV46" s="1233" t="s">
        <v>1890</v>
      </c>
      <c r="DW46" s="1233" t="s">
        <v>1890</v>
      </c>
      <c r="DX46" s="1233" t="s">
        <v>1890</v>
      </c>
      <c r="DY46" s="1233" t="s">
        <v>1890</v>
      </c>
    </row>
    <row r="47" spans="2:129" x14ac:dyDescent="0.25">
      <c r="B47" s="1668"/>
      <c r="C47" s="1505" t="s">
        <v>1616</v>
      </c>
      <c r="D47" s="1439" t="s">
        <v>1748</v>
      </c>
      <c r="E47" s="1267" t="s">
        <v>814</v>
      </c>
      <c r="F47" s="1438" t="s">
        <v>1890</v>
      </c>
      <c r="G47" s="1438" t="s">
        <v>1890</v>
      </c>
      <c r="H47" s="1439" t="s">
        <v>84</v>
      </c>
      <c r="I47" s="1476" t="s">
        <v>1890</v>
      </c>
      <c r="J47" s="1477" t="s">
        <v>1890</v>
      </c>
      <c r="K47" s="1477" t="s">
        <v>1890</v>
      </c>
      <c r="L47" s="1477" t="s">
        <v>1890</v>
      </c>
      <c r="M47" s="1477" t="s">
        <v>1890</v>
      </c>
      <c r="N47" s="1509" t="s">
        <v>1890</v>
      </c>
      <c r="O47" s="1509">
        <v>0.96618357487922713</v>
      </c>
      <c r="P47" s="1509">
        <v>0.93351070036640305</v>
      </c>
      <c r="Q47" s="1509">
        <v>0.90194270566802237</v>
      </c>
      <c r="R47" s="1509">
        <v>0.87144222769857238</v>
      </c>
      <c r="S47" s="1509">
        <v>0.84197316685852408</v>
      </c>
      <c r="T47" s="1509">
        <v>0.81350064430775282</v>
      </c>
      <c r="U47" s="1509">
        <v>0.78599096068381924</v>
      </c>
      <c r="V47" s="1509">
        <v>0.75941155621625056</v>
      </c>
      <c r="W47" s="1509">
        <v>0.73373097218961414</v>
      </c>
      <c r="X47" s="1509">
        <v>0.70891881370977217</v>
      </c>
      <c r="Y47" s="1509">
        <v>0.68494571372924851</v>
      </c>
      <c r="Z47" s="1509">
        <v>0.66178329828912907</v>
      </c>
      <c r="AA47" s="1509">
        <v>0.63940415293635666</v>
      </c>
      <c r="AB47" s="1509">
        <v>0.61778179027667313</v>
      </c>
      <c r="AC47" s="1509">
        <v>0.59689061862480497</v>
      </c>
      <c r="AD47" s="1509">
        <v>0.57670591171478747</v>
      </c>
      <c r="AE47" s="1509">
        <v>0.55720377943457733</v>
      </c>
      <c r="AF47" s="1509">
        <v>0.53836113955031628</v>
      </c>
      <c r="AG47" s="1509">
        <v>0.520155690386779</v>
      </c>
      <c r="AH47" s="1509">
        <v>0.50256588443167061</v>
      </c>
      <c r="AI47" s="1509">
        <v>0.48557090283253201</v>
      </c>
      <c r="AJ47" s="1509">
        <v>0.46915063075606961</v>
      </c>
      <c r="AK47" s="1509">
        <v>0.45328563358074364</v>
      </c>
      <c r="AL47" s="1509">
        <v>0.43795713389443836</v>
      </c>
      <c r="AM47" s="1509">
        <v>0.42314698926998878</v>
      </c>
      <c r="AN47" s="1509">
        <v>0.40883767079225974</v>
      </c>
      <c r="AO47" s="1509">
        <v>0.39501224231136212</v>
      </c>
      <c r="AP47" s="1509">
        <v>0.38165434039745133</v>
      </c>
      <c r="AQ47" s="1509">
        <v>0.36874815497338298</v>
      </c>
      <c r="AR47" s="1509">
        <v>0.35627841060230242</v>
      </c>
      <c r="AS47" s="1509">
        <v>0.3459013695167984</v>
      </c>
      <c r="AT47" s="1509">
        <v>0.33582657234640623</v>
      </c>
      <c r="AU47" s="1509">
        <v>0.32604521587029728</v>
      </c>
      <c r="AV47" s="1509">
        <v>0.31654875327213333</v>
      </c>
      <c r="AW47" s="1509">
        <v>0.30732888667197411</v>
      </c>
      <c r="AX47" s="1509">
        <v>0.29837755987570302</v>
      </c>
      <c r="AY47" s="1509">
        <v>0.28968695133563405</v>
      </c>
      <c r="AZ47" s="1509">
        <v>0.28124946731614947</v>
      </c>
      <c r="BA47" s="1509">
        <v>0.27305773525839755</v>
      </c>
      <c r="BB47" s="1509">
        <v>0.26510459733825009</v>
      </c>
      <c r="BC47" s="1509">
        <v>0.25738310421189325</v>
      </c>
      <c r="BD47" s="1509">
        <v>0.24988650894358566</v>
      </c>
      <c r="BE47" s="1509">
        <v>0.24260826111027742</v>
      </c>
      <c r="BF47" s="1509">
        <v>0.23554200107793916</v>
      </c>
      <c r="BG47" s="1509">
        <v>0.22868155444460117</v>
      </c>
      <c r="BH47" s="1509">
        <v>0.22202092664524387</v>
      </c>
      <c r="BI47" s="1509">
        <v>0.215554297713829</v>
      </c>
      <c r="BJ47" s="1509">
        <v>0.20927601719789227</v>
      </c>
      <c r="BK47" s="1509">
        <v>0.20318059922125464</v>
      </c>
      <c r="BL47" s="1509">
        <v>0.19726271769053846</v>
      </c>
      <c r="BM47" s="1509">
        <v>0.19151720164129948</v>
      </c>
      <c r="BN47" s="1509">
        <v>0.18593903071970824</v>
      </c>
      <c r="BO47" s="1509">
        <v>0.18052333079583327</v>
      </c>
      <c r="BP47" s="1509">
        <v>0.17526536970469248</v>
      </c>
      <c r="BQ47" s="1509">
        <v>0.17016055311135189</v>
      </c>
      <c r="BR47" s="1509">
        <v>0.16520442049645817</v>
      </c>
      <c r="BS47" s="1509">
        <v>0.16039264125869726</v>
      </c>
      <c r="BT47" s="1509">
        <v>0.15572101093077401</v>
      </c>
      <c r="BU47" s="1509">
        <v>0.15118544750560586</v>
      </c>
      <c r="BV47" s="1509">
        <v>0.14678198786952024</v>
      </c>
      <c r="BW47" s="1509">
        <v>0.14250678433934003</v>
      </c>
      <c r="BX47" s="1509">
        <v>0.13835610130033013</v>
      </c>
      <c r="BY47" s="1509">
        <v>0.13432631194206807</v>
      </c>
      <c r="BZ47" s="1509">
        <v>0.13041389508938647</v>
      </c>
      <c r="CA47" s="1509">
        <v>0.12661543212561796</v>
      </c>
      <c r="CB47" s="1509">
        <v>0.12292760400545433</v>
      </c>
      <c r="CC47" s="1509">
        <v>0.11934718835481004</v>
      </c>
      <c r="CD47" s="1509">
        <v>0.11587105665515537</v>
      </c>
      <c r="CE47" s="1509">
        <v>0.11249617150985959</v>
      </c>
      <c r="CF47" s="1509">
        <v>0.10921958399015494</v>
      </c>
      <c r="CG47" s="1509">
        <v>0.10603843105840287</v>
      </c>
      <c r="CH47" s="1509">
        <v>0.10294993306641054</v>
      </c>
      <c r="CI47" s="1509">
        <v>9.9951391326612168E-2</v>
      </c>
      <c r="CJ47" s="1509">
        <v>9.7040185753992411E-2</v>
      </c>
      <c r="CK47" s="1509">
        <v>9.4213772576691654E-2</v>
      </c>
      <c r="CL47" s="1509">
        <v>9.1915875684577236E-2</v>
      </c>
      <c r="CM47" s="1509">
        <v>8.9674025058124135E-2</v>
      </c>
      <c r="CN47" s="1509">
        <v>8.7486853715243049E-2</v>
      </c>
      <c r="CO47" s="1509">
        <v>8.5353028014871282E-2</v>
      </c>
      <c r="CP47" s="1510">
        <v>8.3271246843776875E-2</v>
      </c>
      <c r="CQ47" s="1508" t="s">
        <v>1890</v>
      </c>
      <c r="CR47" s="1508" t="s">
        <v>1890</v>
      </c>
      <c r="CS47" s="1508" t="s">
        <v>1890</v>
      </c>
      <c r="CT47" s="1508" t="s">
        <v>1890</v>
      </c>
      <c r="CU47" s="1508" t="s">
        <v>1890</v>
      </c>
      <c r="CV47" s="1508" t="s">
        <v>1890</v>
      </c>
      <c r="CW47" s="1508" t="s">
        <v>1890</v>
      </c>
      <c r="CX47" s="1508" t="s">
        <v>1890</v>
      </c>
      <c r="CY47" s="1508" t="s">
        <v>1890</v>
      </c>
      <c r="CZ47" s="1508" t="s">
        <v>1890</v>
      </c>
      <c r="DA47" s="1508" t="s">
        <v>1890</v>
      </c>
      <c r="DB47" s="1508" t="s">
        <v>1890</v>
      </c>
      <c r="DC47" s="1508" t="s">
        <v>1890</v>
      </c>
      <c r="DD47" s="1508" t="s">
        <v>1890</v>
      </c>
      <c r="DE47" s="1508" t="s">
        <v>1890</v>
      </c>
      <c r="DF47" s="1508" t="s">
        <v>1890</v>
      </c>
      <c r="DG47" s="1508" t="s">
        <v>1890</v>
      </c>
      <c r="DH47" s="1508" t="s">
        <v>1890</v>
      </c>
      <c r="DI47" s="1508" t="s">
        <v>1890</v>
      </c>
      <c r="DJ47" s="1508" t="s">
        <v>1890</v>
      </c>
      <c r="DK47" s="1508" t="s">
        <v>1890</v>
      </c>
      <c r="DL47" s="1508" t="s">
        <v>1890</v>
      </c>
      <c r="DM47" s="1508" t="s">
        <v>1890</v>
      </c>
      <c r="DN47" s="1508" t="s">
        <v>1890</v>
      </c>
      <c r="DO47" s="1508" t="s">
        <v>1890</v>
      </c>
      <c r="DP47" s="1508" t="s">
        <v>1890</v>
      </c>
      <c r="DQ47" s="1508" t="s">
        <v>1890</v>
      </c>
      <c r="DR47" s="1508" t="s">
        <v>1890</v>
      </c>
      <c r="DS47" s="1508" t="s">
        <v>1890</v>
      </c>
      <c r="DT47" s="1233" t="s">
        <v>1890</v>
      </c>
      <c r="DU47" s="1233" t="s">
        <v>1890</v>
      </c>
      <c r="DV47" s="1233" t="s">
        <v>1890</v>
      </c>
      <c r="DW47" s="1233" t="s">
        <v>1890</v>
      </c>
      <c r="DX47" s="1233" t="s">
        <v>1890</v>
      </c>
      <c r="DY47" s="1233" t="s">
        <v>1890</v>
      </c>
    </row>
    <row r="48" spans="2:129" x14ac:dyDescent="0.25">
      <c r="B48" s="1668"/>
      <c r="C48" s="1505" t="s">
        <v>1616</v>
      </c>
      <c r="D48" s="1439" t="s">
        <v>1748</v>
      </c>
      <c r="E48" s="1267" t="s">
        <v>815</v>
      </c>
      <c r="F48" s="1438" t="s">
        <v>816</v>
      </c>
      <c r="G48" s="1438" t="s">
        <v>1890</v>
      </c>
      <c r="H48" s="1439" t="s">
        <v>817</v>
      </c>
      <c r="I48" s="1476" t="s">
        <v>1890</v>
      </c>
      <c r="J48" s="1477" t="s">
        <v>1890</v>
      </c>
      <c r="K48" s="1477" t="s">
        <v>1890</v>
      </c>
      <c r="L48" s="1477" t="s">
        <v>1890</v>
      </c>
      <c r="M48" s="1477" t="s">
        <v>1890</v>
      </c>
      <c r="N48" s="1509" t="s">
        <v>1890</v>
      </c>
      <c r="O48" s="1509" t="s">
        <v>1890</v>
      </c>
      <c r="P48" s="1509" t="s">
        <v>1890</v>
      </c>
      <c r="Q48" s="1509" t="s">
        <v>1890</v>
      </c>
      <c r="R48" s="1509" t="s">
        <v>1890</v>
      </c>
      <c r="S48" s="1509" t="s">
        <v>1890</v>
      </c>
      <c r="T48" s="1509" t="s">
        <v>1890</v>
      </c>
      <c r="U48" s="1509" t="s">
        <v>1890</v>
      </c>
      <c r="V48" s="1509" t="s">
        <v>1890</v>
      </c>
      <c r="W48" s="1509" t="s">
        <v>1890</v>
      </c>
      <c r="X48" s="1509" t="s">
        <v>1890</v>
      </c>
      <c r="Y48" s="1509" t="s">
        <v>1890</v>
      </c>
      <c r="Z48" s="1509" t="s">
        <v>1890</v>
      </c>
      <c r="AA48" s="1509" t="s">
        <v>1890</v>
      </c>
      <c r="AB48" s="1509" t="s">
        <v>1890</v>
      </c>
      <c r="AC48" s="1509" t="s">
        <v>1890</v>
      </c>
      <c r="AD48" s="1509" t="s">
        <v>1890</v>
      </c>
      <c r="AE48" s="1509" t="s">
        <v>1890</v>
      </c>
      <c r="AF48" s="1509" t="s">
        <v>1890</v>
      </c>
      <c r="AG48" s="1509" t="s">
        <v>1890</v>
      </c>
      <c r="AH48" s="1509" t="s">
        <v>1890</v>
      </c>
      <c r="AI48" s="1509" t="s">
        <v>1890</v>
      </c>
      <c r="AJ48" s="1509" t="s">
        <v>1890</v>
      </c>
      <c r="AK48" s="1509" t="s">
        <v>1890</v>
      </c>
      <c r="AL48" s="1509" t="s">
        <v>1890</v>
      </c>
      <c r="AM48" s="1509" t="s">
        <v>1890</v>
      </c>
      <c r="AN48" s="1509" t="s">
        <v>1890</v>
      </c>
      <c r="AO48" s="1509" t="s">
        <v>1890</v>
      </c>
      <c r="AP48" s="1509" t="s">
        <v>1890</v>
      </c>
      <c r="AQ48" s="1509" t="s">
        <v>1890</v>
      </c>
      <c r="AR48" s="1509" t="s">
        <v>1890</v>
      </c>
      <c r="AS48" s="1509" t="s">
        <v>1890</v>
      </c>
      <c r="AT48" s="1509" t="s">
        <v>1890</v>
      </c>
      <c r="AU48" s="1509" t="s">
        <v>1890</v>
      </c>
      <c r="AV48" s="1509" t="s">
        <v>1890</v>
      </c>
      <c r="AW48" s="1509" t="s">
        <v>1890</v>
      </c>
      <c r="AX48" s="1509" t="s">
        <v>1890</v>
      </c>
      <c r="AY48" s="1509" t="s">
        <v>1890</v>
      </c>
      <c r="AZ48" s="1509" t="s">
        <v>1890</v>
      </c>
      <c r="BA48" s="1509" t="s">
        <v>1890</v>
      </c>
      <c r="BB48" s="1509" t="s">
        <v>1890</v>
      </c>
      <c r="BC48" s="1509" t="s">
        <v>1890</v>
      </c>
      <c r="BD48" s="1509" t="s">
        <v>1890</v>
      </c>
      <c r="BE48" s="1509" t="s">
        <v>1890</v>
      </c>
      <c r="BF48" s="1509" t="s">
        <v>1890</v>
      </c>
      <c r="BG48" s="1509" t="s">
        <v>1890</v>
      </c>
      <c r="BH48" s="1509" t="s">
        <v>1890</v>
      </c>
      <c r="BI48" s="1509" t="s">
        <v>1890</v>
      </c>
      <c r="BJ48" s="1509" t="s">
        <v>1890</v>
      </c>
      <c r="BK48" s="1509" t="s">
        <v>1890</v>
      </c>
      <c r="BL48" s="1509" t="s">
        <v>1890</v>
      </c>
      <c r="BM48" s="1509" t="s">
        <v>1890</v>
      </c>
      <c r="BN48" s="1509" t="s">
        <v>1890</v>
      </c>
      <c r="BO48" s="1509" t="s">
        <v>1890</v>
      </c>
      <c r="BP48" s="1509" t="s">
        <v>1890</v>
      </c>
      <c r="BQ48" s="1509" t="s">
        <v>1890</v>
      </c>
      <c r="BR48" s="1509" t="s">
        <v>1890</v>
      </c>
      <c r="BS48" s="1509" t="s">
        <v>1890</v>
      </c>
      <c r="BT48" s="1509" t="s">
        <v>1890</v>
      </c>
      <c r="BU48" s="1509" t="s">
        <v>1890</v>
      </c>
      <c r="BV48" s="1509" t="s">
        <v>1890</v>
      </c>
      <c r="BW48" s="1509" t="s">
        <v>1890</v>
      </c>
      <c r="BX48" s="1509" t="s">
        <v>1890</v>
      </c>
      <c r="BY48" s="1509" t="s">
        <v>1890</v>
      </c>
      <c r="BZ48" s="1509" t="s">
        <v>1890</v>
      </c>
      <c r="CA48" s="1509" t="s">
        <v>1890</v>
      </c>
      <c r="CB48" s="1509" t="s">
        <v>1890</v>
      </c>
      <c r="CC48" s="1509" t="s">
        <v>1890</v>
      </c>
      <c r="CD48" s="1509" t="s">
        <v>1890</v>
      </c>
      <c r="CE48" s="1509" t="s">
        <v>1890</v>
      </c>
      <c r="CF48" s="1509" t="s">
        <v>1890</v>
      </c>
      <c r="CG48" s="1509" t="s">
        <v>1890</v>
      </c>
      <c r="CH48" s="1509" t="s">
        <v>1890</v>
      </c>
      <c r="CI48" s="1509" t="s">
        <v>1890</v>
      </c>
      <c r="CJ48" s="1509" t="s">
        <v>1890</v>
      </c>
      <c r="CK48" s="1509" t="s">
        <v>1890</v>
      </c>
      <c r="CL48" s="1509" t="s">
        <v>1890</v>
      </c>
      <c r="CM48" s="1509" t="s">
        <v>1890</v>
      </c>
      <c r="CN48" s="1509" t="s">
        <v>1890</v>
      </c>
      <c r="CO48" s="1509" t="s">
        <v>1890</v>
      </c>
      <c r="CP48" s="1510" t="s">
        <v>1890</v>
      </c>
      <c r="CQ48" s="1508" t="s">
        <v>1890</v>
      </c>
      <c r="CR48" s="1508" t="s">
        <v>1890</v>
      </c>
      <c r="CS48" s="1508" t="s">
        <v>1890</v>
      </c>
      <c r="CT48" s="1508" t="s">
        <v>1890</v>
      </c>
      <c r="CU48" s="1508" t="s">
        <v>1890</v>
      </c>
      <c r="CV48" s="1508" t="s">
        <v>1890</v>
      </c>
      <c r="CW48" s="1508" t="s">
        <v>1890</v>
      </c>
      <c r="CX48" s="1508" t="s">
        <v>1890</v>
      </c>
      <c r="CY48" s="1508" t="s">
        <v>1890</v>
      </c>
      <c r="CZ48" s="1508" t="s">
        <v>1890</v>
      </c>
      <c r="DA48" s="1508" t="s">
        <v>1890</v>
      </c>
      <c r="DB48" s="1508" t="s">
        <v>1890</v>
      </c>
      <c r="DC48" s="1508" t="s">
        <v>1890</v>
      </c>
      <c r="DD48" s="1508" t="s">
        <v>1890</v>
      </c>
      <c r="DE48" s="1508" t="s">
        <v>1890</v>
      </c>
      <c r="DF48" s="1508" t="s">
        <v>1890</v>
      </c>
      <c r="DG48" s="1508" t="s">
        <v>1890</v>
      </c>
      <c r="DH48" s="1508" t="s">
        <v>1890</v>
      </c>
      <c r="DI48" s="1508" t="s">
        <v>1890</v>
      </c>
      <c r="DJ48" s="1508" t="s">
        <v>1890</v>
      </c>
      <c r="DK48" s="1508" t="s">
        <v>1890</v>
      </c>
      <c r="DL48" s="1508" t="s">
        <v>1890</v>
      </c>
      <c r="DM48" s="1508" t="s">
        <v>1890</v>
      </c>
      <c r="DN48" s="1508" t="s">
        <v>1890</v>
      </c>
      <c r="DO48" s="1508" t="s">
        <v>1890</v>
      </c>
      <c r="DP48" s="1508" t="s">
        <v>1890</v>
      </c>
      <c r="DQ48" s="1508" t="s">
        <v>1890</v>
      </c>
      <c r="DR48" s="1508" t="s">
        <v>1890</v>
      </c>
      <c r="DS48" s="1508" t="s">
        <v>1890</v>
      </c>
      <c r="DT48" s="1233" t="s">
        <v>1890</v>
      </c>
      <c r="DU48" s="1233" t="s">
        <v>1890</v>
      </c>
      <c r="DV48" s="1233" t="s">
        <v>1890</v>
      </c>
      <c r="DW48" s="1233" t="s">
        <v>1890</v>
      </c>
      <c r="DX48" s="1233" t="s">
        <v>1890</v>
      </c>
      <c r="DY48" s="1233" t="s">
        <v>1890</v>
      </c>
    </row>
    <row r="49" spans="2:129" x14ac:dyDescent="0.25">
      <c r="B49" s="1668"/>
      <c r="C49" s="1505" t="s">
        <v>1616</v>
      </c>
      <c r="D49" s="1439" t="s">
        <v>1748</v>
      </c>
      <c r="E49" s="1267" t="s">
        <v>815</v>
      </c>
      <c r="F49" s="1438" t="s">
        <v>818</v>
      </c>
      <c r="G49" s="1438" t="s">
        <v>1890</v>
      </c>
      <c r="H49" s="1439" t="s">
        <v>817</v>
      </c>
      <c r="I49" s="1476" t="s">
        <v>1890</v>
      </c>
      <c r="J49" s="1477" t="s">
        <v>1890</v>
      </c>
      <c r="K49" s="1477" t="s">
        <v>1890</v>
      </c>
      <c r="L49" s="1477" t="s">
        <v>1890</v>
      </c>
      <c r="M49" s="1477" t="s">
        <v>1890</v>
      </c>
      <c r="N49" s="1509" t="s">
        <v>1890</v>
      </c>
      <c r="O49" s="1509" t="s">
        <v>1890</v>
      </c>
      <c r="P49" s="1509" t="s">
        <v>1890</v>
      </c>
      <c r="Q49" s="1509" t="s">
        <v>1890</v>
      </c>
      <c r="R49" s="1509" t="s">
        <v>1890</v>
      </c>
      <c r="S49" s="1509" t="s">
        <v>1890</v>
      </c>
      <c r="T49" s="1509" t="s">
        <v>1890</v>
      </c>
      <c r="U49" s="1509" t="s">
        <v>1890</v>
      </c>
      <c r="V49" s="1509" t="s">
        <v>1890</v>
      </c>
      <c r="W49" s="1509" t="s">
        <v>1890</v>
      </c>
      <c r="X49" s="1509" t="s">
        <v>1890</v>
      </c>
      <c r="Y49" s="1509" t="s">
        <v>1890</v>
      </c>
      <c r="Z49" s="1509" t="s">
        <v>1890</v>
      </c>
      <c r="AA49" s="1509" t="s">
        <v>1890</v>
      </c>
      <c r="AB49" s="1509" t="s">
        <v>1890</v>
      </c>
      <c r="AC49" s="1509" t="s">
        <v>1890</v>
      </c>
      <c r="AD49" s="1509" t="s">
        <v>1890</v>
      </c>
      <c r="AE49" s="1509" t="s">
        <v>1890</v>
      </c>
      <c r="AF49" s="1509" t="s">
        <v>1890</v>
      </c>
      <c r="AG49" s="1509" t="s">
        <v>1890</v>
      </c>
      <c r="AH49" s="1509" t="s">
        <v>1890</v>
      </c>
      <c r="AI49" s="1509" t="s">
        <v>1890</v>
      </c>
      <c r="AJ49" s="1509" t="s">
        <v>1890</v>
      </c>
      <c r="AK49" s="1509" t="s">
        <v>1890</v>
      </c>
      <c r="AL49" s="1509" t="s">
        <v>1890</v>
      </c>
      <c r="AM49" s="1509" t="s">
        <v>1890</v>
      </c>
      <c r="AN49" s="1509" t="s">
        <v>1890</v>
      </c>
      <c r="AO49" s="1509" t="s">
        <v>1890</v>
      </c>
      <c r="AP49" s="1509" t="s">
        <v>1890</v>
      </c>
      <c r="AQ49" s="1509" t="s">
        <v>1890</v>
      </c>
      <c r="AR49" s="1509" t="s">
        <v>1890</v>
      </c>
      <c r="AS49" s="1509" t="s">
        <v>1890</v>
      </c>
      <c r="AT49" s="1509" t="s">
        <v>1890</v>
      </c>
      <c r="AU49" s="1509" t="s">
        <v>1890</v>
      </c>
      <c r="AV49" s="1509" t="s">
        <v>1890</v>
      </c>
      <c r="AW49" s="1509" t="s">
        <v>1890</v>
      </c>
      <c r="AX49" s="1509" t="s">
        <v>1890</v>
      </c>
      <c r="AY49" s="1509" t="s">
        <v>1890</v>
      </c>
      <c r="AZ49" s="1509" t="s">
        <v>1890</v>
      </c>
      <c r="BA49" s="1509" t="s">
        <v>1890</v>
      </c>
      <c r="BB49" s="1509" t="s">
        <v>1890</v>
      </c>
      <c r="BC49" s="1509" t="s">
        <v>1890</v>
      </c>
      <c r="BD49" s="1509" t="s">
        <v>1890</v>
      </c>
      <c r="BE49" s="1509" t="s">
        <v>1890</v>
      </c>
      <c r="BF49" s="1509" t="s">
        <v>1890</v>
      </c>
      <c r="BG49" s="1509" t="s">
        <v>1890</v>
      </c>
      <c r="BH49" s="1509" t="s">
        <v>1890</v>
      </c>
      <c r="BI49" s="1509" t="s">
        <v>1890</v>
      </c>
      <c r="BJ49" s="1509" t="s">
        <v>1890</v>
      </c>
      <c r="BK49" s="1509" t="s">
        <v>1890</v>
      </c>
      <c r="BL49" s="1509" t="s">
        <v>1890</v>
      </c>
      <c r="BM49" s="1509" t="s">
        <v>1890</v>
      </c>
      <c r="BN49" s="1509" t="s">
        <v>1890</v>
      </c>
      <c r="BO49" s="1509" t="s">
        <v>1890</v>
      </c>
      <c r="BP49" s="1509" t="s">
        <v>1890</v>
      </c>
      <c r="BQ49" s="1509" t="s">
        <v>1890</v>
      </c>
      <c r="BR49" s="1509" t="s">
        <v>1890</v>
      </c>
      <c r="BS49" s="1509" t="s">
        <v>1890</v>
      </c>
      <c r="BT49" s="1509" t="s">
        <v>1890</v>
      </c>
      <c r="BU49" s="1509" t="s">
        <v>1890</v>
      </c>
      <c r="BV49" s="1509" t="s">
        <v>1890</v>
      </c>
      <c r="BW49" s="1509" t="s">
        <v>1890</v>
      </c>
      <c r="BX49" s="1509" t="s">
        <v>1890</v>
      </c>
      <c r="BY49" s="1509" t="s">
        <v>1890</v>
      </c>
      <c r="BZ49" s="1509" t="s">
        <v>1890</v>
      </c>
      <c r="CA49" s="1509" t="s">
        <v>1890</v>
      </c>
      <c r="CB49" s="1509" t="s">
        <v>1890</v>
      </c>
      <c r="CC49" s="1509" t="s">
        <v>1890</v>
      </c>
      <c r="CD49" s="1509" t="s">
        <v>1890</v>
      </c>
      <c r="CE49" s="1509" t="s">
        <v>1890</v>
      </c>
      <c r="CF49" s="1509" t="s">
        <v>1890</v>
      </c>
      <c r="CG49" s="1509" t="s">
        <v>1890</v>
      </c>
      <c r="CH49" s="1509" t="s">
        <v>1890</v>
      </c>
      <c r="CI49" s="1509" t="s">
        <v>1890</v>
      </c>
      <c r="CJ49" s="1509" t="s">
        <v>1890</v>
      </c>
      <c r="CK49" s="1509" t="s">
        <v>1890</v>
      </c>
      <c r="CL49" s="1509" t="s">
        <v>1890</v>
      </c>
      <c r="CM49" s="1509" t="s">
        <v>1890</v>
      </c>
      <c r="CN49" s="1509" t="s">
        <v>1890</v>
      </c>
      <c r="CO49" s="1509" t="s">
        <v>1890</v>
      </c>
      <c r="CP49" s="1510" t="s">
        <v>1890</v>
      </c>
      <c r="CQ49" s="1508" t="s">
        <v>1890</v>
      </c>
      <c r="CR49" s="1508" t="s">
        <v>1890</v>
      </c>
      <c r="CS49" s="1508" t="s">
        <v>1890</v>
      </c>
      <c r="CT49" s="1508" t="s">
        <v>1890</v>
      </c>
      <c r="CU49" s="1508" t="s">
        <v>1890</v>
      </c>
      <c r="CV49" s="1508" t="s">
        <v>1890</v>
      </c>
      <c r="CW49" s="1508" t="s">
        <v>1890</v>
      </c>
      <c r="CX49" s="1508" t="s">
        <v>1890</v>
      </c>
      <c r="CY49" s="1508" t="s">
        <v>1890</v>
      </c>
      <c r="CZ49" s="1508" t="s">
        <v>1890</v>
      </c>
      <c r="DA49" s="1508" t="s">
        <v>1890</v>
      </c>
      <c r="DB49" s="1508" t="s">
        <v>1890</v>
      </c>
      <c r="DC49" s="1508" t="s">
        <v>1890</v>
      </c>
      <c r="DD49" s="1508" t="s">
        <v>1890</v>
      </c>
      <c r="DE49" s="1508" t="s">
        <v>1890</v>
      </c>
      <c r="DF49" s="1508" t="s">
        <v>1890</v>
      </c>
      <c r="DG49" s="1508" t="s">
        <v>1890</v>
      </c>
      <c r="DH49" s="1508" t="s">
        <v>1890</v>
      </c>
      <c r="DI49" s="1508" t="s">
        <v>1890</v>
      </c>
      <c r="DJ49" s="1508" t="s">
        <v>1890</v>
      </c>
      <c r="DK49" s="1508" t="s">
        <v>1890</v>
      </c>
      <c r="DL49" s="1508" t="s">
        <v>1890</v>
      </c>
      <c r="DM49" s="1508" t="s">
        <v>1890</v>
      </c>
      <c r="DN49" s="1508" t="s">
        <v>1890</v>
      </c>
      <c r="DO49" s="1508" t="s">
        <v>1890</v>
      </c>
      <c r="DP49" s="1508" t="s">
        <v>1890</v>
      </c>
      <c r="DQ49" s="1508" t="s">
        <v>1890</v>
      </c>
      <c r="DR49" s="1508" t="s">
        <v>1890</v>
      </c>
      <c r="DS49" s="1508" t="s">
        <v>1890</v>
      </c>
      <c r="DT49" s="1233" t="s">
        <v>1890</v>
      </c>
      <c r="DU49" s="1233" t="s">
        <v>1890</v>
      </c>
      <c r="DV49" s="1233" t="s">
        <v>1890</v>
      </c>
      <c r="DW49" s="1233" t="s">
        <v>1890</v>
      </c>
      <c r="DX49" s="1233" t="s">
        <v>1890</v>
      </c>
      <c r="DY49" s="1233" t="s">
        <v>1890</v>
      </c>
    </row>
    <row r="50" spans="2:129" ht="14.4" thickBot="1" x14ac:dyDescent="0.3">
      <c r="B50" s="1668"/>
      <c r="C50" s="1505" t="s">
        <v>1616</v>
      </c>
      <c r="D50" s="1439" t="s">
        <v>1748</v>
      </c>
      <c r="E50" s="1267" t="s">
        <v>819</v>
      </c>
      <c r="F50" s="1438" t="s">
        <v>1890</v>
      </c>
      <c r="G50" s="1438" t="s">
        <v>1890</v>
      </c>
      <c r="H50" s="1439" t="s">
        <v>84</v>
      </c>
      <c r="I50" s="1476" t="s">
        <v>1890</v>
      </c>
      <c r="J50" s="1477" t="s">
        <v>1890</v>
      </c>
      <c r="K50" s="1477" t="s">
        <v>1890</v>
      </c>
      <c r="L50" s="1477" t="s">
        <v>1890</v>
      </c>
      <c r="M50" s="1477" t="s">
        <v>1890</v>
      </c>
      <c r="N50" s="1509" t="s">
        <v>1890</v>
      </c>
      <c r="O50" s="1509">
        <v>9.6435195890720971E-2</v>
      </c>
      <c r="P50" s="1509">
        <v>0.22449896012202167</v>
      </c>
      <c r="Q50" s="1509">
        <v>0.33402028620062257</v>
      </c>
      <c r="R50" s="1509">
        <v>0.42716166310015019</v>
      </c>
      <c r="S50" s="1509">
        <v>0.50585527102396144</v>
      </c>
      <c r="T50" s="1509">
        <v>0.57181043931695552</v>
      </c>
      <c r="U50" s="1509">
        <v>0.62654277325660013</v>
      </c>
      <c r="V50" s="1509">
        <v>0.67141363344186389</v>
      </c>
      <c r="W50" s="1509">
        <v>0.70762168514845125</v>
      </c>
      <c r="X50" s="1509">
        <v>0.73623012670198296</v>
      </c>
      <c r="Y50" s="1509">
        <v>0.76232711343569193</v>
      </c>
      <c r="Z50" s="1509">
        <v>0.78591954224705984</v>
      </c>
      <c r="AA50" s="1509">
        <v>0.80317775486136245</v>
      </c>
      <c r="AB50" s="1509">
        <v>0.81493144439951437</v>
      </c>
      <c r="AC50" s="1509">
        <v>0.82191420490437739</v>
      </c>
      <c r="AD50" s="1509">
        <v>0.82787419452255973</v>
      </c>
      <c r="AE50" s="1509">
        <v>0.83671131010658628</v>
      </c>
      <c r="AF50" s="1509">
        <v>0.84531524618072995</v>
      </c>
      <c r="AG50" s="1509">
        <v>0.85035716994128963</v>
      </c>
      <c r="AH50" s="1509">
        <v>0.85227998567637497</v>
      </c>
      <c r="AI50" s="1509">
        <v>0.85583630480869588</v>
      </c>
      <c r="AJ50" s="1509">
        <v>0.86041741214686807</v>
      </c>
      <c r="AK50" s="1509">
        <v>0.8615489256511778</v>
      </c>
      <c r="AL50" s="1509">
        <v>0.85988946104173281</v>
      </c>
      <c r="AM50" s="1509">
        <v>0.85591355170418748</v>
      </c>
      <c r="AN50" s="1509">
        <v>0.8536438960347934</v>
      </c>
      <c r="AO50" s="1509">
        <v>0.84933163811431489</v>
      </c>
      <c r="AP50" s="1509">
        <v>0.83978636308403798</v>
      </c>
      <c r="AQ50" s="1509">
        <v>0.82900709544863749</v>
      </c>
      <c r="AR50" s="1509">
        <v>0.81718790763180205</v>
      </c>
      <c r="AS50" s="1509">
        <v>0.8114850259803974</v>
      </c>
      <c r="AT50" s="1509">
        <v>0.80743260702054975</v>
      </c>
      <c r="AU50" s="1509">
        <v>0.80177153643360033</v>
      </c>
      <c r="AV50" s="1509">
        <v>0.79481891647236524</v>
      </c>
      <c r="AW50" s="1509">
        <v>0.78680050850074956</v>
      </c>
      <c r="AX50" s="1509">
        <v>0.7806263963186707</v>
      </c>
      <c r="AY50" s="1509">
        <v>0.77350919827703024</v>
      </c>
      <c r="AZ50" s="1509">
        <v>0.76297488436399608</v>
      </c>
      <c r="BA50" s="1509">
        <v>0.75189260017452897</v>
      </c>
      <c r="BB50" s="1509">
        <v>0.74035521472598742</v>
      </c>
      <c r="BC50" s="1509">
        <v>0.73073699247238244</v>
      </c>
      <c r="BD50" s="1509">
        <v>0.7226635236229092</v>
      </c>
      <c r="BE50" s="1509">
        <v>0.71369744678644376</v>
      </c>
      <c r="BF50" s="1509">
        <v>0.70403784481386411</v>
      </c>
      <c r="BG50" s="1509">
        <v>0.69382370912572222</v>
      </c>
      <c r="BH50" s="1509">
        <v>0.68521309534456121</v>
      </c>
      <c r="BI50" s="1509">
        <v>0.676115398532113</v>
      </c>
      <c r="BJ50" s="1509">
        <v>0.66466111456679178</v>
      </c>
      <c r="BK50" s="1509">
        <v>0.65296177292662383</v>
      </c>
      <c r="BL50" s="1509">
        <v>0.64108545720091059</v>
      </c>
      <c r="BM50" s="1509">
        <v>0.6307980045002114</v>
      </c>
      <c r="BN50" s="1509">
        <v>0.62181449625407614</v>
      </c>
      <c r="BO50" s="1509">
        <v>0.61230903294173178</v>
      </c>
      <c r="BP50" s="1509">
        <v>0.60240768015526247</v>
      </c>
      <c r="BQ50" s="1509">
        <v>0.5921977031578749</v>
      </c>
      <c r="BR50" s="1509">
        <v>0.58326712434761174</v>
      </c>
      <c r="BS50" s="1509">
        <v>0.57405970037314513</v>
      </c>
      <c r="BT50" s="1509">
        <v>0.56319945228853341</v>
      </c>
      <c r="BU50" s="1509">
        <v>0.55225767857401498</v>
      </c>
      <c r="BV50" s="1509">
        <v>0.54127510859721573</v>
      </c>
      <c r="BW50" s="1509">
        <v>0.53155362737902434</v>
      </c>
      <c r="BX50" s="1509">
        <v>0.5228819553186953</v>
      </c>
      <c r="BY50" s="1509">
        <v>0.51390610910726375</v>
      </c>
      <c r="BZ50" s="1509">
        <v>0.50474263548733522</v>
      </c>
      <c r="CA50" s="1509">
        <v>0.49546191438476939</v>
      </c>
      <c r="CB50" s="1509">
        <v>0.48720680703408803</v>
      </c>
      <c r="CC50" s="1509">
        <v>0.47876966074799504</v>
      </c>
      <c r="CD50" s="1509">
        <v>0.46910670078464189</v>
      </c>
      <c r="CE50" s="1509">
        <v>0.4593955833820676</v>
      </c>
      <c r="CF50" s="1509">
        <v>0.44966893969485416</v>
      </c>
      <c r="CG50" s="1509">
        <v>0.44084831917178668</v>
      </c>
      <c r="CH50" s="1509">
        <v>0.43276321186657368</v>
      </c>
      <c r="CI50" s="1509">
        <v>0.42444553628263032</v>
      </c>
      <c r="CJ50" s="1509">
        <v>0.41598349847219296</v>
      </c>
      <c r="CK50" s="1509">
        <v>0.40742634975881392</v>
      </c>
      <c r="CL50" s="1509">
        <v>0.3967209028319939</v>
      </c>
      <c r="CM50" s="1509">
        <v>0.38704478325072578</v>
      </c>
      <c r="CN50" s="1509">
        <v>0.37760466658607389</v>
      </c>
      <c r="CO50" s="1509">
        <v>0.36839479666934044</v>
      </c>
      <c r="CP50" s="1510">
        <v>0.35940955772618588</v>
      </c>
      <c r="CQ50" s="1508" t="s">
        <v>1890</v>
      </c>
      <c r="CR50" s="1508" t="s">
        <v>1890</v>
      </c>
      <c r="CS50" s="1508" t="s">
        <v>1890</v>
      </c>
      <c r="CT50" s="1508" t="s">
        <v>1890</v>
      </c>
      <c r="CU50" s="1508" t="s">
        <v>1890</v>
      </c>
      <c r="CV50" s="1508" t="s">
        <v>1890</v>
      </c>
      <c r="CW50" s="1508" t="s">
        <v>1890</v>
      </c>
      <c r="CX50" s="1508" t="s">
        <v>1890</v>
      </c>
      <c r="CY50" s="1508" t="s">
        <v>1890</v>
      </c>
      <c r="CZ50" s="1508" t="s">
        <v>1890</v>
      </c>
      <c r="DA50" s="1508" t="s">
        <v>1890</v>
      </c>
      <c r="DB50" s="1508" t="s">
        <v>1890</v>
      </c>
      <c r="DC50" s="1508" t="s">
        <v>1890</v>
      </c>
      <c r="DD50" s="1508" t="s">
        <v>1890</v>
      </c>
      <c r="DE50" s="1508" t="s">
        <v>1890</v>
      </c>
      <c r="DF50" s="1508" t="s">
        <v>1890</v>
      </c>
      <c r="DG50" s="1508" t="s">
        <v>1890</v>
      </c>
      <c r="DH50" s="1508" t="s">
        <v>1890</v>
      </c>
      <c r="DI50" s="1508" t="s">
        <v>1890</v>
      </c>
      <c r="DJ50" s="1508" t="s">
        <v>1890</v>
      </c>
      <c r="DK50" s="1508" t="s">
        <v>1890</v>
      </c>
      <c r="DL50" s="1508" t="s">
        <v>1890</v>
      </c>
      <c r="DM50" s="1508" t="s">
        <v>1890</v>
      </c>
      <c r="DN50" s="1508" t="s">
        <v>1890</v>
      </c>
      <c r="DO50" s="1508" t="s">
        <v>1890</v>
      </c>
      <c r="DP50" s="1508" t="s">
        <v>1890</v>
      </c>
      <c r="DQ50" s="1508" t="s">
        <v>1890</v>
      </c>
      <c r="DR50" s="1508" t="s">
        <v>1890</v>
      </c>
      <c r="DS50" s="1508" t="s">
        <v>1890</v>
      </c>
      <c r="DT50" s="1233" t="s">
        <v>1890</v>
      </c>
      <c r="DU50" s="1233" t="s">
        <v>1890</v>
      </c>
      <c r="DV50" s="1233" t="s">
        <v>1890</v>
      </c>
      <c r="DW50" s="1233" t="s">
        <v>1890</v>
      </c>
      <c r="DX50" s="1233" t="s">
        <v>1890</v>
      </c>
      <c r="DY50" s="1233" t="s">
        <v>1890</v>
      </c>
    </row>
    <row r="51" spans="2:129" ht="14.4" thickBot="1" x14ac:dyDescent="0.3">
      <c r="B51" s="1668"/>
      <c r="C51" s="1505" t="s">
        <v>1616</v>
      </c>
      <c r="D51" s="1439" t="s">
        <v>1748</v>
      </c>
      <c r="E51" s="1267" t="s">
        <v>820</v>
      </c>
      <c r="F51" s="1438" t="s">
        <v>1890</v>
      </c>
      <c r="G51" s="1438" t="s">
        <v>1890</v>
      </c>
      <c r="H51" s="1439" t="s">
        <v>84</v>
      </c>
      <c r="I51" s="1655">
        <f>IF(SUM(N50:CP50)&lt;&gt;0,SUM(N50:CP50),"")</f>
        <v>51.078545336932052</v>
      </c>
      <c r="J51" s="1656"/>
      <c r="K51" s="1656"/>
      <c r="L51" s="1656"/>
      <c r="M51" s="1657"/>
      <c r="N51" s="1509" t="s">
        <v>1890</v>
      </c>
      <c r="O51" s="1509" t="s">
        <v>1890</v>
      </c>
      <c r="P51" s="1509" t="s">
        <v>1890</v>
      </c>
      <c r="Q51" s="1509" t="s">
        <v>1890</v>
      </c>
      <c r="R51" s="1509" t="s">
        <v>1890</v>
      </c>
      <c r="S51" s="1509" t="s">
        <v>1890</v>
      </c>
      <c r="T51" s="1509" t="s">
        <v>1890</v>
      </c>
      <c r="U51" s="1509" t="s">
        <v>1890</v>
      </c>
      <c r="V51" s="1509" t="s">
        <v>1890</v>
      </c>
      <c r="W51" s="1509" t="s">
        <v>1890</v>
      </c>
      <c r="X51" s="1509" t="s">
        <v>1890</v>
      </c>
      <c r="Y51" s="1509" t="s">
        <v>1890</v>
      </c>
      <c r="Z51" s="1509" t="s">
        <v>1890</v>
      </c>
      <c r="AA51" s="1509" t="s">
        <v>1890</v>
      </c>
      <c r="AB51" s="1509" t="s">
        <v>1890</v>
      </c>
      <c r="AC51" s="1509" t="s">
        <v>1890</v>
      </c>
      <c r="AD51" s="1509" t="s">
        <v>1890</v>
      </c>
      <c r="AE51" s="1509" t="s">
        <v>1890</v>
      </c>
      <c r="AF51" s="1509" t="s">
        <v>1890</v>
      </c>
      <c r="AG51" s="1509" t="s">
        <v>1890</v>
      </c>
      <c r="AH51" s="1509" t="s">
        <v>1890</v>
      </c>
      <c r="AI51" s="1509" t="s">
        <v>1890</v>
      </c>
      <c r="AJ51" s="1509" t="s">
        <v>1890</v>
      </c>
      <c r="AK51" s="1509" t="s">
        <v>1890</v>
      </c>
      <c r="AL51" s="1509" t="s">
        <v>1890</v>
      </c>
      <c r="AM51" s="1509" t="s">
        <v>1890</v>
      </c>
      <c r="AN51" s="1509" t="s">
        <v>1890</v>
      </c>
      <c r="AO51" s="1509" t="s">
        <v>1890</v>
      </c>
      <c r="AP51" s="1509" t="s">
        <v>1890</v>
      </c>
      <c r="AQ51" s="1509" t="s">
        <v>1890</v>
      </c>
      <c r="AR51" s="1509" t="s">
        <v>1890</v>
      </c>
      <c r="AS51" s="1509" t="s">
        <v>1890</v>
      </c>
      <c r="AT51" s="1509" t="s">
        <v>1890</v>
      </c>
      <c r="AU51" s="1509" t="s">
        <v>1890</v>
      </c>
      <c r="AV51" s="1509" t="s">
        <v>1890</v>
      </c>
      <c r="AW51" s="1509" t="s">
        <v>1890</v>
      </c>
      <c r="AX51" s="1509" t="s">
        <v>1890</v>
      </c>
      <c r="AY51" s="1509" t="s">
        <v>1890</v>
      </c>
      <c r="AZ51" s="1509" t="s">
        <v>1890</v>
      </c>
      <c r="BA51" s="1509" t="s">
        <v>1890</v>
      </c>
      <c r="BB51" s="1509" t="s">
        <v>1890</v>
      </c>
      <c r="BC51" s="1509" t="s">
        <v>1890</v>
      </c>
      <c r="BD51" s="1509" t="s">
        <v>1890</v>
      </c>
      <c r="BE51" s="1509" t="s">
        <v>1890</v>
      </c>
      <c r="BF51" s="1509" t="s">
        <v>1890</v>
      </c>
      <c r="BG51" s="1509" t="s">
        <v>1890</v>
      </c>
      <c r="BH51" s="1509" t="s">
        <v>1890</v>
      </c>
      <c r="BI51" s="1509" t="s">
        <v>1890</v>
      </c>
      <c r="BJ51" s="1509" t="s">
        <v>1890</v>
      </c>
      <c r="BK51" s="1509" t="s">
        <v>1890</v>
      </c>
      <c r="BL51" s="1509" t="s">
        <v>1890</v>
      </c>
      <c r="BM51" s="1509" t="s">
        <v>1890</v>
      </c>
      <c r="BN51" s="1509" t="s">
        <v>1890</v>
      </c>
      <c r="BO51" s="1509" t="s">
        <v>1890</v>
      </c>
      <c r="BP51" s="1509" t="s">
        <v>1890</v>
      </c>
      <c r="BQ51" s="1509" t="s">
        <v>1890</v>
      </c>
      <c r="BR51" s="1509" t="s">
        <v>1890</v>
      </c>
      <c r="BS51" s="1509" t="s">
        <v>1890</v>
      </c>
      <c r="BT51" s="1509" t="s">
        <v>1890</v>
      </c>
      <c r="BU51" s="1509" t="s">
        <v>1890</v>
      </c>
      <c r="BV51" s="1509" t="s">
        <v>1890</v>
      </c>
      <c r="BW51" s="1509" t="s">
        <v>1890</v>
      </c>
      <c r="BX51" s="1509" t="s">
        <v>1890</v>
      </c>
      <c r="BY51" s="1509" t="s">
        <v>1890</v>
      </c>
      <c r="BZ51" s="1509" t="s">
        <v>1890</v>
      </c>
      <c r="CA51" s="1509" t="s">
        <v>1890</v>
      </c>
      <c r="CB51" s="1509" t="s">
        <v>1890</v>
      </c>
      <c r="CC51" s="1509" t="s">
        <v>1890</v>
      </c>
      <c r="CD51" s="1509" t="s">
        <v>1890</v>
      </c>
      <c r="CE51" s="1509" t="s">
        <v>1890</v>
      </c>
      <c r="CF51" s="1509" t="s">
        <v>1890</v>
      </c>
      <c r="CG51" s="1509" t="s">
        <v>1890</v>
      </c>
      <c r="CH51" s="1509" t="s">
        <v>1890</v>
      </c>
      <c r="CI51" s="1509" t="s">
        <v>1890</v>
      </c>
      <c r="CJ51" s="1509" t="s">
        <v>1890</v>
      </c>
      <c r="CK51" s="1509" t="s">
        <v>1890</v>
      </c>
      <c r="CL51" s="1509" t="s">
        <v>1890</v>
      </c>
      <c r="CM51" s="1509" t="s">
        <v>1890</v>
      </c>
      <c r="CN51" s="1509" t="s">
        <v>1890</v>
      </c>
      <c r="CO51" s="1509" t="s">
        <v>1890</v>
      </c>
      <c r="CP51" s="1510" t="s">
        <v>1890</v>
      </c>
      <c r="CQ51" s="1508" t="s">
        <v>1890</v>
      </c>
      <c r="CR51" s="1508" t="s">
        <v>1890</v>
      </c>
      <c r="CS51" s="1508" t="s">
        <v>1890</v>
      </c>
      <c r="CT51" s="1508" t="s">
        <v>1890</v>
      </c>
      <c r="CU51" s="1508" t="s">
        <v>1890</v>
      </c>
      <c r="CV51" s="1508" t="s">
        <v>1890</v>
      </c>
      <c r="CW51" s="1508" t="s">
        <v>1890</v>
      </c>
      <c r="CX51" s="1508" t="s">
        <v>1890</v>
      </c>
      <c r="CY51" s="1508" t="s">
        <v>1890</v>
      </c>
      <c r="CZ51" s="1508" t="s">
        <v>1890</v>
      </c>
      <c r="DA51" s="1508" t="s">
        <v>1890</v>
      </c>
      <c r="DB51" s="1508" t="s">
        <v>1890</v>
      </c>
      <c r="DC51" s="1508" t="s">
        <v>1890</v>
      </c>
      <c r="DD51" s="1508" t="s">
        <v>1890</v>
      </c>
      <c r="DE51" s="1508" t="s">
        <v>1890</v>
      </c>
      <c r="DF51" s="1508" t="s">
        <v>1890</v>
      </c>
      <c r="DG51" s="1508" t="s">
        <v>1890</v>
      </c>
      <c r="DH51" s="1508" t="s">
        <v>1890</v>
      </c>
      <c r="DI51" s="1508" t="s">
        <v>1890</v>
      </c>
      <c r="DJ51" s="1508" t="s">
        <v>1890</v>
      </c>
      <c r="DK51" s="1508" t="s">
        <v>1890</v>
      </c>
      <c r="DL51" s="1508" t="s">
        <v>1890</v>
      </c>
      <c r="DM51" s="1508" t="s">
        <v>1890</v>
      </c>
      <c r="DN51" s="1508" t="s">
        <v>1890</v>
      </c>
      <c r="DO51" s="1508" t="s">
        <v>1890</v>
      </c>
      <c r="DP51" s="1508" t="s">
        <v>1890</v>
      </c>
      <c r="DQ51" s="1508" t="s">
        <v>1890</v>
      </c>
      <c r="DR51" s="1508" t="s">
        <v>1890</v>
      </c>
      <c r="DS51" s="1508" t="s">
        <v>1890</v>
      </c>
      <c r="DT51" s="1233" t="s">
        <v>1890</v>
      </c>
      <c r="DU51" s="1233" t="s">
        <v>1890</v>
      </c>
      <c r="DV51" s="1233" t="s">
        <v>1890</v>
      </c>
      <c r="DW51" s="1233" t="s">
        <v>1890</v>
      </c>
      <c r="DX51" s="1233" t="s">
        <v>1890</v>
      </c>
      <c r="DY51" s="1233" t="s">
        <v>1890</v>
      </c>
    </row>
    <row r="52" spans="2:129" x14ac:dyDescent="0.25">
      <c r="B52" s="1668"/>
      <c r="C52" s="1505" t="s">
        <v>1604</v>
      </c>
      <c r="D52" s="1439" t="s">
        <v>1727</v>
      </c>
      <c r="E52" s="1267" t="s">
        <v>815</v>
      </c>
      <c r="F52" s="1438" t="s">
        <v>1890</v>
      </c>
      <c r="G52" s="1438" t="s">
        <v>1890</v>
      </c>
      <c r="H52" s="1439" t="s">
        <v>84</v>
      </c>
      <c r="I52" s="1476" t="s">
        <v>1890</v>
      </c>
      <c r="J52" s="1477" t="s">
        <v>1890</v>
      </c>
      <c r="K52" s="1477" t="s">
        <v>1890</v>
      </c>
      <c r="L52" s="1477" t="s">
        <v>1890</v>
      </c>
      <c r="M52" s="1477" t="s">
        <v>1890</v>
      </c>
      <c r="N52" s="1509" t="s">
        <v>1890</v>
      </c>
      <c r="O52" s="1509">
        <v>9.4620897038252428E-3</v>
      </c>
      <c r="P52" s="1509">
        <v>9.4620897038252428E-3</v>
      </c>
      <c r="Q52" s="1509">
        <v>9.4620897038252428E-3</v>
      </c>
      <c r="R52" s="1509">
        <v>9.4620897038252428E-3</v>
      </c>
      <c r="S52" s="1509">
        <v>9.4620897038252428E-3</v>
      </c>
      <c r="T52" s="1509">
        <v>9.4620897038252428E-3</v>
      </c>
      <c r="U52" s="1509">
        <v>9.4620897038252428E-3</v>
      </c>
      <c r="V52" s="1509">
        <v>9.4620897038252428E-3</v>
      </c>
      <c r="W52" s="1509">
        <v>9.4620897038252428E-3</v>
      </c>
      <c r="X52" s="1509">
        <v>9.4620897038252428E-3</v>
      </c>
      <c r="Y52" s="1509">
        <v>1.5221547960981244E-2</v>
      </c>
      <c r="Z52" s="1509">
        <v>1.5202770774036901E-2</v>
      </c>
      <c r="AA52" s="1509">
        <v>1.5187971295570025E-2</v>
      </c>
      <c r="AB52" s="1509">
        <v>1.5174945628849721E-2</v>
      </c>
      <c r="AC52" s="1509">
        <v>1.5165148735204399E-2</v>
      </c>
      <c r="AD52" s="1509">
        <v>2.0484242327763066E-2</v>
      </c>
      <c r="AE52" s="1509">
        <v>0.82363717038347095</v>
      </c>
      <c r="AF52" s="1509">
        <v>0.90324613203370807</v>
      </c>
      <c r="AG52" s="1509">
        <v>0.99725446878793678</v>
      </c>
      <c r="AH52" s="1509">
        <v>1.0363214017255018</v>
      </c>
      <c r="AI52" s="1509">
        <v>1.1392862775326242</v>
      </c>
      <c r="AJ52" s="1509">
        <v>1.1387392587234444</v>
      </c>
      <c r="AK52" s="1509">
        <v>1.1816652389321352</v>
      </c>
      <c r="AL52" s="1509">
        <v>1.2291473253575167</v>
      </c>
      <c r="AM52" s="1509">
        <v>1.2816052606998227</v>
      </c>
      <c r="AN52" s="1509" t="s">
        <v>1890</v>
      </c>
      <c r="AO52" s="1509" t="s">
        <v>1890</v>
      </c>
      <c r="AP52" s="1509" t="s">
        <v>1890</v>
      </c>
      <c r="AQ52" s="1509" t="s">
        <v>1890</v>
      </c>
      <c r="AR52" s="1509" t="s">
        <v>1890</v>
      </c>
      <c r="AS52" s="1509" t="s">
        <v>1890</v>
      </c>
      <c r="AT52" s="1509" t="s">
        <v>1890</v>
      </c>
      <c r="AU52" s="1509" t="s">
        <v>1890</v>
      </c>
      <c r="AV52" s="1509" t="s">
        <v>1890</v>
      </c>
      <c r="AW52" s="1509" t="s">
        <v>1890</v>
      </c>
      <c r="AX52" s="1509" t="s">
        <v>1890</v>
      </c>
      <c r="AY52" s="1509" t="s">
        <v>1890</v>
      </c>
      <c r="AZ52" s="1509" t="s">
        <v>1890</v>
      </c>
      <c r="BA52" s="1509" t="s">
        <v>1890</v>
      </c>
      <c r="BB52" s="1509" t="s">
        <v>1890</v>
      </c>
      <c r="BC52" s="1509" t="s">
        <v>1890</v>
      </c>
      <c r="BD52" s="1509" t="s">
        <v>1890</v>
      </c>
      <c r="BE52" s="1509" t="s">
        <v>1890</v>
      </c>
      <c r="BF52" s="1509" t="s">
        <v>1890</v>
      </c>
      <c r="BG52" s="1509" t="s">
        <v>1890</v>
      </c>
      <c r="BH52" s="1509" t="s">
        <v>1890</v>
      </c>
      <c r="BI52" s="1509" t="s">
        <v>1890</v>
      </c>
      <c r="BJ52" s="1509" t="s">
        <v>1890</v>
      </c>
      <c r="BK52" s="1509" t="s">
        <v>1890</v>
      </c>
      <c r="BL52" s="1509" t="s">
        <v>1890</v>
      </c>
      <c r="BM52" s="1509" t="s">
        <v>1890</v>
      </c>
      <c r="BN52" s="1509" t="s">
        <v>1890</v>
      </c>
      <c r="BO52" s="1509" t="s">
        <v>1890</v>
      </c>
      <c r="BP52" s="1509" t="s">
        <v>1890</v>
      </c>
      <c r="BQ52" s="1509" t="s">
        <v>1890</v>
      </c>
      <c r="BR52" s="1509" t="s">
        <v>1890</v>
      </c>
      <c r="BS52" s="1509" t="s">
        <v>1890</v>
      </c>
      <c r="BT52" s="1509" t="s">
        <v>1890</v>
      </c>
      <c r="BU52" s="1509" t="s">
        <v>1890</v>
      </c>
      <c r="BV52" s="1509" t="s">
        <v>1890</v>
      </c>
      <c r="BW52" s="1509" t="s">
        <v>1890</v>
      </c>
      <c r="BX52" s="1509" t="s">
        <v>1890</v>
      </c>
      <c r="BY52" s="1509" t="s">
        <v>1890</v>
      </c>
      <c r="BZ52" s="1509" t="s">
        <v>1890</v>
      </c>
      <c r="CA52" s="1509" t="s">
        <v>1890</v>
      </c>
      <c r="CB52" s="1509" t="s">
        <v>1890</v>
      </c>
      <c r="CC52" s="1509" t="s">
        <v>1890</v>
      </c>
      <c r="CD52" s="1509" t="s">
        <v>1890</v>
      </c>
      <c r="CE52" s="1509" t="s">
        <v>1890</v>
      </c>
      <c r="CF52" s="1509" t="s">
        <v>1890</v>
      </c>
      <c r="CG52" s="1509" t="s">
        <v>1890</v>
      </c>
      <c r="CH52" s="1509" t="s">
        <v>1890</v>
      </c>
      <c r="CI52" s="1509" t="s">
        <v>1890</v>
      </c>
      <c r="CJ52" s="1509" t="s">
        <v>1890</v>
      </c>
      <c r="CK52" s="1509" t="s">
        <v>1890</v>
      </c>
      <c r="CL52" s="1509" t="s">
        <v>1890</v>
      </c>
      <c r="CM52" s="1509" t="s">
        <v>1890</v>
      </c>
      <c r="CN52" s="1509" t="s">
        <v>1890</v>
      </c>
      <c r="CO52" s="1509" t="s">
        <v>1890</v>
      </c>
      <c r="CP52" s="1510" t="s">
        <v>1890</v>
      </c>
      <c r="CQ52" s="1508" t="s">
        <v>1890</v>
      </c>
      <c r="CR52" s="1508" t="s">
        <v>1890</v>
      </c>
      <c r="CS52" s="1508" t="s">
        <v>1890</v>
      </c>
      <c r="CT52" s="1508" t="s">
        <v>1890</v>
      </c>
      <c r="CU52" s="1508" t="s">
        <v>1890</v>
      </c>
      <c r="CV52" s="1508" t="s">
        <v>1890</v>
      </c>
      <c r="CW52" s="1508" t="s">
        <v>1890</v>
      </c>
      <c r="CX52" s="1508" t="s">
        <v>1890</v>
      </c>
      <c r="CY52" s="1508" t="s">
        <v>1890</v>
      </c>
      <c r="CZ52" s="1508" t="s">
        <v>1890</v>
      </c>
      <c r="DA52" s="1508" t="s">
        <v>1890</v>
      </c>
      <c r="DB52" s="1508" t="s">
        <v>1890</v>
      </c>
      <c r="DC52" s="1508" t="s">
        <v>1890</v>
      </c>
      <c r="DD52" s="1508" t="s">
        <v>1890</v>
      </c>
      <c r="DE52" s="1508" t="s">
        <v>1890</v>
      </c>
      <c r="DF52" s="1508" t="s">
        <v>1890</v>
      </c>
      <c r="DG52" s="1508" t="s">
        <v>1890</v>
      </c>
      <c r="DH52" s="1508" t="s">
        <v>1890</v>
      </c>
      <c r="DI52" s="1508" t="s">
        <v>1890</v>
      </c>
      <c r="DJ52" s="1508" t="s">
        <v>1890</v>
      </c>
      <c r="DK52" s="1508" t="s">
        <v>1890</v>
      </c>
      <c r="DL52" s="1508" t="s">
        <v>1890</v>
      </c>
      <c r="DM52" s="1508" t="s">
        <v>1890</v>
      </c>
      <c r="DN52" s="1508" t="s">
        <v>1890</v>
      </c>
      <c r="DO52" s="1508" t="s">
        <v>1890</v>
      </c>
      <c r="DP52" s="1508" t="s">
        <v>1890</v>
      </c>
      <c r="DQ52" s="1508" t="s">
        <v>1890</v>
      </c>
      <c r="DR52" s="1508" t="s">
        <v>1890</v>
      </c>
      <c r="DS52" s="1508" t="s">
        <v>1890</v>
      </c>
      <c r="DT52" s="1233" t="s">
        <v>1890</v>
      </c>
      <c r="DU52" s="1233" t="s">
        <v>1890</v>
      </c>
      <c r="DV52" s="1233" t="s">
        <v>1890</v>
      </c>
      <c r="DW52" s="1233" t="s">
        <v>1890</v>
      </c>
      <c r="DX52" s="1233" t="s">
        <v>1890</v>
      </c>
      <c r="DY52" s="1233" t="s">
        <v>1890</v>
      </c>
    </row>
    <row r="53" spans="2:129" x14ac:dyDescent="0.25">
      <c r="B53" s="1668"/>
      <c r="C53" s="1505" t="s">
        <v>1604</v>
      </c>
      <c r="D53" s="1439" t="s">
        <v>1727</v>
      </c>
      <c r="E53" s="1267" t="s">
        <v>812</v>
      </c>
      <c r="F53" s="1438" t="s">
        <v>1890</v>
      </c>
      <c r="G53" s="1438" t="s">
        <v>1890</v>
      </c>
      <c r="H53" s="1439" t="s">
        <v>84</v>
      </c>
      <c r="I53" s="1476" t="s">
        <v>1890</v>
      </c>
      <c r="J53" s="1477" t="s">
        <v>1890</v>
      </c>
      <c r="K53" s="1477" t="s">
        <v>1890</v>
      </c>
      <c r="L53" s="1477" t="s">
        <v>1890</v>
      </c>
      <c r="M53" s="1477" t="s">
        <v>1890</v>
      </c>
      <c r="N53" s="1509" t="s">
        <v>1890</v>
      </c>
      <c r="O53" s="1509">
        <v>2.6654317509789822E-2</v>
      </c>
      <c r="P53" s="1509">
        <v>2.6654317509789822E-2</v>
      </c>
      <c r="Q53" s="1509">
        <v>2.6654317509789822E-2</v>
      </c>
      <c r="R53" s="1509">
        <v>2.6654317509789822E-2</v>
      </c>
      <c r="S53" s="1509">
        <v>2.6654317509789822E-2</v>
      </c>
      <c r="T53" s="1509">
        <v>2.6654317509789822E-2</v>
      </c>
      <c r="U53" s="1509">
        <v>2.6654317509789822E-2</v>
      </c>
      <c r="V53" s="1509">
        <v>2.6654317509789822E-2</v>
      </c>
      <c r="W53" s="1509">
        <v>2.6654317509789822E-2</v>
      </c>
      <c r="X53" s="1509">
        <v>2.6654317509789822E-2</v>
      </c>
      <c r="Y53" s="1509">
        <v>2.6654317509789825E-2</v>
      </c>
      <c r="Z53" s="1509">
        <v>2.6654317509789822E-2</v>
      </c>
      <c r="AA53" s="1509">
        <v>2.6654317509789822E-2</v>
      </c>
      <c r="AB53" s="1509">
        <v>2.6654317509789815E-2</v>
      </c>
      <c r="AC53" s="1509">
        <v>2.6654317509789825E-2</v>
      </c>
      <c r="AD53" s="1509">
        <v>2.6654317509789815E-2</v>
      </c>
      <c r="AE53" s="1509">
        <v>2.6654317509789784E-2</v>
      </c>
      <c r="AF53" s="1509">
        <v>2.6654317509789791E-2</v>
      </c>
      <c r="AG53" s="1509">
        <v>2.6654317509789863E-2</v>
      </c>
      <c r="AH53" s="1509">
        <v>2.6654317509789787E-2</v>
      </c>
      <c r="AI53" s="1509">
        <v>2.6654317509789867E-2</v>
      </c>
      <c r="AJ53" s="1509">
        <v>2.6654317509789697E-2</v>
      </c>
      <c r="AK53" s="1509">
        <v>2.665431750978987E-2</v>
      </c>
      <c r="AL53" s="1509">
        <v>2.665431750978986E-2</v>
      </c>
      <c r="AM53" s="1509">
        <v>2.6654317509789832E-2</v>
      </c>
      <c r="AN53" s="1509">
        <v>2.6654317509789822E-2</v>
      </c>
      <c r="AO53" s="1509">
        <v>2.6654317509789822E-2</v>
      </c>
      <c r="AP53" s="1509">
        <v>2.6654317509789822E-2</v>
      </c>
      <c r="AQ53" s="1509">
        <v>2.6654317509789822E-2</v>
      </c>
      <c r="AR53" s="1509">
        <v>2.6654317509789822E-2</v>
      </c>
      <c r="AS53" s="1509">
        <v>2.6654317509789822E-2</v>
      </c>
      <c r="AT53" s="1509">
        <v>2.6654317509789822E-2</v>
      </c>
      <c r="AU53" s="1509">
        <v>2.6654317509789822E-2</v>
      </c>
      <c r="AV53" s="1509">
        <v>2.6654317509789822E-2</v>
      </c>
      <c r="AW53" s="1509">
        <v>2.6654317509789822E-2</v>
      </c>
      <c r="AX53" s="1509">
        <v>2.6654317509789822E-2</v>
      </c>
      <c r="AY53" s="1509">
        <v>2.6654317509789822E-2</v>
      </c>
      <c r="AZ53" s="1509">
        <v>2.6654317509789822E-2</v>
      </c>
      <c r="BA53" s="1509">
        <v>2.6654317509789822E-2</v>
      </c>
      <c r="BB53" s="1509">
        <v>2.6654317509789822E-2</v>
      </c>
      <c r="BC53" s="1509">
        <v>2.6654317509789822E-2</v>
      </c>
      <c r="BD53" s="1509">
        <v>2.6654317509789822E-2</v>
      </c>
      <c r="BE53" s="1509">
        <v>2.6654317509789822E-2</v>
      </c>
      <c r="BF53" s="1509">
        <v>2.6654317509789822E-2</v>
      </c>
      <c r="BG53" s="1509">
        <v>2.6654317509789822E-2</v>
      </c>
      <c r="BH53" s="1509">
        <v>2.6654317509789822E-2</v>
      </c>
      <c r="BI53" s="1509">
        <v>2.6654317509789822E-2</v>
      </c>
      <c r="BJ53" s="1509">
        <v>2.6654317509789822E-2</v>
      </c>
      <c r="BK53" s="1509">
        <v>2.6654317509789822E-2</v>
      </c>
      <c r="BL53" s="1509">
        <v>2.6654317509789822E-2</v>
      </c>
      <c r="BM53" s="1509">
        <v>2.6654317509789822E-2</v>
      </c>
      <c r="BN53" s="1509">
        <v>2.6654317509789822E-2</v>
      </c>
      <c r="BO53" s="1509">
        <v>2.6654317509789822E-2</v>
      </c>
      <c r="BP53" s="1509">
        <v>2.6654317509789822E-2</v>
      </c>
      <c r="BQ53" s="1509">
        <v>2.6654317509789822E-2</v>
      </c>
      <c r="BR53" s="1509">
        <v>2.6654317509789822E-2</v>
      </c>
      <c r="BS53" s="1509">
        <v>2.6654317509789822E-2</v>
      </c>
      <c r="BT53" s="1509">
        <v>2.6654317509789822E-2</v>
      </c>
      <c r="BU53" s="1509">
        <v>2.6654317509789822E-2</v>
      </c>
      <c r="BV53" s="1509">
        <v>2.6654317509789822E-2</v>
      </c>
      <c r="BW53" s="1509">
        <v>2.6654317509789822E-2</v>
      </c>
      <c r="BX53" s="1509">
        <v>2.6654317509789822E-2</v>
      </c>
      <c r="BY53" s="1509">
        <v>2.6654317509789822E-2</v>
      </c>
      <c r="BZ53" s="1509">
        <v>2.6654317509789822E-2</v>
      </c>
      <c r="CA53" s="1509">
        <v>2.6654317509789822E-2</v>
      </c>
      <c r="CB53" s="1509">
        <v>2.6654317509789822E-2</v>
      </c>
      <c r="CC53" s="1509">
        <v>2.6654317509789822E-2</v>
      </c>
      <c r="CD53" s="1509">
        <v>2.6654317509789822E-2</v>
      </c>
      <c r="CE53" s="1509">
        <v>2.6654317509789822E-2</v>
      </c>
      <c r="CF53" s="1509">
        <v>2.6654317509789822E-2</v>
      </c>
      <c r="CG53" s="1509">
        <v>2.6654317509789822E-2</v>
      </c>
      <c r="CH53" s="1509">
        <v>2.6654317509789822E-2</v>
      </c>
      <c r="CI53" s="1509">
        <v>2.6654317509789822E-2</v>
      </c>
      <c r="CJ53" s="1509">
        <v>2.6654317509789822E-2</v>
      </c>
      <c r="CK53" s="1509">
        <v>2.6654317509789822E-2</v>
      </c>
      <c r="CL53" s="1509" t="s">
        <v>1890</v>
      </c>
      <c r="CM53" s="1509" t="s">
        <v>1890</v>
      </c>
      <c r="CN53" s="1509" t="s">
        <v>1890</v>
      </c>
      <c r="CO53" s="1509" t="s">
        <v>1890</v>
      </c>
      <c r="CP53" s="1510" t="s">
        <v>1890</v>
      </c>
      <c r="CQ53" s="1508" t="s">
        <v>1890</v>
      </c>
      <c r="CR53" s="1508" t="s">
        <v>1890</v>
      </c>
      <c r="CS53" s="1508" t="s">
        <v>1890</v>
      </c>
      <c r="CT53" s="1508" t="s">
        <v>1890</v>
      </c>
      <c r="CU53" s="1508" t="s">
        <v>1890</v>
      </c>
      <c r="CV53" s="1508" t="s">
        <v>1890</v>
      </c>
      <c r="CW53" s="1508" t="s">
        <v>1890</v>
      </c>
      <c r="CX53" s="1508" t="s">
        <v>1890</v>
      </c>
      <c r="CY53" s="1508" t="s">
        <v>1890</v>
      </c>
      <c r="CZ53" s="1508" t="s">
        <v>1890</v>
      </c>
      <c r="DA53" s="1508" t="s">
        <v>1890</v>
      </c>
      <c r="DB53" s="1508" t="s">
        <v>1890</v>
      </c>
      <c r="DC53" s="1508" t="s">
        <v>1890</v>
      </c>
      <c r="DD53" s="1508" t="s">
        <v>1890</v>
      </c>
      <c r="DE53" s="1508" t="s">
        <v>1890</v>
      </c>
      <c r="DF53" s="1508" t="s">
        <v>1890</v>
      </c>
      <c r="DG53" s="1508" t="s">
        <v>1890</v>
      </c>
      <c r="DH53" s="1508" t="s">
        <v>1890</v>
      </c>
      <c r="DI53" s="1508" t="s">
        <v>1890</v>
      </c>
      <c r="DJ53" s="1508" t="s">
        <v>1890</v>
      </c>
      <c r="DK53" s="1508" t="s">
        <v>1890</v>
      </c>
      <c r="DL53" s="1508" t="s">
        <v>1890</v>
      </c>
      <c r="DM53" s="1508" t="s">
        <v>1890</v>
      </c>
      <c r="DN53" s="1508" t="s">
        <v>1890</v>
      </c>
      <c r="DO53" s="1508" t="s">
        <v>1890</v>
      </c>
      <c r="DP53" s="1508" t="s">
        <v>1890</v>
      </c>
      <c r="DQ53" s="1508" t="s">
        <v>1890</v>
      </c>
      <c r="DR53" s="1508" t="s">
        <v>1890</v>
      </c>
      <c r="DS53" s="1508" t="s">
        <v>1890</v>
      </c>
      <c r="DT53" s="1233" t="s">
        <v>1890</v>
      </c>
      <c r="DU53" s="1233" t="s">
        <v>1890</v>
      </c>
      <c r="DV53" s="1233" t="s">
        <v>1890</v>
      </c>
      <c r="DW53" s="1233" t="s">
        <v>1890</v>
      </c>
      <c r="DX53" s="1233" t="s">
        <v>1890</v>
      </c>
      <c r="DY53" s="1233" t="s">
        <v>1890</v>
      </c>
    </row>
    <row r="54" spans="2:129" x14ac:dyDescent="0.25">
      <c r="B54" s="1668"/>
      <c r="C54" s="1505" t="s">
        <v>1604</v>
      </c>
      <c r="D54" s="1439" t="s">
        <v>1727</v>
      </c>
      <c r="E54" s="1267" t="s">
        <v>813</v>
      </c>
      <c r="F54" s="1438" t="s">
        <v>1890</v>
      </c>
      <c r="G54" s="1438" t="s">
        <v>1890</v>
      </c>
      <c r="H54" s="1439" t="s">
        <v>84</v>
      </c>
      <c r="I54" s="1476" t="s">
        <v>1890</v>
      </c>
      <c r="J54" s="1477" t="s">
        <v>1890</v>
      </c>
      <c r="K54" s="1477" t="s">
        <v>1890</v>
      </c>
      <c r="L54" s="1477" t="s">
        <v>1890</v>
      </c>
      <c r="M54" s="1477" t="s">
        <v>1890</v>
      </c>
      <c r="N54" s="1509" t="s">
        <v>1890</v>
      </c>
      <c r="O54" s="1509">
        <v>1.4713549489448252E-4</v>
      </c>
      <c r="P54" s="1509">
        <v>4.4140648468344755E-4</v>
      </c>
      <c r="Q54" s="1509">
        <v>7.3567747447241254E-4</v>
      </c>
      <c r="R54" s="1509">
        <v>1.0299484642613775E-3</v>
      </c>
      <c r="S54" s="1509">
        <v>1.3242194540503426E-3</v>
      </c>
      <c r="T54" s="1509">
        <v>1.6184904438393077E-3</v>
      </c>
      <c r="U54" s="1509">
        <v>1.9127614336282726E-3</v>
      </c>
      <c r="V54" s="1509">
        <v>2.2070324234172377E-3</v>
      </c>
      <c r="W54" s="1509">
        <v>2.5013034132062031E-3</v>
      </c>
      <c r="X54" s="1509">
        <v>2.7955744029951679E-3</v>
      </c>
      <c r="Y54" s="1509">
        <v>3.1794049686829089E-3</v>
      </c>
      <c r="Z54" s="1509">
        <v>3.652503125012441E-3</v>
      </c>
      <c r="AA54" s="1509">
        <v>4.125079164194829E-3</v>
      </c>
      <c r="AB54" s="1509">
        <v>4.5972225223695562E-3</v>
      </c>
      <c r="AC54" s="1509">
        <v>5.0690109897305975E-3</v>
      </c>
      <c r="AD54" s="1509">
        <v>5.6233590207597408E-3</v>
      </c>
      <c r="AE54" s="1509">
        <v>1.8749446988419429E-2</v>
      </c>
      <c r="AF54" s="1509">
        <v>4.5602482341006556E-2</v>
      </c>
      <c r="AG54" s="1509">
        <v>7.515526668378314E-2</v>
      </c>
      <c r="AH54" s="1509">
        <v>0.10677737147026711</v>
      </c>
      <c r="AI54" s="1509">
        <v>0.14060807088273097</v>
      </c>
      <c r="AJ54" s="1509">
        <v>0.17603136797151281</v>
      </c>
      <c r="AK54" s="1509">
        <v>0.21211365791005707</v>
      </c>
      <c r="AL54" s="1509">
        <v>0.24960179328476118</v>
      </c>
      <c r="AM54" s="1509">
        <v>0.28864399599795282</v>
      </c>
      <c r="AN54" s="1509">
        <v>0.30857295780183508</v>
      </c>
      <c r="AO54" s="1509">
        <v>0.30857295780183508</v>
      </c>
      <c r="AP54" s="1509">
        <v>0.30857295780183508</v>
      </c>
      <c r="AQ54" s="1509">
        <v>0.30857295780183508</v>
      </c>
      <c r="AR54" s="1509">
        <v>0.30857295780183508</v>
      </c>
      <c r="AS54" s="1509">
        <v>0.30857295780183508</v>
      </c>
      <c r="AT54" s="1509">
        <v>0.30857295780183508</v>
      </c>
      <c r="AU54" s="1509">
        <v>0.30857295780183508</v>
      </c>
      <c r="AV54" s="1509">
        <v>0.30857295780183508</v>
      </c>
      <c r="AW54" s="1509">
        <v>0.30857295780183508</v>
      </c>
      <c r="AX54" s="1509">
        <v>0.30857295780183508</v>
      </c>
      <c r="AY54" s="1509">
        <v>0.30857295780183508</v>
      </c>
      <c r="AZ54" s="1509">
        <v>0.30857295780183508</v>
      </c>
      <c r="BA54" s="1509">
        <v>0.30857295780183508</v>
      </c>
      <c r="BB54" s="1509">
        <v>0.30857295780183508</v>
      </c>
      <c r="BC54" s="1509">
        <v>0.30857295780183508</v>
      </c>
      <c r="BD54" s="1509">
        <v>0.30857295780183508</v>
      </c>
      <c r="BE54" s="1509">
        <v>0.30857295780183508</v>
      </c>
      <c r="BF54" s="1509">
        <v>0.30857295780183508</v>
      </c>
      <c r="BG54" s="1509">
        <v>0.30857295780183508</v>
      </c>
      <c r="BH54" s="1509">
        <v>0.30857295780183508</v>
      </c>
      <c r="BI54" s="1509">
        <v>0.30857295780183508</v>
      </c>
      <c r="BJ54" s="1509">
        <v>0.30857295780183508</v>
      </c>
      <c r="BK54" s="1509">
        <v>0.30857295780183508</v>
      </c>
      <c r="BL54" s="1509">
        <v>0.30857295780183508</v>
      </c>
      <c r="BM54" s="1509">
        <v>0.30857295780183508</v>
      </c>
      <c r="BN54" s="1509">
        <v>0.30857295780183508</v>
      </c>
      <c r="BO54" s="1509">
        <v>0.30857295780183508</v>
      </c>
      <c r="BP54" s="1509">
        <v>0.30857295780183508</v>
      </c>
      <c r="BQ54" s="1509">
        <v>0.30857295780183508</v>
      </c>
      <c r="BR54" s="1509">
        <v>0.30857295780183508</v>
      </c>
      <c r="BS54" s="1509">
        <v>0.30857295780183508</v>
      </c>
      <c r="BT54" s="1509">
        <v>0.30857295780183508</v>
      </c>
      <c r="BU54" s="1509">
        <v>0.30857295780183508</v>
      </c>
      <c r="BV54" s="1509">
        <v>0.30857295780183508</v>
      </c>
      <c r="BW54" s="1509">
        <v>0.30857295780183508</v>
      </c>
      <c r="BX54" s="1509">
        <v>0.30857295780183508</v>
      </c>
      <c r="BY54" s="1509">
        <v>0.30857295780183508</v>
      </c>
      <c r="BZ54" s="1509">
        <v>0.30857295780183508</v>
      </c>
      <c r="CA54" s="1509">
        <v>0.30857295780183508</v>
      </c>
      <c r="CB54" s="1509">
        <v>0.30857295780183508</v>
      </c>
      <c r="CC54" s="1509">
        <v>0.30857295780183508</v>
      </c>
      <c r="CD54" s="1509">
        <v>0.30857295780183508</v>
      </c>
      <c r="CE54" s="1509">
        <v>0.30857295780183508</v>
      </c>
      <c r="CF54" s="1509">
        <v>0.30857295780183508</v>
      </c>
      <c r="CG54" s="1509">
        <v>0.30857295780183508</v>
      </c>
      <c r="CH54" s="1509">
        <v>0.30857295780183508</v>
      </c>
      <c r="CI54" s="1509">
        <v>0.30857295780183508</v>
      </c>
      <c r="CJ54" s="1509">
        <v>0.30857295780183508</v>
      </c>
      <c r="CK54" s="1509">
        <v>0.30857295780183508</v>
      </c>
      <c r="CL54" s="1509">
        <v>0.30857295780183508</v>
      </c>
      <c r="CM54" s="1509">
        <v>0.30857295780183508</v>
      </c>
      <c r="CN54" s="1509">
        <v>0.30857295780183508</v>
      </c>
      <c r="CO54" s="1509">
        <v>0.30857295780183508</v>
      </c>
      <c r="CP54" s="1510">
        <v>0.30857295780183508</v>
      </c>
      <c r="CQ54" s="1508" t="s">
        <v>1890</v>
      </c>
      <c r="CR54" s="1508" t="s">
        <v>1890</v>
      </c>
      <c r="CS54" s="1508" t="s">
        <v>1890</v>
      </c>
      <c r="CT54" s="1508" t="s">
        <v>1890</v>
      </c>
      <c r="CU54" s="1508" t="s">
        <v>1890</v>
      </c>
      <c r="CV54" s="1508" t="s">
        <v>1890</v>
      </c>
      <c r="CW54" s="1508" t="s">
        <v>1890</v>
      </c>
      <c r="CX54" s="1508" t="s">
        <v>1890</v>
      </c>
      <c r="CY54" s="1508" t="s">
        <v>1890</v>
      </c>
      <c r="CZ54" s="1508" t="s">
        <v>1890</v>
      </c>
      <c r="DA54" s="1508" t="s">
        <v>1890</v>
      </c>
      <c r="DB54" s="1508" t="s">
        <v>1890</v>
      </c>
      <c r="DC54" s="1508" t="s">
        <v>1890</v>
      </c>
      <c r="DD54" s="1508" t="s">
        <v>1890</v>
      </c>
      <c r="DE54" s="1508" t="s">
        <v>1890</v>
      </c>
      <c r="DF54" s="1508" t="s">
        <v>1890</v>
      </c>
      <c r="DG54" s="1508" t="s">
        <v>1890</v>
      </c>
      <c r="DH54" s="1508" t="s">
        <v>1890</v>
      </c>
      <c r="DI54" s="1508" t="s">
        <v>1890</v>
      </c>
      <c r="DJ54" s="1508" t="s">
        <v>1890</v>
      </c>
      <c r="DK54" s="1508" t="s">
        <v>1890</v>
      </c>
      <c r="DL54" s="1508" t="s">
        <v>1890</v>
      </c>
      <c r="DM54" s="1508" t="s">
        <v>1890</v>
      </c>
      <c r="DN54" s="1508" t="s">
        <v>1890</v>
      </c>
      <c r="DO54" s="1508" t="s">
        <v>1890</v>
      </c>
      <c r="DP54" s="1508" t="s">
        <v>1890</v>
      </c>
      <c r="DQ54" s="1508" t="s">
        <v>1890</v>
      </c>
      <c r="DR54" s="1508" t="s">
        <v>1890</v>
      </c>
      <c r="DS54" s="1508" t="s">
        <v>1890</v>
      </c>
      <c r="DT54" s="1233" t="s">
        <v>1890</v>
      </c>
      <c r="DU54" s="1233" t="s">
        <v>1890</v>
      </c>
      <c r="DV54" s="1233" t="s">
        <v>1890</v>
      </c>
      <c r="DW54" s="1233" t="s">
        <v>1890</v>
      </c>
      <c r="DX54" s="1233" t="s">
        <v>1890</v>
      </c>
      <c r="DY54" s="1233" t="s">
        <v>1890</v>
      </c>
    </row>
    <row r="55" spans="2:129" x14ac:dyDescent="0.25">
      <c r="B55" s="1668"/>
      <c r="C55" s="1505" t="s">
        <v>1604</v>
      </c>
      <c r="D55" s="1439" t="s">
        <v>1727</v>
      </c>
      <c r="E55" s="1267" t="s">
        <v>831</v>
      </c>
      <c r="F55" s="1438" t="s">
        <v>1890</v>
      </c>
      <c r="G55" s="1438" t="s">
        <v>1890</v>
      </c>
      <c r="H55" s="1439" t="s">
        <v>84</v>
      </c>
      <c r="I55" s="1476" t="s">
        <v>1890</v>
      </c>
      <c r="J55" s="1477" t="s">
        <v>1890</v>
      </c>
      <c r="K55" s="1477" t="s">
        <v>1890</v>
      </c>
      <c r="L55" s="1477" t="s">
        <v>1890</v>
      </c>
      <c r="M55" s="1477" t="s">
        <v>1890</v>
      </c>
      <c r="N55" s="1509" t="s">
        <v>1890</v>
      </c>
      <c r="O55" s="1509">
        <v>3.5000000000000003E-2</v>
      </c>
      <c r="P55" s="1509">
        <v>3.5000000000000003E-2</v>
      </c>
      <c r="Q55" s="1509">
        <v>3.5000000000000003E-2</v>
      </c>
      <c r="R55" s="1509">
        <v>3.5000000000000003E-2</v>
      </c>
      <c r="S55" s="1509">
        <v>3.5000000000000003E-2</v>
      </c>
      <c r="T55" s="1509">
        <v>3.5000000000000003E-2</v>
      </c>
      <c r="U55" s="1509">
        <v>3.5000000000000003E-2</v>
      </c>
      <c r="V55" s="1509">
        <v>3.5000000000000003E-2</v>
      </c>
      <c r="W55" s="1509">
        <v>3.5000000000000003E-2</v>
      </c>
      <c r="X55" s="1509">
        <v>3.5000000000000003E-2</v>
      </c>
      <c r="Y55" s="1509">
        <v>3.5000000000000003E-2</v>
      </c>
      <c r="Z55" s="1509">
        <v>3.5000000000000003E-2</v>
      </c>
      <c r="AA55" s="1509">
        <v>3.5000000000000003E-2</v>
      </c>
      <c r="AB55" s="1509">
        <v>3.5000000000000003E-2</v>
      </c>
      <c r="AC55" s="1509">
        <v>3.5000000000000003E-2</v>
      </c>
      <c r="AD55" s="1509">
        <v>3.5000000000000003E-2</v>
      </c>
      <c r="AE55" s="1509">
        <v>3.5000000000000003E-2</v>
      </c>
      <c r="AF55" s="1509">
        <v>3.5000000000000003E-2</v>
      </c>
      <c r="AG55" s="1509">
        <v>3.5000000000000003E-2</v>
      </c>
      <c r="AH55" s="1509">
        <v>3.5000000000000003E-2</v>
      </c>
      <c r="AI55" s="1509">
        <v>3.5000000000000003E-2</v>
      </c>
      <c r="AJ55" s="1509">
        <v>3.5000000000000003E-2</v>
      </c>
      <c r="AK55" s="1509">
        <v>3.5000000000000003E-2</v>
      </c>
      <c r="AL55" s="1509">
        <v>3.5000000000000003E-2</v>
      </c>
      <c r="AM55" s="1509">
        <v>3.5000000000000003E-2</v>
      </c>
      <c r="AN55" s="1509">
        <v>3.5000000000000003E-2</v>
      </c>
      <c r="AO55" s="1509">
        <v>3.5000000000000003E-2</v>
      </c>
      <c r="AP55" s="1509">
        <v>3.5000000000000003E-2</v>
      </c>
      <c r="AQ55" s="1509">
        <v>3.5000000000000003E-2</v>
      </c>
      <c r="AR55" s="1509">
        <v>3.5000000000000003E-2</v>
      </c>
      <c r="AS55" s="1509">
        <v>0.03</v>
      </c>
      <c r="AT55" s="1509">
        <v>0.03</v>
      </c>
      <c r="AU55" s="1509">
        <v>0.03</v>
      </c>
      <c r="AV55" s="1509">
        <v>0.03</v>
      </c>
      <c r="AW55" s="1509">
        <v>0.03</v>
      </c>
      <c r="AX55" s="1509">
        <v>0.03</v>
      </c>
      <c r="AY55" s="1509">
        <v>0.03</v>
      </c>
      <c r="AZ55" s="1509">
        <v>0.03</v>
      </c>
      <c r="BA55" s="1509">
        <v>0.03</v>
      </c>
      <c r="BB55" s="1509">
        <v>0.03</v>
      </c>
      <c r="BC55" s="1509">
        <v>0.03</v>
      </c>
      <c r="BD55" s="1509">
        <v>0.03</v>
      </c>
      <c r="BE55" s="1509">
        <v>0.03</v>
      </c>
      <c r="BF55" s="1509">
        <v>0.03</v>
      </c>
      <c r="BG55" s="1509">
        <v>0.03</v>
      </c>
      <c r="BH55" s="1509">
        <v>0.03</v>
      </c>
      <c r="BI55" s="1509">
        <v>0.03</v>
      </c>
      <c r="BJ55" s="1509">
        <v>0.03</v>
      </c>
      <c r="BK55" s="1509">
        <v>0.03</v>
      </c>
      <c r="BL55" s="1509">
        <v>0.03</v>
      </c>
      <c r="BM55" s="1509">
        <v>0.03</v>
      </c>
      <c r="BN55" s="1509">
        <v>0.03</v>
      </c>
      <c r="BO55" s="1509">
        <v>0.03</v>
      </c>
      <c r="BP55" s="1509">
        <v>0.03</v>
      </c>
      <c r="BQ55" s="1509">
        <v>0.03</v>
      </c>
      <c r="BR55" s="1509">
        <v>0.03</v>
      </c>
      <c r="BS55" s="1509">
        <v>0.03</v>
      </c>
      <c r="BT55" s="1509">
        <v>0.03</v>
      </c>
      <c r="BU55" s="1509">
        <v>0.03</v>
      </c>
      <c r="BV55" s="1509">
        <v>0.03</v>
      </c>
      <c r="BW55" s="1509">
        <v>0.03</v>
      </c>
      <c r="BX55" s="1509">
        <v>0.03</v>
      </c>
      <c r="BY55" s="1509">
        <v>0.03</v>
      </c>
      <c r="BZ55" s="1509">
        <v>0.03</v>
      </c>
      <c r="CA55" s="1509">
        <v>0.03</v>
      </c>
      <c r="CB55" s="1509">
        <v>0.03</v>
      </c>
      <c r="CC55" s="1509">
        <v>0.03</v>
      </c>
      <c r="CD55" s="1509">
        <v>0.03</v>
      </c>
      <c r="CE55" s="1509">
        <v>0.03</v>
      </c>
      <c r="CF55" s="1509">
        <v>0.03</v>
      </c>
      <c r="CG55" s="1509">
        <v>0.03</v>
      </c>
      <c r="CH55" s="1509">
        <v>0.03</v>
      </c>
      <c r="CI55" s="1509">
        <v>0.03</v>
      </c>
      <c r="CJ55" s="1509">
        <v>0.03</v>
      </c>
      <c r="CK55" s="1509">
        <v>0.03</v>
      </c>
      <c r="CL55" s="1509">
        <v>2.5000000000000001E-2</v>
      </c>
      <c r="CM55" s="1509">
        <v>2.5000000000000001E-2</v>
      </c>
      <c r="CN55" s="1509">
        <v>2.5000000000000001E-2</v>
      </c>
      <c r="CO55" s="1509">
        <v>2.5000000000000001E-2</v>
      </c>
      <c r="CP55" s="1510">
        <v>2.5000000000000001E-2</v>
      </c>
      <c r="CQ55" s="1508" t="s">
        <v>1890</v>
      </c>
      <c r="CR55" s="1508" t="s">
        <v>1890</v>
      </c>
      <c r="CS55" s="1508" t="s">
        <v>1890</v>
      </c>
      <c r="CT55" s="1508" t="s">
        <v>1890</v>
      </c>
      <c r="CU55" s="1508" t="s">
        <v>1890</v>
      </c>
      <c r="CV55" s="1508" t="s">
        <v>1890</v>
      </c>
      <c r="CW55" s="1508" t="s">
        <v>1890</v>
      </c>
      <c r="CX55" s="1508" t="s">
        <v>1890</v>
      </c>
      <c r="CY55" s="1508" t="s">
        <v>1890</v>
      </c>
      <c r="CZ55" s="1508" t="s">
        <v>1890</v>
      </c>
      <c r="DA55" s="1508" t="s">
        <v>1890</v>
      </c>
      <c r="DB55" s="1508" t="s">
        <v>1890</v>
      </c>
      <c r="DC55" s="1508" t="s">
        <v>1890</v>
      </c>
      <c r="DD55" s="1508" t="s">
        <v>1890</v>
      </c>
      <c r="DE55" s="1508" t="s">
        <v>1890</v>
      </c>
      <c r="DF55" s="1508" t="s">
        <v>1890</v>
      </c>
      <c r="DG55" s="1508" t="s">
        <v>1890</v>
      </c>
      <c r="DH55" s="1508" t="s">
        <v>1890</v>
      </c>
      <c r="DI55" s="1508" t="s">
        <v>1890</v>
      </c>
      <c r="DJ55" s="1508" t="s">
        <v>1890</v>
      </c>
      <c r="DK55" s="1508" t="s">
        <v>1890</v>
      </c>
      <c r="DL55" s="1508" t="s">
        <v>1890</v>
      </c>
      <c r="DM55" s="1508" t="s">
        <v>1890</v>
      </c>
      <c r="DN55" s="1508" t="s">
        <v>1890</v>
      </c>
      <c r="DO55" s="1508" t="s">
        <v>1890</v>
      </c>
      <c r="DP55" s="1508" t="s">
        <v>1890</v>
      </c>
      <c r="DQ55" s="1508" t="s">
        <v>1890</v>
      </c>
      <c r="DR55" s="1508" t="s">
        <v>1890</v>
      </c>
      <c r="DS55" s="1508" t="s">
        <v>1890</v>
      </c>
      <c r="DT55" s="1233" t="s">
        <v>1890</v>
      </c>
      <c r="DU55" s="1233" t="s">
        <v>1890</v>
      </c>
      <c r="DV55" s="1233" t="s">
        <v>1890</v>
      </c>
      <c r="DW55" s="1233" t="s">
        <v>1890</v>
      </c>
      <c r="DX55" s="1233" t="s">
        <v>1890</v>
      </c>
      <c r="DY55" s="1233" t="s">
        <v>1890</v>
      </c>
    </row>
    <row r="56" spans="2:129" x14ac:dyDescent="0.25">
      <c r="B56" s="1668"/>
      <c r="C56" s="1505" t="s">
        <v>1604</v>
      </c>
      <c r="D56" s="1439" t="s">
        <v>1727</v>
      </c>
      <c r="E56" s="1267" t="s">
        <v>814</v>
      </c>
      <c r="F56" s="1438" t="s">
        <v>1890</v>
      </c>
      <c r="G56" s="1438" t="s">
        <v>1890</v>
      </c>
      <c r="H56" s="1439" t="s">
        <v>84</v>
      </c>
      <c r="I56" s="1476" t="s">
        <v>1890</v>
      </c>
      <c r="J56" s="1477" t="s">
        <v>1890</v>
      </c>
      <c r="K56" s="1477" t="s">
        <v>1890</v>
      </c>
      <c r="L56" s="1477" t="s">
        <v>1890</v>
      </c>
      <c r="M56" s="1477" t="s">
        <v>1890</v>
      </c>
      <c r="N56" s="1509" t="s">
        <v>1890</v>
      </c>
      <c r="O56" s="1509">
        <v>0.96618357487922713</v>
      </c>
      <c r="P56" s="1509">
        <v>0.93351070036640305</v>
      </c>
      <c r="Q56" s="1509">
        <v>0.90194270566802237</v>
      </c>
      <c r="R56" s="1509">
        <v>0.87144222769857238</v>
      </c>
      <c r="S56" s="1509">
        <v>0.84197316685852408</v>
      </c>
      <c r="T56" s="1509">
        <v>0.81350064430775282</v>
      </c>
      <c r="U56" s="1509">
        <v>0.78599096068381924</v>
      </c>
      <c r="V56" s="1509">
        <v>0.75941155621625056</v>
      </c>
      <c r="W56" s="1509">
        <v>0.73373097218961414</v>
      </c>
      <c r="X56" s="1509">
        <v>0.70891881370977217</v>
      </c>
      <c r="Y56" s="1509">
        <v>0.68494571372924851</v>
      </c>
      <c r="Z56" s="1509">
        <v>0.66178329828912907</v>
      </c>
      <c r="AA56" s="1509">
        <v>0.63940415293635666</v>
      </c>
      <c r="AB56" s="1509">
        <v>0.61778179027667313</v>
      </c>
      <c r="AC56" s="1509">
        <v>0.59689061862480497</v>
      </c>
      <c r="AD56" s="1509">
        <v>0.57670591171478747</v>
      </c>
      <c r="AE56" s="1509">
        <v>0.55720377943457733</v>
      </c>
      <c r="AF56" s="1509">
        <v>0.53836113955031628</v>
      </c>
      <c r="AG56" s="1509">
        <v>0.520155690386779</v>
      </c>
      <c r="AH56" s="1509">
        <v>0.50256588443167061</v>
      </c>
      <c r="AI56" s="1509">
        <v>0.48557090283253201</v>
      </c>
      <c r="AJ56" s="1509">
        <v>0.46915063075606961</v>
      </c>
      <c r="AK56" s="1509">
        <v>0.45328563358074364</v>
      </c>
      <c r="AL56" s="1509">
        <v>0.43795713389443836</v>
      </c>
      <c r="AM56" s="1509">
        <v>0.42314698926998878</v>
      </c>
      <c r="AN56" s="1509">
        <v>0.40883767079225974</v>
      </c>
      <c r="AO56" s="1509">
        <v>0.39501224231136212</v>
      </c>
      <c r="AP56" s="1509">
        <v>0.38165434039745133</v>
      </c>
      <c r="AQ56" s="1509">
        <v>0.36874815497338298</v>
      </c>
      <c r="AR56" s="1509">
        <v>0.35627841060230242</v>
      </c>
      <c r="AS56" s="1509">
        <v>0.3459013695167984</v>
      </c>
      <c r="AT56" s="1509">
        <v>0.33582657234640623</v>
      </c>
      <c r="AU56" s="1509">
        <v>0.32604521587029728</v>
      </c>
      <c r="AV56" s="1509">
        <v>0.31654875327213333</v>
      </c>
      <c r="AW56" s="1509">
        <v>0.30732888667197411</v>
      </c>
      <c r="AX56" s="1509">
        <v>0.29837755987570302</v>
      </c>
      <c r="AY56" s="1509">
        <v>0.28968695133563405</v>
      </c>
      <c r="AZ56" s="1509">
        <v>0.28124946731614947</v>
      </c>
      <c r="BA56" s="1509">
        <v>0.27305773525839755</v>
      </c>
      <c r="BB56" s="1509">
        <v>0.26510459733825009</v>
      </c>
      <c r="BC56" s="1509">
        <v>0.25738310421189325</v>
      </c>
      <c r="BD56" s="1509">
        <v>0.24988650894358566</v>
      </c>
      <c r="BE56" s="1509">
        <v>0.24260826111027742</v>
      </c>
      <c r="BF56" s="1509">
        <v>0.23554200107793916</v>
      </c>
      <c r="BG56" s="1509">
        <v>0.22868155444460117</v>
      </c>
      <c r="BH56" s="1509">
        <v>0.22202092664524387</v>
      </c>
      <c r="BI56" s="1509">
        <v>0.215554297713829</v>
      </c>
      <c r="BJ56" s="1509">
        <v>0.20927601719789227</v>
      </c>
      <c r="BK56" s="1509">
        <v>0.20318059922125464</v>
      </c>
      <c r="BL56" s="1509">
        <v>0.19726271769053846</v>
      </c>
      <c r="BM56" s="1509">
        <v>0.19151720164129948</v>
      </c>
      <c r="BN56" s="1509">
        <v>0.18593903071970824</v>
      </c>
      <c r="BO56" s="1509">
        <v>0.18052333079583327</v>
      </c>
      <c r="BP56" s="1509">
        <v>0.17526536970469248</v>
      </c>
      <c r="BQ56" s="1509">
        <v>0.17016055311135189</v>
      </c>
      <c r="BR56" s="1509">
        <v>0.16520442049645817</v>
      </c>
      <c r="BS56" s="1509">
        <v>0.16039264125869726</v>
      </c>
      <c r="BT56" s="1509">
        <v>0.15572101093077401</v>
      </c>
      <c r="BU56" s="1509">
        <v>0.15118544750560586</v>
      </c>
      <c r="BV56" s="1509">
        <v>0.14678198786952024</v>
      </c>
      <c r="BW56" s="1509">
        <v>0.14250678433934003</v>
      </c>
      <c r="BX56" s="1509">
        <v>0.13835610130033013</v>
      </c>
      <c r="BY56" s="1509">
        <v>0.13432631194206807</v>
      </c>
      <c r="BZ56" s="1509">
        <v>0.13041389508938647</v>
      </c>
      <c r="CA56" s="1509">
        <v>0.12661543212561796</v>
      </c>
      <c r="CB56" s="1509">
        <v>0.12292760400545433</v>
      </c>
      <c r="CC56" s="1509">
        <v>0.11934718835481004</v>
      </c>
      <c r="CD56" s="1509">
        <v>0.11587105665515537</v>
      </c>
      <c r="CE56" s="1509">
        <v>0.11249617150985959</v>
      </c>
      <c r="CF56" s="1509">
        <v>0.10921958399015494</v>
      </c>
      <c r="CG56" s="1509">
        <v>0.10603843105840287</v>
      </c>
      <c r="CH56" s="1509">
        <v>0.10294993306641054</v>
      </c>
      <c r="CI56" s="1509">
        <v>9.9951391326612168E-2</v>
      </c>
      <c r="CJ56" s="1509">
        <v>9.7040185753992411E-2</v>
      </c>
      <c r="CK56" s="1509">
        <v>9.4213772576691654E-2</v>
      </c>
      <c r="CL56" s="1509">
        <v>9.1915875684577236E-2</v>
      </c>
      <c r="CM56" s="1509">
        <v>8.9674025058124135E-2</v>
      </c>
      <c r="CN56" s="1509">
        <v>8.7486853715243049E-2</v>
      </c>
      <c r="CO56" s="1509">
        <v>8.5353028014871282E-2</v>
      </c>
      <c r="CP56" s="1510">
        <v>8.3271246843776875E-2</v>
      </c>
      <c r="CQ56" s="1508" t="s">
        <v>1890</v>
      </c>
      <c r="CR56" s="1508" t="s">
        <v>1890</v>
      </c>
      <c r="CS56" s="1508" t="s">
        <v>1890</v>
      </c>
      <c r="CT56" s="1508" t="s">
        <v>1890</v>
      </c>
      <c r="CU56" s="1508" t="s">
        <v>1890</v>
      </c>
      <c r="CV56" s="1508" t="s">
        <v>1890</v>
      </c>
      <c r="CW56" s="1508" t="s">
        <v>1890</v>
      </c>
      <c r="CX56" s="1508" t="s">
        <v>1890</v>
      </c>
      <c r="CY56" s="1508" t="s">
        <v>1890</v>
      </c>
      <c r="CZ56" s="1508" t="s">
        <v>1890</v>
      </c>
      <c r="DA56" s="1508" t="s">
        <v>1890</v>
      </c>
      <c r="DB56" s="1508" t="s">
        <v>1890</v>
      </c>
      <c r="DC56" s="1508" t="s">
        <v>1890</v>
      </c>
      <c r="DD56" s="1508" t="s">
        <v>1890</v>
      </c>
      <c r="DE56" s="1508" t="s">
        <v>1890</v>
      </c>
      <c r="DF56" s="1508" t="s">
        <v>1890</v>
      </c>
      <c r="DG56" s="1508" t="s">
        <v>1890</v>
      </c>
      <c r="DH56" s="1508" t="s">
        <v>1890</v>
      </c>
      <c r="DI56" s="1508" t="s">
        <v>1890</v>
      </c>
      <c r="DJ56" s="1508" t="s">
        <v>1890</v>
      </c>
      <c r="DK56" s="1508" t="s">
        <v>1890</v>
      </c>
      <c r="DL56" s="1508" t="s">
        <v>1890</v>
      </c>
      <c r="DM56" s="1508" t="s">
        <v>1890</v>
      </c>
      <c r="DN56" s="1508" t="s">
        <v>1890</v>
      </c>
      <c r="DO56" s="1508" t="s">
        <v>1890</v>
      </c>
      <c r="DP56" s="1508" t="s">
        <v>1890</v>
      </c>
      <c r="DQ56" s="1508" t="s">
        <v>1890</v>
      </c>
      <c r="DR56" s="1508" t="s">
        <v>1890</v>
      </c>
      <c r="DS56" s="1508" t="s">
        <v>1890</v>
      </c>
      <c r="DT56" s="1233" t="s">
        <v>1890</v>
      </c>
      <c r="DU56" s="1233" t="s">
        <v>1890</v>
      </c>
      <c r="DV56" s="1233" t="s">
        <v>1890</v>
      </c>
      <c r="DW56" s="1233" t="s">
        <v>1890</v>
      </c>
      <c r="DX56" s="1233" t="s">
        <v>1890</v>
      </c>
      <c r="DY56" s="1233" t="s">
        <v>1890</v>
      </c>
    </row>
    <row r="57" spans="2:129" x14ac:dyDescent="0.25">
      <c r="B57" s="1668"/>
      <c r="C57" s="1505" t="s">
        <v>1604</v>
      </c>
      <c r="D57" s="1439" t="s">
        <v>1727</v>
      </c>
      <c r="E57" s="1267" t="s">
        <v>815</v>
      </c>
      <c r="F57" s="1438" t="s">
        <v>816</v>
      </c>
      <c r="G57" s="1438" t="s">
        <v>1890</v>
      </c>
      <c r="H57" s="1439" t="s">
        <v>817</v>
      </c>
      <c r="I57" s="1476" t="s">
        <v>1890</v>
      </c>
      <c r="J57" s="1477" t="s">
        <v>1890</v>
      </c>
      <c r="K57" s="1477" t="s">
        <v>1890</v>
      </c>
      <c r="L57" s="1477" t="s">
        <v>1890</v>
      </c>
      <c r="M57" s="1477" t="s">
        <v>1890</v>
      </c>
      <c r="N57" s="1509" t="s">
        <v>1890</v>
      </c>
      <c r="O57" s="1509" t="s">
        <v>1890</v>
      </c>
      <c r="P57" s="1509" t="s">
        <v>1890</v>
      </c>
      <c r="Q57" s="1509" t="s">
        <v>1890</v>
      </c>
      <c r="R57" s="1509" t="s">
        <v>1890</v>
      </c>
      <c r="S57" s="1509" t="s">
        <v>1890</v>
      </c>
      <c r="T57" s="1509" t="s">
        <v>1890</v>
      </c>
      <c r="U57" s="1509" t="s">
        <v>1890</v>
      </c>
      <c r="V57" s="1509" t="s">
        <v>1890</v>
      </c>
      <c r="W57" s="1509" t="s">
        <v>1890</v>
      </c>
      <c r="X57" s="1509" t="s">
        <v>1890</v>
      </c>
      <c r="Y57" s="1509" t="s">
        <v>1890</v>
      </c>
      <c r="Z57" s="1509" t="s">
        <v>1890</v>
      </c>
      <c r="AA57" s="1509" t="s">
        <v>1890</v>
      </c>
      <c r="AB57" s="1509" t="s">
        <v>1890</v>
      </c>
      <c r="AC57" s="1509" t="s">
        <v>1890</v>
      </c>
      <c r="AD57" s="1509" t="s">
        <v>1890</v>
      </c>
      <c r="AE57" s="1509" t="s">
        <v>1890</v>
      </c>
      <c r="AF57" s="1509" t="s">
        <v>1890</v>
      </c>
      <c r="AG57" s="1509" t="s">
        <v>1890</v>
      </c>
      <c r="AH57" s="1509" t="s">
        <v>1890</v>
      </c>
      <c r="AI57" s="1509" t="s">
        <v>1890</v>
      </c>
      <c r="AJ57" s="1509" t="s">
        <v>1890</v>
      </c>
      <c r="AK57" s="1509" t="s">
        <v>1890</v>
      </c>
      <c r="AL57" s="1509" t="s">
        <v>1890</v>
      </c>
      <c r="AM57" s="1509" t="s">
        <v>1890</v>
      </c>
      <c r="AN57" s="1509" t="s">
        <v>1890</v>
      </c>
      <c r="AO57" s="1509" t="s">
        <v>1890</v>
      </c>
      <c r="AP57" s="1509" t="s">
        <v>1890</v>
      </c>
      <c r="AQ57" s="1509" t="s">
        <v>1890</v>
      </c>
      <c r="AR57" s="1509" t="s">
        <v>1890</v>
      </c>
      <c r="AS57" s="1509" t="s">
        <v>1890</v>
      </c>
      <c r="AT57" s="1509" t="s">
        <v>1890</v>
      </c>
      <c r="AU57" s="1509" t="s">
        <v>1890</v>
      </c>
      <c r="AV57" s="1509" t="s">
        <v>1890</v>
      </c>
      <c r="AW57" s="1509" t="s">
        <v>1890</v>
      </c>
      <c r="AX57" s="1509" t="s">
        <v>1890</v>
      </c>
      <c r="AY57" s="1509" t="s">
        <v>1890</v>
      </c>
      <c r="AZ57" s="1509" t="s">
        <v>1890</v>
      </c>
      <c r="BA57" s="1509" t="s">
        <v>1890</v>
      </c>
      <c r="BB57" s="1509" t="s">
        <v>1890</v>
      </c>
      <c r="BC57" s="1509" t="s">
        <v>1890</v>
      </c>
      <c r="BD57" s="1509" t="s">
        <v>1890</v>
      </c>
      <c r="BE57" s="1509" t="s">
        <v>1890</v>
      </c>
      <c r="BF57" s="1509" t="s">
        <v>1890</v>
      </c>
      <c r="BG57" s="1509" t="s">
        <v>1890</v>
      </c>
      <c r="BH57" s="1509" t="s">
        <v>1890</v>
      </c>
      <c r="BI57" s="1509" t="s">
        <v>1890</v>
      </c>
      <c r="BJ57" s="1509" t="s">
        <v>1890</v>
      </c>
      <c r="BK57" s="1509" t="s">
        <v>1890</v>
      </c>
      <c r="BL57" s="1509" t="s">
        <v>1890</v>
      </c>
      <c r="BM57" s="1509" t="s">
        <v>1890</v>
      </c>
      <c r="BN57" s="1509" t="s">
        <v>1890</v>
      </c>
      <c r="BO57" s="1509" t="s">
        <v>1890</v>
      </c>
      <c r="BP57" s="1509" t="s">
        <v>1890</v>
      </c>
      <c r="BQ57" s="1509" t="s">
        <v>1890</v>
      </c>
      <c r="BR57" s="1509" t="s">
        <v>1890</v>
      </c>
      <c r="BS57" s="1509" t="s">
        <v>1890</v>
      </c>
      <c r="BT57" s="1509" t="s">
        <v>1890</v>
      </c>
      <c r="BU57" s="1509" t="s">
        <v>1890</v>
      </c>
      <c r="BV57" s="1509" t="s">
        <v>1890</v>
      </c>
      <c r="BW57" s="1509" t="s">
        <v>1890</v>
      </c>
      <c r="BX57" s="1509" t="s">
        <v>1890</v>
      </c>
      <c r="BY57" s="1509" t="s">
        <v>1890</v>
      </c>
      <c r="BZ57" s="1509" t="s">
        <v>1890</v>
      </c>
      <c r="CA57" s="1509" t="s">
        <v>1890</v>
      </c>
      <c r="CB57" s="1509" t="s">
        <v>1890</v>
      </c>
      <c r="CC57" s="1509" t="s">
        <v>1890</v>
      </c>
      <c r="CD57" s="1509" t="s">
        <v>1890</v>
      </c>
      <c r="CE57" s="1509" t="s">
        <v>1890</v>
      </c>
      <c r="CF57" s="1509" t="s">
        <v>1890</v>
      </c>
      <c r="CG57" s="1509" t="s">
        <v>1890</v>
      </c>
      <c r="CH57" s="1509" t="s">
        <v>1890</v>
      </c>
      <c r="CI57" s="1509" t="s">
        <v>1890</v>
      </c>
      <c r="CJ57" s="1509" t="s">
        <v>1890</v>
      </c>
      <c r="CK57" s="1509" t="s">
        <v>1890</v>
      </c>
      <c r="CL57" s="1509" t="s">
        <v>1890</v>
      </c>
      <c r="CM57" s="1509" t="s">
        <v>1890</v>
      </c>
      <c r="CN57" s="1509" t="s">
        <v>1890</v>
      </c>
      <c r="CO57" s="1509" t="s">
        <v>1890</v>
      </c>
      <c r="CP57" s="1510" t="s">
        <v>1890</v>
      </c>
      <c r="CQ57" s="1508" t="s">
        <v>1890</v>
      </c>
      <c r="CR57" s="1508" t="s">
        <v>1890</v>
      </c>
      <c r="CS57" s="1508" t="s">
        <v>1890</v>
      </c>
      <c r="CT57" s="1508" t="s">
        <v>1890</v>
      </c>
      <c r="CU57" s="1508" t="s">
        <v>1890</v>
      </c>
      <c r="CV57" s="1508" t="s">
        <v>1890</v>
      </c>
      <c r="CW57" s="1508" t="s">
        <v>1890</v>
      </c>
      <c r="CX57" s="1508" t="s">
        <v>1890</v>
      </c>
      <c r="CY57" s="1508" t="s">
        <v>1890</v>
      </c>
      <c r="CZ57" s="1508" t="s">
        <v>1890</v>
      </c>
      <c r="DA57" s="1508" t="s">
        <v>1890</v>
      </c>
      <c r="DB57" s="1508" t="s">
        <v>1890</v>
      </c>
      <c r="DC57" s="1508" t="s">
        <v>1890</v>
      </c>
      <c r="DD57" s="1508" t="s">
        <v>1890</v>
      </c>
      <c r="DE57" s="1508" t="s">
        <v>1890</v>
      </c>
      <c r="DF57" s="1508" t="s">
        <v>1890</v>
      </c>
      <c r="DG57" s="1508" t="s">
        <v>1890</v>
      </c>
      <c r="DH57" s="1508" t="s">
        <v>1890</v>
      </c>
      <c r="DI57" s="1508" t="s">
        <v>1890</v>
      </c>
      <c r="DJ57" s="1508" t="s">
        <v>1890</v>
      </c>
      <c r="DK57" s="1508" t="s">
        <v>1890</v>
      </c>
      <c r="DL57" s="1508" t="s">
        <v>1890</v>
      </c>
      <c r="DM57" s="1508" t="s">
        <v>1890</v>
      </c>
      <c r="DN57" s="1508" t="s">
        <v>1890</v>
      </c>
      <c r="DO57" s="1508" t="s">
        <v>1890</v>
      </c>
      <c r="DP57" s="1508" t="s">
        <v>1890</v>
      </c>
      <c r="DQ57" s="1508" t="s">
        <v>1890</v>
      </c>
      <c r="DR57" s="1508" t="s">
        <v>1890</v>
      </c>
      <c r="DS57" s="1508" t="s">
        <v>1890</v>
      </c>
      <c r="DT57" s="1233" t="s">
        <v>1890</v>
      </c>
      <c r="DU57" s="1233" t="s">
        <v>1890</v>
      </c>
      <c r="DV57" s="1233" t="s">
        <v>1890</v>
      </c>
      <c r="DW57" s="1233" t="s">
        <v>1890</v>
      </c>
      <c r="DX57" s="1233" t="s">
        <v>1890</v>
      </c>
      <c r="DY57" s="1233" t="s">
        <v>1890</v>
      </c>
    </row>
    <row r="58" spans="2:129" x14ac:dyDescent="0.25">
      <c r="B58" s="1668"/>
      <c r="C58" s="1505" t="s">
        <v>1604</v>
      </c>
      <c r="D58" s="1439" t="s">
        <v>1727</v>
      </c>
      <c r="E58" s="1267" t="s">
        <v>815</v>
      </c>
      <c r="F58" s="1438" t="s">
        <v>818</v>
      </c>
      <c r="G58" s="1438" t="s">
        <v>1890</v>
      </c>
      <c r="H58" s="1439" t="s">
        <v>817</v>
      </c>
      <c r="I58" s="1476" t="s">
        <v>1890</v>
      </c>
      <c r="J58" s="1477" t="s">
        <v>1890</v>
      </c>
      <c r="K58" s="1477" t="s">
        <v>1890</v>
      </c>
      <c r="L58" s="1477" t="s">
        <v>1890</v>
      </c>
      <c r="M58" s="1477" t="s">
        <v>1890</v>
      </c>
      <c r="N58" s="1509" t="s">
        <v>1890</v>
      </c>
      <c r="O58" s="1509" t="s">
        <v>1890</v>
      </c>
      <c r="P58" s="1509" t="s">
        <v>1890</v>
      </c>
      <c r="Q58" s="1509" t="s">
        <v>1890</v>
      </c>
      <c r="R58" s="1509" t="s">
        <v>1890</v>
      </c>
      <c r="S58" s="1509" t="s">
        <v>1890</v>
      </c>
      <c r="T58" s="1509" t="s">
        <v>1890</v>
      </c>
      <c r="U58" s="1509" t="s">
        <v>1890</v>
      </c>
      <c r="V58" s="1509" t="s">
        <v>1890</v>
      </c>
      <c r="W58" s="1509" t="s">
        <v>1890</v>
      </c>
      <c r="X58" s="1509" t="s">
        <v>1890</v>
      </c>
      <c r="Y58" s="1509" t="s">
        <v>1890</v>
      </c>
      <c r="Z58" s="1509" t="s">
        <v>1890</v>
      </c>
      <c r="AA58" s="1509" t="s">
        <v>1890</v>
      </c>
      <c r="AB58" s="1509" t="s">
        <v>1890</v>
      </c>
      <c r="AC58" s="1509" t="s">
        <v>1890</v>
      </c>
      <c r="AD58" s="1509" t="s">
        <v>1890</v>
      </c>
      <c r="AE58" s="1509" t="s">
        <v>1890</v>
      </c>
      <c r="AF58" s="1509" t="s">
        <v>1890</v>
      </c>
      <c r="AG58" s="1509" t="s">
        <v>1890</v>
      </c>
      <c r="AH58" s="1509" t="s">
        <v>1890</v>
      </c>
      <c r="AI58" s="1509" t="s">
        <v>1890</v>
      </c>
      <c r="AJ58" s="1509" t="s">
        <v>1890</v>
      </c>
      <c r="AK58" s="1509" t="s">
        <v>1890</v>
      </c>
      <c r="AL58" s="1509" t="s">
        <v>1890</v>
      </c>
      <c r="AM58" s="1509" t="s">
        <v>1890</v>
      </c>
      <c r="AN58" s="1509" t="s">
        <v>1890</v>
      </c>
      <c r="AO58" s="1509" t="s">
        <v>1890</v>
      </c>
      <c r="AP58" s="1509" t="s">
        <v>1890</v>
      </c>
      <c r="AQ58" s="1509" t="s">
        <v>1890</v>
      </c>
      <c r="AR58" s="1509" t="s">
        <v>1890</v>
      </c>
      <c r="AS58" s="1509" t="s">
        <v>1890</v>
      </c>
      <c r="AT58" s="1509" t="s">
        <v>1890</v>
      </c>
      <c r="AU58" s="1509" t="s">
        <v>1890</v>
      </c>
      <c r="AV58" s="1509" t="s">
        <v>1890</v>
      </c>
      <c r="AW58" s="1509" t="s">
        <v>1890</v>
      </c>
      <c r="AX58" s="1509" t="s">
        <v>1890</v>
      </c>
      <c r="AY58" s="1509" t="s">
        <v>1890</v>
      </c>
      <c r="AZ58" s="1509" t="s">
        <v>1890</v>
      </c>
      <c r="BA58" s="1509" t="s">
        <v>1890</v>
      </c>
      <c r="BB58" s="1509" t="s">
        <v>1890</v>
      </c>
      <c r="BC58" s="1509" t="s">
        <v>1890</v>
      </c>
      <c r="BD58" s="1509" t="s">
        <v>1890</v>
      </c>
      <c r="BE58" s="1509" t="s">
        <v>1890</v>
      </c>
      <c r="BF58" s="1509" t="s">
        <v>1890</v>
      </c>
      <c r="BG58" s="1509" t="s">
        <v>1890</v>
      </c>
      <c r="BH58" s="1509" t="s">
        <v>1890</v>
      </c>
      <c r="BI58" s="1509" t="s">
        <v>1890</v>
      </c>
      <c r="BJ58" s="1509" t="s">
        <v>1890</v>
      </c>
      <c r="BK58" s="1509" t="s">
        <v>1890</v>
      </c>
      <c r="BL58" s="1509" t="s">
        <v>1890</v>
      </c>
      <c r="BM58" s="1509" t="s">
        <v>1890</v>
      </c>
      <c r="BN58" s="1509" t="s">
        <v>1890</v>
      </c>
      <c r="BO58" s="1509" t="s">
        <v>1890</v>
      </c>
      <c r="BP58" s="1509" t="s">
        <v>1890</v>
      </c>
      <c r="BQ58" s="1509" t="s">
        <v>1890</v>
      </c>
      <c r="BR58" s="1509" t="s">
        <v>1890</v>
      </c>
      <c r="BS58" s="1509" t="s">
        <v>1890</v>
      </c>
      <c r="BT58" s="1509" t="s">
        <v>1890</v>
      </c>
      <c r="BU58" s="1509" t="s">
        <v>1890</v>
      </c>
      <c r="BV58" s="1509" t="s">
        <v>1890</v>
      </c>
      <c r="BW58" s="1509" t="s">
        <v>1890</v>
      </c>
      <c r="BX58" s="1509" t="s">
        <v>1890</v>
      </c>
      <c r="BY58" s="1509" t="s">
        <v>1890</v>
      </c>
      <c r="BZ58" s="1509" t="s">
        <v>1890</v>
      </c>
      <c r="CA58" s="1509" t="s">
        <v>1890</v>
      </c>
      <c r="CB58" s="1509" t="s">
        <v>1890</v>
      </c>
      <c r="CC58" s="1509" t="s">
        <v>1890</v>
      </c>
      <c r="CD58" s="1509" t="s">
        <v>1890</v>
      </c>
      <c r="CE58" s="1509" t="s">
        <v>1890</v>
      </c>
      <c r="CF58" s="1509" t="s">
        <v>1890</v>
      </c>
      <c r="CG58" s="1509" t="s">
        <v>1890</v>
      </c>
      <c r="CH58" s="1509" t="s">
        <v>1890</v>
      </c>
      <c r="CI58" s="1509" t="s">
        <v>1890</v>
      </c>
      <c r="CJ58" s="1509" t="s">
        <v>1890</v>
      </c>
      <c r="CK58" s="1509" t="s">
        <v>1890</v>
      </c>
      <c r="CL58" s="1509" t="s">
        <v>1890</v>
      </c>
      <c r="CM58" s="1509" t="s">
        <v>1890</v>
      </c>
      <c r="CN58" s="1509" t="s">
        <v>1890</v>
      </c>
      <c r="CO58" s="1509" t="s">
        <v>1890</v>
      </c>
      <c r="CP58" s="1510" t="s">
        <v>1890</v>
      </c>
      <c r="CQ58" s="1508" t="s">
        <v>1890</v>
      </c>
      <c r="CR58" s="1508" t="s">
        <v>1890</v>
      </c>
      <c r="CS58" s="1508" t="s">
        <v>1890</v>
      </c>
      <c r="CT58" s="1508" t="s">
        <v>1890</v>
      </c>
      <c r="CU58" s="1508" t="s">
        <v>1890</v>
      </c>
      <c r="CV58" s="1508" t="s">
        <v>1890</v>
      </c>
      <c r="CW58" s="1508" t="s">
        <v>1890</v>
      </c>
      <c r="CX58" s="1508" t="s">
        <v>1890</v>
      </c>
      <c r="CY58" s="1508" t="s">
        <v>1890</v>
      </c>
      <c r="CZ58" s="1508" t="s">
        <v>1890</v>
      </c>
      <c r="DA58" s="1508" t="s">
        <v>1890</v>
      </c>
      <c r="DB58" s="1508" t="s">
        <v>1890</v>
      </c>
      <c r="DC58" s="1508" t="s">
        <v>1890</v>
      </c>
      <c r="DD58" s="1508" t="s">
        <v>1890</v>
      </c>
      <c r="DE58" s="1508" t="s">
        <v>1890</v>
      </c>
      <c r="DF58" s="1508" t="s">
        <v>1890</v>
      </c>
      <c r="DG58" s="1508" t="s">
        <v>1890</v>
      </c>
      <c r="DH58" s="1508" t="s">
        <v>1890</v>
      </c>
      <c r="DI58" s="1508" t="s">
        <v>1890</v>
      </c>
      <c r="DJ58" s="1508" t="s">
        <v>1890</v>
      </c>
      <c r="DK58" s="1508" t="s">
        <v>1890</v>
      </c>
      <c r="DL58" s="1508" t="s">
        <v>1890</v>
      </c>
      <c r="DM58" s="1508" t="s">
        <v>1890</v>
      </c>
      <c r="DN58" s="1508" t="s">
        <v>1890</v>
      </c>
      <c r="DO58" s="1508" t="s">
        <v>1890</v>
      </c>
      <c r="DP58" s="1508" t="s">
        <v>1890</v>
      </c>
      <c r="DQ58" s="1508" t="s">
        <v>1890</v>
      </c>
      <c r="DR58" s="1508" t="s">
        <v>1890</v>
      </c>
      <c r="DS58" s="1508" t="s">
        <v>1890</v>
      </c>
      <c r="DT58" s="1233" t="s">
        <v>1890</v>
      </c>
      <c r="DU58" s="1233" t="s">
        <v>1890</v>
      </c>
      <c r="DV58" s="1233" t="s">
        <v>1890</v>
      </c>
      <c r="DW58" s="1233" t="s">
        <v>1890</v>
      </c>
      <c r="DX58" s="1233" t="s">
        <v>1890</v>
      </c>
      <c r="DY58" s="1233" t="s">
        <v>1890</v>
      </c>
    </row>
    <row r="59" spans="2:129" ht="14.4" thickBot="1" x14ac:dyDescent="0.3">
      <c r="B59" s="1668"/>
      <c r="C59" s="1505" t="s">
        <v>1604</v>
      </c>
      <c r="D59" s="1439" t="s">
        <v>1727</v>
      </c>
      <c r="E59" s="1267" t="s">
        <v>819</v>
      </c>
      <c r="F59" s="1438" t="s">
        <v>1890</v>
      </c>
      <c r="G59" s="1438" t="s">
        <v>1890</v>
      </c>
      <c r="H59" s="1439" t="s">
        <v>84</v>
      </c>
      <c r="I59" s="1476" t="s">
        <v>1890</v>
      </c>
      <c r="J59" s="1477" t="s">
        <v>1890</v>
      </c>
      <c r="K59" s="1477" t="s">
        <v>1890</v>
      </c>
      <c r="L59" s="1477" t="s">
        <v>1890</v>
      </c>
      <c r="M59" s="1477" t="s">
        <v>1890</v>
      </c>
      <c r="N59" s="1509" t="s">
        <v>1890</v>
      </c>
      <c r="O59" s="1509">
        <v>2.5895123676023483E-2</v>
      </c>
      <c r="P59" s="1509">
        <v>2.5294148283015495E-2</v>
      </c>
      <c r="Q59" s="1509">
        <v>2.4704206184339043E-2</v>
      </c>
      <c r="R59" s="1509">
        <v>2.4125238412626968E-2</v>
      </c>
      <c r="S59" s="1509">
        <v>2.3557177371512781E-2</v>
      </c>
      <c r="T59" s="1509">
        <v>2.2999947486666658E-2</v>
      </c>
      <c r="U59" s="1509">
        <v>2.245346582266769E-2</v>
      </c>
      <c r="V59" s="1509">
        <v>2.1917642667278553E-2</v>
      </c>
      <c r="W59" s="1509">
        <v>2.1392382084621728E-2</v>
      </c>
      <c r="X59" s="1509">
        <v>2.0877582438692546E-2</v>
      </c>
      <c r="Y59" s="1509">
        <v>2.0434480336217833E-2</v>
      </c>
      <c r="Z59" s="1509">
        <v>2.005654772035648E-2</v>
      </c>
      <c r="AA59" s="1509">
        <v>1.9680474058221268E-2</v>
      </c>
      <c r="AB59" s="1509">
        <v>1.9306632349970536E-2</v>
      </c>
      <c r="AC59" s="1509">
        <v>1.893535717291665E-2</v>
      </c>
      <c r="AD59" s="1509">
        <v>1.861472687158558E-2</v>
      </c>
      <c r="AE59" s="1509">
        <v>2.5299149178959656E-2</v>
      </c>
      <c r="AF59" s="1509">
        <v>3.8900253107933845E-2</v>
      </c>
      <c r="AG59" s="1509">
        <v>5.2956834554198869E-2</v>
      </c>
      <c r="AH59" s="1509">
        <v>6.7058214783473888E-2</v>
      </c>
      <c r="AI59" s="1509">
        <v>8.1217748941681961E-2</v>
      </c>
      <c r="AJ59" s="1509">
        <v>9.5090117188779411E-2</v>
      </c>
      <c r="AK59" s="1509">
        <v>0.10823009301697674</v>
      </c>
      <c r="AL59" s="1509">
        <v>0.12098833450440598</v>
      </c>
      <c r="AM59" s="1509">
        <v>0.13341753208270632</v>
      </c>
      <c r="AN59" s="1509">
        <v>0.13705353842444032</v>
      </c>
      <c r="AO59" s="1509">
        <v>0.13241887770477326</v>
      </c>
      <c r="AP59" s="1509">
        <v>0.12794094464229303</v>
      </c>
      <c r="AQ59" s="1509">
        <v>0.12361443926791597</v>
      </c>
      <c r="AR59" s="1509">
        <v>0.11943424083856617</v>
      </c>
      <c r="AS59" s="1509">
        <v>0.11595557362967587</v>
      </c>
      <c r="AT59" s="1509">
        <v>0.11257822682492803</v>
      </c>
      <c r="AU59" s="1509">
        <v>0.10929924934459032</v>
      </c>
      <c r="AV59" s="1509">
        <v>0.10611577606270906</v>
      </c>
      <c r="AW59" s="1509">
        <v>0.10302502530360103</v>
      </c>
      <c r="AX59" s="1509">
        <v>0.10002429641126313</v>
      </c>
      <c r="AY59" s="1509">
        <v>9.7110967389575878E-2</v>
      </c>
      <c r="AZ59" s="1509">
        <v>9.428249261123868E-2</v>
      </c>
      <c r="BA59" s="1509">
        <v>9.153640059343561E-2</v>
      </c>
      <c r="BB59" s="1509">
        <v>8.8870291838287027E-2</v>
      </c>
      <c r="BC59" s="1509">
        <v>8.6281836736200976E-2</v>
      </c>
      <c r="BD59" s="1509">
        <v>8.3768773530292204E-2</v>
      </c>
      <c r="BE59" s="1509">
        <v>8.1328906340089546E-2</v>
      </c>
      <c r="BF59" s="1509">
        <v>7.8960103242805349E-2</v>
      </c>
      <c r="BG59" s="1509">
        <v>7.6660294410490645E-2</v>
      </c>
      <c r="BH59" s="1509">
        <v>7.4427470301447238E-2</v>
      </c>
      <c r="BI59" s="1509">
        <v>7.2259679904317711E-2</v>
      </c>
      <c r="BJ59" s="1509">
        <v>7.0155029033318175E-2</v>
      </c>
      <c r="BK59" s="1509">
        <v>6.811167867312444E-2</v>
      </c>
      <c r="BL59" s="1509">
        <v>6.6127843371965478E-2</v>
      </c>
      <c r="BM59" s="1509">
        <v>6.4201789681519877E-2</v>
      </c>
      <c r="BN59" s="1509">
        <v>6.233183464225231E-2</v>
      </c>
      <c r="BO59" s="1509">
        <v>6.051634431286633E-2</v>
      </c>
      <c r="BP59" s="1509">
        <v>5.8753732342588662E-2</v>
      </c>
      <c r="BQ59" s="1509">
        <v>5.704245858503753E-2</v>
      </c>
      <c r="BR59" s="1509">
        <v>5.5381027752463625E-2</v>
      </c>
      <c r="BS59" s="1509">
        <v>5.3767988109187988E-2</v>
      </c>
      <c r="BT59" s="1509">
        <v>5.2201930203095125E-2</v>
      </c>
      <c r="BU59" s="1509">
        <v>5.0681485634072945E-2</v>
      </c>
      <c r="BV59" s="1509">
        <v>4.9205325858323247E-2</v>
      </c>
      <c r="BW59" s="1509">
        <v>4.7772161027498289E-2</v>
      </c>
      <c r="BX59" s="1509">
        <v>4.6380738861648833E-2</v>
      </c>
      <c r="BY59" s="1509">
        <v>4.5029843554998859E-2</v>
      </c>
      <c r="BZ59" s="1509">
        <v>4.3718294713591122E-2</v>
      </c>
      <c r="CA59" s="1509">
        <v>4.2444946323874883E-2</v>
      </c>
      <c r="CB59" s="1509">
        <v>4.1208685751334836E-2</v>
      </c>
      <c r="CC59" s="1509">
        <v>4.0008432768286258E-2</v>
      </c>
      <c r="CD59" s="1509">
        <v>3.8843138609986658E-2</v>
      </c>
      <c r="CE59" s="1509">
        <v>3.7711785058239473E-2</v>
      </c>
      <c r="CF59" s="1509">
        <v>3.6613383551688805E-2</v>
      </c>
      <c r="CG59" s="1509">
        <v>3.5546974322027976E-2</v>
      </c>
      <c r="CH59" s="1509">
        <v>3.4511625555366958E-2</v>
      </c>
      <c r="CI59" s="1509">
        <v>3.3506432578026171E-2</v>
      </c>
      <c r="CJ59" s="1509">
        <v>3.2530517066044831E-2</v>
      </c>
      <c r="CK59" s="1509">
        <v>3.1583026277713429E-2</v>
      </c>
      <c r="CL59" s="1509">
        <v>2.8362753628935769E-2</v>
      </c>
      <c r="CM59" s="1509">
        <v>2.7670979150181241E-2</v>
      </c>
      <c r="CN59" s="1509">
        <v>2.699607721968901E-2</v>
      </c>
      <c r="CO59" s="1509">
        <v>2.6337636311891722E-2</v>
      </c>
      <c r="CP59" s="1510">
        <v>2.5695254938430955E-2</v>
      </c>
      <c r="CQ59" s="1508" t="s">
        <v>1890</v>
      </c>
      <c r="CR59" s="1508" t="s">
        <v>1890</v>
      </c>
      <c r="CS59" s="1508" t="s">
        <v>1890</v>
      </c>
      <c r="CT59" s="1508" t="s">
        <v>1890</v>
      </c>
      <c r="CU59" s="1508" t="s">
        <v>1890</v>
      </c>
      <c r="CV59" s="1508" t="s">
        <v>1890</v>
      </c>
      <c r="CW59" s="1508" t="s">
        <v>1890</v>
      </c>
      <c r="CX59" s="1508" t="s">
        <v>1890</v>
      </c>
      <c r="CY59" s="1508" t="s">
        <v>1890</v>
      </c>
      <c r="CZ59" s="1508" t="s">
        <v>1890</v>
      </c>
      <c r="DA59" s="1508" t="s">
        <v>1890</v>
      </c>
      <c r="DB59" s="1508" t="s">
        <v>1890</v>
      </c>
      <c r="DC59" s="1508" t="s">
        <v>1890</v>
      </c>
      <c r="DD59" s="1508" t="s">
        <v>1890</v>
      </c>
      <c r="DE59" s="1508" t="s">
        <v>1890</v>
      </c>
      <c r="DF59" s="1508" t="s">
        <v>1890</v>
      </c>
      <c r="DG59" s="1508" t="s">
        <v>1890</v>
      </c>
      <c r="DH59" s="1508" t="s">
        <v>1890</v>
      </c>
      <c r="DI59" s="1508" t="s">
        <v>1890</v>
      </c>
      <c r="DJ59" s="1508" t="s">
        <v>1890</v>
      </c>
      <c r="DK59" s="1508" t="s">
        <v>1890</v>
      </c>
      <c r="DL59" s="1508" t="s">
        <v>1890</v>
      </c>
      <c r="DM59" s="1508" t="s">
        <v>1890</v>
      </c>
      <c r="DN59" s="1508" t="s">
        <v>1890</v>
      </c>
      <c r="DO59" s="1508" t="s">
        <v>1890</v>
      </c>
      <c r="DP59" s="1508" t="s">
        <v>1890</v>
      </c>
      <c r="DQ59" s="1508" t="s">
        <v>1890</v>
      </c>
      <c r="DR59" s="1508" t="s">
        <v>1890</v>
      </c>
      <c r="DS59" s="1508" t="s">
        <v>1890</v>
      </c>
      <c r="DT59" s="1233" t="s">
        <v>1890</v>
      </c>
      <c r="DU59" s="1233" t="s">
        <v>1890</v>
      </c>
      <c r="DV59" s="1233" t="s">
        <v>1890</v>
      </c>
      <c r="DW59" s="1233" t="s">
        <v>1890</v>
      </c>
      <c r="DX59" s="1233" t="s">
        <v>1890</v>
      </c>
      <c r="DY59" s="1233" t="s">
        <v>1890</v>
      </c>
    </row>
    <row r="60" spans="2:129" ht="14.4" thickBot="1" x14ac:dyDescent="0.3">
      <c r="B60" s="1668"/>
      <c r="C60" s="1505" t="s">
        <v>1604</v>
      </c>
      <c r="D60" s="1439" t="s">
        <v>1727</v>
      </c>
      <c r="E60" s="1267" t="s">
        <v>820</v>
      </c>
      <c r="F60" s="1438" t="s">
        <v>1890</v>
      </c>
      <c r="G60" s="1438" t="s">
        <v>1890</v>
      </c>
      <c r="H60" s="1439" t="s">
        <v>84</v>
      </c>
      <c r="I60" s="1655">
        <f>IF(SUM(N59:CP59)&lt;&gt;0,SUM(N59:CP59),"")</f>
        <v>4.7773019711180371</v>
      </c>
      <c r="J60" s="1656"/>
      <c r="K60" s="1656"/>
      <c r="L60" s="1656"/>
      <c r="M60" s="1657"/>
      <c r="N60" s="1509" t="s">
        <v>1890</v>
      </c>
      <c r="O60" s="1509" t="s">
        <v>1890</v>
      </c>
      <c r="P60" s="1509" t="s">
        <v>1890</v>
      </c>
      <c r="Q60" s="1509" t="s">
        <v>1890</v>
      </c>
      <c r="R60" s="1509" t="s">
        <v>1890</v>
      </c>
      <c r="S60" s="1509" t="s">
        <v>1890</v>
      </c>
      <c r="T60" s="1509" t="s">
        <v>1890</v>
      </c>
      <c r="U60" s="1509" t="s">
        <v>1890</v>
      </c>
      <c r="V60" s="1509" t="s">
        <v>1890</v>
      </c>
      <c r="W60" s="1509" t="s">
        <v>1890</v>
      </c>
      <c r="X60" s="1509" t="s">
        <v>1890</v>
      </c>
      <c r="Y60" s="1509" t="s">
        <v>1890</v>
      </c>
      <c r="Z60" s="1509" t="s">
        <v>1890</v>
      </c>
      <c r="AA60" s="1509" t="s">
        <v>1890</v>
      </c>
      <c r="AB60" s="1509" t="s">
        <v>1890</v>
      </c>
      <c r="AC60" s="1509" t="s">
        <v>1890</v>
      </c>
      <c r="AD60" s="1509" t="s">
        <v>1890</v>
      </c>
      <c r="AE60" s="1509" t="s">
        <v>1890</v>
      </c>
      <c r="AF60" s="1509" t="s">
        <v>1890</v>
      </c>
      <c r="AG60" s="1509" t="s">
        <v>1890</v>
      </c>
      <c r="AH60" s="1509" t="s">
        <v>1890</v>
      </c>
      <c r="AI60" s="1509" t="s">
        <v>1890</v>
      </c>
      <c r="AJ60" s="1509" t="s">
        <v>1890</v>
      </c>
      <c r="AK60" s="1509" t="s">
        <v>1890</v>
      </c>
      <c r="AL60" s="1509" t="s">
        <v>1890</v>
      </c>
      <c r="AM60" s="1509" t="s">
        <v>1890</v>
      </c>
      <c r="AN60" s="1509" t="s">
        <v>1890</v>
      </c>
      <c r="AO60" s="1509" t="s">
        <v>1890</v>
      </c>
      <c r="AP60" s="1509" t="s">
        <v>1890</v>
      </c>
      <c r="AQ60" s="1509" t="s">
        <v>1890</v>
      </c>
      <c r="AR60" s="1509" t="s">
        <v>1890</v>
      </c>
      <c r="AS60" s="1509" t="s">
        <v>1890</v>
      </c>
      <c r="AT60" s="1509" t="s">
        <v>1890</v>
      </c>
      <c r="AU60" s="1509" t="s">
        <v>1890</v>
      </c>
      <c r="AV60" s="1509" t="s">
        <v>1890</v>
      </c>
      <c r="AW60" s="1509" t="s">
        <v>1890</v>
      </c>
      <c r="AX60" s="1509" t="s">
        <v>1890</v>
      </c>
      <c r="AY60" s="1509" t="s">
        <v>1890</v>
      </c>
      <c r="AZ60" s="1509" t="s">
        <v>1890</v>
      </c>
      <c r="BA60" s="1509" t="s">
        <v>1890</v>
      </c>
      <c r="BB60" s="1509" t="s">
        <v>1890</v>
      </c>
      <c r="BC60" s="1509" t="s">
        <v>1890</v>
      </c>
      <c r="BD60" s="1509" t="s">
        <v>1890</v>
      </c>
      <c r="BE60" s="1509" t="s">
        <v>1890</v>
      </c>
      <c r="BF60" s="1509" t="s">
        <v>1890</v>
      </c>
      <c r="BG60" s="1509" t="s">
        <v>1890</v>
      </c>
      <c r="BH60" s="1509" t="s">
        <v>1890</v>
      </c>
      <c r="BI60" s="1509" t="s">
        <v>1890</v>
      </c>
      <c r="BJ60" s="1509" t="s">
        <v>1890</v>
      </c>
      <c r="BK60" s="1509" t="s">
        <v>1890</v>
      </c>
      <c r="BL60" s="1509" t="s">
        <v>1890</v>
      </c>
      <c r="BM60" s="1509" t="s">
        <v>1890</v>
      </c>
      <c r="BN60" s="1509" t="s">
        <v>1890</v>
      </c>
      <c r="BO60" s="1509" t="s">
        <v>1890</v>
      </c>
      <c r="BP60" s="1509" t="s">
        <v>1890</v>
      </c>
      <c r="BQ60" s="1509" t="s">
        <v>1890</v>
      </c>
      <c r="BR60" s="1509" t="s">
        <v>1890</v>
      </c>
      <c r="BS60" s="1509" t="s">
        <v>1890</v>
      </c>
      <c r="BT60" s="1509" t="s">
        <v>1890</v>
      </c>
      <c r="BU60" s="1509" t="s">
        <v>1890</v>
      </c>
      <c r="BV60" s="1509" t="s">
        <v>1890</v>
      </c>
      <c r="BW60" s="1509" t="s">
        <v>1890</v>
      </c>
      <c r="BX60" s="1509" t="s">
        <v>1890</v>
      </c>
      <c r="BY60" s="1509" t="s">
        <v>1890</v>
      </c>
      <c r="BZ60" s="1509" t="s">
        <v>1890</v>
      </c>
      <c r="CA60" s="1509" t="s">
        <v>1890</v>
      </c>
      <c r="CB60" s="1509" t="s">
        <v>1890</v>
      </c>
      <c r="CC60" s="1509" t="s">
        <v>1890</v>
      </c>
      <c r="CD60" s="1509" t="s">
        <v>1890</v>
      </c>
      <c r="CE60" s="1509" t="s">
        <v>1890</v>
      </c>
      <c r="CF60" s="1509" t="s">
        <v>1890</v>
      </c>
      <c r="CG60" s="1509" t="s">
        <v>1890</v>
      </c>
      <c r="CH60" s="1509" t="s">
        <v>1890</v>
      </c>
      <c r="CI60" s="1509" t="s">
        <v>1890</v>
      </c>
      <c r="CJ60" s="1509" t="s">
        <v>1890</v>
      </c>
      <c r="CK60" s="1509" t="s">
        <v>1890</v>
      </c>
      <c r="CL60" s="1509" t="s">
        <v>1890</v>
      </c>
      <c r="CM60" s="1509" t="s">
        <v>1890</v>
      </c>
      <c r="CN60" s="1509" t="s">
        <v>1890</v>
      </c>
      <c r="CO60" s="1509" t="s">
        <v>1890</v>
      </c>
      <c r="CP60" s="1510" t="s">
        <v>1890</v>
      </c>
      <c r="CQ60" s="1508" t="s">
        <v>1890</v>
      </c>
      <c r="CR60" s="1508" t="s">
        <v>1890</v>
      </c>
      <c r="CS60" s="1508" t="s">
        <v>1890</v>
      </c>
      <c r="CT60" s="1508" t="s">
        <v>1890</v>
      </c>
      <c r="CU60" s="1508" t="s">
        <v>1890</v>
      </c>
      <c r="CV60" s="1508" t="s">
        <v>1890</v>
      </c>
      <c r="CW60" s="1508" t="s">
        <v>1890</v>
      </c>
      <c r="CX60" s="1508" t="s">
        <v>1890</v>
      </c>
      <c r="CY60" s="1508" t="s">
        <v>1890</v>
      </c>
      <c r="CZ60" s="1508" t="s">
        <v>1890</v>
      </c>
      <c r="DA60" s="1508" t="s">
        <v>1890</v>
      </c>
      <c r="DB60" s="1508" t="s">
        <v>1890</v>
      </c>
      <c r="DC60" s="1508" t="s">
        <v>1890</v>
      </c>
      <c r="DD60" s="1508" t="s">
        <v>1890</v>
      </c>
      <c r="DE60" s="1508" t="s">
        <v>1890</v>
      </c>
      <c r="DF60" s="1508" t="s">
        <v>1890</v>
      </c>
      <c r="DG60" s="1508" t="s">
        <v>1890</v>
      </c>
      <c r="DH60" s="1508" t="s">
        <v>1890</v>
      </c>
      <c r="DI60" s="1508" t="s">
        <v>1890</v>
      </c>
      <c r="DJ60" s="1508" t="s">
        <v>1890</v>
      </c>
      <c r="DK60" s="1508" t="s">
        <v>1890</v>
      </c>
      <c r="DL60" s="1508" t="s">
        <v>1890</v>
      </c>
      <c r="DM60" s="1508" t="s">
        <v>1890</v>
      </c>
      <c r="DN60" s="1508" t="s">
        <v>1890</v>
      </c>
      <c r="DO60" s="1508" t="s">
        <v>1890</v>
      </c>
      <c r="DP60" s="1508" t="s">
        <v>1890</v>
      </c>
      <c r="DQ60" s="1508" t="s">
        <v>1890</v>
      </c>
      <c r="DR60" s="1508" t="s">
        <v>1890</v>
      </c>
      <c r="DS60" s="1508" t="s">
        <v>1890</v>
      </c>
      <c r="DT60" s="1233" t="s">
        <v>1890</v>
      </c>
      <c r="DU60" s="1233" t="s">
        <v>1890</v>
      </c>
      <c r="DV60" s="1233" t="s">
        <v>1890</v>
      </c>
      <c r="DW60" s="1233" t="s">
        <v>1890</v>
      </c>
      <c r="DX60" s="1233" t="s">
        <v>1890</v>
      </c>
      <c r="DY60" s="1233" t="s">
        <v>1890</v>
      </c>
    </row>
    <row r="61" spans="2:129" x14ac:dyDescent="0.25">
      <c r="B61" s="1668"/>
      <c r="C61" s="1505" t="s">
        <v>1617</v>
      </c>
      <c r="D61" s="1439" t="s">
        <v>1749</v>
      </c>
      <c r="E61" s="1267" t="s">
        <v>815</v>
      </c>
      <c r="F61" s="1438" t="s">
        <v>1890</v>
      </c>
      <c r="G61" s="1438" t="s">
        <v>1890</v>
      </c>
      <c r="H61" s="1439" t="s">
        <v>84</v>
      </c>
      <c r="I61" s="1476" t="s">
        <v>1890</v>
      </c>
      <c r="J61" s="1477" t="s">
        <v>1890</v>
      </c>
      <c r="K61" s="1477" t="s">
        <v>1890</v>
      </c>
      <c r="L61" s="1477" t="s">
        <v>1890</v>
      </c>
      <c r="M61" s="1477" t="s">
        <v>1890</v>
      </c>
      <c r="N61" s="1509" t="s">
        <v>1890</v>
      </c>
      <c r="O61" s="1509">
        <v>9.4620897038252424E-2</v>
      </c>
      <c r="P61" s="1509">
        <v>9.4620897038252424E-2</v>
      </c>
      <c r="Q61" s="1509">
        <v>9.4620897038252424E-2</v>
      </c>
      <c r="R61" s="1509">
        <v>9.4620897038252424E-2</v>
      </c>
      <c r="S61" s="1509">
        <v>9.4620897038252424E-2</v>
      </c>
      <c r="T61" s="1509">
        <v>9.4620897038252424E-2</v>
      </c>
      <c r="U61" s="1509">
        <v>9.4620897038252424E-2</v>
      </c>
      <c r="V61" s="1509">
        <v>9.4620897038252424E-2</v>
      </c>
      <c r="W61" s="1509">
        <v>9.4620897038252424E-2</v>
      </c>
      <c r="X61" s="1509">
        <v>9.4620897038252424E-2</v>
      </c>
      <c r="Y61" s="1509">
        <v>0.11553432457162775</v>
      </c>
      <c r="Z61" s="1509">
        <v>0.11522511338229366</v>
      </c>
      <c r="AA61" s="1509">
        <v>0.11490409108447461</v>
      </c>
      <c r="AB61" s="1509">
        <v>0.11457431085246456</v>
      </c>
      <c r="AC61" s="1509">
        <v>0.11424356790783929</v>
      </c>
      <c r="AD61" s="1509">
        <v>0.11391573840664844</v>
      </c>
      <c r="AE61" s="1509">
        <v>0.11356036982344747</v>
      </c>
      <c r="AF61" s="1509">
        <v>0.11323701721097809</v>
      </c>
      <c r="AG61" s="1509">
        <v>0.11285487201415831</v>
      </c>
      <c r="AH61" s="1509">
        <v>0.11249321884300523</v>
      </c>
      <c r="AI61" s="1509">
        <v>0.14681288274554463</v>
      </c>
      <c r="AJ61" s="1509">
        <v>0.14536566822801744</v>
      </c>
      <c r="AK61" s="1509">
        <v>0.14408422072015734</v>
      </c>
      <c r="AL61" s="1509">
        <v>0.14261585953238509</v>
      </c>
      <c r="AM61" s="1509">
        <v>0.14127425953984044</v>
      </c>
      <c r="AN61" s="1509" t="s">
        <v>1890</v>
      </c>
      <c r="AO61" s="1509" t="s">
        <v>1890</v>
      </c>
      <c r="AP61" s="1509" t="s">
        <v>1890</v>
      </c>
      <c r="AQ61" s="1509" t="s">
        <v>1890</v>
      </c>
      <c r="AR61" s="1509" t="s">
        <v>1890</v>
      </c>
      <c r="AS61" s="1509" t="s">
        <v>1890</v>
      </c>
      <c r="AT61" s="1509" t="s">
        <v>1890</v>
      </c>
      <c r="AU61" s="1509" t="s">
        <v>1890</v>
      </c>
      <c r="AV61" s="1509" t="s">
        <v>1890</v>
      </c>
      <c r="AW61" s="1509" t="s">
        <v>1890</v>
      </c>
      <c r="AX61" s="1509" t="s">
        <v>1890</v>
      </c>
      <c r="AY61" s="1509" t="s">
        <v>1890</v>
      </c>
      <c r="AZ61" s="1509" t="s">
        <v>1890</v>
      </c>
      <c r="BA61" s="1509" t="s">
        <v>1890</v>
      </c>
      <c r="BB61" s="1509" t="s">
        <v>1890</v>
      </c>
      <c r="BC61" s="1509" t="s">
        <v>1890</v>
      </c>
      <c r="BD61" s="1509" t="s">
        <v>1890</v>
      </c>
      <c r="BE61" s="1509" t="s">
        <v>1890</v>
      </c>
      <c r="BF61" s="1509" t="s">
        <v>1890</v>
      </c>
      <c r="BG61" s="1509" t="s">
        <v>1890</v>
      </c>
      <c r="BH61" s="1509" t="s">
        <v>1890</v>
      </c>
      <c r="BI61" s="1509" t="s">
        <v>1890</v>
      </c>
      <c r="BJ61" s="1509" t="s">
        <v>1890</v>
      </c>
      <c r="BK61" s="1509" t="s">
        <v>1890</v>
      </c>
      <c r="BL61" s="1509" t="s">
        <v>1890</v>
      </c>
      <c r="BM61" s="1509" t="s">
        <v>1890</v>
      </c>
      <c r="BN61" s="1509" t="s">
        <v>1890</v>
      </c>
      <c r="BO61" s="1509" t="s">
        <v>1890</v>
      </c>
      <c r="BP61" s="1509" t="s">
        <v>1890</v>
      </c>
      <c r="BQ61" s="1509" t="s">
        <v>1890</v>
      </c>
      <c r="BR61" s="1509" t="s">
        <v>1890</v>
      </c>
      <c r="BS61" s="1509" t="s">
        <v>1890</v>
      </c>
      <c r="BT61" s="1509" t="s">
        <v>1890</v>
      </c>
      <c r="BU61" s="1509" t="s">
        <v>1890</v>
      </c>
      <c r="BV61" s="1509" t="s">
        <v>1890</v>
      </c>
      <c r="BW61" s="1509" t="s">
        <v>1890</v>
      </c>
      <c r="BX61" s="1509" t="s">
        <v>1890</v>
      </c>
      <c r="BY61" s="1509" t="s">
        <v>1890</v>
      </c>
      <c r="BZ61" s="1509" t="s">
        <v>1890</v>
      </c>
      <c r="CA61" s="1509" t="s">
        <v>1890</v>
      </c>
      <c r="CB61" s="1509" t="s">
        <v>1890</v>
      </c>
      <c r="CC61" s="1509" t="s">
        <v>1890</v>
      </c>
      <c r="CD61" s="1509" t="s">
        <v>1890</v>
      </c>
      <c r="CE61" s="1509" t="s">
        <v>1890</v>
      </c>
      <c r="CF61" s="1509" t="s">
        <v>1890</v>
      </c>
      <c r="CG61" s="1509" t="s">
        <v>1890</v>
      </c>
      <c r="CH61" s="1509" t="s">
        <v>1890</v>
      </c>
      <c r="CI61" s="1509" t="s">
        <v>1890</v>
      </c>
      <c r="CJ61" s="1509" t="s">
        <v>1890</v>
      </c>
      <c r="CK61" s="1509" t="s">
        <v>1890</v>
      </c>
      <c r="CL61" s="1509" t="s">
        <v>1890</v>
      </c>
      <c r="CM61" s="1509" t="s">
        <v>1890</v>
      </c>
      <c r="CN61" s="1509" t="s">
        <v>1890</v>
      </c>
      <c r="CO61" s="1509" t="s">
        <v>1890</v>
      </c>
      <c r="CP61" s="1510" t="s">
        <v>1890</v>
      </c>
      <c r="CQ61" s="1508" t="s">
        <v>1890</v>
      </c>
      <c r="CR61" s="1508" t="s">
        <v>1890</v>
      </c>
      <c r="CS61" s="1508" t="s">
        <v>1890</v>
      </c>
      <c r="CT61" s="1508" t="s">
        <v>1890</v>
      </c>
      <c r="CU61" s="1508" t="s">
        <v>1890</v>
      </c>
      <c r="CV61" s="1508" t="s">
        <v>1890</v>
      </c>
      <c r="CW61" s="1508" t="s">
        <v>1890</v>
      </c>
      <c r="CX61" s="1508" t="s">
        <v>1890</v>
      </c>
      <c r="CY61" s="1508" t="s">
        <v>1890</v>
      </c>
      <c r="CZ61" s="1508" t="s">
        <v>1890</v>
      </c>
      <c r="DA61" s="1508" t="s">
        <v>1890</v>
      </c>
      <c r="DB61" s="1508" t="s">
        <v>1890</v>
      </c>
      <c r="DC61" s="1508" t="s">
        <v>1890</v>
      </c>
      <c r="DD61" s="1508" t="s">
        <v>1890</v>
      </c>
      <c r="DE61" s="1508" t="s">
        <v>1890</v>
      </c>
      <c r="DF61" s="1508" t="s">
        <v>1890</v>
      </c>
      <c r="DG61" s="1508" t="s">
        <v>1890</v>
      </c>
      <c r="DH61" s="1508" t="s">
        <v>1890</v>
      </c>
      <c r="DI61" s="1508" t="s">
        <v>1890</v>
      </c>
      <c r="DJ61" s="1508" t="s">
        <v>1890</v>
      </c>
      <c r="DK61" s="1508" t="s">
        <v>1890</v>
      </c>
      <c r="DL61" s="1508" t="s">
        <v>1890</v>
      </c>
      <c r="DM61" s="1508" t="s">
        <v>1890</v>
      </c>
      <c r="DN61" s="1508" t="s">
        <v>1890</v>
      </c>
      <c r="DO61" s="1508" t="s">
        <v>1890</v>
      </c>
      <c r="DP61" s="1508" t="s">
        <v>1890</v>
      </c>
      <c r="DQ61" s="1508" t="s">
        <v>1890</v>
      </c>
      <c r="DR61" s="1508" t="s">
        <v>1890</v>
      </c>
      <c r="DS61" s="1508" t="s">
        <v>1890</v>
      </c>
      <c r="DT61" s="1233" t="s">
        <v>1890</v>
      </c>
      <c r="DU61" s="1233" t="s">
        <v>1890</v>
      </c>
      <c r="DV61" s="1233" t="s">
        <v>1890</v>
      </c>
      <c r="DW61" s="1233" t="s">
        <v>1890</v>
      </c>
      <c r="DX61" s="1233" t="s">
        <v>1890</v>
      </c>
      <c r="DY61" s="1233" t="s">
        <v>1890</v>
      </c>
    </row>
    <row r="62" spans="2:129" x14ac:dyDescent="0.25">
      <c r="B62" s="1668"/>
      <c r="C62" s="1505" t="s">
        <v>1617</v>
      </c>
      <c r="D62" s="1439" t="s">
        <v>1749</v>
      </c>
      <c r="E62" s="1267" t="s">
        <v>812</v>
      </c>
      <c r="F62" s="1438" t="s">
        <v>1890</v>
      </c>
      <c r="G62" s="1438" t="s">
        <v>1890</v>
      </c>
      <c r="H62" s="1439" t="s">
        <v>84</v>
      </c>
      <c r="I62" s="1476" t="s">
        <v>1890</v>
      </c>
      <c r="J62" s="1477" t="s">
        <v>1890</v>
      </c>
      <c r="K62" s="1477" t="s">
        <v>1890</v>
      </c>
      <c r="L62" s="1477" t="s">
        <v>1890</v>
      </c>
      <c r="M62" s="1477" t="s">
        <v>1890</v>
      </c>
      <c r="N62" s="1509" t="s">
        <v>1890</v>
      </c>
      <c r="O62" s="1509">
        <v>2.6654317509789825E-2</v>
      </c>
      <c r="P62" s="1509">
        <v>2.6654317509789825E-2</v>
      </c>
      <c r="Q62" s="1509">
        <v>2.6654317509789825E-2</v>
      </c>
      <c r="R62" s="1509">
        <v>2.6654317509789825E-2</v>
      </c>
      <c r="S62" s="1509">
        <v>2.6654317509789825E-2</v>
      </c>
      <c r="T62" s="1509">
        <v>2.6654317509789825E-2</v>
      </c>
      <c r="U62" s="1509">
        <v>2.6654317509789825E-2</v>
      </c>
      <c r="V62" s="1509">
        <v>2.6654317509789825E-2</v>
      </c>
      <c r="W62" s="1509">
        <v>2.6654317509789825E-2</v>
      </c>
      <c r="X62" s="1509">
        <v>2.6654317509789825E-2</v>
      </c>
      <c r="Y62" s="1509">
        <v>2.6654317509789825E-2</v>
      </c>
      <c r="Z62" s="1509">
        <v>2.6654317509789825E-2</v>
      </c>
      <c r="AA62" s="1509">
        <v>2.6654317509789829E-2</v>
      </c>
      <c r="AB62" s="1509">
        <v>2.6654317509789829E-2</v>
      </c>
      <c r="AC62" s="1509">
        <v>2.6654317509789815E-2</v>
      </c>
      <c r="AD62" s="1509">
        <v>2.6654317509789811E-2</v>
      </c>
      <c r="AE62" s="1509">
        <v>2.6654317509789815E-2</v>
      </c>
      <c r="AF62" s="1509">
        <v>2.6654317509789825E-2</v>
      </c>
      <c r="AG62" s="1509">
        <v>2.6654317509789829E-2</v>
      </c>
      <c r="AH62" s="1509">
        <v>2.6654317509789825E-2</v>
      </c>
      <c r="AI62" s="1509">
        <v>2.6654317509789825E-2</v>
      </c>
      <c r="AJ62" s="1509">
        <v>2.6654317509789811E-2</v>
      </c>
      <c r="AK62" s="1509">
        <v>2.6654317509789843E-2</v>
      </c>
      <c r="AL62" s="1509">
        <v>2.6654317509789801E-2</v>
      </c>
      <c r="AM62" s="1509">
        <v>2.6654317509789832E-2</v>
      </c>
      <c r="AN62" s="1509">
        <v>2.6654317509789822E-2</v>
      </c>
      <c r="AO62" s="1509">
        <v>2.6654317509789822E-2</v>
      </c>
      <c r="AP62" s="1509">
        <v>2.6654317509789822E-2</v>
      </c>
      <c r="AQ62" s="1509">
        <v>2.6654317509789822E-2</v>
      </c>
      <c r="AR62" s="1509">
        <v>2.6654317509789822E-2</v>
      </c>
      <c r="AS62" s="1509">
        <v>2.6654317509789822E-2</v>
      </c>
      <c r="AT62" s="1509">
        <v>2.6654317509789822E-2</v>
      </c>
      <c r="AU62" s="1509">
        <v>2.6654317509789822E-2</v>
      </c>
      <c r="AV62" s="1509">
        <v>2.6654317509789822E-2</v>
      </c>
      <c r="AW62" s="1509">
        <v>2.6654317509789822E-2</v>
      </c>
      <c r="AX62" s="1509">
        <v>2.6654317509789822E-2</v>
      </c>
      <c r="AY62" s="1509">
        <v>2.6654317509789822E-2</v>
      </c>
      <c r="AZ62" s="1509">
        <v>2.6654317509789822E-2</v>
      </c>
      <c r="BA62" s="1509">
        <v>2.6654317509789822E-2</v>
      </c>
      <c r="BB62" s="1509">
        <v>2.6654317509789822E-2</v>
      </c>
      <c r="BC62" s="1509">
        <v>2.6654317509789822E-2</v>
      </c>
      <c r="BD62" s="1509">
        <v>2.6654317509789822E-2</v>
      </c>
      <c r="BE62" s="1509">
        <v>2.6654317509789822E-2</v>
      </c>
      <c r="BF62" s="1509">
        <v>2.6654317509789822E-2</v>
      </c>
      <c r="BG62" s="1509">
        <v>2.6654317509789822E-2</v>
      </c>
      <c r="BH62" s="1509">
        <v>2.6654317509789822E-2</v>
      </c>
      <c r="BI62" s="1509">
        <v>2.6654317509789822E-2</v>
      </c>
      <c r="BJ62" s="1509">
        <v>2.6654317509789822E-2</v>
      </c>
      <c r="BK62" s="1509">
        <v>2.6654317509789822E-2</v>
      </c>
      <c r="BL62" s="1509">
        <v>2.6654317509789822E-2</v>
      </c>
      <c r="BM62" s="1509">
        <v>2.6654317509789822E-2</v>
      </c>
      <c r="BN62" s="1509">
        <v>2.6654317509789822E-2</v>
      </c>
      <c r="BO62" s="1509">
        <v>2.6654317509789822E-2</v>
      </c>
      <c r="BP62" s="1509">
        <v>2.6654317509789822E-2</v>
      </c>
      <c r="BQ62" s="1509">
        <v>2.6654317509789822E-2</v>
      </c>
      <c r="BR62" s="1509">
        <v>2.6654317509789822E-2</v>
      </c>
      <c r="BS62" s="1509">
        <v>2.6654317509789822E-2</v>
      </c>
      <c r="BT62" s="1509">
        <v>2.6654317509789822E-2</v>
      </c>
      <c r="BU62" s="1509">
        <v>2.6654317509789822E-2</v>
      </c>
      <c r="BV62" s="1509">
        <v>2.6654317509789822E-2</v>
      </c>
      <c r="BW62" s="1509">
        <v>2.6654317509789822E-2</v>
      </c>
      <c r="BX62" s="1509">
        <v>2.6654317509789822E-2</v>
      </c>
      <c r="BY62" s="1509">
        <v>2.6654317509789822E-2</v>
      </c>
      <c r="BZ62" s="1509">
        <v>2.6654317509789822E-2</v>
      </c>
      <c r="CA62" s="1509">
        <v>2.6654317509789822E-2</v>
      </c>
      <c r="CB62" s="1509">
        <v>2.6654317509789822E-2</v>
      </c>
      <c r="CC62" s="1509">
        <v>2.6654317509789822E-2</v>
      </c>
      <c r="CD62" s="1509">
        <v>2.6654317509789822E-2</v>
      </c>
      <c r="CE62" s="1509">
        <v>2.6654317509789822E-2</v>
      </c>
      <c r="CF62" s="1509">
        <v>2.6654317509789822E-2</v>
      </c>
      <c r="CG62" s="1509">
        <v>2.6654317509789822E-2</v>
      </c>
      <c r="CH62" s="1509">
        <v>2.6654317509789822E-2</v>
      </c>
      <c r="CI62" s="1509">
        <v>2.6654317509789822E-2</v>
      </c>
      <c r="CJ62" s="1509">
        <v>2.6654317509789822E-2</v>
      </c>
      <c r="CK62" s="1509">
        <v>2.6654317509789822E-2</v>
      </c>
      <c r="CL62" s="1509" t="s">
        <v>1890</v>
      </c>
      <c r="CM62" s="1509" t="s">
        <v>1890</v>
      </c>
      <c r="CN62" s="1509" t="s">
        <v>1890</v>
      </c>
      <c r="CO62" s="1509" t="s">
        <v>1890</v>
      </c>
      <c r="CP62" s="1510" t="s">
        <v>1890</v>
      </c>
      <c r="CQ62" s="1508" t="s">
        <v>1890</v>
      </c>
      <c r="CR62" s="1508" t="s">
        <v>1890</v>
      </c>
      <c r="CS62" s="1508" t="s">
        <v>1890</v>
      </c>
      <c r="CT62" s="1508" t="s">
        <v>1890</v>
      </c>
      <c r="CU62" s="1508" t="s">
        <v>1890</v>
      </c>
      <c r="CV62" s="1508" t="s">
        <v>1890</v>
      </c>
      <c r="CW62" s="1508" t="s">
        <v>1890</v>
      </c>
      <c r="CX62" s="1508" t="s">
        <v>1890</v>
      </c>
      <c r="CY62" s="1508" t="s">
        <v>1890</v>
      </c>
      <c r="CZ62" s="1508" t="s">
        <v>1890</v>
      </c>
      <c r="DA62" s="1508" t="s">
        <v>1890</v>
      </c>
      <c r="DB62" s="1508" t="s">
        <v>1890</v>
      </c>
      <c r="DC62" s="1508" t="s">
        <v>1890</v>
      </c>
      <c r="DD62" s="1508" t="s">
        <v>1890</v>
      </c>
      <c r="DE62" s="1508" t="s">
        <v>1890</v>
      </c>
      <c r="DF62" s="1508" t="s">
        <v>1890</v>
      </c>
      <c r="DG62" s="1508" t="s">
        <v>1890</v>
      </c>
      <c r="DH62" s="1508" t="s">
        <v>1890</v>
      </c>
      <c r="DI62" s="1508" t="s">
        <v>1890</v>
      </c>
      <c r="DJ62" s="1508" t="s">
        <v>1890</v>
      </c>
      <c r="DK62" s="1508" t="s">
        <v>1890</v>
      </c>
      <c r="DL62" s="1508" t="s">
        <v>1890</v>
      </c>
      <c r="DM62" s="1508" t="s">
        <v>1890</v>
      </c>
      <c r="DN62" s="1508" t="s">
        <v>1890</v>
      </c>
      <c r="DO62" s="1508" t="s">
        <v>1890</v>
      </c>
      <c r="DP62" s="1508" t="s">
        <v>1890</v>
      </c>
      <c r="DQ62" s="1508" t="s">
        <v>1890</v>
      </c>
      <c r="DR62" s="1508" t="s">
        <v>1890</v>
      </c>
      <c r="DS62" s="1508" t="s">
        <v>1890</v>
      </c>
      <c r="DT62" s="1233" t="s">
        <v>1890</v>
      </c>
      <c r="DU62" s="1233" t="s">
        <v>1890</v>
      </c>
      <c r="DV62" s="1233" t="s">
        <v>1890</v>
      </c>
      <c r="DW62" s="1233" t="s">
        <v>1890</v>
      </c>
      <c r="DX62" s="1233" t="s">
        <v>1890</v>
      </c>
      <c r="DY62" s="1233" t="s">
        <v>1890</v>
      </c>
    </row>
    <row r="63" spans="2:129" x14ac:dyDescent="0.25">
      <c r="B63" s="1668"/>
      <c r="C63" s="1505" t="s">
        <v>1617</v>
      </c>
      <c r="D63" s="1439" t="s">
        <v>1749</v>
      </c>
      <c r="E63" s="1267" t="s">
        <v>813</v>
      </c>
      <c r="F63" s="1438" t="s">
        <v>1890</v>
      </c>
      <c r="G63" s="1438" t="s">
        <v>1890</v>
      </c>
      <c r="H63" s="1439" t="s">
        <v>84</v>
      </c>
      <c r="I63" s="1476" t="s">
        <v>1890</v>
      </c>
      <c r="J63" s="1477" t="s">
        <v>1890</v>
      </c>
      <c r="K63" s="1477" t="s">
        <v>1890</v>
      </c>
      <c r="L63" s="1477" t="s">
        <v>1890</v>
      </c>
      <c r="M63" s="1477" t="s">
        <v>1890</v>
      </c>
      <c r="N63" s="1509" t="s">
        <v>1890</v>
      </c>
      <c r="O63" s="1509">
        <v>1.4713549489448253E-3</v>
      </c>
      <c r="P63" s="1509">
        <v>4.4140648468344763E-3</v>
      </c>
      <c r="Q63" s="1509">
        <v>7.3567747447241261E-3</v>
      </c>
      <c r="R63" s="1509">
        <v>1.0299484642613776E-2</v>
      </c>
      <c r="S63" s="1509">
        <v>1.3242194540503427E-2</v>
      </c>
      <c r="T63" s="1509">
        <v>1.6184904438393079E-2</v>
      </c>
      <c r="U63" s="1509">
        <v>1.9127614336282728E-2</v>
      </c>
      <c r="V63" s="1509">
        <v>2.2070324234172378E-2</v>
      </c>
      <c r="W63" s="1509">
        <v>2.5013034132062031E-2</v>
      </c>
      <c r="X63" s="1509">
        <v>2.7955744029951681E-2</v>
      </c>
      <c r="Y63" s="1509">
        <v>3.1223657725985319E-2</v>
      </c>
      <c r="Z63" s="1509">
        <v>3.4811966986168792E-2</v>
      </c>
      <c r="AA63" s="1509">
        <v>3.8390476115627042E-2</v>
      </c>
      <c r="AB63" s="1509">
        <v>4.1958865265746451E-2</v>
      </c>
      <c r="AC63" s="1509">
        <v>4.5516983280469166E-2</v>
      </c>
      <c r="AD63" s="1509">
        <v>4.9064860493659455E-2</v>
      </c>
      <c r="AE63" s="1509">
        <v>5.260211397663745E-2</v>
      </c>
      <c r="AF63" s="1509">
        <v>5.612881334502276E-2</v>
      </c>
      <c r="AG63" s="1509">
        <v>5.9644542222473632E-2</v>
      </c>
      <c r="AH63" s="1509">
        <v>6.3148705035302524E-2</v>
      </c>
      <c r="AI63" s="1509">
        <v>6.7180914915004469E-2</v>
      </c>
      <c r="AJ63" s="1509">
        <v>7.1724291382643371E-2</v>
      </c>
      <c r="AK63" s="1509">
        <v>7.6225237155787481E-2</v>
      </c>
      <c r="AL63" s="1509">
        <v>8.0683423403714524E-2</v>
      </c>
      <c r="AM63" s="1509">
        <v>8.5097914755287621E-2</v>
      </c>
      <c r="AN63" s="1509">
        <v>8.7294729491132136E-2</v>
      </c>
      <c r="AO63" s="1509">
        <v>8.7294729491132136E-2</v>
      </c>
      <c r="AP63" s="1509">
        <v>8.7294729491132136E-2</v>
      </c>
      <c r="AQ63" s="1509">
        <v>8.7294729491132136E-2</v>
      </c>
      <c r="AR63" s="1509">
        <v>8.7294729491132136E-2</v>
      </c>
      <c r="AS63" s="1509">
        <v>8.7294729491132136E-2</v>
      </c>
      <c r="AT63" s="1509">
        <v>8.7294729491132136E-2</v>
      </c>
      <c r="AU63" s="1509">
        <v>8.7294729491132136E-2</v>
      </c>
      <c r="AV63" s="1509">
        <v>8.7294729491132136E-2</v>
      </c>
      <c r="AW63" s="1509">
        <v>8.7294729491132136E-2</v>
      </c>
      <c r="AX63" s="1509">
        <v>8.7294729491132136E-2</v>
      </c>
      <c r="AY63" s="1509">
        <v>8.7294729491132136E-2</v>
      </c>
      <c r="AZ63" s="1509">
        <v>8.7294729491132136E-2</v>
      </c>
      <c r="BA63" s="1509">
        <v>8.7294729491132136E-2</v>
      </c>
      <c r="BB63" s="1509">
        <v>8.7294729491132136E-2</v>
      </c>
      <c r="BC63" s="1509">
        <v>8.7294729491132136E-2</v>
      </c>
      <c r="BD63" s="1509">
        <v>8.7294729491132136E-2</v>
      </c>
      <c r="BE63" s="1509">
        <v>8.7294729491132136E-2</v>
      </c>
      <c r="BF63" s="1509">
        <v>8.7294729491132136E-2</v>
      </c>
      <c r="BG63" s="1509">
        <v>8.7294729491132136E-2</v>
      </c>
      <c r="BH63" s="1509">
        <v>8.7294729491132136E-2</v>
      </c>
      <c r="BI63" s="1509">
        <v>8.7294729491132136E-2</v>
      </c>
      <c r="BJ63" s="1509">
        <v>8.7294729491132136E-2</v>
      </c>
      <c r="BK63" s="1509">
        <v>8.7294729491132136E-2</v>
      </c>
      <c r="BL63" s="1509">
        <v>8.7294729491132136E-2</v>
      </c>
      <c r="BM63" s="1509">
        <v>8.7294729491132136E-2</v>
      </c>
      <c r="BN63" s="1509">
        <v>8.7294729491132136E-2</v>
      </c>
      <c r="BO63" s="1509">
        <v>8.7294729491132136E-2</v>
      </c>
      <c r="BP63" s="1509">
        <v>8.7294729491132136E-2</v>
      </c>
      <c r="BQ63" s="1509">
        <v>8.7294729491132136E-2</v>
      </c>
      <c r="BR63" s="1509">
        <v>8.7294729491132136E-2</v>
      </c>
      <c r="BS63" s="1509">
        <v>8.7294729491132136E-2</v>
      </c>
      <c r="BT63" s="1509">
        <v>8.7294729491132136E-2</v>
      </c>
      <c r="BU63" s="1509">
        <v>8.7294729491132136E-2</v>
      </c>
      <c r="BV63" s="1509">
        <v>8.7294729491132136E-2</v>
      </c>
      <c r="BW63" s="1509">
        <v>8.7294729491132136E-2</v>
      </c>
      <c r="BX63" s="1509">
        <v>8.7294729491132136E-2</v>
      </c>
      <c r="BY63" s="1509">
        <v>8.7294729491132136E-2</v>
      </c>
      <c r="BZ63" s="1509">
        <v>8.7294729491132136E-2</v>
      </c>
      <c r="CA63" s="1509">
        <v>8.7294729491132136E-2</v>
      </c>
      <c r="CB63" s="1509">
        <v>8.7294729491132136E-2</v>
      </c>
      <c r="CC63" s="1509">
        <v>8.7294729491132136E-2</v>
      </c>
      <c r="CD63" s="1509">
        <v>8.7294729491132136E-2</v>
      </c>
      <c r="CE63" s="1509">
        <v>8.7294729491132136E-2</v>
      </c>
      <c r="CF63" s="1509">
        <v>8.7294729491132136E-2</v>
      </c>
      <c r="CG63" s="1509">
        <v>8.7294729491132136E-2</v>
      </c>
      <c r="CH63" s="1509">
        <v>8.7294729491132136E-2</v>
      </c>
      <c r="CI63" s="1509">
        <v>8.7294729491132136E-2</v>
      </c>
      <c r="CJ63" s="1509">
        <v>8.7294729491132136E-2</v>
      </c>
      <c r="CK63" s="1509">
        <v>8.7294729491132136E-2</v>
      </c>
      <c r="CL63" s="1509">
        <v>8.7294729491132136E-2</v>
      </c>
      <c r="CM63" s="1509">
        <v>8.7294729491132136E-2</v>
      </c>
      <c r="CN63" s="1509">
        <v>8.7294729491132136E-2</v>
      </c>
      <c r="CO63" s="1509">
        <v>8.7294729491132136E-2</v>
      </c>
      <c r="CP63" s="1510">
        <v>8.7294729491132136E-2</v>
      </c>
      <c r="CQ63" s="1508" t="s">
        <v>1890</v>
      </c>
      <c r="CR63" s="1508" t="s">
        <v>1890</v>
      </c>
      <c r="CS63" s="1508" t="s">
        <v>1890</v>
      </c>
      <c r="CT63" s="1508" t="s">
        <v>1890</v>
      </c>
      <c r="CU63" s="1508" t="s">
        <v>1890</v>
      </c>
      <c r="CV63" s="1508" t="s">
        <v>1890</v>
      </c>
      <c r="CW63" s="1508" t="s">
        <v>1890</v>
      </c>
      <c r="CX63" s="1508" t="s">
        <v>1890</v>
      </c>
      <c r="CY63" s="1508" t="s">
        <v>1890</v>
      </c>
      <c r="CZ63" s="1508" t="s">
        <v>1890</v>
      </c>
      <c r="DA63" s="1508" t="s">
        <v>1890</v>
      </c>
      <c r="DB63" s="1508" t="s">
        <v>1890</v>
      </c>
      <c r="DC63" s="1508" t="s">
        <v>1890</v>
      </c>
      <c r="DD63" s="1508" t="s">
        <v>1890</v>
      </c>
      <c r="DE63" s="1508" t="s">
        <v>1890</v>
      </c>
      <c r="DF63" s="1508" t="s">
        <v>1890</v>
      </c>
      <c r="DG63" s="1508" t="s">
        <v>1890</v>
      </c>
      <c r="DH63" s="1508" t="s">
        <v>1890</v>
      </c>
      <c r="DI63" s="1508" t="s">
        <v>1890</v>
      </c>
      <c r="DJ63" s="1508" t="s">
        <v>1890</v>
      </c>
      <c r="DK63" s="1508" t="s">
        <v>1890</v>
      </c>
      <c r="DL63" s="1508" t="s">
        <v>1890</v>
      </c>
      <c r="DM63" s="1508" t="s">
        <v>1890</v>
      </c>
      <c r="DN63" s="1508" t="s">
        <v>1890</v>
      </c>
      <c r="DO63" s="1508" t="s">
        <v>1890</v>
      </c>
      <c r="DP63" s="1508" t="s">
        <v>1890</v>
      </c>
      <c r="DQ63" s="1508" t="s">
        <v>1890</v>
      </c>
      <c r="DR63" s="1508" t="s">
        <v>1890</v>
      </c>
      <c r="DS63" s="1508" t="s">
        <v>1890</v>
      </c>
      <c r="DT63" s="1233" t="s">
        <v>1890</v>
      </c>
      <c r="DU63" s="1233" t="s">
        <v>1890</v>
      </c>
      <c r="DV63" s="1233" t="s">
        <v>1890</v>
      </c>
      <c r="DW63" s="1233" t="s">
        <v>1890</v>
      </c>
      <c r="DX63" s="1233" t="s">
        <v>1890</v>
      </c>
      <c r="DY63" s="1233" t="s">
        <v>1890</v>
      </c>
    </row>
    <row r="64" spans="2:129" x14ac:dyDescent="0.25">
      <c r="B64" s="1668"/>
      <c r="C64" s="1505" t="s">
        <v>1617</v>
      </c>
      <c r="D64" s="1439" t="s">
        <v>1749</v>
      </c>
      <c r="E64" s="1267" t="s">
        <v>831</v>
      </c>
      <c r="F64" s="1438" t="s">
        <v>1890</v>
      </c>
      <c r="G64" s="1438" t="s">
        <v>1890</v>
      </c>
      <c r="H64" s="1439" t="s">
        <v>84</v>
      </c>
      <c r="I64" s="1476" t="s">
        <v>1890</v>
      </c>
      <c r="J64" s="1477" t="s">
        <v>1890</v>
      </c>
      <c r="K64" s="1477" t="s">
        <v>1890</v>
      </c>
      <c r="L64" s="1477" t="s">
        <v>1890</v>
      </c>
      <c r="M64" s="1477" t="s">
        <v>1890</v>
      </c>
      <c r="N64" s="1509" t="s">
        <v>1890</v>
      </c>
      <c r="O64" s="1509">
        <v>3.5000000000000003E-2</v>
      </c>
      <c r="P64" s="1509">
        <v>3.5000000000000003E-2</v>
      </c>
      <c r="Q64" s="1509">
        <v>3.5000000000000003E-2</v>
      </c>
      <c r="R64" s="1509">
        <v>3.5000000000000003E-2</v>
      </c>
      <c r="S64" s="1509">
        <v>3.5000000000000003E-2</v>
      </c>
      <c r="T64" s="1509">
        <v>3.5000000000000003E-2</v>
      </c>
      <c r="U64" s="1509">
        <v>3.5000000000000003E-2</v>
      </c>
      <c r="V64" s="1509">
        <v>3.5000000000000003E-2</v>
      </c>
      <c r="W64" s="1509">
        <v>3.5000000000000003E-2</v>
      </c>
      <c r="X64" s="1509">
        <v>3.5000000000000003E-2</v>
      </c>
      <c r="Y64" s="1509">
        <v>3.5000000000000003E-2</v>
      </c>
      <c r="Z64" s="1509">
        <v>3.5000000000000003E-2</v>
      </c>
      <c r="AA64" s="1509">
        <v>3.5000000000000003E-2</v>
      </c>
      <c r="AB64" s="1509">
        <v>3.5000000000000003E-2</v>
      </c>
      <c r="AC64" s="1509">
        <v>3.5000000000000003E-2</v>
      </c>
      <c r="AD64" s="1509">
        <v>3.5000000000000003E-2</v>
      </c>
      <c r="AE64" s="1509">
        <v>3.5000000000000003E-2</v>
      </c>
      <c r="AF64" s="1509">
        <v>3.5000000000000003E-2</v>
      </c>
      <c r="AG64" s="1509">
        <v>3.5000000000000003E-2</v>
      </c>
      <c r="AH64" s="1509">
        <v>3.5000000000000003E-2</v>
      </c>
      <c r="AI64" s="1509">
        <v>3.5000000000000003E-2</v>
      </c>
      <c r="AJ64" s="1509">
        <v>3.5000000000000003E-2</v>
      </c>
      <c r="AK64" s="1509">
        <v>3.5000000000000003E-2</v>
      </c>
      <c r="AL64" s="1509">
        <v>3.5000000000000003E-2</v>
      </c>
      <c r="AM64" s="1509">
        <v>3.5000000000000003E-2</v>
      </c>
      <c r="AN64" s="1509">
        <v>3.5000000000000003E-2</v>
      </c>
      <c r="AO64" s="1509">
        <v>3.5000000000000003E-2</v>
      </c>
      <c r="AP64" s="1509">
        <v>3.5000000000000003E-2</v>
      </c>
      <c r="AQ64" s="1509">
        <v>3.5000000000000003E-2</v>
      </c>
      <c r="AR64" s="1509">
        <v>3.5000000000000003E-2</v>
      </c>
      <c r="AS64" s="1509">
        <v>0.03</v>
      </c>
      <c r="AT64" s="1509">
        <v>0.03</v>
      </c>
      <c r="AU64" s="1509">
        <v>0.03</v>
      </c>
      <c r="AV64" s="1509">
        <v>0.03</v>
      </c>
      <c r="AW64" s="1509">
        <v>0.03</v>
      </c>
      <c r="AX64" s="1509">
        <v>0.03</v>
      </c>
      <c r="AY64" s="1509">
        <v>0.03</v>
      </c>
      <c r="AZ64" s="1509">
        <v>0.03</v>
      </c>
      <c r="BA64" s="1509">
        <v>0.03</v>
      </c>
      <c r="BB64" s="1509">
        <v>0.03</v>
      </c>
      <c r="BC64" s="1509">
        <v>0.03</v>
      </c>
      <c r="BD64" s="1509">
        <v>0.03</v>
      </c>
      <c r="BE64" s="1509">
        <v>0.03</v>
      </c>
      <c r="BF64" s="1509">
        <v>0.03</v>
      </c>
      <c r="BG64" s="1509">
        <v>0.03</v>
      </c>
      <c r="BH64" s="1509">
        <v>0.03</v>
      </c>
      <c r="BI64" s="1509">
        <v>0.03</v>
      </c>
      <c r="BJ64" s="1509">
        <v>0.03</v>
      </c>
      <c r="BK64" s="1509">
        <v>0.03</v>
      </c>
      <c r="BL64" s="1509">
        <v>0.03</v>
      </c>
      <c r="BM64" s="1509">
        <v>0.03</v>
      </c>
      <c r="BN64" s="1509">
        <v>0.03</v>
      </c>
      <c r="BO64" s="1509">
        <v>0.03</v>
      </c>
      <c r="BP64" s="1509">
        <v>0.03</v>
      </c>
      <c r="BQ64" s="1509">
        <v>0.03</v>
      </c>
      <c r="BR64" s="1509">
        <v>0.03</v>
      </c>
      <c r="BS64" s="1509">
        <v>0.03</v>
      </c>
      <c r="BT64" s="1509">
        <v>0.03</v>
      </c>
      <c r="BU64" s="1509">
        <v>0.03</v>
      </c>
      <c r="BV64" s="1509">
        <v>0.03</v>
      </c>
      <c r="BW64" s="1509">
        <v>0.03</v>
      </c>
      <c r="BX64" s="1509">
        <v>0.03</v>
      </c>
      <c r="BY64" s="1509">
        <v>0.03</v>
      </c>
      <c r="BZ64" s="1509">
        <v>0.03</v>
      </c>
      <c r="CA64" s="1509">
        <v>0.03</v>
      </c>
      <c r="CB64" s="1509">
        <v>0.03</v>
      </c>
      <c r="CC64" s="1509">
        <v>0.03</v>
      </c>
      <c r="CD64" s="1509">
        <v>0.03</v>
      </c>
      <c r="CE64" s="1509">
        <v>0.03</v>
      </c>
      <c r="CF64" s="1509">
        <v>0.03</v>
      </c>
      <c r="CG64" s="1509">
        <v>0.03</v>
      </c>
      <c r="CH64" s="1509">
        <v>0.03</v>
      </c>
      <c r="CI64" s="1509">
        <v>0.03</v>
      </c>
      <c r="CJ64" s="1509">
        <v>0.03</v>
      </c>
      <c r="CK64" s="1509">
        <v>0.03</v>
      </c>
      <c r="CL64" s="1509">
        <v>2.5000000000000001E-2</v>
      </c>
      <c r="CM64" s="1509">
        <v>2.5000000000000001E-2</v>
      </c>
      <c r="CN64" s="1509">
        <v>2.5000000000000001E-2</v>
      </c>
      <c r="CO64" s="1509">
        <v>2.5000000000000001E-2</v>
      </c>
      <c r="CP64" s="1510">
        <v>2.5000000000000001E-2</v>
      </c>
      <c r="CQ64" s="1508" t="s">
        <v>1890</v>
      </c>
      <c r="CR64" s="1508" t="s">
        <v>1890</v>
      </c>
      <c r="CS64" s="1508" t="s">
        <v>1890</v>
      </c>
      <c r="CT64" s="1508" t="s">
        <v>1890</v>
      </c>
      <c r="CU64" s="1508" t="s">
        <v>1890</v>
      </c>
      <c r="CV64" s="1508" t="s">
        <v>1890</v>
      </c>
      <c r="CW64" s="1508" t="s">
        <v>1890</v>
      </c>
      <c r="CX64" s="1508" t="s">
        <v>1890</v>
      </c>
      <c r="CY64" s="1508" t="s">
        <v>1890</v>
      </c>
      <c r="CZ64" s="1508" t="s">
        <v>1890</v>
      </c>
      <c r="DA64" s="1508" t="s">
        <v>1890</v>
      </c>
      <c r="DB64" s="1508" t="s">
        <v>1890</v>
      </c>
      <c r="DC64" s="1508" t="s">
        <v>1890</v>
      </c>
      <c r="DD64" s="1508" t="s">
        <v>1890</v>
      </c>
      <c r="DE64" s="1508" t="s">
        <v>1890</v>
      </c>
      <c r="DF64" s="1508" t="s">
        <v>1890</v>
      </c>
      <c r="DG64" s="1508" t="s">
        <v>1890</v>
      </c>
      <c r="DH64" s="1508" t="s">
        <v>1890</v>
      </c>
      <c r="DI64" s="1508" t="s">
        <v>1890</v>
      </c>
      <c r="DJ64" s="1508" t="s">
        <v>1890</v>
      </c>
      <c r="DK64" s="1508" t="s">
        <v>1890</v>
      </c>
      <c r="DL64" s="1508" t="s">
        <v>1890</v>
      </c>
      <c r="DM64" s="1508" t="s">
        <v>1890</v>
      </c>
      <c r="DN64" s="1508" t="s">
        <v>1890</v>
      </c>
      <c r="DO64" s="1508" t="s">
        <v>1890</v>
      </c>
      <c r="DP64" s="1508" t="s">
        <v>1890</v>
      </c>
      <c r="DQ64" s="1508" t="s">
        <v>1890</v>
      </c>
      <c r="DR64" s="1508" t="s">
        <v>1890</v>
      </c>
      <c r="DS64" s="1508" t="s">
        <v>1890</v>
      </c>
      <c r="DT64" s="1233" t="s">
        <v>1890</v>
      </c>
      <c r="DU64" s="1233" t="s">
        <v>1890</v>
      </c>
      <c r="DV64" s="1233" t="s">
        <v>1890</v>
      </c>
      <c r="DW64" s="1233" t="s">
        <v>1890</v>
      </c>
      <c r="DX64" s="1233" t="s">
        <v>1890</v>
      </c>
      <c r="DY64" s="1233" t="s">
        <v>1890</v>
      </c>
    </row>
    <row r="65" spans="2:129" x14ac:dyDescent="0.25">
      <c r="B65" s="1668"/>
      <c r="C65" s="1505" t="s">
        <v>1617</v>
      </c>
      <c r="D65" s="1439" t="s">
        <v>1749</v>
      </c>
      <c r="E65" s="1267" t="s">
        <v>814</v>
      </c>
      <c r="F65" s="1438" t="s">
        <v>1890</v>
      </c>
      <c r="G65" s="1438" t="s">
        <v>1890</v>
      </c>
      <c r="H65" s="1439" t="s">
        <v>84</v>
      </c>
      <c r="I65" s="1476" t="s">
        <v>1890</v>
      </c>
      <c r="J65" s="1477" t="s">
        <v>1890</v>
      </c>
      <c r="K65" s="1477" t="s">
        <v>1890</v>
      </c>
      <c r="L65" s="1477" t="s">
        <v>1890</v>
      </c>
      <c r="M65" s="1477" t="s">
        <v>1890</v>
      </c>
      <c r="N65" s="1509" t="s">
        <v>1890</v>
      </c>
      <c r="O65" s="1509">
        <v>0.96618357487922713</v>
      </c>
      <c r="P65" s="1509">
        <v>0.93351070036640305</v>
      </c>
      <c r="Q65" s="1509">
        <v>0.90194270566802237</v>
      </c>
      <c r="R65" s="1509">
        <v>0.87144222769857238</v>
      </c>
      <c r="S65" s="1509">
        <v>0.84197316685852408</v>
      </c>
      <c r="T65" s="1509">
        <v>0.81350064430775282</v>
      </c>
      <c r="U65" s="1509">
        <v>0.78599096068381924</v>
      </c>
      <c r="V65" s="1509">
        <v>0.75941155621625056</v>
      </c>
      <c r="W65" s="1509">
        <v>0.73373097218961414</v>
      </c>
      <c r="X65" s="1509">
        <v>0.70891881370977217</v>
      </c>
      <c r="Y65" s="1509">
        <v>0.68494571372924851</v>
      </c>
      <c r="Z65" s="1509">
        <v>0.66178329828912907</v>
      </c>
      <c r="AA65" s="1509">
        <v>0.63940415293635666</v>
      </c>
      <c r="AB65" s="1509">
        <v>0.61778179027667313</v>
      </c>
      <c r="AC65" s="1509">
        <v>0.59689061862480497</v>
      </c>
      <c r="AD65" s="1509">
        <v>0.57670591171478747</v>
      </c>
      <c r="AE65" s="1509">
        <v>0.55720377943457733</v>
      </c>
      <c r="AF65" s="1509">
        <v>0.53836113955031628</v>
      </c>
      <c r="AG65" s="1509">
        <v>0.520155690386779</v>
      </c>
      <c r="AH65" s="1509">
        <v>0.50256588443167061</v>
      </c>
      <c r="AI65" s="1509">
        <v>0.48557090283253201</v>
      </c>
      <c r="AJ65" s="1509">
        <v>0.46915063075606961</v>
      </c>
      <c r="AK65" s="1509">
        <v>0.45328563358074364</v>
      </c>
      <c r="AL65" s="1509">
        <v>0.43795713389443836</v>
      </c>
      <c r="AM65" s="1509">
        <v>0.42314698926998878</v>
      </c>
      <c r="AN65" s="1509">
        <v>0.40883767079225974</v>
      </c>
      <c r="AO65" s="1509">
        <v>0.39501224231136212</v>
      </c>
      <c r="AP65" s="1509">
        <v>0.38165434039745133</v>
      </c>
      <c r="AQ65" s="1509">
        <v>0.36874815497338298</v>
      </c>
      <c r="AR65" s="1509">
        <v>0.35627841060230242</v>
      </c>
      <c r="AS65" s="1509">
        <v>0.3459013695167984</v>
      </c>
      <c r="AT65" s="1509">
        <v>0.33582657234640623</v>
      </c>
      <c r="AU65" s="1509">
        <v>0.32604521587029728</v>
      </c>
      <c r="AV65" s="1509">
        <v>0.31654875327213333</v>
      </c>
      <c r="AW65" s="1509">
        <v>0.30732888667197411</v>
      </c>
      <c r="AX65" s="1509">
        <v>0.29837755987570302</v>
      </c>
      <c r="AY65" s="1509">
        <v>0.28968695133563405</v>
      </c>
      <c r="AZ65" s="1509">
        <v>0.28124946731614947</v>
      </c>
      <c r="BA65" s="1509">
        <v>0.27305773525839755</v>
      </c>
      <c r="BB65" s="1509">
        <v>0.26510459733825009</v>
      </c>
      <c r="BC65" s="1509">
        <v>0.25738310421189325</v>
      </c>
      <c r="BD65" s="1509">
        <v>0.24988650894358566</v>
      </c>
      <c r="BE65" s="1509">
        <v>0.24260826111027742</v>
      </c>
      <c r="BF65" s="1509">
        <v>0.23554200107793916</v>
      </c>
      <c r="BG65" s="1509">
        <v>0.22868155444460117</v>
      </c>
      <c r="BH65" s="1509">
        <v>0.22202092664524387</v>
      </c>
      <c r="BI65" s="1509">
        <v>0.215554297713829</v>
      </c>
      <c r="BJ65" s="1509">
        <v>0.20927601719789227</v>
      </c>
      <c r="BK65" s="1509">
        <v>0.20318059922125464</v>
      </c>
      <c r="BL65" s="1509">
        <v>0.19726271769053846</v>
      </c>
      <c r="BM65" s="1509">
        <v>0.19151720164129948</v>
      </c>
      <c r="BN65" s="1509">
        <v>0.18593903071970824</v>
      </c>
      <c r="BO65" s="1509">
        <v>0.18052333079583327</v>
      </c>
      <c r="BP65" s="1509">
        <v>0.17526536970469248</v>
      </c>
      <c r="BQ65" s="1509">
        <v>0.17016055311135189</v>
      </c>
      <c r="BR65" s="1509">
        <v>0.16520442049645817</v>
      </c>
      <c r="BS65" s="1509">
        <v>0.16039264125869726</v>
      </c>
      <c r="BT65" s="1509">
        <v>0.15572101093077401</v>
      </c>
      <c r="BU65" s="1509">
        <v>0.15118544750560586</v>
      </c>
      <c r="BV65" s="1509">
        <v>0.14678198786952024</v>
      </c>
      <c r="BW65" s="1509">
        <v>0.14250678433934003</v>
      </c>
      <c r="BX65" s="1509">
        <v>0.13835610130033013</v>
      </c>
      <c r="BY65" s="1509">
        <v>0.13432631194206807</v>
      </c>
      <c r="BZ65" s="1509">
        <v>0.13041389508938647</v>
      </c>
      <c r="CA65" s="1509">
        <v>0.12661543212561796</v>
      </c>
      <c r="CB65" s="1509">
        <v>0.12292760400545433</v>
      </c>
      <c r="CC65" s="1509">
        <v>0.11934718835481004</v>
      </c>
      <c r="CD65" s="1509">
        <v>0.11587105665515537</v>
      </c>
      <c r="CE65" s="1509">
        <v>0.11249617150985959</v>
      </c>
      <c r="CF65" s="1509">
        <v>0.10921958399015494</v>
      </c>
      <c r="CG65" s="1509">
        <v>0.10603843105840287</v>
      </c>
      <c r="CH65" s="1509">
        <v>0.10294993306641054</v>
      </c>
      <c r="CI65" s="1509">
        <v>9.9951391326612168E-2</v>
      </c>
      <c r="CJ65" s="1509">
        <v>9.7040185753992411E-2</v>
      </c>
      <c r="CK65" s="1509">
        <v>9.4213772576691654E-2</v>
      </c>
      <c r="CL65" s="1509">
        <v>9.1915875684577236E-2</v>
      </c>
      <c r="CM65" s="1509">
        <v>8.9674025058124135E-2</v>
      </c>
      <c r="CN65" s="1509">
        <v>8.7486853715243049E-2</v>
      </c>
      <c r="CO65" s="1509">
        <v>8.5353028014871282E-2</v>
      </c>
      <c r="CP65" s="1510">
        <v>8.3271246843776875E-2</v>
      </c>
      <c r="CQ65" s="1508" t="s">
        <v>1890</v>
      </c>
      <c r="CR65" s="1508" t="s">
        <v>1890</v>
      </c>
      <c r="CS65" s="1508" t="s">
        <v>1890</v>
      </c>
      <c r="CT65" s="1508" t="s">
        <v>1890</v>
      </c>
      <c r="CU65" s="1508" t="s">
        <v>1890</v>
      </c>
      <c r="CV65" s="1508" t="s">
        <v>1890</v>
      </c>
      <c r="CW65" s="1508" t="s">
        <v>1890</v>
      </c>
      <c r="CX65" s="1508" t="s">
        <v>1890</v>
      </c>
      <c r="CY65" s="1508" t="s">
        <v>1890</v>
      </c>
      <c r="CZ65" s="1508" t="s">
        <v>1890</v>
      </c>
      <c r="DA65" s="1508" t="s">
        <v>1890</v>
      </c>
      <c r="DB65" s="1508" t="s">
        <v>1890</v>
      </c>
      <c r="DC65" s="1508" t="s">
        <v>1890</v>
      </c>
      <c r="DD65" s="1508" t="s">
        <v>1890</v>
      </c>
      <c r="DE65" s="1508" t="s">
        <v>1890</v>
      </c>
      <c r="DF65" s="1508" t="s">
        <v>1890</v>
      </c>
      <c r="DG65" s="1508" t="s">
        <v>1890</v>
      </c>
      <c r="DH65" s="1508" t="s">
        <v>1890</v>
      </c>
      <c r="DI65" s="1508" t="s">
        <v>1890</v>
      </c>
      <c r="DJ65" s="1508" t="s">
        <v>1890</v>
      </c>
      <c r="DK65" s="1508" t="s">
        <v>1890</v>
      </c>
      <c r="DL65" s="1508" t="s">
        <v>1890</v>
      </c>
      <c r="DM65" s="1508" t="s">
        <v>1890</v>
      </c>
      <c r="DN65" s="1508" t="s">
        <v>1890</v>
      </c>
      <c r="DO65" s="1508" t="s">
        <v>1890</v>
      </c>
      <c r="DP65" s="1508" t="s">
        <v>1890</v>
      </c>
      <c r="DQ65" s="1508" t="s">
        <v>1890</v>
      </c>
      <c r="DR65" s="1508" t="s">
        <v>1890</v>
      </c>
      <c r="DS65" s="1508" t="s">
        <v>1890</v>
      </c>
      <c r="DT65" s="1233" t="s">
        <v>1890</v>
      </c>
      <c r="DU65" s="1233" t="s">
        <v>1890</v>
      </c>
      <c r="DV65" s="1233" t="s">
        <v>1890</v>
      </c>
      <c r="DW65" s="1233" t="s">
        <v>1890</v>
      </c>
      <c r="DX65" s="1233" t="s">
        <v>1890</v>
      </c>
      <c r="DY65" s="1233" t="s">
        <v>1890</v>
      </c>
    </row>
    <row r="66" spans="2:129" x14ac:dyDescent="0.25">
      <c r="B66" s="1668"/>
      <c r="C66" s="1505" t="s">
        <v>1617</v>
      </c>
      <c r="D66" s="1439" t="s">
        <v>1749</v>
      </c>
      <c r="E66" s="1267" t="s">
        <v>815</v>
      </c>
      <c r="F66" s="1438" t="s">
        <v>816</v>
      </c>
      <c r="G66" s="1438" t="s">
        <v>1890</v>
      </c>
      <c r="H66" s="1439" t="s">
        <v>817</v>
      </c>
      <c r="I66" s="1476" t="s">
        <v>1890</v>
      </c>
      <c r="J66" s="1477" t="s">
        <v>1890</v>
      </c>
      <c r="K66" s="1477" t="s">
        <v>1890</v>
      </c>
      <c r="L66" s="1477" t="s">
        <v>1890</v>
      </c>
      <c r="M66" s="1477" t="s">
        <v>1890</v>
      </c>
      <c r="N66" s="1509" t="s">
        <v>1890</v>
      </c>
      <c r="O66" s="1509" t="s">
        <v>1890</v>
      </c>
      <c r="P66" s="1509" t="s">
        <v>1890</v>
      </c>
      <c r="Q66" s="1509" t="s">
        <v>1890</v>
      </c>
      <c r="R66" s="1509" t="s">
        <v>1890</v>
      </c>
      <c r="S66" s="1509" t="s">
        <v>1890</v>
      </c>
      <c r="T66" s="1509" t="s">
        <v>1890</v>
      </c>
      <c r="U66" s="1509" t="s">
        <v>1890</v>
      </c>
      <c r="V66" s="1509" t="s">
        <v>1890</v>
      </c>
      <c r="W66" s="1509" t="s">
        <v>1890</v>
      </c>
      <c r="X66" s="1509" t="s">
        <v>1890</v>
      </c>
      <c r="Y66" s="1509" t="s">
        <v>1890</v>
      </c>
      <c r="Z66" s="1509" t="s">
        <v>1890</v>
      </c>
      <c r="AA66" s="1509" t="s">
        <v>1890</v>
      </c>
      <c r="AB66" s="1509" t="s">
        <v>1890</v>
      </c>
      <c r="AC66" s="1509" t="s">
        <v>1890</v>
      </c>
      <c r="AD66" s="1509" t="s">
        <v>1890</v>
      </c>
      <c r="AE66" s="1509" t="s">
        <v>1890</v>
      </c>
      <c r="AF66" s="1509" t="s">
        <v>1890</v>
      </c>
      <c r="AG66" s="1509" t="s">
        <v>1890</v>
      </c>
      <c r="AH66" s="1509" t="s">
        <v>1890</v>
      </c>
      <c r="AI66" s="1509" t="s">
        <v>1890</v>
      </c>
      <c r="AJ66" s="1509" t="s">
        <v>1890</v>
      </c>
      <c r="AK66" s="1509" t="s">
        <v>1890</v>
      </c>
      <c r="AL66" s="1509" t="s">
        <v>1890</v>
      </c>
      <c r="AM66" s="1509" t="s">
        <v>1890</v>
      </c>
      <c r="AN66" s="1509" t="s">
        <v>1890</v>
      </c>
      <c r="AO66" s="1509" t="s">
        <v>1890</v>
      </c>
      <c r="AP66" s="1509" t="s">
        <v>1890</v>
      </c>
      <c r="AQ66" s="1509" t="s">
        <v>1890</v>
      </c>
      <c r="AR66" s="1509" t="s">
        <v>1890</v>
      </c>
      <c r="AS66" s="1509" t="s">
        <v>1890</v>
      </c>
      <c r="AT66" s="1509" t="s">
        <v>1890</v>
      </c>
      <c r="AU66" s="1509" t="s">
        <v>1890</v>
      </c>
      <c r="AV66" s="1509" t="s">
        <v>1890</v>
      </c>
      <c r="AW66" s="1509" t="s">
        <v>1890</v>
      </c>
      <c r="AX66" s="1509" t="s">
        <v>1890</v>
      </c>
      <c r="AY66" s="1509" t="s">
        <v>1890</v>
      </c>
      <c r="AZ66" s="1509" t="s">
        <v>1890</v>
      </c>
      <c r="BA66" s="1509" t="s">
        <v>1890</v>
      </c>
      <c r="BB66" s="1509" t="s">
        <v>1890</v>
      </c>
      <c r="BC66" s="1509" t="s">
        <v>1890</v>
      </c>
      <c r="BD66" s="1509" t="s">
        <v>1890</v>
      </c>
      <c r="BE66" s="1509" t="s">
        <v>1890</v>
      </c>
      <c r="BF66" s="1509" t="s">
        <v>1890</v>
      </c>
      <c r="BG66" s="1509" t="s">
        <v>1890</v>
      </c>
      <c r="BH66" s="1509" t="s">
        <v>1890</v>
      </c>
      <c r="BI66" s="1509" t="s">
        <v>1890</v>
      </c>
      <c r="BJ66" s="1509" t="s">
        <v>1890</v>
      </c>
      <c r="BK66" s="1509" t="s">
        <v>1890</v>
      </c>
      <c r="BL66" s="1509" t="s">
        <v>1890</v>
      </c>
      <c r="BM66" s="1509" t="s">
        <v>1890</v>
      </c>
      <c r="BN66" s="1509" t="s">
        <v>1890</v>
      </c>
      <c r="BO66" s="1509" t="s">
        <v>1890</v>
      </c>
      <c r="BP66" s="1509" t="s">
        <v>1890</v>
      </c>
      <c r="BQ66" s="1509" t="s">
        <v>1890</v>
      </c>
      <c r="BR66" s="1509" t="s">
        <v>1890</v>
      </c>
      <c r="BS66" s="1509" t="s">
        <v>1890</v>
      </c>
      <c r="BT66" s="1509" t="s">
        <v>1890</v>
      </c>
      <c r="BU66" s="1509" t="s">
        <v>1890</v>
      </c>
      <c r="BV66" s="1509" t="s">
        <v>1890</v>
      </c>
      <c r="BW66" s="1509" t="s">
        <v>1890</v>
      </c>
      <c r="BX66" s="1509" t="s">
        <v>1890</v>
      </c>
      <c r="BY66" s="1509" t="s">
        <v>1890</v>
      </c>
      <c r="BZ66" s="1509" t="s">
        <v>1890</v>
      </c>
      <c r="CA66" s="1509" t="s">
        <v>1890</v>
      </c>
      <c r="CB66" s="1509" t="s">
        <v>1890</v>
      </c>
      <c r="CC66" s="1509" t="s">
        <v>1890</v>
      </c>
      <c r="CD66" s="1509" t="s">
        <v>1890</v>
      </c>
      <c r="CE66" s="1509" t="s">
        <v>1890</v>
      </c>
      <c r="CF66" s="1509" t="s">
        <v>1890</v>
      </c>
      <c r="CG66" s="1509" t="s">
        <v>1890</v>
      </c>
      <c r="CH66" s="1509" t="s">
        <v>1890</v>
      </c>
      <c r="CI66" s="1509" t="s">
        <v>1890</v>
      </c>
      <c r="CJ66" s="1509" t="s">
        <v>1890</v>
      </c>
      <c r="CK66" s="1509" t="s">
        <v>1890</v>
      </c>
      <c r="CL66" s="1509" t="s">
        <v>1890</v>
      </c>
      <c r="CM66" s="1509" t="s">
        <v>1890</v>
      </c>
      <c r="CN66" s="1509" t="s">
        <v>1890</v>
      </c>
      <c r="CO66" s="1509" t="s">
        <v>1890</v>
      </c>
      <c r="CP66" s="1510" t="s">
        <v>1890</v>
      </c>
      <c r="CQ66" s="1508" t="s">
        <v>1890</v>
      </c>
      <c r="CR66" s="1508" t="s">
        <v>1890</v>
      </c>
      <c r="CS66" s="1508" t="s">
        <v>1890</v>
      </c>
      <c r="CT66" s="1508" t="s">
        <v>1890</v>
      </c>
      <c r="CU66" s="1508" t="s">
        <v>1890</v>
      </c>
      <c r="CV66" s="1508" t="s">
        <v>1890</v>
      </c>
      <c r="CW66" s="1508" t="s">
        <v>1890</v>
      </c>
      <c r="CX66" s="1508" t="s">
        <v>1890</v>
      </c>
      <c r="CY66" s="1508" t="s">
        <v>1890</v>
      </c>
      <c r="CZ66" s="1508" t="s">
        <v>1890</v>
      </c>
      <c r="DA66" s="1508" t="s">
        <v>1890</v>
      </c>
      <c r="DB66" s="1508" t="s">
        <v>1890</v>
      </c>
      <c r="DC66" s="1508" t="s">
        <v>1890</v>
      </c>
      <c r="DD66" s="1508" t="s">
        <v>1890</v>
      </c>
      <c r="DE66" s="1508" t="s">
        <v>1890</v>
      </c>
      <c r="DF66" s="1508" t="s">
        <v>1890</v>
      </c>
      <c r="DG66" s="1508" t="s">
        <v>1890</v>
      </c>
      <c r="DH66" s="1508" t="s">
        <v>1890</v>
      </c>
      <c r="DI66" s="1508" t="s">
        <v>1890</v>
      </c>
      <c r="DJ66" s="1508" t="s">
        <v>1890</v>
      </c>
      <c r="DK66" s="1508" t="s">
        <v>1890</v>
      </c>
      <c r="DL66" s="1508" t="s">
        <v>1890</v>
      </c>
      <c r="DM66" s="1508" t="s">
        <v>1890</v>
      </c>
      <c r="DN66" s="1508" t="s">
        <v>1890</v>
      </c>
      <c r="DO66" s="1508" t="s">
        <v>1890</v>
      </c>
      <c r="DP66" s="1508" t="s">
        <v>1890</v>
      </c>
      <c r="DQ66" s="1508" t="s">
        <v>1890</v>
      </c>
      <c r="DR66" s="1508" t="s">
        <v>1890</v>
      </c>
      <c r="DS66" s="1508" t="s">
        <v>1890</v>
      </c>
      <c r="DT66" s="1233" t="s">
        <v>1890</v>
      </c>
      <c r="DU66" s="1233" t="s">
        <v>1890</v>
      </c>
      <c r="DV66" s="1233" t="s">
        <v>1890</v>
      </c>
      <c r="DW66" s="1233" t="s">
        <v>1890</v>
      </c>
      <c r="DX66" s="1233" t="s">
        <v>1890</v>
      </c>
      <c r="DY66" s="1233" t="s">
        <v>1890</v>
      </c>
    </row>
    <row r="67" spans="2:129" x14ac:dyDescent="0.25">
      <c r="B67" s="1668"/>
      <c r="C67" s="1505" t="s">
        <v>1617</v>
      </c>
      <c r="D67" s="1439" t="s">
        <v>1749</v>
      </c>
      <c r="E67" s="1267" t="s">
        <v>815</v>
      </c>
      <c r="F67" s="1438" t="s">
        <v>818</v>
      </c>
      <c r="G67" s="1438" t="s">
        <v>1890</v>
      </c>
      <c r="H67" s="1439" t="s">
        <v>817</v>
      </c>
      <c r="I67" s="1476" t="s">
        <v>1890</v>
      </c>
      <c r="J67" s="1477" t="s">
        <v>1890</v>
      </c>
      <c r="K67" s="1477" t="s">
        <v>1890</v>
      </c>
      <c r="L67" s="1477" t="s">
        <v>1890</v>
      </c>
      <c r="M67" s="1477" t="s">
        <v>1890</v>
      </c>
      <c r="N67" s="1509" t="s">
        <v>1890</v>
      </c>
      <c r="O67" s="1509" t="s">
        <v>1890</v>
      </c>
      <c r="P67" s="1509" t="s">
        <v>1890</v>
      </c>
      <c r="Q67" s="1509" t="s">
        <v>1890</v>
      </c>
      <c r="R67" s="1509" t="s">
        <v>1890</v>
      </c>
      <c r="S67" s="1509" t="s">
        <v>1890</v>
      </c>
      <c r="T67" s="1509" t="s">
        <v>1890</v>
      </c>
      <c r="U67" s="1509" t="s">
        <v>1890</v>
      </c>
      <c r="V67" s="1509" t="s">
        <v>1890</v>
      </c>
      <c r="W67" s="1509" t="s">
        <v>1890</v>
      </c>
      <c r="X67" s="1509" t="s">
        <v>1890</v>
      </c>
      <c r="Y67" s="1509" t="s">
        <v>1890</v>
      </c>
      <c r="Z67" s="1509" t="s">
        <v>1890</v>
      </c>
      <c r="AA67" s="1509" t="s">
        <v>1890</v>
      </c>
      <c r="AB67" s="1509" t="s">
        <v>1890</v>
      </c>
      <c r="AC67" s="1509" t="s">
        <v>1890</v>
      </c>
      <c r="AD67" s="1509" t="s">
        <v>1890</v>
      </c>
      <c r="AE67" s="1509" t="s">
        <v>1890</v>
      </c>
      <c r="AF67" s="1509" t="s">
        <v>1890</v>
      </c>
      <c r="AG67" s="1509" t="s">
        <v>1890</v>
      </c>
      <c r="AH67" s="1509" t="s">
        <v>1890</v>
      </c>
      <c r="AI67" s="1509" t="s">
        <v>1890</v>
      </c>
      <c r="AJ67" s="1509" t="s">
        <v>1890</v>
      </c>
      <c r="AK67" s="1509" t="s">
        <v>1890</v>
      </c>
      <c r="AL67" s="1509" t="s">
        <v>1890</v>
      </c>
      <c r="AM67" s="1509" t="s">
        <v>1890</v>
      </c>
      <c r="AN67" s="1509" t="s">
        <v>1890</v>
      </c>
      <c r="AO67" s="1509" t="s">
        <v>1890</v>
      </c>
      <c r="AP67" s="1509" t="s">
        <v>1890</v>
      </c>
      <c r="AQ67" s="1509" t="s">
        <v>1890</v>
      </c>
      <c r="AR67" s="1509" t="s">
        <v>1890</v>
      </c>
      <c r="AS67" s="1509" t="s">
        <v>1890</v>
      </c>
      <c r="AT67" s="1509" t="s">
        <v>1890</v>
      </c>
      <c r="AU67" s="1509" t="s">
        <v>1890</v>
      </c>
      <c r="AV67" s="1509" t="s">
        <v>1890</v>
      </c>
      <c r="AW67" s="1509" t="s">
        <v>1890</v>
      </c>
      <c r="AX67" s="1509" t="s">
        <v>1890</v>
      </c>
      <c r="AY67" s="1509" t="s">
        <v>1890</v>
      </c>
      <c r="AZ67" s="1509" t="s">
        <v>1890</v>
      </c>
      <c r="BA67" s="1509" t="s">
        <v>1890</v>
      </c>
      <c r="BB67" s="1509" t="s">
        <v>1890</v>
      </c>
      <c r="BC67" s="1509" t="s">
        <v>1890</v>
      </c>
      <c r="BD67" s="1509" t="s">
        <v>1890</v>
      </c>
      <c r="BE67" s="1509" t="s">
        <v>1890</v>
      </c>
      <c r="BF67" s="1509" t="s">
        <v>1890</v>
      </c>
      <c r="BG67" s="1509" t="s">
        <v>1890</v>
      </c>
      <c r="BH67" s="1509" t="s">
        <v>1890</v>
      </c>
      <c r="BI67" s="1509" t="s">
        <v>1890</v>
      </c>
      <c r="BJ67" s="1509" t="s">
        <v>1890</v>
      </c>
      <c r="BK67" s="1509" t="s">
        <v>1890</v>
      </c>
      <c r="BL67" s="1509" t="s">
        <v>1890</v>
      </c>
      <c r="BM67" s="1509" t="s">
        <v>1890</v>
      </c>
      <c r="BN67" s="1509" t="s">
        <v>1890</v>
      </c>
      <c r="BO67" s="1509" t="s">
        <v>1890</v>
      </c>
      <c r="BP67" s="1509" t="s">
        <v>1890</v>
      </c>
      <c r="BQ67" s="1509" t="s">
        <v>1890</v>
      </c>
      <c r="BR67" s="1509" t="s">
        <v>1890</v>
      </c>
      <c r="BS67" s="1509" t="s">
        <v>1890</v>
      </c>
      <c r="BT67" s="1509" t="s">
        <v>1890</v>
      </c>
      <c r="BU67" s="1509" t="s">
        <v>1890</v>
      </c>
      <c r="BV67" s="1509" t="s">
        <v>1890</v>
      </c>
      <c r="BW67" s="1509" t="s">
        <v>1890</v>
      </c>
      <c r="BX67" s="1509" t="s">
        <v>1890</v>
      </c>
      <c r="BY67" s="1509" t="s">
        <v>1890</v>
      </c>
      <c r="BZ67" s="1509" t="s">
        <v>1890</v>
      </c>
      <c r="CA67" s="1509" t="s">
        <v>1890</v>
      </c>
      <c r="CB67" s="1509" t="s">
        <v>1890</v>
      </c>
      <c r="CC67" s="1509" t="s">
        <v>1890</v>
      </c>
      <c r="CD67" s="1509" t="s">
        <v>1890</v>
      </c>
      <c r="CE67" s="1509" t="s">
        <v>1890</v>
      </c>
      <c r="CF67" s="1509" t="s">
        <v>1890</v>
      </c>
      <c r="CG67" s="1509" t="s">
        <v>1890</v>
      </c>
      <c r="CH67" s="1509" t="s">
        <v>1890</v>
      </c>
      <c r="CI67" s="1509" t="s">
        <v>1890</v>
      </c>
      <c r="CJ67" s="1509" t="s">
        <v>1890</v>
      </c>
      <c r="CK67" s="1509" t="s">
        <v>1890</v>
      </c>
      <c r="CL67" s="1509" t="s">
        <v>1890</v>
      </c>
      <c r="CM67" s="1509" t="s">
        <v>1890</v>
      </c>
      <c r="CN67" s="1509" t="s">
        <v>1890</v>
      </c>
      <c r="CO67" s="1509" t="s">
        <v>1890</v>
      </c>
      <c r="CP67" s="1510" t="s">
        <v>1890</v>
      </c>
      <c r="CQ67" s="1508" t="s">
        <v>1890</v>
      </c>
      <c r="CR67" s="1508" t="s">
        <v>1890</v>
      </c>
      <c r="CS67" s="1508" t="s">
        <v>1890</v>
      </c>
      <c r="CT67" s="1508" t="s">
        <v>1890</v>
      </c>
      <c r="CU67" s="1508" t="s">
        <v>1890</v>
      </c>
      <c r="CV67" s="1508" t="s">
        <v>1890</v>
      </c>
      <c r="CW67" s="1508" t="s">
        <v>1890</v>
      </c>
      <c r="CX67" s="1508" t="s">
        <v>1890</v>
      </c>
      <c r="CY67" s="1508" t="s">
        <v>1890</v>
      </c>
      <c r="CZ67" s="1508" t="s">
        <v>1890</v>
      </c>
      <c r="DA67" s="1508" t="s">
        <v>1890</v>
      </c>
      <c r="DB67" s="1508" t="s">
        <v>1890</v>
      </c>
      <c r="DC67" s="1508" t="s">
        <v>1890</v>
      </c>
      <c r="DD67" s="1508" t="s">
        <v>1890</v>
      </c>
      <c r="DE67" s="1508" t="s">
        <v>1890</v>
      </c>
      <c r="DF67" s="1508" t="s">
        <v>1890</v>
      </c>
      <c r="DG67" s="1508" t="s">
        <v>1890</v>
      </c>
      <c r="DH67" s="1508" t="s">
        <v>1890</v>
      </c>
      <c r="DI67" s="1508" t="s">
        <v>1890</v>
      </c>
      <c r="DJ67" s="1508" t="s">
        <v>1890</v>
      </c>
      <c r="DK67" s="1508" t="s">
        <v>1890</v>
      </c>
      <c r="DL67" s="1508" t="s">
        <v>1890</v>
      </c>
      <c r="DM67" s="1508" t="s">
        <v>1890</v>
      </c>
      <c r="DN67" s="1508" t="s">
        <v>1890</v>
      </c>
      <c r="DO67" s="1508" t="s">
        <v>1890</v>
      </c>
      <c r="DP67" s="1508" t="s">
        <v>1890</v>
      </c>
      <c r="DQ67" s="1508" t="s">
        <v>1890</v>
      </c>
      <c r="DR67" s="1508" t="s">
        <v>1890</v>
      </c>
      <c r="DS67" s="1508" t="s">
        <v>1890</v>
      </c>
      <c r="DT67" s="1233" t="s">
        <v>1890</v>
      </c>
      <c r="DU67" s="1233" t="s">
        <v>1890</v>
      </c>
      <c r="DV67" s="1233" t="s">
        <v>1890</v>
      </c>
      <c r="DW67" s="1233" t="s">
        <v>1890</v>
      </c>
      <c r="DX67" s="1233" t="s">
        <v>1890</v>
      </c>
      <c r="DY67" s="1233" t="s">
        <v>1890</v>
      </c>
    </row>
    <row r="68" spans="2:129" ht="14.4" thickBot="1" x14ac:dyDescent="0.3">
      <c r="B68" s="1668"/>
      <c r="C68" s="1505" t="s">
        <v>1617</v>
      </c>
      <c r="D68" s="1439" t="s">
        <v>1749</v>
      </c>
      <c r="E68" s="1267" t="s">
        <v>819</v>
      </c>
      <c r="F68" s="1438" t="s">
        <v>1890</v>
      </c>
      <c r="G68" s="1438" t="s">
        <v>1890</v>
      </c>
      <c r="H68" s="1439" t="s">
        <v>84</v>
      </c>
      <c r="I68" s="1476" t="s">
        <v>1890</v>
      </c>
      <c r="J68" s="1477" t="s">
        <v>1890</v>
      </c>
      <c r="K68" s="1477" t="s">
        <v>1890</v>
      </c>
      <c r="L68" s="1477" t="s">
        <v>1890</v>
      </c>
      <c r="M68" s="1477" t="s">
        <v>1890</v>
      </c>
      <c r="N68" s="1509" t="s">
        <v>1890</v>
      </c>
      <c r="O68" s="1509">
        <v>2.7174562762062468E-2</v>
      </c>
      <c r="P68" s="1509">
        <v>2.900266737298355E-2</v>
      </c>
      <c r="Q68" s="1509">
        <v>3.0676056570761032E-2</v>
      </c>
      <c r="R68" s="1509">
        <v>3.2203103669622889E-2</v>
      </c>
      <c r="S68" s="1509">
        <v>3.3591792597594677E-2</v>
      </c>
      <c r="T68" s="1509">
        <v>3.484973465648962E-2</v>
      </c>
      <c r="U68" s="1509">
        <v>3.598418459365571E-2</v>
      </c>
      <c r="V68" s="1509">
        <v>3.700205601286162E-2</v>
      </c>
      <c r="W68" s="1509">
        <v>3.7909936150638618E-2</v>
      </c>
      <c r="X68" s="1509">
        <v>3.8714100043371197E-2</v>
      </c>
      <c r="Y68" s="1509">
        <v>3.9643271057071779E-2</v>
      </c>
      <c r="Z68" s="1509">
        <v>4.0677360487313449E-2</v>
      </c>
      <c r="AA68" s="1509">
        <v>4.1589911170979807E-2</v>
      </c>
      <c r="AB68" s="1509">
        <v>4.2387974891651393E-2</v>
      </c>
      <c r="AC68" s="1509">
        <v>4.307837237565456E-2</v>
      </c>
      <c r="AD68" s="1509">
        <v>4.3667697584773492E-2</v>
      </c>
      <c r="AE68" s="1509">
        <v>4.4161983168734903E-2</v>
      </c>
      <c r="AF68" s="1509">
        <v>4.4567220662539854E-2</v>
      </c>
      <c r="AG68" s="1509">
        <v>4.4888842963627301E-2</v>
      </c>
      <c r="AH68" s="1509">
        <v>4.5131935450011589E-2</v>
      </c>
      <c r="AI68" s="1509">
        <v>4.5563658526007848E-2</v>
      </c>
      <c r="AJ68" s="1509">
        <v>4.6154386414789708E-2</v>
      </c>
      <c r="AK68" s="1509">
        <v>4.6633824119090971E-2</v>
      </c>
      <c r="AL68" s="1509">
        <v>4.7009329369182153E-2</v>
      </c>
      <c r="AM68" s="1509">
        <v>4.7287620627168021E-2</v>
      </c>
      <c r="AN68" s="1509">
        <v>4.6586662964854662E-2</v>
      </c>
      <c r="AO68" s="1509">
        <v>4.5011268565076971E-2</v>
      </c>
      <c r="AP68" s="1509">
        <v>4.3489148372055052E-2</v>
      </c>
      <c r="AQ68" s="1509">
        <v>4.2018500842565268E-2</v>
      </c>
      <c r="AR68" s="1509">
        <v>4.0597585355135531E-2</v>
      </c>
      <c r="AS68" s="1509">
        <v>3.9415131412752935E-2</v>
      </c>
      <c r="AT68" s="1509">
        <v>3.8267117876459159E-2</v>
      </c>
      <c r="AU68" s="1509">
        <v>3.7152541627630251E-2</v>
      </c>
      <c r="AV68" s="1509">
        <v>3.607042876468957E-2</v>
      </c>
      <c r="AW68" s="1509">
        <v>3.5019833752125792E-2</v>
      </c>
      <c r="AX68" s="1509">
        <v>3.3999838594296887E-2</v>
      </c>
      <c r="AY68" s="1509">
        <v>3.3009552033297952E-2</v>
      </c>
      <c r="AZ68" s="1509">
        <v>3.204810877019218E-2</v>
      </c>
      <c r="BA68" s="1509">
        <v>3.1114668708924445E-2</v>
      </c>
      <c r="BB68" s="1509">
        <v>3.020841622225675E-2</v>
      </c>
      <c r="BC68" s="1509">
        <v>2.9328559439084217E-2</v>
      </c>
      <c r="BD68" s="1509">
        <v>2.8474329552508948E-2</v>
      </c>
      <c r="BE68" s="1509">
        <v>2.7644980148066947E-2</v>
      </c>
      <c r="BF68" s="1509">
        <v>2.6839786551521298E-2</v>
      </c>
      <c r="BG68" s="1509">
        <v>2.605804519565175E-2</v>
      </c>
      <c r="BH68" s="1509">
        <v>2.529907300548714E-2</v>
      </c>
      <c r="BI68" s="1509">
        <v>2.4562206801443824E-2</v>
      </c>
      <c r="BJ68" s="1509">
        <v>2.3846802719848376E-2</v>
      </c>
      <c r="BK68" s="1509">
        <v>2.3152235650338231E-2</v>
      </c>
      <c r="BL68" s="1509">
        <v>2.2477898689648765E-2</v>
      </c>
      <c r="BM68" s="1509">
        <v>2.1823202611309482E-2</v>
      </c>
      <c r="BN68" s="1509">
        <v>2.1187575350785907E-2</v>
      </c>
      <c r="BO68" s="1509">
        <v>2.0570461505617386E-2</v>
      </c>
      <c r="BP68" s="1509">
        <v>1.9971321850113966E-2</v>
      </c>
      <c r="BQ68" s="1509">
        <v>1.9389632864188312E-2</v>
      </c>
      <c r="BR68" s="1509">
        <v>1.8824886275910988E-2</v>
      </c>
      <c r="BS68" s="1509">
        <v>1.827658861738931E-2</v>
      </c>
      <c r="BT68" s="1509">
        <v>1.7744260793581847E-2</v>
      </c>
      <c r="BU68" s="1509">
        <v>1.7227437663671703E-2</v>
      </c>
      <c r="BV68" s="1509">
        <v>1.6725667634632718E-2</v>
      </c>
      <c r="BW68" s="1509">
        <v>1.6238512266633705E-2</v>
      </c>
      <c r="BX68" s="1509">
        <v>1.5765545889935638E-2</v>
      </c>
      <c r="BY68" s="1509">
        <v>1.5306355232947218E-2</v>
      </c>
      <c r="BZ68" s="1509">
        <v>1.4860539061113804E-2</v>
      </c>
      <c r="CA68" s="1509">
        <v>1.4427707826324085E-2</v>
      </c>
      <c r="CB68" s="1509">
        <v>1.4007483326528238E-2</v>
      </c>
      <c r="CC68" s="1509">
        <v>1.3599498375270134E-2</v>
      </c>
      <c r="CD68" s="1509">
        <v>1.320339648084479E-2</v>
      </c>
      <c r="CE68" s="1509">
        <v>1.2818831534800767E-2</v>
      </c>
      <c r="CF68" s="1509">
        <v>1.2445467509515308E-2</v>
      </c>
      <c r="CG68" s="1509">
        <v>1.208297816457797E-2</v>
      </c>
      <c r="CH68" s="1509">
        <v>1.1731046761726184E-2</v>
      </c>
      <c r="CI68" s="1509">
        <v>1.1389365788083673E-2</v>
      </c>
      <c r="CJ68" s="1509">
        <v>1.1057636687459878E-2</v>
      </c>
      <c r="CK68" s="1509">
        <v>1.0735569599475608E-2</v>
      </c>
      <c r="CL68" s="1509">
        <v>8.0237715038256989E-3</v>
      </c>
      <c r="CM68" s="1509">
        <v>7.8280697598299507E-3</v>
      </c>
      <c r="CN68" s="1509">
        <v>7.6371412291023908E-3</v>
      </c>
      <c r="CO68" s="1509">
        <v>7.4508694918072119E-3</v>
      </c>
      <c r="CP68" s="1510">
        <v>7.2691409676167926E-3</v>
      </c>
      <c r="CQ68" s="1508" t="s">
        <v>1890</v>
      </c>
      <c r="CR68" s="1508" t="s">
        <v>1890</v>
      </c>
      <c r="CS68" s="1508" t="s">
        <v>1890</v>
      </c>
      <c r="CT68" s="1508" t="s">
        <v>1890</v>
      </c>
      <c r="CU68" s="1508" t="s">
        <v>1890</v>
      </c>
      <c r="CV68" s="1508" t="s">
        <v>1890</v>
      </c>
      <c r="CW68" s="1508" t="s">
        <v>1890</v>
      </c>
      <c r="CX68" s="1508" t="s">
        <v>1890</v>
      </c>
      <c r="CY68" s="1508" t="s">
        <v>1890</v>
      </c>
      <c r="CZ68" s="1508" t="s">
        <v>1890</v>
      </c>
      <c r="DA68" s="1508" t="s">
        <v>1890</v>
      </c>
      <c r="DB68" s="1508" t="s">
        <v>1890</v>
      </c>
      <c r="DC68" s="1508" t="s">
        <v>1890</v>
      </c>
      <c r="DD68" s="1508" t="s">
        <v>1890</v>
      </c>
      <c r="DE68" s="1508" t="s">
        <v>1890</v>
      </c>
      <c r="DF68" s="1508" t="s">
        <v>1890</v>
      </c>
      <c r="DG68" s="1508" t="s">
        <v>1890</v>
      </c>
      <c r="DH68" s="1508" t="s">
        <v>1890</v>
      </c>
      <c r="DI68" s="1508" t="s">
        <v>1890</v>
      </c>
      <c r="DJ68" s="1508" t="s">
        <v>1890</v>
      </c>
      <c r="DK68" s="1508" t="s">
        <v>1890</v>
      </c>
      <c r="DL68" s="1508" t="s">
        <v>1890</v>
      </c>
      <c r="DM68" s="1508" t="s">
        <v>1890</v>
      </c>
      <c r="DN68" s="1508" t="s">
        <v>1890</v>
      </c>
      <c r="DO68" s="1508" t="s">
        <v>1890</v>
      </c>
      <c r="DP68" s="1508" t="s">
        <v>1890</v>
      </c>
      <c r="DQ68" s="1508" t="s">
        <v>1890</v>
      </c>
      <c r="DR68" s="1508" t="s">
        <v>1890</v>
      </c>
      <c r="DS68" s="1508" t="s">
        <v>1890</v>
      </c>
      <c r="DT68" s="1233" t="s">
        <v>1890</v>
      </c>
      <c r="DU68" s="1233" t="s">
        <v>1890</v>
      </c>
      <c r="DV68" s="1233" t="s">
        <v>1890</v>
      </c>
      <c r="DW68" s="1233" t="s">
        <v>1890</v>
      </c>
      <c r="DX68" s="1233" t="s">
        <v>1890</v>
      </c>
      <c r="DY68" s="1233" t="s">
        <v>1890</v>
      </c>
    </row>
    <row r="69" spans="2:129" ht="14.4" thickBot="1" x14ac:dyDescent="0.3">
      <c r="B69" s="1668"/>
      <c r="C69" s="1505" t="s">
        <v>1617</v>
      </c>
      <c r="D69" s="1439" t="s">
        <v>1749</v>
      </c>
      <c r="E69" s="1267" t="s">
        <v>820</v>
      </c>
      <c r="F69" s="1438" t="s">
        <v>1890</v>
      </c>
      <c r="G69" s="1438" t="s">
        <v>1890</v>
      </c>
      <c r="H69" s="1439" t="s">
        <v>84</v>
      </c>
      <c r="I69" s="1655">
        <f>IF(SUM(N68:CP68)&lt;&gt;0,SUM(N68:CP68),"")</f>
        <v>2.2508642675391712</v>
      </c>
      <c r="J69" s="1656"/>
      <c r="K69" s="1656"/>
      <c r="L69" s="1656"/>
      <c r="M69" s="1657"/>
      <c r="N69" s="1509" t="s">
        <v>1890</v>
      </c>
      <c r="O69" s="1509" t="s">
        <v>1890</v>
      </c>
      <c r="P69" s="1509" t="s">
        <v>1890</v>
      </c>
      <c r="Q69" s="1509" t="s">
        <v>1890</v>
      </c>
      <c r="R69" s="1509" t="s">
        <v>1890</v>
      </c>
      <c r="S69" s="1509" t="s">
        <v>1890</v>
      </c>
      <c r="T69" s="1509" t="s">
        <v>1890</v>
      </c>
      <c r="U69" s="1509" t="s">
        <v>1890</v>
      </c>
      <c r="V69" s="1509" t="s">
        <v>1890</v>
      </c>
      <c r="W69" s="1509" t="s">
        <v>1890</v>
      </c>
      <c r="X69" s="1509" t="s">
        <v>1890</v>
      </c>
      <c r="Y69" s="1509" t="s">
        <v>1890</v>
      </c>
      <c r="Z69" s="1509" t="s">
        <v>1890</v>
      </c>
      <c r="AA69" s="1509" t="s">
        <v>1890</v>
      </c>
      <c r="AB69" s="1509" t="s">
        <v>1890</v>
      </c>
      <c r="AC69" s="1509" t="s">
        <v>1890</v>
      </c>
      <c r="AD69" s="1509" t="s">
        <v>1890</v>
      </c>
      <c r="AE69" s="1509" t="s">
        <v>1890</v>
      </c>
      <c r="AF69" s="1509" t="s">
        <v>1890</v>
      </c>
      <c r="AG69" s="1509" t="s">
        <v>1890</v>
      </c>
      <c r="AH69" s="1509" t="s">
        <v>1890</v>
      </c>
      <c r="AI69" s="1509" t="s">
        <v>1890</v>
      </c>
      <c r="AJ69" s="1509" t="s">
        <v>1890</v>
      </c>
      <c r="AK69" s="1509" t="s">
        <v>1890</v>
      </c>
      <c r="AL69" s="1509" t="s">
        <v>1890</v>
      </c>
      <c r="AM69" s="1509" t="s">
        <v>1890</v>
      </c>
      <c r="AN69" s="1509" t="s">
        <v>1890</v>
      </c>
      <c r="AO69" s="1509" t="s">
        <v>1890</v>
      </c>
      <c r="AP69" s="1509" t="s">
        <v>1890</v>
      </c>
      <c r="AQ69" s="1509" t="s">
        <v>1890</v>
      </c>
      <c r="AR69" s="1509" t="s">
        <v>1890</v>
      </c>
      <c r="AS69" s="1509" t="s">
        <v>1890</v>
      </c>
      <c r="AT69" s="1509" t="s">
        <v>1890</v>
      </c>
      <c r="AU69" s="1509" t="s">
        <v>1890</v>
      </c>
      <c r="AV69" s="1509" t="s">
        <v>1890</v>
      </c>
      <c r="AW69" s="1509" t="s">
        <v>1890</v>
      </c>
      <c r="AX69" s="1509" t="s">
        <v>1890</v>
      </c>
      <c r="AY69" s="1509" t="s">
        <v>1890</v>
      </c>
      <c r="AZ69" s="1509" t="s">
        <v>1890</v>
      </c>
      <c r="BA69" s="1509" t="s">
        <v>1890</v>
      </c>
      <c r="BB69" s="1509" t="s">
        <v>1890</v>
      </c>
      <c r="BC69" s="1509" t="s">
        <v>1890</v>
      </c>
      <c r="BD69" s="1509" t="s">
        <v>1890</v>
      </c>
      <c r="BE69" s="1509" t="s">
        <v>1890</v>
      </c>
      <c r="BF69" s="1509" t="s">
        <v>1890</v>
      </c>
      <c r="BG69" s="1509" t="s">
        <v>1890</v>
      </c>
      <c r="BH69" s="1509" t="s">
        <v>1890</v>
      </c>
      <c r="BI69" s="1509" t="s">
        <v>1890</v>
      </c>
      <c r="BJ69" s="1509" t="s">
        <v>1890</v>
      </c>
      <c r="BK69" s="1509" t="s">
        <v>1890</v>
      </c>
      <c r="BL69" s="1509" t="s">
        <v>1890</v>
      </c>
      <c r="BM69" s="1509" t="s">
        <v>1890</v>
      </c>
      <c r="BN69" s="1509" t="s">
        <v>1890</v>
      </c>
      <c r="BO69" s="1509" t="s">
        <v>1890</v>
      </c>
      <c r="BP69" s="1509" t="s">
        <v>1890</v>
      </c>
      <c r="BQ69" s="1509" t="s">
        <v>1890</v>
      </c>
      <c r="BR69" s="1509" t="s">
        <v>1890</v>
      </c>
      <c r="BS69" s="1509" t="s">
        <v>1890</v>
      </c>
      <c r="BT69" s="1509" t="s">
        <v>1890</v>
      </c>
      <c r="BU69" s="1509" t="s">
        <v>1890</v>
      </c>
      <c r="BV69" s="1509" t="s">
        <v>1890</v>
      </c>
      <c r="BW69" s="1509" t="s">
        <v>1890</v>
      </c>
      <c r="BX69" s="1509" t="s">
        <v>1890</v>
      </c>
      <c r="BY69" s="1509" t="s">
        <v>1890</v>
      </c>
      <c r="BZ69" s="1509" t="s">
        <v>1890</v>
      </c>
      <c r="CA69" s="1509" t="s">
        <v>1890</v>
      </c>
      <c r="CB69" s="1509" t="s">
        <v>1890</v>
      </c>
      <c r="CC69" s="1509" t="s">
        <v>1890</v>
      </c>
      <c r="CD69" s="1509" t="s">
        <v>1890</v>
      </c>
      <c r="CE69" s="1509" t="s">
        <v>1890</v>
      </c>
      <c r="CF69" s="1509" t="s">
        <v>1890</v>
      </c>
      <c r="CG69" s="1509" t="s">
        <v>1890</v>
      </c>
      <c r="CH69" s="1509" t="s">
        <v>1890</v>
      </c>
      <c r="CI69" s="1509" t="s">
        <v>1890</v>
      </c>
      <c r="CJ69" s="1509" t="s">
        <v>1890</v>
      </c>
      <c r="CK69" s="1509" t="s">
        <v>1890</v>
      </c>
      <c r="CL69" s="1509" t="s">
        <v>1890</v>
      </c>
      <c r="CM69" s="1509" t="s">
        <v>1890</v>
      </c>
      <c r="CN69" s="1509" t="s">
        <v>1890</v>
      </c>
      <c r="CO69" s="1509" t="s">
        <v>1890</v>
      </c>
      <c r="CP69" s="1510" t="s">
        <v>1890</v>
      </c>
      <c r="CQ69" s="1508" t="s">
        <v>1890</v>
      </c>
      <c r="CR69" s="1508" t="s">
        <v>1890</v>
      </c>
      <c r="CS69" s="1508" t="s">
        <v>1890</v>
      </c>
      <c r="CT69" s="1508" t="s">
        <v>1890</v>
      </c>
      <c r="CU69" s="1508" t="s">
        <v>1890</v>
      </c>
      <c r="CV69" s="1508" t="s">
        <v>1890</v>
      </c>
      <c r="CW69" s="1508" t="s">
        <v>1890</v>
      </c>
      <c r="CX69" s="1508" t="s">
        <v>1890</v>
      </c>
      <c r="CY69" s="1508" t="s">
        <v>1890</v>
      </c>
      <c r="CZ69" s="1508" t="s">
        <v>1890</v>
      </c>
      <c r="DA69" s="1508" t="s">
        <v>1890</v>
      </c>
      <c r="DB69" s="1508" t="s">
        <v>1890</v>
      </c>
      <c r="DC69" s="1508" t="s">
        <v>1890</v>
      </c>
      <c r="DD69" s="1508" t="s">
        <v>1890</v>
      </c>
      <c r="DE69" s="1508" t="s">
        <v>1890</v>
      </c>
      <c r="DF69" s="1508" t="s">
        <v>1890</v>
      </c>
      <c r="DG69" s="1508" t="s">
        <v>1890</v>
      </c>
      <c r="DH69" s="1508" t="s">
        <v>1890</v>
      </c>
      <c r="DI69" s="1508" t="s">
        <v>1890</v>
      </c>
      <c r="DJ69" s="1508" t="s">
        <v>1890</v>
      </c>
      <c r="DK69" s="1508" t="s">
        <v>1890</v>
      </c>
      <c r="DL69" s="1508" t="s">
        <v>1890</v>
      </c>
      <c r="DM69" s="1508" t="s">
        <v>1890</v>
      </c>
      <c r="DN69" s="1508" t="s">
        <v>1890</v>
      </c>
      <c r="DO69" s="1508" t="s">
        <v>1890</v>
      </c>
      <c r="DP69" s="1508" t="s">
        <v>1890</v>
      </c>
      <c r="DQ69" s="1508" t="s">
        <v>1890</v>
      </c>
      <c r="DR69" s="1508" t="s">
        <v>1890</v>
      </c>
      <c r="DS69" s="1508" t="s">
        <v>1890</v>
      </c>
      <c r="DT69" s="1233" t="s">
        <v>1890</v>
      </c>
      <c r="DU69" s="1233" t="s">
        <v>1890</v>
      </c>
      <c r="DV69" s="1233" t="s">
        <v>1890</v>
      </c>
      <c r="DW69" s="1233" t="s">
        <v>1890</v>
      </c>
      <c r="DX69" s="1233" t="s">
        <v>1890</v>
      </c>
      <c r="DY69" s="1233" t="s">
        <v>1890</v>
      </c>
    </row>
    <row r="70" spans="2:129" x14ac:dyDescent="0.25">
      <c r="B70" s="1668"/>
      <c r="C70" s="1505" t="s">
        <v>1618</v>
      </c>
      <c r="D70" s="1439" t="s">
        <v>1750</v>
      </c>
      <c r="E70" s="1267" t="s">
        <v>815</v>
      </c>
      <c r="F70" s="1438" t="s">
        <v>1890</v>
      </c>
      <c r="G70" s="1438" t="s">
        <v>1890</v>
      </c>
      <c r="H70" s="1439" t="s">
        <v>84</v>
      </c>
      <c r="I70" s="1476" t="s">
        <v>1890</v>
      </c>
      <c r="J70" s="1477" t="s">
        <v>1890</v>
      </c>
      <c r="K70" s="1477" t="s">
        <v>1890</v>
      </c>
      <c r="L70" s="1477" t="s">
        <v>1890</v>
      </c>
      <c r="M70" s="1477" t="s">
        <v>1890</v>
      </c>
      <c r="N70" s="1509" t="s">
        <v>1890</v>
      </c>
      <c r="O70" s="1509">
        <v>4.7569885815889243</v>
      </c>
      <c r="P70" s="1509">
        <v>4.3969780732181505</v>
      </c>
      <c r="Q70" s="1509">
        <v>4.0651997999404168</v>
      </c>
      <c r="R70" s="1509">
        <v>3.7587711251250253</v>
      </c>
      <c r="S70" s="1509">
        <v>3.4761847158772956</v>
      </c>
      <c r="T70" s="1509">
        <v>3.2155481542564628</v>
      </c>
      <c r="U70" s="1509">
        <v>2.9753541073678478</v>
      </c>
      <c r="V70" s="1509">
        <v>2.7531930430659415</v>
      </c>
      <c r="W70" s="1509">
        <v>2.5485918568655528</v>
      </c>
      <c r="X70" s="1509">
        <v>2.3595701113868115</v>
      </c>
      <c r="Y70" s="1509">
        <v>2.7531979941593914</v>
      </c>
      <c r="Z70" s="1509">
        <v>2.5493887078502033</v>
      </c>
      <c r="AA70" s="1509">
        <v>2.3610546142394724</v>
      </c>
      <c r="AB70" s="1509">
        <v>2.1874776727478364</v>
      </c>
      <c r="AC70" s="1509">
        <v>2.0269904541233141</v>
      </c>
      <c r="AD70" s="1509">
        <v>1.8794332911033675</v>
      </c>
      <c r="AE70" s="1509">
        <v>1.7429634087108874</v>
      </c>
      <c r="AF70" s="1509">
        <v>1.6170271206641815</v>
      </c>
      <c r="AG70" s="1509">
        <v>1.5008956480123172</v>
      </c>
      <c r="AH70" s="1509">
        <v>1.3935254102804018</v>
      </c>
      <c r="AI70" s="1509">
        <v>1.8668753926897588</v>
      </c>
      <c r="AJ70" s="1509">
        <v>1.7322947705406655</v>
      </c>
      <c r="AK70" s="1509">
        <v>1.6082423735515612</v>
      </c>
      <c r="AL70" s="1509">
        <v>1.4935137107104386</v>
      </c>
      <c r="AM70" s="1509">
        <v>1.3880413921342325</v>
      </c>
      <c r="AN70" s="1509">
        <v>1.1884688665142316</v>
      </c>
      <c r="AO70" s="1509">
        <v>1.0987111755157084</v>
      </c>
      <c r="AP70" s="1509">
        <v>1.0158719554624545</v>
      </c>
      <c r="AQ70" s="1509">
        <v>0.93898246440767619</v>
      </c>
      <c r="AR70" s="1509">
        <v>0.86810646143257542</v>
      </c>
      <c r="AS70" s="1509">
        <v>1.3725377251472253</v>
      </c>
      <c r="AT70" s="1509">
        <v>1.2692298595907689</v>
      </c>
      <c r="AU70" s="1509">
        <v>1.1727297475276175</v>
      </c>
      <c r="AV70" s="1509">
        <v>1.0849956014292665</v>
      </c>
      <c r="AW70" s="1509">
        <v>1.0027505676021231</v>
      </c>
      <c r="AX70" s="1509">
        <v>0.91974966684166248</v>
      </c>
      <c r="AY70" s="1509">
        <v>0.85112789671419919</v>
      </c>
      <c r="AZ70" s="1509">
        <v>0.78726511761056461</v>
      </c>
      <c r="BA70" s="1509">
        <v>0.72735716193023214</v>
      </c>
      <c r="BB70" s="1509">
        <v>0.67326405976110526</v>
      </c>
      <c r="BC70" s="1509">
        <v>1.194310188571019</v>
      </c>
      <c r="BD70" s="1509">
        <v>1.1043044697955269</v>
      </c>
      <c r="BE70" s="1509">
        <v>1.0214478769054796</v>
      </c>
      <c r="BF70" s="1509">
        <v>0.94404149169455509</v>
      </c>
      <c r="BG70" s="1509">
        <v>0.87434990029691562</v>
      </c>
      <c r="BH70" s="1509">
        <v>0.80055763506489053</v>
      </c>
      <c r="BI70" s="1509">
        <v>0.7405633785250012</v>
      </c>
      <c r="BJ70" s="1509">
        <v>0.68549511669172725</v>
      </c>
      <c r="BK70" s="1509">
        <v>0.63286905101781399</v>
      </c>
      <c r="BL70" s="1509">
        <v>0.5863146476713692</v>
      </c>
      <c r="BM70" s="1509">
        <v>1.1136731708744616</v>
      </c>
      <c r="BN70" s="1509">
        <v>1.0326514312120041</v>
      </c>
      <c r="BO70" s="1509">
        <v>0.95470587192441003</v>
      </c>
      <c r="BP70" s="1509">
        <v>0.88208372831390724</v>
      </c>
      <c r="BQ70" s="1509">
        <v>0.81644499198987397</v>
      </c>
      <c r="BR70" s="1509">
        <v>0.74737140707905303</v>
      </c>
      <c r="BS70" s="1509">
        <v>0.68734302980359463</v>
      </c>
      <c r="BT70" s="1509">
        <v>0.63567357039630823</v>
      </c>
      <c r="BU70" s="1509">
        <v>0.58975087156189265</v>
      </c>
      <c r="BV70" s="1509">
        <v>0.54634680166702809</v>
      </c>
      <c r="BW70" s="1509">
        <v>1.0740506042251139</v>
      </c>
      <c r="BX70" s="1509">
        <v>0.99750658946882409</v>
      </c>
      <c r="BY70" s="1509">
        <v>0.92694784155954868</v>
      </c>
      <c r="BZ70" s="1509">
        <v>0.8638302570322397</v>
      </c>
      <c r="CA70" s="1509">
        <v>0.79543930468091428</v>
      </c>
      <c r="CB70" s="1509">
        <v>0.72260610695908178</v>
      </c>
      <c r="CC70" s="1509">
        <v>0.66389074536331871</v>
      </c>
      <c r="CD70" s="1509">
        <v>0.60917511140796043</v>
      </c>
      <c r="CE70" s="1509">
        <v>0.56006813112454468</v>
      </c>
      <c r="CF70" s="1509">
        <v>0.51257174154030838</v>
      </c>
      <c r="CG70" s="1509">
        <v>1.0211141732069713</v>
      </c>
      <c r="CH70" s="1509">
        <v>0.93384895067045426</v>
      </c>
      <c r="CI70" s="1509">
        <v>0.85639261442783754</v>
      </c>
      <c r="CJ70" s="1509">
        <v>0.78045703404436328</v>
      </c>
      <c r="CK70" s="1509">
        <v>0.71421140368769842</v>
      </c>
      <c r="CL70" s="1509" t="s">
        <v>1890</v>
      </c>
      <c r="CM70" s="1509" t="s">
        <v>1890</v>
      </c>
      <c r="CN70" s="1509" t="s">
        <v>1890</v>
      </c>
      <c r="CO70" s="1509" t="s">
        <v>1890</v>
      </c>
      <c r="CP70" s="1510" t="s">
        <v>1890</v>
      </c>
      <c r="CQ70" s="1508" t="s">
        <v>1890</v>
      </c>
      <c r="CR70" s="1508" t="s">
        <v>1890</v>
      </c>
      <c r="CS70" s="1508" t="s">
        <v>1890</v>
      </c>
      <c r="CT70" s="1508" t="s">
        <v>1890</v>
      </c>
      <c r="CU70" s="1508" t="s">
        <v>1890</v>
      </c>
      <c r="CV70" s="1508" t="s">
        <v>1890</v>
      </c>
      <c r="CW70" s="1508" t="s">
        <v>1890</v>
      </c>
      <c r="CX70" s="1508" t="s">
        <v>1890</v>
      </c>
      <c r="CY70" s="1508" t="s">
        <v>1890</v>
      </c>
      <c r="CZ70" s="1508" t="s">
        <v>1890</v>
      </c>
      <c r="DA70" s="1508" t="s">
        <v>1890</v>
      </c>
      <c r="DB70" s="1508" t="s">
        <v>1890</v>
      </c>
      <c r="DC70" s="1508" t="s">
        <v>1890</v>
      </c>
      <c r="DD70" s="1508" t="s">
        <v>1890</v>
      </c>
      <c r="DE70" s="1508" t="s">
        <v>1890</v>
      </c>
      <c r="DF70" s="1508" t="s">
        <v>1890</v>
      </c>
      <c r="DG70" s="1508" t="s">
        <v>1890</v>
      </c>
      <c r="DH70" s="1508" t="s">
        <v>1890</v>
      </c>
      <c r="DI70" s="1508" t="s">
        <v>1890</v>
      </c>
      <c r="DJ70" s="1508" t="s">
        <v>1890</v>
      </c>
      <c r="DK70" s="1508" t="s">
        <v>1890</v>
      </c>
      <c r="DL70" s="1508" t="s">
        <v>1890</v>
      </c>
      <c r="DM70" s="1508" t="s">
        <v>1890</v>
      </c>
      <c r="DN70" s="1508" t="s">
        <v>1890</v>
      </c>
      <c r="DO70" s="1508" t="s">
        <v>1890</v>
      </c>
      <c r="DP70" s="1508" t="s">
        <v>1890</v>
      </c>
      <c r="DQ70" s="1508" t="s">
        <v>1890</v>
      </c>
      <c r="DR70" s="1508" t="s">
        <v>1890</v>
      </c>
      <c r="DS70" s="1508" t="s">
        <v>1890</v>
      </c>
      <c r="DT70" s="1233" t="s">
        <v>1890</v>
      </c>
      <c r="DU70" s="1233" t="s">
        <v>1890</v>
      </c>
      <c r="DV70" s="1233" t="s">
        <v>1890</v>
      </c>
      <c r="DW70" s="1233" t="s">
        <v>1890</v>
      </c>
      <c r="DX70" s="1233" t="s">
        <v>1890</v>
      </c>
      <c r="DY70" s="1233" t="s">
        <v>1890</v>
      </c>
    </row>
    <row r="71" spans="2:129" x14ac:dyDescent="0.25">
      <c r="B71" s="1668"/>
      <c r="C71" s="1505" t="s">
        <v>1618</v>
      </c>
      <c r="D71" s="1439" t="s">
        <v>1750</v>
      </c>
      <c r="E71" s="1267" t="s">
        <v>812</v>
      </c>
      <c r="F71" s="1438" t="s">
        <v>1890</v>
      </c>
      <c r="G71" s="1438" t="s">
        <v>1890</v>
      </c>
      <c r="H71" s="1439" t="s">
        <v>84</v>
      </c>
      <c r="I71" s="1476" t="s">
        <v>1890</v>
      </c>
      <c r="J71" s="1477" t="s">
        <v>1890</v>
      </c>
      <c r="K71" s="1477" t="s">
        <v>1890</v>
      </c>
      <c r="L71" s="1477" t="s">
        <v>1890</v>
      </c>
      <c r="M71" s="1477" t="s">
        <v>1890</v>
      </c>
      <c r="N71" s="1509" t="s">
        <v>1890</v>
      </c>
      <c r="O71" s="1509">
        <v>2.6654317509789985E-2</v>
      </c>
      <c r="P71" s="1509">
        <v>2.6654317509789919E-2</v>
      </c>
      <c r="Q71" s="1509">
        <v>2.6654317509789676E-2</v>
      </c>
      <c r="R71" s="1509">
        <v>2.6654317509789877E-2</v>
      </c>
      <c r="S71" s="1509">
        <v>2.665431750978987E-2</v>
      </c>
      <c r="T71" s="1509">
        <v>2.6654317509789981E-2</v>
      </c>
      <c r="U71" s="1509">
        <v>2.6654317509789711E-2</v>
      </c>
      <c r="V71" s="1509">
        <v>2.6654317509789756E-2</v>
      </c>
      <c r="W71" s="1509">
        <v>2.6654317509789707E-2</v>
      </c>
      <c r="X71" s="1509">
        <v>2.6654317509789794E-2</v>
      </c>
      <c r="Y71" s="1509">
        <v>2.6654317509789711E-2</v>
      </c>
      <c r="Z71" s="1509">
        <v>2.6654317509789843E-2</v>
      </c>
      <c r="AA71" s="1509">
        <v>2.6654317509789856E-2</v>
      </c>
      <c r="AB71" s="1509">
        <v>2.6654317509789704E-2</v>
      </c>
      <c r="AC71" s="1509">
        <v>2.6654317509789711E-2</v>
      </c>
      <c r="AD71" s="1509">
        <v>2.6654317509789825E-2</v>
      </c>
      <c r="AE71" s="1509">
        <v>2.6654317509789756E-2</v>
      </c>
      <c r="AF71" s="1509">
        <v>2.6654317509789773E-2</v>
      </c>
      <c r="AG71" s="1509">
        <v>2.6654317509789766E-2</v>
      </c>
      <c r="AH71" s="1509">
        <v>2.6654317509789794E-2</v>
      </c>
      <c r="AI71" s="1509">
        <v>2.6654317509789888E-2</v>
      </c>
      <c r="AJ71" s="1509">
        <v>2.6654317509789808E-2</v>
      </c>
      <c r="AK71" s="1509">
        <v>2.6654317509789756E-2</v>
      </c>
      <c r="AL71" s="1509">
        <v>2.6654317509789745E-2</v>
      </c>
      <c r="AM71" s="1509">
        <v>2.6654317509789766E-2</v>
      </c>
      <c r="AN71" s="1509">
        <v>2.6654317509789874E-2</v>
      </c>
      <c r="AO71" s="1509">
        <v>2.6654317509789784E-2</v>
      </c>
      <c r="AP71" s="1509">
        <v>2.6654317509789815E-2</v>
      </c>
      <c r="AQ71" s="1509">
        <v>2.6654317509789787E-2</v>
      </c>
      <c r="AR71" s="1509">
        <v>2.6654317509789843E-2</v>
      </c>
      <c r="AS71" s="1509">
        <v>2.6654317509789888E-2</v>
      </c>
      <c r="AT71" s="1509">
        <v>2.6654317509789791E-2</v>
      </c>
      <c r="AU71" s="1509">
        <v>2.6654317509789829E-2</v>
      </c>
      <c r="AV71" s="1509">
        <v>2.6654317509789829E-2</v>
      </c>
      <c r="AW71" s="1509">
        <v>2.6654317509789829E-2</v>
      </c>
      <c r="AX71" s="1509">
        <v>2.6654317509789773E-2</v>
      </c>
      <c r="AY71" s="1509">
        <v>2.6654317509789822E-2</v>
      </c>
      <c r="AZ71" s="1509">
        <v>2.6654317509789825E-2</v>
      </c>
      <c r="BA71" s="1509">
        <v>2.6654317509789839E-2</v>
      </c>
      <c r="BB71" s="1509">
        <v>2.6654317509789801E-2</v>
      </c>
      <c r="BC71" s="1509">
        <v>2.6654317509789804E-2</v>
      </c>
      <c r="BD71" s="1509">
        <v>2.6654317509789766E-2</v>
      </c>
      <c r="BE71" s="1509">
        <v>2.6654317509789815E-2</v>
      </c>
      <c r="BF71" s="1509">
        <v>2.665431750978985E-2</v>
      </c>
      <c r="BG71" s="1509">
        <v>2.6654317509789839E-2</v>
      </c>
      <c r="BH71" s="1509">
        <v>2.665431750978986E-2</v>
      </c>
      <c r="BI71" s="1509">
        <v>2.6654317509789843E-2</v>
      </c>
      <c r="BJ71" s="1509">
        <v>2.6654317509789787E-2</v>
      </c>
      <c r="BK71" s="1509">
        <v>2.6654317509789832E-2</v>
      </c>
      <c r="BL71" s="1509">
        <v>2.6654317509789829E-2</v>
      </c>
      <c r="BM71" s="1509">
        <v>2.6654317509789853E-2</v>
      </c>
      <c r="BN71" s="1509">
        <v>2.6654317509789794E-2</v>
      </c>
      <c r="BO71" s="1509">
        <v>2.6654317509789797E-2</v>
      </c>
      <c r="BP71" s="1509">
        <v>2.6654317509789853E-2</v>
      </c>
      <c r="BQ71" s="1509">
        <v>2.6654317509789832E-2</v>
      </c>
      <c r="BR71" s="1509">
        <v>2.6654317509789825E-2</v>
      </c>
      <c r="BS71" s="1509">
        <v>2.6654317509789804E-2</v>
      </c>
      <c r="BT71" s="1509">
        <v>2.6654317509789801E-2</v>
      </c>
      <c r="BU71" s="1509">
        <v>2.6654317509789825E-2</v>
      </c>
      <c r="BV71" s="1509">
        <v>2.6654317509789815E-2</v>
      </c>
      <c r="BW71" s="1509">
        <v>2.6654317509789784E-2</v>
      </c>
      <c r="BX71" s="1509">
        <v>2.6654317509789822E-2</v>
      </c>
      <c r="BY71" s="1509">
        <v>2.6654317509789863E-2</v>
      </c>
      <c r="BZ71" s="1509">
        <v>2.6654317509789832E-2</v>
      </c>
      <c r="CA71" s="1509">
        <v>2.6654317509789843E-2</v>
      </c>
      <c r="CB71" s="1509">
        <v>2.6654317509789856E-2</v>
      </c>
      <c r="CC71" s="1509">
        <v>2.6654317509789846E-2</v>
      </c>
      <c r="CD71" s="1509">
        <v>2.6654317509789843E-2</v>
      </c>
      <c r="CE71" s="1509">
        <v>2.6654317509789797E-2</v>
      </c>
      <c r="CF71" s="1509">
        <v>2.6654317509789804E-2</v>
      </c>
      <c r="CG71" s="1509">
        <v>2.6654317509789839E-2</v>
      </c>
      <c r="CH71" s="1509">
        <v>2.6654317509789811E-2</v>
      </c>
      <c r="CI71" s="1509">
        <v>2.6654317509789791E-2</v>
      </c>
      <c r="CJ71" s="1509">
        <v>2.6654317509789863E-2</v>
      </c>
      <c r="CK71" s="1509">
        <v>2.6654317509789797E-2</v>
      </c>
      <c r="CL71" s="1509" t="s">
        <v>1890</v>
      </c>
      <c r="CM71" s="1509" t="s">
        <v>1890</v>
      </c>
      <c r="CN71" s="1509" t="s">
        <v>1890</v>
      </c>
      <c r="CO71" s="1509" t="s">
        <v>1890</v>
      </c>
      <c r="CP71" s="1510" t="s">
        <v>1890</v>
      </c>
      <c r="CQ71" s="1508" t="s">
        <v>1890</v>
      </c>
      <c r="CR71" s="1508" t="s">
        <v>1890</v>
      </c>
      <c r="CS71" s="1508" t="s">
        <v>1890</v>
      </c>
      <c r="CT71" s="1508" t="s">
        <v>1890</v>
      </c>
      <c r="CU71" s="1508" t="s">
        <v>1890</v>
      </c>
      <c r="CV71" s="1508" t="s">
        <v>1890</v>
      </c>
      <c r="CW71" s="1508" t="s">
        <v>1890</v>
      </c>
      <c r="CX71" s="1508" t="s">
        <v>1890</v>
      </c>
      <c r="CY71" s="1508" t="s">
        <v>1890</v>
      </c>
      <c r="CZ71" s="1508" t="s">
        <v>1890</v>
      </c>
      <c r="DA71" s="1508" t="s">
        <v>1890</v>
      </c>
      <c r="DB71" s="1508" t="s">
        <v>1890</v>
      </c>
      <c r="DC71" s="1508" t="s">
        <v>1890</v>
      </c>
      <c r="DD71" s="1508" t="s">
        <v>1890</v>
      </c>
      <c r="DE71" s="1508" t="s">
        <v>1890</v>
      </c>
      <c r="DF71" s="1508" t="s">
        <v>1890</v>
      </c>
      <c r="DG71" s="1508" t="s">
        <v>1890</v>
      </c>
      <c r="DH71" s="1508" t="s">
        <v>1890</v>
      </c>
      <c r="DI71" s="1508" t="s">
        <v>1890</v>
      </c>
      <c r="DJ71" s="1508" t="s">
        <v>1890</v>
      </c>
      <c r="DK71" s="1508" t="s">
        <v>1890</v>
      </c>
      <c r="DL71" s="1508" t="s">
        <v>1890</v>
      </c>
      <c r="DM71" s="1508" t="s">
        <v>1890</v>
      </c>
      <c r="DN71" s="1508" t="s">
        <v>1890</v>
      </c>
      <c r="DO71" s="1508" t="s">
        <v>1890</v>
      </c>
      <c r="DP71" s="1508" t="s">
        <v>1890</v>
      </c>
      <c r="DQ71" s="1508" t="s">
        <v>1890</v>
      </c>
      <c r="DR71" s="1508" t="s">
        <v>1890</v>
      </c>
      <c r="DS71" s="1508" t="s">
        <v>1890</v>
      </c>
      <c r="DT71" s="1233" t="s">
        <v>1890</v>
      </c>
      <c r="DU71" s="1233" t="s">
        <v>1890</v>
      </c>
      <c r="DV71" s="1233" t="s">
        <v>1890</v>
      </c>
      <c r="DW71" s="1233" t="s">
        <v>1890</v>
      </c>
      <c r="DX71" s="1233" t="s">
        <v>1890</v>
      </c>
      <c r="DY71" s="1233" t="s">
        <v>1890</v>
      </c>
    </row>
    <row r="72" spans="2:129" x14ac:dyDescent="0.25">
      <c r="B72" s="1668"/>
      <c r="C72" s="1505" t="s">
        <v>1618</v>
      </c>
      <c r="D72" s="1439" t="s">
        <v>1750</v>
      </c>
      <c r="E72" s="1267" t="s">
        <v>813</v>
      </c>
      <c r="F72" s="1438" t="s">
        <v>1890</v>
      </c>
      <c r="G72" s="1438" t="s">
        <v>1890</v>
      </c>
      <c r="H72" s="1439" t="s">
        <v>84</v>
      </c>
      <c r="I72" s="1476" t="s">
        <v>1890</v>
      </c>
      <c r="J72" s="1477" t="s">
        <v>1890</v>
      </c>
      <c r="K72" s="1477" t="s">
        <v>1890</v>
      </c>
      <c r="L72" s="1477" t="s">
        <v>1890</v>
      </c>
      <c r="M72" s="1477" t="s">
        <v>1890</v>
      </c>
      <c r="N72" s="1509" t="s">
        <v>1890</v>
      </c>
      <c r="O72" s="1509">
        <v>7.3971172443707767E-2</v>
      </c>
      <c r="P72" s="1509">
        <v>0.21631535392595774</v>
      </c>
      <c r="Q72" s="1509">
        <v>0.3479022198535735</v>
      </c>
      <c r="R72" s="1509">
        <v>0.46956496773834105</v>
      </c>
      <c r="S72" s="1509">
        <v>0.58206853106592715</v>
      </c>
      <c r="T72" s="1509">
        <v>0.686124977196507</v>
      </c>
      <c r="U72" s="1509">
        <v>0.7823935073647651</v>
      </c>
      <c r="V72" s="1509">
        <v>0.87147241555401045</v>
      </c>
      <c r="W72" s="1509">
        <v>0.95391517074794518</v>
      </c>
      <c r="X72" s="1509">
        <v>1.0302370893542694</v>
      </c>
      <c r="Y72" s="1509">
        <v>1.1097406333955129</v>
      </c>
      <c r="Z72" s="1509">
        <v>1.1921958566117619</v>
      </c>
      <c r="AA72" s="1509">
        <v>1.2685532502702566</v>
      </c>
      <c r="AB72" s="1509">
        <v>1.339282927332909</v>
      </c>
      <c r="AC72" s="1509">
        <v>1.4048179067057553</v>
      </c>
      <c r="AD72" s="1509">
        <v>1.4655627959440305</v>
      </c>
      <c r="AE72" s="1509">
        <v>1.5218910646261419</v>
      </c>
      <c r="AF72" s="1509">
        <v>1.5741389173579243</v>
      </c>
      <c r="AG72" s="1509">
        <v>1.6226226164108437</v>
      </c>
      <c r="AH72" s="1509">
        <v>1.6676308638672956</v>
      </c>
      <c r="AI72" s="1509">
        <v>1.7183300963534816</v>
      </c>
      <c r="AJ72" s="1509">
        <v>1.7742971923917146</v>
      </c>
      <c r="AK72" s="1509">
        <v>1.8262425449823487</v>
      </c>
      <c r="AL72" s="1509">
        <v>1.8744748520926229</v>
      </c>
      <c r="AM72" s="1509">
        <v>1.9192830339418576</v>
      </c>
      <c r="AN72" s="1509">
        <v>1.959347768463841</v>
      </c>
      <c r="AO72" s="1509">
        <v>1.9949134181174066</v>
      </c>
      <c r="AP72" s="1509">
        <v>2.0277951858041172</v>
      </c>
      <c r="AQ72" s="1509">
        <v>2.0581931720330973</v>
      </c>
      <c r="AR72" s="1509">
        <v>2.0862934048299135</v>
      </c>
      <c r="AS72" s="1509">
        <v>2.1211354219312293</v>
      </c>
      <c r="AT72" s="1509">
        <v>2.1622149078739055</v>
      </c>
      <c r="AU72" s="1509">
        <v>2.2001873797645959</v>
      </c>
      <c r="AV72" s="1509">
        <v>2.2352950089408754</v>
      </c>
      <c r="AW72" s="1509">
        <v>2.2677594618693138</v>
      </c>
      <c r="AX72" s="1509">
        <v>2.297654340514915</v>
      </c>
      <c r="AY72" s="1509">
        <v>2.3251914866282077</v>
      </c>
      <c r="AZ72" s="1509">
        <v>2.350668498000958</v>
      </c>
      <c r="BA72" s="1509">
        <v>2.374220874447817</v>
      </c>
      <c r="BB72" s="1509">
        <v>2.3960005344451178</v>
      </c>
      <c r="BC72" s="1509">
        <v>2.4250413140066827</v>
      </c>
      <c r="BD72" s="1509">
        <v>2.4607847719442821</v>
      </c>
      <c r="BE72" s="1509">
        <v>2.4938402209354824</v>
      </c>
      <c r="BF72" s="1509">
        <v>2.5244035806172138</v>
      </c>
      <c r="BG72" s="1509">
        <v>2.5526795667626807</v>
      </c>
      <c r="BH72" s="1509">
        <v>2.5787243789375567</v>
      </c>
      <c r="BI72" s="1509">
        <v>2.6026888106988793</v>
      </c>
      <c r="BJ72" s="1509">
        <v>2.6248640202994999</v>
      </c>
      <c r="BK72" s="1509">
        <v>2.6453645831073831</v>
      </c>
      <c r="BL72" s="1509">
        <v>2.6643228896219999</v>
      </c>
      <c r="BM72" s="1509">
        <v>2.6907577002003871</v>
      </c>
      <c r="BN72" s="1509">
        <v>2.724133047762832</v>
      </c>
      <c r="BO72" s="1509">
        <v>2.7550364538266034</v>
      </c>
      <c r="BP72" s="1509">
        <v>2.7835985321103092</v>
      </c>
      <c r="BQ72" s="1509">
        <v>2.8100106537110334</v>
      </c>
      <c r="BR72" s="1509">
        <v>2.8343279987165557</v>
      </c>
      <c r="BS72" s="1509">
        <v>2.8566378082100803</v>
      </c>
      <c r="BT72" s="1509">
        <v>2.8772107163431886</v>
      </c>
      <c r="BU72" s="1509">
        <v>2.896266066415639</v>
      </c>
      <c r="BV72" s="1509">
        <v>2.9139323852343488</v>
      </c>
      <c r="BW72" s="1509">
        <v>2.9391295648959717</v>
      </c>
      <c r="BX72" s="1509">
        <v>2.9713422792579123</v>
      </c>
      <c r="BY72" s="1509">
        <v>3.0012675456604034</v>
      </c>
      <c r="BZ72" s="1509">
        <v>3.0291141450935055</v>
      </c>
      <c r="CA72" s="1509">
        <v>3.0549157867781456</v>
      </c>
      <c r="CB72" s="1509">
        <v>3.0785213929291473</v>
      </c>
      <c r="CC72" s="1509">
        <v>3.1000814189827604</v>
      </c>
      <c r="CD72" s="1509">
        <v>3.1198775930555542</v>
      </c>
      <c r="CE72" s="1509">
        <v>3.1380593254769344</v>
      </c>
      <c r="CF72" s="1509">
        <v>3.1547388754968733</v>
      </c>
      <c r="CG72" s="1509">
        <v>3.1785876914711935</v>
      </c>
      <c r="CH72" s="1509">
        <v>3.2089873680474876</v>
      </c>
      <c r="CI72" s="1509">
        <v>3.2368256243847662</v>
      </c>
      <c r="CJ72" s="1509">
        <v>3.2622786364185083</v>
      </c>
      <c r="CK72" s="1509">
        <v>3.2855207306252421</v>
      </c>
      <c r="CL72" s="1509">
        <v>3.2966267179525857</v>
      </c>
      <c r="CM72" s="1509">
        <v>3.2966267179525857</v>
      </c>
      <c r="CN72" s="1509">
        <v>3.2966267179525857</v>
      </c>
      <c r="CO72" s="1509">
        <v>3.2966267179525857</v>
      </c>
      <c r="CP72" s="1510">
        <v>3.2966267179525857</v>
      </c>
      <c r="CQ72" s="1508" t="s">
        <v>1890</v>
      </c>
      <c r="CR72" s="1508" t="s">
        <v>1890</v>
      </c>
      <c r="CS72" s="1508" t="s">
        <v>1890</v>
      </c>
      <c r="CT72" s="1508" t="s">
        <v>1890</v>
      </c>
      <c r="CU72" s="1508" t="s">
        <v>1890</v>
      </c>
      <c r="CV72" s="1508" t="s">
        <v>1890</v>
      </c>
      <c r="CW72" s="1508" t="s">
        <v>1890</v>
      </c>
      <c r="CX72" s="1508" t="s">
        <v>1890</v>
      </c>
      <c r="CY72" s="1508" t="s">
        <v>1890</v>
      </c>
      <c r="CZ72" s="1508" t="s">
        <v>1890</v>
      </c>
      <c r="DA72" s="1508" t="s">
        <v>1890</v>
      </c>
      <c r="DB72" s="1508" t="s">
        <v>1890</v>
      </c>
      <c r="DC72" s="1508" t="s">
        <v>1890</v>
      </c>
      <c r="DD72" s="1508" t="s">
        <v>1890</v>
      </c>
      <c r="DE72" s="1508" t="s">
        <v>1890</v>
      </c>
      <c r="DF72" s="1508" t="s">
        <v>1890</v>
      </c>
      <c r="DG72" s="1508" t="s">
        <v>1890</v>
      </c>
      <c r="DH72" s="1508" t="s">
        <v>1890</v>
      </c>
      <c r="DI72" s="1508" t="s">
        <v>1890</v>
      </c>
      <c r="DJ72" s="1508" t="s">
        <v>1890</v>
      </c>
      <c r="DK72" s="1508" t="s">
        <v>1890</v>
      </c>
      <c r="DL72" s="1508" t="s">
        <v>1890</v>
      </c>
      <c r="DM72" s="1508" t="s">
        <v>1890</v>
      </c>
      <c r="DN72" s="1508" t="s">
        <v>1890</v>
      </c>
      <c r="DO72" s="1508" t="s">
        <v>1890</v>
      </c>
      <c r="DP72" s="1508" t="s">
        <v>1890</v>
      </c>
      <c r="DQ72" s="1508" t="s">
        <v>1890</v>
      </c>
      <c r="DR72" s="1508" t="s">
        <v>1890</v>
      </c>
      <c r="DS72" s="1508" t="s">
        <v>1890</v>
      </c>
      <c r="DT72" s="1233" t="s">
        <v>1890</v>
      </c>
      <c r="DU72" s="1233" t="s">
        <v>1890</v>
      </c>
      <c r="DV72" s="1233" t="s">
        <v>1890</v>
      </c>
      <c r="DW72" s="1233" t="s">
        <v>1890</v>
      </c>
      <c r="DX72" s="1233" t="s">
        <v>1890</v>
      </c>
      <c r="DY72" s="1233" t="s">
        <v>1890</v>
      </c>
    </row>
    <row r="73" spans="2:129" x14ac:dyDescent="0.25">
      <c r="B73" s="1668"/>
      <c r="C73" s="1505" t="s">
        <v>1618</v>
      </c>
      <c r="D73" s="1439" t="s">
        <v>1750</v>
      </c>
      <c r="E73" s="1267" t="s">
        <v>831</v>
      </c>
      <c r="F73" s="1438" t="s">
        <v>1890</v>
      </c>
      <c r="G73" s="1438" t="s">
        <v>1890</v>
      </c>
      <c r="H73" s="1439" t="s">
        <v>84</v>
      </c>
      <c r="I73" s="1476" t="s">
        <v>1890</v>
      </c>
      <c r="J73" s="1477" t="s">
        <v>1890</v>
      </c>
      <c r="K73" s="1477" t="s">
        <v>1890</v>
      </c>
      <c r="L73" s="1477" t="s">
        <v>1890</v>
      </c>
      <c r="M73" s="1477" t="s">
        <v>1890</v>
      </c>
      <c r="N73" s="1509" t="s">
        <v>1890</v>
      </c>
      <c r="O73" s="1509">
        <v>3.5000000000000003E-2</v>
      </c>
      <c r="P73" s="1509">
        <v>3.5000000000000003E-2</v>
      </c>
      <c r="Q73" s="1509">
        <v>3.5000000000000003E-2</v>
      </c>
      <c r="R73" s="1509">
        <v>3.5000000000000003E-2</v>
      </c>
      <c r="S73" s="1509">
        <v>3.5000000000000003E-2</v>
      </c>
      <c r="T73" s="1509">
        <v>3.5000000000000003E-2</v>
      </c>
      <c r="U73" s="1509">
        <v>3.5000000000000003E-2</v>
      </c>
      <c r="V73" s="1509">
        <v>3.5000000000000003E-2</v>
      </c>
      <c r="W73" s="1509">
        <v>3.5000000000000003E-2</v>
      </c>
      <c r="X73" s="1509">
        <v>3.5000000000000003E-2</v>
      </c>
      <c r="Y73" s="1509">
        <v>3.5000000000000003E-2</v>
      </c>
      <c r="Z73" s="1509">
        <v>3.5000000000000003E-2</v>
      </c>
      <c r="AA73" s="1509">
        <v>3.5000000000000003E-2</v>
      </c>
      <c r="AB73" s="1509">
        <v>3.5000000000000003E-2</v>
      </c>
      <c r="AC73" s="1509">
        <v>3.5000000000000003E-2</v>
      </c>
      <c r="AD73" s="1509">
        <v>3.5000000000000003E-2</v>
      </c>
      <c r="AE73" s="1509">
        <v>3.5000000000000003E-2</v>
      </c>
      <c r="AF73" s="1509">
        <v>3.5000000000000003E-2</v>
      </c>
      <c r="AG73" s="1509">
        <v>3.5000000000000003E-2</v>
      </c>
      <c r="AH73" s="1509">
        <v>3.5000000000000003E-2</v>
      </c>
      <c r="AI73" s="1509">
        <v>3.5000000000000003E-2</v>
      </c>
      <c r="AJ73" s="1509">
        <v>3.5000000000000003E-2</v>
      </c>
      <c r="AK73" s="1509">
        <v>3.5000000000000003E-2</v>
      </c>
      <c r="AL73" s="1509">
        <v>3.5000000000000003E-2</v>
      </c>
      <c r="AM73" s="1509">
        <v>3.5000000000000003E-2</v>
      </c>
      <c r="AN73" s="1509">
        <v>3.5000000000000003E-2</v>
      </c>
      <c r="AO73" s="1509">
        <v>3.5000000000000003E-2</v>
      </c>
      <c r="AP73" s="1509">
        <v>3.5000000000000003E-2</v>
      </c>
      <c r="AQ73" s="1509">
        <v>3.5000000000000003E-2</v>
      </c>
      <c r="AR73" s="1509">
        <v>3.5000000000000003E-2</v>
      </c>
      <c r="AS73" s="1509">
        <v>0.03</v>
      </c>
      <c r="AT73" s="1509">
        <v>0.03</v>
      </c>
      <c r="AU73" s="1509">
        <v>0.03</v>
      </c>
      <c r="AV73" s="1509">
        <v>0.03</v>
      </c>
      <c r="AW73" s="1509">
        <v>0.03</v>
      </c>
      <c r="AX73" s="1509">
        <v>0.03</v>
      </c>
      <c r="AY73" s="1509">
        <v>0.03</v>
      </c>
      <c r="AZ73" s="1509">
        <v>0.03</v>
      </c>
      <c r="BA73" s="1509">
        <v>0.03</v>
      </c>
      <c r="BB73" s="1509">
        <v>0.03</v>
      </c>
      <c r="BC73" s="1509">
        <v>0.03</v>
      </c>
      <c r="BD73" s="1509">
        <v>0.03</v>
      </c>
      <c r="BE73" s="1509">
        <v>0.03</v>
      </c>
      <c r="BF73" s="1509">
        <v>0.03</v>
      </c>
      <c r="BG73" s="1509">
        <v>0.03</v>
      </c>
      <c r="BH73" s="1509">
        <v>0.03</v>
      </c>
      <c r="BI73" s="1509">
        <v>0.03</v>
      </c>
      <c r="BJ73" s="1509">
        <v>0.03</v>
      </c>
      <c r="BK73" s="1509">
        <v>0.03</v>
      </c>
      <c r="BL73" s="1509">
        <v>0.03</v>
      </c>
      <c r="BM73" s="1509">
        <v>0.03</v>
      </c>
      <c r="BN73" s="1509">
        <v>0.03</v>
      </c>
      <c r="BO73" s="1509">
        <v>0.03</v>
      </c>
      <c r="BP73" s="1509">
        <v>0.03</v>
      </c>
      <c r="BQ73" s="1509">
        <v>0.03</v>
      </c>
      <c r="BR73" s="1509">
        <v>0.03</v>
      </c>
      <c r="BS73" s="1509">
        <v>0.03</v>
      </c>
      <c r="BT73" s="1509">
        <v>0.03</v>
      </c>
      <c r="BU73" s="1509">
        <v>0.03</v>
      </c>
      <c r="BV73" s="1509">
        <v>0.03</v>
      </c>
      <c r="BW73" s="1509">
        <v>0.03</v>
      </c>
      <c r="BX73" s="1509">
        <v>0.03</v>
      </c>
      <c r="BY73" s="1509">
        <v>0.03</v>
      </c>
      <c r="BZ73" s="1509">
        <v>0.03</v>
      </c>
      <c r="CA73" s="1509">
        <v>0.03</v>
      </c>
      <c r="CB73" s="1509">
        <v>0.03</v>
      </c>
      <c r="CC73" s="1509">
        <v>0.03</v>
      </c>
      <c r="CD73" s="1509">
        <v>0.03</v>
      </c>
      <c r="CE73" s="1509">
        <v>0.03</v>
      </c>
      <c r="CF73" s="1509">
        <v>0.03</v>
      </c>
      <c r="CG73" s="1509">
        <v>0.03</v>
      </c>
      <c r="CH73" s="1509">
        <v>0.03</v>
      </c>
      <c r="CI73" s="1509">
        <v>0.03</v>
      </c>
      <c r="CJ73" s="1509">
        <v>0.03</v>
      </c>
      <c r="CK73" s="1509">
        <v>0.03</v>
      </c>
      <c r="CL73" s="1509">
        <v>2.5000000000000001E-2</v>
      </c>
      <c r="CM73" s="1509">
        <v>2.5000000000000001E-2</v>
      </c>
      <c r="CN73" s="1509">
        <v>2.5000000000000001E-2</v>
      </c>
      <c r="CO73" s="1509">
        <v>2.5000000000000001E-2</v>
      </c>
      <c r="CP73" s="1510">
        <v>2.5000000000000001E-2</v>
      </c>
      <c r="CQ73" s="1508" t="s">
        <v>1890</v>
      </c>
      <c r="CR73" s="1508" t="s">
        <v>1890</v>
      </c>
      <c r="CS73" s="1508" t="s">
        <v>1890</v>
      </c>
      <c r="CT73" s="1508" t="s">
        <v>1890</v>
      </c>
      <c r="CU73" s="1508" t="s">
        <v>1890</v>
      </c>
      <c r="CV73" s="1508" t="s">
        <v>1890</v>
      </c>
      <c r="CW73" s="1508" t="s">
        <v>1890</v>
      </c>
      <c r="CX73" s="1508" t="s">
        <v>1890</v>
      </c>
      <c r="CY73" s="1508" t="s">
        <v>1890</v>
      </c>
      <c r="CZ73" s="1508" t="s">
        <v>1890</v>
      </c>
      <c r="DA73" s="1508" t="s">
        <v>1890</v>
      </c>
      <c r="DB73" s="1508" t="s">
        <v>1890</v>
      </c>
      <c r="DC73" s="1508" t="s">
        <v>1890</v>
      </c>
      <c r="DD73" s="1508" t="s">
        <v>1890</v>
      </c>
      <c r="DE73" s="1508" t="s">
        <v>1890</v>
      </c>
      <c r="DF73" s="1508" t="s">
        <v>1890</v>
      </c>
      <c r="DG73" s="1508" t="s">
        <v>1890</v>
      </c>
      <c r="DH73" s="1508" t="s">
        <v>1890</v>
      </c>
      <c r="DI73" s="1508" t="s">
        <v>1890</v>
      </c>
      <c r="DJ73" s="1508" t="s">
        <v>1890</v>
      </c>
      <c r="DK73" s="1508" t="s">
        <v>1890</v>
      </c>
      <c r="DL73" s="1508" t="s">
        <v>1890</v>
      </c>
      <c r="DM73" s="1508" t="s">
        <v>1890</v>
      </c>
      <c r="DN73" s="1508" t="s">
        <v>1890</v>
      </c>
      <c r="DO73" s="1508" t="s">
        <v>1890</v>
      </c>
      <c r="DP73" s="1508" t="s">
        <v>1890</v>
      </c>
      <c r="DQ73" s="1508" t="s">
        <v>1890</v>
      </c>
      <c r="DR73" s="1508" t="s">
        <v>1890</v>
      </c>
      <c r="DS73" s="1508" t="s">
        <v>1890</v>
      </c>
      <c r="DT73" s="1233" t="s">
        <v>1890</v>
      </c>
      <c r="DU73" s="1233" t="s">
        <v>1890</v>
      </c>
      <c r="DV73" s="1233" t="s">
        <v>1890</v>
      </c>
      <c r="DW73" s="1233" t="s">
        <v>1890</v>
      </c>
      <c r="DX73" s="1233" t="s">
        <v>1890</v>
      </c>
      <c r="DY73" s="1233" t="s">
        <v>1890</v>
      </c>
    </row>
    <row r="74" spans="2:129" x14ac:dyDescent="0.25">
      <c r="B74" s="1668"/>
      <c r="C74" s="1505" t="s">
        <v>1618</v>
      </c>
      <c r="D74" s="1439" t="s">
        <v>1750</v>
      </c>
      <c r="E74" s="1267" t="s">
        <v>814</v>
      </c>
      <c r="F74" s="1438" t="s">
        <v>1890</v>
      </c>
      <c r="G74" s="1438" t="s">
        <v>1890</v>
      </c>
      <c r="H74" s="1439" t="s">
        <v>84</v>
      </c>
      <c r="I74" s="1476" t="s">
        <v>1890</v>
      </c>
      <c r="J74" s="1477" t="s">
        <v>1890</v>
      </c>
      <c r="K74" s="1477" t="s">
        <v>1890</v>
      </c>
      <c r="L74" s="1477" t="s">
        <v>1890</v>
      </c>
      <c r="M74" s="1477" t="s">
        <v>1890</v>
      </c>
      <c r="N74" s="1509" t="s">
        <v>1890</v>
      </c>
      <c r="O74" s="1509">
        <v>0.96618357487922713</v>
      </c>
      <c r="P74" s="1509">
        <v>0.93351070036640305</v>
      </c>
      <c r="Q74" s="1509">
        <v>0.90194270566802237</v>
      </c>
      <c r="R74" s="1509">
        <v>0.87144222769857238</v>
      </c>
      <c r="S74" s="1509">
        <v>0.84197316685852408</v>
      </c>
      <c r="T74" s="1509">
        <v>0.81350064430775282</v>
      </c>
      <c r="U74" s="1509">
        <v>0.78599096068381924</v>
      </c>
      <c r="V74" s="1509">
        <v>0.75941155621625056</v>
      </c>
      <c r="W74" s="1509">
        <v>0.73373097218961414</v>
      </c>
      <c r="X74" s="1509">
        <v>0.70891881370977217</v>
      </c>
      <c r="Y74" s="1509">
        <v>0.68494571372924851</v>
      </c>
      <c r="Z74" s="1509">
        <v>0.66178329828912907</v>
      </c>
      <c r="AA74" s="1509">
        <v>0.63940415293635666</v>
      </c>
      <c r="AB74" s="1509">
        <v>0.61778179027667313</v>
      </c>
      <c r="AC74" s="1509">
        <v>0.59689061862480497</v>
      </c>
      <c r="AD74" s="1509">
        <v>0.57670591171478747</v>
      </c>
      <c r="AE74" s="1509">
        <v>0.55720377943457733</v>
      </c>
      <c r="AF74" s="1509">
        <v>0.53836113955031628</v>
      </c>
      <c r="AG74" s="1509">
        <v>0.520155690386779</v>
      </c>
      <c r="AH74" s="1509">
        <v>0.50256588443167061</v>
      </c>
      <c r="AI74" s="1509">
        <v>0.48557090283253201</v>
      </c>
      <c r="AJ74" s="1509">
        <v>0.46915063075606961</v>
      </c>
      <c r="AK74" s="1509">
        <v>0.45328563358074364</v>
      </c>
      <c r="AL74" s="1509">
        <v>0.43795713389443836</v>
      </c>
      <c r="AM74" s="1509">
        <v>0.42314698926998878</v>
      </c>
      <c r="AN74" s="1509">
        <v>0.40883767079225974</v>
      </c>
      <c r="AO74" s="1509">
        <v>0.39501224231136212</v>
      </c>
      <c r="AP74" s="1509">
        <v>0.38165434039745133</v>
      </c>
      <c r="AQ74" s="1509">
        <v>0.36874815497338298</v>
      </c>
      <c r="AR74" s="1509">
        <v>0.35627841060230242</v>
      </c>
      <c r="AS74" s="1509">
        <v>0.3459013695167984</v>
      </c>
      <c r="AT74" s="1509">
        <v>0.33582657234640623</v>
      </c>
      <c r="AU74" s="1509">
        <v>0.32604521587029728</v>
      </c>
      <c r="AV74" s="1509">
        <v>0.31654875327213333</v>
      </c>
      <c r="AW74" s="1509">
        <v>0.30732888667197411</v>
      </c>
      <c r="AX74" s="1509">
        <v>0.29837755987570302</v>
      </c>
      <c r="AY74" s="1509">
        <v>0.28968695133563405</v>
      </c>
      <c r="AZ74" s="1509">
        <v>0.28124946731614947</v>
      </c>
      <c r="BA74" s="1509">
        <v>0.27305773525839755</v>
      </c>
      <c r="BB74" s="1509">
        <v>0.26510459733825009</v>
      </c>
      <c r="BC74" s="1509">
        <v>0.25738310421189325</v>
      </c>
      <c r="BD74" s="1509">
        <v>0.24988650894358566</v>
      </c>
      <c r="BE74" s="1509">
        <v>0.24260826111027742</v>
      </c>
      <c r="BF74" s="1509">
        <v>0.23554200107793916</v>
      </c>
      <c r="BG74" s="1509">
        <v>0.22868155444460117</v>
      </c>
      <c r="BH74" s="1509">
        <v>0.22202092664524387</v>
      </c>
      <c r="BI74" s="1509">
        <v>0.215554297713829</v>
      </c>
      <c r="BJ74" s="1509">
        <v>0.20927601719789227</v>
      </c>
      <c r="BK74" s="1509">
        <v>0.20318059922125464</v>
      </c>
      <c r="BL74" s="1509">
        <v>0.19726271769053846</v>
      </c>
      <c r="BM74" s="1509">
        <v>0.19151720164129948</v>
      </c>
      <c r="BN74" s="1509">
        <v>0.18593903071970824</v>
      </c>
      <c r="BO74" s="1509">
        <v>0.18052333079583327</v>
      </c>
      <c r="BP74" s="1509">
        <v>0.17526536970469248</v>
      </c>
      <c r="BQ74" s="1509">
        <v>0.17016055311135189</v>
      </c>
      <c r="BR74" s="1509">
        <v>0.16520442049645817</v>
      </c>
      <c r="BS74" s="1509">
        <v>0.16039264125869726</v>
      </c>
      <c r="BT74" s="1509">
        <v>0.15572101093077401</v>
      </c>
      <c r="BU74" s="1509">
        <v>0.15118544750560586</v>
      </c>
      <c r="BV74" s="1509">
        <v>0.14678198786952024</v>
      </c>
      <c r="BW74" s="1509">
        <v>0.14250678433934003</v>
      </c>
      <c r="BX74" s="1509">
        <v>0.13835610130033013</v>
      </c>
      <c r="BY74" s="1509">
        <v>0.13432631194206807</v>
      </c>
      <c r="BZ74" s="1509">
        <v>0.13041389508938647</v>
      </c>
      <c r="CA74" s="1509">
        <v>0.12661543212561796</v>
      </c>
      <c r="CB74" s="1509">
        <v>0.12292760400545433</v>
      </c>
      <c r="CC74" s="1509">
        <v>0.11934718835481004</v>
      </c>
      <c r="CD74" s="1509">
        <v>0.11587105665515537</v>
      </c>
      <c r="CE74" s="1509">
        <v>0.11249617150985959</v>
      </c>
      <c r="CF74" s="1509">
        <v>0.10921958399015494</v>
      </c>
      <c r="CG74" s="1509">
        <v>0.10603843105840287</v>
      </c>
      <c r="CH74" s="1509">
        <v>0.10294993306641054</v>
      </c>
      <c r="CI74" s="1509">
        <v>9.9951391326612168E-2</v>
      </c>
      <c r="CJ74" s="1509">
        <v>9.7040185753992411E-2</v>
      </c>
      <c r="CK74" s="1509">
        <v>9.4213772576691654E-2</v>
      </c>
      <c r="CL74" s="1509">
        <v>9.1915875684577236E-2</v>
      </c>
      <c r="CM74" s="1509">
        <v>8.9674025058124135E-2</v>
      </c>
      <c r="CN74" s="1509">
        <v>8.7486853715243049E-2</v>
      </c>
      <c r="CO74" s="1509">
        <v>8.5353028014871282E-2</v>
      </c>
      <c r="CP74" s="1510">
        <v>8.3271246843776875E-2</v>
      </c>
      <c r="CQ74" s="1508" t="s">
        <v>1890</v>
      </c>
      <c r="CR74" s="1508" t="s">
        <v>1890</v>
      </c>
      <c r="CS74" s="1508" t="s">
        <v>1890</v>
      </c>
      <c r="CT74" s="1508" t="s">
        <v>1890</v>
      </c>
      <c r="CU74" s="1508" t="s">
        <v>1890</v>
      </c>
      <c r="CV74" s="1508" t="s">
        <v>1890</v>
      </c>
      <c r="CW74" s="1508" t="s">
        <v>1890</v>
      </c>
      <c r="CX74" s="1508" t="s">
        <v>1890</v>
      </c>
      <c r="CY74" s="1508" t="s">
        <v>1890</v>
      </c>
      <c r="CZ74" s="1508" t="s">
        <v>1890</v>
      </c>
      <c r="DA74" s="1508" t="s">
        <v>1890</v>
      </c>
      <c r="DB74" s="1508" t="s">
        <v>1890</v>
      </c>
      <c r="DC74" s="1508" t="s">
        <v>1890</v>
      </c>
      <c r="DD74" s="1508" t="s">
        <v>1890</v>
      </c>
      <c r="DE74" s="1508" t="s">
        <v>1890</v>
      </c>
      <c r="DF74" s="1508" t="s">
        <v>1890</v>
      </c>
      <c r="DG74" s="1508" t="s">
        <v>1890</v>
      </c>
      <c r="DH74" s="1508" t="s">
        <v>1890</v>
      </c>
      <c r="DI74" s="1508" t="s">
        <v>1890</v>
      </c>
      <c r="DJ74" s="1508" t="s">
        <v>1890</v>
      </c>
      <c r="DK74" s="1508" t="s">
        <v>1890</v>
      </c>
      <c r="DL74" s="1508" t="s">
        <v>1890</v>
      </c>
      <c r="DM74" s="1508" t="s">
        <v>1890</v>
      </c>
      <c r="DN74" s="1508" t="s">
        <v>1890</v>
      </c>
      <c r="DO74" s="1508" t="s">
        <v>1890</v>
      </c>
      <c r="DP74" s="1508" t="s">
        <v>1890</v>
      </c>
      <c r="DQ74" s="1508" t="s">
        <v>1890</v>
      </c>
      <c r="DR74" s="1508" t="s">
        <v>1890</v>
      </c>
      <c r="DS74" s="1508" t="s">
        <v>1890</v>
      </c>
      <c r="DT74" s="1233" t="s">
        <v>1890</v>
      </c>
      <c r="DU74" s="1233" t="s">
        <v>1890</v>
      </c>
      <c r="DV74" s="1233" t="s">
        <v>1890</v>
      </c>
      <c r="DW74" s="1233" t="s">
        <v>1890</v>
      </c>
      <c r="DX74" s="1233" t="s">
        <v>1890</v>
      </c>
      <c r="DY74" s="1233" t="s">
        <v>1890</v>
      </c>
    </row>
    <row r="75" spans="2:129" x14ac:dyDescent="0.25">
      <c r="B75" s="1668"/>
      <c r="C75" s="1505" t="s">
        <v>1618</v>
      </c>
      <c r="D75" s="1439" t="s">
        <v>1750</v>
      </c>
      <c r="E75" s="1267" t="s">
        <v>815</v>
      </c>
      <c r="F75" s="1438" t="s">
        <v>816</v>
      </c>
      <c r="G75" s="1438" t="s">
        <v>1890</v>
      </c>
      <c r="H75" s="1439" t="s">
        <v>817</v>
      </c>
      <c r="I75" s="1476" t="s">
        <v>1890</v>
      </c>
      <c r="J75" s="1477" t="s">
        <v>1890</v>
      </c>
      <c r="K75" s="1477" t="s">
        <v>1890</v>
      </c>
      <c r="L75" s="1477" t="s">
        <v>1890</v>
      </c>
      <c r="M75" s="1477" t="s">
        <v>1890</v>
      </c>
      <c r="N75" s="1509" t="s">
        <v>1890</v>
      </c>
      <c r="O75" s="1509" t="s">
        <v>1890</v>
      </c>
      <c r="P75" s="1509" t="s">
        <v>1890</v>
      </c>
      <c r="Q75" s="1509" t="s">
        <v>1890</v>
      </c>
      <c r="R75" s="1509" t="s">
        <v>1890</v>
      </c>
      <c r="S75" s="1509" t="s">
        <v>1890</v>
      </c>
      <c r="T75" s="1509" t="s">
        <v>1890</v>
      </c>
      <c r="U75" s="1509" t="s">
        <v>1890</v>
      </c>
      <c r="V75" s="1509" t="s">
        <v>1890</v>
      </c>
      <c r="W75" s="1509" t="s">
        <v>1890</v>
      </c>
      <c r="X75" s="1509" t="s">
        <v>1890</v>
      </c>
      <c r="Y75" s="1509" t="s">
        <v>1890</v>
      </c>
      <c r="Z75" s="1509" t="s">
        <v>1890</v>
      </c>
      <c r="AA75" s="1509" t="s">
        <v>1890</v>
      </c>
      <c r="AB75" s="1509" t="s">
        <v>1890</v>
      </c>
      <c r="AC75" s="1509" t="s">
        <v>1890</v>
      </c>
      <c r="AD75" s="1509" t="s">
        <v>1890</v>
      </c>
      <c r="AE75" s="1509" t="s">
        <v>1890</v>
      </c>
      <c r="AF75" s="1509" t="s">
        <v>1890</v>
      </c>
      <c r="AG75" s="1509" t="s">
        <v>1890</v>
      </c>
      <c r="AH75" s="1509" t="s">
        <v>1890</v>
      </c>
      <c r="AI75" s="1509" t="s">
        <v>1890</v>
      </c>
      <c r="AJ75" s="1509" t="s">
        <v>1890</v>
      </c>
      <c r="AK75" s="1509" t="s">
        <v>1890</v>
      </c>
      <c r="AL75" s="1509" t="s">
        <v>1890</v>
      </c>
      <c r="AM75" s="1509" t="s">
        <v>1890</v>
      </c>
      <c r="AN75" s="1509" t="s">
        <v>1890</v>
      </c>
      <c r="AO75" s="1509" t="s">
        <v>1890</v>
      </c>
      <c r="AP75" s="1509" t="s">
        <v>1890</v>
      </c>
      <c r="AQ75" s="1509" t="s">
        <v>1890</v>
      </c>
      <c r="AR75" s="1509" t="s">
        <v>1890</v>
      </c>
      <c r="AS75" s="1509" t="s">
        <v>1890</v>
      </c>
      <c r="AT75" s="1509" t="s">
        <v>1890</v>
      </c>
      <c r="AU75" s="1509" t="s">
        <v>1890</v>
      </c>
      <c r="AV75" s="1509" t="s">
        <v>1890</v>
      </c>
      <c r="AW75" s="1509" t="s">
        <v>1890</v>
      </c>
      <c r="AX75" s="1509" t="s">
        <v>1890</v>
      </c>
      <c r="AY75" s="1509" t="s">
        <v>1890</v>
      </c>
      <c r="AZ75" s="1509" t="s">
        <v>1890</v>
      </c>
      <c r="BA75" s="1509" t="s">
        <v>1890</v>
      </c>
      <c r="BB75" s="1509" t="s">
        <v>1890</v>
      </c>
      <c r="BC75" s="1509" t="s">
        <v>1890</v>
      </c>
      <c r="BD75" s="1509" t="s">
        <v>1890</v>
      </c>
      <c r="BE75" s="1509" t="s">
        <v>1890</v>
      </c>
      <c r="BF75" s="1509" t="s">
        <v>1890</v>
      </c>
      <c r="BG75" s="1509" t="s">
        <v>1890</v>
      </c>
      <c r="BH75" s="1509" t="s">
        <v>1890</v>
      </c>
      <c r="BI75" s="1509" t="s">
        <v>1890</v>
      </c>
      <c r="BJ75" s="1509" t="s">
        <v>1890</v>
      </c>
      <c r="BK75" s="1509" t="s">
        <v>1890</v>
      </c>
      <c r="BL75" s="1509" t="s">
        <v>1890</v>
      </c>
      <c r="BM75" s="1509" t="s">
        <v>1890</v>
      </c>
      <c r="BN75" s="1509" t="s">
        <v>1890</v>
      </c>
      <c r="BO75" s="1509" t="s">
        <v>1890</v>
      </c>
      <c r="BP75" s="1509" t="s">
        <v>1890</v>
      </c>
      <c r="BQ75" s="1509" t="s">
        <v>1890</v>
      </c>
      <c r="BR75" s="1509" t="s">
        <v>1890</v>
      </c>
      <c r="BS75" s="1509" t="s">
        <v>1890</v>
      </c>
      <c r="BT75" s="1509" t="s">
        <v>1890</v>
      </c>
      <c r="BU75" s="1509" t="s">
        <v>1890</v>
      </c>
      <c r="BV75" s="1509" t="s">
        <v>1890</v>
      </c>
      <c r="BW75" s="1509" t="s">
        <v>1890</v>
      </c>
      <c r="BX75" s="1509" t="s">
        <v>1890</v>
      </c>
      <c r="BY75" s="1509" t="s">
        <v>1890</v>
      </c>
      <c r="BZ75" s="1509" t="s">
        <v>1890</v>
      </c>
      <c r="CA75" s="1509" t="s">
        <v>1890</v>
      </c>
      <c r="CB75" s="1509" t="s">
        <v>1890</v>
      </c>
      <c r="CC75" s="1509" t="s">
        <v>1890</v>
      </c>
      <c r="CD75" s="1509" t="s">
        <v>1890</v>
      </c>
      <c r="CE75" s="1509" t="s">
        <v>1890</v>
      </c>
      <c r="CF75" s="1509" t="s">
        <v>1890</v>
      </c>
      <c r="CG75" s="1509" t="s">
        <v>1890</v>
      </c>
      <c r="CH75" s="1509" t="s">
        <v>1890</v>
      </c>
      <c r="CI75" s="1509" t="s">
        <v>1890</v>
      </c>
      <c r="CJ75" s="1509" t="s">
        <v>1890</v>
      </c>
      <c r="CK75" s="1509" t="s">
        <v>1890</v>
      </c>
      <c r="CL75" s="1509" t="s">
        <v>1890</v>
      </c>
      <c r="CM75" s="1509" t="s">
        <v>1890</v>
      </c>
      <c r="CN75" s="1509" t="s">
        <v>1890</v>
      </c>
      <c r="CO75" s="1509" t="s">
        <v>1890</v>
      </c>
      <c r="CP75" s="1510" t="s">
        <v>1890</v>
      </c>
      <c r="CQ75" s="1508" t="s">
        <v>1890</v>
      </c>
      <c r="CR75" s="1508" t="s">
        <v>1890</v>
      </c>
      <c r="CS75" s="1508" t="s">
        <v>1890</v>
      </c>
      <c r="CT75" s="1508" t="s">
        <v>1890</v>
      </c>
      <c r="CU75" s="1508" t="s">
        <v>1890</v>
      </c>
      <c r="CV75" s="1508" t="s">
        <v>1890</v>
      </c>
      <c r="CW75" s="1508" t="s">
        <v>1890</v>
      </c>
      <c r="CX75" s="1508" t="s">
        <v>1890</v>
      </c>
      <c r="CY75" s="1508" t="s">
        <v>1890</v>
      </c>
      <c r="CZ75" s="1508" t="s">
        <v>1890</v>
      </c>
      <c r="DA75" s="1508" t="s">
        <v>1890</v>
      </c>
      <c r="DB75" s="1508" t="s">
        <v>1890</v>
      </c>
      <c r="DC75" s="1508" t="s">
        <v>1890</v>
      </c>
      <c r="DD75" s="1508" t="s">
        <v>1890</v>
      </c>
      <c r="DE75" s="1508" t="s">
        <v>1890</v>
      </c>
      <c r="DF75" s="1508" t="s">
        <v>1890</v>
      </c>
      <c r="DG75" s="1508" t="s">
        <v>1890</v>
      </c>
      <c r="DH75" s="1508" t="s">
        <v>1890</v>
      </c>
      <c r="DI75" s="1508" t="s">
        <v>1890</v>
      </c>
      <c r="DJ75" s="1508" t="s">
        <v>1890</v>
      </c>
      <c r="DK75" s="1508" t="s">
        <v>1890</v>
      </c>
      <c r="DL75" s="1508" t="s">
        <v>1890</v>
      </c>
      <c r="DM75" s="1508" t="s">
        <v>1890</v>
      </c>
      <c r="DN75" s="1508" t="s">
        <v>1890</v>
      </c>
      <c r="DO75" s="1508" t="s">
        <v>1890</v>
      </c>
      <c r="DP75" s="1508" t="s">
        <v>1890</v>
      </c>
      <c r="DQ75" s="1508" t="s">
        <v>1890</v>
      </c>
      <c r="DR75" s="1508" t="s">
        <v>1890</v>
      </c>
      <c r="DS75" s="1508" t="s">
        <v>1890</v>
      </c>
      <c r="DT75" s="1233" t="s">
        <v>1890</v>
      </c>
      <c r="DU75" s="1233" t="s">
        <v>1890</v>
      </c>
      <c r="DV75" s="1233" t="s">
        <v>1890</v>
      </c>
      <c r="DW75" s="1233" t="s">
        <v>1890</v>
      </c>
      <c r="DX75" s="1233" t="s">
        <v>1890</v>
      </c>
      <c r="DY75" s="1233" t="s">
        <v>1890</v>
      </c>
    </row>
    <row r="76" spans="2:129" x14ac:dyDescent="0.25">
      <c r="B76" s="1668"/>
      <c r="C76" s="1505" t="s">
        <v>1618</v>
      </c>
      <c r="D76" s="1439" t="s">
        <v>1750</v>
      </c>
      <c r="E76" s="1267" t="s">
        <v>815</v>
      </c>
      <c r="F76" s="1438" t="s">
        <v>818</v>
      </c>
      <c r="G76" s="1438" t="s">
        <v>1890</v>
      </c>
      <c r="H76" s="1439" t="s">
        <v>817</v>
      </c>
      <c r="I76" s="1476" t="s">
        <v>1890</v>
      </c>
      <c r="J76" s="1477" t="s">
        <v>1890</v>
      </c>
      <c r="K76" s="1477" t="s">
        <v>1890</v>
      </c>
      <c r="L76" s="1477" t="s">
        <v>1890</v>
      </c>
      <c r="M76" s="1477" t="s">
        <v>1890</v>
      </c>
      <c r="N76" s="1509" t="s">
        <v>1890</v>
      </c>
      <c r="O76" s="1509" t="s">
        <v>1890</v>
      </c>
      <c r="P76" s="1509" t="s">
        <v>1890</v>
      </c>
      <c r="Q76" s="1509" t="s">
        <v>1890</v>
      </c>
      <c r="R76" s="1509" t="s">
        <v>1890</v>
      </c>
      <c r="S76" s="1509" t="s">
        <v>1890</v>
      </c>
      <c r="T76" s="1509" t="s">
        <v>1890</v>
      </c>
      <c r="U76" s="1509" t="s">
        <v>1890</v>
      </c>
      <c r="V76" s="1509" t="s">
        <v>1890</v>
      </c>
      <c r="W76" s="1509" t="s">
        <v>1890</v>
      </c>
      <c r="X76" s="1509" t="s">
        <v>1890</v>
      </c>
      <c r="Y76" s="1509" t="s">
        <v>1890</v>
      </c>
      <c r="Z76" s="1509" t="s">
        <v>1890</v>
      </c>
      <c r="AA76" s="1509" t="s">
        <v>1890</v>
      </c>
      <c r="AB76" s="1509" t="s">
        <v>1890</v>
      </c>
      <c r="AC76" s="1509" t="s">
        <v>1890</v>
      </c>
      <c r="AD76" s="1509" t="s">
        <v>1890</v>
      </c>
      <c r="AE76" s="1509" t="s">
        <v>1890</v>
      </c>
      <c r="AF76" s="1509" t="s">
        <v>1890</v>
      </c>
      <c r="AG76" s="1509" t="s">
        <v>1890</v>
      </c>
      <c r="AH76" s="1509" t="s">
        <v>1890</v>
      </c>
      <c r="AI76" s="1509" t="s">
        <v>1890</v>
      </c>
      <c r="AJ76" s="1509" t="s">
        <v>1890</v>
      </c>
      <c r="AK76" s="1509" t="s">
        <v>1890</v>
      </c>
      <c r="AL76" s="1509" t="s">
        <v>1890</v>
      </c>
      <c r="AM76" s="1509" t="s">
        <v>1890</v>
      </c>
      <c r="AN76" s="1509" t="s">
        <v>1890</v>
      </c>
      <c r="AO76" s="1509" t="s">
        <v>1890</v>
      </c>
      <c r="AP76" s="1509" t="s">
        <v>1890</v>
      </c>
      <c r="AQ76" s="1509" t="s">
        <v>1890</v>
      </c>
      <c r="AR76" s="1509" t="s">
        <v>1890</v>
      </c>
      <c r="AS76" s="1509" t="s">
        <v>1890</v>
      </c>
      <c r="AT76" s="1509" t="s">
        <v>1890</v>
      </c>
      <c r="AU76" s="1509" t="s">
        <v>1890</v>
      </c>
      <c r="AV76" s="1509" t="s">
        <v>1890</v>
      </c>
      <c r="AW76" s="1509" t="s">
        <v>1890</v>
      </c>
      <c r="AX76" s="1509" t="s">
        <v>1890</v>
      </c>
      <c r="AY76" s="1509" t="s">
        <v>1890</v>
      </c>
      <c r="AZ76" s="1509" t="s">
        <v>1890</v>
      </c>
      <c r="BA76" s="1509" t="s">
        <v>1890</v>
      </c>
      <c r="BB76" s="1509" t="s">
        <v>1890</v>
      </c>
      <c r="BC76" s="1509" t="s">
        <v>1890</v>
      </c>
      <c r="BD76" s="1509" t="s">
        <v>1890</v>
      </c>
      <c r="BE76" s="1509" t="s">
        <v>1890</v>
      </c>
      <c r="BF76" s="1509" t="s">
        <v>1890</v>
      </c>
      <c r="BG76" s="1509" t="s">
        <v>1890</v>
      </c>
      <c r="BH76" s="1509" t="s">
        <v>1890</v>
      </c>
      <c r="BI76" s="1509" t="s">
        <v>1890</v>
      </c>
      <c r="BJ76" s="1509" t="s">
        <v>1890</v>
      </c>
      <c r="BK76" s="1509" t="s">
        <v>1890</v>
      </c>
      <c r="BL76" s="1509" t="s">
        <v>1890</v>
      </c>
      <c r="BM76" s="1509" t="s">
        <v>1890</v>
      </c>
      <c r="BN76" s="1509" t="s">
        <v>1890</v>
      </c>
      <c r="BO76" s="1509" t="s">
        <v>1890</v>
      </c>
      <c r="BP76" s="1509" t="s">
        <v>1890</v>
      </c>
      <c r="BQ76" s="1509" t="s">
        <v>1890</v>
      </c>
      <c r="BR76" s="1509" t="s">
        <v>1890</v>
      </c>
      <c r="BS76" s="1509" t="s">
        <v>1890</v>
      </c>
      <c r="BT76" s="1509" t="s">
        <v>1890</v>
      </c>
      <c r="BU76" s="1509" t="s">
        <v>1890</v>
      </c>
      <c r="BV76" s="1509" t="s">
        <v>1890</v>
      </c>
      <c r="BW76" s="1509" t="s">
        <v>1890</v>
      </c>
      <c r="BX76" s="1509" t="s">
        <v>1890</v>
      </c>
      <c r="BY76" s="1509" t="s">
        <v>1890</v>
      </c>
      <c r="BZ76" s="1509" t="s">
        <v>1890</v>
      </c>
      <c r="CA76" s="1509" t="s">
        <v>1890</v>
      </c>
      <c r="CB76" s="1509" t="s">
        <v>1890</v>
      </c>
      <c r="CC76" s="1509" t="s">
        <v>1890</v>
      </c>
      <c r="CD76" s="1509" t="s">
        <v>1890</v>
      </c>
      <c r="CE76" s="1509" t="s">
        <v>1890</v>
      </c>
      <c r="CF76" s="1509" t="s">
        <v>1890</v>
      </c>
      <c r="CG76" s="1509" t="s">
        <v>1890</v>
      </c>
      <c r="CH76" s="1509" t="s">
        <v>1890</v>
      </c>
      <c r="CI76" s="1509" t="s">
        <v>1890</v>
      </c>
      <c r="CJ76" s="1509" t="s">
        <v>1890</v>
      </c>
      <c r="CK76" s="1509" t="s">
        <v>1890</v>
      </c>
      <c r="CL76" s="1509" t="s">
        <v>1890</v>
      </c>
      <c r="CM76" s="1509" t="s">
        <v>1890</v>
      </c>
      <c r="CN76" s="1509" t="s">
        <v>1890</v>
      </c>
      <c r="CO76" s="1509" t="s">
        <v>1890</v>
      </c>
      <c r="CP76" s="1510" t="s">
        <v>1890</v>
      </c>
      <c r="CQ76" s="1508" t="s">
        <v>1890</v>
      </c>
      <c r="CR76" s="1508" t="s">
        <v>1890</v>
      </c>
      <c r="CS76" s="1508" t="s">
        <v>1890</v>
      </c>
      <c r="CT76" s="1508" t="s">
        <v>1890</v>
      </c>
      <c r="CU76" s="1508" t="s">
        <v>1890</v>
      </c>
      <c r="CV76" s="1508" t="s">
        <v>1890</v>
      </c>
      <c r="CW76" s="1508" t="s">
        <v>1890</v>
      </c>
      <c r="CX76" s="1508" t="s">
        <v>1890</v>
      </c>
      <c r="CY76" s="1508" t="s">
        <v>1890</v>
      </c>
      <c r="CZ76" s="1508" t="s">
        <v>1890</v>
      </c>
      <c r="DA76" s="1508" t="s">
        <v>1890</v>
      </c>
      <c r="DB76" s="1508" t="s">
        <v>1890</v>
      </c>
      <c r="DC76" s="1508" t="s">
        <v>1890</v>
      </c>
      <c r="DD76" s="1508" t="s">
        <v>1890</v>
      </c>
      <c r="DE76" s="1508" t="s">
        <v>1890</v>
      </c>
      <c r="DF76" s="1508" t="s">
        <v>1890</v>
      </c>
      <c r="DG76" s="1508" t="s">
        <v>1890</v>
      </c>
      <c r="DH76" s="1508" t="s">
        <v>1890</v>
      </c>
      <c r="DI76" s="1508" t="s">
        <v>1890</v>
      </c>
      <c r="DJ76" s="1508" t="s">
        <v>1890</v>
      </c>
      <c r="DK76" s="1508" t="s">
        <v>1890</v>
      </c>
      <c r="DL76" s="1508" t="s">
        <v>1890</v>
      </c>
      <c r="DM76" s="1508" t="s">
        <v>1890</v>
      </c>
      <c r="DN76" s="1508" t="s">
        <v>1890</v>
      </c>
      <c r="DO76" s="1508" t="s">
        <v>1890</v>
      </c>
      <c r="DP76" s="1508" t="s">
        <v>1890</v>
      </c>
      <c r="DQ76" s="1508" t="s">
        <v>1890</v>
      </c>
      <c r="DR76" s="1508" t="s">
        <v>1890</v>
      </c>
      <c r="DS76" s="1508" t="s">
        <v>1890</v>
      </c>
      <c r="DT76" s="1233" t="s">
        <v>1890</v>
      </c>
      <c r="DU76" s="1233" t="s">
        <v>1890</v>
      </c>
      <c r="DV76" s="1233" t="s">
        <v>1890</v>
      </c>
      <c r="DW76" s="1233" t="s">
        <v>1890</v>
      </c>
      <c r="DX76" s="1233" t="s">
        <v>1890</v>
      </c>
      <c r="DY76" s="1233" t="s">
        <v>1890</v>
      </c>
    </row>
    <row r="77" spans="2:129" ht="14.4" thickBot="1" x14ac:dyDescent="0.3">
      <c r="B77" s="1668"/>
      <c r="C77" s="1505" t="s">
        <v>1618</v>
      </c>
      <c r="D77" s="1439" t="s">
        <v>1750</v>
      </c>
      <c r="E77" s="1267" t="s">
        <v>819</v>
      </c>
      <c r="F77" s="1438" t="s">
        <v>1890</v>
      </c>
      <c r="G77" s="1438" t="s">
        <v>1890</v>
      </c>
      <c r="H77" s="1439" t="s">
        <v>84</v>
      </c>
      <c r="I77" s="1476" t="s">
        <v>1890</v>
      </c>
      <c r="J77" s="1477" t="s">
        <v>1890</v>
      </c>
      <c r="K77" s="1477" t="s">
        <v>1890</v>
      </c>
      <c r="L77" s="1477" t="s">
        <v>1890</v>
      </c>
      <c r="M77" s="1477" t="s">
        <v>1890</v>
      </c>
      <c r="N77" s="1509" t="s">
        <v>1890</v>
      </c>
      <c r="O77" s="1509">
        <v>9.7222695607244211E-2</v>
      </c>
      <c r="P77" s="1509">
        <v>0.22681478814977962</v>
      </c>
      <c r="Q77" s="1509">
        <v>0.3378285367351575</v>
      </c>
      <c r="R77" s="1509">
        <v>0.43242643936362452</v>
      </c>
      <c r="S77" s="1509">
        <v>0.51252830455443832</v>
      </c>
      <c r="T77" s="1509">
        <v>0.57984641549279825</v>
      </c>
      <c r="U77" s="1509">
        <v>0.63590427711230568</v>
      </c>
      <c r="V77" s="1509">
        <v>0.68204782003539755</v>
      </c>
      <c r="W77" s="1509">
        <v>0.71947420391882033</v>
      </c>
      <c r="X77" s="1509">
        <v>0.74925020237412099</v>
      </c>
      <c r="Y77" s="1509">
        <v>0.77836885072614681</v>
      </c>
      <c r="Z77" s="1509">
        <v>0.8066146883504397</v>
      </c>
      <c r="AA77" s="1509">
        <v>0.82816109775315927</v>
      </c>
      <c r="AB77" s="1509">
        <v>0.84385115652450882</v>
      </c>
      <c r="AC77" s="1509">
        <v>0.85443234145624225</v>
      </c>
      <c r="AD77" s="1509">
        <v>0.86057043089079388</v>
      </c>
      <c r="AE77" s="1509">
        <v>0.86285533955210292</v>
      </c>
      <c r="AF77" s="1509">
        <v>0.8618048701078197</v>
      </c>
      <c r="AG77" s="1509">
        <v>0.85788078220247721</v>
      </c>
      <c r="AH77" s="1509">
        <v>0.85148993065824841</v>
      </c>
      <c r="AI77" s="1509">
        <v>0.84731365726828545</v>
      </c>
      <c r="AJ77" s="1509">
        <v>0.84491753683138671</v>
      </c>
      <c r="AK77" s="1509">
        <v>0.83989152827452107</v>
      </c>
      <c r="AL77" s="1509">
        <v>0.83261308228218622</v>
      </c>
      <c r="AM77" s="1509">
        <v>0.82341753157478059</v>
      </c>
      <c r="AN77" s="1509">
        <v>0.81195246701802848</v>
      </c>
      <c r="AO77" s="1509">
        <v>0.79854400423440186</v>
      </c>
      <c r="AP77" s="1509">
        <v>0.78408957006714064</v>
      </c>
      <c r="AQ77" s="1509">
        <v>0.76878366516982899</v>
      </c>
      <c r="AR77" s="1509">
        <v>0.75279765620094452</v>
      </c>
      <c r="AS77" s="1509">
        <v>0.74292341230677605</v>
      </c>
      <c r="AT77" s="1509">
        <v>0.73508044927513971</v>
      </c>
      <c r="AU77" s="1509">
        <v>0.72605108189680623</v>
      </c>
      <c r="AV77" s="1509">
        <v>0.71601723925269978</v>
      </c>
      <c r="AW77" s="1509">
        <v>0.7051396323814163</v>
      </c>
      <c r="AX77" s="1509">
        <v>0.6935215457793813</v>
      </c>
      <c r="AY77" s="1509">
        <v>0.68129904101223915</v>
      </c>
      <c r="AZ77" s="1509">
        <v>0.66862077550092647</v>
      </c>
      <c r="BA77" s="1509">
        <v>0.65557754255401457</v>
      </c>
      <c r="BB77" s="1509">
        <v>0.64225693901706371</v>
      </c>
      <c r="BC77" s="1509">
        <v>0.63102503222244766</v>
      </c>
      <c r="BD77" s="1509">
        <v>0.62157747027348953</v>
      </c>
      <c r="BE77" s="1509">
        <v>0.6114927971101588</v>
      </c>
      <c r="BF77" s="1509">
        <v>0.60088128219051584</v>
      </c>
      <c r="BG77" s="1509">
        <v>0.58984608208705958</v>
      </c>
      <c r="BH77" s="1509">
        <v>0.57844859244701741</v>
      </c>
      <c r="BI77" s="1509">
        <v>0.56676621144970185</v>
      </c>
      <c r="BJ77" s="1509">
        <v>0.55489919726390358</v>
      </c>
      <c r="BK77" s="1509">
        <v>0.54290240135791523</v>
      </c>
      <c r="BL77" s="1509">
        <v>0.53082947712211193</v>
      </c>
      <c r="BM77" s="1509">
        <v>0.52043114533829038</v>
      </c>
      <c r="BN77" s="1509">
        <v>0.51147873641481134</v>
      </c>
      <c r="BO77" s="1509">
        <v>0.5021600832856763</v>
      </c>
      <c r="BP77" s="1509">
        <v>0.49254000465233216</v>
      </c>
      <c r="BQ77" s="1509">
        <v>0.48268848049453239</v>
      </c>
      <c r="BR77" s="1509">
        <v>0.47264692560278804</v>
      </c>
      <c r="BS77" s="1509">
        <v>0.46245883956461376</v>
      </c>
      <c r="BT77" s="1509">
        <v>0.45219279867811207</v>
      </c>
      <c r="BU77" s="1509">
        <v>0.44190302626702327</v>
      </c>
      <c r="BV77" s="1509">
        <v>0.43162516173146265</v>
      </c>
      <c r="BW77" s="1509">
        <v>0.42264432412708841</v>
      </c>
      <c r="BX77" s="1509">
        <v>0.41479112084043718</v>
      </c>
      <c r="BY77" s="1509">
        <v>0.40672957672840732</v>
      </c>
      <c r="BZ77" s="1509">
        <v>0.39851466769940191</v>
      </c>
      <c r="CA77" s="1509">
        <v>0.39017433037980254</v>
      </c>
      <c r="CB77" s="1509">
        <v>0.38171181010019295</v>
      </c>
      <c r="CC77" s="1509">
        <v>0.37316711887889203</v>
      </c>
      <c r="CD77" s="1509">
        <v>0.36459197727637127</v>
      </c>
      <c r="CE77" s="1509">
        <v>0.3560181687610271</v>
      </c>
      <c r="CF77" s="1509">
        <v>0.34747044104929842</v>
      </c>
      <c r="CG77" s="1509">
        <v>0.3398788337948267</v>
      </c>
      <c r="CH77" s="1509">
        <v>0.33310909495500945</v>
      </c>
      <c r="CI77" s="1509">
        <v>0.3261893607588523</v>
      </c>
      <c r="CJ77" s="1509">
        <v>0.31915866478162902</v>
      </c>
      <c r="CK77" s="1509">
        <v>0.31205250671918661</v>
      </c>
      <c r="CL77" s="1509">
        <v>0.30301233158578572</v>
      </c>
      <c r="CM77" s="1509">
        <v>0.2956217869129617</v>
      </c>
      <c r="CN77" s="1509">
        <v>0.28841149942727967</v>
      </c>
      <c r="CO77" s="1509">
        <v>0.28137707261198019</v>
      </c>
      <c r="CP77" s="1510">
        <v>0.27451421718241975</v>
      </c>
      <c r="CQ77" s="1508" t="s">
        <v>1890</v>
      </c>
      <c r="CR77" s="1508" t="s">
        <v>1890</v>
      </c>
      <c r="CS77" s="1508" t="s">
        <v>1890</v>
      </c>
      <c r="CT77" s="1508" t="s">
        <v>1890</v>
      </c>
      <c r="CU77" s="1508" t="s">
        <v>1890</v>
      </c>
      <c r="CV77" s="1508" t="s">
        <v>1890</v>
      </c>
      <c r="CW77" s="1508" t="s">
        <v>1890</v>
      </c>
      <c r="CX77" s="1508" t="s">
        <v>1890</v>
      </c>
      <c r="CY77" s="1508" t="s">
        <v>1890</v>
      </c>
      <c r="CZ77" s="1508" t="s">
        <v>1890</v>
      </c>
      <c r="DA77" s="1508" t="s">
        <v>1890</v>
      </c>
      <c r="DB77" s="1508" t="s">
        <v>1890</v>
      </c>
      <c r="DC77" s="1508" t="s">
        <v>1890</v>
      </c>
      <c r="DD77" s="1508" t="s">
        <v>1890</v>
      </c>
      <c r="DE77" s="1508" t="s">
        <v>1890</v>
      </c>
      <c r="DF77" s="1508" t="s">
        <v>1890</v>
      </c>
      <c r="DG77" s="1508" t="s">
        <v>1890</v>
      </c>
      <c r="DH77" s="1508" t="s">
        <v>1890</v>
      </c>
      <c r="DI77" s="1508" t="s">
        <v>1890</v>
      </c>
      <c r="DJ77" s="1508" t="s">
        <v>1890</v>
      </c>
      <c r="DK77" s="1508" t="s">
        <v>1890</v>
      </c>
      <c r="DL77" s="1508" t="s">
        <v>1890</v>
      </c>
      <c r="DM77" s="1508" t="s">
        <v>1890</v>
      </c>
      <c r="DN77" s="1508" t="s">
        <v>1890</v>
      </c>
      <c r="DO77" s="1508" t="s">
        <v>1890</v>
      </c>
      <c r="DP77" s="1508" t="s">
        <v>1890</v>
      </c>
      <c r="DQ77" s="1508" t="s">
        <v>1890</v>
      </c>
      <c r="DR77" s="1508" t="s">
        <v>1890</v>
      </c>
      <c r="DS77" s="1508" t="s">
        <v>1890</v>
      </c>
      <c r="DT77" s="1233" t="s">
        <v>1890</v>
      </c>
      <c r="DU77" s="1233" t="s">
        <v>1890</v>
      </c>
      <c r="DV77" s="1233" t="s">
        <v>1890</v>
      </c>
      <c r="DW77" s="1233" t="s">
        <v>1890</v>
      </c>
      <c r="DX77" s="1233" t="s">
        <v>1890</v>
      </c>
      <c r="DY77" s="1233" t="s">
        <v>1890</v>
      </c>
    </row>
    <row r="78" spans="2:129" ht="14.4" thickBot="1" x14ac:dyDescent="0.3">
      <c r="B78" s="1668"/>
      <c r="C78" s="1505" t="s">
        <v>1618</v>
      </c>
      <c r="D78" s="1439" t="s">
        <v>1750</v>
      </c>
      <c r="E78" s="1267" t="s">
        <v>820</v>
      </c>
      <c r="F78" s="1438" t="s">
        <v>1890</v>
      </c>
      <c r="G78" s="1438" t="s">
        <v>1890</v>
      </c>
      <c r="H78" s="1439" t="s">
        <v>84</v>
      </c>
      <c r="I78" s="1655">
        <f>IF(SUM(N77:CP77)&lt;&gt;0,SUM(N77:CP77),"")</f>
        <v>45.978114179588374</v>
      </c>
      <c r="J78" s="1656"/>
      <c r="K78" s="1656"/>
      <c r="L78" s="1656"/>
      <c r="M78" s="1657"/>
      <c r="N78" s="1509" t="s">
        <v>1890</v>
      </c>
      <c r="O78" s="1509" t="s">
        <v>1890</v>
      </c>
      <c r="P78" s="1509" t="s">
        <v>1890</v>
      </c>
      <c r="Q78" s="1509" t="s">
        <v>1890</v>
      </c>
      <c r="R78" s="1509" t="s">
        <v>1890</v>
      </c>
      <c r="S78" s="1509" t="s">
        <v>1890</v>
      </c>
      <c r="T78" s="1509" t="s">
        <v>1890</v>
      </c>
      <c r="U78" s="1509" t="s">
        <v>1890</v>
      </c>
      <c r="V78" s="1509" t="s">
        <v>1890</v>
      </c>
      <c r="W78" s="1509" t="s">
        <v>1890</v>
      </c>
      <c r="X78" s="1509" t="s">
        <v>1890</v>
      </c>
      <c r="Y78" s="1509" t="s">
        <v>1890</v>
      </c>
      <c r="Z78" s="1509" t="s">
        <v>1890</v>
      </c>
      <c r="AA78" s="1509" t="s">
        <v>1890</v>
      </c>
      <c r="AB78" s="1509" t="s">
        <v>1890</v>
      </c>
      <c r="AC78" s="1509" t="s">
        <v>1890</v>
      </c>
      <c r="AD78" s="1509" t="s">
        <v>1890</v>
      </c>
      <c r="AE78" s="1509" t="s">
        <v>1890</v>
      </c>
      <c r="AF78" s="1509" t="s">
        <v>1890</v>
      </c>
      <c r="AG78" s="1509" t="s">
        <v>1890</v>
      </c>
      <c r="AH78" s="1509" t="s">
        <v>1890</v>
      </c>
      <c r="AI78" s="1509" t="s">
        <v>1890</v>
      </c>
      <c r="AJ78" s="1509" t="s">
        <v>1890</v>
      </c>
      <c r="AK78" s="1509" t="s">
        <v>1890</v>
      </c>
      <c r="AL78" s="1509" t="s">
        <v>1890</v>
      </c>
      <c r="AM78" s="1509" t="s">
        <v>1890</v>
      </c>
      <c r="AN78" s="1509" t="s">
        <v>1890</v>
      </c>
      <c r="AO78" s="1509" t="s">
        <v>1890</v>
      </c>
      <c r="AP78" s="1509" t="s">
        <v>1890</v>
      </c>
      <c r="AQ78" s="1509" t="s">
        <v>1890</v>
      </c>
      <c r="AR78" s="1509" t="s">
        <v>1890</v>
      </c>
      <c r="AS78" s="1509" t="s">
        <v>1890</v>
      </c>
      <c r="AT78" s="1509" t="s">
        <v>1890</v>
      </c>
      <c r="AU78" s="1509" t="s">
        <v>1890</v>
      </c>
      <c r="AV78" s="1509" t="s">
        <v>1890</v>
      </c>
      <c r="AW78" s="1509" t="s">
        <v>1890</v>
      </c>
      <c r="AX78" s="1509" t="s">
        <v>1890</v>
      </c>
      <c r="AY78" s="1509" t="s">
        <v>1890</v>
      </c>
      <c r="AZ78" s="1509" t="s">
        <v>1890</v>
      </c>
      <c r="BA78" s="1509" t="s">
        <v>1890</v>
      </c>
      <c r="BB78" s="1509" t="s">
        <v>1890</v>
      </c>
      <c r="BC78" s="1509" t="s">
        <v>1890</v>
      </c>
      <c r="BD78" s="1509" t="s">
        <v>1890</v>
      </c>
      <c r="BE78" s="1509" t="s">
        <v>1890</v>
      </c>
      <c r="BF78" s="1509" t="s">
        <v>1890</v>
      </c>
      <c r="BG78" s="1509" t="s">
        <v>1890</v>
      </c>
      <c r="BH78" s="1509" t="s">
        <v>1890</v>
      </c>
      <c r="BI78" s="1509" t="s">
        <v>1890</v>
      </c>
      <c r="BJ78" s="1509" t="s">
        <v>1890</v>
      </c>
      <c r="BK78" s="1509" t="s">
        <v>1890</v>
      </c>
      <c r="BL78" s="1509" t="s">
        <v>1890</v>
      </c>
      <c r="BM78" s="1509" t="s">
        <v>1890</v>
      </c>
      <c r="BN78" s="1509" t="s">
        <v>1890</v>
      </c>
      <c r="BO78" s="1509" t="s">
        <v>1890</v>
      </c>
      <c r="BP78" s="1509" t="s">
        <v>1890</v>
      </c>
      <c r="BQ78" s="1509" t="s">
        <v>1890</v>
      </c>
      <c r="BR78" s="1509" t="s">
        <v>1890</v>
      </c>
      <c r="BS78" s="1509" t="s">
        <v>1890</v>
      </c>
      <c r="BT78" s="1509" t="s">
        <v>1890</v>
      </c>
      <c r="BU78" s="1509" t="s">
        <v>1890</v>
      </c>
      <c r="BV78" s="1509" t="s">
        <v>1890</v>
      </c>
      <c r="BW78" s="1509" t="s">
        <v>1890</v>
      </c>
      <c r="BX78" s="1509" t="s">
        <v>1890</v>
      </c>
      <c r="BY78" s="1509" t="s">
        <v>1890</v>
      </c>
      <c r="BZ78" s="1509" t="s">
        <v>1890</v>
      </c>
      <c r="CA78" s="1509" t="s">
        <v>1890</v>
      </c>
      <c r="CB78" s="1509" t="s">
        <v>1890</v>
      </c>
      <c r="CC78" s="1509" t="s">
        <v>1890</v>
      </c>
      <c r="CD78" s="1509" t="s">
        <v>1890</v>
      </c>
      <c r="CE78" s="1509" t="s">
        <v>1890</v>
      </c>
      <c r="CF78" s="1509" t="s">
        <v>1890</v>
      </c>
      <c r="CG78" s="1509" t="s">
        <v>1890</v>
      </c>
      <c r="CH78" s="1509" t="s">
        <v>1890</v>
      </c>
      <c r="CI78" s="1509" t="s">
        <v>1890</v>
      </c>
      <c r="CJ78" s="1509" t="s">
        <v>1890</v>
      </c>
      <c r="CK78" s="1509" t="s">
        <v>1890</v>
      </c>
      <c r="CL78" s="1509" t="s">
        <v>1890</v>
      </c>
      <c r="CM78" s="1509" t="s">
        <v>1890</v>
      </c>
      <c r="CN78" s="1509" t="s">
        <v>1890</v>
      </c>
      <c r="CO78" s="1509" t="s">
        <v>1890</v>
      </c>
      <c r="CP78" s="1510" t="s">
        <v>1890</v>
      </c>
      <c r="CQ78" s="1508" t="s">
        <v>1890</v>
      </c>
      <c r="CR78" s="1508" t="s">
        <v>1890</v>
      </c>
      <c r="CS78" s="1508" t="s">
        <v>1890</v>
      </c>
      <c r="CT78" s="1508" t="s">
        <v>1890</v>
      </c>
      <c r="CU78" s="1508" t="s">
        <v>1890</v>
      </c>
      <c r="CV78" s="1508" t="s">
        <v>1890</v>
      </c>
      <c r="CW78" s="1508" t="s">
        <v>1890</v>
      </c>
      <c r="CX78" s="1508" t="s">
        <v>1890</v>
      </c>
      <c r="CY78" s="1508" t="s">
        <v>1890</v>
      </c>
      <c r="CZ78" s="1508" t="s">
        <v>1890</v>
      </c>
      <c r="DA78" s="1508" t="s">
        <v>1890</v>
      </c>
      <c r="DB78" s="1508" t="s">
        <v>1890</v>
      </c>
      <c r="DC78" s="1508" t="s">
        <v>1890</v>
      </c>
      <c r="DD78" s="1508" t="s">
        <v>1890</v>
      </c>
      <c r="DE78" s="1508" t="s">
        <v>1890</v>
      </c>
      <c r="DF78" s="1508" t="s">
        <v>1890</v>
      </c>
      <c r="DG78" s="1508" t="s">
        <v>1890</v>
      </c>
      <c r="DH78" s="1508" t="s">
        <v>1890</v>
      </c>
      <c r="DI78" s="1508" t="s">
        <v>1890</v>
      </c>
      <c r="DJ78" s="1508" t="s">
        <v>1890</v>
      </c>
      <c r="DK78" s="1508" t="s">
        <v>1890</v>
      </c>
      <c r="DL78" s="1508" t="s">
        <v>1890</v>
      </c>
      <c r="DM78" s="1508" t="s">
        <v>1890</v>
      </c>
      <c r="DN78" s="1508" t="s">
        <v>1890</v>
      </c>
      <c r="DO78" s="1508" t="s">
        <v>1890</v>
      </c>
      <c r="DP78" s="1508" t="s">
        <v>1890</v>
      </c>
      <c r="DQ78" s="1508" t="s">
        <v>1890</v>
      </c>
      <c r="DR78" s="1508" t="s">
        <v>1890</v>
      </c>
      <c r="DS78" s="1508" t="s">
        <v>1890</v>
      </c>
      <c r="DT78" s="1233" t="s">
        <v>1890</v>
      </c>
      <c r="DU78" s="1233" t="s">
        <v>1890</v>
      </c>
      <c r="DV78" s="1233" t="s">
        <v>1890</v>
      </c>
      <c r="DW78" s="1233" t="s">
        <v>1890</v>
      </c>
      <c r="DX78" s="1233" t="s">
        <v>1890</v>
      </c>
      <c r="DY78" s="1233" t="s">
        <v>1890</v>
      </c>
    </row>
    <row r="79" spans="2:129" x14ac:dyDescent="0.25">
      <c r="B79" s="1668"/>
      <c r="C79" s="1505" t="s">
        <v>1619</v>
      </c>
      <c r="D79" s="1439" t="s">
        <v>1751</v>
      </c>
      <c r="E79" s="1267" t="s">
        <v>815</v>
      </c>
      <c r="F79" s="1438" t="s">
        <v>1890</v>
      </c>
      <c r="G79" s="1438" t="s">
        <v>1890</v>
      </c>
      <c r="H79" s="1439" t="s">
        <v>84</v>
      </c>
      <c r="I79" s="1476" t="s">
        <v>1890</v>
      </c>
      <c r="J79" s="1477" t="s">
        <v>1890</v>
      </c>
      <c r="K79" s="1477" t="s">
        <v>1890</v>
      </c>
      <c r="L79" s="1477" t="s">
        <v>1890</v>
      </c>
      <c r="M79" s="1477" t="s">
        <v>1890</v>
      </c>
      <c r="N79" s="1509" t="s">
        <v>1890</v>
      </c>
      <c r="O79" s="1509">
        <v>0.50736605186302008</v>
      </c>
      <c r="P79" s="1509">
        <v>0.47965093097472267</v>
      </c>
      <c r="Q79" s="1509">
        <v>0.44332090748398895</v>
      </c>
      <c r="R79" s="1509">
        <v>0.40953244529742233</v>
      </c>
      <c r="S79" s="1509">
        <v>0.37862661974155593</v>
      </c>
      <c r="T79" s="1509">
        <v>0.35017433605075121</v>
      </c>
      <c r="U79" s="1509">
        <v>0.32417559422500808</v>
      </c>
      <c r="V79" s="1509">
        <v>0.30015728977913542</v>
      </c>
      <c r="W79" s="1509">
        <v>0.27807541299358046</v>
      </c>
      <c r="X79" s="1509">
        <v>0.25792996386834321</v>
      </c>
      <c r="Y79" s="1509">
        <v>0.28338993100562149</v>
      </c>
      <c r="Z79" s="1509">
        <v>0.26192382831386074</v>
      </c>
      <c r="AA79" s="1509">
        <v>0.24282142714590968</v>
      </c>
      <c r="AB79" s="1509">
        <v>0.22507509196532036</v>
      </c>
      <c r="AC79" s="1509">
        <v>0.2086195310524073</v>
      </c>
      <c r="AD79" s="1509">
        <v>0.23493990581082824</v>
      </c>
      <c r="AE79" s="1509">
        <v>0.27175721591887897</v>
      </c>
      <c r="AF79" s="1509">
        <v>0.26006825200957623</v>
      </c>
      <c r="AG79" s="1509">
        <v>0.24907553836724153</v>
      </c>
      <c r="AH79" s="1509">
        <v>0.24026980852058194</v>
      </c>
      <c r="AI79" s="1509">
        <v>0.30645651096300874</v>
      </c>
      <c r="AJ79" s="1509">
        <v>0.29881757230234463</v>
      </c>
      <c r="AK79" s="1509">
        <v>0.28600497423828264</v>
      </c>
      <c r="AL79" s="1509">
        <v>0.26974500902270654</v>
      </c>
      <c r="AM79" s="1509">
        <v>0.25412565368591106</v>
      </c>
      <c r="AN79" s="1509">
        <v>0.32534852256639524</v>
      </c>
      <c r="AO79" s="1509">
        <v>0.2299711050504902</v>
      </c>
      <c r="AP79" s="1509">
        <v>0.21815198569633934</v>
      </c>
      <c r="AQ79" s="1509">
        <v>0.20711350524639885</v>
      </c>
      <c r="AR79" s="1509">
        <v>0.19705795437659268</v>
      </c>
      <c r="AS79" s="1509">
        <v>0.26671291098343336</v>
      </c>
      <c r="AT79" s="1509">
        <v>0.2499707202682887</v>
      </c>
      <c r="AU79" s="1509">
        <v>0.23648732825929092</v>
      </c>
      <c r="AV79" s="1509">
        <v>0.22372411460178199</v>
      </c>
      <c r="AW79" s="1509">
        <v>0.21310174935094103</v>
      </c>
      <c r="AX79" s="1509">
        <v>0.28333918229776239</v>
      </c>
      <c r="AY79" s="1509">
        <v>0.1924362978831142</v>
      </c>
      <c r="AZ79" s="1509">
        <v>0.18256089859981092</v>
      </c>
      <c r="BA79" s="1509">
        <v>0.17482011814737294</v>
      </c>
      <c r="BB79" s="1509">
        <v>0.16656002740518533</v>
      </c>
      <c r="BC79" s="1509">
        <v>0.23895984931590963</v>
      </c>
      <c r="BD79" s="1509">
        <v>0.22396869531746696</v>
      </c>
      <c r="BE79" s="1509">
        <v>0.20959852396312759</v>
      </c>
      <c r="BF79" s="1509">
        <v>0.20126650483554606</v>
      </c>
      <c r="BG79" s="1509">
        <v>0.19196819620279312</v>
      </c>
      <c r="BH79" s="1509">
        <v>0.2632200421828737</v>
      </c>
      <c r="BI79" s="1509">
        <v>0.17249869125992243</v>
      </c>
      <c r="BJ79" s="1509">
        <v>0.16743826116323277</v>
      </c>
      <c r="BK79" s="1509">
        <v>0.16236734465061667</v>
      </c>
      <c r="BL79" s="1509">
        <v>0.15569934622223769</v>
      </c>
      <c r="BM79" s="1509">
        <v>0.22729871825349493</v>
      </c>
      <c r="BN79" s="1509">
        <v>0.21122296452105041</v>
      </c>
      <c r="BO79" s="1509">
        <v>0.19603135945296124</v>
      </c>
      <c r="BP79" s="1509">
        <v>0.1914165101628546</v>
      </c>
      <c r="BQ79" s="1509">
        <v>0.18512274178323382</v>
      </c>
      <c r="BR79" s="1509">
        <v>0.26413677894431481</v>
      </c>
      <c r="BS79" s="1509">
        <v>0.17472501644414859</v>
      </c>
      <c r="BT79" s="1509">
        <v>0.16920636925014931</v>
      </c>
      <c r="BU79" s="1509">
        <v>0.16270393318624152</v>
      </c>
      <c r="BV79" s="1509">
        <v>0.15666359917763678</v>
      </c>
      <c r="BW79" s="1509">
        <v>0.22968048576718111</v>
      </c>
      <c r="BX79" s="1509">
        <v>0.21251270346007423</v>
      </c>
      <c r="BY79" s="1509">
        <v>0.19455402468337218</v>
      </c>
      <c r="BZ79" s="1509">
        <v>0.17539951710771381</v>
      </c>
      <c r="CA79" s="1509">
        <v>0.15881369402638276</v>
      </c>
      <c r="CB79" s="1509">
        <v>0.24011744247051864</v>
      </c>
      <c r="CC79" s="1509">
        <v>0.16625375716536031</v>
      </c>
      <c r="CD79" s="1509">
        <v>0.17358104539798416</v>
      </c>
      <c r="CE79" s="1509">
        <v>0.1787137405544223</v>
      </c>
      <c r="CF79" s="1509">
        <v>0.18517089501788236</v>
      </c>
      <c r="CG79" s="1509">
        <v>0.29889080007470831</v>
      </c>
      <c r="CH79" s="1509">
        <v>0.30558692071388149</v>
      </c>
      <c r="CI79" s="1509">
        <v>0.30743814775763117</v>
      </c>
      <c r="CJ79" s="1509">
        <v>0.31315115947706285</v>
      </c>
      <c r="CK79" s="1509">
        <v>0.32089687011833379</v>
      </c>
      <c r="CL79" s="1509" t="s">
        <v>1890</v>
      </c>
      <c r="CM79" s="1509" t="s">
        <v>1890</v>
      </c>
      <c r="CN79" s="1509" t="s">
        <v>1890</v>
      </c>
      <c r="CO79" s="1509" t="s">
        <v>1890</v>
      </c>
      <c r="CP79" s="1510" t="s">
        <v>1890</v>
      </c>
      <c r="CQ79" s="1508" t="s">
        <v>1890</v>
      </c>
      <c r="CR79" s="1508" t="s">
        <v>1890</v>
      </c>
      <c r="CS79" s="1508" t="s">
        <v>1890</v>
      </c>
      <c r="CT79" s="1508" t="s">
        <v>1890</v>
      </c>
      <c r="CU79" s="1508" t="s">
        <v>1890</v>
      </c>
      <c r="CV79" s="1508" t="s">
        <v>1890</v>
      </c>
      <c r="CW79" s="1508" t="s">
        <v>1890</v>
      </c>
      <c r="CX79" s="1508" t="s">
        <v>1890</v>
      </c>
      <c r="CY79" s="1508" t="s">
        <v>1890</v>
      </c>
      <c r="CZ79" s="1508" t="s">
        <v>1890</v>
      </c>
      <c r="DA79" s="1508" t="s">
        <v>1890</v>
      </c>
      <c r="DB79" s="1508" t="s">
        <v>1890</v>
      </c>
      <c r="DC79" s="1508" t="s">
        <v>1890</v>
      </c>
      <c r="DD79" s="1508" t="s">
        <v>1890</v>
      </c>
      <c r="DE79" s="1508" t="s">
        <v>1890</v>
      </c>
      <c r="DF79" s="1508" t="s">
        <v>1890</v>
      </c>
      <c r="DG79" s="1508" t="s">
        <v>1890</v>
      </c>
      <c r="DH79" s="1508" t="s">
        <v>1890</v>
      </c>
      <c r="DI79" s="1508" t="s">
        <v>1890</v>
      </c>
      <c r="DJ79" s="1508" t="s">
        <v>1890</v>
      </c>
      <c r="DK79" s="1508" t="s">
        <v>1890</v>
      </c>
      <c r="DL79" s="1508" t="s">
        <v>1890</v>
      </c>
      <c r="DM79" s="1508" t="s">
        <v>1890</v>
      </c>
      <c r="DN79" s="1508" t="s">
        <v>1890</v>
      </c>
      <c r="DO79" s="1508" t="s">
        <v>1890</v>
      </c>
      <c r="DP79" s="1508" t="s">
        <v>1890</v>
      </c>
      <c r="DQ79" s="1508" t="s">
        <v>1890</v>
      </c>
      <c r="DR79" s="1508" t="s">
        <v>1890</v>
      </c>
      <c r="DS79" s="1508" t="s">
        <v>1890</v>
      </c>
      <c r="DT79" s="1233" t="s">
        <v>1890</v>
      </c>
      <c r="DU79" s="1233" t="s">
        <v>1890</v>
      </c>
      <c r="DV79" s="1233" t="s">
        <v>1890</v>
      </c>
      <c r="DW79" s="1233" t="s">
        <v>1890</v>
      </c>
      <c r="DX79" s="1233" t="s">
        <v>1890</v>
      </c>
      <c r="DY79" s="1233" t="s">
        <v>1890</v>
      </c>
    </row>
    <row r="80" spans="2:129" x14ac:dyDescent="0.25">
      <c r="B80" s="1668"/>
      <c r="C80" s="1505" t="s">
        <v>1619</v>
      </c>
      <c r="D80" s="1439" t="s">
        <v>1751</v>
      </c>
      <c r="E80" s="1267" t="s">
        <v>812</v>
      </c>
      <c r="F80" s="1438" t="s">
        <v>1890</v>
      </c>
      <c r="G80" s="1438" t="s">
        <v>1890</v>
      </c>
      <c r="H80" s="1439" t="s">
        <v>84</v>
      </c>
      <c r="I80" s="1476" t="s">
        <v>1890</v>
      </c>
      <c r="J80" s="1477" t="s">
        <v>1890</v>
      </c>
      <c r="K80" s="1477" t="s">
        <v>1890</v>
      </c>
      <c r="L80" s="1477" t="s">
        <v>1890</v>
      </c>
      <c r="M80" s="1477" t="s">
        <v>1890</v>
      </c>
      <c r="N80" s="1509" t="s">
        <v>1890</v>
      </c>
      <c r="O80" s="1509">
        <v>0.12260986054503321</v>
      </c>
      <c r="P80" s="1509">
        <v>0.12260986054503319</v>
      </c>
      <c r="Q80" s="1509">
        <v>0.12260986054503319</v>
      </c>
      <c r="R80" s="1509">
        <v>0.1226098605450332</v>
      </c>
      <c r="S80" s="1509">
        <v>0.12260986054503317</v>
      </c>
      <c r="T80" s="1509">
        <v>0.12260986054503317</v>
      </c>
      <c r="U80" s="1509">
        <v>0.12260986054503319</v>
      </c>
      <c r="V80" s="1509">
        <v>0.12260986054503317</v>
      </c>
      <c r="W80" s="1509">
        <v>0.12260986054503317</v>
      </c>
      <c r="X80" s="1509">
        <v>0.12260986054503319</v>
      </c>
      <c r="Y80" s="1509">
        <v>0.12260986054503317</v>
      </c>
      <c r="Z80" s="1509">
        <v>0.1226098605450332</v>
      </c>
      <c r="AA80" s="1509">
        <v>0.1226098605450332</v>
      </c>
      <c r="AB80" s="1509">
        <v>0.12260986054503316</v>
      </c>
      <c r="AC80" s="1509">
        <v>0.1226098605450332</v>
      </c>
      <c r="AD80" s="1509">
        <v>0.12260986054503316</v>
      </c>
      <c r="AE80" s="1509">
        <v>0.12260986054503317</v>
      </c>
      <c r="AF80" s="1509">
        <v>0.12260986054503323</v>
      </c>
      <c r="AG80" s="1509">
        <v>0.12260986054503319</v>
      </c>
      <c r="AH80" s="1509">
        <v>0.12260986054503317</v>
      </c>
      <c r="AI80" s="1509">
        <v>0.1226098605450332</v>
      </c>
      <c r="AJ80" s="1509">
        <v>0.12260986054503319</v>
      </c>
      <c r="AK80" s="1509">
        <v>0.12260986054503316</v>
      </c>
      <c r="AL80" s="1509">
        <v>0.12260986054503317</v>
      </c>
      <c r="AM80" s="1509">
        <v>0.12260986054503319</v>
      </c>
      <c r="AN80" s="1509">
        <v>0.12260986054503317</v>
      </c>
      <c r="AO80" s="1509">
        <v>0.12260986054503323</v>
      </c>
      <c r="AP80" s="1509">
        <v>0.12260986054503316</v>
      </c>
      <c r="AQ80" s="1509">
        <v>0.1226098605450332</v>
      </c>
      <c r="AR80" s="1509">
        <v>0.12260986054503316</v>
      </c>
      <c r="AS80" s="1509">
        <v>0.1226098605450332</v>
      </c>
      <c r="AT80" s="1509">
        <v>0.12260986054503323</v>
      </c>
      <c r="AU80" s="1509">
        <v>0.12260986054503317</v>
      </c>
      <c r="AV80" s="1509">
        <v>0.12260986054503319</v>
      </c>
      <c r="AW80" s="1509">
        <v>0.12260986054503317</v>
      </c>
      <c r="AX80" s="1509">
        <v>0.12260986054503317</v>
      </c>
      <c r="AY80" s="1509">
        <v>0.12260986054503317</v>
      </c>
      <c r="AZ80" s="1509">
        <v>0.1226098605450332</v>
      </c>
      <c r="BA80" s="1509">
        <v>0.12260986054503317</v>
      </c>
      <c r="BB80" s="1509">
        <v>0.1226098605450332</v>
      </c>
      <c r="BC80" s="1509">
        <v>0.12260986054503317</v>
      </c>
      <c r="BD80" s="1509">
        <v>0.12260986054503317</v>
      </c>
      <c r="BE80" s="1509">
        <v>0.12260986054503316</v>
      </c>
      <c r="BF80" s="1509">
        <v>0.12260986054503319</v>
      </c>
      <c r="BG80" s="1509">
        <v>0.12260986054503319</v>
      </c>
      <c r="BH80" s="1509">
        <v>0.12260986054503316</v>
      </c>
      <c r="BI80" s="1509">
        <v>0.12260986054503319</v>
      </c>
      <c r="BJ80" s="1509">
        <v>0.1226098605450332</v>
      </c>
      <c r="BK80" s="1509">
        <v>0.12260986054503316</v>
      </c>
      <c r="BL80" s="1509">
        <v>0.12260986054503317</v>
      </c>
      <c r="BM80" s="1509">
        <v>0.12260986054503317</v>
      </c>
      <c r="BN80" s="1509">
        <v>0.12260986054503323</v>
      </c>
      <c r="BO80" s="1509">
        <v>0.12260986054503323</v>
      </c>
      <c r="BP80" s="1509">
        <v>0.12260986054503316</v>
      </c>
      <c r="BQ80" s="1509">
        <v>0.1226098605450332</v>
      </c>
      <c r="BR80" s="1509">
        <v>0.12260986054503312</v>
      </c>
      <c r="BS80" s="1509">
        <v>0.12260986054503321</v>
      </c>
      <c r="BT80" s="1509">
        <v>0.12260986054503319</v>
      </c>
      <c r="BU80" s="1509">
        <v>0.12260986054503319</v>
      </c>
      <c r="BV80" s="1509">
        <v>0.12260986054503317</v>
      </c>
      <c r="BW80" s="1509">
        <v>0.12260986054503317</v>
      </c>
      <c r="BX80" s="1509">
        <v>0.12260986054503319</v>
      </c>
      <c r="BY80" s="1509">
        <v>0.12260986054503317</v>
      </c>
      <c r="BZ80" s="1509">
        <v>0.12260986054503319</v>
      </c>
      <c r="CA80" s="1509">
        <v>0.12260986054503319</v>
      </c>
      <c r="CB80" s="1509">
        <v>0.12260986054503317</v>
      </c>
      <c r="CC80" s="1509">
        <v>0.1226098605450332</v>
      </c>
      <c r="CD80" s="1509">
        <v>0.12260986054503316</v>
      </c>
      <c r="CE80" s="1509">
        <v>0.12260986054503312</v>
      </c>
      <c r="CF80" s="1509">
        <v>0.12260986054503317</v>
      </c>
      <c r="CG80" s="1509">
        <v>0.12260986054503317</v>
      </c>
      <c r="CH80" s="1509">
        <v>0.12260986054503319</v>
      </c>
      <c r="CI80" s="1509">
        <v>0.12260986054503319</v>
      </c>
      <c r="CJ80" s="1509">
        <v>0.1226098605450332</v>
      </c>
      <c r="CK80" s="1509">
        <v>0.12260986054503317</v>
      </c>
      <c r="CL80" s="1509" t="s">
        <v>1890</v>
      </c>
      <c r="CM80" s="1509" t="s">
        <v>1890</v>
      </c>
      <c r="CN80" s="1509" t="s">
        <v>1890</v>
      </c>
      <c r="CO80" s="1509" t="s">
        <v>1890</v>
      </c>
      <c r="CP80" s="1510" t="s">
        <v>1890</v>
      </c>
      <c r="CQ80" s="1508" t="s">
        <v>1890</v>
      </c>
      <c r="CR80" s="1508" t="s">
        <v>1890</v>
      </c>
      <c r="CS80" s="1508" t="s">
        <v>1890</v>
      </c>
      <c r="CT80" s="1508" t="s">
        <v>1890</v>
      </c>
      <c r="CU80" s="1508" t="s">
        <v>1890</v>
      </c>
      <c r="CV80" s="1508" t="s">
        <v>1890</v>
      </c>
      <c r="CW80" s="1508" t="s">
        <v>1890</v>
      </c>
      <c r="CX80" s="1508" t="s">
        <v>1890</v>
      </c>
      <c r="CY80" s="1508" t="s">
        <v>1890</v>
      </c>
      <c r="CZ80" s="1508" t="s">
        <v>1890</v>
      </c>
      <c r="DA80" s="1508" t="s">
        <v>1890</v>
      </c>
      <c r="DB80" s="1508" t="s">
        <v>1890</v>
      </c>
      <c r="DC80" s="1508" t="s">
        <v>1890</v>
      </c>
      <c r="DD80" s="1508" t="s">
        <v>1890</v>
      </c>
      <c r="DE80" s="1508" t="s">
        <v>1890</v>
      </c>
      <c r="DF80" s="1508" t="s">
        <v>1890</v>
      </c>
      <c r="DG80" s="1508" t="s">
        <v>1890</v>
      </c>
      <c r="DH80" s="1508" t="s">
        <v>1890</v>
      </c>
      <c r="DI80" s="1508" t="s">
        <v>1890</v>
      </c>
      <c r="DJ80" s="1508" t="s">
        <v>1890</v>
      </c>
      <c r="DK80" s="1508" t="s">
        <v>1890</v>
      </c>
      <c r="DL80" s="1508" t="s">
        <v>1890</v>
      </c>
      <c r="DM80" s="1508" t="s">
        <v>1890</v>
      </c>
      <c r="DN80" s="1508" t="s">
        <v>1890</v>
      </c>
      <c r="DO80" s="1508" t="s">
        <v>1890</v>
      </c>
      <c r="DP80" s="1508" t="s">
        <v>1890</v>
      </c>
      <c r="DQ80" s="1508" t="s">
        <v>1890</v>
      </c>
      <c r="DR80" s="1508" t="s">
        <v>1890</v>
      </c>
      <c r="DS80" s="1508" t="s">
        <v>1890</v>
      </c>
      <c r="DT80" s="1233" t="s">
        <v>1890</v>
      </c>
      <c r="DU80" s="1233" t="s">
        <v>1890</v>
      </c>
      <c r="DV80" s="1233" t="s">
        <v>1890</v>
      </c>
      <c r="DW80" s="1233" t="s">
        <v>1890</v>
      </c>
      <c r="DX80" s="1233" t="s">
        <v>1890</v>
      </c>
      <c r="DY80" s="1233" t="s">
        <v>1890</v>
      </c>
    </row>
    <row r="81" spans="2:129" x14ac:dyDescent="0.25">
      <c r="B81" s="1668"/>
      <c r="C81" s="1505" t="s">
        <v>1619</v>
      </c>
      <c r="D81" s="1439" t="s">
        <v>1751</v>
      </c>
      <c r="E81" s="1267" t="s">
        <v>813</v>
      </c>
      <c r="F81" s="1438" t="s">
        <v>1890</v>
      </c>
      <c r="G81" s="1438" t="s">
        <v>1890</v>
      </c>
      <c r="H81" s="1439" t="s">
        <v>84</v>
      </c>
      <c r="I81" s="1476" t="s">
        <v>1890</v>
      </c>
      <c r="J81" s="1477" t="s">
        <v>1890</v>
      </c>
      <c r="K81" s="1477" t="s">
        <v>1890</v>
      </c>
      <c r="L81" s="1477" t="s">
        <v>1890</v>
      </c>
      <c r="M81" s="1477" t="s">
        <v>1890</v>
      </c>
      <c r="N81" s="1509" t="s">
        <v>1890</v>
      </c>
      <c r="O81" s="1509">
        <v>7.8895421064699607E-3</v>
      </c>
      <c r="P81" s="1509">
        <v>2.3237656189596858E-2</v>
      </c>
      <c r="Q81" s="1509">
        <v>3.758986827762982E-2</v>
      </c>
      <c r="R81" s="1509">
        <v>5.0851737913380768E-2</v>
      </c>
      <c r="S81" s="1509">
        <v>6.3107611374736874E-2</v>
      </c>
      <c r="T81" s="1509">
        <v>7.4440466237307254E-2</v>
      </c>
      <c r="U81" s="1509">
        <v>8.4926607653095315E-2</v>
      </c>
      <c r="V81" s="1509">
        <v>9.463498399935974E-2</v>
      </c>
      <c r="W81" s="1509">
        <v>0.10362650252747546</v>
      </c>
      <c r="X81" s="1509">
        <v>0.11196138613767838</v>
      </c>
      <c r="Y81" s="1509">
        <v>0.12037891050296853</v>
      </c>
      <c r="Z81" s="1509">
        <v>0.12885853946038647</v>
      </c>
      <c r="AA81" s="1509">
        <v>0.13670732818278589</v>
      </c>
      <c r="AB81" s="1509">
        <v>0.14398311905496552</v>
      </c>
      <c r="AC81" s="1509">
        <v>0.15072707044289119</v>
      </c>
      <c r="AD81" s="1509">
        <v>0.15762441968611451</v>
      </c>
      <c r="AE81" s="1509">
        <v>0.16550355992901145</v>
      </c>
      <c r="AF81" s="1509">
        <v>0.17377344595529892</v>
      </c>
      <c r="AG81" s="1509">
        <v>0.18169063189565846</v>
      </c>
      <c r="AH81" s="1509">
        <v>0.18929995203976407</v>
      </c>
      <c r="AI81" s="1509">
        <v>0.19780154630773392</v>
      </c>
      <c r="AJ81" s="1509">
        <v>0.20721355830251015</v>
      </c>
      <c r="AK81" s="1509">
        <v>0.21630754890121692</v>
      </c>
      <c r="AL81" s="1509">
        <v>0.22494946114092532</v>
      </c>
      <c r="AM81" s="1509">
        <v>0.23309564994604429</v>
      </c>
      <c r="AN81" s="1509">
        <v>0.24210647338676763</v>
      </c>
      <c r="AO81" s="1509">
        <v>0.25074169359621018</v>
      </c>
      <c r="AP81" s="1509">
        <v>0.25771000765732344</v>
      </c>
      <c r="AQ81" s="1509">
        <v>0.26432288604148302</v>
      </c>
      <c r="AR81" s="1509">
        <v>0.27060775223862055</v>
      </c>
      <c r="AS81" s="1509">
        <v>0.27781938919496896</v>
      </c>
      <c r="AT81" s="1509">
        <v>0.28585381966093326</v>
      </c>
      <c r="AU81" s="1509">
        <v>0.29341824231553715</v>
      </c>
      <c r="AV81" s="1509">
        <v>0.30057453025202679</v>
      </c>
      <c r="AW81" s="1509">
        <v>0.30736717243649164</v>
      </c>
      <c r="AX81" s="1509">
        <v>0.31508682892362894</v>
      </c>
      <c r="AY81" s="1509">
        <v>0.32248513764044157</v>
      </c>
      <c r="AZ81" s="1509">
        <v>0.32831634404575111</v>
      </c>
      <c r="BA81" s="1509">
        <v>0.33387361885616973</v>
      </c>
      <c r="BB81" s="1509">
        <v>0.33918208011951212</v>
      </c>
      <c r="BC81" s="1509">
        <v>0.34548791420252511</v>
      </c>
      <c r="BD81" s="1509">
        <v>0.35268645307157409</v>
      </c>
      <c r="BE81" s="1509">
        <v>0.35942842333138741</v>
      </c>
      <c r="BF81" s="1509">
        <v>0.36581737452920671</v>
      </c>
      <c r="BG81" s="1509">
        <v>0.3719321741303529</v>
      </c>
      <c r="BH81" s="1509">
        <v>0.37901035123725002</v>
      </c>
      <c r="BI81" s="1509">
        <v>0.38578577754228544</v>
      </c>
      <c r="BJ81" s="1509">
        <v>0.39107179715246554</v>
      </c>
      <c r="BK81" s="1509">
        <v>0.39620027432287097</v>
      </c>
      <c r="BL81" s="1509">
        <v>0.40114621136594375</v>
      </c>
      <c r="BM81" s="1509">
        <v>0.40710183126854144</v>
      </c>
      <c r="BN81" s="1509">
        <v>0.41392084343568564</v>
      </c>
      <c r="BO81" s="1509">
        <v>0.42025364817348154</v>
      </c>
      <c r="BP81" s="1509">
        <v>0.42627846254600749</v>
      </c>
      <c r="BQ81" s="1509">
        <v>0.43213364791376913</v>
      </c>
      <c r="BR81" s="1509">
        <v>0.43911963346108246</v>
      </c>
      <c r="BS81" s="1509">
        <v>0.44594393437937307</v>
      </c>
      <c r="BT81" s="1509">
        <v>0.45129206742691946</v>
      </c>
      <c r="BU81" s="1509">
        <v>0.45645327262980534</v>
      </c>
      <c r="BV81" s="1509">
        <v>0.46141943775806366</v>
      </c>
      <c r="BW81" s="1509">
        <v>0.46742708827895557</v>
      </c>
      <c r="BX81" s="1509">
        <v>0.47430319237143936</v>
      </c>
      <c r="BY81" s="1509">
        <v>0.48063307999407001</v>
      </c>
      <c r="BZ81" s="1509">
        <v>0.48638585756892139</v>
      </c>
      <c r="CA81" s="1509">
        <v>0.49158287300205661</v>
      </c>
      <c r="CB81" s="1509">
        <v>0.49778625217458344</v>
      </c>
      <c r="CC81" s="1509">
        <v>0.50410532432892141</v>
      </c>
      <c r="CD81" s="1509">
        <v>0.50938975550878141</v>
      </c>
      <c r="CE81" s="1509">
        <v>0.51486793943034126</v>
      </c>
      <c r="CF81" s="1509">
        <v>0.52052634551349064</v>
      </c>
      <c r="CG81" s="1509">
        <v>0.52805350487218039</v>
      </c>
      <c r="CH81" s="1509">
        <v>0.53745313343044299</v>
      </c>
      <c r="CI81" s="1509">
        <v>0.546985673245175</v>
      </c>
      <c r="CJ81" s="1509">
        <v>0.55663583697267449</v>
      </c>
      <c r="CK81" s="1509">
        <v>0.56649528383288295</v>
      </c>
      <c r="CL81" s="1509">
        <v>0.57148523016322306</v>
      </c>
      <c r="CM81" s="1509">
        <v>0.57148523016322306</v>
      </c>
      <c r="CN81" s="1509">
        <v>0.57148523016322306</v>
      </c>
      <c r="CO81" s="1509">
        <v>0.57148523016322306</v>
      </c>
      <c r="CP81" s="1510">
        <v>0.57148523016322306</v>
      </c>
      <c r="CQ81" s="1508" t="s">
        <v>1890</v>
      </c>
      <c r="CR81" s="1508" t="s">
        <v>1890</v>
      </c>
      <c r="CS81" s="1508" t="s">
        <v>1890</v>
      </c>
      <c r="CT81" s="1508" t="s">
        <v>1890</v>
      </c>
      <c r="CU81" s="1508" t="s">
        <v>1890</v>
      </c>
      <c r="CV81" s="1508" t="s">
        <v>1890</v>
      </c>
      <c r="CW81" s="1508" t="s">
        <v>1890</v>
      </c>
      <c r="CX81" s="1508" t="s">
        <v>1890</v>
      </c>
      <c r="CY81" s="1508" t="s">
        <v>1890</v>
      </c>
      <c r="CZ81" s="1508" t="s">
        <v>1890</v>
      </c>
      <c r="DA81" s="1508" t="s">
        <v>1890</v>
      </c>
      <c r="DB81" s="1508" t="s">
        <v>1890</v>
      </c>
      <c r="DC81" s="1508" t="s">
        <v>1890</v>
      </c>
      <c r="DD81" s="1508" t="s">
        <v>1890</v>
      </c>
      <c r="DE81" s="1508" t="s">
        <v>1890</v>
      </c>
      <c r="DF81" s="1508" t="s">
        <v>1890</v>
      </c>
      <c r="DG81" s="1508" t="s">
        <v>1890</v>
      </c>
      <c r="DH81" s="1508" t="s">
        <v>1890</v>
      </c>
      <c r="DI81" s="1508" t="s">
        <v>1890</v>
      </c>
      <c r="DJ81" s="1508" t="s">
        <v>1890</v>
      </c>
      <c r="DK81" s="1508" t="s">
        <v>1890</v>
      </c>
      <c r="DL81" s="1508" t="s">
        <v>1890</v>
      </c>
      <c r="DM81" s="1508" t="s">
        <v>1890</v>
      </c>
      <c r="DN81" s="1508" t="s">
        <v>1890</v>
      </c>
      <c r="DO81" s="1508" t="s">
        <v>1890</v>
      </c>
      <c r="DP81" s="1508" t="s">
        <v>1890</v>
      </c>
      <c r="DQ81" s="1508" t="s">
        <v>1890</v>
      </c>
      <c r="DR81" s="1508" t="s">
        <v>1890</v>
      </c>
      <c r="DS81" s="1508" t="s">
        <v>1890</v>
      </c>
      <c r="DT81" s="1233" t="s">
        <v>1890</v>
      </c>
      <c r="DU81" s="1233" t="s">
        <v>1890</v>
      </c>
      <c r="DV81" s="1233" t="s">
        <v>1890</v>
      </c>
      <c r="DW81" s="1233" t="s">
        <v>1890</v>
      </c>
      <c r="DX81" s="1233" t="s">
        <v>1890</v>
      </c>
      <c r="DY81" s="1233" t="s">
        <v>1890</v>
      </c>
    </row>
    <row r="82" spans="2:129" x14ac:dyDescent="0.25">
      <c r="B82" s="1668"/>
      <c r="C82" s="1505" t="s">
        <v>1619</v>
      </c>
      <c r="D82" s="1439" t="s">
        <v>1751</v>
      </c>
      <c r="E82" s="1267" t="s">
        <v>831</v>
      </c>
      <c r="F82" s="1438" t="s">
        <v>1890</v>
      </c>
      <c r="G82" s="1438" t="s">
        <v>1890</v>
      </c>
      <c r="H82" s="1439" t="s">
        <v>84</v>
      </c>
      <c r="I82" s="1476" t="s">
        <v>1890</v>
      </c>
      <c r="J82" s="1477" t="s">
        <v>1890</v>
      </c>
      <c r="K82" s="1477" t="s">
        <v>1890</v>
      </c>
      <c r="L82" s="1477" t="s">
        <v>1890</v>
      </c>
      <c r="M82" s="1477" t="s">
        <v>1890</v>
      </c>
      <c r="N82" s="1509" t="s">
        <v>1890</v>
      </c>
      <c r="O82" s="1509">
        <v>3.5000000000000003E-2</v>
      </c>
      <c r="P82" s="1509">
        <v>3.5000000000000003E-2</v>
      </c>
      <c r="Q82" s="1509">
        <v>3.5000000000000003E-2</v>
      </c>
      <c r="R82" s="1509">
        <v>3.5000000000000003E-2</v>
      </c>
      <c r="S82" s="1509">
        <v>3.5000000000000003E-2</v>
      </c>
      <c r="T82" s="1509">
        <v>3.5000000000000003E-2</v>
      </c>
      <c r="U82" s="1509">
        <v>3.5000000000000003E-2</v>
      </c>
      <c r="V82" s="1509">
        <v>3.5000000000000003E-2</v>
      </c>
      <c r="W82" s="1509">
        <v>3.5000000000000003E-2</v>
      </c>
      <c r="X82" s="1509">
        <v>3.5000000000000003E-2</v>
      </c>
      <c r="Y82" s="1509">
        <v>3.5000000000000003E-2</v>
      </c>
      <c r="Z82" s="1509">
        <v>3.5000000000000003E-2</v>
      </c>
      <c r="AA82" s="1509">
        <v>3.5000000000000003E-2</v>
      </c>
      <c r="AB82" s="1509">
        <v>3.5000000000000003E-2</v>
      </c>
      <c r="AC82" s="1509">
        <v>3.5000000000000003E-2</v>
      </c>
      <c r="AD82" s="1509">
        <v>3.5000000000000003E-2</v>
      </c>
      <c r="AE82" s="1509">
        <v>3.5000000000000003E-2</v>
      </c>
      <c r="AF82" s="1509">
        <v>3.5000000000000003E-2</v>
      </c>
      <c r="AG82" s="1509">
        <v>3.5000000000000003E-2</v>
      </c>
      <c r="AH82" s="1509">
        <v>3.5000000000000003E-2</v>
      </c>
      <c r="AI82" s="1509">
        <v>3.5000000000000003E-2</v>
      </c>
      <c r="AJ82" s="1509">
        <v>3.5000000000000003E-2</v>
      </c>
      <c r="AK82" s="1509">
        <v>3.5000000000000003E-2</v>
      </c>
      <c r="AL82" s="1509">
        <v>3.5000000000000003E-2</v>
      </c>
      <c r="AM82" s="1509">
        <v>3.5000000000000003E-2</v>
      </c>
      <c r="AN82" s="1509">
        <v>3.5000000000000003E-2</v>
      </c>
      <c r="AO82" s="1509">
        <v>3.5000000000000003E-2</v>
      </c>
      <c r="AP82" s="1509">
        <v>3.5000000000000003E-2</v>
      </c>
      <c r="AQ82" s="1509">
        <v>3.5000000000000003E-2</v>
      </c>
      <c r="AR82" s="1509">
        <v>3.5000000000000003E-2</v>
      </c>
      <c r="AS82" s="1509">
        <v>0.03</v>
      </c>
      <c r="AT82" s="1509">
        <v>0.03</v>
      </c>
      <c r="AU82" s="1509">
        <v>0.03</v>
      </c>
      <c r="AV82" s="1509">
        <v>0.03</v>
      </c>
      <c r="AW82" s="1509">
        <v>0.03</v>
      </c>
      <c r="AX82" s="1509">
        <v>0.03</v>
      </c>
      <c r="AY82" s="1509">
        <v>0.03</v>
      </c>
      <c r="AZ82" s="1509">
        <v>0.03</v>
      </c>
      <c r="BA82" s="1509">
        <v>0.03</v>
      </c>
      <c r="BB82" s="1509">
        <v>0.03</v>
      </c>
      <c r="BC82" s="1509">
        <v>0.03</v>
      </c>
      <c r="BD82" s="1509">
        <v>0.03</v>
      </c>
      <c r="BE82" s="1509">
        <v>0.03</v>
      </c>
      <c r="BF82" s="1509">
        <v>0.03</v>
      </c>
      <c r="BG82" s="1509">
        <v>0.03</v>
      </c>
      <c r="BH82" s="1509">
        <v>0.03</v>
      </c>
      <c r="BI82" s="1509">
        <v>0.03</v>
      </c>
      <c r="BJ82" s="1509">
        <v>0.03</v>
      </c>
      <c r="BK82" s="1509">
        <v>0.03</v>
      </c>
      <c r="BL82" s="1509">
        <v>0.03</v>
      </c>
      <c r="BM82" s="1509">
        <v>0.03</v>
      </c>
      <c r="BN82" s="1509">
        <v>0.03</v>
      </c>
      <c r="BO82" s="1509">
        <v>0.03</v>
      </c>
      <c r="BP82" s="1509">
        <v>0.03</v>
      </c>
      <c r="BQ82" s="1509">
        <v>0.03</v>
      </c>
      <c r="BR82" s="1509">
        <v>0.03</v>
      </c>
      <c r="BS82" s="1509">
        <v>0.03</v>
      </c>
      <c r="BT82" s="1509">
        <v>0.03</v>
      </c>
      <c r="BU82" s="1509">
        <v>0.03</v>
      </c>
      <c r="BV82" s="1509">
        <v>0.03</v>
      </c>
      <c r="BW82" s="1509">
        <v>0.03</v>
      </c>
      <c r="BX82" s="1509">
        <v>0.03</v>
      </c>
      <c r="BY82" s="1509">
        <v>0.03</v>
      </c>
      <c r="BZ82" s="1509">
        <v>0.03</v>
      </c>
      <c r="CA82" s="1509">
        <v>0.03</v>
      </c>
      <c r="CB82" s="1509">
        <v>0.03</v>
      </c>
      <c r="CC82" s="1509">
        <v>0.03</v>
      </c>
      <c r="CD82" s="1509">
        <v>0.03</v>
      </c>
      <c r="CE82" s="1509">
        <v>0.03</v>
      </c>
      <c r="CF82" s="1509">
        <v>0.03</v>
      </c>
      <c r="CG82" s="1509">
        <v>0.03</v>
      </c>
      <c r="CH82" s="1509">
        <v>0.03</v>
      </c>
      <c r="CI82" s="1509">
        <v>0.03</v>
      </c>
      <c r="CJ82" s="1509">
        <v>0.03</v>
      </c>
      <c r="CK82" s="1509">
        <v>0.03</v>
      </c>
      <c r="CL82" s="1509">
        <v>2.5000000000000001E-2</v>
      </c>
      <c r="CM82" s="1509">
        <v>2.5000000000000001E-2</v>
      </c>
      <c r="CN82" s="1509">
        <v>2.5000000000000001E-2</v>
      </c>
      <c r="CO82" s="1509">
        <v>2.5000000000000001E-2</v>
      </c>
      <c r="CP82" s="1510">
        <v>2.5000000000000001E-2</v>
      </c>
      <c r="CQ82" s="1508" t="s">
        <v>1890</v>
      </c>
      <c r="CR82" s="1508" t="s">
        <v>1890</v>
      </c>
      <c r="CS82" s="1508" t="s">
        <v>1890</v>
      </c>
      <c r="CT82" s="1508" t="s">
        <v>1890</v>
      </c>
      <c r="CU82" s="1508" t="s">
        <v>1890</v>
      </c>
      <c r="CV82" s="1508" t="s">
        <v>1890</v>
      </c>
      <c r="CW82" s="1508" t="s">
        <v>1890</v>
      </c>
      <c r="CX82" s="1508" t="s">
        <v>1890</v>
      </c>
      <c r="CY82" s="1508" t="s">
        <v>1890</v>
      </c>
      <c r="CZ82" s="1508" t="s">
        <v>1890</v>
      </c>
      <c r="DA82" s="1508" t="s">
        <v>1890</v>
      </c>
      <c r="DB82" s="1508" t="s">
        <v>1890</v>
      </c>
      <c r="DC82" s="1508" t="s">
        <v>1890</v>
      </c>
      <c r="DD82" s="1508" t="s">
        <v>1890</v>
      </c>
      <c r="DE82" s="1508" t="s">
        <v>1890</v>
      </c>
      <c r="DF82" s="1508" t="s">
        <v>1890</v>
      </c>
      <c r="DG82" s="1508" t="s">
        <v>1890</v>
      </c>
      <c r="DH82" s="1508" t="s">
        <v>1890</v>
      </c>
      <c r="DI82" s="1508" t="s">
        <v>1890</v>
      </c>
      <c r="DJ82" s="1508" t="s">
        <v>1890</v>
      </c>
      <c r="DK82" s="1508" t="s">
        <v>1890</v>
      </c>
      <c r="DL82" s="1508" t="s">
        <v>1890</v>
      </c>
      <c r="DM82" s="1508" t="s">
        <v>1890</v>
      </c>
      <c r="DN82" s="1508" t="s">
        <v>1890</v>
      </c>
      <c r="DO82" s="1508" t="s">
        <v>1890</v>
      </c>
      <c r="DP82" s="1508" t="s">
        <v>1890</v>
      </c>
      <c r="DQ82" s="1508" t="s">
        <v>1890</v>
      </c>
      <c r="DR82" s="1508" t="s">
        <v>1890</v>
      </c>
      <c r="DS82" s="1508" t="s">
        <v>1890</v>
      </c>
      <c r="DT82" s="1233" t="s">
        <v>1890</v>
      </c>
      <c r="DU82" s="1233" t="s">
        <v>1890</v>
      </c>
      <c r="DV82" s="1233" t="s">
        <v>1890</v>
      </c>
      <c r="DW82" s="1233" t="s">
        <v>1890</v>
      </c>
      <c r="DX82" s="1233" t="s">
        <v>1890</v>
      </c>
      <c r="DY82" s="1233" t="s">
        <v>1890</v>
      </c>
    </row>
    <row r="83" spans="2:129" x14ac:dyDescent="0.25">
      <c r="B83" s="1668"/>
      <c r="C83" s="1505" t="s">
        <v>1619</v>
      </c>
      <c r="D83" s="1439" t="s">
        <v>1751</v>
      </c>
      <c r="E83" s="1267" t="s">
        <v>814</v>
      </c>
      <c r="F83" s="1438" t="s">
        <v>1890</v>
      </c>
      <c r="G83" s="1438" t="s">
        <v>1890</v>
      </c>
      <c r="H83" s="1439" t="s">
        <v>84</v>
      </c>
      <c r="I83" s="1476" t="s">
        <v>1890</v>
      </c>
      <c r="J83" s="1477" t="s">
        <v>1890</v>
      </c>
      <c r="K83" s="1477" t="s">
        <v>1890</v>
      </c>
      <c r="L83" s="1477" t="s">
        <v>1890</v>
      </c>
      <c r="M83" s="1477" t="s">
        <v>1890</v>
      </c>
      <c r="N83" s="1509" t="s">
        <v>1890</v>
      </c>
      <c r="O83" s="1509">
        <v>0.96618357487922713</v>
      </c>
      <c r="P83" s="1509">
        <v>0.93351070036640305</v>
      </c>
      <c r="Q83" s="1509">
        <v>0.90194270566802237</v>
      </c>
      <c r="R83" s="1509">
        <v>0.87144222769857238</v>
      </c>
      <c r="S83" s="1509">
        <v>0.84197316685852408</v>
      </c>
      <c r="T83" s="1509">
        <v>0.81350064430775282</v>
      </c>
      <c r="U83" s="1509">
        <v>0.78599096068381924</v>
      </c>
      <c r="V83" s="1509">
        <v>0.75941155621625056</v>
      </c>
      <c r="W83" s="1509">
        <v>0.73373097218961414</v>
      </c>
      <c r="X83" s="1509">
        <v>0.70891881370977217</v>
      </c>
      <c r="Y83" s="1509">
        <v>0.68494571372924851</v>
      </c>
      <c r="Z83" s="1509">
        <v>0.66178329828912907</v>
      </c>
      <c r="AA83" s="1509">
        <v>0.63940415293635666</v>
      </c>
      <c r="AB83" s="1509">
        <v>0.61778179027667313</v>
      </c>
      <c r="AC83" s="1509">
        <v>0.59689061862480497</v>
      </c>
      <c r="AD83" s="1509">
        <v>0.57670591171478747</v>
      </c>
      <c r="AE83" s="1509">
        <v>0.55720377943457733</v>
      </c>
      <c r="AF83" s="1509">
        <v>0.53836113955031628</v>
      </c>
      <c r="AG83" s="1509">
        <v>0.520155690386779</v>
      </c>
      <c r="AH83" s="1509">
        <v>0.50256588443167061</v>
      </c>
      <c r="AI83" s="1509">
        <v>0.48557090283253201</v>
      </c>
      <c r="AJ83" s="1509">
        <v>0.46915063075606961</v>
      </c>
      <c r="AK83" s="1509">
        <v>0.45328563358074364</v>
      </c>
      <c r="AL83" s="1509">
        <v>0.43795713389443836</v>
      </c>
      <c r="AM83" s="1509">
        <v>0.42314698926998878</v>
      </c>
      <c r="AN83" s="1509">
        <v>0.40883767079225974</v>
      </c>
      <c r="AO83" s="1509">
        <v>0.39501224231136212</v>
      </c>
      <c r="AP83" s="1509">
        <v>0.38165434039745133</v>
      </c>
      <c r="AQ83" s="1509">
        <v>0.36874815497338298</v>
      </c>
      <c r="AR83" s="1509">
        <v>0.35627841060230242</v>
      </c>
      <c r="AS83" s="1509">
        <v>0.3459013695167984</v>
      </c>
      <c r="AT83" s="1509">
        <v>0.33582657234640623</v>
      </c>
      <c r="AU83" s="1509">
        <v>0.32604521587029728</v>
      </c>
      <c r="AV83" s="1509">
        <v>0.31654875327213333</v>
      </c>
      <c r="AW83" s="1509">
        <v>0.30732888667197411</v>
      </c>
      <c r="AX83" s="1509">
        <v>0.29837755987570302</v>
      </c>
      <c r="AY83" s="1509">
        <v>0.28968695133563405</v>
      </c>
      <c r="AZ83" s="1509">
        <v>0.28124946731614947</v>
      </c>
      <c r="BA83" s="1509">
        <v>0.27305773525839755</v>
      </c>
      <c r="BB83" s="1509">
        <v>0.26510459733825009</v>
      </c>
      <c r="BC83" s="1509">
        <v>0.25738310421189325</v>
      </c>
      <c r="BD83" s="1509">
        <v>0.24988650894358566</v>
      </c>
      <c r="BE83" s="1509">
        <v>0.24260826111027742</v>
      </c>
      <c r="BF83" s="1509">
        <v>0.23554200107793916</v>
      </c>
      <c r="BG83" s="1509">
        <v>0.22868155444460117</v>
      </c>
      <c r="BH83" s="1509">
        <v>0.22202092664524387</v>
      </c>
      <c r="BI83" s="1509">
        <v>0.215554297713829</v>
      </c>
      <c r="BJ83" s="1509">
        <v>0.20927601719789227</v>
      </c>
      <c r="BK83" s="1509">
        <v>0.20318059922125464</v>
      </c>
      <c r="BL83" s="1509">
        <v>0.19726271769053846</v>
      </c>
      <c r="BM83" s="1509">
        <v>0.19151720164129948</v>
      </c>
      <c r="BN83" s="1509">
        <v>0.18593903071970824</v>
      </c>
      <c r="BO83" s="1509">
        <v>0.18052333079583327</v>
      </c>
      <c r="BP83" s="1509">
        <v>0.17526536970469248</v>
      </c>
      <c r="BQ83" s="1509">
        <v>0.17016055311135189</v>
      </c>
      <c r="BR83" s="1509">
        <v>0.16520442049645817</v>
      </c>
      <c r="BS83" s="1509">
        <v>0.16039264125869726</v>
      </c>
      <c r="BT83" s="1509">
        <v>0.15572101093077401</v>
      </c>
      <c r="BU83" s="1509">
        <v>0.15118544750560586</v>
      </c>
      <c r="BV83" s="1509">
        <v>0.14678198786952024</v>
      </c>
      <c r="BW83" s="1509">
        <v>0.14250678433934003</v>
      </c>
      <c r="BX83" s="1509">
        <v>0.13835610130033013</v>
      </c>
      <c r="BY83" s="1509">
        <v>0.13432631194206807</v>
      </c>
      <c r="BZ83" s="1509">
        <v>0.13041389508938647</v>
      </c>
      <c r="CA83" s="1509">
        <v>0.12661543212561796</v>
      </c>
      <c r="CB83" s="1509">
        <v>0.12292760400545433</v>
      </c>
      <c r="CC83" s="1509">
        <v>0.11934718835481004</v>
      </c>
      <c r="CD83" s="1509">
        <v>0.11587105665515537</v>
      </c>
      <c r="CE83" s="1509">
        <v>0.11249617150985959</v>
      </c>
      <c r="CF83" s="1509">
        <v>0.10921958399015494</v>
      </c>
      <c r="CG83" s="1509">
        <v>0.10603843105840287</v>
      </c>
      <c r="CH83" s="1509">
        <v>0.10294993306641054</v>
      </c>
      <c r="CI83" s="1509">
        <v>9.9951391326612168E-2</v>
      </c>
      <c r="CJ83" s="1509">
        <v>9.7040185753992411E-2</v>
      </c>
      <c r="CK83" s="1509">
        <v>9.4213772576691654E-2</v>
      </c>
      <c r="CL83" s="1509">
        <v>9.1915875684577236E-2</v>
      </c>
      <c r="CM83" s="1509">
        <v>8.9674025058124135E-2</v>
      </c>
      <c r="CN83" s="1509">
        <v>8.7486853715243049E-2</v>
      </c>
      <c r="CO83" s="1509">
        <v>8.5353028014871282E-2</v>
      </c>
      <c r="CP83" s="1510">
        <v>8.3271246843776875E-2</v>
      </c>
      <c r="CQ83" s="1508" t="s">
        <v>1890</v>
      </c>
      <c r="CR83" s="1508" t="s">
        <v>1890</v>
      </c>
      <c r="CS83" s="1508" t="s">
        <v>1890</v>
      </c>
      <c r="CT83" s="1508" t="s">
        <v>1890</v>
      </c>
      <c r="CU83" s="1508" t="s">
        <v>1890</v>
      </c>
      <c r="CV83" s="1508" t="s">
        <v>1890</v>
      </c>
      <c r="CW83" s="1508" t="s">
        <v>1890</v>
      </c>
      <c r="CX83" s="1508" t="s">
        <v>1890</v>
      </c>
      <c r="CY83" s="1508" t="s">
        <v>1890</v>
      </c>
      <c r="CZ83" s="1508" t="s">
        <v>1890</v>
      </c>
      <c r="DA83" s="1508" t="s">
        <v>1890</v>
      </c>
      <c r="DB83" s="1508" t="s">
        <v>1890</v>
      </c>
      <c r="DC83" s="1508" t="s">
        <v>1890</v>
      </c>
      <c r="DD83" s="1508" t="s">
        <v>1890</v>
      </c>
      <c r="DE83" s="1508" t="s">
        <v>1890</v>
      </c>
      <c r="DF83" s="1508" t="s">
        <v>1890</v>
      </c>
      <c r="DG83" s="1508" t="s">
        <v>1890</v>
      </c>
      <c r="DH83" s="1508" t="s">
        <v>1890</v>
      </c>
      <c r="DI83" s="1508" t="s">
        <v>1890</v>
      </c>
      <c r="DJ83" s="1508" t="s">
        <v>1890</v>
      </c>
      <c r="DK83" s="1508" t="s">
        <v>1890</v>
      </c>
      <c r="DL83" s="1508" t="s">
        <v>1890</v>
      </c>
      <c r="DM83" s="1508" t="s">
        <v>1890</v>
      </c>
      <c r="DN83" s="1508" t="s">
        <v>1890</v>
      </c>
      <c r="DO83" s="1508" t="s">
        <v>1890</v>
      </c>
      <c r="DP83" s="1508" t="s">
        <v>1890</v>
      </c>
      <c r="DQ83" s="1508" t="s">
        <v>1890</v>
      </c>
      <c r="DR83" s="1508" t="s">
        <v>1890</v>
      </c>
      <c r="DS83" s="1508" t="s">
        <v>1890</v>
      </c>
      <c r="DT83" s="1233" t="s">
        <v>1890</v>
      </c>
      <c r="DU83" s="1233" t="s">
        <v>1890</v>
      </c>
      <c r="DV83" s="1233" t="s">
        <v>1890</v>
      </c>
      <c r="DW83" s="1233" t="s">
        <v>1890</v>
      </c>
      <c r="DX83" s="1233" t="s">
        <v>1890</v>
      </c>
      <c r="DY83" s="1233" t="s">
        <v>1890</v>
      </c>
    </row>
    <row r="84" spans="2:129" x14ac:dyDescent="0.25">
      <c r="B84" s="1668"/>
      <c r="C84" s="1505" t="s">
        <v>1619</v>
      </c>
      <c r="D84" s="1439" t="s">
        <v>1751</v>
      </c>
      <c r="E84" s="1267" t="s">
        <v>815</v>
      </c>
      <c r="F84" s="1438" t="s">
        <v>816</v>
      </c>
      <c r="G84" s="1438" t="s">
        <v>1890</v>
      </c>
      <c r="H84" s="1439" t="s">
        <v>817</v>
      </c>
      <c r="I84" s="1476" t="s">
        <v>1890</v>
      </c>
      <c r="J84" s="1477" t="s">
        <v>1890</v>
      </c>
      <c r="K84" s="1477" t="s">
        <v>1890</v>
      </c>
      <c r="L84" s="1477" t="s">
        <v>1890</v>
      </c>
      <c r="M84" s="1477" t="s">
        <v>1890</v>
      </c>
      <c r="N84" s="1509" t="s">
        <v>1890</v>
      </c>
      <c r="O84" s="1509" t="s">
        <v>1890</v>
      </c>
      <c r="P84" s="1509" t="s">
        <v>1890</v>
      </c>
      <c r="Q84" s="1509" t="s">
        <v>1890</v>
      </c>
      <c r="R84" s="1509" t="s">
        <v>1890</v>
      </c>
      <c r="S84" s="1509" t="s">
        <v>1890</v>
      </c>
      <c r="T84" s="1509" t="s">
        <v>1890</v>
      </c>
      <c r="U84" s="1509" t="s">
        <v>1890</v>
      </c>
      <c r="V84" s="1509" t="s">
        <v>1890</v>
      </c>
      <c r="W84" s="1509" t="s">
        <v>1890</v>
      </c>
      <c r="X84" s="1509" t="s">
        <v>1890</v>
      </c>
      <c r="Y84" s="1509" t="s">
        <v>1890</v>
      </c>
      <c r="Z84" s="1509" t="s">
        <v>1890</v>
      </c>
      <c r="AA84" s="1509" t="s">
        <v>1890</v>
      </c>
      <c r="AB84" s="1509" t="s">
        <v>1890</v>
      </c>
      <c r="AC84" s="1509" t="s">
        <v>1890</v>
      </c>
      <c r="AD84" s="1509" t="s">
        <v>1890</v>
      </c>
      <c r="AE84" s="1509" t="s">
        <v>1890</v>
      </c>
      <c r="AF84" s="1509" t="s">
        <v>1890</v>
      </c>
      <c r="AG84" s="1509" t="s">
        <v>1890</v>
      </c>
      <c r="AH84" s="1509" t="s">
        <v>1890</v>
      </c>
      <c r="AI84" s="1509" t="s">
        <v>1890</v>
      </c>
      <c r="AJ84" s="1509" t="s">
        <v>1890</v>
      </c>
      <c r="AK84" s="1509" t="s">
        <v>1890</v>
      </c>
      <c r="AL84" s="1509" t="s">
        <v>1890</v>
      </c>
      <c r="AM84" s="1509" t="s">
        <v>1890</v>
      </c>
      <c r="AN84" s="1509" t="s">
        <v>1890</v>
      </c>
      <c r="AO84" s="1509" t="s">
        <v>1890</v>
      </c>
      <c r="AP84" s="1509" t="s">
        <v>1890</v>
      </c>
      <c r="AQ84" s="1509" t="s">
        <v>1890</v>
      </c>
      <c r="AR84" s="1509" t="s">
        <v>1890</v>
      </c>
      <c r="AS84" s="1509" t="s">
        <v>1890</v>
      </c>
      <c r="AT84" s="1509" t="s">
        <v>1890</v>
      </c>
      <c r="AU84" s="1509" t="s">
        <v>1890</v>
      </c>
      <c r="AV84" s="1509" t="s">
        <v>1890</v>
      </c>
      <c r="AW84" s="1509" t="s">
        <v>1890</v>
      </c>
      <c r="AX84" s="1509" t="s">
        <v>1890</v>
      </c>
      <c r="AY84" s="1509" t="s">
        <v>1890</v>
      </c>
      <c r="AZ84" s="1509" t="s">
        <v>1890</v>
      </c>
      <c r="BA84" s="1509" t="s">
        <v>1890</v>
      </c>
      <c r="BB84" s="1509" t="s">
        <v>1890</v>
      </c>
      <c r="BC84" s="1509" t="s">
        <v>1890</v>
      </c>
      <c r="BD84" s="1509" t="s">
        <v>1890</v>
      </c>
      <c r="BE84" s="1509" t="s">
        <v>1890</v>
      </c>
      <c r="BF84" s="1509" t="s">
        <v>1890</v>
      </c>
      <c r="BG84" s="1509" t="s">
        <v>1890</v>
      </c>
      <c r="BH84" s="1509" t="s">
        <v>1890</v>
      </c>
      <c r="BI84" s="1509" t="s">
        <v>1890</v>
      </c>
      <c r="BJ84" s="1509" t="s">
        <v>1890</v>
      </c>
      <c r="BK84" s="1509" t="s">
        <v>1890</v>
      </c>
      <c r="BL84" s="1509" t="s">
        <v>1890</v>
      </c>
      <c r="BM84" s="1509" t="s">
        <v>1890</v>
      </c>
      <c r="BN84" s="1509" t="s">
        <v>1890</v>
      </c>
      <c r="BO84" s="1509" t="s">
        <v>1890</v>
      </c>
      <c r="BP84" s="1509" t="s">
        <v>1890</v>
      </c>
      <c r="BQ84" s="1509" t="s">
        <v>1890</v>
      </c>
      <c r="BR84" s="1509" t="s">
        <v>1890</v>
      </c>
      <c r="BS84" s="1509" t="s">
        <v>1890</v>
      </c>
      <c r="BT84" s="1509" t="s">
        <v>1890</v>
      </c>
      <c r="BU84" s="1509" t="s">
        <v>1890</v>
      </c>
      <c r="BV84" s="1509" t="s">
        <v>1890</v>
      </c>
      <c r="BW84" s="1509" t="s">
        <v>1890</v>
      </c>
      <c r="BX84" s="1509" t="s">
        <v>1890</v>
      </c>
      <c r="BY84" s="1509" t="s">
        <v>1890</v>
      </c>
      <c r="BZ84" s="1509" t="s">
        <v>1890</v>
      </c>
      <c r="CA84" s="1509" t="s">
        <v>1890</v>
      </c>
      <c r="CB84" s="1509" t="s">
        <v>1890</v>
      </c>
      <c r="CC84" s="1509" t="s">
        <v>1890</v>
      </c>
      <c r="CD84" s="1509" t="s">
        <v>1890</v>
      </c>
      <c r="CE84" s="1509" t="s">
        <v>1890</v>
      </c>
      <c r="CF84" s="1509" t="s">
        <v>1890</v>
      </c>
      <c r="CG84" s="1509" t="s">
        <v>1890</v>
      </c>
      <c r="CH84" s="1509" t="s">
        <v>1890</v>
      </c>
      <c r="CI84" s="1509" t="s">
        <v>1890</v>
      </c>
      <c r="CJ84" s="1509" t="s">
        <v>1890</v>
      </c>
      <c r="CK84" s="1509" t="s">
        <v>1890</v>
      </c>
      <c r="CL84" s="1509" t="s">
        <v>1890</v>
      </c>
      <c r="CM84" s="1509" t="s">
        <v>1890</v>
      </c>
      <c r="CN84" s="1509" t="s">
        <v>1890</v>
      </c>
      <c r="CO84" s="1509" t="s">
        <v>1890</v>
      </c>
      <c r="CP84" s="1510" t="s">
        <v>1890</v>
      </c>
      <c r="CQ84" s="1508" t="s">
        <v>1890</v>
      </c>
      <c r="CR84" s="1508" t="s">
        <v>1890</v>
      </c>
      <c r="CS84" s="1508" t="s">
        <v>1890</v>
      </c>
      <c r="CT84" s="1508" t="s">
        <v>1890</v>
      </c>
      <c r="CU84" s="1508" t="s">
        <v>1890</v>
      </c>
      <c r="CV84" s="1508" t="s">
        <v>1890</v>
      </c>
      <c r="CW84" s="1508" t="s">
        <v>1890</v>
      </c>
      <c r="CX84" s="1508" t="s">
        <v>1890</v>
      </c>
      <c r="CY84" s="1508" t="s">
        <v>1890</v>
      </c>
      <c r="CZ84" s="1508" t="s">
        <v>1890</v>
      </c>
      <c r="DA84" s="1508" t="s">
        <v>1890</v>
      </c>
      <c r="DB84" s="1508" t="s">
        <v>1890</v>
      </c>
      <c r="DC84" s="1508" t="s">
        <v>1890</v>
      </c>
      <c r="DD84" s="1508" t="s">
        <v>1890</v>
      </c>
      <c r="DE84" s="1508" t="s">
        <v>1890</v>
      </c>
      <c r="DF84" s="1508" t="s">
        <v>1890</v>
      </c>
      <c r="DG84" s="1508" t="s">
        <v>1890</v>
      </c>
      <c r="DH84" s="1508" t="s">
        <v>1890</v>
      </c>
      <c r="DI84" s="1508" t="s">
        <v>1890</v>
      </c>
      <c r="DJ84" s="1508" t="s">
        <v>1890</v>
      </c>
      <c r="DK84" s="1508" t="s">
        <v>1890</v>
      </c>
      <c r="DL84" s="1508" t="s">
        <v>1890</v>
      </c>
      <c r="DM84" s="1508" t="s">
        <v>1890</v>
      </c>
      <c r="DN84" s="1508" t="s">
        <v>1890</v>
      </c>
      <c r="DO84" s="1508" t="s">
        <v>1890</v>
      </c>
      <c r="DP84" s="1508" t="s">
        <v>1890</v>
      </c>
      <c r="DQ84" s="1508" t="s">
        <v>1890</v>
      </c>
      <c r="DR84" s="1508" t="s">
        <v>1890</v>
      </c>
      <c r="DS84" s="1508" t="s">
        <v>1890</v>
      </c>
      <c r="DT84" s="1233" t="s">
        <v>1890</v>
      </c>
      <c r="DU84" s="1233" t="s">
        <v>1890</v>
      </c>
      <c r="DV84" s="1233" t="s">
        <v>1890</v>
      </c>
      <c r="DW84" s="1233" t="s">
        <v>1890</v>
      </c>
      <c r="DX84" s="1233" t="s">
        <v>1890</v>
      </c>
      <c r="DY84" s="1233" t="s">
        <v>1890</v>
      </c>
    </row>
    <row r="85" spans="2:129" x14ac:dyDescent="0.25">
      <c r="B85" s="1668"/>
      <c r="C85" s="1505" t="s">
        <v>1619</v>
      </c>
      <c r="D85" s="1439" t="s">
        <v>1751</v>
      </c>
      <c r="E85" s="1267" t="s">
        <v>815</v>
      </c>
      <c r="F85" s="1438" t="s">
        <v>818</v>
      </c>
      <c r="G85" s="1438" t="s">
        <v>1890</v>
      </c>
      <c r="H85" s="1439" t="s">
        <v>817</v>
      </c>
      <c r="I85" s="1476" t="s">
        <v>1890</v>
      </c>
      <c r="J85" s="1477" t="s">
        <v>1890</v>
      </c>
      <c r="K85" s="1477" t="s">
        <v>1890</v>
      </c>
      <c r="L85" s="1477" t="s">
        <v>1890</v>
      </c>
      <c r="M85" s="1477" t="s">
        <v>1890</v>
      </c>
      <c r="N85" s="1509" t="s">
        <v>1890</v>
      </c>
      <c r="O85" s="1509" t="s">
        <v>1890</v>
      </c>
      <c r="P85" s="1509" t="s">
        <v>1890</v>
      </c>
      <c r="Q85" s="1509" t="s">
        <v>1890</v>
      </c>
      <c r="R85" s="1509" t="s">
        <v>1890</v>
      </c>
      <c r="S85" s="1509" t="s">
        <v>1890</v>
      </c>
      <c r="T85" s="1509" t="s">
        <v>1890</v>
      </c>
      <c r="U85" s="1509" t="s">
        <v>1890</v>
      </c>
      <c r="V85" s="1509" t="s">
        <v>1890</v>
      </c>
      <c r="W85" s="1509" t="s">
        <v>1890</v>
      </c>
      <c r="X85" s="1509" t="s">
        <v>1890</v>
      </c>
      <c r="Y85" s="1509" t="s">
        <v>1890</v>
      </c>
      <c r="Z85" s="1509" t="s">
        <v>1890</v>
      </c>
      <c r="AA85" s="1509" t="s">
        <v>1890</v>
      </c>
      <c r="AB85" s="1509" t="s">
        <v>1890</v>
      </c>
      <c r="AC85" s="1509" t="s">
        <v>1890</v>
      </c>
      <c r="AD85" s="1509" t="s">
        <v>1890</v>
      </c>
      <c r="AE85" s="1509" t="s">
        <v>1890</v>
      </c>
      <c r="AF85" s="1509" t="s">
        <v>1890</v>
      </c>
      <c r="AG85" s="1509" t="s">
        <v>1890</v>
      </c>
      <c r="AH85" s="1509" t="s">
        <v>1890</v>
      </c>
      <c r="AI85" s="1509" t="s">
        <v>1890</v>
      </c>
      <c r="AJ85" s="1509" t="s">
        <v>1890</v>
      </c>
      <c r="AK85" s="1509" t="s">
        <v>1890</v>
      </c>
      <c r="AL85" s="1509" t="s">
        <v>1890</v>
      </c>
      <c r="AM85" s="1509" t="s">
        <v>1890</v>
      </c>
      <c r="AN85" s="1509" t="s">
        <v>1890</v>
      </c>
      <c r="AO85" s="1509" t="s">
        <v>1890</v>
      </c>
      <c r="AP85" s="1509" t="s">
        <v>1890</v>
      </c>
      <c r="AQ85" s="1509" t="s">
        <v>1890</v>
      </c>
      <c r="AR85" s="1509" t="s">
        <v>1890</v>
      </c>
      <c r="AS85" s="1509" t="s">
        <v>1890</v>
      </c>
      <c r="AT85" s="1509" t="s">
        <v>1890</v>
      </c>
      <c r="AU85" s="1509" t="s">
        <v>1890</v>
      </c>
      <c r="AV85" s="1509" t="s">
        <v>1890</v>
      </c>
      <c r="AW85" s="1509" t="s">
        <v>1890</v>
      </c>
      <c r="AX85" s="1509" t="s">
        <v>1890</v>
      </c>
      <c r="AY85" s="1509" t="s">
        <v>1890</v>
      </c>
      <c r="AZ85" s="1509" t="s">
        <v>1890</v>
      </c>
      <c r="BA85" s="1509" t="s">
        <v>1890</v>
      </c>
      <c r="BB85" s="1509" t="s">
        <v>1890</v>
      </c>
      <c r="BC85" s="1509" t="s">
        <v>1890</v>
      </c>
      <c r="BD85" s="1509" t="s">
        <v>1890</v>
      </c>
      <c r="BE85" s="1509" t="s">
        <v>1890</v>
      </c>
      <c r="BF85" s="1509" t="s">
        <v>1890</v>
      </c>
      <c r="BG85" s="1509" t="s">
        <v>1890</v>
      </c>
      <c r="BH85" s="1509" t="s">
        <v>1890</v>
      </c>
      <c r="BI85" s="1509" t="s">
        <v>1890</v>
      </c>
      <c r="BJ85" s="1509" t="s">
        <v>1890</v>
      </c>
      <c r="BK85" s="1509" t="s">
        <v>1890</v>
      </c>
      <c r="BL85" s="1509" t="s">
        <v>1890</v>
      </c>
      <c r="BM85" s="1509" t="s">
        <v>1890</v>
      </c>
      <c r="BN85" s="1509" t="s">
        <v>1890</v>
      </c>
      <c r="BO85" s="1509" t="s">
        <v>1890</v>
      </c>
      <c r="BP85" s="1509" t="s">
        <v>1890</v>
      </c>
      <c r="BQ85" s="1509" t="s">
        <v>1890</v>
      </c>
      <c r="BR85" s="1509" t="s">
        <v>1890</v>
      </c>
      <c r="BS85" s="1509" t="s">
        <v>1890</v>
      </c>
      <c r="BT85" s="1509" t="s">
        <v>1890</v>
      </c>
      <c r="BU85" s="1509" t="s">
        <v>1890</v>
      </c>
      <c r="BV85" s="1509" t="s">
        <v>1890</v>
      </c>
      <c r="BW85" s="1509" t="s">
        <v>1890</v>
      </c>
      <c r="BX85" s="1509" t="s">
        <v>1890</v>
      </c>
      <c r="BY85" s="1509" t="s">
        <v>1890</v>
      </c>
      <c r="BZ85" s="1509" t="s">
        <v>1890</v>
      </c>
      <c r="CA85" s="1509" t="s">
        <v>1890</v>
      </c>
      <c r="CB85" s="1509" t="s">
        <v>1890</v>
      </c>
      <c r="CC85" s="1509" t="s">
        <v>1890</v>
      </c>
      <c r="CD85" s="1509" t="s">
        <v>1890</v>
      </c>
      <c r="CE85" s="1509" t="s">
        <v>1890</v>
      </c>
      <c r="CF85" s="1509" t="s">
        <v>1890</v>
      </c>
      <c r="CG85" s="1509" t="s">
        <v>1890</v>
      </c>
      <c r="CH85" s="1509" t="s">
        <v>1890</v>
      </c>
      <c r="CI85" s="1509" t="s">
        <v>1890</v>
      </c>
      <c r="CJ85" s="1509" t="s">
        <v>1890</v>
      </c>
      <c r="CK85" s="1509" t="s">
        <v>1890</v>
      </c>
      <c r="CL85" s="1509" t="s">
        <v>1890</v>
      </c>
      <c r="CM85" s="1509" t="s">
        <v>1890</v>
      </c>
      <c r="CN85" s="1509" t="s">
        <v>1890</v>
      </c>
      <c r="CO85" s="1509" t="s">
        <v>1890</v>
      </c>
      <c r="CP85" s="1510" t="s">
        <v>1890</v>
      </c>
      <c r="CQ85" s="1508" t="s">
        <v>1890</v>
      </c>
      <c r="CR85" s="1508" t="s">
        <v>1890</v>
      </c>
      <c r="CS85" s="1508" t="s">
        <v>1890</v>
      </c>
      <c r="CT85" s="1508" t="s">
        <v>1890</v>
      </c>
      <c r="CU85" s="1508" t="s">
        <v>1890</v>
      </c>
      <c r="CV85" s="1508" t="s">
        <v>1890</v>
      </c>
      <c r="CW85" s="1508" t="s">
        <v>1890</v>
      </c>
      <c r="CX85" s="1508" t="s">
        <v>1890</v>
      </c>
      <c r="CY85" s="1508" t="s">
        <v>1890</v>
      </c>
      <c r="CZ85" s="1508" t="s">
        <v>1890</v>
      </c>
      <c r="DA85" s="1508" t="s">
        <v>1890</v>
      </c>
      <c r="DB85" s="1508" t="s">
        <v>1890</v>
      </c>
      <c r="DC85" s="1508" t="s">
        <v>1890</v>
      </c>
      <c r="DD85" s="1508" t="s">
        <v>1890</v>
      </c>
      <c r="DE85" s="1508" t="s">
        <v>1890</v>
      </c>
      <c r="DF85" s="1508" t="s">
        <v>1890</v>
      </c>
      <c r="DG85" s="1508" t="s">
        <v>1890</v>
      </c>
      <c r="DH85" s="1508" t="s">
        <v>1890</v>
      </c>
      <c r="DI85" s="1508" t="s">
        <v>1890</v>
      </c>
      <c r="DJ85" s="1508" t="s">
        <v>1890</v>
      </c>
      <c r="DK85" s="1508" t="s">
        <v>1890</v>
      </c>
      <c r="DL85" s="1508" t="s">
        <v>1890</v>
      </c>
      <c r="DM85" s="1508" t="s">
        <v>1890</v>
      </c>
      <c r="DN85" s="1508" t="s">
        <v>1890</v>
      </c>
      <c r="DO85" s="1508" t="s">
        <v>1890</v>
      </c>
      <c r="DP85" s="1508" t="s">
        <v>1890</v>
      </c>
      <c r="DQ85" s="1508" t="s">
        <v>1890</v>
      </c>
      <c r="DR85" s="1508" t="s">
        <v>1890</v>
      </c>
      <c r="DS85" s="1508" t="s">
        <v>1890</v>
      </c>
      <c r="DT85" s="1233" t="s">
        <v>1890</v>
      </c>
      <c r="DU85" s="1233" t="s">
        <v>1890</v>
      </c>
      <c r="DV85" s="1233" t="s">
        <v>1890</v>
      </c>
      <c r="DW85" s="1233" t="s">
        <v>1890</v>
      </c>
      <c r="DX85" s="1233" t="s">
        <v>1890</v>
      </c>
      <c r="DY85" s="1233" t="s">
        <v>1890</v>
      </c>
    </row>
    <row r="86" spans="2:129" ht="14.4" thickBot="1" x14ac:dyDescent="0.3">
      <c r="B86" s="1668"/>
      <c r="C86" s="1505" t="s">
        <v>1619</v>
      </c>
      <c r="D86" s="1439" t="s">
        <v>1751</v>
      </c>
      <c r="E86" s="1267" t="s">
        <v>819</v>
      </c>
      <c r="F86" s="1438" t="s">
        <v>1890</v>
      </c>
      <c r="G86" s="1438" t="s">
        <v>1890</v>
      </c>
      <c r="H86" s="1439" t="s">
        <v>84</v>
      </c>
      <c r="I86" s="1476" t="s">
        <v>1890</v>
      </c>
      <c r="J86" s="1477" t="s">
        <v>1890</v>
      </c>
      <c r="K86" s="1477" t="s">
        <v>1890</v>
      </c>
      <c r="L86" s="1477" t="s">
        <v>1890</v>
      </c>
      <c r="M86" s="1477" t="s">
        <v>1890</v>
      </c>
      <c r="N86" s="1509" t="s">
        <v>1890</v>
      </c>
      <c r="O86" s="1509">
        <v>0.12608637937343303</v>
      </c>
      <c r="P86" s="1509">
        <v>0.13615021749364517</v>
      </c>
      <c r="Q86" s="1509">
        <v>0.14449097686159615</v>
      </c>
      <c r="R86" s="1509">
        <v>0.15116176178075552</v>
      </c>
      <c r="S86" s="1509">
        <v>0.15636912797324781</v>
      </c>
      <c r="T86" s="1509">
        <v>0.16030056779848717</v>
      </c>
      <c r="U86" s="1509">
        <v>0.16312178801597391</v>
      </c>
      <c r="V86" s="1509">
        <v>0.16497824547541484</v>
      </c>
      <c r="W86" s="1509">
        <v>0.16599662662183429</v>
      </c>
      <c r="X86" s="1509">
        <v>0.16629196992873022</v>
      </c>
      <c r="Y86" s="1509">
        <v>0.16643411721366649</v>
      </c>
      <c r="Z86" s="1509">
        <v>0.16641758717107669</v>
      </c>
      <c r="AA86" s="1509">
        <v>0.16580848740034848</v>
      </c>
      <c r="AB86" s="1509">
        <v>0.16469628821247978</v>
      </c>
      <c r="AC86" s="1509">
        <v>0.16315224983038781</v>
      </c>
      <c r="AD86" s="1509">
        <v>0.16161276607444125</v>
      </c>
      <c r="AE86" s="1509">
        <v>0.16053788679396122</v>
      </c>
      <c r="AF86" s="1509">
        <v>0.15956125463120949</v>
      </c>
      <c r="AG86" s="1509">
        <v>0.15828363273052479</v>
      </c>
      <c r="AH86" s="1509">
        <v>0.15675523082459525</v>
      </c>
      <c r="AI86" s="1509">
        <v>0.15558245610333987</v>
      </c>
      <c r="AJ86" s="1509">
        <v>0.15473686499044831</v>
      </c>
      <c r="AK86" s="1509">
        <v>0.15362639267238778</v>
      </c>
      <c r="AL86" s="1509">
        <v>0.15221608438387749</v>
      </c>
      <c r="AM86" s="1509">
        <v>0.15051571583104384</v>
      </c>
      <c r="AN86" s="1509">
        <v>0.14910977646456944</v>
      </c>
      <c r="AO86" s="1509">
        <v>0.14747843457176449</v>
      </c>
      <c r="AP86" s="1509">
        <v>0.14515072843881602</v>
      </c>
      <c r="AQ86" s="1509">
        <v>0.1426807364025614</v>
      </c>
      <c r="AR86" s="1509">
        <v>0.14009494610339174</v>
      </c>
      <c r="AS86" s="1509">
        <v>0.13850902587965083</v>
      </c>
      <c r="AT86" s="1509">
        <v>0.13717295765156834</v>
      </c>
      <c r="AU86" s="1509">
        <v>0.13564397260528491</v>
      </c>
      <c r="AV86" s="1509">
        <v>0.1339584913110366</v>
      </c>
      <c r="AW86" s="1509">
        <v>0.13214436284073069</v>
      </c>
      <c r="AX86" s="1509">
        <v>0.13059887016933272</v>
      </c>
      <c r="AY86" s="1509">
        <v>0.12893821307908973</v>
      </c>
      <c r="AZ86" s="1509">
        <v>0.12682275484005112</v>
      </c>
      <c r="BA86" s="1509">
        <v>0.12464634506816584</v>
      </c>
      <c r="BB86" s="1509">
        <v>0.12242316648392336</v>
      </c>
      <c r="BC86" s="1509">
        <v>0.12048045833920613</v>
      </c>
      <c r="BD86" s="1509">
        <v>0.11877013652340963</v>
      </c>
      <c r="BE86" s="1509">
        <v>0.11694646983984067</v>
      </c>
      <c r="BF86" s="1509">
        <v>0.11504512833035145</v>
      </c>
      <c r="BG86" s="1509">
        <v>0.11309264122776315</v>
      </c>
      <c r="BH86" s="1509">
        <v>0.11137018424388599</v>
      </c>
      <c r="BI86" s="1509">
        <v>0.10958686472868594</v>
      </c>
      <c r="BJ86" s="1509">
        <v>0.10750125143054355</v>
      </c>
      <c r="BK86" s="1509">
        <v>0.1054121540845207</v>
      </c>
      <c r="BL86" s="1509">
        <v>0.10331754615208041</v>
      </c>
      <c r="BM86" s="1509">
        <v>0.10144890089281425</v>
      </c>
      <c r="BN86" s="1509">
        <v>9.9761999049537586E-2</v>
      </c>
      <c r="BO86" s="1509">
        <v>9.7999528761379157E-2</v>
      </c>
      <c r="BP86" s="1509">
        <v>9.6201114873139926E-2</v>
      </c>
      <c r="BQ86" s="1509">
        <v>9.4395462234281732E-2</v>
      </c>
      <c r="BR86" s="1509">
        <v>9.2800195533048996E-2</v>
      </c>
      <c r="BS86" s="1509">
        <v>9.1191844865581226E-2</v>
      </c>
      <c r="BT86" s="1509">
        <v>8.9368588398912707E-2</v>
      </c>
      <c r="BU86" s="1509">
        <v>8.7545918923036203E-2</v>
      </c>
      <c r="BV86" s="1509">
        <v>8.572498137896957E-2</v>
      </c>
      <c r="BW86" s="1509">
        <v>8.4084268218302366E-2</v>
      </c>
      <c r="BX86" s="1509">
        <v>8.2586562816800796E-2</v>
      </c>
      <c r="BY86" s="1509">
        <v>8.1031399407705998E-2</v>
      </c>
      <c r="BZ86" s="1509">
        <v>7.9421503691998852E-2</v>
      </c>
      <c r="CA86" s="1509">
        <v>7.7766278366479313E-2</v>
      </c>
      <c r="CB86" s="1509">
        <v>7.6263807670920239E-2</v>
      </c>
      <c r="CC86" s="1509">
        <v>7.4796695213971448E-2</v>
      </c>
      <c r="CD86" s="1509">
        <v>7.3230463317807998E-2</v>
      </c>
      <c r="CE86" s="1509">
        <v>7.1713811919757675E-2</v>
      </c>
      <c r="CF86" s="1509">
        <v>7.0243068874718539E-2</v>
      </c>
      <c r="CG86" s="1509">
        <v>6.899532241602159E-2</v>
      </c>
      <c r="CH86" s="1509">
        <v>6.7953441049389815E-2</v>
      </c>
      <c r="CI86" s="1509">
        <v>6.6927005228416867E-2</v>
      </c>
      <c r="CJ86" s="1509">
        <v>6.5914128659718491E-2</v>
      </c>
      <c r="CK86" s="1509">
        <v>6.4923195353849258E-2</v>
      </c>
      <c r="CL86" s="1509">
        <v>5.2528565371254818E-2</v>
      </c>
      <c r="CM86" s="1509">
        <v>5.1247380850004701E-2</v>
      </c>
      <c r="CN86" s="1509">
        <v>4.9997444731711901E-2</v>
      </c>
      <c r="CO86" s="1509">
        <v>4.8777994860206737E-2</v>
      </c>
      <c r="CP86" s="1510">
        <v>4.7588287668494392E-2</v>
      </c>
      <c r="CQ86" s="1508" t="s">
        <v>1890</v>
      </c>
      <c r="CR86" s="1508" t="s">
        <v>1890</v>
      </c>
      <c r="CS86" s="1508" t="s">
        <v>1890</v>
      </c>
      <c r="CT86" s="1508" t="s">
        <v>1890</v>
      </c>
      <c r="CU86" s="1508" t="s">
        <v>1890</v>
      </c>
      <c r="CV86" s="1508" t="s">
        <v>1890</v>
      </c>
      <c r="CW86" s="1508" t="s">
        <v>1890</v>
      </c>
      <c r="CX86" s="1508" t="s">
        <v>1890</v>
      </c>
      <c r="CY86" s="1508" t="s">
        <v>1890</v>
      </c>
      <c r="CZ86" s="1508" t="s">
        <v>1890</v>
      </c>
      <c r="DA86" s="1508" t="s">
        <v>1890</v>
      </c>
      <c r="DB86" s="1508" t="s">
        <v>1890</v>
      </c>
      <c r="DC86" s="1508" t="s">
        <v>1890</v>
      </c>
      <c r="DD86" s="1508" t="s">
        <v>1890</v>
      </c>
      <c r="DE86" s="1508" t="s">
        <v>1890</v>
      </c>
      <c r="DF86" s="1508" t="s">
        <v>1890</v>
      </c>
      <c r="DG86" s="1508" t="s">
        <v>1890</v>
      </c>
      <c r="DH86" s="1508" t="s">
        <v>1890</v>
      </c>
      <c r="DI86" s="1508" t="s">
        <v>1890</v>
      </c>
      <c r="DJ86" s="1508" t="s">
        <v>1890</v>
      </c>
      <c r="DK86" s="1508" t="s">
        <v>1890</v>
      </c>
      <c r="DL86" s="1508" t="s">
        <v>1890</v>
      </c>
      <c r="DM86" s="1508" t="s">
        <v>1890</v>
      </c>
      <c r="DN86" s="1508" t="s">
        <v>1890</v>
      </c>
      <c r="DO86" s="1508" t="s">
        <v>1890</v>
      </c>
      <c r="DP86" s="1508" t="s">
        <v>1890</v>
      </c>
      <c r="DQ86" s="1508" t="s">
        <v>1890</v>
      </c>
      <c r="DR86" s="1508" t="s">
        <v>1890</v>
      </c>
      <c r="DS86" s="1508" t="s">
        <v>1890</v>
      </c>
      <c r="DT86" s="1233" t="s">
        <v>1890</v>
      </c>
      <c r="DU86" s="1233" t="s">
        <v>1890</v>
      </c>
      <c r="DV86" s="1233" t="s">
        <v>1890</v>
      </c>
      <c r="DW86" s="1233" t="s">
        <v>1890</v>
      </c>
      <c r="DX86" s="1233" t="s">
        <v>1890</v>
      </c>
      <c r="DY86" s="1233" t="s">
        <v>1890</v>
      </c>
    </row>
    <row r="87" spans="2:129" ht="14.4" thickBot="1" x14ac:dyDescent="0.3">
      <c r="B87" s="1668"/>
      <c r="C87" s="1505" t="s">
        <v>1619</v>
      </c>
      <c r="D87" s="1439" t="s">
        <v>1751</v>
      </c>
      <c r="E87" s="1267" t="s">
        <v>820</v>
      </c>
      <c r="F87" s="1438" t="s">
        <v>1890</v>
      </c>
      <c r="G87" s="1438" t="s">
        <v>1890</v>
      </c>
      <c r="H87" s="1439" t="s">
        <v>84</v>
      </c>
      <c r="I87" s="1655">
        <f>IF(SUM(N86:CP86)&lt;&gt;0,SUM(N86:CP86),"")</f>
        <v>9.3742094535953608</v>
      </c>
      <c r="J87" s="1656"/>
      <c r="K87" s="1656"/>
      <c r="L87" s="1656"/>
      <c r="M87" s="1657"/>
      <c r="N87" s="1509" t="s">
        <v>1890</v>
      </c>
      <c r="O87" s="1509" t="s">
        <v>1890</v>
      </c>
      <c r="P87" s="1509" t="s">
        <v>1890</v>
      </c>
      <c r="Q87" s="1509" t="s">
        <v>1890</v>
      </c>
      <c r="R87" s="1509" t="s">
        <v>1890</v>
      </c>
      <c r="S87" s="1509" t="s">
        <v>1890</v>
      </c>
      <c r="T87" s="1509" t="s">
        <v>1890</v>
      </c>
      <c r="U87" s="1509" t="s">
        <v>1890</v>
      </c>
      <c r="V87" s="1509" t="s">
        <v>1890</v>
      </c>
      <c r="W87" s="1509" t="s">
        <v>1890</v>
      </c>
      <c r="X87" s="1509" t="s">
        <v>1890</v>
      </c>
      <c r="Y87" s="1509" t="s">
        <v>1890</v>
      </c>
      <c r="Z87" s="1509" t="s">
        <v>1890</v>
      </c>
      <c r="AA87" s="1509" t="s">
        <v>1890</v>
      </c>
      <c r="AB87" s="1509" t="s">
        <v>1890</v>
      </c>
      <c r="AC87" s="1509" t="s">
        <v>1890</v>
      </c>
      <c r="AD87" s="1509" t="s">
        <v>1890</v>
      </c>
      <c r="AE87" s="1509" t="s">
        <v>1890</v>
      </c>
      <c r="AF87" s="1509" t="s">
        <v>1890</v>
      </c>
      <c r="AG87" s="1509" t="s">
        <v>1890</v>
      </c>
      <c r="AH87" s="1509" t="s">
        <v>1890</v>
      </c>
      <c r="AI87" s="1509" t="s">
        <v>1890</v>
      </c>
      <c r="AJ87" s="1509" t="s">
        <v>1890</v>
      </c>
      <c r="AK87" s="1509" t="s">
        <v>1890</v>
      </c>
      <c r="AL87" s="1509" t="s">
        <v>1890</v>
      </c>
      <c r="AM87" s="1509" t="s">
        <v>1890</v>
      </c>
      <c r="AN87" s="1509" t="s">
        <v>1890</v>
      </c>
      <c r="AO87" s="1509" t="s">
        <v>1890</v>
      </c>
      <c r="AP87" s="1509" t="s">
        <v>1890</v>
      </c>
      <c r="AQ87" s="1509" t="s">
        <v>1890</v>
      </c>
      <c r="AR87" s="1509" t="s">
        <v>1890</v>
      </c>
      <c r="AS87" s="1509" t="s">
        <v>1890</v>
      </c>
      <c r="AT87" s="1509" t="s">
        <v>1890</v>
      </c>
      <c r="AU87" s="1509" t="s">
        <v>1890</v>
      </c>
      <c r="AV87" s="1509" t="s">
        <v>1890</v>
      </c>
      <c r="AW87" s="1509" t="s">
        <v>1890</v>
      </c>
      <c r="AX87" s="1509" t="s">
        <v>1890</v>
      </c>
      <c r="AY87" s="1509" t="s">
        <v>1890</v>
      </c>
      <c r="AZ87" s="1509" t="s">
        <v>1890</v>
      </c>
      <c r="BA87" s="1509" t="s">
        <v>1890</v>
      </c>
      <c r="BB87" s="1509" t="s">
        <v>1890</v>
      </c>
      <c r="BC87" s="1509" t="s">
        <v>1890</v>
      </c>
      <c r="BD87" s="1509" t="s">
        <v>1890</v>
      </c>
      <c r="BE87" s="1509" t="s">
        <v>1890</v>
      </c>
      <c r="BF87" s="1509" t="s">
        <v>1890</v>
      </c>
      <c r="BG87" s="1509" t="s">
        <v>1890</v>
      </c>
      <c r="BH87" s="1509" t="s">
        <v>1890</v>
      </c>
      <c r="BI87" s="1509" t="s">
        <v>1890</v>
      </c>
      <c r="BJ87" s="1509" t="s">
        <v>1890</v>
      </c>
      <c r="BK87" s="1509" t="s">
        <v>1890</v>
      </c>
      <c r="BL87" s="1509" t="s">
        <v>1890</v>
      </c>
      <c r="BM87" s="1509" t="s">
        <v>1890</v>
      </c>
      <c r="BN87" s="1509" t="s">
        <v>1890</v>
      </c>
      <c r="BO87" s="1509" t="s">
        <v>1890</v>
      </c>
      <c r="BP87" s="1509" t="s">
        <v>1890</v>
      </c>
      <c r="BQ87" s="1509" t="s">
        <v>1890</v>
      </c>
      <c r="BR87" s="1509" t="s">
        <v>1890</v>
      </c>
      <c r="BS87" s="1509" t="s">
        <v>1890</v>
      </c>
      <c r="BT87" s="1509" t="s">
        <v>1890</v>
      </c>
      <c r="BU87" s="1509" t="s">
        <v>1890</v>
      </c>
      <c r="BV87" s="1509" t="s">
        <v>1890</v>
      </c>
      <c r="BW87" s="1509" t="s">
        <v>1890</v>
      </c>
      <c r="BX87" s="1509" t="s">
        <v>1890</v>
      </c>
      <c r="BY87" s="1509" t="s">
        <v>1890</v>
      </c>
      <c r="BZ87" s="1509" t="s">
        <v>1890</v>
      </c>
      <c r="CA87" s="1509" t="s">
        <v>1890</v>
      </c>
      <c r="CB87" s="1509" t="s">
        <v>1890</v>
      </c>
      <c r="CC87" s="1509" t="s">
        <v>1890</v>
      </c>
      <c r="CD87" s="1509" t="s">
        <v>1890</v>
      </c>
      <c r="CE87" s="1509" t="s">
        <v>1890</v>
      </c>
      <c r="CF87" s="1509" t="s">
        <v>1890</v>
      </c>
      <c r="CG87" s="1509" t="s">
        <v>1890</v>
      </c>
      <c r="CH87" s="1509" t="s">
        <v>1890</v>
      </c>
      <c r="CI87" s="1509" t="s">
        <v>1890</v>
      </c>
      <c r="CJ87" s="1509" t="s">
        <v>1890</v>
      </c>
      <c r="CK87" s="1509" t="s">
        <v>1890</v>
      </c>
      <c r="CL87" s="1509" t="s">
        <v>1890</v>
      </c>
      <c r="CM87" s="1509" t="s">
        <v>1890</v>
      </c>
      <c r="CN87" s="1509" t="s">
        <v>1890</v>
      </c>
      <c r="CO87" s="1509" t="s">
        <v>1890</v>
      </c>
      <c r="CP87" s="1510" t="s">
        <v>1890</v>
      </c>
      <c r="CQ87" s="1508" t="s">
        <v>1890</v>
      </c>
      <c r="CR87" s="1508" t="s">
        <v>1890</v>
      </c>
      <c r="CS87" s="1508" t="s">
        <v>1890</v>
      </c>
      <c r="CT87" s="1508" t="s">
        <v>1890</v>
      </c>
      <c r="CU87" s="1508" t="s">
        <v>1890</v>
      </c>
      <c r="CV87" s="1508" t="s">
        <v>1890</v>
      </c>
      <c r="CW87" s="1508" t="s">
        <v>1890</v>
      </c>
      <c r="CX87" s="1508" t="s">
        <v>1890</v>
      </c>
      <c r="CY87" s="1508" t="s">
        <v>1890</v>
      </c>
      <c r="CZ87" s="1508" t="s">
        <v>1890</v>
      </c>
      <c r="DA87" s="1508" t="s">
        <v>1890</v>
      </c>
      <c r="DB87" s="1508" t="s">
        <v>1890</v>
      </c>
      <c r="DC87" s="1508" t="s">
        <v>1890</v>
      </c>
      <c r="DD87" s="1508" t="s">
        <v>1890</v>
      </c>
      <c r="DE87" s="1508" t="s">
        <v>1890</v>
      </c>
      <c r="DF87" s="1508" t="s">
        <v>1890</v>
      </c>
      <c r="DG87" s="1508" t="s">
        <v>1890</v>
      </c>
      <c r="DH87" s="1508" t="s">
        <v>1890</v>
      </c>
      <c r="DI87" s="1508" t="s">
        <v>1890</v>
      </c>
      <c r="DJ87" s="1508" t="s">
        <v>1890</v>
      </c>
      <c r="DK87" s="1508" t="s">
        <v>1890</v>
      </c>
      <c r="DL87" s="1508" t="s">
        <v>1890</v>
      </c>
      <c r="DM87" s="1508" t="s">
        <v>1890</v>
      </c>
      <c r="DN87" s="1508" t="s">
        <v>1890</v>
      </c>
      <c r="DO87" s="1508" t="s">
        <v>1890</v>
      </c>
      <c r="DP87" s="1508" t="s">
        <v>1890</v>
      </c>
      <c r="DQ87" s="1508" t="s">
        <v>1890</v>
      </c>
      <c r="DR87" s="1508" t="s">
        <v>1890</v>
      </c>
      <c r="DS87" s="1508" t="s">
        <v>1890</v>
      </c>
      <c r="DT87" s="1233" t="s">
        <v>1890</v>
      </c>
      <c r="DU87" s="1233" t="s">
        <v>1890</v>
      </c>
      <c r="DV87" s="1233" t="s">
        <v>1890</v>
      </c>
      <c r="DW87" s="1233" t="s">
        <v>1890</v>
      </c>
      <c r="DX87" s="1233" t="s">
        <v>1890</v>
      </c>
      <c r="DY87" s="1233" t="s">
        <v>1890</v>
      </c>
    </row>
    <row r="88" spans="2:129" x14ac:dyDescent="0.25">
      <c r="B88" s="1668"/>
      <c r="C88" s="1505" t="s">
        <v>1605</v>
      </c>
      <c r="D88" s="1439" t="s">
        <v>1728</v>
      </c>
      <c r="E88" s="1267" t="s">
        <v>815</v>
      </c>
      <c r="F88" s="1438" t="s">
        <v>1890</v>
      </c>
      <c r="G88" s="1438" t="s">
        <v>1890</v>
      </c>
      <c r="H88" s="1439" t="s">
        <v>84</v>
      </c>
      <c r="I88" s="1476" t="s">
        <v>1890</v>
      </c>
      <c r="J88" s="1477" t="s">
        <v>1890</v>
      </c>
      <c r="K88" s="1477" t="s">
        <v>1890</v>
      </c>
      <c r="L88" s="1477" t="s">
        <v>1890</v>
      </c>
      <c r="M88" s="1477" t="s">
        <v>1890</v>
      </c>
      <c r="N88" s="1509" t="s">
        <v>1890</v>
      </c>
      <c r="O88" s="1509">
        <v>0.21860727944802763</v>
      </c>
      <c r="P88" s="1509">
        <v>0.18019779670843006</v>
      </c>
      <c r="Q88" s="1509">
        <v>0.14417584125456512</v>
      </c>
      <c r="R88" s="1509">
        <v>0.1154264919567798</v>
      </c>
      <c r="S88" s="1509">
        <v>9.2530435359500354E-2</v>
      </c>
      <c r="T88" s="1509">
        <v>7.4024348287600281E-2</v>
      </c>
      <c r="U88" s="1509">
        <v>5.9391116536335664E-2</v>
      </c>
      <c r="V88" s="1509">
        <v>4.725543636968537E-2</v>
      </c>
      <c r="W88" s="1509">
        <v>3.7529288348544076E-2</v>
      </c>
      <c r="X88" s="1509">
        <v>3.0212672472911768E-2</v>
      </c>
      <c r="Y88" s="1509">
        <v>3.9186636844189521E-2</v>
      </c>
      <c r="Z88" s="1509">
        <v>3.1324777511463987E-2</v>
      </c>
      <c r="AA88" s="1509">
        <v>2.5007171487296122E-2</v>
      </c>
      <c r="AB88" s="1509">
        <v>2.0292078508356858E-2</v>
      </c>
      <c r="AC88" s="1509">
        <v>1.6346619583205272E-2</v>
      </c>
      <c r="AD88" s="1509">
        <v>1.7887984753917299E-2</v>
      </c>
      <c r="AE88" s="1509">
        <v>0.59186944444900913</v>
      </c>
      <c r="AF88" s="1509">
        <v>0.50938881449042728</v>
      </c>
      <c r="AG88" s="1509">
        <v>0.41281694567978794</v>
      </c>
      <c r="AH88" s="1509">
        <v>0.37235270414642541</v>
      </c>
      <c r="AI88" s="1509">
        <v>0.29541957525422458</v>
      </c>
      <c r="AJ88" s="1509">
        <v>0.28998127990594164</v>
      </c>
      <c r="AK88" s="1509">
        <v>0.24182916310425831</v>
      </c>
      <c r="AL88" s="1509">
        <v>0.19008906699684702</v>
      </c>
      <c r="AM88" s="1509">
        <v>0.13412147754694384</v>
      </c>
      <c r="AN88" s="1509">
        <v>2.0809335744689346</v>
      </c>
      <c r="AO88" s="1509">
        <v>1.4018636017711508</v>
      </c>
      <c r="AP88" s="1509">
        <v>1.4002792518672542</v>
      </c>
      <c r="AQ88" s="1509">
        <v>1.3990029700002267</v>
      </c>
      <c r="AR88" s="1509">
        <v>1.3980347561700679</v>
      </c>
      <c r="AS88" s="1509">
        <v>1.4249246948167527</v>
      </c>
      <c r="AT88" s="1509">
        <v>1.4189393729575885</v>
      </c>
      <c r="AU88" s="1509">
        <v>1.4141423135263471</v>
      </c>
      <c r="AV88" s="1509">
        <v>1.4103134679252642</v>
      </c>
      <c r="AW88" s="1509">
        <v>1.4072327875565771</v>
      </c>
      <c r="AX88" s="1509">
        <v>2.0810215939080394</v>
      </c>
      <c r="AY88" s="1509">
        <v>1.4019516212102558</v>
      </c>
      <c r="AZ88" s="1509">
        <v>1.4003672713063597</v>
      </c>
      <c r="BA88" s="1509">
        <v>1.3990909894393322</v>
      </c>
      <c r="BB88" s="1509">
        <v>1.3981227756091732</v>
      </c>
      <c r="BC88" s="1509">
        <v>1.425012714255858</v>
      </c>
      <c r="BD88" s="1509">
        <v>1.4190273923966941</v>
      </c>
      <c r="BE88" s="1509">
        <v>1.4142303329654524</v>
      </c>
      <c r="BF88" s="1509">
        <v>1.4104014873643698</v>
      </c>
      <c r="BG88" s="1509">
        <v>1.4073208069956824</v>
      </c>
      <c r="BH88" s="1509">
        <v>2.0811096133471452</v>
      </c>
      <c r="BI88" s="1509">
        <v>1.4020396406493614</v>
      </c>
      <c r="BJ88" s="1509">
        <v>1.400455290745465</v>
      </c>
      <c r="BK88" s="1509">
        <v>1.3991790088784373</v>
      </c>
      <c r="BL88" s="1509">
        <v>1.3982107950482785</v>
      </c>
      <c r="BM88" s="1509">
        <v>1.4251007336949635</v>
      </c>
      <c r="BN88" s="1509">
        <v>1.4191154118357994</v>
      </c>
      <c r="BO88" s="1509">
        <v>1.4143183524045579</v>
      </c>
      <c r="BP88" s="1509">
        <v>1.4104895068034751</v>
      </c>
      <c r="BQ88" s="1509">
        <v>1.4074088264347879</v>
      </c>
      <c r="BR88" s="1509">
        <v>2.0811976327862505</v>
      </c>
      <c r="BS88" s="1509">
        <v>1.4021276600884667</v>
      </c>
      <c r="BT88" s="1509">
        <v>1.4005433101845703</v>
      </c>
      <c r="BU88" s="1509">
        <v>1.3992670283175428</v>
      </c>
      <c r="BV88" s="1509">
        <v>1.398298814487384</v>
      </c>
      <c r="BW88" s="1509">
        <v>1.4251887531340686</v>
      </c>
      <c r="BX88" s="1509">
        <v>1.4192034312749049</v>
      </c>
      <c r="BY88" s="1509">
        <v>1.4144063718436632</v>
      </c>
      <c r="BZ88" s="1509">
        <v>1.4105775262425806</v>
      </c>
      <c r="CA88" s="1509">
        <v>1.407496845873893</v>
      </c>
      <c r="CB88" s="1509">
        <v>2.0812856522253558</v>
      </c>
      <c r="CC88" s="1509">
        <v>1.4022156795275722</v>
      </c>
      <c r="CD88" s="1509">
        <v>1.4006313296236756</v>
      </c>
      <c r="CE88" s="1509">
        <v>1.3993550477566481</v>
      </c>
      <c r="CF88" s="1509">
        <v>1.3983868339264893</v>
      </c>
      <c r="CG88" s="1509">
        <v>1.4252767725731739</v>
      </c>
      <c r="CH88" s="1509">
        <v>1.41929145071401</v>
      </c>
      <c r="CI88" s="1509">
        <v>1.4144943912827685</v>
      </c>
      <c r="CJ88" s="1509">
        <v>1.4106655456816857</v>
      </c>
      <c r="CK88" s="1509">
        <v>1.4075848653129983</v>
      </c>
      <c r="CL88" s="1509" t="s">
        <v>1890</v>
      </c>
      <c r="CM88" s="1509" t="s">
        <v>1890</v>
      </c>
      <c r="CN88" s="1509" t="s">
        <v>1890</v>
      </c>
      <c r="CO88" s="1509" t="s">
        <v>1890</v>
      </c>
      <c r="CP88" s="1510" t="s">
        <v>1890</v>
      </c>
      <c r="CQ88" s="1508" t="s">
        <v>1890</v>
      </c>
      <c r="CR88" s="1508" t="s">
        <v>1890</v>
      </c>
      <c r="CS88" s="1508" t="s">
        <v>1890</v>
      </c>
      <c r="CT88" s="1508" t="s">
        <v>1890</v>
      </c>
      <c r="CU88" s="1508" t="s">
        <v>1890</v>
      </c>
      <c r="CV88" s="1508" t="s">
        <v>1890</v>
      </c>
      <c r="CW88" s="1508" t="s">
        <v>1890</v>
      </c>
      <c r="CX88" s="1508" t="s">
        <v>1890</v>
      </c>
      <c r="CY88" s="1508" t="s">
        <v>1890</v>
      </c>
      <c r="CZ88" s="1508" t="s">
        <v>1890</v>
      </c>
      <c r="DA88" s="1508" t="s">
        <v>1890</v>
      </c>
      <c r="DB88" s="1508" t="s">
        <v>1890</v>
      </c>
      <c r="DC88" s="1508" t="s">
        <v>1890</v>
      </c>
      <c r="DD88" s="1508" t="s">
        <v>1890</v>
      </c>
      <c r="DE88" s="1508" t="s">
        <v>1890</v>
      </c>
      <c r="DF88" s="1508" t="s">
        <v>1890</v>
      </c>
      <c r="DG88" s="1508" t="s">
        <v>1890</v>
      </c>
      <c r="DH88" s="1508" t="s">
        <v>1890</v>
      </c>
      <c r="DI88" s="1508" t="s">
        <v>1890</v>
      </c>
      <c r="DJ88" s="1508" t="s">
        <v>1890</v>
      </c>
      <c r="DK88" s="1508" t="s">
        <v>1890</v>
      </c>
      <c r="DL88" s="1508" t="s">
        <v>1890</v>
      </c>
      <c r="DM88" s="1508" t="s">
        <v>1890</v>
      </c>
      <c r="DN88" s="1508" t="s">
        <v>1890</v>
      </c>
      <c r="DO88" s="1508" t="s">
        <v>1890</v>
      </c>
      <c r="DP88" s="1508" t="s">
        <v>1890</v>
      </c>
      <c r="DQ88" s="1508" t="s">
        <v>1890</v>
      </c>
      <c r="DR88" s="1508" t="s">
        <v>1890</v>
      </c>
      <c r="DS88" s="1508" t="s">
        <v>1890</v>
      </c>
      <c r="DT88" s="1233" t="s">
        <v>1890</v>
      </c>
      <c r="DU88" s="1233" t="s">
        <v>1890</v>
      </c>
      <c r="DV88" s="1233" t="s">
        <v>1890</v>
      </c>
      <c r="DW88" s="1233" t="s">
        <v>1890</v>
      </c>
      <c r="DX88" s="1233" t="s">
        <v>1890</v>
      </c>
      <c r="DY88" s="1233" t="s">
        <v>1890</v>
      </c>
    </row>
    <row r="89" spans="2:129" x14ac:dyDescent="0.25">
      <c r="B89" s="1668"/>
      <c r="C89" s="1505" t="s">
        <v>1605</v>
      </c>
      <c r="D89" s="1439" t="s">
        <v>1728</v>
      </c>
      <c r="E89" s="1267" t="s">
        <v>812</v>
      </c>
      <c r="F89" s="1438" t="s">
        <v>1890</v>
      </c>
      <c r="G89" s="1438" t="s">
        <v>1890</v>
      </c>
      <c r="H89" s="1439" t="s">
        <v>84</v>
      </c>
      <c r="I89" s="1476" t="s">
        <v>1890</v>
      </c>
      <c r="J89" s="1477" t="s">
        <v>1890</v>
      </c>
      <c r="K89" s="1477" t="s">
        <v>1890</v>
      </c>
      <c r="L89" s="1477" t="s">
        <v>1890</v>
      </c>
      <c r="M89" s="1477" t="s">
        <v>1890</v>
      </c>
      <c r="N89" s="1509" t="s">
        <v>1890</v>
      </c>
      <c r="O89" s="1509">
        <v>0.12260986054503319</v>
      </c>
      <c r="P89" s="1509">
        <v>0.12260986054503319</v>
      </c>
      <c r="Q89" s="1509">
        <v>0.12260986054503319</v>
      </c>
      <c r="R89" s="1509">
        <v>0.12260986054503319</v>
      </c>
      <c r="S89" s="1509">
        <v>0.1226098605450332</v>
      </c>
      <c r="T89" s="1509">
        <v>0.12260986054503319</v>
      </c>
      <c r="U89" s="1509">
        <v>0.12260986054503319</v>
      </c>
      <c r="V89" s="1509">
        <v>0.12260986054503319</v>
      </c>
      <c r="W89" s="1509">
        <v>0.12260986054503319</v>
      </c>
      <c r="X89" s="1509">
        <v>0.12260986054503319</v>
      </c>
      <c r="Y89" s="1509">
        <v>0.12260986054503317</v>
      </c>
      <c r="Z89" s="1509">
        <v>0.12260986054503319</v>
      </c>
      <c r="AA89" s="1509">
        <v>0.12260986054503319</v>
      </c>
      <c r="AB89" s="1509">
        <v>0.12260986054503317</v>
      </c>
      <c r="AC89" s="1509">
        <v>0.12260986054503319</v>
      </c>
      <c r="AD89" s="1509">
        <v>0.12260986054503319</v>
      </c>
      <c r="AE89" s="1509">
        <v>0.12260986054503316</v>
      </c>
      <c r="AF89" s="1509">
        <v>0.12260986054503321</v>
      </c>
      <c r="AG89" s="1509">
        <v>0.12260986054503316</v>
      </c>
      <c r="AH89" s="1509">
        <v>0.12260986054503317</v>
      </c>
      <c r="AI89" s="1509">
        <v>0.12260986054503317</v>
      </c>
      <c r="AJ89" s="1509">
        <v>0.1226098605450332</v>
      </c>
      <c r="AK89" s="1509">
        <v>0.12260986054503319</v>
      </c>
      <c r="AL89" s="1509">
        <v>0.12260986054503317</v>
      </c>
      <c r="AM89" s="1509">
        <v>0.12260986054503319</v>
      </c>
      <c r="AN89" s="1509">
        <v>0.12260986054503316</v>
      </c>
      <c r="AO89" s="1509">
        <v>0.12260986054503317</v>
      </c>
      <c r="AP89" s="1509">
        <v>0.1226098605450332</v>
      </c>
      <c r="AQ89" s="1509">
        <v>0.12260986054503317</v>
      </c>
      <c r="AR89" s="1509">
        <v>0.1226098605450332</v>
      </c>
      <c r="AS89" s="1509">
        <v>0.12260986054503319</v>
      </c>
      <c r="AT89" s="1509">
        <v>0.12260986054503312</v>
      </c>
      <c r="AU89" s="1509">
        <v>0.1226098605450332</v>
      </c>
      <c r="AV89" s="1509">
        <v>0.12260986054503319</v>
      </c>
      <c r="AW89" s="1509">
        <v>0.12260986054503319</v>
      </c>
      <c r="AX89" s="1509">
        <v>0.1226098605450332</v>
      </c>
      <c r="AY89" s="1509">
        <v>0.12260986054503324</v>
      </c>
      <c r="AZ89" s="1509">
        <v>0.12260986054503309</v>
      </c>
      <c r="BA89" s="1509">
        <v>0.12260986054503323</v>
      </c>
      <c r="BB89" s="1509">
        <v>0.12260986054503316</v>
      </c>
      <c r="BC89" s="1509">
        <v>0.1226098605450331</v>
      </c>
      <c r="BD89" s="1509">
        <v>0.1226098605450331</v>
      </c>
      <c r="BE89" s="1509">
        <v>0.12260986054503324</v>
      </c>
      <c r="BF89" s="1509">
        <v>0.12260986054503321</v>
      </c>
      <c r="BG89" s="1509">
        <v>0.12260986054503324</v>
      </c>
      <c r="BH89" s="1509">
        <v>0.1226098605450331</v>
      </c>
      <c r="BI89" s="1509">
        <v>0.12260986054503309</v>
      </c>
      <c r="BJ89" s="1509">
        <v>0.12260986054503319</v>
      </c>
      <c r="BK89" s="1509">
        <v>0.12260986054503326</v>
      </c>
      <c r="BL89" s="1509">
        <v>0.12260986054503317</v>
      </c>
      <c r="BM89" s="1509">
        <v>0.12260986054503316</v>
      </c>
      <c r="BN89" s="1509">
        <v>0.1226098605450331</v>
      </c>
      <c r="BO89" s="1509">
        <v>0.1226098605450331</v>
      </c>
      <c r="BP89" s="1509">
        <v>0.12260986054503321</v>
      </c>
      <c r="BQ89" s="1509">
        <v>0.12260986054503326</v>
      </c>
      <c r="BR89" s="1509">
        <v>0.12260986054503323</v>
      </c>
      <c r="BS89" s="1509">
        <v>0.1226098605450331</v>
      </c>
      <c r="BT89" s="1509">
        <v>0.12260986054503319</v>
      </c>
      <c r="BU89" s="1509">
        <v>0.12260986054503319</v>
      </c>
      <c r="BV89" s="1509">
        <v>0.12260986054503324</v>
      </c>
      <c r="BW89" s="1509">
        <v>0.1226098605450332</v>
      </c>
      <c r="BX89" s="1509">
        <v>0.1226098605450331</v>
      </c>
      <c r="BY89" s="1509">
        <v>0.12260986054503324</v>
      </c>
      <c r="BZ89" s="1509">
        <v>0.12260986054503324</v>
      </c>
      <c r="CA89" s="1509">
        <v>0.1226098605450331</v>
      </c>
      <c r="CB89" s="1509">
        <v>0.1226098605450331</v>
      </c>
      <c r="CC89" s="1509">
        <v>0.12260986054503312</v>
      </c>
      <c r="CD89" s="1509">
        <v>0.12260986054503323</v>
      </c>
      <c r="CE89" s="1509">
        <v>0.12260986054503309</v>
      </c>
      <c r="CF89" s="1509">
        <v>0.12260986054503316</v>
      </c>
      <c r="CG89" s="1509">
        <v>0.12260986054503317</v>
      </c>
      <c r="CH89" s="1509">
        <v>0.12260986054503312</v>
      </c>
      <c r="CI89" s="1509">
        <v>0.12260986054503309</v>
      </c>
      <c r="CJ89" s="1509">
        <v>0.12260986054503323</v>
      </c>
      <c r="CK89" s="1509">
        <v>0.1226098605450332</v>
      </c>
      <c r="CL89" s="1509" t="s">
        <v>1890</v>
      </c>
      <c r="CM89" s="1509" t="s">
        <v>1890</v>
      </c>
      <c r="CN89" s="1509" t="s">
        <v>1890</v>
      </c>
      <c r="CO89" s="1509" t="s">
        <v>1890</v>
      </c>
      <c r="CP89" s="1510" t="s">
        <v>1890</v>
      </c>
      <c r="CQ89" s="1508" t="s">
        <v>1890</v>
      </c>
      <c r="CR89" s="1508" t="s">
        <v>1890</v>
      </c>
      <c r="CS89" s="1508" t="s">
        <v>1890</v>
      </c>
      <c r="CT89" s="1508" t="s">
        <v>1890</v>
      </c>
      <c r="CU89" s="1508" t="s">
        <v>1890</v>
      </c>
      <c r="CV89" s="1508" t="s">
        <v>1890</v>
      </c>
      <c r="CW89" s="1508" t="s">
        <v>1890</v>
      </c>
      <c r="CX89" s="1508" t="s">
        <v>1890</v>
      </c>
      <c r="CY89" s="1508" t="s">
        <v>1890</v>
      </c>
      <c r="CZ89" s="1508" t="s">
        <v>1890</v>
      </c>
      <c r="DA89" s="1508" t="s">
        <v>1890</v>
      </c>
      <c r="DB89" s="1508" t="s">
        <v>1890</v>
      </c>
      <c r="DC89" s="1508" t="s">
        <v>1890</v>
      </c>
      <c r="DD89" s="1508" t="s">
        <v>1890</v>
      </c>
      <c r="DE89" s="1508" t="s">
        <v>1890</v>
      </c>
      <c r="DF89" s="1508" t="s">
        <v>1890</v>
      </c>
      <c r="DG89" s="1508" t="s">
        <v>1890</v>
      </c>
      <c r="DH89" s="1508" t="s">
        <v>1890</v>
      </c>
      <c r="DI89" s="1508" t="s">
        <v>1890</v>
      </c>
      <c r="DJ89" s="1508" t="s">
        <v>1890</v>
      </c>
      <c r="DK89" s="1508" t="s">
        <v>1890</v>
      </c>
      <c r="DL89" s="1508" t="s">
        <v>1890</v>
      </c>
      <c r="DM89" s="1508" t="s">
        <v>1890</v>
      </c>
      <c r="DN89" s="1508" t="s">
        <v>1890</v>
      </c>
      <c r="DO89" s="1508" t="s">
        <v>1890</v>
      </c>
      <c r="DP89" s="1508" t="s">
        <v>1890</v>
      </c>
      <c r="DQ89" s="1508" t="s">
        <v>1890</v>
      </c>
      <c r="DR89" s="1508" t="s">
        <v>1890</v>
      </c>
      <c r="DS89" s="1508" t="s">
        <v>1890</v>
      </c>
      <c r="DT89" s="1233" t="s">
        <v>1890</v>
      </c>
      <c r="DU89" s="1233" t="s">
        <v>1890</v>
      </c>
      <c r="DV89" s="1233" t="s">
        <v>1890</v>
      </c>
      <c r="DW89" s="1233" t="s">
        <v>1890</v>
      </c>
      <c r="DX89" s="1233" t="s">
        <v>1890</v>
      </c>
      <c r="DY89" s="1233" t="s">
        <v>1890</v>
      </c>
    </row>
    <row r="90" spans="2:129" x14ac:dyDescent="0.25">
      <c r="B90" s="1668"/>
      <c r="C90" s="1505" t="s">
        <v>1605</v>
      </c>
      <c r="D90" s="1439" t="s">
        <v>1728</v>
      </c>
      <c r="E90" s="1267" t="s">
        <v>813</v>
      </c>
      <c r="F90" s="1438" t="s">
        <v>1890</v>
      </c>
      <c r="G90" s="1438" t="s">
        <v>1890</v>
      </c>
      <c r="H90" s="1439" t="s">
        <v>84</v>
      </c>
      <c r="I90" s="1476" t="s">
        <v>1890</v>
      </c>
      <c r="J90" s="1477" t="s">
        <v>1890</v>
      </c>
      <c r="K90" s="1477" t="s">
        <v>1890</v>
      </c>
      <c r="L90" s="1477" t="s">
        <v>1890</v>
      </c>
      <c r="M90" s="1477" t="s">
        <v>1890</v>
      </c>
      <c r="N90" s="1509" t="s">
        <v>1890</v>
      </c>
      <c r="O90" s="1509">
        <v>3.3993431954168294E-3</v>
      </c>
      <c r="P90" s="1509">
        <v>9.6007621296497463E-3</v>
      </c>
      <c r="Q90" s="1509">
        <v>1.464477219997432E-2</v>
      </c>
      <c r="R90" s="1509">
        <v>1.8681588481410737E-2</v>
      </c>
      <c r="S90" s="1509">
        <v>2.1915318701178889E-2</v>
      </c>
      <c r="T90" s="1509">
        <v>2.4505245586891308E-2</v>
      </c>
      <c r="U90" s="1509">
        <v>2.6579856064903509E-2</v>
      </c>
      <c r="V90" s="1509">
        <v>2.8238209962592142E-2</v>
      </c>
      <c r="W90" s="1509">
        <v>2.9556612431960609E-2</v>
      </c>
      <c r="X90" s="1509">
        <v>3.0609999922734245E-2</v>
      </c>
      <c r="Y90" s="1509">
        <v>3.1689159182615168E-2</v>
      </c>
      <c r="Z90" s="1509">
        <v>3.278561167584558E-2</v>
      </c>
      <c r="AA90" s="1509">
        <v>3.3661573482776298E-2</v>
      </c>
      <c r="AB90" s="1509">
        <v>3.4365976820208706E-2</v>
      </c>
      <c r="AC90" s="1509">
        <v>3.4935708575532493E-2</v>
      </c>
      <c r="AD90" s="1509">
        <v>3.546805667297475E-2</v>
      </c>
      <c r="AE90" s="1509">
        <v>4.4949784697080254E-2</v>
      </c>
      <c r="AF90" s="1509">
        <v>6.2074350623588494E-2</v>
      </c>
      <c r="AG90" s="1509">
        <v>7.6414650194235337E-2</v>
      </c>
      <c r="AH90" s="1509">
        <v>8.8624038249032963E-2</v>
      </c>
      <c r="AI90" s="1509">
        <v>9.9007897193713057E-2</v>
      </c>
      <c r="AJ90" s="1509">
        <v>0.10811088049145365</v>
      </c>
      <c r="AK90" s="1509">
        <v>0.11638053288026227</v>
      </c>
      <c r="AL90" s="1509">
        <v>0.12309686135833446</v>
      </c>
      <c r="AM90" s="1509">
        <v>0.12813833532599039</v>
      </c>
      <c r="AN90" s="1509">
        <v>0.1625824413848373</v>
      </c>
      <c r="AO90" s="1509">
        <v>0.21673993747537065</v>
      </c>
      <c r="AP90" s="1509">
        <v>0.26031325884944784</v>
      </c>
      <c r="AQ90" s="1509">
        <v>0.30384209739948714</v>
      </c>
      <c r="AR90" s="1509">
        <v>0.34733603404143515</v>
      </c>
      <c r="AS90" s="1509">
        <v>0.39123305350428028</v>
      </c>
      <c r="AT90" s="1509">
        <v>0.43545513975817129</v>
      </c>
      <c r="AU90" s="1509">
        <v>0.47950955998299649</v>
      </c>
      <c r="AV90" s="1509">
        <v>0.5234298473845691</v>
      </c>
      <c r="AW90" s="1509">
        <v>0.56724269165731178</v>
      </c>
      <c r="AX90" s="1509">
        <v>0.62148504728908649</v>
      </c>
      <c r="AY90" s="1509">
        <v>0.67564528078417596</v>
      </c>
      <c r="AZ90" s="1509">
        <v>0.71922133956280931</v>
      </c>
      <c r="BA90" s="1509">
        <v>0.76275291551740476</v>
      </c>
      <c r="BB90" s="1509">
        <v>0.80624958956390902</v>
      </c>
      <c r="BC90" s="1509">
        <v>0.85014934643131024</v>
      </c>
      <c r="BD90" s="1509">
        <v>0.89437417008975739</v>
      </c>
      <c r="BE90" s="1509">
        <v>0.93843132771913884</v>
      </c>
      <c r="BF90" s="1509">
        <v>0.98235435252526748</v>
      </c>
      <c r="BG90" s="1509">
        <v>1.0261699342025663</v>
      </c>
      <c r="BH90" s="1509">
        <v>1.0804150272388973</v>
      </c>
      <c r="BI90" s="1509">
        <v>1.1345779981385429</v>
      </c>
      <c r="BJ90" s="1509">
        <v>1.1781567943217326</v>
      </c>
      <c r="BK90" s="1509">
        <v>1.2216911076808843</v>
      </c>
      <c r="BL90" s="1509">
        <v>1.2651905191319448</v>
      </c>
      <c r="BM90" s="1509">
        <v>1.3090930134039023</v>
      </c>
      <c r="BN90" s="1509">
        <v>1.3533205744669055</v>
      </c>
      <c r="BO90" s="1509">
        <v>1.3973804695008432</v>
      </c>
      <c r="BP90" s="1509">
        <v>1.4413062317115279</v>
      </c>
      <c r="BQ90" s="1509">
        <v>1.485124550793383</v>
      </c>
      <c r="BR90" s="1509">
        <v>1.5393723812342703</v>
      </c>
      <c r="BS90" s="1509">
        <v>1.5935380895384723</v>
      </c>
      <c r="BT90" s="1509">
        <v>1.6371196231262179</v>
      </c>
      <c r="BU90" s="1509">
        <v>1.6806566738899258</v>
      </c>
      <c r="BV90" s="1509">
        <v>1.7241588227455422</v>
      </c>
      <c r="BW90" s="1509">
        <v>1.7680640544220556</v>
      </c>
      <c r="BX90" s="1509">
        <v>1.8122943528896154</v>
      </c>
      <c r="BY90" s="1509">
        <v>1.8563569853281092</v>
      </c>
      <c r="BZ90" s="1509">
        <v>1.9002854849433504</v>
      </c>
      <c r="CA90" s="1509">
        <v>1.9441065414297616</v>
      </c>
      <c r="CB90" s="1509">
        <v>1.9983571092752048</v>
      </c>
      <c r="CC90" s="1509">
        <v>2.0525255549839629</v>
      </c>
      <c r="CD90" s="1509">
        <v>2.0961098259762645</v>
      </c>
      <c r="CE90" s="1509">
        <v>2.1396496141445289</v>
      </c>
      <c r="CF90" s="1509">
        <v>2.1831545004047013</v>
      </c>
      <c r="CG90" s="1509">
        <v>2.2270624694857708</v>
      </c>
      <c r="CH90" s="1509">
        <v>2.2712955053578865</v>
      </c>
      <c r="CI90" s="1509">
        <v>2.3153608752009363</v>
      </c>
      <c r="CJ90" s="1509">
        <v>2.3592921122207335</v>
      </c>
      <c r="CK90" s="1509">
        <v>2.4031159061117009</v>
      </c>
      <c r="CL90" s="1509">
        <v>2.4250038507673177</v>
      </c>
      <c r="CM90" s="1509">
        <v>2.4250038507673177</v>
      </c>
      <c r="CN90" s="1509">
        <v>2.4250038507673177</v>
      </c>
      <c r="CO90" s="1509">
        <v>2.4250038507673177</v>
      </c>
      <c r="CP90" s="1510">
        <v>2.4250038507673177</v>
      </c>
      <c r="CQ90" s="1508" t="s">
        <v>1890</v>
      </c>
      <c r="CR90" s="1508" t="s">
        <v>1890</v>
      </c>
      <c r="CS90" s="1508" t="s">
        <v>1890</v>
      </c>
      <c r="CT90" s="1508" t="s">
        <v>1890</v>
      </c>
      <c r="CU90" s="1508" t="s">
        <v>1890</v>
      </c>
      <c r="CV90" s="1508" t="s">
        <v>1890</v>
      </c>
      <c r="CW90" s="1508" t="s">
        <v>1890</v>
      </c>
      <c r="CX90" s="1508" t="s">
        <v>1890</v>
      </c>
      <c r="CY90" s="1508" t="s">
        <v>1890</v>
      </c>
      <c r="CZ90" s="1508" t="s">
        <v>1890</v>
      </c>
      <c r="DA90" s="1508" t="s">
        <v>1890</v>
      </c>
      <c r="DB90" s="1508" t="s">
        <v>1890</v>
      </c>
      <c r="DC90" s="1508" t="s">
        <v>1890</v>
      </c>
      <c r="DD90" s="1508" t="s">
        <v>1890</v>
      </c>
      <c r="DE90" s="1508" t="s">
        <v>1890</v>
      </c>
      <c r="DF90" s="1508" t="s">
        <v>1890</v>
      </c>
      <c r="DG90" s="1508" t="s">
        <v>1890</v>
      </c>
      <c r="DH90" s="1508" t="s">
        <v>1890</v>
      </c>
      <c r="DI90" s="1508" t="s">
        <v>1890</v>
      </c>
      <c r="DJ90" s="1508" t="s">
        <v>1890</v>
      </c>
      <c r="DK90" s="1508" t="s">
        <v>1890</v>
      </c>
      <c r="DL90" s="1508" t="s">
        <v>1890</v>
      </c>
      <c r="DM90" s="1508" t="s">
        <v>1890</v>
      </c>
      <c r="DN90" s="1508" t="s">
        <v>1890</v>
      </c>
      <c r="DO90" s="1508" t="s">
        <v>1890</v>
      </c>
      <c r="DP90" s="1508" t="s">
        <v>1890</v>
      </c>
      <c r="DQ90" s="1508" t="s">
        <v>1890</v>
      </c>
      <c r="DR90" s="1508" t="s">
        <v>1890</v>
      </c>
      <c r="DS90" s="1508" t="s">
        <v>1890</v>
      </c>
      <c r="DT90" s="1233" t="s">
        <v>1890</v>
      </c>
      <c r="DU90" s="1233" t="s">
        <v>1890</v>
      </c>
      <c r="DV90" s="1233" t="s">
        <v>1890</v>
      </c>
      <c r="DW90" s="1233" t="s">
        <v>1890</v>
      </c>
      <c r="DX90" s="1233" t="s">
        <v>1890</v>
      </c>
      <c r="DY90" s="1233" t="s">
        <v>1890</v>
      </c>
    </row>
    <row r="91" spans="2:129" x14ac:dyDescent="0.25">
      <c r="B91" s="1668"/>
      <c r="C91" s="1505" t="s">
        <v>1605</v>
      </c>
      <c r="D91" s="1439" t="s">
        <v>1728</v>
      </c>
      <c r="E91" s="1267" t="s">
        <v>831</v>
      </c>
      <c r="F91" s="1438" t="s">
        <v>1890</v>
      </c>
      <c r="G91" s="1438" t="s">
        <v>1890</v>
      </c>
      <c r="H91" s="1439" t="s">
        <v>84</v>
      </c>
      <c r="I91" s="1476" t="s">
        <v>1890</v>
      </c>
      <c r="J91" s="1477" t="s">
        <v>1890</v>
      </c>
      <c r="K91" s="1477" t="s">
        <v>1890</v>
      </c>
      <c r="L91" s="1477" t="s">
        <v>1890</v>
      </c>
      <c r="M91" s="1477" t="s">
        <v>1890</v>
      </c>
      <c r="N91" s="1509" t="s">
        <v>1890</v>
      </c>
      <c r="O91" s="1509">
        <v>3.5000000000000003E-2</v>
      </c>
      <c r="P91" s="1509">
        <v>3.5000000000000003E-2</v>
      </c>
      <c r="Q91" s="1509">
        <v>3.5000000000000003E-2</v>
      </c>
      <c r="R91" s="1509">
        <v>3.5000000000000003E-2</v>
      </c>
      <c r="S91" s="1509">
        <v>3.5000000000000003E-2</v>
      </c>
      <c r="T91" s="1509">
        <v>3.5000000000000003E-2</v>
      </c>
      <c r="U91" s="1509">
        <v>3.5000000000000003E-2</v>
      </c>
      <c r="V91" s="1509">
        <v>3.5000000000000003E-2</v>
      </c>
      <c r="W91" s="1509">
        <v>3.5000000000000003E-2</v>
      </c>
      <c r="X91" s="1509">
        <v>3.5000000000000003E-2</v>
      </c>
      <c r="Y91" s="1509">
        <v>3.5000000000000003E-2</v>
      </c>
      <c r="Z91" s="1509">
        <v>3.5000000000000003E-2</v>
      </c>
      <c r="AA91" s="1509">
        <v>3.5000000000000003E-2</v>
      </c>
      <c r="AB91" s="1509">
        <v>3.5000000000000003E-2</v>
      </c>
      <c r="AC91" s="1509">
        <v>3.5000000000000003E-2</v>
      </c>
      <c r="AD91" s="1509">
        <v>3.5000000000000003E-2</v>
      </c>
      <c r="AE91" s="1509">
        <v>3.5000000000000003E-2</v>
      </c>
      <c r="AF91" s="1509">
        <v>3.5000000000000003E-2</v>
      </c>
      <c r="AG91" s="1509">
        <v>3.5000000000000003E-2</v>
      </c>
      <c r="AH91" s="1509">
        <v>3.5000000000000003E-2</v>
      </c>
      <c r="AI91" s="1509">
        <v>3.5000000000000003E-2</v>
      </c>
      <c r="AJ91" s="1509">
        <v>3.5000000000000003E-2</v>
      </c>
      <c r="AK91" s="1509">
        <v>3.5000000000000003E-2</v>
      </c>
      <c r="AL91" s="1509">
        <v>3.5000000000000003E-2</v>
      </c>
      <c r="AM91" s="1509">
        <v>3.5000000000000003E-2</v>
      </c>
      <c r="AN91" s="1509">
        <v>3.5000000000000003E-2</v>
      </c>
      <c r="AO91" s="1509">
        <v>3.5000000000000003E-2</v>
      </c>
      <c r="AP91" s="1509">
        <v>3.5000000000000003E-2</v>
      </c>
      <c r="AQ91" s="1509">
        <v>3.5000000000000003E-2</v>
      </c>
      <c r="AR91" s="1509">
        <v>3.5000000000000003E-2</v>
      </c>
      <c r="AS91" s="1509">
        <v>0.03</v>
      </c>
      <c r="AT91" s="1509">
        <v>0.03</v>
      </c>
      <c r="AU91" s="1509">
        <v>0.03</v>
      </c>
      <c r="AV91" s="1509">
        <v>0.03</v>
      </c>
      <c r="AW91" s="1509">
        <v>0.03</v>
      </c>
      <c r="AX91" s="1509">
        <v>0.03</v>
      </c>
      <c r="AY91" s="1509">
        <v>0.03</v>
      </c>
      <c r="AZ91" s="1509">
        <v>0.03</v>
      </c>
      <c r="BA91" s="1509">
        <v>0.03</v>
      </c>
      <c r="BB91" s="1509">
        <v>0.03</v>
      </c>
      <c r="BC91" s="1509">
        <v>0.03</v>
      </c>
      <c r="BD91" s="1509">
        <v>0.03</v>
      </c>
      <c r="BE91" s="1509">
        <v>0.03</v>
      </c>
      <c r="BF91" s="1509">
        <v>0.03</v>
      </c>
      <c r="BG91" s="1509">
        <v>0.03</v>
      </c>
      <c r="BH91" s="1509">
        <v>0.03</v>
      </c>
      <c r="BI91" s="1509">
        <v>0.03</v>
      </c>
      <c r="BJ91" s="1509">
        <v>0.03</v>
      </c>
      <c r="BK91" s="1509">
        <v>0.03</v>
      </c>
      <c r="BL91" s="1509">
        <v>0.03</v>
      </c>
      <c r="BM91" s="1509">
        <v>0.03</v>
      </c>
      <c r="BN91" s="1509">
        <v>0.03</v>
      </c>
      <c r="BO91" s="1509">
        <v>0.03</v>
      </c>
      <c r="BP91" s="1509">
        <v>0.03</v>
      </c>
      <c r="BQ91" s="1509">
        <v>0.03</v>
      </c>
      <c r="BR91" s="1509">
        <v>0.03</v>
      </c>
      <c r="BS91" s="1509">
        <v>0.03</v>
      </c>
      <c r="BT91" s="1509">
        <v>0.03</v>
      </c>
      <c r="BU91" s="1509">
        <v>0.03</v>
      </c>
      <c r="BV91" s="1509">
        <v>0.03</v>
      </c>
      <c r="BW91" s="1509">
        <v>0.03</v>
      </c>
      <c r="BX91" s="1509">
        <v>0.03</v>
      </c>
      <c r="BY91" s="1509">
        <v>0.03</v>
      </c>
      <c r="BZ91" s="1509">
        <v>0.03</v>
      </c>
      <c r="CA91" s="1509">
        <v>0.03</v>
      </c>
      <c r="CB91" s="1509">
        <v>0.03</v>
      </c>
      <c r="CC91" s="1509">
        <v>0.03</v>
      </c>
      <c r="CD91" s="1509">
        <v>0.03</v>
      </c>
      <c r="CE91" s="1509">
        <v>0.03</v>
      </c>
      <c r="CF91" s="1509">
        <v>0.03</v>
      </c>
      <c r="CG91" s="1509">
        <v>0.03</v>
      </c>
      <c r="CH91" s="1509">
        <v>0.03</v>
      </c>
      <c r="CI91" s="1509">
        <v>0.03</v>
      </c>
      <c r="CJ91" s="1509">
        <v>0.03</v>
      </c>
      <c r="CK91" s="1509">
        <v>0.03</v>
      </c>
      <c r="CL91" s="1509">
        <v>2.5000000000000001E-2</v>
      </c>
      <c r="CM91" s="1509">
        <v>2.5000000000000001E-2</v>
      </c>
      <c r="CN91" s="1509">
        <v>2.5000000000000001E-2</v>
      </c>
      <c r="CO91" s="1509">
        <v>2.5000000000000001E-2</v>
      </c>
      <c r="CP91" s="1510">
        <v>2.5000000000000001E-2</v>
      </c>
      <c r="CQ91" s="1508" t="s">
        <v>1890</v>
      </c>
      <c r="CR91" s="1508" t="s">
        <v>1890</v>
      </c>
      <c r="CS91" s="1508" t="s">
        <v>1890</v>
      </c>
      <c r="CT91" s="1508" t="s">
        <v>1890</v>
      </c>
      <c r="CU91" s="1508" t="s">
        <v>1890</v>
      </c>
      <c r="CV91" s="1508" t="s">
        <v>1890</v>
      </c>
      <c r="CW91" s="1508" t="s">
        <v>1890</v>
      </c>
      <c r="CX91" s="1508" t="s">
        <v>1890</v>
      </c>
      <c r="CY91" s="1508" t="s">
        <v>1890</v>
      </c>
      <c r="CZ91" s="1508" t="s">
        <v>1890</v>
      </c>
      <c r="DA91" s="1508" t="s">
        <v>1890</v>
      </c>
      <c r="DB91" s="1508" t="s">
        <v>1890</v>
      </c>
      <c r="DC91" s="1508" t="s">
        <v>1890</v>
      </c>
      <c r="DD91" s="1508" t="s">
        <v>1890</v>
      </c>
      <c r="DE91" s="1508" t="s">
        <v>1890</v>
      </c>
      <c r="DF91" s="1508" t="s">
        <v>1890</v>
      </c>
      <c r="DG91" s="1508" t="s">
        <v>1890</v>
      </c>
      <c r="DH91" s="1508" t="s">
        <v>1890</v>
      </c>
      <c r="DI91" s="1508" t="s">
        <v>1890</v>
      </c>
      <c r="DJ91" s="1508" t="s">
        <v>1890</v>
      </c>
      <c r="DK91" s="1508" t="s">
        <v>1890</v>
      </c>
      <c r="DL91" s="1508" t="s">
        <v>1890</v>
      </c>
      <c r="DM91" s="1508" t="s">
        <v>1890</v>
      </c>
      <c r="DN91" s="1508" t="s">
        <v>1890</v>
      </c>
      <c r="DO91" s="1508" t="s">
        <v>1890</v>
      </c>
      <c r="DP91" s="1508" t="s">
        <v>1890</v>
      </c>
      <c r="DQ91" s="1508" t="s">
        <v>1890</v>
      </c>
      <c r="DR91" s="1508" t="s">
        <v>1890</v>
      </c>
      <c r="DS91" s="1508" t="s">
        <v>1890</v>
      </c>
      <c r="DT91" s="1233" t="s">
        <v>1890</v>
      </c>
      <c r="DU91" s="1233" t="s">
        <v>1890</v>
      </c>
      <c r="DV91" s="1233" t="s">
        <v>1890</v>
      </c>
      <c r="DW91" s="1233" t="s">
        <v>1890</v>
      </c>
      <c r="DX91" s="1233" t="s">
        <v>1890</v>
      </c>
      <c r="DY91" s="1233" t="s">
        <v>1890</v>
      </c>
    </row>
    <row r="92" spans="2:129" x14ac:dyDescent="0.25">
      <c r="B92" s="1668"/>
      <c r="C92" s="1505" t="s">
        <v>1605</v>
      </c>
      <c r="D92" s="1439" t="s">
        <v>1728</v>
      </c>
      <c r="E92" s="1267" t="s">
        <v>814</v>
      </c>
      <c r="F92" s="1438" t="s">
        <v>1890</v>
      </c>
      <c r="G92" s="1438" t="s">
        <v>1890</v>
      </c>
      <c r="H92" s="1439" t="s">
        <v>84</v>
      </c>
      <c r="I92" s="1476" t="s">
        <v>1890</v>
      </c>
      <c r="J92" s="1477" t="s">
        <v>1890</v>
      </c>
      <c r="K92" s="1477" t="s">
        <v>1890</v>
      </c>
      <c r="L92" s="1477" t="s">
        <v>1890</v>
      </c>
      <c r="M92" s="1477" t="s">
        <v>1890</v>
      </c>
      <c r="N92" s="1509" t="s">
        <v>1890</v>
      </c>
      <c r="O92" s="1509">
        <v>0.96618357487922713</v>
      </c>
      <c r="P92" s="1509">
        <v>0.93351070036640305</v>
      </c>
      <c r="Q92" s="1509">
        <v>0.90194270566802237</v>
      </c>
      <c r="R92" s="1509">
        <v>0.87144222769857238</v>
      </c>
      <c r="S92" s="1509">
        <v>0.84197316685852408</v>
      </c>
      <c r="T92" s="1509">
        <v>0.81350064430775282</v>
      </c>
      <c r="U92" s="1509">
        <v>0.78599096068381924</v>
      </c>
      <c r="V92" s="1509">
        <v>0.75941155621625056</v>
      </c>
      <c r="W92" s="1509">
        <v>0.73373097218961414</v>
      </c>
      <c r="X92" s="1509">
        <v>0.70891881370977217</v>
      </c>
      <c r="Y92" s="1509">
        <v>0.68494571372924851</v>
      </c>
      <c r="Z92" s="1509">
        <v>0.66178329828912907</v>
      </c>
      <c r="AA92" s="1509">
        <v>0.63940415293635666</v>
      </c>
      <c r="AB92" s="1509">
        <v>0.61778179027667313</v>
      </c>
      <c r="AC92" s="1509">
        <v>0.59689061862480497</v>
      </c>
      <c r="AD92" s="1509">
        <v>0.57670591171478747</v>
      </c>
      <c r="AE92" s="1509">
        <v>0.55720377943457733</v>
      </c>
      <c r="AF92" s="1509">
        <v>0.53836113955031628</v>
      </c>
      <c r="AG92" s="1509">
        <v>0.520155690386779</v>
      </c>
      <c r="AH92" s="1509">
        <v>0.50256588443167061</v>
      </c>
      <c r="AI92" s="1509">
        <v>0.48557090283253201</v>
      </c>
      <c r="AJ92" s="1509">
        <v>0.46915063075606961</v>
      </c>
      <c r="AK92" s="1509">
        <v>0.45328563358074364</v>
      </c>
      <c r="AL92" s="1509">
        <v>0.43795713389443836</v>
      </c>
      <c r="AM92" s="1509">
        <v>0.42314698926998878</v>
      </c>
      <c r="AN92" s="1509">
        <v>0.40883767079225974</v>
      </c>
      <c r="AO92" s="1509">
        <v>0.39501224231136212</v>
      </c>
      <c r="AP92" s="1509">
        <v>0.38165434039745133</v>
      </c>
      <c r="AQ92" s="1509">
        <v>0.36874815497338298</v>
      </c>
      <c r="AR92" s="1509">
        <v>0.35627841060230242</v>
      </c>
      <c r="AS92" s="1509">
        <v>0.3459013695167984</v>
      </c>
      <c r="AT92" s="1509">
        <v>0.33582657234640623</v>
      </c>
      <c r="AU92" s="1509">
        <v>0.32604521587029728</v>
      </c>
      <c r="AV92" s="1509">
        <v>0.31654875327213333</v>
      </c>
      <c r="AW92" s="1509">
        <v>0.30732888667197411</v>
      </c>
      <c r="AX92" s="1509">
        <v>0.29837755987570302</v>
      </c>
      <c r="AY92" s="1509">
        <v>0.28968695133563405</v>
      </c>
      <c r="AZ92" s="1509">
        <v>0.28124946731614947</v>
      </c>
      <c r="BA92" s="1509">
        <v>0.27305773525839755</v>
      </c>
      <c r="BB92" s="1509">
        <v>0.26510459733825009</v>
      </c>
      <c r="BC92" s="1509">
        <v>0.25738310421189325</v>
      </c>
      <c r="BD92" s="1509">
        <v>0.24988650894358566</v>
      </c>
      <c r="BE92" s="1509">
        <v>0.24260826111027742</v>
      </c>
      <c r="BF92" s="1509">
        <v>0.23554200107793916</v>
      </c>
      <c r="BG92" s="1509">
        <v>0.22868155444460117</v>
      </c>
      <c r="BH92" s="1509">
        <v>0.22202092664524387</v>
      </c>
      <c r="BI92" s="1509">
        <v>0.215554297713829</v>
      </c>
      <c r="BJ92" s="1509">
        <v>0.20927601719789227</v>
      </c>
      <c r="BK92" s="1509">
        <v>0.20318059922125464</v>
      </c>
      <c r="BL92" s="1509">
        <v>0.19726271769053846</v>
      </c>
      <c r="BM92" s="1509">
        <v>0.19151720164129948</v>
      </c>
      <c r="BN92" s="1509">
        <v>0.18593903071970824</v>
      </c>
      <c r="BO92" s="1509">
        <v>0.18052333079583327</v>
      </c>
      <c r="BP92" s="1509">
        <v>0.17526536970469248</v>
      </c>
      <c r="BQ92" s="1509">
        <v>0.17016055311135189</v>
      </c>
      <c r="BR92" s="1509">
        <v>0.16520442049645817</v>
      </c>
      <c r="BS92" s="1509">
        <v>0.16039264125869726</v>
      </c>
      <c r="BT92" s="1509">
        <v>0.15572101093077401</v>
      </c>
      <c r="BU92" s="1509">
        <v>0.15118544750560586</v>
      </c>
      <c r="BV92" s="1509">
        <v>0.14678198786952024</v>
      </c>
      <c r="BW92" s="1509">
        <v>0.14250678433934003</v>
      </c>
      <c r="BX92" s="1509">
        <v>0.13835610130033013</v>
      </c>
      <c r="BY92" s="1509">
        <v>0.13432631194206807</v>
      </c>
      <c r="BZ92" s="1509">
        <v>0.13041389508938647</v>
      </c>
      <c r="CA92" s="1509">
        <v>0.12661543212561796</v>
      </c>
      <c r="CB92" s="1509">
        <v>0.12292760400545433</v>
      </c>
      <c r="CC92" s="1509">
        <v>0.11934718835481004</v>
      </c>
      <c r="CD92" s="1509">
        <v>0.11587105665515537</v>
      </c>
      <c r="CE92" s="1509">
        <v>0.11249617150985959</v>
      </c>
      <c r="CF92" s="1509">
        <v>0.10921958399015494</v>
      </c>
      <c r="CG92" s="1509">
        <v>0.10603843105840287</v>
      </c>
      <c r="CH92" s="1509">
        <v>0.10294993306641054</v>
      </c>
      <c r="CI92" s="1509">
        <v>9.9951391326612168E-2</v>
      </c>
      <c r="CJ92" s="1509">
        <v>9.7040185753992411E-2</v>
      </c>
      <c r="CK92" s="1509">
        <v>9.4213772576691654E-2</v>
      </c>
      <c r="CL92" s="1509">
        <v>9.1915875684577236E-2</v>
      </c>
      <c r="CM92" s="1509">
        <v>8.9674025058124135E-2</v>
      </c>
      <c r="CN92" s="1509">
        <v>8.7486853715243049E-2</v>
      </c>
      <c r="CO92" s="1509">
        <v>8.5353028014871282E-2</v>
      </c>
      <c r="CP92" s="1510">
        <v>8.3271246843776875E-2</v>
      </c>
      <c r="CQ92" s="1508" t="s">
        <v>1890</v>
      </c>
      <c r="CR92" s="1508" t="s">
        <v>1890</v>
      </c>
      <c r="CS92" s="1508" t="s">
        <v>1890</v>
      </c>
      <c r="CT92" s="1508" t="s">
        <v>1890</v>
      </c>
      <c r="CU92" s="1508" t="s">
        <v>1890</v>
      </c>
      <c r="CV92" s="1508" t="s">
        <v>1890</v>
      </c>
      <c r="CW92" s="1508" t="s">
        <v>1890</v>
      </c>
      <c r="CX92" s="1508" t="s">
        <v>1890</v>
      </c>
      <c r="CY92" s="1508" t="s">
        <v>1890</v>
      </c>
      <c r="CZ92" s="1508" t="s">
        <v>1890</v>
      </c>
      <c r="DA92" s="1508" t="s">
        <v>1890</v>
      </c>
      <c r="DB92" s="1508" t="s">
        <v>1890</v>
      </c>
      <c r="DC92" s="1508" t="s">
        <v>1890</v>
      </c>
      <c r="DD92" s="1508" t="s">
        <v>1890</v>
      </c>
      <c r="DE92" s="1508" t="s">
        <v>1890</v>
      </c>
      <c r="DF92" s="1508" t="s">
        <v>1890</v>
      </c>
      <c r="DG92" s="1508" t="s">
        <v>1890</v>
      </c>
      <c r="DH92" s="1508" t="s">
        <v>1890</v>
      </c>
      <c r="DI92" s="1508" t="s">
        <v>1890</v>
      </c>
      <c r="DJ92" s="1508" t="s">
        <v>1890</v>
      </c>
      <c r="DK92" s="1508" t="s">
        <v>1890</v>
      </c>
      <c r="DL92" s="1508" t="s">
        <v>1890</v>
      </c>
      <c r="DM92" s="1508" t="s">
        <v>1890</v>
      </c>
      <c r="DN92" s="1508" t="s">
        <v>1890</v>
      </c>
      <c r="DO92" s="1508" t="s">
        <v>1890</v>
      </c>
      <c r="DP92" s="1508" t="s">
        <v>1890</v>
      </c>
      <c r="DQ92" s="1508" t="s">
        <v>1890</v>
      </c>
      <c r="DR92" s="1508" t="s">
        <v>1890</v>
      </c>
      <c r="DS92" s="1508" t="s">
        <v>1890</v>
      </c>
      <c r="DT92" s="1233" t="s">
        <v>1890</v>
      </c>
      <c r="DU92" s="1233" t="s">
        <v>1890</v>
      </c>
      <c r="DV92" s="1233" t="s">
        <v>1890</v>
      </c>
      <c r="DW92" s="1233" t="s">
        <v>1890</v>
      </c>
      <c r="DX92" s="1233" t="s">
        <v>1890</v>
      </c>
      <c r="DY92" s="1233" t="s">
        <v>1890</v>
      </c>
    </row>
    <row r="93" spans="2:129" x14ac:dyDescent="0.25">
      <c r="B93" s="1668"/>
      <c r="C93" s="1505" t="s">
        <v>1605</v>
      </c>
      <c r="D93" s="1439" t="s">
        <v>1728</v>
      </c>
      <c r="E93" s="1267" t="s">
        <v>815</v>
      </c>
      <c r="F93" s="1438" t="s">
        <v>816</v>
      </c>
      <c r="G93" s="1438" t="s">
        <v>1890</v>
      </c>
      <c r="H93" s="1439" t="s">
        <v>817</v>
      </c>
      <c r="I93" s="1476" t="s">
        <v>1890</v>
      </c>
      <c r="J93" s="1477" t="s">
        <v>1890</v>
      </c>
      <c r="K93" s="1477" t="s">
        <v>1890</v>
      </c>
      <c r="L93" s="1477" t="s">
        <v>1890</v>
      </c>
      <c r="M93" s="1477" t="s">
        <v>1890</v>
      </c>
      <c r="N93" s="1509" t="s">
        <v>1890</v>
      </c>
      <c r="O93" s="1509" t="s">
        <v>1890</v>
      </c>
      <c r="P93" s="1509" t="s">
        <v>1890</v>
      </c>
      <c r="Q93" s="1509" t="s">
        <v>1890</v>
      </c>
      <c r="R93" s="1509" t="s">
        <v>1890</v>
      </c>
      <c r="S93" s="1509" t="s">
        <v>1890</v>
      </c>
      <c r="T93" s="1509" t="s">
        <v>1890</v>
      </c>
      <c r="U93" s="1509" t="s">
        <v>1890</v>
      </c>
      <c r="V93" s="1509" t="s">
        <v>1890</v>
      </c>
      <c r="W93" s="1509" t="s">
        <v>1890</v>
      </c>
      <c r="X93" s="1509" t="s">
        <v>1890</v>
      </c>
      <c r="Y93" s="1509" t="s">
        <v>1890</v>
      </c>
      <c r="Z93" s="1509" t="s">
        <v>1890</v>
      </c>
      <c r="AA93" s="1509" t="s">
        <v>1890</v>
      </c>
      <c r="AB93" s="1509" t="s">
        <v>1890</v>
      </c>
      <c r="AC93" s="1509" t="s">
        <v>1890</v>
      </c>
      <c r="AD93" s="1509" t="s">
        <v>1890</v>
      </c>
      <c r="AE93" s="1509" t="s">
        <v>1890</v>
      </c>
      <c r="AF93" s="1509" t="s">
        <v>1890</v>
      </c>
      <c r="AG93" s="1509" t="s">
        <v>1890</v>
      </c>
      <c r="AH93" s="1509" t="s">
        <v>1890</v>
      </c>
      <c r="AI93" s="1509" t="s">
        <v>1890</v>
      </c>
      <c r="AJ93" s="1509" t="s">
        <v>1890</v>
      </c>
      <c r="AK93" s="1509" t="s">
        <v>1890</v>
      </c>
      <c r="AL93" s="1509" t="s">
        <v>1890</v>
      </c>
      <c r="AM93" s="1509" t="s">
        <v>1890</v>
      </c>
      <c r="AN93" s="1509" t="s">
        <v>1890</v>
      </c>
      <c r="AO93" s="1509" t="s">
        <v>1890</v>
      </c>
      <c r="AP93" s="1509" t="s">
        <v>1890</v>
      </c>
      <c r="AQ93" s="1509" t="s">
        <v>1890</v>
      </c>
      <c r="AR93" s="1509" t="s">
        <v>1890</v>
      </c>
      <c r="AS93" s="1509" t="s">
        <v>1890</v>
      </c>
      <c r="AT93" s="1509" t="s">
        <v>1890</v>
      </c>
      <c r="AU93" s="1509" t="s">
        <v>1890</v>
      </c>
      <c r="AV93" s="1509" t="s">
        <v>1890</v>
      </c>
      <c r="AW93" s="1509" t="s">
        <v>1890</v>
      </c>
      <c r="AX93" s="1509" t="s">
        <v>1890</v>
      </c>
      <c r="AY93" s="1509" t="s">
        <v>1890</v>
      </c>
      <c r="AZ93" s="1509" t="s">
        <v>1890</v>
      </c>
      <c r="BA93" s="1509" t="s">
        <v>1890</v>
      </c>
      <c r="BB93" s="1509" t="s">
        <v>1890</v>
      </c>
      <c r="BC93" s="1509" t="s">
        <v>1890</v>
      </c>
      <c r="BD93" s="1509" t="s">
        <v>1890</v>
      </c>
      <c r="BE93" s="1509" t="s">
        <v>1890</v>
      </c>
      <c r="BF93" s="1509" t="s">
        <v>1890</v>
      </c>
      <c r="BG93" s="1509" t="s">
        <v>1890</v>
      </c>
      <c r="BH93" s="1509" t="s">
        <v>1890</v>
      </c>
      <c r="BI93" s="1509" t="s">
        <v>1890</v>
      </c>
      <c r="BJ93" s="1509" t="s">
        <v>1890</v>
      </c>
      <c r="BK93" s="1509" t="s">
        <v>1890</v>
      </c>
      <c r="BL93" s="1509" t="s">
        <v>1890</v>
      </c>
      <c r="BM93" s="1509" t="s">
        <v>1890</v>
      </c>
      <c r="BN93" s="1509" t="s">
        <v>1890</v>
      </c>
      <c r="BO93" s="1509" t="s">
        <v>1890</v>
      </c>
      <c r="BP93" s="1509" t="s">
        <v>1890</v>
      </c>
      <c r="BQ93" s="1509" t="s">
        <v>1890</v>
      </c>
      <c r="BR93" s="1509" t="s">
        <v>1890</v>
      </c>
      <c r="BS93" s="1509" t="s">
        <v>1890</v>
      </c>
      <c r="BT93" s="1509" t="s">
        <v>1890</v>
      </c>
      <c r="BU93" s="1509" t="s">
        <v>1890</v>
      </c>
      <c r="BV93" s="1509" t="s">
        <v>1890</v>
      </c>
      <c r="BW93" s="1509" t="s">
        <v>1890</v>
      </c>
      <c r="BX93" s="1509" t="s">
        <v>1890</v>
      </c>
      <c r="BY93" s="1509" t="s">
        <v>1890</v>
      </c>
      <c r="BZ93" s="1509" t="s">
        <v>1890</v>
      </c>
      <c r="CA93" s="1509" t="s">
        <v>1890</v>
      </c>
      <c r="CB93" s="1509" t="s">
        <v>1890</v>
      </c>
      <c r="CC93" s="1509" t="s">
        <v>1890</v>
      </c>
      <c r="CD93" s="1509" t="s">
        <v>1890</v>
      </c>
      <c r="CE93" s="1509" t="s">
        <v>1890</v>
      </c>
      <c r="CF93" s="1509" t="s">
        <v>1890</v>
      </c>
      <c r="CG93" s="1509" t="s">
        <v>1890</v>
      </c>
      <c r="CH93" s="1509" t="s">
        <v>1890</v>
      </c>
      <c r="CI93" s="1509" t="s">
        <v>1890</v>
      </c>
      <c r="CJ93" s="1509" t="s">
        <v>1890</v>
      </c>
      <c r="CK93" s="1509" t="s">
        <v>1890</v>
      </c>
      <c r="CL93" s="1509" t="s">
        <v>1890</v>
      </c>
      <c r="CM93" s="1509" t="s">
        <v>1890</v>
      </c>
      <c r="CN93" s="1509" t="s">
        <v>1890</v>
      </c>
      <c r="CO93" s="1509" t="s">
        <v>1890</v>
      </c>
      <c r="CP93" s="1510" t="s">
        <v>1890</v>
      </c>
      <c r="CQ93" s="1508" t="s">
        <v>1890</v>
      </c>
      <c r="CR93" s="1508" t="s">
        <v>1890</v>
      </c>
      <c r="CS93" s="1508" t="s">
        <v>1890</v>
      </c>
      <c r="CT93" s="1508" t="s">
        <v>1890</v>
      </c>
      <c r="CU93" s="1508" t="s">
        <v>1890</v>
      </c>
      <c r="CV93" s="1508" t="s">
        <v>1890</v>
      </c>
      <c r="CW93" s="1508" t="s">
        <v>1890</v>
      </c>
      <c r="CX93" s="1508" t="s">
        <v>1890</v>
      </c>
      <c r="CY93" s="1508" t="s">
        <v>1890</v>
      </c>
      <c r="CZ93" s="1508" t="s">
        <v>1890</v>
      </c>
      <c r="DA93" s="1508" t="s">
        <v>1890</v>
      </c>
      <c r="DB93" s="1508" t="s">
        <v>1890</v>
      </c>
      <c r="DC93" s="1508" t="s">
        <v>1890</v>
      </c>
      <c r="DD93" s="1508" t="s">
        <v>1890</v>
      </c>
      <c r="DE93" s="1508" t="s">
        <v>1890</v>
      </c>
      <c r="DF93" s="1508" t="s">
        <v>1890</v>
      </c>
      <c r="DG93" s="1508" t="s">
        <v>1890</v>
      </c>
      <c r="DH93" s="1508" t="s">
        <v>1890</v>
      </c>
      <c r="DI93" s="1508" t="s">
        <v>1890</v>
      </c>
      <c r="DJ93" s="1508" t="s">
        <v>1890</v>
      </c>
      <c r="DK93" s="1508" t="s">
        <v>1890</v>
      </c>
      <c r="DL93" s="1508" t="s">
        <v>1890</v>
      </c>
      <c r="DM93" s="1508" t="s">
        <v>1890</v>
      </c>
      <c r="DN93" s="1508" t="s">
        <v>1890</v>
      </c>
      <c r="DO93" s="1508" t="s">
        <v>1890</v>
      </c>
      <c r="DP93" s="1508" t="s">
        <v>1890</v>
      </c>
      <c r="DQ93" s="1508" t="s">
        <v>1890</v>
      </c>
      <c r="DR93" s="1508" t="s">
        <v>1890</v>
      </c>
      <c r="DS93" s="1508" t="s">
        <v>1890</v>
      </c>
      <c r="DT93" s="1233" t="s">
        <v>1890</v>
      </c>
      <c r="DU93" s="1233" t="s">
        <v>1890</v>
      </c>
      <c r="DV93" s="1233" t="s">
        <v>1890</v>
      </c>
      <c r="DW93" s="1233" t="s">
        <v>1890</v>
      </c>
      <c r="DX93" s="1233" t="s">
        <v>1890</v>
      </c>
      <c r="DY93" s="1233" t="s">
        <v>1890</v>
      </c>
    </row>
    <row r="94" spans="2:129" x14ac:dyDescent="0.25">
      <c r="B94" s="1668"/>
      <c r="C94" s="1505" t="s">
        <v>1605</v>
      </c>
      <c r="D94" s="1439" t="s">
        <v>1728</v>
      </c>
      <c r="E94" s="1267" t="s">
        <v>815</v>
      </c>
      <c r="F94" s="1438" t="s">
        <v>818</v>
      </c>
      <c r="G94" s="1438" t="s">
        <v>1890</v>
      </c>
      <c r="H94" s="1439" t="s">
        <v>817</v>
      </c>
      <c r="I94" s="1476" t="s">
        <v>1890</v>
      </c>
      <c r="J94" s="1477" t="s">
        <v>1890</v>
      </c>
      <c r="K94" s="1477" t="s">
        <v>1890</v>
      </c>
      <c r="L94" s="1477" t="s">
        <v>1890</v>
      </c>
      <c r="M94" s="1477" t="s">
        <v>1890</v>
      </c>
      <c r="N94" s="1509" t="s">
        <v>1890</v>
      </c>
      <c r="O94" s="1509" t="s">
        <v>1890</v>
      </c>
      <c r="P94" s="1509" t="s">
        <v>1890</v>
      </c>
      <c r="Q94" s="1509" t="s">
        <v>1890</v>
      </c>
      <c r="R94" s="1509" t="s">
        <v>1890</v>
      </c>
      <c r="S94" s="1509" t="s">
        <v>1890</v>
      </c>
      <c r="T94" s="1509" t="s">
        <v>1890</v>
      </c>
      <c r="U94" s="1509" t="s">
        <v>1890</v>
      </c>
      <c r="V94" s="1509" t="s">
        <v>1890</v>
      </c>
      <c r="W94" s="1509" t="s">
        <v>1890</v>
      </c>
      <c r="X94" s="1509" t="s">
        <v>1890</v>
      </c>
      <c r="Y94" s="1509" t="s">
        <v>1890</v>
      </c>
      <c r="Z94" s="1509" t="s">
        <v>1890</v>
      </c>
      <c r="AA94" s="1509" t="s">
        <v>1890</v>
      </c>
      <c r="AB94" s="1509" t="s">
        <v>1890</v>
      </c>
      <c r="AC94" s="1509" t="s">
        <v>1890</v>
      </c>
      <c r="AD94" s="1509" t="s">
        <v>1890</v>
      </c>
      <c r="AE94" s="1509" t="s">
        <v>1890</v>
      </c>
      <c r="AF94" s="1509" t="s">
        <v>1890</v>
      </c>
      <c r="AG94" s="1509" t="s">
        <v>1890</v>
      </c>
      <c r="AH94" s="1509" t="s">
        <v>1890</v>
      </c>
      <c r="AI94" s="1509" t="s">
        <v>1890</v>
      </c>
      <c r="AJ94" s="1509" t="s">
        <v>1890</v>
      </c>
      <c r="AK94" s="1509" t="s">
        <v>1890</v>
      </c>
      <c r="AL94" s="1509" t="s">
        <v>1890</v>
      </c>
      <c r="AM94" s="1509" t="s">
        <v>1890</v>
      </c>
      <c r="AN94" s="1509" t="s">
        <v>1890</v>
      </c>
      <c r="AO94" s="1509" t="s">
        <v>1890</v>
      </c>
      <c r="AP94" s="1509" t="s">
        <v>1890</v>
      </c>
      <c r="AQ94" s="1509" t="s">
        <v>1890</v>
      </c>
      <c r="AR94" s="1509" t="s">
        <v>1890</v>
      </c>
      <c r="AS94" s="1509" t="s">
        <v>1890</v>
      </c>
      <c r="AT94" s="1509" t="s">
        <v>1890</v>
      </c>
      <c r="AU94" s="1509" t="s">
        <v>1890</v>
      </c>
      <c r="AV94" s="1509" t="s">
        <v>1890</v>
      </c>
      <c r="AW94" s="1509" t="s">
        <v>1890</v>
      </c>
      <c r="AX94" s="1509" t="s">
        <v>1890</v>
      </c>
      <c r="AY94" s="1509" t="s">
        <v>1890</v>
      </c>
      <c r="AZ94" s="1509" t="s">
        <v>1890</v>
      </c>
      <c r="BA94" s="1509" t="s">
        <v>1890</v>
      </c>
      <c r="BB94" s="1509" t="s">
        <v>1890</v>
      </c>
      <c r="BC94" s="1509" t="s">
        <v>1890</v>
      </c>
      <c r="BD94" s="1509" t="s">
        <v>1890</v>
      </c>
      <c r="BE94" s="1509" t="s">
        <v>1890</v>
      </c>
      <c r="BF94" s="1509" t="s">
        <v>1890</v>
      </c>
      <c r="BG94" s="1509" t="s">
        <v>1890</v>
      </c>
      <c r="BH94" s="1509" t="s">
        <v>1890</v>
      </c>
      <c r="BI94" s="1509" t="s">
        <v>1890</v>
      </c>
      <c r="BJ94" s="1509" t="s">
        <v>1890</v>
      </c>
      <c r="BK94" s="1509" t="s">
        <v>1890</v>
      </c>
      <c r="BL94" s="1509" t="s">
        <v>1890</v>
      </c>
      <c r="BM94" s="1509" t="s">
        <v>1890</v>
      </c>
      <c r="BN94" s="1509" t="s">
        <v>1890</v>
      </c>
      <c r="BO94" s="1509" t="s">
        <v>1890</v>
      </c>
      <c r="BP94" s="1509" t="s">
        <v>1890</v>
      </c>
      <c r="BQ94" s="1509" t="s">
        <v>1890</v>
      </c>
      <c r="BR94" s="1509" t="s">
        <v>1890</v>
      </c>
      <c r="BS94" s="1509" t="s">
        <v>1890</v>
      </c>
      <c r="BT94" s="1509" t="s">
        <v>1890</v>
      </c>
      <c r="BU94" s="1509" t="s">
        <v>1890</v>
      </c>
      <c r="BV94" s="1509" t="s">
        <v>1890</v>
      </c>
      <c r="BW94" s="1509" t="s">
        <v>1890</v>
      </c>
      <c r="BX94" s="1509" t="s">
        <v>1890</v>
      </c>
      <c r="BY94" s="1509" t="s">
        <v>1890</v>
      </c>
      <c r="BZ94" s="1509" t="s">
        <v>1890</v>
      </c>
      <c r="CA94" s="1509" t="s">
        <v>1890</v>
      </c>
      <c r="CB94" s="1509" t="s">
        <v>1890</v>
      </c>
      <c r="CC94" s="1509" t="s">
        <v>1890</v>
      </c>
      <c r="CD94" s="1509" t="s">
        <v>1890</v>
      </c>
      <c r="CE94" s="1509" t="s">
        <v>1890</v>
      </c>
      <c r="CF94" s="1509" t="s">
        <v>1890</v>
      </c>
      <c r="CG94" s="1509" t="s">
        <v>1890</v>
      </c>
      <c r="CH94" s="1509" t="s">
        <v>1890</v>
      </c>
      <c r="CI94" s="1509" t="s">
        <v>1890</v>
      </c>
      <c r="CJ94" s="1509" t="s">
        <v>1890</v>
      </c>
      <c r="CK94" s="1509" t="s">
        <v>1890</v>
      </c>
      <c r="CL94" s="1509" t="s">
        <v>1890</v>
      </c>
      <c r="CM94" s="1509" t="s">
        <v>1890</v>
      </c>
      <c r="CN94" s="1509" t="s">
        <v>1890</v>
      </c>
      <c r="CO94" s="1509" t="s">
        <v>1890</v>
      </c>
      <c r="CP94" s="1510" t="s">
        <v>1890</v>
      </c>
      <c r="CQ94" s="1508" t="s">
        <v>1890</v>
      </c>
      <c r="CR94" s="1508" t="s">
        <v>1890</v>
      </c>
      <c r="CS94" s="1508" t="s">
        <v>1890</v>
      </c>
      <c r="CT94" s="1508" t="s">
        <v>1890</v>
      </c>
      <c r="CU94" s="1508" t="s">
        <v>1890</v>
      </c>
      <c r="CV94" s="1508" t="s">
        <v>1890</v>
      </c>
      <c r="CW94" s="1508" t="s">
        <v>1890</v>
      </c>
      <c r="CX94" s="1508" t="s">
        <v>1890</v>
      </c>
      <c r="CY94" s="1508" t="s">
        <v>1890</v>
      </c>
      <c r="CZ94" s="1508" t="s">
        <v>1890</v>
      </c>
      <c r="DA94" s="1508" t="s">
        <v>1890</v>
      </c>
      <c r="DB94" s="1508" t="s">
        <v>1890</v>
      </c>
      <c r="DC94" s="1508" t="s">
        <v>1890</v>
      </c>
      <c r="DD94" s="1508" t="s">
        <v>1890</v>
      </c>
      <c r="DE94" s="1508" t="s">
        <v>1890</v>
      </c>
      <c r="DF94" s="1508" t="s">
        <v>1890</v>
      </c>
      <c r="DG94" s="1508" t="s">
        <v>1890</v>
      </c>
      <c r="DH94" s="1508" t="s">
        <v>1890</v>
      </c>
      <c r="DI94" s="1508" t="s">
        <v>1890</v>
      </c>
      <c r="DJ94" s="1508" t="s">
        <v>1890</v>
      </c>
      <c r="DK94" s="1508" t="s">
        <v>1890</v>
      </c>
      <c r="DL94" s="1508" t="s">
        <v>1890</v>
      </c>
      <c r="DM94" s="1508" t="s">
        <v>1890</v>
      </c>
      <c r="DN94" s="1508" t="s">
        <v>1890</v>
      </c>
      <c r="DO94" s="1508" t="s">
        <v>1890</v>
      </c>
      <c r="DP94" s="1508" t="s">
        <v>1890</v>
      </c>
      <c r="DQ94" s="1508" t="s">
        <v>1890</v>
      </c>
      <c r="DR94" s="1508" t="s">
        <v>1890</v>
      </c>
      <c r="DS94" s="1508" t="s">
        <v>1890</v>
      </c>
      <c r="DT94" s="1233" t="s">
        <v>1890</v>
      </c>
      <c r="DU94" s="1233" t="s">
        <v>1890</v>
      </c>
      <c r="DV94" s="1233" t="s">
        <v>1890</v>
      </c>
      <c r="DW94" s="1233" t="s">
        <v>1890</v>
      </c>
      <c r="DX94" s="1233" t="s">
        <v>1890</v>
      </c>
      <c r="DY94" s="1233" t="s">
        <v>1890</v>
      </c>
    </row>
    <row r="95" spans="2:129" ht="14.4" thickBot="1" x14ac:dyDescent="0.3">
      <c r="B95" s="1668"/>
      <c r="C95" s="1505" t="s">
        <v>1605</v>
      </c>
      <c r="D95" s="1439" t="s">
        <v>1728</v>
      </c>
      <c r="E95" s="1267" t="s">
        <v>819</v>
      </c>
      <c r="F95" s="1438" t="s">
        <v>1890</v>
      </c>
      <c r="G95" s="1438" t="s">
        <v>1890</v>
      </c>
      <c r="H95" s="1439" t="s">
        <v>84</v>
      </c>
      <c r="I95" s="1476" t="s">
        <v>1890</v>
      </c>
      <c r="J95" s="1477" t="s">
        <v>1890</v>
      </c>
      <c r="K95" s="1477" t="s">
        <v>1890</v>
      </c>
      <c r="L95" s="1477" t="s">
        <v>1890</v>
      </c>
      <c r="M95" s="1477" t="s">
        <v>1890</v>
      </c>
      <c r="N95" s="1509" t="s">
        <v>1890</v>
      </c>
      <c r="O95" s="1509">
        <v>0.12174802293763289</v>
      </c>
      <c r="P95" s="1509">
        <v>0.1234200309689215</v>
      </c>
      <c r="Q95" s="1509">
        <v>0.12379581482350283</v>
      </c>
      <c r="R95" s="1509">
        <v>0.12312733509436358</v>
      </c>
      <c r="S95" s="1509">
        <v>0.12168632286072903</v>
      </c>
      <c r="T95" s="1509">
        <v>0.11967823362572401</v>
      </c>
      <c r="U95" s="1509">
        <v>0.11726176868239088</v>
      </c>
      <c r="V95" s="1509">
        <v>0.11455576797641444</v>
      </c>
      <c r="W95" s="1509">
        <v>0.1116492541520743</v>
      </c>
      <c r="X95" s="1509">
        <v>0.1086204417195865</v>
      </c>
      <c r="Y95" s="1509">
        <v>0.10568645219507748</v>
      </c>
      <c r="Z95" s="1509">
        <v>0.10283812814552988</v>
      </c>
      <c r="AA95" s="1509">
        <v>9.9920603902701272E-2</v>
      </c>
      <c r="AB95" s="1509">
        <v>9.6976813837679005E-2</v>
      </c>
      <c r="AC95" s="1509">
        <v>9.4037472213971407E-2</v>
      </c>
      <c r="AD95" s="1509">
        <v>9.1164469371185969E-2</v>
      </c>
      <c r="AE95" s="1509">
        <v>9.3364867609622593E-2</v>
      </c>
      <c r="AF95" s="1509">
        <v>9.9426802381690438E-2</v>
      </c>
      <c r="AG95" s="1509">
        <v>0.10352373178747512</v>
      </c>
      <c r="AH95" s="1509">
        <v>0.10615895116938984</v>
      </c>
      <c r="AI95" s="1509">
        <v>0.10761113470892436</v>
      </c>
      <c r="AJ95" s="1509">
        <v>0.1082427811857756</v>
      </c>
      <c r="AK95" s="1509">
        <v>0.10833091190349624</v>
      </c>
      <c r="AL95" s="1509">
        <v>0.10760901170339671</v>
      </c>
      <c r="AM95" s="1509">
        <v>0.10610334414770507</v>
      </c>
      <c r="AN95" s="1509">
        <v>0.11659735644889112</v>
      </c>
      <c r="AO95" s="1509">
        <v>0.13404732464394756</v>
      </c>
      <c r="AP95" s="1509">
        <v>0.14614427055543516</v>
      </c>
      <c r="AQ95" s="1509">
        <v>0.15725337267682857</v>
      </c>
      <c r="AR95" s="1509">
        <v>0.1674315763923441</v>
      </c>
      <c r="AS95" s="1509">
        <v>0.17773896768616007</v>
      </c>
      <c r="AT95" s="1509">
        <v>0.18741305619832127</v>
      </c>
      <c r="AU95" s="1509">
        <v>0.19631815644575976</v>
      </c>
      <c r="AV95" s="1509">
        <v>0.20450306410940877</v>
      </c>
      <c r="AW95" s="1509">
        <v>0.21201161683616659</v>
      </c>
      <c r="AX95" s="1509">
        <v>0.22202122291548076</v>
      </c>
      <c r="AY95" s="1509">
        <v>0.23124409827965428</v>
      </c>
      <c r="AZ95" s="1509">
        <v>0.2367645766004455</v>
      </c>
      <c r="BA95" s="1509">
        <v>0.24175515451369711</v>
      </c>
      <c r="BB95" s="1509">
        <v>0.24624491050495953</v>
      </c>
      <c r="BC95" s="1509">
        <v>0.25037178434227081</v>
      </c>
      <c r="BD95" s="1509">
        <v>0.25413058906670438</v>
      </c>
      <c r="BE95" s="1509">
        <v>0.25741735765115331</v>
      </c>
      <c r="BF95" s="1509">
        <v>0.260265481866089</v>
      </c>
      <c r="BG95" s="1509">
        <v>0.26270474917743092</v>
      </c>
      <c r="BH95" s="1509">
        <v>0.26709670036307875</v>
      </c>
      <c r="BI95" s="1509">
        <v>0.27099224597289068</v>
      </c>
      <c r="BJ95" s="1509">
        <v>0.27221926483434206</v>
      </c>
      <c r="BK95" s="1509">
        <v>0.27313587625785474</v>
      </c>
      <c r="BL95" s="1509">
        <v>0.2737612745070418</v>
      </c>
      <c r="BM95" s="1509">
        <v>0.27419572800050623</v>
      </c>
      <c r="BN95" s="1509">
        <v>0.2744330744958372</v>
      </c>
      <c r="BO95" s="1509">
        <v>0.27439371715733951</v>
      </c>
      <c r="BP95" s="1509">
        <v>0.27410033209646412</v>
      </c>
      <c r="BQ95" s="1509">
        <v>0.27357297668949865</v>
      </c>
      <c r="BR95" s="1509">
        <v>0.2745668131285543</v>
      </c>
      <c r="BS95" s="1509">
        <v>0.27525750250459241</v>
      </c>
      <c r="BT95" s="1509">
        <v>0.2740268541619762</v>
      </c>
      <c r="BU95" s="1509">
        <v>0.27262765798043231</v>
      </c>
      <c r="BV95" s="1509">
        <v>0.27107237846856708</v>
      </c>
      <c r="BW95" s="1509">
        <v>0.26943385985623064</v>
      </c>
      <c r="BX95" s="1509">
        <v>0.26770580336039984</v>
      </c>
      <c r="BY95" s="1509">
        <v>0.26582731786176628</v>
      </c>
      <c r="BZ95" s="1509">
        <v>0.26381366136333029</v>
      </c>
      <c r="CA95" s="1509">
        <v>0.26167819031714101</v>
      </c>
      <c r="CB95" s="1509">
        <v>0.2607253877747106</v>
      </c>
      <c r="CC95" s="1509">
        <v>0.25959629613435709</v>
      </c>
      <c r="CD95" s="1509">
        <v>0.25708539449881784</v>
      </c>
      <c r="CE95" s="1509">
        <v>0.25449552986448182</v>
      </c>
      <c r="CF95" s="1509">
        <v>0.25183462428225545</v>
      </c>
      <c r="CG95" s="1509">
        <v>0.24915556737780825</v>
      </c>
      <c r="CH95" s="1509">
        <v>0.24645239718702661</v>
      </c>
      <c r="CI95" s="1509">
        <v>0.24367856705137397</v>
      </c>
      <c r="CJ95" s="1509">
        <v>0.24084422846039022</v>
      </c>
      <c r="CK95" s="1509">
        <v>0.23795815297088771</v>
      </c>
      <c r="CL95" s="1509">
        <v>0.22289635248174985</v>
      </c>
      <c r="CM95" s="1509">
        <v>0.21745985607975596</v>
      </c>
      <c r="CN95" s="1509">
        <v>0.2121559571509814</v>
      </c>
      <c r="CO95" s="1509">
        <v>0.20698142161071362</v>
      </c>
      <c r="CP95" s="1510">
        <v>0.20193309425435477</v>
      </c>
      <c r="CQ95" s="1508" t="s">
        <v>1890</v>
      </c>
      <c r="CR95" s="1508" t="s">
        <v>1890</v>
      </c>
      <c r="CS95" s="1508" t="s">
        <v>1890</v>
      </c>
      <c r="CT95" s="1508" t="s">
        <v>1890</v>
      </c>
      <c r="CU95" s="1508" t="s">
        <v>1890</v>
      </c>
      <c r="CV95" s="1508" t="s">
        <v>1890</v>
      </c>
      <c r="CW95" s="1508" t="s">
        <v>1890</v>
      </c>
      <c r="CX95" s="1508" t="s">
        <v>1890</v>
      </c>
      <c r="CY95" s="1508" t="s">
        <v>1890</v>
      </c>
      <c r="CZ95" s="1508" t="s">
        <v>1890</v>
      </c>
      <c r="DA95" s="1508" t="s">
        <v>1890</v>
      </c>
      <c r="DB95" s="1508" t="s">
        <v>1890</v>
      </c>
      <c r="DC95" s="1508" t="s">
        <v>1890</v>
      </c>
      <c r="DD95" s="1508" t="s">
        <v>1890</v>
      </c>
      <c r="DE95" s="1508" t="s">
        <v>1890</v>
      </c>
      <c r="DF95" s="1508" t="s">
        <v>1890</v>
      </c>
      <c r="DG95" s="1508" t="s">
        <v>1890</v>
      </c>
      <c r="DH95" s="1508" t="s">
        <v>1890</v>
      </c>
      <c r="DI95" s="1508" t="s">
        <v>1890</v>
      </c>
      <c r="DJ95" s="1508" t="s">
        <v>1890</v>
      </c>
      <c r="DK95" s="1508" t="s">
        <v>1890</v>
      </c>
      <c r="DL95" s="1508" t="s">
        <v>1890</v>
      </c>
      <c r="DM95" s="1508" t="s">
        <v>1890</v>
      </c>
      <c r="DN95" s="1508" t="s">
        <v>1890</v>
      </c>
      <c r="DO95" s="1508" t="s">
        <v>1890</v>
      </c>
      <c r="DP95" s="1508" t="s">
        <v>1890</v>
      </c>
      <c r="DQ95" s="1508" t="s">
        <v>1890</v>
      </c>
      <c r="DR95" s="1508" t="s">
        <v>1890</v>
      </c>
      <c r="DS95" s="1508" t="s">
        <v>1890</v>
      </c>
      <c r="DT95" s="1233" t="s">
        <v>1890</v>
      </c>
      <c r="DU95" s="1233" t="s">
        <v>1890</v>
      </c>
      <c r="DV95" s="1233" t="s">
        <v>1890</v>
      </c>
      <c r="DW95" s="1233" t="s">
        <v>1890</v>
      </c>
      <c r="DX95" s="1233" t="s">
        <v>1890</v>
      </c>
      <c r="DY95" s="1233" t="s">
        <v>1890</v>
      </c>
    </row>
    <row r="96" spans="2:129" ht="14.4" thickBot="1" x14ac:dyDescent="0.3">
      <c r="B96" s="1668"/>
      <c r="C96" s="1505" t="s">
        <v>1605</v>
      </c>
      <c r="D96" s="1439" t="s">
        <v>1728</v>
      </c>
      <c r="E96" s="1267" t="s">
        <v>820</v>
      </c>
      <c r="F96" s="1438" t="s">
        <v>1890</v>
      </c>
      <c r="G96" s="1438" t="s">
        <v>1890</v>
      </c>
      <c r="H96" s="1439" t="s">
        <v>84</v>
      </c>
      <c r="I96" s="1655">
        <f>IF(SUM(N95:CP95)&lt;&gt;0,SUM(N95:CP95),"")</f>
        <v>15.86608121257362</v>
      </c>
      <c r="J96" s="1656"/>
      <c r="K96" s="1656"/>
      <c r="L96" s="1656"/>
      <c r="M96" s="1657"/>
      <c r="N96" s="1509" t="s">
        <v>1890</v>
      </c>
      <c r="O96" s="1509" t="s">
        <v>1890</v>
      </c>
      <c r="P96" s="1509" t="s">
        <v>1890</v>
      </c>
      <c r="Q96" s="1509" t="s">
        <v>1890</v>
      </c>
      <c r="R96" s="1509" t="s">
        <v>1890</v>
      </c>
      <c r="S96" s="1509" t="s">
        <v>1890</v>
      </c>
      <c r="T96" s="1509" t="s">
        <v>1890</v>
      </c>
      <c r="U96" s="1509" t="s">
        <v>1890</v>
      </c>
      <c r="V96" s="1509" t="s">
        <v>1890</v>
      </c>
      <c r="W96" s="1509" t="s">
        <v>1890</v>
      </c>
      <c r="X96" s="1509" t="s">
        <v>1890</v>
      </c>
      <c r="Y96" s="1509" t="s">
        <v>1890</v>
      </c>
      <c r="Z96" s="1509" t="s">
        <v>1890</v>
      </c>
      <c r="AA96" s="1509" t="s">
        <v>1890</v>
      </c>
      <c r="AB96" s="1509" t="s">
        <v>1890</v>
      </c>
      <c r="AC96" s="1509" t="s">
        <v>1890</v>
      </c>
      <c r="AD96" s="1509" t="s">
        <v>1890</v>
      </c>
      <c r="AE96" s="1509" t="s">
        <v>1890</v>
      </c>
      <c r="AF96" s="1509" t="s">
        <v>1890</v>
      </c>
      <c r="AG96" s="1509" t="s">
        <v>1890</v>
      </c>
      <c r="AH96" s="1509" t="s">
        <v>1890</v>
      </c>
      <c r="AI96" s="1509" t="s">
        <v>1890</v>
      </c>
      <c r="AJ96" s="1509" t="s">
        <v>1890</v>
      </c>
      <c r="AK96" s="1509" t="s">
        <v>1890</v>
      </c>
      <c r="AL96" s="1509" t="s">
        <v>1890</v>
      </c>
      <c r="AM96" s="1509" t="s">
        <v>1890</v>
      </c>
      <c r="AN96" s="1509" t="s">
        <v>1890</v>
      </c>
      <c r="AO96" s="1509" t="s">
        <v>1890</v>
      </c>
      <c r="AP96" s="1509" t="s">
        <v>1890</v>
      </c>
      <c r="AQ96" s="1509" t="s">
        <v>1890</v>
      </c>
      <c r="AR96" s="1509" t="s">
        <v>1890</v>
      </c>
      <c r="AS96" s="1509" t="s">
        <v>1890</v>
      </c>
      <c r="AT96" s="1509" t="s">
        <v>1890</v>
      </c>
      <c r="AU96" s="1509" t="s">
        <v>1890</v>
      </c>
      <c r="AV96" s="1509" t="s">
        <v>1890</v>
      </c>
      <c r="AW96" s="1509" t="s">
        <v>1890</v>
      </c>
      <c r="AX96" s="1509" t="s">
        <v>1890</v>
      </c>
      <c r="AY96" s="1509" t="s">
        <v>1890</v>
      </c>
      <c r="AZ96" s="1509" t="s">
        <v>1890</v>
      </c>
      <c r="BA96" s="1509" t="s">
        <v>1890</v>
      </c>
      <c r="BB96" s="1509" t="s">
        <v>1890</v>
      </c>
      <c r="BC96" s="1509" t="s">
        <v>1890</v>
      </c>
      <c r="BD96" s="1509" t="s">
        <v>1890</v>
      </c>
      <c r="BE96" s="1509" t="s">
        <v>1890</v>
      </c>
      <c r="BF96" s="1509" t="s">
        <v>1890</v>
      </c>
      <c r="BG96" s="1509" t="s">
        <v>1890</v>
      </c>
      <c r="BH96" s="1509" t="s">
        <v>1890</v>
      </c>
      <c r="BI96" s="1509" t="s">
        <v>1890</v>
      </c>
      <c r="BJ96" s="1509" t="s">
        <v>1890</v>
      </c>
      <c r="BK96" s="1509" t="s">
        <v>1890</v>
      </c>
      <c r="BL96" s="1509" t="s">
        <v>1890</v>
      </c>
      <c r="BM96" s="1509" t="s">
        <v>1890</v>
      </c>
      <c r="BN96" s="1509" t="s">
        <v>1890</v>
      </c>
      <c r="BO96" s="1509" t="s">
        <v>1890</v>
      </c>
      <c r="BP96" s="1509" t="s">
        <v>1890</v>
      </c>
      <c r="BQ96" s="1509" t="s">
        <v>1890</v>
      </c>
      <c r="BR96" s="1509" t="s">
        <v>1890</v>
      </c>
      <c r="BS96" s="1509" t="s">
        <v>1890</v>
      </c>
      <c r="BT96" s="1509" t="s">
        <v>1890</v>
      </c>
      <c r="BU96" s="1509" t="s">
        <v>1890</v>
      </c>
      <c r="BV96" s="1509" t="s">
        <v>1890</v>
      </c>
      <c r="BW96" s="1509" t="s">
        <v>1890</v>
      </c>
      <c r="BX96" s="1509" t="s">
        <v>1890</v>
      </c>
      <c r="BY96" s="1509" t="s">
        <v>1890</v>
      </c>
      <c r="BZ96" s="1509" t="s">
        <v>1890</v>
      </c>
      <c r="CA96" s="1509" t="s">
        <v>1890</v>
      </c>
      <c r="CB96" s="1509" t="s">
        <v>1890</v>
      </c>
      <c r="CC96" s="1509" t="s">
        <v>1890</v>
      </c>
      <c r="CD96" s="1509" t="s">
        <v>1890</v>
      </c>
      <c r="CE96" s="1509" t="s">
        <v>1890</v>
      </c>
      <c r="CF96" s="1509" t="s">
        <v>1890</v>
      </c>
      <c r="CG96" s="1509" t="s">
        <v>1890</v>
      </c>
      <c r="CH96" s="1509" t="s">
        <v>1890</v>
      </c>
      <c r="CI96" s="1509" t="s">
        <v>1890</v>
      </c>
      <c r="CJ96" s="1509" t="s">
        <v>1890</v>
      </c>
      <c r="CK96" s="1509" t="s">
        <v>1890</v>
      </c>
      <c r="CL96" s="1509" t="s">
        <v>1890</v>
      </c>
      <c r="CM96" s="1509" t="s">
        <v>1890</v>
      </c>
      <c r="CN96" s="1509" t="s">
        <v>1890</v>
      </c>
      <c r="CO96" s="1509" t="s">
        <v>1890</v>
      </c>
      <c r="CP96" s="1510" t="s">
        <v>1890</v>
      </c>
      <c r="CQ96" s="1508" t="s">
        <v>1890</v>
      </c>
      <c r="CR96" s="1508" t="s">
        <v>1890</v>
      </c>
      <c r="CS96" s="1508" t="s">
        <v>1890</v>
      </c>
      <c r="CT96" s="1508" t="s">
        <v>1890</v>
      </c>
      <c r="CU96" s="1508" t="s">
        <v>1890</v>
      </c>
      <c r="CV96" s="1508" t="s">
        <v>1890</v>
      </c>
      <c r="CW96" s="1508" t="s">
        <v>1890</v>
      </c>
      <c r="CX96" s="1508" t="s">
        <v>1890</v>
      </c>
      <c r="CY96" s="1508" t="s">
        <v>1890</v>
      </c>
      <c r="CZ96" s="1508" t="s">
        <v>1890</v>
      </c>
      <c r="DA96" s="1508" t="s">
        <v>1890</v>
      </c>
      <c r="DB96" s="1508" t="s">
        <v>1890</v>
      </c>
      <c r="DC96" s="1508" t="s">
        <v>1890</v>
      </c>
      <c r="DD96" s="1508" t="s">
        <v>1890</v>
      </c>
      <c r="DE96" s="1508" t="s">
        <v>1890</v>
      </c>
      <c r="DF96" s="1508" t="s">
        <v>1890</v>
      </c>
      <c r="DG96" s="1508" t="s">
        <v>1890</v>
      </c>
      <c r="DH96" s="1508" t="s">
        <v>1890</v>
      </c>
      <c r="DI96" s="1508" t="s">
        <v>1890</v>
      </c>
      <c r="DJ96" s="1508" t="s">
        <v>1890</v>
      </c>
      <c r="DK96" s="1508" t="s">
        <v>1890</v>
      </c>
      <c r="DL96" s="1508" t="s">
        <v>1890</v>
      </c>
      <c r="DM96" s="1508" t="s">
        <v>1890</v>
      </c>
      <c r="DN96" s="1508" t="s">
        <v>1890</v>
      </c>
      <c r="DO96" s="1508" t="s">
        <v>1890</v>
      </c>
      <c r="DP96" s="1508" t="s">
        <v>1890</v>
      </c>
      <c r="DQ96" s="1508" t="s">
        <v>1890</v>
      </c>
      <c r="DR96" s="1508" t="s">
        <v>1890</v>
      </c>
      <c r="DS96" s="1508" t="s">
        <v>1890</v>
      </c>
      <c r="DT96" s="1233" t="s">
        <v>1890</v>
      </c>
      <c r="DU96" s="1233" t="s">
        <v>1890</v>
      </c>
      <c r="DV96" s="1233" t="s">
        <v>1890</v>
      </c>
      <c r="DW96" s="1233" t="s">
        <v>1890</v>
      </c>
      <c r="DX96" s="1233" t="s">
        <v>1890</v>
      </c>
      <c r="DY96" s="1233" t="s">
        <v>1890</v>
      </c>
    </row>
    <row r="97" spans="2:129" x14ac:dyDescent="0.25">
      <c r="B97" s="1668"/>
      <c r="C97" s="1505" t="s">
        <v>1620</v>
      </c>
      <c r="D97" s="1439" t="s">
        <v>1752</v>
      </c>
      <c r="E97" s="1267" t="s">
        <v>815</v>
      </c>
      <c r="F97" s="1438" t="s">
        <v>1890</v>
      </c>
      <c r="G97" s="1438" t="s">
        <v>1890</v>
      </c>
      <c r="H97" s="1439" t="s">
        <v>84</v>
      </c>
      <c r="I97" s="1476" t="s">
        <v>1890</v>
      </c>
      <c r="J97" s="1477" t="s">
        <v>1890</v>
      </c>
      <c r="K97" s="1477" t="s">
        <v>1890</v>
      </c>
      <c r="L97" s="1477" t="s">
        <v>1890</v>
      </c>
      <c r="M97" s="1477" t="s">
        <v>1890</v>
      </c>
      <c r="N97" s="1509" t="s">
        <v>1890</v>
      </c>
      <c r="O97" s="1509">
        <v>0.50736605186302008</v>
      </c>
      <c r="P97" s="1509">
        <v>0.47793455191216833</v>
      </c>
      <c r="Q97" s="1509">
        <v>0.43945905459324169</v>
      </c>
      <c r="R97" s="1509">
        <v>0.40438330810975931</v>
      </c>
      <c r="S97" s="1509">
        <v>0.37219019825697713</v>
      </c>
      <c r="T97" s="1509">
        <v>0.34202153550361802</v>
      </c>
      <c r="U97" s="1509">
        <v>0.31473550938095923</v>
      </c>
      <c r="V97" s="1509">
        <v>0.28985901540380932</v>
      </c>
      <c r="W97" s="1509">
        <v>0.26648985432133865</v>
      </c>
      <c r="X97" s="1509">
        <v>0.24505712089918563</v>
      </c>
      <c r="Y97" s="1509">
        <v>0.27541502544662122</v>
      </c>
      <c r="Z97" s="1509">
        <v>0.25271814693785027</v>
      </c>
      <c r="AA97" s="1509">
        <v>0.23189249348939378</v>
      </c>
      <c r="AB97" s="1509">
        <v>0.21293502843060264</v>
      </c>
      <c r="AC97" s="1509">
        <v>0.19527679850807175</v>
      </c>
      <c r="AD97" s="1509">
        <v>0.17891393306696651</v>
      </c>
      <c r="AE97" s="1509">
        <v>0.16430600690444469</v>
      </c>
      <c r="AF97" s="1509">
        <v>0.15044722629082136</v>
      </c>
      <c r="AG97" s="1509">
        <v>0.13828659261318471</v>
      </c>
      <c r="AH97" s="1509">
        <v>0.12684263851433258</v>
      </c>
      <c r="AI97" s="1509">
        <v>0.15265125395063617</v>
      </c>
      <c r="AJ97" s="1509">
        <v>0.13917917353980633</v>
      </c>
      <c r="AK97" s="1509">
        <v>0.12615746219304685</v>
      </c>
      <c r="AL97" s="1509">
        <v>0.11527009461640546</v>
      </c>
      <c r="AM97" s="1509">
        <v>0.1047400738598589</v>
      </c>
      <c r="AN97" s="1509">
        <v>0.14090811957777893</v>
      </c>
      <c r="AO97" s="1509">
        <v>0.13090691080943342</v>
      </c>
      <c r="AP97" s="1509">
        <v>0.12173088428270057</v>
      </c>
      <c r="AQ97" s="1509">
        <v>0.1133800399975804</v>
      </c>
      <c r="AR97" s="1509">
        <v>0.1058103682345202</v>
      </c>
      <c r="AS97" s="1509">
        <v>0.16936040326858368</v>
      </c>
      <c r="AT97" s="1509">
        <v>0.15790687375499987</v>
      </c>
      <c r="AU97" s="1509">
        <v>0.14754258480034477</v>
      </c>
      <c r="AV97" s="1509">
        <v>0.13783844163897982</v>
      </c>
      <c r="AW97" s="1509">
        <v>0.12909150987788556</v>
      </c>
      <c r="AX97" s="1509">
        <v>0.11207075084088829</v>
      </c>
      <c r="AY97" s="1509">
        <v>0.10438005234905824</v>
      </c>
      <c r="AZ97" s="1509">
        <v>9.7085441333202266E-2</v>
      </c>
      <c r="BA97" s="1509">
        <v>9.1089117044150222E-2</v>
      </c>
      <c r="BB97" s="1509">
        <v>8.5015775745880998E-2</v>
      </c>
      <c r="BC97" s="1509">
        <v>0.15053524572992671</v>
      </c>
      <c r="BD97" s="1509">
        <v>0.14062205640068656</v>
      </c>
      <c r="BE97" s="1509">
        <v>0.13136901286473651</v>
      </c>
      <c r="BF97" s="1509">
        <v>0.12324921960726788</v>
      </c>
      <c r="BG97" s="1509">
        <v>0.11522844821879276</v>
      </c>
      <c r="BH97" s="1509">
        <v>9.9362944320053229E-2</v>
      </c>
      <c r="BI97" s="1509">
        <v>9.2827500966480903E-2</v>
      </c>
      <c r="BJ97" s="1509">
        <v>8.6732154808435338E-2</v>
      </c>
      <c r="BK97" s="1509">
        <v>8.1506000611555121E-2</v>
      </c>
      <c r="BL97" s="1509">
        <v>7.6202829405457709E-2</v>
      </c>
      <c r="BM97" s="1509">
        <v>0.14249246948167527</v>
      </c>
      <c r="BN97" s="1509">
        <v>0.13292035547896833</v>
      </c>
      <c r="BO97" s="1509">
        <v>0.12443748203519012</v>
      </c>
      <c r="BP97" s="1509">
        <v>0.11670277382380739</v>
      </c>
      <c r="BQ97" s="1509">
        <v>0.10949618224705678</v>
      </c>
      <c r="BR97" s="1509">
        <v>9.4015763394403137E-2</v>
      </c>
      <c r="BS97" s="1509">
        <v>8.829449985255533E-2</v>
      </c>
      <c r="BT97" s="1509">
        <v>8.2584238740595672E-2</v>
      </c>
      <c r="BU97" s="1509">
        <v>7.7314074824162776E-2</v>
      </c>
      <c r="BV97" s="1509">
        <v>7.2395988664151284E-2</v>
      </c>
      <c r="BW97" s="1509">
        <v>0.13907071378645472</v>
      </c>
      <c r="BX97" s="1509">
        <v>0.1298836848298337</v>
      </c>
      <c r="BY97" s="1509">
        <v>0.12135680166650283</v>
      </c>
      <c r="BZ97" s="1509">
        <v>0.11357808373556744</v>
      </c>
      <c r="CA97" s="1509">
        <v>0.10675657720490271</v>
      </c>
      <c r="CB97" s="1509">
        <v>9.1705253117887686E-2</v>
      </c>
      <c r="CC97" s="1509">
        <v>8.5983989576039851E-2</v>
      </c>
      <c r="CD97" s="1509">
        <v>8.0702823229718793E-2</v>
      </c>
      <c r="CE97" s="1509">
        <v>7.5861754078924482E-2</v>
      </c>
      <c r="CF97" s="1509">
        <v>7.1372762684551574E-2</v>
      </c>
      <c r="CG97" s="1509">
        <v>0.13804748780685502</v>
      </c>
      <c r="CH97" s="1509">
        <v>0.12928955361587258</v>
      </c>
      <c r="CI97" s="1509">
        <v>0.1211917652181803</v>
      </c>
      <c r="CJ97" s="1509">
        <v>0.11384214205288348</v>
      </c>
      <c r="CK97" s="1509">
        <v>0.10702063552221877</v>
      </c>
      <c r="CL97" s="1509" t="s">
        <v>1890</v>
      </c>
      <c r="CM97" s="1509" t="s">
        <v>1890</v>
      </c>
      <c r="CN97" s="1509" t="s">
        <v>1890</v>
      </c>
      <c r="CO97" s="1509" t="s">
        <v>1890</v>
      </c>
      <c r="CP97" s="1510" t="s">
        <v>1890</v>
      </c>
      <c r="CQ97" s="1508" t="s">
        <v>1890</v>
      </c>
      <c r="CR97" s="1508" t="s">
        <v>1890</v>
      </c>
      <c r="CS97" s="1508" t="s">
        <v>1890</v>
      </c>
      <c r="CT97" s="1508" t="s">
        <v>1890</v>
      </c>
      <c r="CU97" s="1508" t="s">
        <v>1890</v>
      </c>
      <c r="CV97" s="1508" t="s">
        <v>1890</v>
      </c>
      <c r="CW97" s="1508" t="s">
        <v>1890</v>
      </c>
      <c r="CX97" s="1508" t="s">
        <v>1890</v>
      </c>
      <c r="CY97" s="1508" t="s">
        <v>1890</v>
      </c>
      <c r="CZ97" s="1508" t="s">
        <v>1890</v>
      </c>
      <c r="DA97" s="1508" t="s">
        <v>1890</v>
      </c>
      <c r="DB97" s="1508" t="s">
        <v>1890</v>
      </c>
      <c r="DC97" s="1508" t="s">
        <v>1890</v>
      </c>
      <c r="DD97" s="1508" t="s">
        <v>1890</v>
      </c>
      <c r="DE97" s="1508" t="s">
        <v>1890</v>
      </c>
      <c r="DF97" s="1508" t="s">
        <v>1890</v>
      </c>
      <c r="DG97" s="1508" t="s">
        <v>1890</v>
      </c>
      <c r="DH97" s="1508" t="s">
        <v>1890</v>
      </c>
      <c r="DI97" s="1508" t="s">
        <v>1890</v>
      </c>
      <c r="DJ97" s="1508" t="s">
        <v>1890</v>
      </c>
      <c r="DK97" s="1508" t="s">
        <v>1890</v>
      </c>
      <c r="DL97" s="1508" t="s">
        <v>1890</v>
      </c>
      <c r="DM97" s="1508" t="s">
        <v>1890</v>
      </c>
      <c r="DN97" s="1508" t="s">
        <v>1890</v>
      </c>
      <c r="DO97" s="1508" t="s">
        <v>1890</v>
      </c>
      <c r="DP97" s="1508" t="s">
        <v>1890</v>
      </c>
      <c r="DQ97" s="1508" t="s">
        <v>1890</v>
      </c>
      <c r="DR97" s="1508" t="s">
        <v>1890</v>
      </c>
      <c r="DS97" s="1508" t="s">
        <v>1890</v>
      </c>
      <c r="DT97" s="1233" t="s">
        <v>1890</v>
      </c>
      <c r="DU97" s="1233" t="s">
        <v>1890</v>
      </c>
      <c r="DV97" s="1233" t="s">
        <v>1890</v>
      </c>
      <c r="DW97" s="1233" t="s">
        <v>1890</v>
      </c>
      <c r="DX97" s="1233" t="s">
        <v>1890</v>
      </c>
      <c r="DY97" s="1233" t="s">
        <v>1890</v>
      </c>
    </row>
    <row r="98" spans="2:129" x14ac:dyDescent="0.25">
      <c r="B98" s="1668"/>
      <c r="C98" s="1505" t="s">
        <v>1620</v>
      </c>
      <c r="D98" s="1439" t="s">
        <v>1752</v>
      </c>
      <c r="E98" s="1267" t="s">
        <v>812</v>
      </c>
      <c r="F98" s="1438" t="s">
        <v>1890</v>
      </c>
      <c r="G98" s="1438" t="s">
        <v>1890</v>
      </c>
      <c r="H98" s="1439" t="s">
        <v>84</v>
      </c>
      <c r="I98" s="1476" t="s">
        <v>1890</v>
      </c>
      <c r="J98" s="1477" t="s">
        <v>1890</v>
      </c>
      <c r="K98" s="1477" t="s">
        <v>1890</v>
      </c>
      <c r="L98" s="1477" t="s">
        <v>1890</v>
      </c>
      <c r="M98" s="1477" t="s">
        <v>1890</v>
      </c>
      <c r="N98" s="1509" t="s">
        <v>1890</v>
      </c>
      <c r="O98" s="1509">
        <v>0.12260986054503321</v>
      </c>
      <c r="P98" s="1509">
        <v>0.12260986054503316</v>
      </c>
      <c r="Q98" s="1509">
        <v>0.1226098605450332</v>
      </c>
      <c r="R98" s="1509">
        <v>0.12260986054503317</v>
      </c>
      <c r="S98" s="1509">
        <v>0.12260986054503321</v>
      </c>
      <c r="T98" s="1509">
        <v>0.1226098605450332</v>
      </c>
      <c r="U98" s="1509">
        <v>0.1226098605450332</v>
      </c>
      <c r="V98" s="1509">
        <v>0.1226098605450332</v>
      </c>
      <c r="W98" s="1509">
        <v>0.12260986054503317</v>
      </c>
      <c r="X98" s="1509">
        <v>0.12260986054503319</v>
      </c>
      <c r="Y98" s="1509">
        <v>0.1226098605450332</v>
      </c>
      <c r="Z98" s="1509">
        <v>0.12260986054503316</v>
      </c>
      <c r="AA98" s="1509">
        <v>0.1226098605450332</v>
      </c>
      <c r="AB98" s="1509">
        <v>0.12260986054503323</v>
      </c>
      <c r="AC98" s="1509">
        <v>0.12260986054503312</v>
      </c>
      <c r="AD98" s="1509">
        <v>0.12260986054503317</v>
      </c>
      <c r="AE98" s="1509">
        <v>0.12260986054503317</v>
      </c>
      <c r="AF98" s="1509">
        <v>0.12260986054503319</v>
      </c>
      <c r="AG98" s="1509">
        <v>0.1226098605450332</v>
      </c>
      <c r="AH98" s="1509">
        <v>0.12260986054503317</v>
      </c>
      <c r="AI98" s="1509">
        <v>0.1226098605450332</v>
      </c>
      <c r="AJ98" s="1509">
        <v>0.12260986054503317</v>
      </c>
      <c r="AK98" s="1509">
        <v>0.12260986054503317</v>
      </c>
      <c r="AL98" s="1509">
        <v>0.1226098605450332</v>
      </c>
      <c r="AM98" s="1509">
        <v>0.12260986054503317</v>
      </c>
      <c r="AN98" s="1509">
        <v>0.12260986054503319</v>
      </c>
      <c r="AO98" s="1509">
        <v>0.12260986054503317</v>
      </c>
      <c r="AP98" s="1509">
        <v>0.12260986054503319</v>
      </c>
      <c r="AQ98" s="1509">
        <v>0.12260986054503317</v>
      </c>
      <c r="AR98" s="1509">
        <v>0.12260986054503319</v>
      </c>
      <c r="AS98" s="1509">
        <v>0.12260986054503319</v>
      </c>
      <c r="AT98" s="1509">
        <v>0.12260986054503319</v>
      </c>
      <c r="AU98" s="1509">
        <v>0.12260986054503319</v>
      </c>
      <c r="AV98" s="1509">
        <v>0.12260986054503319</v>
      </c>
      <c r="AW98" s="1509">
        <v>0.12260986054503319</v>
      </c>
      <c r="AX98" s="1509">
        <v>0.12260986054503319</v>
      </c>
      <c r="AY98" s="1509">
        <v>0.1226098605450332</v>
      </c>
      <c r="AZ98" s="1509">
        <v>0.1226098605450332</v>
      </c>
      <c r="BA98" s="1509">
        <v>0.12260986054503319</v>
      </c>
      <c r="BB98" s="1509">
        <v>0.12260986054503319</v>
      </c>
      <c r="BC98" s="1509">
        <v>0.1226098605450332</v>
      </c>
      <c r="BD98" s="1509">
        <v>0.12260986054503317</v>
      </c>
      <c r="BE98" s="1509">
        <v>0.12260986054503319</v>
      </c>
      <c r="BF98" s="1509">
        <v>0.12260986054503319</v>
      </c>
      <c r="BG98" s="1509">
        <v>0.12260986054503319</v>
      </c>
      <c r="BH98" s="1509">
        <v>0.1226098605450332</v>
      </c>
      <c r="BI98" s="1509">
        <v>0.12260986054503319</v>
      </c>
      <c r="BJ98" s="1509">
        <v>0.1226098605450332</v>
      </c>
      <c r="BK98" s="1509">
        <v>0.12260986054503319</v>
      </c>
      <c r="BL98" s="1509">
        <v>0.12260986054503319</v>
      </c>
      <c r="BM98" s="1509">
        <v>0.12260986054503319</v>
      </c>
      <c r="BN98" s="1509">
        <v>0.1226098605450332</v>
      </c>
      <c r="BO98" s="1509">
        <v>0.1226098605450332</v>
      </c>
      <c r="BP98" s="1509">
        <v>0.12260986054503317</v>
      </c>
      <c r="BQ98" s="1509">
        <v>0.12260986054503319</v>
      </c>
      <c r="BR98" s="1509">
        <v>0.12260986054503319</v>
      </c>
      <c r="BS98" s="1509">
        <v>0.1226098605450332</v>
      </c>
      <c r="BT98" s="1509">
        <v>0.1226098605450332</v>
      </c>
      <c r="BU98" s="1509">
        <v>0.1226098605450332</v>
      </c>
      <c r="BV98" s="1509">
        <v>0.1226098605450332</v>
      </c>
      <c r="BW98" s="1509">
        <v>0.1226098605450332</v>
      </c>
      <c r="BX98" s="1509">
        <v>0.1226098605450332</v>
      </c>
      <c r="BY98" s="1509">
        <v>0.12260986054503319</v>
      </c>
      <c r="BZ98" s="1509">
        <v>0.1226098605450332</v>
      </c>
      <c r="CA98" s="1509">
        <v>0.12260986054503319</v>
      </c>
      <c r="CB98" s="1509">
        <v>0.12260986054503319</v>
      </c>
      <c r="CC98" s="1509">
        <v>0.12260986054503317</v>
      </c>
      <c r="CD98" s="1509">
        <v>0.12260986054503317</v>
      </c>
      <c r="CE98" s="1509">
        <v>0.12260986054503317</v>
      </c>
      <c r="CF98" s="1509">
        <v>0.1226098605450332</v>
      </c>
      <c r="CG98" s="1509">
        <v>0.12260986054503319</v>
      </c>
      <c r="CH98" s="1509">
        <v>0.1226098605450332</v>
      </c>
      <c r="CI98" s="1509">
        <v>0.12260986054503317</v>
      </c>
      <c r="CJ98" s="1509">
        <v>0.12260986054503317</v>
      </c>
      <c r="CK98" s="1509">
        <v>0.12260986054503319</v>
      </c>
      <c r="CL98" s="1509" t="s">
        <v>1890</v>
      </c>
      <c r="CM98" s="1509" t="s">
        <v>1890</v>
      </c>
      <c r="CN98" s="1509" t="s">
        <v>1890</v>
      </c>
      <c r="CO98" s="1509" t="s">
        <v>1890</v>
      </c>
      <c r="CP98" s="1510" t="s">
        <v>1890</v>
      </c>
      <c r="CQ98" s="1508" t="s">
        <v>1890</v>
      </c>
      <c r="CR98" s="1508" t="s">
        <v>1890</v>
      </c>
      <c r="CS98" s="1508" t="s">
        <v>1890</v>
      </c>
      <c r="CT98" s="1508" t="s">
        <v>1890</v>
      </c>
      <c r="CU98" s="1508" t="s">
        <v>1890</v>
      </c>
      <c r="CV98" s="1508" t="s">
        <v>1890</v>
      </c>
      <c r="CW98" s="1508" t="s">
        <v>1890</v>
      </c>
      <c r="CX98" s="1508" t="s">
        <v>1890</v>
      </c>
      <c r="CY98" s="1508" t="s">
        <v>1890</v>
      </c>
      <c r="CZ98" s="1508" t="s">
        <v>1890</v>
      </c>
      <c r="DA98" s="1508" t="s">
        <v>1890</v>
      </c>
      <c r="DB98" s="1508" t="s">
        <v>1890</v>
      </c>
      <c r="DC98" s="1508" t="s">
        <v>1890</v>
      </c>
      <c r="DD98" s="1508" t="s">
        <v>1890</v>
      </c>
      <c r="DE98" s="1508" t="s">
        <v>1890</v>
      </c>
      <c r="DF98" s="1508" t="s">
        <v>1890</v>
      </c>
      <c r="DG98" s="1508" t="s">
        <v>1890</v>
      </c>
      <c r="DH98" s="1508" t="s">
        <v>1890</v>
      </c>
      <c r="DI98" s="1508" t="s">
        <v>1890</v>
      </c>
      <c r="DJ98" s="1508" t="s">
        <v>1890</v>
      </c>
      <c r="DK98" s="1508" t="s">
        <v>1890</v>
      </c>
      <c r="DL98" s="1508" t="s">
        <v>1890</v>
      </c>
      <c r="DM98" s="1508" t="s">
        <v>1890</v>
      </c>
      <c r="DN98" s="1508" t="s">
        <v>1890</v>
      </c>
      <c r="DO98" s="1508" t="s">
        <v>1890</v>
      </c>
      <c r="DP98" s="1508" t="s">
        <v>1890</v>
      </c>
      <c r="DQ98" s="1508" t="s">
        <v>1890</v>
      </c>
      <c r="DR98" s="1508" t="s">
        <v>1890</v>
      </c>
      <c r="DS98" s="1508" t="s">
        <v>1890</v>
      </c>
      <c r="DT98" s="1233" t="s">
        <v>1890</v>
      </c>
      <c r="DU98" s="1233" t="s">
        <v>1890</v>
      </c>
      <c r="DV98" s="1233" t="s">
        <v>1890</v>
      </c>
      <c r="DW98" s="1233" t="s">
        <v>1890</v>
      </c>
      <c r="DX98" s="1233" t="s">
        <v>1890</v>
      </c>
      <c r="DY98" s="1233" t="s">
        <v>1890</v>
      </c>
    </row>
    <row r="99" spans="2:129" x14ac:dyDescent="0.25">
      <c r="B99" s="1668"/>
      <c r="C99" s="1505" t="s">
        <v>1620</v>
      </c>
      <c r="D99" s="1439" t="s">
        <v>1752</v>
      </c>
      <c r="E99" s="1267" t="s">
        <v>813</v>
      </c>
      <c r="F99" s="1438" t="s">
        <v>1890</v>
      </c>
      <c r="G99" s="1438" t="s">
        <v>1890</v>
      </c>
      <c r="H99" s="1439" t="s">
        <v>84</v>
      </c>
      <c r="I99" s="1476" t="s">
        <v>1890</v>
      </c>
      <c r="J99" s="1477" t="s">
        <v>1890</v>
      </c>
      <c r="K99" s="1477" t="s">
        <v>1890</v>
      </c>
      <c r="L99" s="1477" t="s">
        <v>1890</v>
      </c>
      <c r="M99" s="1477" t="s">
        <v>1890</v>
      </c>
      <c r="N99" s="1509" t="s">
        <v>1890</v>
      </c>
      <c r="O99" s="1509">
        <v>7.8895421064699607E-3</v>
      </c>
      <c r="P99" s="1509">
        <v>2.3210966495174141E-2</v>
      </c>
      <c r="Q99" s="1509">
        <v>3.747643707633326E-2</v>
      </c>
      <c r="R99" s="1509">
        <v>5.0598185816364931E-2</v>
      </c>
      <c r="S99" s="1509">
        <v>6.2673903840367681E-2</v>
      </c>
      <c r="T99" s="1509">
        <v>7.3779896300344927E-2</v>
      </c>
      <c r="U99" s="1509">
        <v>8.3992468348300112E-2</v>
      </c>
      <c r="V99" s="1509">
        <v>9.3393913208703258E-2</v>
      </c>
      <c r="W99" s="1509">
        <v>0.10204513813292933</v>
      </c>
      <c r="X99" s="1509">
        <v>0.10999969359760846</v>
      </c>
      <c r="Y99" s="1509">
        <v>0.11809303547328577</v>
      </c>
      <c r="Z99" s="1509">
        <v>0.12630550630386431</v>
      </c>
      <c r="AA99" s="1509">
        <v>0.13384120176250797</v>
      </c>
      <c r="AB99" s="1509">
        <v>0.14075826972836389</v>
      </c>
      <c r="AC99" s="1509">
        <v>0.14710596363726028</v>
      </c>
      <c r="AD99" s="1509">
        <v>0.15292462951325209</v>
      </c>
      <c r="AE99" s="1509">
        <v>0.15826169957980757</v>
      </c>
      <c r="AF99" s="1509">
        <v>0.16315611235599398</v>
      </c>
      <c r="AG99" s="1509">
        <v>0.16764592323995126</v>
      </c>
      <c r="AH99" s="1509">
        <v>0.17176868278398413</v>
      </c>
      <c r="AI99" s="1509">
        <v>0.1761148128118144</v>
      </c>
      <c r="AJ99" s="1509">
        <v>0.18065277595929077</v>
      </c>
      <c r="AK99" s="1509">
        <v>0.18477876064493662</v>
      </c>
      <c r="AL99" s="1509">
        <v>0.1885329591533236</v>
      </c>
      <c r="AM99" s="1509">
        <v>0.19195411727312955</v>
      </c>
      <c r="AN99" s="1509">
        <v>0.1957739466810848</v>
      </c>
      <c r="AO99" s="1509">
        <v>0.20000067040360595</v>
      </c>
      <c r="AP99" s="1509">
        <v>0.20392918811728863</v>
      </c>
      <c r="AQ99" s="1509">
        <v>0.20758516298984697</v>
      </c>
      <c r="AR99" s="1509">
        <v>0.21099357383785619</v>
      </c>
      <c r="AS99" s="1509">
        <v>0.21527247933472943</v>
      </c>
      <c r="AT99" s="1509">
        <v>0.22036148549244614</v>
      </c>
      <c r="AU99" s="1509">
        <v>0.22511122457298177</v>
      </c>
      <c r="AV99" s="1509">
        <v>0.22954889953411323</v>
      </c>
      <c r="AW99" s="1509">
        <v>0.23369966028020051</v>
      </c>
      <c r="AX99" s="1509">
        <v>0.23744973343437747</v>
      </c>
      <c r="AY99" s="1509">
        <v>0.24081554342398112</v>
      </c>
      <c r="AZ99" s="1509">
        <v>0.24394833185074025</v>
      </c>
      <c r="BA99" s="1509">
        <v>0.24687444623350813</v>
      </c>
      <c r="BB99" s="1509">
        <v>0.24961287731639306</v>
      </c>
      <c r="BC99" s="1509">
        <v>0.25327569570034192</v>
      </c>
      <c r="BD99" s="1509">
        <v>0.25780319174847294</v>
      </c>
      <c r="BE99" s="1509">
        <v>0.26203265287555028</v>
      </c>
      <c r="BF99" s="1509">
        <v>0.26599196639048989</v>
      </c>
      <c r="BG99" s="1509">
        <v>0.26970029412518509</v>
      </c>
      <c r="BH99" s="1509">
        <v>0.27303719027916418</v>
      </c>
      <c r="BI99" s="1509">
        <v>0.27602575170336979</v>
      </c>
      <c r="BJ99" s="1509">
        <v>0.27881790435066972</v>
      </c>
      <c r="BK99" s="1509">
        <v>0.28143400766745058</v>
      </c>
      <c r="BL99" s="1509">
        <v>0.28388637997421512</v>
      </c>
      <c r="BM99" s="1509">
        <v>0.28728709187191009</v>
      </c>
      <c r="BN99" s="1509">
        <v>0.29156976130004808</v>
      </c>
      <c r="BO99" s="1509">
        <v>0.29557167567339326</v>
      </c>
      <c r="BP99" s="1509">
        <v>0.29932140665200063</v>
      </c>
      <c r="BQ99" s="1509">
        <v>0.30283880041890254</v>
      </c>
      <c r="BR99" s="1509">
        <v>0.30600341117362723</v>
      </c>
      <c r="BS99" s="1509">
        <v>0.3088383357671175</v>
      </c>
      <c r="BT99" s="1509">
        <v>0.31149550015224092</v>
      </c>
      <c r="BU99" s="1509">
        <v>0.3139819189281729</v>
      </c>
      <c r="BV99" s="1509">
        <v>0.31630991041541623</v>
      </c>
      <c r="BW99" s="1509">
        <v>0.31959821763852314</v>
      </c>
      <c r="BX99" s="1509">
        <v>0.32378045853700643</v>
      </c>
      <c r="BY99" s="1509">
        <v>0.32768724810202449</v>
      </c>
      <c r="BZ99" s="1509">
        <v>0.3313404855700266</v>
      </c>
      <c r="CA99" s="1509">
        <v>0.33476668954765093</v>
      </c>
      <c r="CB99" s="1509">
        <v>0.33785277100917033</v>
      </c>
      <c r="CC99" s="1509">
        <v>0.34061583873306095</v>
      </c>
      <c r="CD99" s="1509">
        <v>0.34320781867219041</v>
      </c>
      <c r="CE99" s="1509">
        <v>0.34564239784933987</v>
      </c>
      <c r="CF99" s="1509">
        <v>0.34793189458501195</v>
      </c>
      <c r="CG99" s="1509">
        <v>0.3511883794801533</v>
      </c>
      <c r="CH99" s="1509">
        <v>0.35534547047427667</v>
      </c>
      <c r="CI99" s="1509">
        <v>0.35924045498214624</v>
      </c>
      <c r="CJ99" s="1509">
        <v>0.3628952322402112</v>
      </c>
      <c r="CK99" s="1509">
        <v>0.36632964843150401</v>
      </c>
      <c r="CL99" s="1509">
        <v>0.36799381931387454</v>
      </c>
      <c r="CM99" s="1509">
        <v>0.36799381931387454</v>
      </c>
      <c r="CN99" s="1509">
        <v>0.36799381931387454</v>
      </c>
      <c r="CO99" s="1509">
        <v>0.36799381931387454</v>
      </c>
      <c r="CP99" s="1510">
        <v>0.36799381931387454</v>
      </c>
      <c r="CQ99" s="1508" t="s">
        <v>1890</v>
      </c>
      <c r="CR99" s="1508" t="s">
        <v>1890</v>
      </c>
      <c r="CS99" s="1508" t="s">
        <v>1890</v>
      </c>
      <c r="CT99" s="1508" t="s">
        <v>1890</v>
      </c>
      <c r="CU99" s="1508" t="s">
        <v>1890</v>
      </c>
      <c r="CV99" s="1508" t="s">
        <v>1890</v>
      </c>
      <c r="CW99" s="1508" t="s">
        <v>1890</v>
      </c>
      <c r="CX99" s="1508" t="s">
        <v>1890</v>
      </c>
      <c r="CY99" s="1508" t="s">
        <v>1890</v>
      </c>
      <c r="CZ99" s="1508" t="s">
        <v>1890</v>
      </c>
      <c r="DA99" s="1508" t="s">
        <v>1890</v>
      </c>
      <c r="DB99" s="1508" t="s">
        <v>1890</v>
      </c>
      <c r="DC99" s="1508" t="s">
        <v>1890</v>
      </c>
      <c r="DD99" s="1508" t="s">
        <v>1890</v>
      </c>
      <c r="DE99" s="1508" t="s">
        <v>1890</v>
      </c>
      <c r="DF99" s="1508" t="s">
        <v>1890</v>
      </c>
      <c r="DG99" s="1508" t="s">
        <v>1890</v>
      </c>
      <c r="DH99" s="1508" t="s">
        <v>1890</v>
      </c>
      <c r="DI99" s="1508" t="s">
        <v>1890</v>
      </c>
      <c r="DJ99" s="1508" t="s">
        <v>1890</v>
      </c>
      <c r="DK99" s="1508" t="s">
        <v>1890</v>
      </c>
      <c r="DL99" s="1508" t="s">
        <v>1890</v>
      </c>
      <c r="DM99" s="1508" t="s">
        <v>1890</v>
      </c>
      <c r="DN99" s="1508" t="s">
        <v>1890</v>
      </c>
      <c r="DO99" s="1508" t="s">
        <v>1890</v>
      </c>
      <c r="DP99" s="1508" t="s">
        <v>1890</v>
      </c>
      <c r="DQ99" s="1508" t="s">
        <v>1890</v>
      </c>
      <c r="DR99" s="1508" t="s">
        <v>1890</v>
      </c>
      <c r="DS99" s="1508" t="s">
        <v>1890</v>
      </c>
      <c r="DT99" s="1233" t="s">
        <v>1890</v>
      </c>
      <c r="DU99" s="1233" t="s">
        <v>1890</v>
      </c>
      <c r="DV99" s="1233" t="s">
        <v>1890</v>
      </c>
      <c r="DW99" s="1233" t="s">
        <v>1890</v>
      </c>
      <c r="DX99" s="1233" t="s">
        <v>1890</v>
      </c>
      <c r="DY99" s="1233" t="s">
        <v>1890</v>
      </c>
    </row>
    <row r="100" spans="2:129" x14ac:dyDescent="0.25">
      <c r="B100" s="1668"/>
      <c r="C100" s="1505" t="s">
        <v>1620</v>
      </c>
      <c r="D100" s="1439" t="s">
        <v>1752</v>
      </c>
      <c r="E100" s="1267" t="s">
        <v>831</v>
      </c>
      <c r="F100" s="1438" t="s">
        <v>1890</v>
      </c>
      <c r="G100" s="1438" t="s">
        <v>1890</v>
      </c>
      <c r="H100" s="1439" t="s">
        <v>84</v>
      </c>
      <c r="I100" s="1476" t="s">
        <v>1890</v>
      </c>
      <c r="J100" s="1477" t="s">
        <v>1890</v>
      </c>
      <c r="K100" s="1477" t="s">
        <v>1890</v>
      </c>
      <c r="L100" s="1477" t="s">
        <v>1890</v>
      </c>
      <c r="M100" s="1477" t="s">
        <v>1890</v>
      </c>
      <c r="N100" s="1509" t="s">
        <v>1890</v>
      </c>
      <c r="O100" s="1509">
        <v>3.5000000000000003E-2</v>
      </c>
      <c r="P100" s="1509">
        <v>3.5000000000000003E-2</v>
      </c>
      <c r="Q100" s="1509">
        <v>3.5000000000000003E-2</v>
      </c>
      <c r="R100" s="1509">
        <v>3.5000000000000003E-2</v>
      </c>
      <c r="S100" s="1509">
        <v>3.5000000000000003E-2</v>
      </c>
      <c r="T100" s="1509">
        <v>3.5000000000000003E-2</v>
      </c>
      <c r="U100" s="1509">
        <v>3.5000000000000003E-2</v>
      </c>
      <c r="V100" s="1509">
        <v>3.5000000000000003E-2</v>
      </c>
      <c r="W100" s="1509">
        <v>3.5000000000000003E-2</v>
      </c>
      <c r="X100" s="1509">
        <v>3.5000000000000003E-2</v>
      </c>
      <c r="Y100" s="1509">
        <v>3.5000000000000003E-2</v>
      </c>
      <c r="Z100" s="1509">
        <v>3.5000000000000003E-2</v>
      </c>
      <c r="AA100" s="1509">
        <v>3.5000000000000003E-2</v>
      </c>
      <c r="AB100" s="1509">
        <v>3.5000000000000003E-2</v>
      </c>
      <c r="AC100" s="1509">
        <v>3.5000000000000003E-2</v>
      </c>
      <c r="AD100" s="1509">
        <v>3.5000000000000003E-2</v>
      </c>
      <c r="AE100" s="1509">
        <v>3.5000000000000003E-2</v>
      </c>
      <c r="AF100" s="1509">
        <v>3.5000000000000003E-2</v>
      </c>
      <c r="AG100" s="1509">
        <v>3.5000000000000003E-2</v>
      </c>
      <c r="AH100" s="1509">
        <v>3.5000000000000003E-2</v>
      </c>
      <c r="AI100" s="1509">
        <v>3.5000000000000003E-2</v>
      </c>
      <c r="AJ100" s="1509">
        <v>3.5000000000000003E-2</v>
      </c>
      <c r="AK100" s="1509">
        <v>3.5000000000000003E-2</v>
      </c>
      <c r="AL100" s="1509">
        <v>3.5000000000000003E-2</v>
      </c>
      <c r="AM100" s="1509">
        <v>3.5000000000000003E-2</v>
      </c>
      <c r="AN100" s="1509">
        <v>3.5000000000000003E-2</v>
      </c>
      <c r="AO100" s="1509">
        <v>3.5000000000000003E-2</v>
      </c>
      <c r="AP100" s="1509">
        <v>3.5000000000000003E-2</v>
      </c>
      <c r="AQ100" s="1509">
        <v>3.5000000000000003E-2</v>
      </c>
      <c r="AR100" s="1509">
        <v>3.5000000000000003E-2</v>
      </c>
      <c r="AS100" s="1509">
        <v>0.03</v>
      </c>
      <c r="AT100" s="1509">
        <v>0.03</v>
      </c>
      <c r="AU100" s="1509">
        <v>0.03</v>
      </c>
      <c r="AV100" s="1509">
        <v>0.03</v>
      </c>
      <c r="AW100" s="1509">
        <v>0.03</v>
      </c>
      <c r="AX100" s="1509">
        <v>0.03</v>
      </c>
      <c r="AY100" s="1509">
        <v>0.03</v>
      </c>
      <c r="AZ100" s="1509">
        <v>0.03</v>
      </c>
      <c r="BA100" s="1509">
        <v>0.03</v>
      </c>
      <c r="BB100" s="1509">
        <v>0.03</v>
      </c>
      <c r="BC100" s="1509">
        <v>0.03</v>
      </c>
      <c r="BD100" s="1509">
        <v>0.03</v>
      </c>
      <c r="BE100" s="1509">
        <v>0.03</v>
      </c>
      <c r="BF100" s="1509">
        <v>0.03</v>
      </c>
      <c r="BG100" s="1509">
        <v>0.03</v>
      </c>
      <c r="BH100" s="1509">
        <v>0.03</v>
      </c>
      <c r="BI100" s="1509">
        <v>0.03</v>
      </c>
      <c r="BJ100" s="1509">
        <v>0.03</v>
      </c>
      <c r="BK100" s="1509">
        <v>0.03</v>
      </c>
      <c r="BL100" s="1509">
        <v>0.03</v>
      </c>
      <c r="BM100" s="1509">
        <v>0.03</v>
      </c>
      <c r="BN100" s="1509">
        <v>0.03</v>
      </c>
      <c r="BO100" s="1509">
        <v>0.03</v>
      </c>
      <c r="BP100" s="1509">
        <v>0.03</v>
      </c>
      <c r="BQ100" s="1509">
        <v>0.03</v>
      </c>
      <c r="BR100" s="1509">
        <v>0.03</v>
      </c>
      <c r="BS100" s="1509">
        <v>0.03</v>
      </c>
      <c r="BT100" s="1509">
        <v>0.03</v>
      </c>
      <c r="BU100" s="1509">
        <v>0.03</v>
      </c>
      <c r="BV100" s="1509">
        <v>0.03</v>
      </c>
      <c r="BW100" s="1509">
        <v>0.03</v>
      </c>
      <c r="BX100" s="1509">
        <v>0.03</v>
      </c>
      <c r="BY100" s="1509">
        <v>0.03</v>
      </c>
      <c r="BZ100" s="1509">
        <v>0.03</v>
      </c>
      <c r="CA100" s="1509">
        <v>0.03</v>
      </c>
      <c r="CB100" s="1509">
        <v>0.03</v>
      </c>
      <c r="CC100" s="1509">
        <v>0.03</v>
      </c>
      <c r="CD100" s="1509">
        <v>0.03</v>
      </c>
      <c r="CE100" s="1509">
        <v>0.03</v>
      </c>
      <c r="CF100" s="1509">
        <v>0.03</v>
      </c>
      <c r="CG100" s="1509">
        <v>0.03</v>
      </c>
      <c r="CH100" s="1509">
        <v>0.03</v>
      </c>
      <c r="CI100" s="1509">
        <v>0.03</v>
      </c>
      <c r="CJ100" s="1509">
        <v>0.03</v>
      </c>
      <c r="CK100" s="1509">
        <v>0.03</v>
      </c>
      <c r="CL100" s="1509">
        <v>2.5000000000000001E-2</v>
      </c>
      <c r="CM100" s="1509">
        <v>2.5000000000000001E-2</v>
      </c>
      <c r="CN100" s="1509">
        <v>2.5000000000000001E-2</v>
      </c>
      <c r="CO100" s="1509">
        <v>2.5000000000000001E-2</v>
      </c>
      <c r="CP100" s="1510">
        <v>2.5000000000000001E-2</v>
      </c>
      <c r="CQ100" s="1508" t="s">
        <v>1890</v>
      </c>
      <c r="CR100" s="1508" t="s">
        <v>1890</v>
      </c>
      <c r="CS100" s="1508" t="s">
        <v>1890</v>
      </c>
      <c r="CT100" s="1508" t="s">
        <v>1890</v>
      </c>
      <c r="CU100" s="1508" t="s">
        <v>1890</v>
      </c>
      <c r="CV100" s="1508" t="s">
        <v>1890</v>
      </c>
      <c r="CW100" s="1508" t="s">
        <v>1890</v>
      </c>
      <c r="CX100" s="1508" t="s">
        <v>1890</v>
      </c>
      <c r="CY100" s="1508" t="s">
        <v>1890</v>
      </c>
      <c r="CZ100" s="1508" t="s">
        <v>1890</v>
      </c>
      <c r="DA100" s="1508" t="s">
        <v>1890</v>
      </c>
      <c r="DB100" s="1508" t="s">
        <v>1890</v>
      </c>
      <c r="DC100" s="1508" t="s">
        <v>1890</v>
      </c>
      <c r="DD100" s="1508" t="s">
        <v>1890</v>
      </c>
      <c r="DE100" s="1508" t="s">
        <v>1890</v>
      </c>
      <c r="DF100" s="1508" t="s">
        <v>1890</v>
      </c>
      <c r="DG100" s="1508" t="s">
        <v>1890</v>
      </c>
      <c r="DH100" s="1508" t="s">
        <v>1890</v>
      </c>
      <c r="DI100" s="1508" t="s">
        <v>1890</v>
      </c>
      <c r="DJ100" s="1508" t="s">
        <v>1890</v>
      </c>
      <c r="DK100" s="1508" t="s">
        <v>1890</v>
      </c>
      <c r="DL100" s="1508" t="s">
        <v>1890</v>
      </c>
      <c r="DM100" s="1508" t="s">
        <v>1890</v>
      </c>
      <c r="DN100" s="1508" t="s">
        <v>1890</v>
      </c>
      <c r="DO100" s="1508" t="s">
        <v>1890</v>
      </c>
      <c r="DP100" s="1508" t="s">
        <v>1890</v>
      </c>
      <c r="DQ100" s="1508" t="s">
        <v>1890</v>
      </c>
      <c r="DR100" s="1508" t="s">
        <v>1890</v>
      </c>
      <c r="DS100" s="1508" t="s">
        <v>1890</v>
      </c>
      <c r="DT100" s="1233" t="s">
        <v>1890</v>
      </c>
      <c r="DU100" s="1233" t="s">
        <v>1890</v>
      </c>
      <c r="DV100" s="1233" t="s">
        <v>1890</v>
      </c>
      <c r="DW100" s="1233" t="s">
        <v>1890</v>
      </c>
      <c r="DX100" s="1233" t="s">
        <v>1890</v>
      </c>
      <c r="DY100" s="1233" t="s">
        <v>1890</v>
      </c>
    </row>
    <row r="101" spans="2:129" x14ac:dyDescent="0.25">
      <c r="B101" s="1668"/>
      <c r="C101" s="1505" t="s">
        <v>1620</v>
      </c>
      <c r="D101" s="1439" t="s">
        <v>1752</v>
      </c>
      <c r="E101" s="1267" t="s">
        <v>814</v>
      </c>
      <c r="F101" s="1438" t="s">
        <v>1890</v>
      </c>
      <c r="G101" s="1438" t="s">
        <v>1890</v>
      </c>
      <c r="H101" s="1439" t="s">
        <v>84</v>
      </c>
      <c r="I101" s="1476" t="s">
        <v>1890</v>
      </c>
      <c r="J101" s="1477" t="s">
        <v>1890</v>
      </c>
      <c r="K101" s="1477" t="s">
        <v>1890</v>
      </c>
      <c r="L101" s="1477" t="s">
        <v>1890</v>
      </c>
      <c r="M101" s="1477" t="s">
        <v>1890</v>
      </c>
      <c r="N101" s="1509" t="s">
        <v>1890</v>
      </c>
      <c r="O101" s="1509">
        <v>0.96618357487922713</v>
      </c>
      <c r="P101" s="1509">
        <v>0.93351070036640305</v>
      </c>
      <c r="Q101" s="1509">
        <v>0.90194270566802237</v>
      </c>
      <c r="R101" s="1509">
        <v>0.87144222769857238</v>
      </c>
      <c r="S101" s="1509">
        <v>0.84197316685852408</v>
      </c>
      <c r="T101" s="1509">
        <v>0.81350064430775282</v>
      </c>
      <c r="U101" s="1509">
        <v>0.78599096068381924</v>
      </c>
      <c r="V101" s="1509">
        <v>0.75941155621625056</v>
      </c>
      <c r="W101" s="1509">
        <v>0.73373097218961414</v>
      </c>
      <c r="X101" s="1509">
        <v>0.70891881370977217</v>
      </c>
      <c r="Y101" s="1509">
        <v>0.68494571372924851</v>
      </c>
      <c r="Z101" s="1509">
        <v>0.66178329828912907</v>
      </c>
      <c r="AA101" s="1509">
        <v>0.63940415293635666</v>
      </c>
      <c r="AB101" s="1509">
        <v>0.61778179027667313</v>
      </c>
      <c r="AC101" s="1509">
        <v>0.59689061862480497</v>
      </c>
      <c r="AD101" s="1509">
        <v>0.57670591171478747</v>
      </c>
      <c r="AE101" s="1509">
        <v>0.55720377943457733</v>
      </c>
      <c r="AF101" s="1509">
        <v>0.53836113955031628</v>
      </c>
      <c r="AG101" s="1509">
        <v>0.520155690386779</v>
      </c>
      <c r="AH101" s="1509">
        <v>0.50256588443167061</v>
      </c>
      <c r="AI101" s="1509">
        <v>0.48557090283253201</v>
      </c>
      <c r="AJ101" s="1509">
        <v>0.46915063075606961</v>
      </c>
      <c r="AK101" s="1509">
        <v>0.45328563358074364</v>
      </c>
      <c r="AL101" s="1509">
        <v>0.43795713389443836</v>
      </c>
      <c r="AM101" s="1509">
        <v>0.42314698926998878</v>
      </c>
      <c r="AN101" s="1509">
        <v>0.40883767079225974</v>
      </c>
      <c r="AO101" s="1509">
        <v>0.39501224231136212</v>
      </c>
      <c r="AP101" s="1509">
        <v>0.38165434039745133</v>
      </c>
      <c r="AQ101" s="1509">
        <v>0.36874815497338298</v>
      </c>
      <c r="AR101" s="1509">
        <v>0.35627841060230242</v>
      </c>
      <c r="AS101" s="1509">
        <v>0.3459013695167984</v>
      </c>
      <c r="AT101" s="1509">
        <v>0.33582657234640623</v>
      </c>
      <c r="AU101" s="1509">
        <v>0.32604521587029728</v>
      </c>
      <c r="AV101" s="1509">
        <v>0.31654875327213333</v>
      </c>
      <c r="AW101" s="1509">
        <v>0.30732888667197411</v>
      </c>
      <c r="AX101" s="1509">
        <v>0.29837755987570302</v>
      </c>
      <c r="AY101" s="1509">
        <v>0.28968695133563405</v>
      </c>
      <c r="AZ101" s="1509">
        <v>0.28124946731614947</v>
      </c>
      <c r="BA101" s="1509">
        <v>0.27305773525839755</v>
      </c>
      <c r="BB101" s="1509">
        <v>0.26510459733825009</v>
      </c>
      <c r="BC101" s="1509">
        <v>0.25738310421189325</v>
      </c>
      <c r="BD101" s="1509">
        <v>0.24988650894358566</v>
      </c>
      <c r="BE101" s="1509">
        <v>0.24260826111027742</v>
      </c>
      <c r="BF101" s="1509">
        <v>0.23554200107793916</v>
      </c>
      <c r="BG101" s="1509">
        <v>0.22868155444460117</v>
      </c>
      <c r="BH101" s="1509">
        <v>0.22202092664524387</v>
      </c>
      <c r="BI101" s="1509">
        <v>0.215554297713829</v>
      </c>
      <c r="BJ101" s="1509">
        <v>0.20927601719789227</v>
      </c>
      <c r="BK101" s="1509">
        <v>0.20318059922125464</v>
      </c>
      <c r="BL101" s="1509">
        <v>0.19726271769053846</v>
      </c>
      <c r="BM101" s="1509">
        <v>0.19151720164129948</v>
      </c>
      <c r="BN101" s="1509">
        <v>0.18593903071970824</v>
      </c>
      <c r="BO101" s="1509">
        <v>0.18052333079583327</v>
      </c>
      <c r="BP101" s="1509">
        <v>0.17526536970469248</v>
      </c>
      <c r="BQ101" s="1509">
        <v>0.17016055311135189</v>
      </c>
      <c r="BR101" s="1509">
        <v>0.16520442049645817</v>
      </c>
      <c r="BS101" s="1509">
        <v>0.16039264125869726</v>
      </c>
      <c r="BT101" s="1509">
        <v>0.15572101093077401</v>
      </c>
      <c r="BU101" s="1509">
        <v>0.15118544750560586</v>
      </c>
      <c r="BV101" s="1509">
        <v>0.14678198786952024</v>
      </c>
      <c r="BW101" s="1509">
        <v>0.14250678433934003</v>
      </c>
      <c r="BX101" s="1509">
        <v>0.13835610130033013</v>
      </c>
      <c r="BY101" s="1509">
        <v>0.13432631194206807</v>
      </c>
      <c r="BZ101" s="1509">
        <v>0.13041389508938647</v>
      </c>
      <c r="CA101" s="1509">
        <v>0.12661543212561796</v>
      </c>
      <c r="CB101" s="1509">
        <v>0.12292760400545433</v>
      </c>
      <c r="CC101" s="1509">
        <v>0.11934718835481004</v>
      </c>
      <c r="CD101" s="1509">
        <v>0.11587105665515537</v>
      </c>
      <c r="CE101" s="1509">
        <v>0.11249617150985959</v>
      </c>
      <c r="CF101" s="1509">
        <v>0.10921958399015494</v>
      </c>
      <c r="CG101" s="1509">
        <v>0.10603843105840287</v>
      </c>
      <c r="CH101" s="1509">
        <v>0.10294993306641054</v>
      </c>
      <c r="CI101" s="1509">
        <v>9.9951391326612168E-2</v>
      </c>
      <c r="CJ101" s="1509">
        <v>9.7040185753992411E-2</v>
      </c>
      <c r="CK101" s="1509">
        <v>9.4213772576691654E-2</v>
      </c>
      <c r="CL101" s="1509">
        <v>9.1915875684577236E-2</v>
      </c>
      <c r="CM101" s="1509">
        <v>8.9674025058124135E-2</v>
      </c>
      <c r="CN101" s="1509">
        <v>8.7486853715243049E-2</v>
      </c>
      <c r="CO101" s="1509">
        <v>8.5353028014871282E-2</v>
      </c>
      <c r="CP101" s="1510">
        <v>8.3271246843776875E-2</v>
      </c>
      <c r="CQ101" s="1508" t="s">
        <v>1890</v>
      </c>
      <c r="CR101" s="1508" t="s">
        <v>1890</v>
      </c>
      <c r="CS101" s="1508" t="s">
        <v>1890</v>
      </c>
      <c r="CT101" s="1508" t="s">
        <v>1890</v>
      </c>
      <c r="CU101" s="1508" t="s">
        <v>1890</v>
      </c>
      <c r="CV101" s="1508" t="s">
        <v>1890</v>
      </c>
      <c r="CW101" s="1508" t="s">
        <v>1890</v>
      </c>
      <c r="CX101" s="1508" t="s">
        <v>1890</v>
      </c>
      <c r="CY101" s="1508" t="s">
        <v>1890</v>
      </c>
      <c r="CZ101" s="1508" t="s">
        <v>1890</v>
      </c>
      <c r="DA101" s="1508" t="s">
        <v>1890</v>
      </c>
      <c r="DB101" s="1508" t="s">
        <v>1890</v>
      </c>
      <c r="DC101" s="1508" t="s">
        <v>1890</v>
      </c>
      <c r="DD101" s="1508" t="s">
        <v>1890</v>
      </c>
      <c r="DE101" s="1508" t="s">
        <v>1890</v>
      </c>
      <c r="DF101" s="1508" t="s">
        <v>1890</v>
      </c>
      <c r="DG101" s="1508" t="s">
        <v>1890</v>
      </c>
      <c r="DH101" s="1508" t="s">
        <v>1890</v>
      </c>
      <c r="DI101" s="1508" t="s">
        <v>1890</v>
      </c>
      <c r="DJ101" s="1508" t="s">
        <v>1890</v>
      </c>
      <c r="DK101" s="1508" t="s">
        <v>1890</v>
      </c>
      <c r="DL101" s="1508" t="s">
        <v>1890</v>
      </c>
      <c r="DM101" s="1508" t="s">
        <v>1890</v>
      </c>
      <c r="DN101" s="1508" t="s">
        <v>1890</v>
      </c>
      <c r="DO101" s="1508" t="s">
        <v>1890</v>
      </c>
      <c r="DP101" s="1508" t="s">
        <v>1890</v>
      </c>
      <c r="DQ101" s="1508" t="s">
        <v>1890</v>
      </c>
      <c r="DR101" s="1508" t="s">
        <v>1890</v>
      </c>
      <c r="DS101" s="1508" t="s">
        <v>1890</v>
      </c>
      <c r="DT101" s="1233" t="s">
        <v>1890</v>
      </c>
      <c r="DU101" s="1233" t="s">
        <v>1890</v>
      </c>
      <c r="DV101" s="1233" t="s">
        <v>1890</v>
      </c>
      <c r="DW101" s="1233" t="s">
        <v>1890</v>
      </c>
      <c r="DX101" s="1233" t="s">
        <v>1890</v>
      </c>
      <c r="DY101" s="1233" t="s">
        <v>1890</v>
      </c>
    </row>
    <row r="102" spans="2:129" x14ac:dyDescent="0.25">
      <c r="B102" s="1668"/>
      <c r="C102" s="1505" t="s">
        <v>1620</v>
      </c>
      <c r="D102" s="1439" t="s">
        <v>1752</v>
      </c>
      <c r="E102" s="1267" t="s">
        <v>815</v>
      </c>
      <c r="F102" s="1438" t="s">
        <v>816</v>
      </c>
      <c r="G102" s="1438" t="s">
        <v>1890</v>
      </c>
      <c r="H102" s="1439" t="s">
        <v>817</v>
      </c>
      <c r="I102" s="1476" t="s">
        <v>1890</v>
      </c>
      <c r="J102" s="1477" t="s">
        <v>1890</v>
      </c>
      <c r="K102" s="1477" t="s">
        <v>1890</v>
      </c>
      <c r="L102" s="1477" t="s">
        <v>1890</v>
      </c>
      <c r="M102" s="1477" t="s">
        <v>1890</v>
      </c>
      <c r="N102" s="1509" t="s">
        <v>1890</v>
      </c>
      <c r="O102" s="1509" t="s">
        <v>1890</v>
      </c>
      <c r="P102" s="1509" t="s">
        <v>1890</v>
      </c>
      <c r="Q102" s="1509" t="s">
        <v>1890</v>
      </c>
      <c r="R102" s="1509" t="s">
        <v>1890</v>
      </c>
      <c r="S102" s="1509" t="s">
        <v>1890</v>
      </c>
      <c r="T102" s="1509" t="s">
        <v>1890</v>
      </c>
      <c r="U102" s="1509" t="s">
        <v>1890</v>
      </c>
      <c r="V102" s="1509" t="s">
        <v>1890</v>
      </c>
      <c r="W102" s="1509" t="s">
        <v>1890</v>
      </c>
      <c r="X102" s="1509" t="s">
        <v>1890</v>
      </c>
      <c r="Y102" s="1509" t="s">
        <v>1890</v>
      </c>
      <c r="Z102" s="1509" t="s">
        <v>1890</v>
      </c>
      <c r="AA102" s="1509" t="s">
        <v>1890</v>
      </c>
      <c r="AB102" s="1509" t="s">
        <v>1890</v>
      </c>
      <c r="AC102" s="1509" t="s">
        <v>1890</v>
      </c>
      <c r="AD102" s="1509" t="s">
        <v>1890</v>
      </c>
      <c r="AE102" s="1509" t="s">
        <v>1890</v>
      </c>
      <c r="AF102" s="1509" t="s">
        <v>1890</v>
      </c>
      <c r="AG102" s="1509" t="s">
        <v>1890</v>
      </c>
      <c r="AH102" s="1509" t="s">
        <v>1890</v>
      </c>
      <c r="AI102" s="1509" t="s">
        <v>1890</v>
      </c>
      <c r="AJ102" s="1509" t="s">
        <v>1890</v>
      </c>
      <c r="AK102" s="1509" t="s">
        <v>1890</v>
      </c>
      <c r="AL102" s="1509" t="s">
        <v>1890</v>
      </c>
      <c r="AM102" s="1509" t="s">
        <v>1890</v>
      </c>
      <c r="AN102" s="1509" t="s">
        <v>1890</v>
      </c>
      <c r="AO102" s="1509" t="s">
        <v>1890</v>
      </c>
      <c r="AP102" s="1509" t="s">
        <v>1890</v>
      </c>
      <c r="AQ102" s="1509" t="s">
        <v>1890</v>
      </c>
      <c r="AR102" s="1509" t="s">
        <v>1890</v>
      </c>
      <c r="AS102" s="1509" t="s">
        <v>1890</v>
      </c>
      <c r="AT102" s="1509" t="s">
        <v>1890</v>
      </c>
      <c r="AU102" s="1509" t="s">
        <v>1890</v>
      </c>
      <c r="AV102" s="1509" t="s">
        <v>1890</v>
      </c>
      <c r="AW102" s="1509" t="s">
        <v>1890</v>
      </c>
      <c r="AX102" s="1509" t="s">
        <v>1890</v>
      </c>
      <c r="AY102" s="1509" t="s">
        <v>1890</v>
      </c>
      <c r="AZ102" s="1509" t="s">
        <v>1890</v>
      </c>
      <c r="BA102" s="1509" t="s">
        <v>1890</v>
      </c>
      <c r="BB102" s="1509" t="s">
        <v>1890</v>
      </c>
      <c r="BC102" s="1509" t="s">
        <v>1890</v>
      </c>
      <c r="BD102" s="1509" t="s">
        <v>1890</v>
      </c>
      <c r="BE102" s="1509" t="s">
        <v>1890</v>
      </c>
      <c r="BF102" s="1509" t="s">
        <v>1890</v>
      </c>
      <c r="BG102" s="1509" t="s">
        <v>1890</v>
      </c>
      <c r="BH102" s="1509" t="s">
        <v>1890</v>
      </c>
      <c r="BI102" s="1509" t="s">
        <v>1890</v>
      </c>
      <c r="BJ102" s="1509" t="s">
        <v>1890</v>
      </c>
      <c r="BK102" s="1509" t="s">
        <v>1890</v>
      </c>
      <c r="BL102" s="1509" t="s">
        <v>1890</v>
      </c>
      <c r="BM102" s="1509" t="s">
        <v>1890</v>
      </c>
      <c r="BN102" s="1509" t="s">
        <v>1890</v>
      </c>
      <c r="BO102" s="1509" t="s">
        <v>1890</v>
      </c>
      <c r="BP102" s="1509" t="s">
        <v>1890</v>
      </c>
      <c r="BQ102" s="1509" t="s">
        <v>1890</v>
      </c>
      <c r="BR102" s="1509" t="s">
        <v>1890</v>
      </c>
      <c r="BS102" s="1509" t="s">
        <v>1890</v>
      </c>
      <c r="BT102" s="1509" t="s">
        <v>1890</v>
      </c>
      <c r="BU102" s="1509" t="s">
        <v>1890</v>
      </c>
      <c r="BV102" s="1509" t="s">
        <v>1890</v>
      </c>
      <c r="BW102" s="1509" t="s">
        <v>1890</v>
      </c>
      <c r="BX102" s="1509" t="s">
        <v>1890</v>
      </c>
      <c r="BY102" s="1509" t="s">
        <v>1890</v>
      </c>
      <c r="BZ102" s="1509" t="s">
        <v>1890</v>
      </c>
      <c r="CA102" s="1509" t="s">
        <v>1890</v>
      </c>
      <c r="CB102" s="1509" t="s">
        <v>1890</v>
      </c>
      <c r="CC102" s="1509" t="s">
        <v>1890</v>
      </c>
      <c r="CD102" s="1509" t="s">
        <v>1890</v>
      </c>
      <c r="CE102" s="1509" t="s">
        <v>1890</v>
      </c>
      <c r="CF102" s="1509" t="s">
        <v>1890</v>
      </c>
      <c r="CG102" s="1509" t="s">
        <v>1890</v>
      </c>
      <c r="CH102" s="1509" t="s">
        <v>1890</v>
      </c>
      <c r="CI102" s="1509" t="s">
        <v>1890</v>
      </c>
      <c r="CJ102" s="1509" t="s">
        <v>1890</v>
      </c>
      <c r="CK102" s="1509" t="s">
        <v>1890</v>
      </c>
      <c r="CL102" s="1509" t="s">
        <v>1890</v>
      </c>
      <c r="CM102" s="1509" t="s">
        <v>1890</v>
      </c>
      <c r="CN102" s="1509" t="s">
        <v>1890</v>
      </c>
      <c r="CO102" s="1509" t="s">
        <v>1890</v>
      </c>
      <c r="CP102" s="1510" t="s">
        <v>1890</v>
      </c>
      <c r="CQ102" s="1508" t="s">
        <v>1890</v>
      </c>
      <c r="CR102" s="1508" t="s">
        <v>1890</v>
      </c>
      <c r="CS102" s="1508" t="s">
        <v>1890</v>
      </c>
      <c r="CT102" s="1508" t="s">
        <v>1890</v>
      </c>
      <c r="CU102" s="1508" t="s">
        <v>1890</v>
      </c>
      <c r="CV102" s="1508" t="s">
        <v>1890</v>
      </c>
      <c r="CW102" s="1508" t="s">
        <v>1890</v>
      </c>
      <c r="CX102" s="1508" t="s">
        <v>1890</v>
      </c>
      <c r="CY102" s="1508" t="s">
        <v>1890</v>
      </c>
      <c r="CZ102" s="1508" t="s">
        <v>1890</v>
      </c>
      <c r="DA102" s="1508" t="s">
        <v>1890</v>
      </c>
      <c r="DB102" s="1508" t="s">
        <v>1890</v>
      </c>
      <c r="DC102" s="1508" t="s">
        <v>1890</v>
      </c>
      <c r="DD102" s="1508" t="s">
        <v>1890</v>
      </c>
      <c r="DE102" s="1508" t="s">
        <v>1890</v>
      </c>
      <c r="DF102" s="1508" t="s">
        <v>1890</v>
      </c>
      <c r="DG102" s="1508" t="s">
        <v>1890</v>
      </c>
      <c r="DH102" s="1508" t="s">
        <v>1890</v>
      </c>
      <c r="DI102" s="1508" t="s">
        <v>1890</v>
      </c>
      <c r="DJ102" s="1508" t="s">
        <v>1890</v>
      </c>
      <c r="DK102" s="1508" t="s">
        <v>1890</v>
      </c>
      <c r="DL102" s="1508" t="s">
        <v>1890</v>
      </c>
      <c r="DM102" s="1508" t="s">
        <v>1890</v>
      </c>
      <c r="DN102" s="1508" t="s">
        <v>1890</v>
      </c>
      <c r="DO102" s="1508" t="s">
        <v>1890</v>
      </c>
      <c r="DP102" s="1508" t="s">
        <v>1890</v>
      </c>
      <c r="DQ102" s="1508" t="s">
        <v>1890</v>
      </c>
      <c r="DR102" s="1508" t="s">
        <v>1890</v>
      </c>
      <c r="DS102" s="1508" t="s">
        <v>1890</v>
      </c>
      <c r="DT102" s="1233" t="s">
        <v>1890</v>
      </c>
      <c r="DU102" s="1233" t="s">
        <v>1890</v>
      </c>
      <c r="DV102" s="1233" t="s">
        <v>1890</v>
      </c>
      <c r="DW102" s="1233" t="s">
        <v>1890</v>
      </c>
      <c r="DX102" s="1233" t="s">
        <v>1890</v>
      </c>
      <c r="DY102" s="1233" t="s">
        <v>1890</v>
      </c>
    </row>
    <row r="103" spans="2:129" x14ac:dyDescent="0.25">
      <c r="B103" s="1668"/>
      <c r="C103" s="1505" t="s">
        <v>1620</v>
      </c>
      <c r="D103" s="1439" t="s">
        <v>1752</v>
      </c>
      <c r="E103" s="1267" t="s">
        <v>815</v>
      </c>
      <c r="F103" s="1438" t="s">
        <v>818</v>
      </c>
      <c r="G103" s="1438" t="s">
        <v>1890</v>
      </c>
      <c r="H103" s="1439" t="s">
        <v>817</v>
      </c>
      <c r="I103" s="1476" t="s">
        <v>1890</v>
      </c>
      <c r="J103" s="1477" t="s">
        <v>1890</v>
      </c>
      <c r="K103" s="1477" t="s">
        <v>1890</v>
      </c>
      <c r="L103" s="1477" t="s">
        <v>1890</v>
      </c>
      <c r="M103" s="1477" t="s">
        <v>1890</v>
      </c>
      <c r="N103" s="1509" t="s">
        <v>1890</v>
      </c>
      <c r="O103" s="1509" t="s">
        <v>1890</v>
      </c>
      <c r="P103" s="1509" t="s">
        <v>1890</v>
      </c>
      <c r="Q103" s="1509" t="s">
        <v>1890</v>
      </c>
      <c r="R103" s="1509" t="s">
        <v>1890</v>
      </c>
      <c r="S103" s="1509" t="s">
        <v>1890</v>
      </c>
      <c r="T103" s="1509" t="s">
        <v>1890</v>
      </c>
      <c r="U103" s="1509" t="s">
        <v>1890</v>
      </c>
      <c r="V103" s="1509" t="s">
        <v>1890</v>
      </c>
      <c r="W103" s="1509" t="s">
        <v>1890</v>
      </c>
      <c r="X103" s="1509" t="s">
        <v>1890</v>
      </c>
      <c r="Y103" s="1509" t="s">
        <v>1890</v>
      </c>
      <c r="Z103" s="1509" t="s">
        <v>1890</v>
      </c>
      <c r="AA103" s="1509" t="s">
        <v>1890</v>
      </c>
      <c r="AB103" s="1509" t="s">
        <v>1890</v>
      </c>
      <c r="AC103" s="1509" t="s">
        <v>1890</v>
      </c>
      <c r="AD103" s="1509" t="s">
        <v>1890</v>
      </c>
      <c r="AE103" s="1509" t="s">
        <v>1890</v>
      </c>
      <c r="AF103" s="1509" t="s">
        <v>1890</v>
      </c>
      <c r="AG103" s="1509" t="s">
        <v>1890</v>
      </c>
      <c r="AH103" s="1509" t="s">
        <v>1890</v>
      </c>
      <c r="AI103" s="1509" t="s">
        <v>1890</v>
      </c>
      <c r="AJ103" s="1509" t="s">
        <v>1890</v>
      </c>
      <c r="AK103" s="1509" t="s">
        <v>1890</v>
      </c>
      <c r="AL103" s="1509" t="s">
        <v>1890</v>
      </c>
      <c r="AM103" s="1509" t="s">
        <v>1890</v>
      </c>
      <c r="AN103" s="1509" t="s">
        <v>1890</v>
      </c>
      <c r="AO103" s="1509" t="s">
        <v>1890</v>
      </c>
      <c r="AP103" s="1509" t="s">
        <v>1890</v>
      </c>
      <c r="AQ103" s="1509" t="s">
        <v>1890</v>
      </c>
      <c r="AR103" s="1509" t="s">
        <v>1890</v>
      </c>
      <c r="AS103" s="1509" t="s">
        <v>1890</v>
      </c>
      <c r="AT103" s="1509" t="s">
        <v>1890</v>
      </c>
      <c r="AU103" s="1509" t="s">
        <v>1890</v>
      </c>
      <c r="AV103" s="1509" t="s">
        <v>1890</v>
      </c>
      <c r="AW103" s="1509" t="s">
        <v>1890</v>
      </c>
      <c r="AX103" s="1509" t="s">
        <v>1890</v>
      </c>
      <c r="AY103" s="1509" t="s">
        <v>1890</v>
      </c>
      <c r="AZ103" s="1509" t="s">
        <v>1890</v>
      </c>
      <c r="BA103" s="1509" t="s">
        <v>1890</v>
      </c>
      <c r="BB103" s="1509" t="s">
        <v>1890</v>
      </c>
      <c r="BC103" s="1509" t="s">
        <v>1890</v>
      </c>
      <c r="BD103" s="1509" t="s">
        <v>1890</v>
      </c>
      <c r="BE103" s="1509" t="s">
        <v>1890</v>
      </c>
      <c r="BF103" s="1509" t="s">
        <v>1890</v>
      </c>
      <c r="BG103" s="1509" t="s">
        <v>1890</v>
      </c>
      <c r="BH103" s="1509" t="s">
        <v>1890</v>
      </c>
      <c r="BI103" s="1509" t="s">
        <v>1890</v>
      </c>
      <c r="BJ103" s="1509" t="s">
        <v>1890</v>
      </c>
      <c r="BK103" s="1509" t="s">
        <v>1890</v>
      </c>
      <c r="BL103" s="1509" t="s">
        <v>1890</v>
      </c>
      <c r="BM103" s="1509" t="s">
        <v>1890</v>
      </c>
      <c r="BN103" s="1509" t="s">
        <v>1890</v>
      </c>
      <c r="BO103" s="1509" t="s">
        <v>1890</v>
      </c>
      <c r="BP103" s="1509" t="s">
        <v>1890</v>
      </c>
      <c r="BQ103" s="1509" t="s">
        <v>1890</v>
      </c>
      <c r="BR103" s="1509" t="s">
        <v>1890</v>
      </c>
      <c r="BS103" s="1509" t="s">
        <v>1890</v>
      </c>
      <c r="BT103" s="1509" t="s">
        <v>1890</v>
      </c>
      <c r="BU103" s="1509" t="s">
        <v>1890</v>
      </c>
      <c r="BV103" s="1509" t="s">
        <v>1890</v>
      </c>
      <c r="BW103" s="1509" t="s">
        <v>1890</v>
      </c>
      <c r="BX103" s="1509" t="s">
        <v>1890</v>
      </c>
      <c r="BY103" s="1509" t="s">
        <v>1890</v>
      </c>
      <c r="BZ103" s="1509" t="s">
        <v>1890</v>
      </c>
      <c r="CA103" s="1509" t="s">
        <v>1890</v>
      </c>
      <c r="CB103" s="1509" t="s">
        <v>1890</v>
      </c>
      <c r="CC103" s="1509" t="s">
        <v>1890</v>
      </c>
      <c r="CD103" s="1509" t="s">
        <v>1890</v>
      </c>
      <c r="CE103" s="1509" t="s">
        <v>1890</v>
      </c>
      <c r="CF103" s="1509" t="s">
        <v>1890</v>
      </c>
      <c r="CG103" s="1509" t="s">
        <v>1890</v>
      </c>
      <c r="CH103" s="1509" t="s">
        <v>1890</v>
      </c>
      <c r="CI103" s="1509" t="s">
        <v>1890</v>
      </c>
      <c r="CJ103" s="1509" t="s">
        <v>1890</v>
      </c>
      <c r="CK103" s="1509" t="s">
        <v>1890</v>
      </c>
      <c r="CL103" s="1509" t="s">
        <v>1890</v>
      </c>
      <c r="CM103" s="1509" t="s">
        <v>1890</v>
      </c>
      <c r="CN103" s="1509" t="s">
        <v>1890</v>
      </c>
      <c r="CO103" s="1509" t="s">
        <v>1890</v>
      </c>
      <c r="CP103" s="1510" t="s">
        <v>1890</v>
      </c>
      <c r="CQ103" s="1508" t="s">
        <v>1890</v>
      </c>
      <c r="CR103" s="1508" t="s">
        <v>1890</v>
      </c>
      <c r="CS103" s="1508" t="s">
        <v>1890</v>
      </c>
      <c r="CT103" s="1508" t="s">
        <v>1890</v>
      </c>
      <c r="CU103" s="1508" t="s">
        <v>1890</v>
      </c>
      <c r="CV103" s="1508" t="s">
        <v>1890</v>
      </c>
      <c r="CW103" s="1508" t="s">
        <v>1890</v>
      </c>
      <c r="CX103" s="1508" t="s">
        <v>1890</v>
      </c>
      <c r="CY103" s="1508" t="s">
        <v>1890</v>
      </c>
      <c r="CZ103" s="1508" t="s">
        <v>1890</v>
      </c>
      <c r="DA103" s="1508" t="s">
        <v>1890</v>
      </c>
      <c r="DB103" s="1508" t="s">
        <v>1890</v>
      </c>
      <c r="DC103" s="1508" t="s">
        <v>1890</v>
      </c>
      <c r="DD103" s="1508" t="s">
        <v>1890</v>
      </c>
      <c r="DE103" s="1508" t="s">
        <v>1890</v>
      </c>
      <c r="DF103" s="1508" t="s">
        <v>1890</v>
      </c>
      <c r="DG103" s="1508" t="s">
        <v>1890</v>
      </c>
      <c r="DH103" s="1508" t="s">
        <v>1890</v>
      </c>
      <c r="DI103" s="1508" t="s">
        <v>1890</v>
      </c>
      <c r="DJ103" s="1508" t="s">
        <v>1890</v>
      </c>
      <c r="DK103" s="1508" t="s">
        <v>1890</v>
      </c>
      <c r="DL103" s="1508" t="s">
        <v>1890</v>
      </c>
      <c r="DM103" s="1508" t="s">
        <v>1890</v>
      </c>
      <c r="DN103" s="1508" t="s">
        <v>1890</v>
      </c>
      <c r="DO103" s="1508" t="s">
        <v>1890</v>
      </c>
      <c r="DP103" s="1508" t="s">
        <v>1890</v>
      </c>
      <c r="DQ103" s="1508" t="s">
        <v>1890</v>
      </c>
      <c r="DR103" s="1508" t="s">
        <v>1890</v>
      </c>
      <c r="DS103" s="1508" t="s">
        <v>1890</v>
      </c>
      <c r="DT103" s="1233" t="s">
        <v>1890</v>
      </c>
      <c r="DU103" s="1233" t="s">
        <v>1890</v>
      </c>
      <c r="DV103" s="1233" t="s">
        <v>1890</v>
      </c>
      <c r="DW103" s="1233" t="s">
        <v>1890</v>
      </c>
      <c r="DX103" s="1233" t="s">
        <v>1890</v>
      </c>
      <c r="DY103" s="1233" t="s">
        <v>1890</v>
      </c>
    </row>
    <row r="104" spans="2:129" ht="14.4" thickBot="1" x14ac:dyDescent="0.3">
      <c r="B104" s="1668"/>
      <c r="C104" s="1505" t="s">
        <v>1620</v>
      </c>
      <c r="D104" s="1439" t="s">
        <v>1752</v>
      </c>
      <c r="E104" s="1267" t="s">
        <v>819</v>
      </c>
      <c r="F104" s="1438" t="s">
        <v>1890</v>
      </c>
      <c r="G104" s="1438" t="s">
        <v>1890</v>
      </c>
      <c r="H104" s="1439" t="s">
        <v>84</v>
      </c>
      <c r="I104" s="1476" t="s">
        <v>1890</v>
      </c>
      <c r="J104" s="1477" t="s">
        <v>1890</v>
      </c>
      <c r="K104" s="1477" t="s">
        <v>1890</v>
      </c>
      <c r="L104" s="1477" t="s">
        <v>1890</v>
      </c>
      <c r="M104" s="1477" t="s">
        <v>1890</v>
      </c>
      <c r="N104" s="1509" t="s">
        <v>1890</v>
      </c>
      <c r="O104" s="1509">
        <v>0.12608637937343303</v>
      </c>
      <c r="P104" s="1509">
        <v>0.13612530237831202</v>
      </c>
      <c r="Q104" s="1509">
        <v>0.14438866841699155</v>
      </c>
      <c r="R104" s="1509">
        <v>0.15094080577649438</v>
      </c>
      <c r="S104" s="1509">
        <v>0.1560039578670446</v>
      </c>
      <c r="T104" s="1509">
        <v>0.15976319372915801</v>
      </c>
      <c r="U104" s="1509">
        <v>0.16238756296638543</v>
      </c>
      <c r="V104" s="1509">
        <v>0.16403576197490791</v>
      </c>
      <c r="W104" s="1509">
        <v>0.16483633058723793</v>
      </c>
      <c r="X104" s="1509">
        <v>0.16490128918036054</v>
      </c>
      <c r="Y104" s="1509">
        <v>0.16486841690996457</v>
      </c>
      <c r="Z104" s="1509">
        <v>0.16472803246811191</v>
      </c>
      <c r="AA104" s="1509">
        <v>0.16397587426438218</v>
      </c>
      <c r="AB104" s="1509">
        <v>0.16270403502211933</v>
      </c>
      <c r="AC104" s="1509">
        <v>0.16099084514906822</v>
      </c>
      <c r="AD104" s="1509">
        <v>0.15890236929793242</v>
      </c>
      <c r="AE104" s="1509">
        <v>0.15650269483724738</v>
      </c>
      <c r="AF104" s="1509">
        <v>0.15384529481570181</v>
      </c>
      <c r="AG104" s="1509">
        <v>0.15097819760343426</v>
      </c>
      <c r="AH104" s="1509">
        <v>0.14794461298585446</v>
      </c>
      <c r="AI104" s="1509">
        <v>0.14505200934023771</v>
      </c>
      <c r="AJ104" s="1509">
        <v>0.14227585720075223</v>
      </c>
      <c r="AK104" s="1509">
        <v>0.13933484591160666</v>
      </c>
      <c r="AL104" s="1509">
        <v>0.13626721754692633</v>
      </c>
      <c r="AM104" s="1509">
        <v>0.13310680014654708</v>
      </c>
      <c r="AN104" s="1509">
        <v>0.1301672941642979</v>
      </c>
      <c r="AO104" s="1509">
        <v>0.12743510922328102</v>
      </c>
      <c r="AP104" s="1509">
        <v>0.12462504523122969</v>
      </c>
      <c r="AQ104" s="1509">
        <v>0.12175880570987983</v>
      </c>
      <c r="AR104" s="1509">
        <v>0.11885570137340531</v>
      </c>
      <c r="AS104" s="1509">
        <v>0.11687396409995024</v>
      </c>
      <c r="AT104" s="1509">
        <v>0.11517889155279987</v>
      </c>
      <c r="AU104" s="1509">
        <v>0.11337279625995721</v>
      </c>
      <c r="AV104" s="1509">
        <v>0.11147541645691413</v>
      </c>
      <c r="AW104" s="1509">
        <v>0.10950420834584365</v>
      </c>
      <c r="AX104" s="1509">
        <v>0.10743370306141294</v>
      </c>
      <c r="AY104" s="1509">
        <v>0.10527959731370501</v>
      </c>
      <c r="AZ104" s="1509">
        <v>0.10309429635168192</v>
      </c>
      <c r="BA104" s="1509">
        <v>0.10089054802246748</v>
      </c>
      <c r="BB104" s="1509">
        <v>9.8677959040894422E-2</v>
      </c>
      <c r="BC104" s="1509">
        <v>9.6746591294848847E-2</v>
      </c>
      <c r="BD104" s="1509">
        <v>9.5060089594197927E-2</v>
      </c>
      <c r="BE104" s="1509">
        <v>9.3317451330054299E-2</v>
      </c>
      <c r="BF104" s="1509">
        <v>9.1532051938936099E-2</v>
      </c>
      <c r="BG104" s="1509">
        <v>8.9714095994387427E-2</v>
      </c>
      <c r="BH104" s="1509">
        <v>8.7841924848446204E-2</v>
      </c>
      <c r="BI104" s="1509">
        <v>8.5927619441926756E-2</v>
      </c>
      <c r="BJ104" s="1509">
        <v>8.4009203830024581E-2</v>
      </c>
      <c r="BK104" s="1509">
        <v>8.2093875255086102E-2</v>
      </c>
      <c r="BL104" s="1509">
        <v>8.0186553135813701E-2</v>
      </c>
      <c r="BM104" s="1509">
        <v>7.8502317288189863E-2</v>
      </c>
      <c r="BN104" s="1509">
        <v>7.7012157429729708E-2</v>
      </c>
      <c r="BO104" s="1509">
        <v>7.5491523795468737E-2</v>
      </c>
      <c r="BP104" s="1509">
        <v>7.3949939535257511E-2</v>
      </c>
      <c r="BQ104" s="1509">
        <v>7.2394579470107329E-2</v>
      </c>
      <c r="BR104" s="1509">
        <v>7.0808807171372265E-2</v>
      </c>
      <c r="BS104" s="1509">
        <v>6.9201115772806784E-2</v>
      </c>
      <c r="BT104" s="1509">
        <v>6.7599325618247816E-2</v>
      </c>
      <c r="BU104" s="1509">
        <v>6.6006323556925456E-2</v>
      </c>
      <c r="BV104" s="1509">
        <v>6.442551649680929E-2</v>
      </c>
      <c r="BW104" s="1509">
        <v>6.3017651230818081E-2</v>
      </c>
      <c r="BX104" s="1509">
        <v>6.1760824206401367E-2</v>
      </c>
      <c r="BY104" s="1509">
        <v>6.0486749882735988E-2</v>
      </c>
      <c r="BZ104" s="1509">
        <v>5.9201432814040084E-2</v>
      </c>
      <c r="CA104" s="1509">
        <v>5.7910929534109548E-2</v>
      </c>
      <c r="CB104" s="1509">
        <v>5.6603568031004553E-2</v>
      </c>
      <c r="CC104" s="1509">
        <v>5.5284684782531283E-2</v>
      </c>
      <c r="CD104" s="1509">
        <v>5.3974786699551906E-2</v>
      </c>
      <c r="CE104" s="1509">
        <v>5.2676586370212476E-2</v>
      </c>
      <c r="CF104" s="1509">
        <v>5.1392374745300888E-2</v>
      </c>
      <c r="CG104" s="1509">
        <v>5.0240822010503353E-2</v>
      </c>
      <c r="CH104" s="1509">
        <v>4.9205469337172042E-2</v>
      </c>
      <c r="CI104" s="1509">
        <v>4.8161609448108655E-2</v>
      </c>
      <c r="CJ104" s="1509">
        <v>4.7113504388389432E-2</v>
      </c>
      <c r="CK104" s="1509">
        <v>4.6064835702474764E-2</v>
      </c>
      <c r="CL104" s="1509">
        <v>3.3824474148746869E-2</v>
      </c>
      <c r="CM104" s="1509">
        <v>3.299948697438719E-2</v>
      </c>
      <c r="CN104" s="1509">
        <v>3.2194621438426524E-2</v>
      </c>
      <c r="CO104" s="1509">
        <v>3.1409386769196614E-2</v>
      </c>
      <c r="CP104" s="1510">
        <v>3.0643304165069874E-2</v>
      </c>
      <c r="CQ104" s="1508" t="s">
        <v>1890</v>
      </c>
      <c r="CR104" s="1508" t="s">
        <v>1890</v>
      </c>
      <c r="CS104" s="1508" t="s">
        <v>1890</v>
      </c>
      <c r="CT104" s="1508" t="s">
        <v>1890</v>
      </c>
      <c r="CU104" s="1508" t="s">
        <v>1890</v>
      </c>
      <c r="CV104" s="1508" t="s">
        <v>1890</v>
      </c>
      <c r="CW104" s="1508" t="s">
        <v>1890</v>
      </c>
      <c r="CX104" s="1508" t="s">
        <v>1890</v>
      </c>
      <c r="CY104" s="1508" t="s">
        <v>1890</v>
      </c>
      <c r="CZ104" s="1508" t="s">
        <v>1890</v>
      </c>
      <c r="DA104" s="1508" t="s">
        <v>1890</v>
      </c>
      <c r="DB104" s="1508" t="s">
        <v>1890</v>
      </c>
      <c r="DC104" s="1508" t="s">
        <v>1890</v>
      </c>
      <c r="DD104" s="1508" t="s">
        <v>1890</v>
      </c>
      <c r="DE104" s="1508" t="s">
        <v>1890</v>
      </c>
      <c r="DF104" s="1508" t="s">
        <v>1890</v>
      </c>
      <c r="DG104" s="1508" t="s">
        <v>1890</v>
      </c>
      <c r="DH104" s="1508" t="s">
        <v>1890</v>
      </c>
      <c r="DI104" s="1508" t="s">
        <v>1890</v>
      </c>
      <c r="DJ104" s="1508" t="s">
        <v>1890</v>
      </c>
      <c r="DK104" s="1508" t="s">
        <v>1890</v>
      </c>
      <c r="DL104" s="1508" t="s">
        <v>1890</v>
      </c>
      <c r="DM104" s="1508" t="s">
        <v>1890</v>
      </c>
      <c r="DN104" s="1508" t="s">
        <v>1890</v>
      </c>
      <c r="DO104" s="1508" t="s">
        <v>1890</v>
      </c>
      <c r="DP104" s="1508" t="s">
        <v>1890</v>
      </c>
      <c r="DQ104" s="1508" t="s">
        <v>1890</v>
      </c>
      <c r="DR104" s="1508" t="s">
        <v>1890</v>
      </c>
      <c r="DS104" s="1508" t="s">
        <v>1890</v>
      </c>
      <c r="DT104" s="1233" t="s">
        <v>1890</v>
      </c>
      <c r="DU104" s="1233" t="s">
        <v>1890</v>
      </c>
      <c r="DV104" s="1233" t="s">
        <v>1890</v>
      </c>
      <c r="DW104" s="1233" t="s">
        <v>1890</v>
      </c>
      <c r="DX104" s="1233" t="s">
        <v>1890</v>
      </c>
      <c r="DY104" s="1233" t="s">
        <v>1890</v>
      </c>
    </row>
    <row r="105" spans="2:129" ht="14.4" thickBot="1" x14ac:dyDescent="0.3">
      <c r="B105" s="1668"/>
      <c r="C105" s="1505" t="s">
        <v>1620</v>
      </c>
      <c r="D105" s="1439" t="s">
        <v>1752</v>
      </c>
      <c r="E105" s="1267" t="s">
        <v>820</v>
      </c>
      <c r="F105" s="1438" t="s">
        <v>1890</v>
      </c>
      <c r="G105" s="1438" t="s">
        <v>1890</v>
      </c>
      <c r="H105" s="1439" t="s">
        <v>84</v>
      </c>
      <c r="I105" s="1655">
        <f>IF(SUM(N104:CP104)&lt;&gt;0,SUM(N104:CP104),"")</f>
        <v>8.091557857435749</v>
      </c>
      <c r="J105" s="1656"/>
      <c r="K105" s="1656"/>
      <c r="L105" s="1656"/>
      <c r="M105" s="1657"/>
      <c r="N105" s="1509" t="s">
        <v>1890</v>
      </c>
      <c r="O105" s="1509" t="s">
        <v>1890</v>
      </c>
      <c r="P105" s="1509" t="s">
        <v>1890</v>
      </c>
      <c r="Q105" s="1509" t="s">
        <v>1890</v>
      </c>
      <c r="R105" s="1509" t="s">
        <v>1890</v>
      </c>
      <c r="S105" s="1509" t="s">
        <v>1890</v>
      </c>
      <c r="T105" s="1509" t="s">
        <v>1890</v>
      </c>
      <c r="U105" s="1509" t="s">
        <v>1890</v>
      </c>
      <c r="V105" s="1509" t="s">
        <v>1890</v>
      </c>
      <c r="W105" s="1509" t="s">
        <v>1890</v>
      </c>
      <c r="X105" s="1509" t="s">
        <v>1890</v>
      </c>
      <c r="Y105" s="1509" t="s">
        <v>1890</v>
      </c>
      <c r="Z105" s="1509" t="s">
        <v>1890</v>
      </c>
      <c r="AA105" s="1509" t="s">
        <v>1890</v>
      </c>
      <c r="AB105" s="1509" t="s">
        <v>1890</v>
      </c>
      <c r="AC105" s="1509" t="s">
        <v>1890</v>
      </c>
      <c r="AD105" s="1509" t="s">
        <v>1890</v>
      </c>
      <c r="AE105" s="1509" t="s">
        <v>1890</v>
      </c>
      <c r="AF105" s="1509" t="s">
        <v>1890</v>
      </c>
      <c r="AG105" s="1509" t="s">
        <v>1890</v>
      </c>
      <c r="AH105" s="1509" t="s">
        <v>1890</v>
      </c>
      <c r="AI105" s="1509" t="s">
        <v>1890</v>
      </c>
      <c r="AJ105" s="1509" t="s">
        <v>1890</v>
      </c>
      <c r="AK105" s="1509" t="s">
        <v>1890</v>
      </c>
      <c r="AL105" s="1509" t="s">
        <v>1890</v>
      </c>
      <c r="AM105" s="1509" t="s">
        <v>1890</v>
      </c>
      <c r="AN105" s="1509" t="s">
        <v>1890</v>
      </c>
      <c r="AO105" s="1509" t="s">
        <v>1890</v>
      </c>
      <c r="AP105" s="1509" t="s">
        <v>1890</v>
      </c>
      <c r="AQ105" s="1509" t="s">
        <v>1890</v>
      </c>
      <c r="AR105" s="1509" t="s">
        <v>1890</v>
      </c>
      <c r="AS105" s="1509" t="s">
        <v>1890</v>
      </c>
      <c r="AT105" s="1509" t="s">
        <v>1890</v>
      </c>
      <c r="AU105" s="1509" t="s">
        <v>1890</v>
      </c>
      <c r="AV105" s="1509" t="s">
        <v>1890</v>
      </c>
      <c r="AW105" s="1509" t="s">
        <v>1890</v>
      </c>
      <c r="AX105" s="1509" t="s">
        <v>1890</v>
      </c>
      <c r="AY105" s="1509" t="s">
        <v>1890</v>
      </c>
      <c r="AZ105" s="1509" t="s">
        <v>1890</v>
      </c>
      <c r="BA105" s="1509" t="s">
        <v>1890</v>
      </c>
      <c r="BB105" s="1509" t="s">
        <v>1890</v>
      </c>
      <c r="BC105" s="1509" t="s">
        <v>1890</v>
      </c>
      <c r="BD105" s="1509" t="s">
        <v>1890</v>
      </c>
      <c r="BE105" s="1509" t="s">
        <v>1890</v>
      </c>
      <c r="BF105" s="1509" t="s">
        <v>1890</v>
      </c>
      <c r="BG105" s="1509" t="s">
        <v>1890</v>
      </c>
      <c r="BH105" s="1509" t="s">
        <v>1890</v>
      </c>
      <c r="BI105" s="1509" t="s">
        <v>1890</v>
      </c>
      <c r="BJ105" s="1509" t="s">
        <v>1890</v>
      </c>
      <c r="BK105" s="1509" t="s">
        <v>1890</v>
      </c>
      <c r="BL105" s="1509" t="s">
        <v>1890</v>
      </c>
      <c r="BM105" s="1509" t="s">
        <v>1890</v>
      </c>
      <c r="BN105" s="1509" t="s">
        <v>1890</v>
      </c>
      <c r="BO105" s="1509" t="s">
        <v>1890</v>
      </c>
      <c r="BP105" s="1509" t="s">
        <v>1890</v>
      </c>
      <c r="BQ105" s="1509" t="s">
        <v>1890</v>
      </c>
      <c r="BR105" s="1509" t="s">
        <v>1890</v>
      </c>
      <c r="BS105" s="1509" t="s">
        <v>1890</v>
      </c>
      <c r="BT105" s="1509" t="s">
        <v>1890</v>
      </c>
      <c r="BU105" s="1509" t="s">
        <v>1890</v>
      </c>
      <c r="BV105" s="1509" t="s">
        <v>1890</v>
      </c>
      <c r="BW105" s="1509" t="s">
        <v>1890</v>
      </c>
      <c r="BX105" s="1509" t="s">
        <v>1890</v>
      </c>
      <c r="BY105" s="1509" t="s">
        <v>1890</v>
      </c>
      <c r="BZ105" s="1509" t="s">
        <v>1890</v>
      </c>
      <c r="CA105" s="1509" t="s">
        <v>1890</v>
      </c>
      <c r="CB105" s="1509" t="s">
        <v>1890</v>
      </c>
      <c r="CC105" s="1509" t="s">
        <v>1890</v>
      </c>
      <c r="CD105" s="1509" t="s">
        <v>1890</v>
      </c>
      <c r="CE105" s="1509" t="s">
        <v>1890</v>
      </c>
      <c r="CF105" s="1509" t="s">
        <v>1890</v>
      </c>
      <c r="CG105" s="1509" t="s">
        <v>1890</v>
      </c>
      <c r="CH105" s="1509" t="s">
        <v>1890</v>
      </c>
      <c r="CI105" s="1509" t="s">
        <v>1890</v>
      </c>
      <c r="CJ105" s="1509" t="s">
        <v>1890</v>
      </c>
      <c r="CK105" s="1509" t="s">
        <v>1890</v>
      </c>
      <c r="CL105" s="1509" t="s">
        <v>1890</v>
      </c>
      <c r="CM105" s="1509" t="s">
        <v>1890</v>
      </c>
      <c r="CN105" s="1509" t="s">
        <v>1890</v>
      </c>
      <c r="CO105" s="1509" t="s">
        <v>1890</v>
      </c>
      <c r="CP105" s="1510" t="s">
        <v>1890</v>
      </c>
      <c r="CQ105" s="1508" t="s">
        <v>1890</v>
      </c>
      <c r="CR105" s="1508" t="s">
        <v>1890</v>
      </c>
      <c r="CS105" s="1508" t="s">
        <v>1890</v>
      </c>
      <c r="CT105" s="1508" t="s">
        <v>1890</v>
      </c>
      <c r="CU105" s="1508" t="s">
        <v>1890</v>
      </c>
      <c r="CV105" s="1508" t="s">
        <v>1890</v>
      </c>
      <c r="CW105" s="1508" t="s">
        <v>1890</v>
      </c>
      <c r="CX105" s="1508" t="s">
        <v>1890</v>
      </c>
      <c r="CY105" s="1508" t="s">
        <v>1890</v>
      </c>
      <c r="CZ105" s="1508" t="s">
        <v>1890</v>
      </c>
      <c r="DA105" s="1508" t="s">
        <v>1890</v>
      </c>
      <c r="DB105" s="1508" t="s">
        <v>1890</v>
      </c>
      <c r="DC105" s="1508" t="s">
        <v>1890</v>
      </c>
      <c r="DD105" s="1508" t="s">
        <v>1890</v>
      </c>
      <c r="DE105" s="1508" t="s">
        <v>1890</v>
      </c>
      <c r="DF105" s="1508" t="s">
        <v>1890</v>
      </c>
      <c r="DG105" s="1508" t="s">
        <v>1890</v>
      </c>
      <c r="DH105" s="1508" t="s">
        <v>1890</v>
      </c>
      <c r="DI105" s="1508" t="s">
        <v>1890</v>
      </c>
      <c r="DJ105" s="1508" t="s">
        <v>1890</v>
      </c>
      <c r="DK105" s="1508" t="s">
        <v>1890</v>
      </c>
      <c r="DL105" s="1508" t="s">
        <v>1890</v>
      </c>
      <c r="DM105" s="1508" t="s">
        <v>1890</v>
      </c>
      <c r="DN105" s="1508" t="s">
        <v>1890</v>
      </c>
      <c r="DO105" s="1508" t="s">
        <v>1890</v>
      </c>
      <c r="DP105" s="1508" t="s">
        <v>1890</v>
      </c>
      <c r="DQ105" s="1508" t="s">
        <v>1890</v>
      </c>
      <c r="DR105" s="1508" t="s">
        <v>1890</v>
      </c>
      <c r="DS105" s="1508" t="s">
        <v>1890</v>
      </c>
      <c r="DT105" s="1233" t="s">
        <v>1890</v>
      </c>
      <c r="DU105" s="1233" t="s">
        <v>1890</v>
      </c>
      <c r="DV105" s="1233" t="s">
        <v>1890</v>
      </c>
      <c r="DW105" s="1233" t="s">
        <v>1890</v>
      </c>
      <c r="DX105" s="1233" t="s">
        <v>1890</v>
      </c>
      <c r="DY105" s="1233" t="s">
        <v>1890</v>
      </c>
    </row>
    <row r="106" spans="2:129" x14ac:dyDescent="0.25">
      <c r="B106" s="1668"/>
      <c r="C106" s="1505" t="s">
        <v>1621</v>
      </c>
      <c r="D106" s="1439" t="s">
        <v>1753</v>
      </c>
      <c r="E106" s="1267" t="s">
        <v>815</v>
      </c>
      <c r="F106" s="1438" t="s">
        <v>1890</v>
      </c>
      <c r="G106" s="1438" t="s">
        <v>1890</v>
      </c>
      <c r="H106" s="1439" t="s">
        <v>84</v>
      </c>
      <c r="I106" s="1476" t="s">
        <v>1890</v>
      </c>
      <c r="J106" s="1477" t="s">
        <v>1890</v>
      </c>
      <c r="K106" s="1477" t="s">
        <v>1890</v>
      </c>
      <c r="L106" s="1477" t="s">
        <v>1890</v>
      </c>
      <c r="M106" s="1477" t="s">
        <v>1890</v>
      </c>
      <c r="N106" s="1509" t="s">
        <v>1890</v>
      </c>
      <c r="O106" s="1509">
        <v>0.50736605186302008</v>
      </c>
      <c r="P106" s="1509">
        <v>0.47793455191216833</v>
      </c>
      <c r="Q106" s="1509">
        <v>0.43945905459324169</v>
      </c>
      <c r="R106" s="1509">
        <v>0.40438330810975931</v>
      </c>
      <c r="S106" s="1509">
        <v>0.37219019825697713</v>
      </c>
      <c r="T106" s="1509">
        <v>0.34202153550361802</v>
      </c>
      <c r="U106" s="1509">
        <v>0.31473550938095923</v>
      </c>
      <c r="V106" s="1509">
        <v>0.28985901540380932</v>
      </c>
      <c r="W106" s="1509">
        <v>0.26648985432133865</v>
      </c>
      <c r="X106" s="1509">
        <v>0.24505712089918563</v>
      </c>
      <c r="Y106" s="1509">
        <v>0.28419884945537349</v>
      </c>
      <c r="Z106" s="1509">
        <v>0.26134714695370226</v>
      </c>
      <c r="AA106" s="1509">
        <v>0.24035982270022599</v>
      </c>
      <c r="AB106" s="1509">
        <v>0.22121834530228421</v>
      </c>
      <c r="AC106" s="1509">
        <v>0.20334505308321527</v>
      </c>
      <c r="AD106" s="1509">
        <v>0.18672402552697107</v>
      </c>
      <c r="AE106" s="1509">
        <v>0.17189945491849323</v>
      </c>
      <c r="AF106" s="1509">
        <v>0.15774190662198564</v>
      </c>
      <c r="AG106" s="1509">
        <v>0.14536499818003726</v>
      </c>
      <c r="AH106" s="1509">
        <v>0.13365592843035679</v>
      </c>
      <c r="AI106" s="1509">
        <v>0.17756314494522221</v>
      </c>
      <c r="AJ106" s="1509">
        <v>0.16308284696940314</v>
      </c>
      <c r="AK106" s="1509">
        <v>0.14877961879947532</v>
      </c>
      <c r="AL106" s="1509">
        <v>0.13692544680394372</v>
      </c>
      <c r="AM106" s="1509">
        <v>0.12521083292984261</v>
      </c>
      <c r="AN106" s="1509">
        <v>0.12210751946263237</v>
      </c>
      <c r="AO106" s="1509">
        <v>0.1121612634306063</v>
      </c>
      <c r="AP106" s="1509">
        <v>0.10307514215946162</v>
      </c>
      <c r="AQ106" s="1509">
        <v>9.4915872183554253E-2</v>
      </c>
      <c r="AR106" s="1509">
        <v>8.760859737089699E-2</v>
      </c>
      <c r="AS106" s="1509">
        <v>0.13743569219170848</v>
      </c>
      <c r="AT106" s="1509">
        <v>0.12650535462513882</v>
      </c>
      <c r="AU106" s="1509">
        <v>0.11716216818111501</v>
      </c>
      <c r="AV106" s="1509">
        <v>0.10774477595873475</v>
      </c>
      <c r="AW106" s="1509">
        <v>9.9923947217621073E-2</v>
      </c>
      <c r="AX106" s="1509">
        <v>9.1263637587036359E-2</v>
      </c>
      <c r="AY106" s="1509">
        <v>8.3539524715635943E-2</v>
      </c>
      <c r="AZ106" s="1509">
        <v>7.5963548560249824E-2</v>
      </c>
      <c r="BA106" s="1509">
        <v>7.1100166481642302E-2</v>
      </c>
      <c r="BB106" s="1509">
        <v>6.4933007463716663E-2</v>
      </c>
      <c r="BC106" s="1509">
        <v>0.11543008535038128</v>
      </c>
      <c r="BD106" s="1509">
        <v>0.10642491412706591</v>
      </c>
      <c r="BE106" s="1509">
        <v>9.7510289160904026E-2</v>
      </c>
      <c r="BF106" s="1509">
        <v>9.1199119338172124E-2</v>
      </c>
      <c r="BG106" s="1509">
        <v>8.2630415938836313E-2</v>
      </c>
      <c r="BH106" s="1509">
        <v>7.5796899925875766E-2</v>
      </c>
      <c r="BI106" s="1509">
        <v>6.9710566298248802E-2</v>
      </c>
      <c r="BJ106" s="1509">
        <v>6.3781331085828646E-2</v>
      </c>
      <c r="BK106" s="1509">
        <v>6.0449077187092318E-2</v>
      </c>
      <c r="BL106" s="1509">
        <v>5.4741910838611595E-2</v>
      </c>
      <c r="BM106" s="1509">
        <v>0.10611120767495238</v>
      </c>
      <c r="BN106" s="1509">
        <v>9.4536508401010189E-2</v>
      </c>
      <c r="BO106" s="1509">
        <v>8.7642341823364001E-2</v>
      </c>
      <c r="BP106" s="1509">
        <v>8.1806152070046406E-2</v>
      </c>
      <c r="BQ106" s="1509">
        <v>7.5433957600012688E-2</v>
      </c>
      <c r="BR106" s="1509">
        <v>6.8799818709517346E-2</v>
      </c>
      <c r="BS106" s="1509">
        <v>6.7797716515108519E-2</v>
      </c>
      <c r="BT106" s="1509">
        <v>6.2188517342692255E-2</v>
      </c>
      <c r="BU106" s="1509">
        <v>5.5959716551172357E-2</v>
      </c>
      <c r="BV106" s="1509">
        <v>5.0480003545794079E-2</v>
      </c>
      <c r="BW106" s="1509">
        <v>0.10539888835913255</v>
      </c>
      <c r="BX106" s="1509">
        <v>9.2812262601085785E-2</v>
      </c>
      <c r="BY106" s="1509">
        <v>8.0709699748398894E-2</v>
      </c>
      <c r="BZ106" s="1509">
        <v>6.8020531343794391E-2</v>
      </c>
      <c r="CA106" s="1509">
        <v>6.6667126624174095E-2</v>
      </c>
      <c r="CB106" s="1509">
        <v>6.6103067251583311E-2</v>
      </c>
      <c r="CC106" s="1509">
        <v>6.5669408127905629E-2</v>
      </c>
      <c r="CD106" s="1509">
        <v>6.5460912081524811E-2</v>
      </c>
      <c r="CE106" s="1509">
        <v>6.4385785659705236E-2</v>
      </c>
      <c r="CF106" s="1509">
        <v>6.4923778625526465E-2</v>
      </c>
      <c r="CG106" s="1509">
        <v>0.14011529108149542</v>
      </c>
      <c r="CH106" s="1509">
        <v>0.13979010986517865</v>
      </c>
      <c r="CI106" s="1509">
        <v>0.1365986746362651</v>
      </c>
      <c r="CJ106" s="1509">
        <v>0.1378387772130914</v>
      </c>
      <c r="CK106" s="1509">
        <v>0.13553925176257628</v>
      </c>
      <c r="CL106" s="1509" t="s">
        <v>1890</v>
      </c>
      <c r="CM106" s="1509" t="s">
        <v>1890</v>
      </c>
      <c r="CN106" s="1509" t="s">
        <v>1890</v>
      </c>
      <c r="CO106" s="1509" t="s">
        <v>1890</v>
      </c>
      <c r="CP106" s="1510" t="s">
        <v>1890</v>
      </c>
      <c r="CQ106" s="1508" t="s">
        <v>1890</v>
      </c>
      <c r="CR106" s="1508" t="s">
        <v>1890</v>
      </c>
      <c r="CS106" s="1508" t="s">
        <v>1890</v>
      </c>
      <c r="CT106" s="1508" t="s">
        <v>1890</v>
      </c>
      <c r="CU106" s="1508" t="s">
        <v>1890</v>
      </c>
      <c r="CV106" s="1508" t="s">
        <v>1890</v>
      </c>
      <c r="CW106" s="1508" t="s">
        <v>1890</v>
      </c>
      <c r="CX106" s="1508" t="s">
        <v>1890</v>
      </c>
      <c r="CY106" s="1508" t="s">
        <v>1890</v>
      </c>
      <c r="CZ106" s="1508" t="s">
        <v>1890</v>
      </c>
      <c r="DA106" s="1508" t="s">
        <v>1890</v>
      </c>
      <c r="DB106" s="1508" t="s">
        <v>1890</v>
      </c>
      <c r="DC106" s="1508" t="s">
        <v>1890</v>
      </c>
      <c r="DD106" s="1508" t="s">
        <v>1890</v>
      </c>
      <c r="DE106" s="1508" t="s">
        <v>1890</v>
      </c>
      <c r="DF106" s="1508" t="s">
        <v>1890</v>
      </c>
      <c r="DG106" s="1508" t="s">
        <v>1890</v>
      </c>
      <c r="DH106" s="1508" t="s">
        <v>1890</v>
      </c>
      <c r="DI106" s="1508" t="s">
        <v>1890</v>
      </c>
      <c r="DJ106" s="1508" t="s">
        <v>1890</v>
      </c>
      <c r="DK106" s="1508" t="s">
        <v>1890</v>
      </c>
      <c r="DL106" s="1508" t="s">
        <v>1890</v>
      </c>
      <c r="DM106" s="1508" t="s">
        <v>1890</v>
      </c>
      <c r="DN106" s="1508" t="s">
        <v>1890</v>
      </c>
      <c r="DO106" s="1508" t="s">
        <v>1890</v>
      </c>
      <c r="DP106" s="1508" t="s">
        <v>1890</v>
      </c>
      <c r="DQ106" s="1508" t="s">
        <v>1890</v>
      </c>
      <c r="DR106" s="1508" t="s">
        <v>1890</v>
      </c>
      <c r="DS106" s="1508" t="s">
        <v>1890</v>
      </c>
      <c r="DT106" s="1233" t="s">
        <v>1890</v>
      </c>
      <c r="DU106" s="1233" t="s">
        <v>1890</v>
      </c>
      <c r="DV106" s="1233" t="s">
        <v>1890</v>
      </c>
      <c r="DW106" s="1233" t="s">
        <v>1890</v>
      </c>
      <c r="DX106" s="1233" t="s">
        <v>1890</v>
      </c>
      <c r="DY106" s="1233" t="s">
        <v>1890</v>
      </c>
    </row>
    <row r="107" spans="2:129" x14ac:dyDescent="0.25">
      <c r="B107" s="1668"/>
      <c r="C107" s="1505" t="s">
        <v>1621</v>
      </c>
      <c r="D107" s="1439" t="s">
        <v>1753</v>
      </c>
      <c r="E107" s="1267" t="s">
        <v>812</v>
      </c>
      <c r="F107" s="1438" t="s">
        <v>1890</v>
      </c>
      <c r="G107" s="1438" t="s">
        <v>1890</v>
      </c>
      <c r="H107" s="1439" t="s">
        <v>84</v>
      </c>
      <c r="I107" s="1476" t="s">
        <v>1890</v>
      </c>
      <c r="J107" s="1477" t="s">
        <v>1890</v>
      </c>
      <c r="K107" s="1477" t="s">
        <v>1890</v>
      </c>
      <c r="L107" s="1477" t="s">
        <v>1890</v>
      </c>
      <c r="M107" s="1477" t="s">
        <v>1890</v>
      </c>
      <c r="N107" s="1509" t="s">
        <v>1890</v>
      </c>
      <c r="O107" s="1509">
        <v>0.12260986054503321</v>
      </c>
      <c r="P107" s="1509">
        <v>0.12260986054503316</v>
      </c>
      <c r="Q107" s="1509">
        <v>0.1226098605450332</v>
      </c>
      <c r="R107" s="1509">
        <v>0.12260986054503317</v>
      </c>
      <c r="S107" s="1509">
        <v>0.12260986054503321</v>
      </c>
      <c r="T107" s="1509">
        <v>0.1226098605450332</v>
      </c>
      <c r="U107" s="1509">
        <v>0.1226098605450332</v>
      </c>
      <c r="V107" s="1509">
        <v>0.1226098605450332</v>
      </c>
      <c r="W107" s="1509">
        <v>0.12260986054503317</v>
      </c>
      <c r="X107" s="1509">
        <v>0.12260986054503319</v>
      </c>
      <c r="Y107" s="1509">
        <v>0.12260986054503316</v>
      </c>
      <c r="Z107" s="1509">
        <v>0.12260986054503323</v>
      </c>
      <c r="AA107" s="1509">
        <v>0.12260986054503321</v>
      </c>
      <c r="AB107" s="1509">
        <v>0.1226098605450332</v>
      </c>
      <c r="AC107" s="1509">
        <v>0.12260986054503312</v>
      </c>
      <c r="AD107" s="1509">
        <v>0.12260986054503317</v>
      </c>
      <c r="AE107" s="1509">
        <v>0.12260986054503323</v>
      </c>
      <c r="AF107" s="1509">
        <v>0.1226098605450332</v>
      </c>
      <c r="AG107" s="1509">
        <v>0.1226098605450332</v>
      </c>
      <c r="AH107" s="1509">
        <v>0.12260986054503319</v>
      </c>
      <c r="AI107" s="1509">
        <v>0.1226098605450332</v>
      </c>
      <c r="AJ107" s="1509">
        <v>0.12260986054503317</v>
      </c>
      <c r="AK107" s="1509">
        <v>0.12260986054503319</v>
      </c>
      <c r="AL107" s="1509">
        <v>0.12260986054503317</v>
      </c>
      <c r="AM107" s="1509">
        <v>0.12260986054503319</v>
      </c>
      <c r="AN107" s="1509">
        <v>0.12260986054503319</v>
      </c>
      <c r="AO107" s="1509">
        <v>0.12260986054503319</v>
      </c>
      <c r="AP107" s="1509">
        <v>0.12260986054503317</v>
      </c>
      <c r="AQ107" s="1509">
        <v>0.1226098605450332</v>
      </c>
      <c r="AR107" s="1509">
        <v>0.12260986054503317</v>
      </c>
      <c r="AS107" s="1509">
        <v>0.12260986054503317</v>
      </c>
      <c r="AT107" s="1509">
        <v>0.12260986054503316</v>
      </c>
      <c r="AU107" s="1509">
        <v>0.12260986054503319</v>
      </c>
      <c r="AV107" s="1509">
        <v>0.12260986054503319</v>
      </c>
      <c r="AW107" s="1509">
        <v>0.1226098605450332</v>
      </c>
      <c r="AX107" s="1509">
        <v>0.12260986054503317</v>
      </c>
      <c r="AY107" s="1509">
        <v>0.12260986054503317</v>
      </c>
      <c r="AZ107" s="1509">
        <v>0.1226098605450332</v>
      </c>
      <c r="BA107" s="1509">
        <v>0.12260986054503319</v>
      </c>
      <c r="BB107" s="1509">
        <v>0.12260986054503319</v>
      </c>
      <c r="BC107" s="1509">
        <v>0.12260986054503319</v>
      </c>
      <c r="BD107" s="1509">
        <v>0.12260986054503317</v>
      </c>
      <c r="BE107" s="1509">
        <v>0.12260986054503319</v>
      </c>
      <c r="BF107" s="1509">
        <v>0.12260986054503317</v>
      </c>
      <c r="BG107" s="1509">
        <v>0.12260986054503319</v>
      </c>
      <c r="BH107" s="1509">
        <v>0.12260986054503316</v>
      </c>
      <c r="BI107" s="1509">
        <v>0.12260986054503319</v>
      </c>
      <c r="BJ107" s="1509">
        <v>0.12260986054503319</v>
      </c>
      <c r="BK107" s="1509">
        <v>0.12260986054503319</v>
      </c>
      <c r="BL107" s="1509">
        <v>0.12260986054503319</v>
      </c>
      <c r="BM107" s="1509">
        <v>0.1226098605450332</v>
      </c>
      <c r="BN107" s="1509">
        <v>0.12260986054503317</v>
      </c>
      <c r="BO107" s="1509">
        <v>0.12260986054503319</v>
      </c>
      <c r="BP107" s="1509">
        <v>0.12260986054503317</v>
      </c>
      <c r="BQ107" s="1509">
        <v>0.12260986054503319</v>
      </c>
      <c r="BR107" s="1509">
        <v>0.12260986054503317</v>
      </c>
      <c r="BS107" s="1509">
        <v>0.12260986054503319</v>
      </c>
      <c r="BT107" s="1509">
        <v>0.12260986054503319</v>
      </c>
      <c r="BU107" s="1509">
        <v>0.1226098605450332</v>
      </c>
      <c r="BV107" s="1509">
        <v>0.12260986054503319</v>
      </c>
      <c r="BW107" s="1509">
        <v>0.1226098605450332</v>
      </c>
      <c r="BX107" s="1509">
        <v>0.12260986054503319</v>
      </c>
      <c r="BY107" s="1509">
        <v>0.12260986054503319</v>
      </c>
      <c r="BZ107" s="1509">
        <v>0.12260986054503319</v>
      </c>
      <c r="CA107" s="1509">
        <v>0.12260986054503317</v>
      </c>
      <c r="CB107" s="1509">
        <v>0.12260986054503319</v>
      </c>
      <c r="CC107" s="1509">
        <v>0.12260986054503321</v>
      </c>
      <c r="CD107" s="1509">
        <v>0.1226098605450332</v>
      </c>
      <c r="CE107" s="1509">
        <v>0.12260986054503319</v>
      </c>
      <c r="CF107" s="1509">
        <v>0.12260986054503319</v>
      </c>
      <c r="CG107" s="1509">
        <v>0.12260986054503319</v>
      </c>
      <c r="CH107" s="1509">
        <v>0.1226098605450332</v>
      </c>
      <c r="CI107" s="1509">
        <v>0.12260986054503319</v>
      </c>
      <c r="CJ107" s="1509">
        <v>0.12260986054503319</v>
      </c>
      <c r="CK107" s="1509">
        <v>0.12260986054503319</v>
      </c>
      <c r="CL107" s="1509" t="s">
        <v>1890</v>
      </c>
      <c r="CM107" s="1509" t="s">
        <v>1890</v>
      </c>
      <c r="CN107" s="1509" t="s">
        <v>1890</v>
      </c>
      <c r="CO107" s="1509" t="s">
        <v>1890</v>
      </c>
      <c r="CP107" s="1510" t="s">
        <v>1890</v>
      </c>
      <c r="CQ107" s="1508" t="s">
        <v>1890</v>
      </c>
      <c r="CR107" s="1508" t="s">
        <v>1890</v>
      </c>
      <c r="CS107" s="1508" t="s">
        <v>1890</v>
      </c>
      <c r="CT107" s="1508" t="s">
        <v>1890</v>
      </c>
      <c r="CU107" s="1508" t="s">
        <v>1890</v>
      </c>
      <c r="CV107" s="1508" t="s">
        <v>1890</v>
      </c>
      <c r="CW107" s="1508" t="s">
        <v>1890</v>
      </c>
      <c r="CX107" s="1508" t="s">
        <v>1890</v>
      </c>
      <c r="CY107" s="1508" t="s">
        <v>1890</v>
      </c>
      <c r="CZ107" s="1508" t="s">
        <v>1890</v>
      </c>
      <c r="DA107" s="1508" t="s">
        <v>1890</v>
      </c>
      <c r="DB107" s="1508" t="s">
        <v>1890</v>
      </c>
      <c r="DC107" s="1508" t="s">
        <v>1890</v>
      </c>
      <c r="DD107" s="1508" t="s">
        <v>1890</v>
      </c>
      <c r="DE107" s="1508" t="s">
        <v>1890</v>
      </c>
      <c r="DF107" s="1508" t="s">
        <v>1890</v>
      </c>
      <c r="DG107" s="1508" t="s">
        <v>1890</v>
      </c>
      <c r="DH107" s="1508" t="s">
        <v>1890</v>
      </c>
      <c r="DI107" s="1508" t="s">
        <v>1890</v>
      </c>
      <c r="DJ107" s="1508" t="s">
        <v>1890</v>
      </c>
      <c r="DK107" s="1508" t="s">
        <v>1890</v>
      </c>
      <c r="DL107" s="1508" t="s">
        <v>1890</v>
      </c>
      <c r="DM107" s="1508" t="s">
        <v>1890</v>
      </c>
      <c r="DN107" s="1508" t="s">
        <v>1890</v>
      </c>
      <c r="DO107" s="1508" t="s">
        <v>1890</v>
      </c>
      <c r="DP107" s="1508" t="s">
        <v>1890</v>
      </c>
      <c r="DQ107" s="1508" t="s">
        <v>1890</v>
      </c>
      <c r="DR107" s="1508" t="s">
        <v>1890</v>
      </c>
      <c r="DS107" s="1508" t="s">
        <v>1890</v>
      </c>
      <c r="DT107" s="1233" t="s">
        <v>1890</v>
      </c>
      <c r="DU107" s="1233" t="s">
        <v>1890</v>
      </c>
      <c r="DV107" s="1233" t="s">
        <v>1890</v>
      </c>
      <c r="DW107" s="1233" t="s">
        <v>1890</v>
      </c>
      <c r="DX107" s="1233" t="s">
        <v>1890</v>
      </c>
      <c r="DY107" s="1233" t="s">
        <v>1890</v>
      </c>
    </row>
    <row r="108" spans="2:129" x14ac:dyDescent="0.25">
      <c r="B108" s="1668"/>
      <c r="C108" s="1505" t="s">
        <v>1621</v>
      </c>
      <c r="D108" s="1439" t="s">
        <v>1753</v>
      </c>
      <c r="E108" s="1267" t="s">
        <v>813</v>
      </c>
      <c r="F108" s="1438" t="s">
        <v>1890</v>
      </c>
      <c r="G108" s="1438" t="s">
        <v>1890</v>
      </c>
      <c r="H108" s="1439" t="s">
        <v>84</v>
      </c>
      <c r="I108" s="1476" t="s">
        <v>1890</v>
      </c>
      <c r="J108" s="1477" t="s">
        <v>1890</v>
      </c>
      <c r="K108" s="1477" t="s">
        <v>1890</v>
      </c>
      <c r="L108" s="1477" t="s">
        <v>1890</v>
      </c>
      <c r="M108" s="1477" t="s">
        <v>1890</v>
      </c>
      <c r="N108" s="1509" t="s">
        <v>1890</v>
      </c>
      <c r="O108" s="1509">
        <v>7.8895421064699607E-3</v>
      </c>
      <c r="P108" s="1509">
        <v>2.3210966495174141E-2</v>
      </c>
      <c r="Q108" s="1509">
        <v>3.747643707633326E-2</v>
      </c>
      <c r="R108" s="1509">
        <v>5.0598185816364931E-2</v>
      </c>
      <c r="S108" s="1509">
        <v>6.2673903840367681E-2</v>
      </c>
      <c r="T108" s="1509">
        <v>7.3779896300344927E-2</v>
      </c>
      <c r="U108" s="1509">
        <v>8.3992468348300112E-2</v>
      </c>
      <c r="V108" s="1509">
        <v>9.3393913208703258E-2</v>
      </c>
      <c r="W108" s="1509">
        <v>0.10204513813292933</v>
      </c>
      <c r="X108" s="1509">
        <v>0.10999969359760846</v>
      </c>
      <c r="Y108" s="1509">
        <v>0.11822962393662187</v>
      </c>
      <c r="Z108" s="1509">
        <v>0.12671286418078298</v>
      </c>
      <c r="AA108" s="1509">
        <v>0.13451440755890157</v>
      </c>
      <c r="AB108" s="1509">
        <v>0.14169194807134058</v>
      </c>
      <c r="AC108" s="1509">
        <v>0.14829390891623509</v>
      </c>
      <c r="AD108" s="1509">
        <v>0.15435948308862349</v>
      </c>
      <c r="AE108" s="1509">
        <v>0.15993607820955044</v>
      </c>
      <c r="AF108" s="1509">
        <v>0.16506200138150487</v>
      </c>
      <c r="AG108" s="1509">
        <v>0.16977531375117635</v>
      </c>
      <c r="AH108" s="1509">
        <v>0.17411408915996798</v>
      </c>
      <c r="AI108" s="1509">
        <v>0.17895354575095826</v>
      </c>
      <c r="AJ108" s="1509">
        <v>0.18425059092523066</v>
      </c>
      <c r="AK108" s="1509">
        <v>0.18910005226793675</v>
      </c>
      <c r="AL108" s="1509">
        <v>0.19354276603806989</v>
      </c>
      <c r="AM108" s="1509">
        <v>0.19761898518793025</v>
      </c>
      <c r="AN108" s="1509">
        <v>0.20146478556763323</v>
      </c>
      <c r="AO108" s="1509">
        <v>0.20510766514162307</v>
      </c>
      <c r="AP108" s="1509">
        <v>0.20845459124854865</v>
      </c>
      <c r="AQ108" s="1509">
        <v>0.21153335152158254</v>
      </c>
      <c r="AR108" s="1509">
        <v>0.21437160702315425</v>
      </c>
      <c r="AS108" s="1509">
        <v>0.21787104572585278</v>
      </c>
      <c r="AT108" s="1509">
        <v>0.22197532900385475</v>
      </c>
      <c r="AU108" s="1509">
        <v>0.22576435898349201</v>
      </c>
      <c r="AV108" s="1509">
        <v>0.22926166196486666</v>
      </c>
      <c r="AW108" s="1509">
        <v>0.23249091061025898</v>
      </c>
      <c r="AX108" s="1509">
        <v>0.23546387755397138</v>
      </c>
      <c r="AY108" s="1509">
        <v>0.23818206672777795</v>
      </c>
      <c r="AZ108" s="1509">
        <v>0.24066233951721797</v>
      </c>
      <c r="BA108" s="1509">
        <v>0.24294918028611939</v>
      </c>
      <c r="BB108" s="1509">
        <v>0.2450644961409697</v>
      </c>
      <c r="BC108" s="1509">
        <v>0.24786914223422893</v>
      </c>
      <c r="BD108" s="1509">
        <v>0.25131898747610326</v>
      </c>
      <c r="BE108" s="1509">
        <v>0.25449017988723116</v>
      </c>
      <c r="BF108" s="1509">
        <v>0.25742461118939181</v>
      </c>
      <c r="BG108" s="1509">
        <v>0.26012766046294933</v>
      </c>
      <c r="BH108" s="1509">
        <v>0.26259120522464557</v>
      </c>
      <c r="BI108" s="1509">
        <v>0.26485384632443071</v>
      </c>
      <c r="BJ108" s="1509">
        <v>0.26692964532875313</v>
      </c>
      <c r="BK108" s="1509">
        <v>0.26886142817739705</v>
      </c>
      <c r="BL108" s="1509">
        <v>0.27065264804119676</v>
      </c>
      <c r="BM108" s="1509">
        <v>0.27315391403408268</v>
      </c>
      <c r="BN108" s="1509">
        <v>0.27627398601906389</v>
      </c>
      <c r="BO108" s="1509">
        <v>0.27910686714005289</v>
      </c>
      <c r="BP108" s="1509">
        <v>0.28174179122009546</v>
      </c>
      <c r="BQ108" s="1509">
        <v>0.28418687492546479</v>
      </c>
      <c r="BR108" s="1509">
        <v>0.28642971014707796</v>
      </c>
      <c r="BS108" s="1509">
        <v>0.28855380181982088</v>
      </c>
      <c r="BT108" s="1509">
        <v>0.29057508775630969</v>
      </c>
      <c r="BU108" s="1509">
        <v>0.29241229279335934</v>
      </c>
      <c r="BV108" s="1509">
        <v>0.29406743044086714</v>
      </c>
      <c r="BW108" s="1509">
        <v>0.29649134720998882</v>
      </c>
      <c r="BX108" s="1509">
        <v>0.29957353060742015</v>
      </c>
      <c r="BY108" s="1509">
        <v>0.30227179712195468</v>
      </c>
      <c r="BZ108" s="1509">
        <v>0.30458455221543823</v>
      </c>
      <c r="CA108" s="1509">
        <v>0.30667894529684009</v>
      </c>
      <c r="CB108" s="1509">
        <v>0.30874352181160819</v>
      </c>
      <c r="CC108" s="1509">
        <v>0.31079258380375918</v>
      </c>
      <c r="CD108" s="1509">
        <v>0.31283166028301584</v>
      </c>
      <c r="CE108" s="1509">
        <v>0.314850776432892</v>
      </c>
      <c r="CF108" s="1509">
        <v>0.31686154015752732</v>
      </c>
      <c r="CG108" s="1509">
        <v>0.32004989769147157</v>
      </c>
      <c r="CH108" s="1509">
        <v>0.32440242667619235</v>
      </c>
      <c r="CI108" s="1509">
        <v>0.32870027227518983</v>
      </c>
      <c r="CJ108" s="1509">
        <v>0.33296777465144728</v>
      </c>
      <c r="CK108" s="1509">
        <v>0.33721880300201895</v>
      </c>
      <c r="CL108" s="1509">
        <v>0.339326438366927</v>
      </c>
      <c r="CM108" s="1509">
        <v>0.339326438366927</v>
      </c>
      <c r="CN108" s="1509">
        <v>0.339326438366927</v>
      </c>
      <c r="CO108" s="1509">
        <v>0.339326438366927</v>
      </c>
      <c r="CP108" s="1510">
        <v>0.339326438366927</v>
      </c>
      <c r="CQ108" s="1508" t="s">
        <v>1890</v>
      </c>
      <c r="CR108" s="1508" t="s">
        <v>1890</v>
      </c>
      <c r="CS108" s="1508" t="s">
        <v>1890</v>
      </c>
      <c r="CT108" s="1508" t="s">
        <v>1890</v>
      </c>
      <c r="CU108" s="1508" t="s">
        <v>1890</v>
      </c>
      <c r="CV108" s="1508" t="s">
        <v>1890</v>
      </c>
      <c r="CW108" s="1508" t="s">
        <v>1890</v>
      </c>
      <c r="CX108" s="1508" t="s">
        <v>1890</v>
      </c>
      <c r="CY108" s="1508" t="s">
        <v>1890</v>
      </c>
      <c r="CZ108" s="1508" t="s">
        <v>1890</v>
      </c>
      <c r="DA108" s="1508" t="s">
        <v>1890</v>
      </c>
      <c r="DB108" s="1508" t="s">
        <v>1890</v>
      </c>
      <c r="DC108" s="1508" t="s">
        <v>1890</v>
      </c>
      <c r="DD108" s="1508" t="s">
        <v>1890</v>
      </c>
      <c r="DE108" s="1508" t="s">
        <v>1890</v>
      </c>
      <c r="DF108" s="1508" t="s">
        <v>1890</v>
      </c>
      <c r="DG108" s="1508" t="s">
        <v>1890</v>
      </c>
      <c r="DH108" s="1508" t="s">
        <v>1890</v>
      </c>
      <c r="DI108" s="1508" t="s">
        <v>1890</v>
      </c>
      <c r="DJ108" s="1508" t="s">
        <v>1890</v>
      </c>
      <c r="DK108" s="1508" t="s">
        <v>1890</v>
      </c>
      <c r="DL108" s="1508" t="s">
        <v>1890</v>
      </c>
      <c r="DM108" s="1508" t="s">
        <v>1890</v>
      </c>
      <c r="DN108" s="1508" t="s">
        <v>1890</v>
      </c>
      <c r="DO108" s="1508" t="s">
        <v>1890</v>
      </c>
      <c r="DP108" s="1508" t="s">
        <v>1890</v>
      </c>
      <c r="DQ108" s="1508" t="s">
        <v>1890</v>
      </c>
      <c r="DR108" s="1508" t="s">
        <v>1890</v>
      </c>
      <c r="DS108" s="1508" t="s">
        <v>1890</v>
      </c>
      <c r="DT108" s="1233" t="s">
        <v>1890</v>
      </c>
      <c r="DU108" s="1233" t="s">
        <v>1890</v>
      </c>
      <c r="DV108" s="1233" t="s">
        <v>1890</v>
      </c>
      <c r="DW108" s="1233" t="s">
        <v>1890</v>
      </c>
      <c r="DX108" s="1233" t="s">
        <v>1890</v>
      </c>
      <c r="DY108" s="1233" t="s">
        <v>1890</v>
      </c>
    </row>
    <row r="109" spans="2:129" x14ac:dyDescent="0.25">
      <c r="B109" s="1668"/>
      <c r="C109" s="1505" t="s">
        <v>1621</v>
      </c>
      <c r="D109" s="1439" t="s">
        <v>1753</v>
      </c>
      <c r="E109" s="1267" t="s">
        <v>831</v>
      </c>
      <c r="F109" s="1438" t="s">
        <v>1890</v>
      </c>
      <c r="G109" s="1438" t="s">
        <v>1890</v>
      </c>
      <c r="H109" s="1439" t="s">
        <v>84</v>
      </c>
      <c r="I109" s="1476" t="s">
        <v>1890</v>
      </c>
      <c r="J109" s="1477" t="s">
        <v>1890</v>
      </c>
      <c r="K109" s="1477" t="s">
        <v>1890</v>
      </c>
      <c r="L109" s="1477" t="s">
        <v>1890</v>
      </c>
      <c r="M109" s="1477" t="s">
        <v>1890</v>
      </c>
      <c r="N109" s="1509" t="s">
        <v>1890</v>
      </c>
      <c r="O109" s="1509">
        <v>3.5000000000000003E-2</v>
      </c>
      <c r="P109" s="1509">
        <v>3.5000000000000003E-2</v>
      </c>
      <c r="Q109" s="1509">
        <v>3.5000000000000003E-2</v>
      </c>
      <c r="R109" s="1509">
        <v>3.5000000000000003E-2</v>
      </c>
      <c r="S109" s="1509">
        <v>3.5000000000000003E-2</v>
      </c>
      <c r="T109" s="1509">
        <v>3.5000000000000003E-2</v>
      </c>
      <c r="U109" s="1509">
        <v>3.5000000000000003E-2</v>
      </c>
      <c r="V109" s="1509">
        <v>3.5000000000000003E-2</v>
      </c>
      <c r="W109" s="1509">
        <v>3.5000000000000003E-2</v>
      </c>
      <c r="X109" s="1509">
        <v>3.5000000000000003E-2</v>
      </c>
      <c r="Y109" s="1509">
        <v>3.5000000000000003E-2</v>
      </c>
      <c r="Z109" s="1509">
        <v>3.5000000000000003E-2</v>
      </c>
      <c r="AA109" s="1509">
        <v>3.5000000000000003E-2</v>
      </c>
      <c r="AB109" s="1509">
        <v>3.5000000000000003E-2</v>
      </c>
      <c r="AC109" s="1509">
        <v>3.5000000000000003E-2</v>
      </c>
      <c r="AD109" s="1509">
        <v>3.5000000000000003E-2</v>
      </c>
      <c r="AE109" s="1509">
        <v>3.5000000000000003E-2</v>
      </c>
      <c r="AF109" s="1509">
        <v>3.5000000000000003E-2</v>
      </c>
      <c r="AG109" s="1509">
        <v>3.5000000000000003E-2</v>
      </c>
      <c r="AH109" s="1509">
        <v>3.5000000000000003E-2</v>
      </c>
      <c r="AI109" s="1509">
        <v>3.5000000000000003E-2</v>
      </c>
      <c r="AJ109" s="1509">
        <v>3.5000000000000003E-2</v>
      </c>
      <c r="AK109" s="1509">
        <v>3.5000000000000003E-2</v>
      </c>
      <c r="AL109" s="1509">
        <v>3.5000000000000003E-2</v>
      </c>
      <c r="AM109" s="1509">
        <v>3.5000000000000003E-2</v>
      </c>
      <c r="AN109" s="1509">
        <v>3.5000000000000003E-2</v>
      </c>
      <c r="AO109" s="1509">
        <v>3.5000000000000003E-2</v>
      </c>
      <c r="AP109" s="1509">
        <v>3.5000000000000003E-2</v>
      </c>
      <c r="AQ109" s="1509">
        <v>3.5000000000000003E-2</v>
      </c>
      <c r="AR109" s="1509">
        <v>3.5000000000000003E-2</v>
      </c>
      <c r="AS109" s="1509">
        <v>0.03</v>
      </c>
      <c r="AT109" s="1509">
        <v>0.03</v>
      </c>
      <c r="AU109" s="1509">
        <v>0.03</v>
      </c>
      <c r="AV109" s="1509">
        <v>0.03</v>
      </c>
      <c r="AW109" s="1509">
        <v>0.03</v>
      </c>
      <c r="AX109" s="1509">
        <v>0.03</v>
      </c>
      <c r="AY109" s="1509">
        <v>0.03</v>
      </c>
      <c r="AZ109" s="1509">
        <v>0.03</v>
      </c>
      <c r="BA109" s="1509">
        <v>0.03</v>
      </c>
      <c r="BB109" s="1509">
        <v>0.03</v>
      </c>
      <c r="BC109" s="1509">
        <v>0.03</v>
      </c>
      <c r="BD109" s="1509">
        <v>0.03</v>
      </c>
      <c r="BE109" s="1509">
        <v>0.03</v>
      </c>
      <c r="BF109" s="1509">
        <v>0.03</v>
      </c>
      <c r="BG109" s="1509">
        <v>0.03</v>
      </c>
      <c r="BH109" s="1509">
        <v>0.03</v>
      </c>
      <c r="BI109" s="1509">
        <v>0.03</v>
      </c>
      <c r="BJ109" s="1509">
        <v>0.03</v>
      </c>
      <c r="BK109" s="1509">
        <v>0.03</v>
      </c>
      <c r="BL109" s="1509">
        <v>0.03</v>
      </c>
      <c r="BM109" s="1509">
        <v>0.03</v>
      </c>
      <c r="BN109" s="1509">
        <v>0.03</v>
      </c>
      <c r="BO109" s="1509">
        <v>0.03</v>
      </c>
      <c r="BP109" s="1509">
        <v>0.03</v>
      </c>
      <c r="BQ109" s="1509">
        <v>0.03</v>
      </c>
      <c r="BR109" s="1509">
        <v>0.03</v>
      </c>
      <c r="BS109" s="1509">
        <v>0.03</v>
      </c>
      <c r="BT109" s="1509">
        <v>0.03</v>
      </c>
      <c r="BU109" s="1509">
        <v>0.03</v>
      </c>
      <c r="BV109" s="1509">
        <v>0.03</v>
      </c>
      <c r="BW109" s="1509">
        <v>0.03</v>
      </c>
      <c r="BX109" s="1509">
        <v>0.03</v>
      </c>
      <c r="BY109" s="1509">
        <v>0.03</v>
      </c>
      <c r="BZ109" s="1509">
        <v>0.03</v>
      </c>
      <c r="CA109" s="1509">
        <v>0.03</v>
      </c>
      <c r="CB109" s="1509">
        <v>0.03</v>
      </c>
      <c r="CC109" s="1509">
        <v>0.03</v>
      </c>
      <c r="CD109" s="1509">
        <v>0.03</v>
      </c>
      <c r="CE109" s="1509">
        <v>0.03</v>
      </c>
      <c r="CF109" s="1509">
        <v>0.03</v>
      </c>
      <c r="CG109" s="1509">
        <v>0.03</v>
      </c>
      <c r="CH109" s="1509">
        <v>0.03</v>
      </c>
      <c r="CI109" s="1509">
        <v>0.03</v>
      </c>
      <c r="CJ109" s="1509">
        <v>0.03</v>
      </c>
      <c r="CK109" s="1509">
        <v>0.03</v>
      </c>
      <c r="CL109" s="1509">
        <v>2.5000000000000001E-2</v>
      </c>
      <c r="CM109" s="1509">
        <v>2.5000000000000001E-2</v>
      </c>
      <c r="CN109" s="1509">
        <v>2.5000000000000001E-2</v>
      </c>
      <c r="CO109" s="1509">
        <v>2.5000000000000001E-2</v>
      </c>
      <c r="CP109" s="1510">
        <v>2.5000000000000001E-2</v>
      </c>
      <c r="CQ109" s="1508" t="s">
        <v>1890</v>
      </c>
      <c r="CR109" s="1508" t="s">
        <v>1890</v>
      </c>
      <c r="CS109" s="1508" t="s">
        <v>1890</v>
      </c>
      <c r="CT109" s="1508" t="s">
        <v>1890</v>
      </c>
      <c r="CU109" s="1508" t="s">
        <v>1890</v>
      </c>
      <c r="CV109" s="1508" t="s">
        <v>1890</v>
      </c>
      <c r="CW109" s="1508" t="s">
        <v>1890</v>
      </c>
      <c r="CX109" s="1508" t="s">
        <v>1890</v>
      </c>
      <c r="CY109" s="1508" t="s">
        <v>1890</v>
      </c>
      <c r="CZ109" s="1508" t="s">
        <v>1890</v>
      </c>
      <c r="DA109" s="1508" t="s">
        <v>1890</v>
      </c>
      <c r="DB109" s="1508" t="s">
        <v>1890</v>
      </c>
      <c r="DC109" s="1508" t="s">
        <v>1890</v>
      </c>
      <c r="DD109" s="1508" t="s">
        <v>1890</v>
      </c>
      <c r="DE109" s="1508" t="s">
        <v>1890</v>
      </c>
      <c r="DF109" s="1508" t="s">
        <v>1890</v>
      </c>
      <c r="DG109" s="1508" t="s">
        <v>1890</v>
      </c>
      <c r="DH109" s="1508" t="s">
        <v>1890</v>
      </c>
      <c r="DI109" s="1508" t="s">
        <v>1890</v>
      </c>
      <c r="DJ109" s="1508" t="s">
        <v>1890</v>
      </c>
      <c r="DK109" s="1508" t="s">
        <v>1890</v>
      </c>
      <c r="DL109" s="1508" t="s">
        <v>1890</v>
      </c>
      <c r="DM109" s="1508" t="s">
        <v>1890</v>
      </c>
      <c r="DN109" s="1508" t="s">
        <v>1890</v>
      </c>
      <c r="DO109" s="1508" t="s">
        <v>1890</v>
      </c>
      <c r="DP109" s="1508" t="s">
        <v>1890</v>
      </c>
      <c r="DQ109" s="1508" t="s">
        <v>1890</v>
      </c>
      <c r="DR109" s="1508" t="s">
        <v>1890</v>
      </c>
      <c r="DS109" s="1508" t="s">
        <v>1890</v>
      </c>
      <c r="DT109" s="1233" t="s">
        <v>1890</v>
      </c>
      <c r="DU109" s="1233" t="s">
        <v>1890</v>
      </c>
      <c r="DV109" s="1233" t="s">
        <v>1890</v>
      </c>
      <c r="DW109" s="1233" t="s">
        <v>1890</v>
      </c>
      <c r="DX109" s="1233" t="s">
        <v>1890</v>
      </c>
      <c r="DY109" s="1233" t="s">
        <v>1890</v>
      </c>
    </row>
    <row r="110" spans="2:129" x14ac:dyDescent="0.25">
      <c r="B110" s="1668"/>
      <c r="C110" s="1505" t="s">
        <v>1621</v>
      </c>
      <c r="D110" s="1439" t="s">
        <v>1753</v>
      </c>
      <c r="E110" s="1267" t="s">
        <v>814</v>
      </c>
      <c r="F110" s="1438" t="s">
        <v>1890</v>
      </c>
      <c r="G110" s="1438" t="s">
        <v>1890</v>
      </c>
      <c r="H110" s="1439" t="s">
        <v>84</v>
      </c>
      <c r="I110" s="1476" t="s">
        <v>1890</v>
      </c>
      <c r="J110" s="1477" t="s">
        <v>1890</v>
      </c>
      <c r="K110" s="1477" t="s">
        <v>1890</v>
      </c>
      <c r="L110" s="1477" t="s">
        <v>1890</v>
      </c>
      <c r="M110" s="1477" t="s">
        <v>1890</v>
      </c>
      <c r="N110" s="1509" t="s">
        <v>1890</v>
      </c>
      <c r="O110" s="1509">
        <v>0.96618357487922713</v>
      </c>
      <c r="P110" s="1509">
        <v>0.93351070036640305</v>
      </c>
      <c r="Q110" s="1509">
        <v>0.90194270566802237</v>
      </c>
      <c r="R110" s="1509">
        <v>0.87144222769857238</v>
      </c>
      <c r="S110" s="1509">
        <v>0.84197316685852408</v>
      </c>
      <c r="T110" s="1509">
        <v>0.81350064430775282</v>
      </c>
      <c r="U110" s="1509">
        <v>0.78599096068381924</v>
      </c>
      <c r="V110" s="1509">
        <v>0.75941155621625056</v>
      </c>
      <c r="W110" s="1509">
        <v>0.73373097218961414</v>
      </c>
      <c r="X110" s="1509">
        <v>0.70891881370977217</v>
      </c>
      <c r="Y110" s="1509">
        <v>0.68494571372924851</v>
      </c>
      <c r="Z110" s="1509">
        <v>0.66178329828912907</v>
      </c>
      <c r="AA110" s="1509">
        <v>0.63940415293635666</v>
      </c>
      <c r="AB110" s="1509">
        <v>0.61778179027667313</v>
      </c>
      <c r="AC110" s="1509">
        <v>0.59689061862480497</v>
      </c>
      <c r="AD110" s="1509">
        <v>0.57670591171478747</v>
      </c>
      <c r="AE110" s="1509">
        <v>0.55720377943457733</v>
      </c>
      <c r="AF110" s="1509">
        <v>0.53836113955031628</v>
      </c>
      <c r="AG110" s="1509">
        <v>0.520155690386779</v>
      </c>
      <c r="AH110" s="1509">
        <v>0.50256588443167061</v>
      </c>
      <c r="AI110" s="1509">
        <v>0.48557090283253201</v>
      </c>
      <c r="AJ110" s="1509">
        <v>0.46915063075606961</v>
      </c>
      <c r="AK110" s="1509">
        <v>0.45328563358074364</v>
      </c>
      <c r="AL110" s="1509">
        <v>0.43795713389443836</v>
      </c>
      <c r="AM110" s="1509">
        <v>0.42314698926998878</v>
      </c>
      <c r="AN110" s="1509">
        <v>0.40883767079225974</v>
      </c>
      <c r="AO110" s="1509">
        <v>0.39501224231136212</v>
      </c>
      <c r="AP110" s="1509">
        <v>0.38165434039745133</v>
      </c>
      <c r="AQ110" s="1509">
        <v>0.36874815497338298</v>
      </c>
      <c r="AR110" s="1509">
        <v>0.35627841060230242</v>
      </c>
      <c r="AS110" s="1509">
        <v>0.3459013695167984</v>
      </c>
      <c r="AT110" s="1509">
        <v>0.33582657234640623</v>
      </c>
      <c r="AU110" s="1509">
        <v>0.32604521587029728</v>
      </c>
      <c r="AV110" s="1509">
        <v>0.31654875327213333</v>
      </c>
      <c r="AW110" s="1509">
        <v>0.30732888667197411</v>
      </c>
      <c r="AX110" s="1509">
        <v>0.29837755987570302</v>
      </c>
      <c r="AY110" s="1509">
        <v>0.28968695133563405</v>
      </c>
      <c r="AZ110" s="1509">
        <v>0.28124946731614947</v>
      </c>
      <c r="BA110" s="1509">
        <v>0.27305773525839755</v>
      </c>
      <c r="BB110" s="1509">
        <v>0.26510459733825009</v>
      </c>
      <c r="BC110" s="1509">
        <v>0.25738310421189325</v>
      </c>
      <c r="BD110" s="1509">
        <v>0.24988650894358566</v>
      </c>
      <c r="BE110" s="1509">
        <v>0.24260826111027742</v>
      </c>
      <c r="BF110" s="1509">
        <v>0.23554200107793916</v>
      </c>
      <c r="BG110" s="1509">
        <v>0.22868155444460117</v>
      </c>
      <c r="BH110" s="1509">
        <v>0.22202092664524387</v>
      </c>
      <c r="BI110" s="1509">
        <v>0.215554297713829</v>
      </c>
      <c r="BJ110" s="1509">
        <v>0.20927601719789227</v>
      </c>
      <c r="BK110" s="1509">
        <v>0.20318059922125464</v>
      </c>
      <c r="BL110" s="1509">
        <v>0.19726271769053846</v>
      </c>
      <c r="BM110" s="1509">
        <v>0.19151720164129948</v>
      </c>
      <c r="BN110" s="1509">
        <v>0.18593903071970824</v>
      </c>
      <c r="BO110" s="1509">
        <v>0.18052333079583327</v>
      </c>
      <c r="BP110" s="1509">
        <v>0.17526536970469248</v>
      </c>
      <c r="BQ110" s="1509">
        <v>0.17016055311135189</v>
      </c>
      <c r="BR110" s="1509">
        <v>0.16520442049645817</v>
      </c>
      <c r="BS110" s="1509">
        <v>0.16039264125869726</v>
      </c>
      <c r="BT110" s="1509">
        <v>0.15572101093077401</v>
      </c>
      <c r="BU110" s="1509">
        <v>0.15118544750560586</v>
      </c>
      <c r="BV110" s="1509">
        <v>0.14678198786952024</v>
      </c>
      <c r="BW110" s="1509">
        <v>0.14250678433934003</v>
      </c>
      <c r="BX110" s="1509">
        <v>0.13835610130033013</v>
      </c>
      <c r="BY110" s="1509">
        <v>0.13432631194206807</v>
      </c>
      <c r="BZ110" s="1509">
        <v>0.13041389508938647</v>
      </c>
      <c r="CA110" s="1509">
        <v>0.12661543212561796</v>
      </c>
      <c r="CB110" s="1509">
        <v>0.12292760400545433</v>
      </c>
      <c r="CC110" s="1509">
        <v>0.11934718835481004</v>
      </c>
      <c r="CD110" s="1509">
        <v>0.11587105665515537</v>
      </c>
      <c r="CE110" s="1509">
        <v>0.11249617150985959</v>
      </c>
      <c r="CF110" s="1509">
        <v>0.10921958399015494</v>
      </c>
      <c r="CG110" s="1509">
        <v>0.10603843105840287</v>
      </c>
      <c r="CH110" s="1509">
        <v>0.10294993306641054</v>
      </c>
      <c r="CI110" s="1509">
        <v>9.9951391326612168E-2</v>
      </c>
      <c r="CJ110" s="1509">
        <v>9.7040185753992411E-2</v>
      </c>
      <c r="CK110" s="1509">
        <v>9.4213772576691654E-2</v>
      </c>
      <c r="CL110" s="1509">
        <v>9.1915875684577236E-2</v>
      </c>
      <c r="CM110" s="1509">
        <v>8.9674025058124135E-2</v>
      </c>
      <c r="CN110" s="1509">
        <v>8.7486853715243049E-2</v>
      </c>
      <c r="CO110" s="1509">
        <v>8.5353028014871282E-2</v>
      </c>
      <c r="CP110" s="1510">
        <v>8.3271246843776875E-2</v>
      </c>
      <c r="CQ110" s="1508" t="s">
        <v>1890</v>
      </c>
      <c r="CR110" s="1508" t="s">
        <v>1890</v>
      </c>
      <c r="CS110" s="1508" t="s">
        <v>1890</v>
      </c>
      <c r="CT110" s="1508" t="s">
        <v>1890</v>
      </c>
      <c r="CU110" s="1508" t="s">
        <v>1890</v>
      </c>
      <c r="CV110" s="1508" t="s">
        <v>1890</v>
      </c>
      <c r="CW110" s="1508" t="s">
        <v>1890</v>
      </c>
      <c r="CX110" s="1508" t="s">
        <v>1890</v>
      </c>
      <c r="CY110" s="1508" t="s">
        <v>1890</v>
      </c>
      <c r="CZ110" s="1508" t="s">
        <v>1890</v>
      </c>
      <c r="DA110" s="1508" t="s">
        <v>1890</v>
      </c>
      <c r="DB110" s="1508" t="s">
        <v>1890</v>
      </c>
      <c r="DC110" s="1508" t="s">
        <v>1890</v>
      </c>
      <c r="DD110" s="1508" t="s">
        <v>1890</v>
      </c>
      <c r="DE110" s="1508" t="s">
        <v>1890</v>
      </c>
      <c r="DF110" s="1508" t="s">
        <v>1890</v>
      </c>
      <c r="DG110" s="1508" t="s">
        <v>1890</v>
      </c>
      <c r="DH110" s="1508" t="s">
        <v>1890</v>
      </c>
      <c r="DI110" s="1508" t="s">
        <v>1890</v>
      </c>
      <c r="DJ110" s="1508" t="s">
        <v>1890</v>
      </c>
      <c r="DK110" s="1508" t="s">
        <v>1890</v>
      </c>
      <c r="DL110" s="1508" t="s">
        <v>1890</v>
      </c>
      <c r="DM110" s="1508" t="s">
        <v>1890</v>
      </c>
      <c r="DN110" s="1508" t="s">
        <v>1890</v>
      </c>
      <c r="DO110" s="1508" t="s">
        <v>1890</v>
      </c>
      <c r="DP110" s="1508" t="s">
        <v>1890</v>
      </c>
      <c r="DQ110" s="1508" t="s">
        <v>1890</v>
      </c>
      <c r="DR110" s="1508" t="s">
        <v>1890</v>
      </c>
      <c r="DS110" s="1508" t="s">
        <v>1890</v>
      </c>
      <c r="DT110" s="1233" t="s">
        <v>1890</v>
      </c>
      <c r="DU110" s="1233" t="s">
        <v>1890</v>
      </c>
      <c r="DV110" s="1233" t="s">
        <v>1890</v>
      </c>
      <c r="DW110" s="1233" t="s">
        <v>1890</v>
      </c>
      <c r="DX110" s="1233" t="s">
        <v>1890</v>
      </c>
      <c r="DY110" s="1233" t="s">
        <v>1890</v>
      </c>
    </row>
    <row r="111" spans="2:129" x14ac:dyDescent="0.25">
      <c r="B111" s="1668"/>
      <c r="C111" s="1505" t="s">
        <v>1621</v>
      </c>
      <c r="D111" s="1439" t="s">
        <v>1753</v>
      </c>
      <c r="E111" s="1267" t="s">
        <v>815</v>
      </c>
      <c r="F111" s="1438" t="s">
        <v>816</v>
      </c>
      <c r="G111" s="1438" t="s">
        <v>1890</v>
      </c>
      <c r="H111" s="1439" t="s">
        <v>817</v>
      </c>
      <c r="I111" s="1476" t="s">
        <v>1890</v>
      </c>
      <c r="J111" s="1477" t="s">
        <v>1890</v>
      </c>
      <c r="K111" s="1477" t="s">
        <v>1890</v>
      </c>
      <c r="L111" s="1477" t="s">
        <v>1890</v>
      </c>
      <c r="M111" s="1477" t="s">
        <v>1890</v>
      </c>
      <c r="N111" s="1509" t="s">
        <v>1890</v>
      </c>
      <c r="O111" s="1509" t="s">
        <v>1890</v>
      </c>
      <c r="P111" s="1509" t="s">
        <v>1890</v>
      </c>
      <c r="Q111" s="1509" t="s">
        <v>1890</v>
      </c>
      <c r="R111" s="1509" t="s">
        <v>1890</v>
      </c>
      <c r="S111" s="1509" t="s">
        <v>1890</v>
      </c>
      <c r="T111" s="1509" t="s">
        <v>1890</v>
      </c>
      <c r="U111" s="1509" t="s">
        <v>1890</v>
      </c>
      <c r="V111" s="1509" t="s">
        <v>1890</v>
      </c>
      <c r="W111" s="1509" t="s">
        <v>1890</v>
      </c>
      <c r="X111" s="1509" t="s">
        <v>1890</v>
      </c>
      <c r="Y111" s="1509" t="s">
        <v>1890</v>
      </c>
      <c r="Z111" s="1509" t="s">
        <v>1890</v>
      </c>
      <c r="AA111" s="1509" t="s">
        <v>1890</v>
      </c>
      <c r="AB111" s="1509" t="s">
        <v>1890</v>
      </c>
      <c r="AC111" s="1509" t="s">
        <v>1890</v>
      </c>
      <c r="AD111" s="1509" t="s">
        <v>1890</v>
      </c>
      <c r="AE111" s="1509" t="s">
        <v>1890</v>
      </c>
      <c r="AF111" s="1509" t="s">
        <v>1890</v>
      </c>
      <c r="AG111" s="1509" t="s">
        <v>1890</v>
      </c>
      <c r="AH111" s="1509" t="s">
        <v>1890</v>
      </c>
      <c r="AI111" s="1509" t="s">
        <v>1890</v>
      </c>
      <c r="AJ111" s="1509" t="s">
        <v>1890</v>
      </c>
      <c r="AK111" s="1509" t="s">
        <v>1890</v>
      </c>
      <c r="AL111" s="1509" t="s">
        <v>1890</v>
      </c>
      <c r="AM111" s="1509" t="s">
        <v>1890</v>
      </c>
      <c r="AN111" s="1509" t="s">
        <v>1890</v>
      </c>
      <c r="AO111" s="1509" t="s">
        <v>1890</v>
      </c>
      <c r="AP111" s="1509" t="s">
        <v>1890</v>
      </c>
      <c r="AQ111" s="1509" t="s">
        <v>1890</v>
      </c>
      <c r="AR111" s="1509" t="s">
        <v>1890</v>
      </c>
      <c r="AS111" s="1509" t="s">
        <v>1890</v>
      </c>
      <c r="AT111" s="1509" t="s">
        <v>1890</v>
      </c>
      <c r="AU111" s="1509" t="s">
        <v>1890</v>
      </c>
      <c r="AV111" s="1509" t="s">
        <v>1890</v>
      </c>
      <c r="AW111" s="1509" t="s">
        <v>1890</v>
      </c>
      <c r="AX111" s="1509" t="s">
        <v>1890</v>
      </c>
      <c r="AY111" s="1509" t="s">
        <v>1890</v>
      </c>
      <c r="AZ111" s="1509" t="s">
        <v>1890</v>
      </c>
      <c r="BA111" s="1509" t="s">
        <v>1890</v>
      </c>
      <c r="BB111" s="1509" t="s">
        <v>1890</v>
      </c>
      <c r="BC111" s="1509" t="s">
        <v>1890</v>
      </c>
      <c r="BD111" s="1509" t="s">
        <v>1890</v>
      </c>
      <c r="BE111" s="1509" t="s">
        <v>1890</v>
      </c>
      <c r="BF111" s="1509" t="s">
        <v>1890</v>
      </c>
      <c r="BG111" s="1509" t="s">
        <v>1890</v>
      </c>
      <c r="BH111" s="1509" t="s">
        <v>1890</v>
      </c>
      <c r="BI111" s="1509" t="s">
        <v>1890</v>
      </c>
      <c r="BJ111" s="1509" t="s">
        <v>1890</v>
      </c>
      <c r="BK111" s="1509" t="s">
        <v>1890</v>
      </c>
      <c r="BL111" s="1509" t="s">
        <v>1890</v>
      </c>
      <c r="BM111" s="1509" t="s">
        <v>1890</v>
      </c>
      <c r="BN111" s="1509" t="s">
        <v>1890</v>
      </c>
      <c r="BO111" s="1509" t="s">
        <v>1890</v>
      </c>
      <c r="BP111" s="1509" t="s">
        <v>1890</v>
      </c>
      <c r="BQ111" s="1509" t="s">
        <v>1890</v>
      </c>
      <c r="BR111" s="1509" t="s">
        <v>1890</v>
      </c>
      <c r="BS111" s="1509" t="s">
        <v>1890</v>
      </c>
      <c r="BT111" s="1509" t="s">
        <v>1890</v>
      </c>
      <c r="BU111" s="1509" t="s">
        <v>1890</v>
      </c>
      <c r="BV111" s="1509" t="s">
        <v>1890</v>
      </c>
      <c r="BW111" s="1509" t="s">
        <v>1890</v>
      </c>
      <c r="BX111" s="1509" t="s">
        <v>1890</v>
      </c>
      <c r="BY111" s="1509" t="s">
        <v>1890</v>
      </c>
      <c r="BZ111" s="1509" t="s">
        <v>1890</v>
      </c>
      <c r="CA111" s="1509" t="s">
        <v>1890</v>
      </c>
      <c r="CB111" s="1509" t="s">
        <v>1890</v>
      </c>
      <c r="CC111" s="1509" t="s">
        <v>1890</v>
      </c>
      <c r="CD111" s="1509" t="s">
        <v>1890</v>
      </c>
      <c r="CE111" s="1509" t="s">
        <v>1890</v>
      </c>
      <c r="CF111" s="1509" t="s">
        <v>1890</v>
      </c>
      <c r="CG111" s="1509" t="s">
        <v>1890</v>
      </c>
      <c r="CH111" s="1509" t="s">
        <v>1890</v>
      </c>
      <c r="CI111" s="1509" t="s">
        <v>1890</v>
      </c>
      <c r="CJ111" s="1509" t="s">
        <v>1890</v>
      </c>
      <c r="CK111" s="1509" t="s">
        <v>1890</v>
      </c>
      <c r="CL111" s="1509" t="s">
        <v>1890</v>
      </c>
      <c r="CM111" s="1509" t="s">
        <v>1890</v>
      </c>
      <c r="CN111" s="1509" t="s">
        <v>1890</v>
      </c>
      <c r="CO111" s="1509" t="s">
        <v>1890</v>
      </c>
      <c r="CP111" s="1510" t="s">
        <v>1890</v>
      </c>
      <c r="CQ111" s="1508" t="s">
        <v>1890</v>
      </c>
      <c r="CR111" s="1508" t="s">
        <v>1890</v>
      </c>
      <c r="CS111" s="1508" t="s">
        <v>1890</v>
      </c>
      <c r="CT111" s="1508" t="s">
        <v>1890</v>
      </c>
      <c r="CU111" s="1508" t="s">
        <v>1890</v>
      </c>
      <c r="CV111" s="1508" t="s">
        <v>1890</v>
      </c>
      <c r="CW111" s="1508" t="s">
        <v>1890</v>
      </c>
      <c r="CX111" s="1508" t="s">
        <v>1890</v>
      </c>
      <c r="CY111" s="1508" t="s">
        <v>1890</v>
      </c>
      <c r="CZ111" s="1508" t="s">
        <v>1890</v>
      </c>
      <c r="DA111" s="1508" t="s">
        <v>1890</v>
      </c>
      <c r="DB111" s="1508" t="s">
        <v>1890</v>
      </c>
      <c r="DC111" s="1508" t="s">
        <v>1890</v>
      </c>
      <c r="DD111" s="1508" t="s">
        <v>1890</v>
      </c>
      <c r="DE111" s="1508" t="s">
        <v>1890</v>
      </c>
      <c r="DF111" s="1508" t="s">
        <v>1890</v>
      </c>
      <c r="DG111" s="1508" t="s">
        <v>1890</v>
      </c>
      <c r="DH111" s="1508" t="s">
        <v>1890</v>
      </c>
      <c r="DI111" s="1508" t="s">
        <v>1890</v>
      </c>
      <c r="DJ111" s="1508" t="s">
        <v>1890</v>
      </c>
      <c r="DK111" s="1508" t="s">
        <v>1890</v>
      </c>
      <c r="DL111" s="1508" t="s">
        <v>1890</v>
      </c>
      <c r="DM111" s="1508" t="s">
        <v>1890</v>
      </c>
      <c r="DN111" s="1508" t="s">
        <v>1890</v>
      </c>
      <c r="DO111" s="1508" t="s">
        <v>1890</v>
      </c>
      <c r="DP111" s="1508" t="s">
        <v>1890</v>
      </c>
      <c r="DQ111" s="1508" t="s">
        <v>1890</v>
      </c>
      <c r="DR111" s="1508" t="s">
        <v>1890</v>
      </c>
      <c r="DS111" s="1508" t="s">
        <v>1890</v>
      </c>
      <c r="DT111" s="1233" t="s">
        <v>1890</v>
      </c>
      <c r="DU111" s="1233" t="s">
        <v>1890</v>
      </c>
      <c r="DV111" s="1233" t="s">
        <v>1890</v>
      </c>
      <c r="DW111" s="1233" t="s">
        <v>1890</v>
      </c>
      <c r="DX111" s="1233" t="s">
        <v>1890</v>
      </c>
      <c r="DY111" s="1233" t="s">
        <v>1890</v>
      </c>
    </row>
    <row r="112" spans="2:129" x14ac:dyDescent="0.25">
      <c r="B112" s="1668"/>
      <c r="C112" s="1505" t="s">
        <v>1621</v>
      </c>
      <c r="D112" s="1439" t="s">
        <v>1753</v>
      </c>
      <c r="E112" s="1267" t="s">
        <v>815</v>
      </c>
      <c r="F112" s="1438" t="s">
        <v>818</v>
      </c>
      <c r="G112" s="1438" t="s">
        <v>1890</v>
      </c>
      <c r="H112" s="1439" t="s">
        <v>817</v>
      </c>
      <c r="I112" s="1476" t="s">
        <v>1890</v>
      </c>
      <c r="J112" s="1477" t="s">
        <v>1890</v>
      </c>
      <c r="K112" s="1477" t="s">
        <v>1890</v>
      </c>
      <c r="L112" s="1477" t="s">
        <v>1890</v>
      </c>
      <c r="M112" s="1477" t="s">
        <v>1890</v>
      </c>
      <c r="N112" s="1509" t="s">
        <v>1890</v>
      </c>
      <c r="O112" s="1509" t="s">
        <v>1890</v>
      </c>
      <c r="P112" s="1509" t="s">
        <v>1890</v>
      </c>
      <c r="Q112" s="1509" t="s">
        <v>1890</v>
      </c>
      <c r="R112" s="1509" t="s">
        <v>1890</v>
      </c>
      <c r="S112" s="1509" t="s">
        <v>1890</v>
      </c>
      <c r="T112" s="1509" t="s">
        <v>1890</v>
      </c>
      <c r="U112" s="1509" t="s">
        <v>1890</v>
      </c>
      <c r="V112" s="1509" t="s">
        <v>1890</v>
      </c>
      <c r="W112" s="1509" t="s">
        <v>1890</v>
      </c>
      <c r="X112" s="1509" t="s">
        <v>1890</v>
      </c>
      <c r="Y112" s="1509" t="s">
        <v>1890</v>
      </c>
      <c r="Z112" s="1509" t="s">
        <v>1890</v>
      </c>
      <c r="AA112" s="1509" t="s">
        <v>1890</v>
      </c>
      <c r="AB112" s="1509" t="s">
        <v>1890</v>
      </c>
      <c r="AC112" s="1509" t="s">
        <v>1890</v>
      </c>
      <c r="AD112" s="1509" t="s">
        <v>1890</v>
      </c>
      <c r="AE112" s="1509" t="s">
        <v>1890</v>
      </c>
      <c r="AF112" s="1509" t="s">
        <v>1890</v>
      </c>
      <c r="AG112" s="1509" t="s">
        <v>1890</v>
      </c>
      <c r="AH112" s="1509" t="s">
        <v>1890</v>
      </c>
      <c r="AI112" s="1509" t="s">
        <v>1890</v>
      </c>
      <c r="AJ112" s="1509" t="s">
        <v>1890</v>
      </c>
      <c r="AK112" s="1509" t="s">
        <v>1890</v>
      </c>
      <c r="AL112" s="1509" t="s">
        <v>1890</v>
      </c>
      <c r="AM112" s="1509" t="s">
        <v>1890</v>
      </c>
      <c r="AN112" s="1509" t="s">
        <v>1890</v>
      </c>
      <c r="AO112" s="1509" t="s">
        <v>1890</v>
      </c>
      <c r="AP112" s="1509" t="s">
        <v>1890</v>
      </c>
      <c r="AQ112" s="1509" t="s">
        <v>1890</v>
      </c>
      <c r="AR112" s="1509" t="s">
        <v>1890</v>
      </c>
      <c r="AS112" s="1509" t="s">
        <v>1890</v>
      </c>
      <c r="AT112" s="1509" t="s">
        <v>1890</v>
      </c>
      <c r="AU112" s="1509" t="s">
        <v>1890</v>
      </c>
      <c r="AV112" s="1509" t="s">
        <v>1890</v>
      </c>
      <c r="AW112" s="1509" t="s">
        <v>1890</v>
      </c>
      <c r="AX112" s="1509" t="s">
        <v>1890</v>
      </c>
      <c r="AY112" s="1509" t="s">
        <v>1890</v>
      </c>
      <c r="AZ112" s="1509" t="s">
        <v>1890</v>
      </c>
      <c r="BA112" s="1509" t="s">
        <v>1890</v>
      </c>
      <c r="BB112" s="1509" t="s">
        <v>1890</v>
      </c>
      <c r="BC112" s="1509" t="s">
        <v>1890</v>
      </c>
      <c r="BD112" s="1509" t="s">
        <v>1890</v>
      </c>
      <c r="BE112" s="1509" t="s">
        <v>1890</v>
      </c>
      <c r="BF112" s="1509" t="s">
        <v>1890</v>
      </c>
      <c r="BG112" s="1509" t="s">
        <v>1890</v>
      </c>
      <c r="BH112" s="1509" t="s">
        <v>1890</v>
      </c>
      <c r="BI112" s="1509" t="s">
        <v>1890</v>
      </c>
      <c r="BJ112" s="1509" t="s">
        <v>1890</v>
      </c>
      <c r="BK112" s="1509" t="s">
        <v>1890</v>
      </c>
      <c r="BL112" s="1509" t="s">
        <v>1890</v>
      </c>
      <c r="BM112" s="1509" t="s">
        <v>1890</v>
      </c>
      <c r="BN112" s="1509" t="s">
        <v>1890</v>
      </c>
      <c r="BO112" s="1509" t="s">
        <v>1890</v>
      </c>
      <c r="BP112" s="1509" t="s">
        <v>1890</v>
      </c>
      <c r="BQ112" s="1509" t="s">
        <v>1890</v>
      </c>
      <c r="BR112" s="1509" t="s">
        <v>1890</v>
      </c>
      <c r="BS112" s="1509" t="s">
        <v>1890</v>
      </c>
      <c r="BT112" s="1509" t="s">
        <v>1890</v>
      </c>
      <c r="BU112" s="1509" t="s">
        <v>1890</v>
      </c>
      <c r="BV112" s="1509" t="s">
        <v>1890</v>
      </c>
      <c r="BW112" s="1509" t="s">
        <v>1890</v>
      </c>
      <c r="BX112" s="1509" t="s">
        <v>1890</v>
      </c>
      <c r="BY112" s="1509" t="s">
        <v>1890</v>
      </c>
      <c r="BZ112" s="1509" t="s">
        <v>1890</v>
      </c>
      <c r="CA112" s="1509" t="s">
        <v>1890</v>
      </c>
      <c r="CB112" s="1509" t="s">
        <v>1890</v>
      </c>
      <c r="CC112" s="1509" t="s">
        <v>1890</v>
      </c>
      <c r="CD112" s="1509" t="s">
        <v>1890</v>
      </c>
      <c r="CE112" s="1509" t="s">
        <v>1890</v>
      </c>
      <c r="CF112" s="1509" t="s">
        <v>1890</v>
      </c>
      <c r="CG112" s="1509" t="s">
        <v>1890</v>
      </c>
      <c r="CH112" s="1509" t="s">
        <v>1890</v>
      </c>
      <c r="CI112" s="1509" t="s">
        <v>1890</v>
      </c>
      <c r="CJ112" s="1509" t="s">
        <v>1890</v>
      </c>
      <c r="CK112" s="1509" t="s">
        <v>1890</v>
      </c>
      <c r="CL112" s="1509" t="s">
        <v>1890</v>
      </c>
      <c r="CM112" s="1509" t="s">
        <v>1890</v>
      </c>
      <c r="CN112" s="1509" t="s">
        <v>1890</v>
      </c>
      <c r="CO112" s="1509" t="s">
        <v>1890</v>
      </c>
      <c r="CP112" s="1510" t="s">
        <v>1890</v>
      </c>
      <c r="CQ112" s="1508" t="s">
        <v>1890</v>
      </c>
      <c r="CR112" s="1508" t="s">
        <v>1890</v>
      </c>
      <c r="CS112" s="1508" t="s">
        <v>1890</v>
      </c>
      <c r="CT112" s="1508" t="s">
        <v>1890</v>
      </c>
      <c r="CU112" s="1508" t="s">
        <v>1890</v>
      </c>
      <c r="CV112" s="1508" t="s">
        <v>1890</v>
      </c>
      <c r="CW112" s="1508" t="s">
        <v>1890</v>
      </c>
      <c r="CX112" s="1508" t="s">
        <v>1890</v>
      </c>
      <c r="CY112" s="1508" t="s">
        <v>1890</v>
      </c>
      <c r="CZ112" s="1508" t="s">
        <v>1890</v>
      </c>
      <c r="DA112" s="1508" t="s">
        <v>1890</v>
      </c>
      <c r="DB112" s="1508" t="s">
        <v>1890</v>
      </c>
      <c r="DC112" s="1508" t="s">
        <v>1890</v>
      </c>
      <c r="DD112" s="1508" t="s">
        <v>1890</v>
      </c>
      <c r="DE112" s="1508" t="s">
        <v>1890</v>
      </c>
      <c r="DF112" s="1508" t="s">
        <v>1890</v>
      </c>
      <c r="DG112" s="1508" t="s">
        <v>1890</v>
      </c>
      <c r="DH112" s="1508" t="s">
        <v>1890</v>
      </c>
      <c r="DI112" s="1508" t="s">
        <v>1890</v>
      </c>
      <c r="DJ112" s="1508" t="s">
        <v>1890</v>
      </c>
      <c r="DK112" s="1508" t="s">
        <v>1890</v>
      </c>
      <c r="DL112" s="1508" t="s">
        <v>1890</v>
      </c>
      <c r="DM112" s="1508" t="s">
        <v>1890</v>
      </c>
      <c r="DN112" s="1508" t="s">
        <v>1890</v>
      </c>
      <c r="DO112" s="1508" t="s">
        <v>1890</v>
      </c>
      <c r="DP112" s="1508" t="s">
        <v>1890</v>
      </c>
      <c r="DQ112" s="1508" t="s">
        <v>1890</v>
      </c>
      <c r="DR112" s="1508" t="s">
        <v>1890</v>
      </c>
      <c r="DS112" s="1508" t="s">
        <v>1890</v>
      </c>
      <c r="DT112" s="1233" t="s">
        <v>1890</v>
      </c>
      <c r="DU112" s="1233" t="s">
        <v>1890</v>
      </c>
      <c r="DV112" s="1233" t="s">
        <v>1890</v>
      </c>
      <c r="DW112" s="1233" t="s">
        <v>1890</v>
      </c>
      <c r="DX112" s="1233" t="s">
        <v>1890</v>
      </c>
      <c r="DY112" s="1233" t="s">
        <v>1890</v>
      </c>
    </row>
    <row r="113" spans="2:129" ht="14.4" thickBot="1" x14ac:dyDescent="0.3">
      <c r="B113" s="1668"/>
      <c r="C113" s="1505" t="s">
        <v>1621</v>
      </c>
      <c r="D113" s="1439" t="s">
        <v>1753</v>
      </c>
      <c r="E113" s="1267" t="s">
        <v>819</v>
      </c>
      <c r="F113" s="1438" t="s">
        <v>1890</v>
      </c>
      <c r="G113" s="1438" t="s">
        <v>1890</v>
      </c>
      <c r="H113" s="1439" t="s">
        <v>84</v>
      </c>
      <c r="I113" s="1476" t="s">
        <v>1890</v>
      </c>
      <c r="J113" s="1477" t="s">
        <v>1890</v>
      </c>
      <c r="K113" s="1477" t="s">
        <v>1890</v>
      </c>
      <c r="L113" s="1477" t="s">
        <v>1890</v>
      </c>
      <c r="M113" s="1477" t="s">
        <v>1890</v>
      </c>
      <c r="N113" s="1509" t="s">
        <v>1890</v>
      </c>
      <c r="O113" s="1509">
        <v>0.12608637937343303</v>
      </c>
      <c r="P113" s="1509">
        <v>0.13612530237831202</v>
      </c>
      <c r="Q113" s="1509">
        <v>0.14438866841699155</v>
      </c>
      <c r="R113" s="1509">
        <v>0.15094080577649438</v>
      </c>
      <c r="S113" s="1509">
        <v>0.1560039578670446</v>
      </c>
      <c r="T113" s="1509">
        <v>0.15976319372915801</v>
      </c>
      <c r="U113" s="1509">
        <v>0.16238756296638543</v>
      </c>
      <c r="V113" s="1509">
        <v>0.16403576197490791</v>
      </c>
      <c r="W113" s="1509">
        <v>0.16483633058723793</v>
      </c>
      <c r="X113" s="1509">
        <v>0.16490128918036054</v>
      </c>
      <c r="Y113" s="1509">
        <v>0.16496197259247147</v>
      </c>
      <c r="Z113" s="1509">
        <v>0.16499761510748323</v>
      </c>
      <c r="AA113" s="1509">
        <v>0.1644063248463771</v>
      </c>
      <c r="AB113" s="1509">
        <v>0.16328084450038602</v>
      </c>
      <c r="AC113" s="1509">
        <v>0.16169991854152793</v>
      </c>
      <c r="AD113" s="1509">
        <v>0.15972985783729424</v>
      </c>
      <c r="AE113" s="1509">
        <v>0.15743566493794464</v>
      </c>
      <c r="AF113" s="1509">
        <v>0.15487135140333227</v>
      </c>
      <c r="AG113" s="1509">
        <v>0.15208581219490361</v>
      </c>
      <c r="AH113" s="1509">
        <v>0.14912333421555246</v>
      </c>
      <c r="AI113" s="1509">
        <v>0.14643041545639823</v>
      </c>
      <c r="AJ113" s="1509">
        <v>0.14396377436136659</v>
      </c>
      <c r="AK113" s="1509">
        <v>0.14129362532282544</v>
      </c>
      <c r="AL113" s="1509">
        <v>0.13846129821153444</v>
      </c>
      <c r="AM113" s="1509">
        <v>0.13550387194930719</v>
      </c>
      <c r="AN113" s="1509">
        <v>0.13249392347952837</v>
      </c>
      <c r="AO113" s="1509">
        <v>0.1294524346662175</v>
      </c>
      <c r="AP113" s="1509">
        <v>0.12635218497832329</v>
      </c>
      <c r="AQ113" s="1509">
        <v>0.1232146929464444</v>
      </c>
      <c r="AR113" s="1509">
        <v>0.12005922166762513</v>
      </c>
      <c r="AS113" s="1509">
        <v>0.11777281177342012</v>
      </c>
      <c r="AT113" s="1509">
        <v>0.1157208630875397</v>
      </c>
      <c r="AU113" s="1509">
        <v>0.11358574760982433</v>
      </c>
      <c r="AV113" s="1509">
        <v>0.1113844917624762</v>
      </c>
      <c r="AW113" s="1509">
        <v>0.10913272465551539</v>
      </c>
      <c r="AX113" s="1509">
        <v>0.10684116822955253</v>
      </c>
      <c r="AY113" s="1509">
        <v>0.10451671347816845</v>
      </c>
      <c r="AZ113" s="1509">
        <v>0.10217011275827381</v>
      </c>
      <c r="BA113" s="1509">
        <v>9.9818723792586606E-2</v>
      </c>
      <c r="BB113" s="1509">
        <v>9.7472162280842933E-2</v>
      </c>
      <c r="BC113" s="1509">
        <v>9.5355035780653102E-2</v>
      </c>
      <c r="BD113" s="1509">
        <v>9.3439774425298397E-2</v>
      </c>
      <c r="BE113" s="1509">
        <v>9.1487585073886962E-2</v>
      </c>
      <c r="BF113" s="1509">
        <v>8.9514079950923961E-2</v>
      </c>
      <c r="BG113" s="1509">
        <v>8.7525011248378637E-2</v>
      </c>
      <c r="BH113" s="1509">
        <v>8.5522697566919603E-2</v>
      </c>
      <c r="BI113" s="1509">
        <v>8.3519467223844193E-2</v>
      </c>
      <c r="BJ113" s="1509">
        <v>8.1521276330500964E-2</v>
      </c>
      <c r="BK113" s="1509">
        <v>7.9539371020540164E-2</v>
      </c>
      <c r="BL113" s="1509">
        <v>7.7576031209518434E-2</v>
      </c>
      <c r="BM113" s="1509">
        <v>7.5795570618390332E-2</v>
      </c>
      <c r="BN113" s="1509">
        <v>7.4168075799877026E-2</v>
      </c>
      <c r="BO113" s="1509">
        <v>7.2519241718114469E-2</v>
      </c>
      <c r="BP113" s="1509">
        <v>7.0868841737318347E-2</v>
      </c>
      <c r="BQ113" s="1509">
        <v>6.9220757511552239E-2</v>
      </c>
      <c r="BR113" s="1509">
        <v>6.7575145236310266E-2</v>
      </c>
      <c r="BS113" s="1509">
        <v>6.5947625796298162E-2</v>
      </c>
      <c r="BT113" s="1509">
        <v>6.4341577850864709E-2</v>
      </c>
      <c r="BU113" s="1509">
        <v>6.2745309977205052E-2</v>
      </c>
      <c r="BV113" s="1509">
        <v>6.116072107099698E-2</v>
      </c>
      <c r="BW113" s="1509">
        <v>5.9724765429901863E-2</v>
      </c>
      <c r="BX113" s="1509">
        <v>5.8411648033605733E-2</v>
      </c>
      <c r="BY113" s="1509">
        <v>5.7072786086238787E-2</v>
      </c>
      <c r="BZ113" s="1509">
        <v>5.571208732851618E-2</v>
      </c>
      <c r="CA113" s="1509">
        <v>5.4354587658359287E-2</v>
      </c>
      <c r="CB113" s="1509">
        <v>5.302523777275054E-2</v>
      </c>
      <c r="CC113" s="1509">
        <v>5.17253631591304E-2</v>
      </c>
      <c r="CD113" s="1509">
        <v>5.0455069129873888E-2</v>
      </c>
      <c r="CE113" s="1509">
        <v>4.92126468462811E-2</v>
      </c>
      <c r="CF113" s="1509">
        <v>4.7998883560304344E-2</v>
      </c>
      <c r="CG113" s="1509">
        <v>4.6938946256090894E-2</v>
      </c>
      <c r="CH113" s="1509">
        <v>4.6019885049288251E-2</v>
      </c>
      <c r="CI113" s="1509">
        <v>4.5109075695179426E-2</v>
      </c>
      <c r="CJ113" s="1509">
        <v>4.4209338344831053E-2</v>
      </c>
      <c r="CK113" s="1509">
        <v>4.3322193131666034E-2</v>
      </c>
      <c r="CL113" s="1509">
        <v>3.118948672542482E-2</v>
      </c>
      <c r="CM113" s="1509">
        <v>3.0428767536999825E-2</v>
      </c>
      <c r="CN113" s="1509">
        <v>2.9686602475121778E-2</v>
      </c>
      <c r="CO113" s="1509">
        <v>2.8962539000118814E-2</v>
      </c>
      <c r="CP113" s="1510">
        <v>2.8256135609872019E-2</v>
      </c>
      <c r="CQ113" s="1508" t="s">
        <v>1890</v>
      </c>
      <c r="CR113" s="1508" t="s">
        <v>1890</v>
      </c>
      <c r="CS113" s="1508" t="s">
        <v>1890</v>
      </c>
      <c r="CT113" s="1508" t="s">
        <v>1890</v>
      </c>
      <c r="CU113" s="1508" t="s">
        <v>1890</v>
      </c>
      <c r="CV113" s="1508" t="s">
        <v>1890</v>
      </c>
      <c r="CW113" s="1508" t="s">
        <v>1890</v>
      </c>
      <c r="CX113" s="1508" t="s">
        <v>1890</v>
      </c>
      <c r="CY113" s="1508" t="s">
        <v>1890</v>
      </c>
      <c r="CZ113" s="1508" t="s">
        <v>1890</v>
      </c>
      <c r="DA113" s="1508" t="s">
        <v>1890</v>
      </c>
      <c r="DB113" s="1508" t="s">
        <v>1890</v>
      </c>
      <c r="DC113" s="1508" t="s">
        <v>1890</v>
      </c>
      <c r="DD113" s="1508" t="s">
        <v>1890</v>
      </c>
      <c r="DE113" s="1508" t="s">
        <v>1890</v>
      </c>
      <c r="DF113" s="1508" t="s">
        <v>1890</v>
      </c>
      <c r="DG113" s="1508" t="s">
        <v>1890</v>
      </c>
      <c r="DH113" s="1508" t="s">
        <v>1890</v>
      </c>
      <c r="DI113" s="1508" t="s">
        <v>1890</v>
      </c>
      <c r="DJ113" s="1508" t="s">
        <v>1890</v>
      </c>
      <c r="DK113" s="1508" t="s">
        <v>1890</v>
      </c>
      <c r="DL113" s="1508" t="s">
        <v>1890</v>
      </c>
      <c r="DM113" s="1508" t="s">
        <v>1890</v>
      </c>
      <c r="DN113" s="1508" t="s">
        <v>1890</v>
      </c>
      <c r="DO113" s="1508" t="s">
        <v>1890</v>
      </c>
      <c r="DP113" s="1508" t="s">
        <v>1890</v>
      </c>
      <c r="DQ113" s="1508" t="s">
        <v>1890</v>
      </c>
      <c r="DR113" s="1508" t="s">
        <v>1890</v>
      </c>
      <c r="DS113" s="1508" t="s">
        <v>1890</v>
      </c>
      <c r="DT113" s="1233" t="s">
        <v>1890</v>
      </c>
      <c r="DU113" s="1233" t="s">
        <v>1890</v>
      </c>
      <c r="DV113" s="1233" t="s">
        <v>1890</v>
      </c>
      <c r="DW113" s="1233" t="s">
        <v>1890</v>
      </c>
      <c r="DX113" s="1233" t="s">
        <v>1890</v>
      </c>
      <c r="DY113" s="1233" t="s">
        <v>1890</v>
      </c>
    </row>
    <row r="114" spans="2:129" ht="14.4" thickBot="1" x14ac:dyDescent="0.3">
      <c r="B114" s="1668"/>
      <c r="C114" s="1505" t="s">
        <v>1621</v>
      </c>
      <c r="D114" s="1439" t="s">
        <v>1753</v>
      </c>
      <c r="E114" s="1267" t="s">
        <v>820</v>
      </c>
      <c r="F114" s="1438" t="s">
        <v>1890</v>
      </c>
      <c r="G114" s="1438" t="s">
        <v>1890</v>
      </c>
      <c r="H114" s="1439" t="s">
        <v>84</v>
      </c>
      <c r="I114" s="1655">
        <f>IF(SUM(N113:CP113)&lt;&gt;0,SUM(N113:CP113),"")</f>
        <v>7.9988621528723165</v>
      </c>
      <c r="J114" s="1656"/>
      <c r="K114" s="1656"/>
      <c r="L114" s="1656"/>
      <c r="M114" s="1657"/>
      <c r="N114" s="1509" t="s">
        <v>1890</v>
      </c>
      <c r="O114" s="1509" t="s">
        <v>1890</v>
      </c>
      <c r="P114" s="1509" t="s">
        <v>1890</v>
      </c>
      <c r="Q114" s="1509" t="s">
        <v>1890</v>
      </c>
      <c r="R114" s="1509" t="s">
        <v>1890</v>
      </c>
      <c r="S114" s="1509" t="s">
        <v>1890</v>
      </c>
      <c r="T114" s="1509" t="s">
        <v>1890</v>
      </c>
      <c r="U114" s="1509" t="s">
        <v>1890</v>
      </c>
      <c r="V114" s="1509" t="s">
        <v>1890</v>
      </c>
      <c r="W114" s="1509" t="s">
        <v>1890</v>
      </c>
      <c r="X114" s="1509" t="s">
        <v>1890</v>
      </c>
      <c r="Y114" s="1509" t="s">
        <v>1890</v>
      </c>
      <c r="Z114" s="1509" t="s">
        <v>1890</v>
      </c>
      <c r="AA114" s="1509" t="s">
        <v>1890</v>
      </c>
      <c r="AB114" s="1509" t="s">
        <v>1890</v>
      </c>
      <c r="AC114" s="1509" t="s">
        <v>1890</v>
      </c>
      <c r="AD114" s="1509" t="s">
        <v>1890</v>
      </c>
      <c r="AE114" s="1509" t="s">
        <v>1890</v>
      </c>
      <c r="AF114" s="1509" t="s">
        <v>1890</v>
      </c>
      <c r="AG114" s="1509" t="s">
        <v>1890</v>
      </c>
      <c r="AH114" s="1509" t="s">
        <v>1890</v>
      </c>
      <c r="AI114" s="1509" t="s">
        <v>1890</v>
      </c>
      <c r="AJ114" s="1509" t="s">
        <v>1890</v>
      </c>
      <c r="AK114" s="1509" t="s">
        <v>1890</v>
      </c>
      <c r="AL114" s="1509" t="s">
        <v>1890</v>
      </c>
      <c r="AM114" s="1509" t="s">
        <v>1890</v>
      </c>
      <c r="AN114" s="1509" t="s">
        <v>1890</v>
      </c>
      <c r="AO114" s="1509" t="s">
        <v>1890</v>
      </c>
      <c r="AP114" s="1509" t="s">
        <v>1890</v>
      </c>
      <c r="AQ114" s="1509" t="s">
        <v>1890</v>
      </c>
      <c r="AR114" s="1509" t="s">
        <v>1890</v>
      </c>
      <c r="AS114" s="1509" t="s">
        <v>1890</v>
      </c>
      <c r="AT114" s="1509" t="s">
        <v>1890</v>
      </c>
      <c r="AU114" s="1509" t="s">
        <v>1890</v>
      </c>
      <c r="AV114" s="1509" t="s">
        <v>1890</v>
      </c>
      <c r="AW114" s="1509" t="s">
        <v>1890</v>
      </c>
      <c r="AX114" s="1509" t="s">
        <v>1890</v>
      </c>
      <c r="AY114" s="1509" t="s">
        <v>1890</v>
      </c>
      <c r="AZ114" s="1509" t="s">
        <v>1890</v>
      </c>
      <c r="BA114" s="1509" t="s">
        <v>1890</v>
      </c>
      <c r="BB114" s="1509" t="s">
        <v>1890</v>
      </c>
      <c r="BC114" s="1509" t="s">
        <v>1890</v>
      </c>
      <c r="BD114" s="1509" t="s">
        <v>1890</v>
      </c>
      <c r="BE114" s="1509" t="s">
        <v>1890</v>
      </c>
      <c r="BF114" s="1509" t="s">
        <v>1890</v>
      </c>
      <c r="BG114" s="1509" t="s">
        <v>1890</v>
      </c>
      <c r="BH114" s="1509" t="s">
        <v>1890</v>
      </c>
      <c r="BI114" s="1509" t="s">
        <v>1890</v>
      </c>
      <c r="BJ114" s="1509" t="s">
        <v>1890</v>
      </c>
      <c r="BK114" s="1509" t="s">
        <v>1890</v>
      </c>
      <c r="BL114" s="1509" t="s">
        <v>1890</v>
      </c>
      <c r="BM114" s="1509" t="s">
        <v>1890</v>
      </c>
      <c r="BN114" s="1509" t="s">
        <v>1890</v>
      </c>
      <c r="BO114" s="1509" t="s">
        <v>1890</v>
      </c>
      <c r="BP114" s="1509" t="s">
        <v>1890</v>
      </c>
      <c r="BQ114" s="1509" t="s">
        <v>1890</v>
      </c>
      <c r="BR114" s="1509" t="s">
        <v>1890</v>
      </c>
      <c r="BS114" s="1509" t="s">
        <v>1890</v>
      </c>
      <c r="BT114" s="1509" t="s">
        <v>1890</v>
      </c>
      <c r="BU114" s="1509" t="s">
        <v>1890</v>
      </c>
      <c r="BV114" s="1509" t="s">
        <v>1890</v>
      </c>
      <c r="BW114" s="1509" t="s">
        <v>1890</v>
      </c>
      <c r="BX114" s="1509" t="s">
        <v>1890</v>
      </c>
      <c r="BY114" s="1509" t="s">
        <v>1890</v>
      </c>
      <c r="BZ114" s="1509" t="s">
        <v>1890</v>
      </c>
      <c r="CA114" s="1509" t="s">
        <v>1890</v>
      </c>
      <c r="CB114" s="1509" t="s">
        <v>1890</v>
      </c>
      <c r="CC114" s="1509" t="s">
        <v>1890</v>
      </c>
      <c r="CD114" s="1509" t="s">
        <v>1890</v>
      </c>
      <c r="CE114" s="1509" t="s">
        <v>1890</v>
      </c>
      <c r="CF114" s="1509" t="s">
        <v>1890</v>
      </c>
      <c r="CG114" s="1509" t="s">
        <v>1890</v>
      </c>
      <c r="CH114" s="1509" t="s">
        <v>1890</v>
      </c>
      <c r="CI114" s="1509" t="s">
        <v>1890</v>
      </c>
      <c r="CJ114" s="1509" t="s">
        <v>1890</v>
      </c>
      <c r="CK114" s="1509" t="s">
        <v>1890</v>
      </c>
      <c r="CL114" s="1509" t="s">
        <v>1890</v>
      </c>
      <c r="CM114" s="1509" t="s">
        <v>1890</v>
      </c>
      <c r="CN114" s="1509" t="s">
        <v>1890</v>
      </c>
      <c r="CO114" s="1509" t="s">
        <v>1890</v>
      </c>
      <c r="CP114" s="1510" t="s">
        <v>1890</v>
      </c>
      <c r="CQ114" s="1508" t="s">
        <v>1890</v>
      </c>
      <c r="CR114" s="1508" t="s">
        <v>1890</v>
      </c>
      <c r="CS114" s="1508" t="s">
        <v>1890</v>
      </c>
      <c r="CT114" s="1508" t="s">
        <v>1890</v>
      </c>
      <c r="CU114" s="1508" t="s">
        <v>1890</v>
      </c>
      <c r="CV114" s="1508" t="s">
        <v>1890</v>
      </c>
      <c r="CW114" s="1508" t="s">
        <v>1890</v>
      </c>
      <c r="CX114" s="1508" t="s">
        <v>1890</v>
      </c>
      <c r="CY114" s="1508" t="s">
        <v>1890</v>
      </c>
      <c r="CZ114" s="1508" t="s">
        <v>1890</v>
      </c>
      <c r="DA114" s="1508" t="s">
        <v>1890</v>
      </c>
      <c r="DB114" s="1508" t="s">
        <v>1890</v>
      </c>
      <c r="DC114" s="1508" t="s">
        <v>1890</v>
      </c>
      <c r="DD114" s="1508" t="s">
        <v>1890</v>
      </c>
      <c r="DE114" s="1508" t="s">
        <v>1890</v>
      </c>
      <c r="DF114" s="1508" t="s">
        <v>1890</v>
      </c>
      <c r="DG114" s="1508" t="s">
        <v>1890</v>
      </c>
      <c r="DH114" s="1508" t="s">
        <v>1890</v>
      </c>
      <c r="DI114" s="1508" t="s">
        <v>1890</v>
      </c>
      <c r="DJ114" s="1508" t="s">
        <v>1890</v>
      </c>
      <c r="DK114" s="1508" t="s">
        <v>1890</v>
      </c>
      <c r="DL114" s="1508" t="s">
        <v>1890</v>
      </c>
      <c r="DM114" s="1508" t="s">
        <v>1890</v>
      </c>
      <c r="DN114" s="1508" t="s">
        <v>1890</v>
      </c>
      <c r="DO114" s="1508" t="s">
        <v>1890</v>
      </c>
      <c r="DP114" s="1508" t="s">
        <v>1890</v>
      </c>
      <c r="DQ114" s="1508" t="s">
        <v>1890</v>
      </c>
      <c r="DR114" s="1508" t="s">
        <v>1890</v>
      </c>
      <c r="DS114" s="1508" t="s">
        <v>1890</v>
      </c>
      <c r="DT114" s="1233" t="s">
        <v>1890</v>
      </c>
      <c r="DU114" s="1233" t="s">
        <v>1890</v>
      </c>
      <c r="DV114" s="1233" t="s">
        <v>1890</v>
      </c>
      <c r="DW114" s="1233" t="s">
        <v>1890</v>
      </c>
      <c r="DX114" s="1233" t="s">
        <v>1890</v>
      </c>
      <c r="DY114" s="1233" t="s">
        <v>1890</v>
      </c>
    </row>
    <row r="115" spans="2:129" x14ac:dyDescent="0.25">
      <c r="B115" s="1668"/>
      <c r="C115" s="1505" t="s">
        <v>1622</v>
      </c>
      <c r="D115" s="1439" t="s">
        <v>1754</v>
      </c>
      <c r="E115" s="1267" t="s">
        <v>815</v>
      </c>
      <c r="F115" s="1438" t="s">
        <v>1890</v>
      </c>
      <c r="G115" s="1438" t="s">
        <v>1890</v>
      </c>
      <c r="H115" s="1439" t="s">
        <v>84</v>
      </c>
      <c r="I115" s="1476" t="s">
        <v>1890</v>
      </c>
      <c r="J115" s="1477" t="s">
        <v>1890</v>
      </c>
      <c r="K115" s="1477" t="s">
        <v>1890</v>
      </c>
      <c r="L115" s="1477" t="s">
        <v>1890</v>
      </c>
      <c r="M115" s="1477" t="s">
        <v>1890</v>
      </c>
      <c r="N115" s="1509" t="s">
        <v>1890</v>
      </c>
      <c r="O115" s="1509" t="s">
        <v>1890</v>
      </c>
      <c r="P115" s="1509" t="s">
        <v>1890</v>
      </c>
      <c r="Q115" s="1509" t="s">
        <v>1890</v>
      </c>
      <c r="R115" s="1509" t="s">
        <v>1890</v>
      </c>
      <c r="S115" s="1509" t="s">
        <v>1890</v>
      </c>
      <c r="T115" s="1509" t="s">
        <v>1890</v>
      </c>
      <c r="U115" s="1509" t="s">
        <v>1890</v>
      </c>
      <c r="V115" s="1509" t="s">
        <v>1890</v>
      </c>
      <c r="W115" s="1509" t="s">
        <v>1890</v>
      </c>
      <c r="X115" s="1509" t="s">
        <v>1890</v>
      </c>
      <c r="Y115" s="1509" t="s">
        <v>1890</v>
      </c>
      <c r="Z115" s="1509" t="s">
        <v>1890</v>
      </c>
      <c r="AA115" s="1509" t="s">
        <v>1890</v>
      </c>
      <c r="AB115" s="1509" t="s">
        <v>1890</v>
      </c>
      <c r="AC115" s="1509" t="s">
        <v>1890</v>
      </c>
      <c r="AD115" s="1509" t="s">
        <v>1890</v>
      </c>
      <c r="AE115" s="1509" t="s">
        <v>1890</v>
      </c>
      <c r="AF115" s="1509" t="s">
        <v>1890</v>
      </c>
      <c r="AG115" s="1509" t="s">
        <v>1890</v>
      </c>
      <c r="AH115" s="1509" t="s">
        <v>1890</v>
      </c>
      <c r="AI115" s="1509" t="s">
        <v>1890</v>
      </c>
      <c r="AJ115" s="1509" t="s">
        <v>1890</v>
      </c>
      <c r="AK115" s="1509" t="s">
        <v>1890</v>
      </c>
      <c r="AL115" s="1509" t="s">
        <v>1890</v>
      </c>
      <c r="AM115" s="1509" t="s">
        <v>1890</v>
      </c>
      <c r="AN115" s="1509" t="s">
        <v>1890</v>
      </c>
      <c r="AO115" s="1509" t="s">
        <v>1890</v>
      </c>
      <c r="AP115" s="1509" t="s">
        <v>1890</v>
      </c>
      <c r="AQ115" s="1509" t="s">
        <v>1890</v>
      </c>
      <c r="AR115" s="1509" t="s">
        <v>1890</v>
      </c>
      <c r="AS115" s="1509" t="s">
        <v>1890</v>
      </c>
      <c r="AT115" s="1509" t="s">
        <v>1890</v>
      </c>
      <c r="AU115" s="1509" t="s">
        <v>1890</v>
      </c>
      <c r="AV115" s="1509" t="s">
        <v>1890</v>
      </c>
      <c r="AW115" s="1509" t="s">
        <v>1890</v>
      </c>
      <c r="AX115" s="1509" t="s">
        <v>1890</v>
      </c>
      <c r="AY115" s="1509" t="s">
        <v>1890</v>
      </c>
      <c r="AZ115" s="1509" t="s">
        <v>1890</v>
      </c>
      <c r="BA115" s="1509" t="s">
        <v>1890</v>
      </c>
      <c r="BB115" s="1509" t="s">
        <v>1890</v>
      </c>
      <c r="BC115" s="1509" t="s">
        <v>1890</v>
      </c>
      <c r="BD115" s="1509" t="s">
        <v>1890</v>
      </c>
      <c r="BE115" s="1509" t="s">
        <v>1890</v>
      </c>
      <c r="BF115" s="1509" t="s">
        <v>1890</v>
      </c>
      <c r="BG115" s="1509" t="s">
        <v>1890</v>
      </c>
      <c r="BH115" s="1509" t="s">
        <v>1890</v>
      </c>
      <c r="BI115" s="1509" t="s">
        <v>1890</v>
      </c>
      <c r="BJ115" s="1509" t="s">
        <v>1890</v>
      </c>
      <c r="BK115" s="1509" t="s">
        <v>1890</v>
      </c>
      <c r="BL115" s="1509" t="s">
        <v>1890</v>
      </c>
      <c r="BM115" s="1509" t="s">
        <v>1890</v>
      </c>
      <c r="BN115" s="1509" t="s">
        <v>1890</v>
      </c>
      <c r="BO115" s="1509" t="s">
        <v>1890</v>
      </c>
      <c r="BP115" s="1509" t="s">
        <v>1890</v>
      </c>
      <c r="BQ115" s="1509" t="s">
        <v>1890</v>
      </c>
      <c r="BR115" s="1509" t="s">
        <v>1890</v>
      </c>
      <c r="BS115" s="1509" t="s">
        <v>1890</v>
      </c>
      <c r="BT115" s="1509" t="s">
        <v>1890</v>
      </c>
      <c r="BU115" s="1509" t="s">
        <v>1890</v>
      </c>
      <c r="BV115" s="1509" t="s">
        <v>1890</v>
      </c>
      <c r="BW115" s="1509" t="s">
        <v>1890</v>
      </c>
      <c r="BX115" s="1509" t="s">
        <v>1890</v>
      </c>
      <c r="BY115" s="1509" t="s">
        <v>1890</v>
      </c>
      <c r="BZ115" s="1509" t="s">
        <v>1890</v>
      </c>
      <c r="CA115" s="1509" t="s">
        <v>1890</v>
      </c>
      <c r="CB115" s="1509" t="s">
        <v>1890</v>
      </c>
      <c r="CC115" s="1509" t="s">
        <v>1890</v>
      </c>
      <c r="CD115" s="1509" t="s">
        <v>1890</v>
      </c>
      <c r="CE115" s="1509" t="s">
        <v>1890</v>
      </c>
      <c r="CF115" s="1509" t="s">
        <v>1890</v>
      </c>
      <c r="CG115" s="1509" t="s">
        <v>1890</v>
      </c>
      <c r="CH115" s="1509" t="s">
        <v>1890</v>
      </c>
      <c r="CI115" s="1509" t="s">
        <v>1890</v>
      </c>
      <c r="CJ115" s="1509" t="s">
        <v>1890</v>
      </c>
      <c r="CK115" s="1509" t="s">
        <v>1890</v>
      </c>
      <c r="CL115" s="1509" t="s">
        <v>1890</v>
      </c>
      <c r="CM115" s="1509" t="s">
        <v>1890</v>
      </c>
      <c r="CN115" s="1509" t="s">
        <v>1890</v>
      </c>
      <c r="CO115" s="1509" t="s">
        <v>1890</v>
      </c>
      <c r="CP115" s="1510" t="s">
        <v>1890</v>
      </c>
      <c r="CQ115" s="1508" t="s">
        <v>1890</v>
      </c>
      <c r="CR115" s="1508" t="s">
        <v>1890</v>
      </c>
      <c r="CS115" s="1508" t="s">
        <v>1890</v>
      </c>
      <c r="CT115" s="1508" t="s">
        <v>1890</v>
      </c>
      <c r="CU115" s="1508" t="s">
        <v>1890</v>
      </c>
      <c r="CV115" s="1508" t="s">
        <v>1890</v>
      </c>
      <c r="CW115" s="1508" t="s">
        <v>1890</v>
      </c>
      <c r="CX115" s="1508" t="s">
        <v>1890</v>
      </c>
      <c r="CY115" s="1508" t="s">
        <v>1890</v>
      </c>
      <c r="CZ115" s="1508" t="s">
        <v>1890</v>
      </c>
      <c r="DA115" s="1508" t="s">
        <v>1890</v>
      </c>
      <c r="DB115" s="1508" t="s">
        <v>1890</v>
      </c>
      <c r="DC115" s="1508" t="s">
        <v>1890</v>
      </c>
      <c r="DD115" s="1508" t="s">
        <v>1890</v>
      </c>
      <c r="DE115" s="1508" t="s">
        <v>1890</v>
      </c>
      <c r="DF115" s="1508" t="s">
        <v>1890</v>
      </c>
      <c r="DG115" s="1508" t="s">
        <v>1890</v>
      </c>
      <c r="DH115" s="1508" t="s">
        <v>1890</v>
      </c>
      <c r="DI115" s="1508" t="s">
        <v>1890</v>
      </c>
      <c r="DJ115" s="1508" t="s">
        <v>1890</v>
      </c>
      <c r="DK115" s="1508" t="s">
        <v>1890</v>
      </c>
      <c r="DL115" s="1508" t="s">
        <v>1890</v>
      </c>
      <c r="DM115" s="1508" t="s">
        <v>1890</v>
      </c>
      <c r="DN115" s="1508" t="s">
        <v>1890</v>
      </c>
      <c r="DO115" s="1508" t="s">
        <v>1890</v>
      </c>
      <c r="DP115" s="1508" t="s">
        <v>1890</v>
      </c>
      <c r="DQ115" s="1508" t="s">
        <v>1890</v>
      </c>
      <c r="DR115" s="1508" t="s">
        <v>1890</v>
      </c>
      <c r="DS115" s="1508" t="s">
        <v>1890</v>
      </c>
      <c r="DT115" s="1233" t="s">
        <v>1890</v>
      </c>
      <c r="DU115" s="1233" t="s">
        <v>1890</v>
      </c>
      <c r="DV115" s="1233" t="s">
        <v>1890</v>
      </c>
      <c r="DW115" s="1233" t="s">
        <v>1890</v>
      </c>
      <c r="DX115" s="1233" t="s">
        <v>1890</v>
      </c>
      <c r="DY115" s="1233" t="s">
        <v>1890</v>
      </c>
    </row>
    <row r="116" spans="2:129" x14ac:dyDescent="0.25">
      <c r="B116" s="1668"/>
      <c r="C116" s="1505" t="s">
        <v>1622</v>
      </c>
      <c r="D116" s="1439" t="s">
        <v>1754</v>
      </c>
      <c r="E116" s="1267" t="s">
        <v>812</v>
      </c>
      <c r="F116" s="1438" t="s">
        <v>1890</v>
      </c>
      <c r="G116" s="1438" t="s">
        <v>1890</v>
      </c>
      <c r="H116" s="1439" t="s">
        <v>84</v>
      </c>
      <c r="I116" s="1476" t="s">
        <v>1890</v>
      </c>
      <c r="J116" s="1477" t="s">
        <v>1890</v>
      </c>
      <c r="K116" s="1477" t="s">
        <v>1890</v>
      </c>
      <c r="L116" s="1477" t="s">
        <v>1890</v>
      </c>
      <c r="M116" s="1477" t="s">
        <v>1890</v>
      </c>
      <c r="N116" s="1509" t="s">
        <v>1890</v>
      </c>
      <c r="O116" s="1509">
        <v>0.64266662078661385</v>
      </c>
      <c r="P116" s="1509">
        <v>0.61144247384840578</v>
      </c>
      <c r="Q116" s="1509">
        <v>0.58039925641745382</v>
      </c>
      <c r="R116" s="1509">
        <v>0.54950154490578806</v>
      </c>
      <c r="S116" s="1509">
        <v>0.51871953978643215</v>
      </c>
      <c r="T116" s="1509">
        <v>0.4593235917339667</v>
      </c>
      <c r="U116" s="1509">
        <v>0.40000227577052871</v>
      </c>
      <c r="V116" s="1509">
        <v>0.34074066547831261</v>
      </c>
      <c r="W116" s="1509">
        <v>0.28152756604396428</v>
      </c>
      <c r="X116" s="1509">
        <v>0.22235179971289296</v>
      </c>
      <c r="Y116" s="1509">
        <v>0.19348410767709015</v>
      </c>
      <c r="Z116" s="1509">
        <v>0.16464067107022132</v>
      </c>
      <c r="AA116" s="1509">
        <v>0.13581774975845337</v>
      </c>
      <c r="AB116" s="1509">
        <v>0.10700976339387255</v>
      </c>
      <c r="AC116" s="1509">
        <v>7.8214834446353396E-2</v>
      </c>
      <c r="AD116" s="1509">
        <v>4.9429244851837882E-2</v>
      </c>
      <c r="AE116" s="1509">
        <v>4.9358344367261837E-2</v>
      </c>
      <c r="AF116" s="1509">
        <v>4.9294907091588541E-2</v>
      </c>
      <c r="AG116" s="1509">
        <v>4.9237067222592294E-2</v>
      </c>
      <c r="AH116" s="1509">
        <v>4.9182958958047418E-2</v>
      </c>
      <c r="AI116" s="1509">
        <v>4.913258229795392E-2</v>
      </c>
      <c r="AJ116" s="1509">
        <v>4.9084071440086106E-2</v>
      </c>
      <c r="AK116" s="1509">
        <v>4.9037426384443972E-2</v>
      </c>
      <c r="AL116" s="1509">
        <v>4.8992647131027522E-2</v>
      </c>
      <c r="AM116" s="1509">
        <v>4.8949733679836759E-2</v>
      </c>
      <c r="AN116" s="1509">
        <v>4.8946002075385388E-2</v>
      </c>
      <c r="AO116" s="1509">
        <v>4.8942270470934017E-2</v>
      </c>
      <c r="AP116" s="1509">
        <v>4.8938538866482646E-2</v>
      </c>
      <c r="AQ116" s="1509">
        <v>4.8934807262031282E-2</v>
      </c>
      <c r="AR116" s="1509">
        <v>4.8931075657579912E-2</v>
      </c>
      <c r="AS116" s="1509">
        <v>4.8927344053128541E-2</v>
      </c>
      <c r="AT116" s="1509">
        <v>4.8923612448677163E-2</v>
      </c>
      <c r="AU116" s="1509">
        <v>4.8919880844225792E-2</v>
      </c>
      <c r="AV116" s="1509">
        <v>4.8916149239774429E-2</v>
      </c>
      <c r="AW116" s="1509">
        <v>4.8912417635323058E-2</v>
      </c>
      <c r="AX116" s="1509">
        <v>4.8908686030871687E-2</v>
      </c>
      <c r="AY116" s="1509">
        <v>4.8904954426420316E-2</v>
      </c>
      <c r="AZ116" s="1509">
        <v>4.8901222821968945E-2</v>
      </c>
      <c r="BA116" s="1509">
        <v>4.8897491217517568E-2</v>
      </c>
      <c r="BB116" s="1509">
        <v>4.8893759613066204E-2</v>
      </c>
      <c r="BC116" s="1509">
        <v>4.8890028008614833E-2</v>
      </c>
      <c r="BD116" s="1509">
        <v>4.8886296404163462E-2</v>
      </c>
      <c r="BE116" s="1509">
        <v>4.8882564799712092E-2</v>
      </c>
      <c r="BF116" s="1509">
        <v>4.8878833195260721E-2</v>
      </c>
      <c r="BG116" s="1509">
        <v>4.887510159080935E-2</v>
      </c>
      <c r="BH116" s="1509">
        <v>4.8871369986357979E-2</v>
      </c>
      <c r="BI116" s="1509">
        <v>4.8867638381906608E-2</v>
      </c>
      <c r="BJ116" s="1509">
        <v>4.8863906777455238E-2</v>
      </c>
      <c r="BK116" s="1509">
        <v>4.8860175173003867E-2</v>
      </c>
      <c r="BL116" s="1509">
        <v>4.8856443568552496E-2</v>
      </c>
      <c r="BM116" s="1509">
        <v>4.8852711964101125E-2</v>
      </c>
      <c r="BN116" s="1509">
        <v>4.8848980359649762E-2</v>
      </c>
      <c r="BO116" s="1509">
        <v>4.8845248755198384E-2</v>
      </c>
      <c r="BP116" s="1509">
        <v>4.8841517150747013E-2</v>
      </c>
      <c r="BQ116" s="1509">
        <v>4.8837785546295642E-2</v>
      </c>
      <c r="BR116" s="1509">
        <v>4.8834053941844272E-2</v>
      </c>
      <c r="BS116" s="1509">
        <v>4.8830322337392901E-2</v>
      </c>
      <c r="BT116" s="1509">
        <v>4.8826590732941537E-2</v>
      </c>
      <c r="BU116" s="1509">
        <v>4.8822859128490166E-2</v>
      </c>
      <c r="BV116" s="1509">
        <v>4.8819127524038788E-2</v>
      </c>
      <c r="BW116" s="1509">
        <v>4.8815395919587418E-2</v>
      </c>
      <c r="BX116" s="1509">
        <v>4.8811664315136047E-2</v>
      </c>
      <c r="BY116" s="1509">
        <v>4.8807932710684676E-2</v>
      </c>
      <c r="BZ116" s="1509">
        <v>4.8804201106233312E-2</v>
      </c>
      <c r="CA116" s="1509">
        <v>4.8800469501781941E-2</v>
      </c>
      <c r="CB116" s="1509">
        <v>4.8796737897330571E-2</v>
      </c>
      <c r="CC116" s="1509">
        <v>4.8793006292879193E-2</v>
      </c>
      <c r="CD116" s="1509">
        <v>4.8789274688427822E-2</v>
      </c>
      <c r="CE116" s="1509">
        <v>4.8785543083976458E-2</v>
      </c>
      <c r="CF116" s="1509">
        <v>4.8781811479525088E-2</v>
      </c>
      <c r="CG116" s="1509">
        <v>4.8778079875073717E-2</v>
      </c>
      <c r="CH116" s="1509">
        <v>4.8774348270622346E-2</v>
      </c>
      <c r="CI116" s="1509">
        <v>4.8770616666170975E-2</v>
      </c>
      <c r="CJ116" s="1509">
        <v>4.8766885061719598E-2</v>
      </c>
      <c r="CK116" s="1509">
        <v>4.8763153457268234E-2</v>
      </c>
      <c r="CL116" s="1509" t="s">
        <v>1890</v>
      </c>
      <c r="CM116" s="1509" t="s">
        <v>1890</v>
      </c>
      <c r="CN116" s="1509" t="s">
        <v>1890</v>
      </c>
      <c r="CO116" s="1509" t="s">
        <v>1890</v>
      </c>
      <c r="CP116" s="1510" t="s">
        <v>1890</v>
      </c>
      <c r="CQ116" s="1508" t="s">
        <v>1890</v>
      </c>
      <c r="CR116" s="1508" t="s">
        <v>1890</v>
      </c>
      <c r="CS116" s="1508" t="s">
        <v>1890</v>
      </c>
      <c r="CT116" s="1508" t="s">
        <v>1890</v>
      </c>
      <c r="CU116" s="1508" t="s">
        <v>1890</v>
      </c>
      <c r="CV116" s="1508" t="s">
        <v>1890</v>
      </c>
      <c r="CW116" s="1508" t="s">
        <v>1890</v>
      </c>
      <c r="CX116" s="1508" t="s">
        <v>1890</v>
      </c>
      <c r="CY116" s="1508" t="s">
        <v>1890</v>
      </c>
      <c r="CZ116" s="1508" t="s">
        <v>1890</v>
      </c>
      <c r="DA116" s="1508" t="s">
        <v>1890</v>
      </c>
      <c r="DB116" s="1508" t="s">
        <v>1890</v>
      </c>
      <c r="DC116" s="1508" t="s">
        <v>1890</v>
      </c>
      <c r="DD116" s="1508" t="s">
        <v>1890</v>
      </c>
      <c r="DE116" s="1508" t="s">
        <v>1890</v>
      </c>
      <c r="DF116" s="1508" t="s">
        <v>1890</v>
      </c>
      <c r="DG116" s="1508" t="s">
        <v>1890</v>
      </c>
      <c r="DH116" s="1508" t="s">
        <v>1890</v>
      </c>
      <c r="DI116" s="1508" t="s">
        <v>1890</v>
      </c>
      <c r="DJ116" s="1508" t="s">
        <v>1890</v>
      </c>
      <c r="DK116" s="1508" t="s">
        <v>1890</v>
      </c>
      <c r="DL116" s="1508" t="s">
        <v>1890</v>
      </c>
      <c r="DM116" s="1508" t="s">
        <v>1890</v>
      </c>
      <c r="DN116" s="1508" t="s">
        <v>1890</v>
      </c>
      <c r="DO116" s="1508" t="s">
        <v>1890</v>
      </c>
      <c r="DP116" s="1508" t="s">
        <v>1890</v>
      </c>
      <c r="DQ116" s="1508" t="s">
        <v>1890</v>
      </c>
      <c r="DR116" s="1508" t="s">
        <v>1890</v>
      </c>
      <c r="DS116" s="1508" t="s">
        <v>1890</v>
      </c>
      <c r="DT116" s="1233" t="s">
        <v>1890</v>
      </c>
      <c r="DU116" s="1233" t="s">
        <v>1890</v>
      </c>
      <c r="DV116" s="1233" t="s">
        <v>1890</v>
      </c>
      <c r="DW116" s="1233" t="s">
        <v>1890</v>
      </c>
      <c r="DX116" s="1233" t="s">
        <v>1890</v>
      </c>
      <c r="DY116" s="1233" t="s">
        <v>1890</v>
      </c>
    </row>
    <row r="117" spans="2:129" x14ac:dyDescent="0.25">
      <c r="B117" s="1668"/>
      <c r="C117" s="1505" t="s">
        <v>1622</v>
      </c>
      <c r="D117" s="1439" t="s">
        <v>1754</v>
      </c>
      <c r="E117" s="1267" t="s">
        <v>813</v>
      </c>
      <c r="F117" s="1438" t="s">
        <v>1890</v>
      </c>
      <c r="G117" s="1438" t="s">
        <v>1890</v>
      </c>
      <c r="H117" s="1439" t="s">
        <v>84</v>
      </c>
      <c r="I117" s="1476" t="s">
        <v>1890</v>
      </c>
      <c r="J117" s="1477" t="s">
        <v>1890</v>
      </c>
      <c r="K117" s="1477" t="s">
        <v>1890</v>
      </c>
      <c r="L117" s="1477" t="s">
        <v>1890</v>
      </c>
      <c r="M117" s="1477" t="s">
        <v>1890</v>
      </c>
      <c r="N117" s="1509" t="s">
        <v>1890</v>
      </c>
      <c r="O117" s="1509" t="s">
        <v>1890</v>
      </c>
      <c r="P117" s="1509" t="s">
        <v>1890</v>
      </c>
      <c r="Q117" s="1509" t="s">
        <v>1890</v>
      </c>
      <c r="R117" s="1509" t="s">
        <v>1890</v>
      </c>
      <c r="S117" s="1509" t="s">
        <v>1890</v>
      </c>
      <c r="T117" s="1509" t="s">
        <v>1890</v>
      </c>
      <c r="U117" s="1509" t="s">
        <v>1890</v>
      </c>
      <c r="V117" s="1509" t="s">
        <v>1890</v>
      </c>
      <c r="W117" s="1509" t="s">
        <v>1890</v>
      </c>
      <c r="X117" s="1509" t="s">
        <v>1890</v>
      </c>
      <c r="Y117" s="1509" t="s">
        <v>1890</v>
      </c>
      <c r="Z117" s="1509" t="s">
        <v>1890</v>
      </c>
      <c r="AA117" s="1509" t="s">
        <v>1890</v>
      </c>
      <c r="AB117" s="1509" t="s">
        <v>1890</v>
      </c>
      <c r="AC117" s="1509" t="s">
        <v>1890</v>
      </c>
      <c r="AD117" s="1509" t="s">
        <v>1890</v>
      </c>
      <c r="AE117" s="1509" t="s">
        <v>1890</v>
      </c>
      <c r="AF117" s="1509" t="s">
        <v>1890</v>
      </c>
      <c r="AG117" s="1509" t="s">
        <v>1890</v>
      </c>
      <c r="AH117" s="1509" t="s">
        <v>1890</v>
      </c>
      <c r="AI117" s="1509" t="s">
        <v>1890</v>
      </c>
      <c r="AJ117" s="1509" t="s">
        <v>1890</v>
      </c>
      <c r="AK117" s="1509" t="s">
        <v>1890</v>
      </c>
      <c r="AL117" s="1509" t="s">
        <v>1890</v>
      </c>
      <c r="AM117" s="1509" t="s">
        <v>1890</v>
      </c>
      <c r="AN117" s="1509" t="s">
        <v>1890</v>
      </c>
      <c r="AO117" s="1509" t="s">
        <v>1890</v>
      </c>
      <c r="AP117" s="1509" t="s">
        <v>1890</v>
      </c>
      <c r="AQ117" s="1509" t="s">
        <v>1890</v>
      </c>
      <c r="AR117" s="1509" t="s">
        <v>1890</v>
      </c>
      <c r="AS117" s="1509" t="s">
        <v>1890</v>
      </c>
      <c r="AT117" s="1509" t="s">
        <v>1890</v>
      </c>
      <c r="AU117" s="1509" t="s">
        <v>1890</v>
      </c>
      <c r="AV117" s="1509" t="s">
        <v>1890</v>
      </c>
      <c r="AW117" s="1509" t="s">
        <v>1890</v>
      </c>
      <c r="AX117" s="1509" t="s">
        <v>1890</v>
      </c>
      <c r="AY117" s="1509" t="s">
        <v>1890</v>
      </c>
      <c r="AZ117" s="1509" t="s">
        <v>1890</v>
      </c>
      <c r="BA117" s="1509" t="s">
        <v>1890</v>
      </c>
      <c r="BB117" s="1509" t="s">
        <v>1890</v>
      </c>
      <c r="BC117" s="1509" t="s">
        <v>1890</v>
      </c>
      <c r="BD117" s="1509" t="s">
        <v>1890</v>
      </c>
      <c r="BE117" s="1509" t="s">
        <v>1890</v>
      </c>
      <c r="BF117" s="1509" t="s">
        <v>1890</v>
      </c>
      <c r="BG117" s="1509" t="s">
        <v>1890</v>
      </c>
      <c r="BH117" s="1509" t="s">
        <v>1890</v>
      </c>
      <c r="BI117" s="1509" t="s">
        <v>1890</v>
      </c>
      <c r="BJ117" s="1509" t="s">
        <v>1890</v>
      </c>
      <c r="BK117" s="1509" t="s">
        <v>1890</v>
      </c>
      <c r="BL117" s="1509" t="s">
        <v>1890</v>
      </c>
      <c r="BM117" s="1509" t="s">
        <v>1890</v>
      </c>
      <c r="BN117" s="1509" t="s">
        <v>1890</v>
      </c>
      <c r="BO117" s="1509" t="s">
        <v>1890</v>
      </c>
      <c r="BP117" s="1509" t="s">
        <v>1890</v>
      </c>
      <c r="BQ117" s="1509" t="s">
        <v>1890</v>
      </c>
      <c r="BR117" s="1509" t="s">
        <v>1890</v>
      </c>
      <c r="BS117" s="1509" t="s">
        <v>1890</v>
      </c>
      <c r="BT117" s="1509" t="s">
        <v>1890</v>
      </c>
      <c r="BU117" s="1509" t="s">
        <v>1890</v>
      </c>
      <c r="BV117" s="1509" t="s">
        <v>1890</v>
      </c>
      <c r="BW117" s="1509" t="s">
        <v>1890</v>
      </c>
      <c r="BX117" s="1509" t="s">
        <v>1890</v>
      </c>
      <c r="BY117" s="1509" t="s">
        <v>1890</v>
      </c>
      <c r="BZ117" s="1509" t="s">
        <v>1890</v>
      </c>
      <c r="CA117" s="1509" t="s">
        <v>1890</v>
      </c>
      <c r="CB117" s="1509" t="s">
        <v>1890</v>
      </c>
      <c r="CC117" s="1509" t="s">
        <v>1890</v>
      </c>
      <c r="CD117" s="1509" t="s">
        <v>1890</v>
      </c>
      <c r="CE117" s="1509" t="s">
        <v>1890</v>
      </c>
      <c r="CF117" s="1509" t="s">
        <v>1890</v>
      </c>
      <c r="CG117" s="1509" t="s">
        <v>1890</v>
      </c>
      <c r="CH117" s="1509" t="s">
        <v>1890</v>
      </c>
      <c r="CI117" s="1509" t="s">
        <v>1890</v>
      </c>
      <c r="CJ117" s="1509" t="s">
        <v>1890</v>
      </c>
      <c r="CK117" s="1509" t="s">
        <v>1890</v>
      </c>
      <c r="CL117" s="1509" t="s">
        <v>1890</v>
      </c>
      <c r="CM117" s="1509" t="s">
        <v>1890</v>
      </c>
      <c r="CN117" s="1509" t="s">
        <v>1890</v>
      </c>
      <c r="CO117" s="1509" t="s">
        <v>1890</v>
      </c>
      <c r="CP117" s="1510" t="s">
        <v>1890</v>
      </c>
      <c r="CQ117" s="1508" t="s">
        <v>1890</v>
      </c>
      <c r="CR117" s="1508" t="s">
        <v>1890</v>
      </c>
      <c r="CS117" s="1508" t="s">
        <v>1890</v>
      </c>
      <c r="CT117" s="1508" t="s">
        <v>1890</v>
      </c>
      <c r="CU117" s="1508" t="s">
        <v>1890</v>
      </c>
      <c r="CV117" s="1508" t="s">
        <v>1890</v>
      </c>
      <c r="CW117" s="1508" t="s">
        <v>1890</v>
      </c>
      <c r="CX117" s="1508" t="s">
        <v>1890</v>
      </c>
      <c r="CY117" s="1508" t="s">
        <v>1890</v>
      </c>
      <c r="CZ117" s="1508" t="s">
        <v>1890</v>
      </c>
      <c r="DA117" s="1508" t="s">
        <v>1890</v>
      </c>
      <c r="DB117" s="1508" t="s">
        <v>1890</v>
      </c>
      <c r="DC117" s="1508" t="s">
        <v>1890</v>
      </c>
      <c r="DD117" s="1508" t="s">
        <v>1890</v>
      </c>
      <c r="DE117" s="1508" t="s">
        <v>1890</v>
      </c>
      <c r="DF117" s="1508" t="s">
        <v>1890</v>
      </c>
      <c r="DG117" s="1508" t="s">
        <v>1890</v>
      </c>
      <c r="DH117" s="1508" t="s">
        <v>1890</v>
      </c>
      <c r="DI117" s="1508" t="s">
        <v>1890</v>
      </c>
      <c r="DJ117" s="1508" t="s">
        <v>1890</v>
      </c>
      <c r="DK117" s="1508" t="s">
        <v>1890</v>
      </c>
      <c r="DL117" s="1508" t="s">
        <v>1890</v>
      </c>
      <c r="DM117" s="1508" t="s">
        <v>1890</v>
      </c>
      <c r="DN117" s="1508" t="s">
        <v>1890</v>
      </c>
      <c r="DO117" s="1508" t="s">
        <v>1890</v>
      </c>
      <c r="DP117" s="1508" t="s">
        <v>1890</v>
      </c>
      <c r="DQ117" s="1508" t="s">
        <v>1890</v>
      </c>
      <c r="DR117" s="1508" t="s">
        <v>1890</v>
      </c>
      <c r="DS117" s="1508" t="s">
        <v>1890</v>
      </c>
      <c r="DT117" s="1233" t="s">
        <v>1890</v>
      </c>
      <c r="DU117" s="1233" t="s">
        <v>1890</v>
      </c>
      <c r="DV117" s="1233" t="s">
        <v>1890</v>
      </c>
      <c r="DW117" s="1233" t="s">
        <v>1890</v>
      </c>
      <c r="DX117" s="1233" t="s">
        <v>1890</v>
      </c>
      <c r="DY117" s="1233" t="s">
        <v>1890</v>
      </c>
    </row>
    <row r="118" spans="2:129" x14ac:dyDescent="0.25">
      <c r="B118" s="1668"/>
      <c r="C118" s="1505" t="s">
        <v>1622</v>
      </c>
      <c r="D118" s="1439" t="s">
        <v>1754</v>
      </c>
      <c r="E118" s="1267" t="s">
        <v>831</v>
      </c>
      <c r="F118" s="1438" t="s">
        <v>1890</v>
      </c>
      <c r="G118" s="1438" t="s">
        <v>1890</v>
      </c>
      <c r="H118" s="1439" t="s">
        <v>84</v>
      </c>
      <c r="I118" s="1476" t="s">
        <v>1890</v>
      </c>
      <c r="J118" s="1477" t="s">
        <v>1890</v>
      </c>
      <c r="K118" s="1477" t="s">
        <v>1890</v>
      </c>
      <c r="L118" s="1477" t="s">
        <v>1890</v>
      </c>
      <c r="M118" s="1477" t="s">
        <v>1890</v>
      </c>
      <c r="N118" s="1509" t="s">
        <v>1890</v>
      </c>
      <c r="O118" s="1509">
        <v>3.5000000000000003E-2</v>
      </c>
      <c r="P118" s="1509">
        <v>3.5000000000000003E-2</v>
      </c>
      <c r="Q118" s="1509">
        <v>3.5000000000000003E-2</v>
      </c>
      <c r="R118" s="1509">
        <v>3.5000000000000003E-2</v>
      </c>
      <c r="S118" s="1509">
        <v>3.5000000000000003E-2</v>
      </c>
      <c r="T118" s="1509">
        <v>3.5000000000000003E-2</v>
      </c>
      <c r="U118" s="1509">
        <v>3.5000000000000003E-2</v>
      </c>
      <c r="V118" s="1509">
        <v>3.5000000000000003E-2</v>
      </c>
      <c r="W118" s="1509">
        <v>3.5000000000000003E-2</v>
      </c>
      <c r="X118" s="1509">
        <v>3.5000000000000003E-2</v>
      </c>
      <c r="Y118" s="1509">
        <v>3.5000000000000003E-2</v>
      </c>
      <c r="Z118" s="1509">
        <v>3.5000000000000003E-2</v>
      </c>
      <c r="AA118" s="1509">
        <v>3.5000000000000003E-2</v>
      </c>
      <c r="AB118" s="1509">
        <v>3.5000000000000003E-2</v>
      </c>
      <c r="AC118" s="1509">
        <v>3.5000000000000003E-2</v>
      </c>
      <c r="AD118" s="1509">
        <v>3.5000000000000003E-2</v>
      </c>
      <c r="AE118" s="1509">
        <v>3.5000000000000003E-2</v>
      </c>
      <c r="AF118" s="1509">
        <v>3.5000000000000003E-2</v>
      </c>
      <c r="AG118" s="1509">
        <v>3.5000000000000003E-2</v>
      </c>
      <c r="AH118" s="1509">
        <v>3.5000000000000003E-2</v>
      </c>
      <c r="AI118" s="1509">
        <v>3.5000000000000003E-2</v>
      </c>
      <c r="AJ118" s="1509">
        <v>3.5000000000000003E-2</v>
      </c>
      <c r="AK118" s="1509">
        <v>3.5000000000000003E-2</v>
      </c>
      <c r="AL118" s="1509">
        <v>3.5000000000000003E-2</v>
      </c>
      <c r="AM118" s="1509">
        <v>3.5000000000000003E-2</v>
      </c>
      <c r="AN118" s="1509">
        <v>3.5000000000000003E-2</v>
      </c>
      <c r="AO118" s="1509">
        <v>3.5000000000000003E-2</v>
      </c>
      <c r="AP118" s="1509">
        <v>3.5000000000000003E-2</v>
      </c>
      <c r="AQ118" s="1509">
        <v>3.5000000000000003E-2</v>
      </c>
      <c r="AR118" s="1509">
        <v>3.5000000000000003E-2</v>
      </c>
      <c r="AS118" s="1509">
        <v>0.03</v>
      </c>
      <c r="AT118" s="1509">
        <v>0.03</v>
      </c>
      <c r="AU118" s="1509">
        <v>0.03</v>
      </c>
      <c r="AV118" s="1509">
        <v>0.03</v>
      </c>
      <c r="AW118" s="1509">
        <v>0.03</v>
      </c>
      <c r="AX118" s="1509">
        <v>0.03</v>
      </c>
      <c r="AY118" s="1509">
        <v>0.03</v>
      </c>
      <c r="AZ118" s="1509">
        <v>0.03</v>
      </c>
      <c r="BA118" s="1509">
        <v>0.03</v>
      </c>
      <c r="BB118" s="1509">
        <v>0.03</v>
      </c>
      <c r="BC118" s="1509">
        <v>0.03</v>
      </c>
      <c r="BD118" s="1509">
        <v>0.03</v>
      </c>
      <c r="BE118" s="1509">
        <v>0.03</v>
      </c>
      <c r="BF118" s="1509">
        <v>0.03</v>
      </c>
      <c r="BG118" s="1509">
        <v>0.03</v>
      </c>
      <c r="BH118" s="1509">
        <v>0.03</v>
      </c>
      <c r="BI118" s="1509">
        <v>0.03</v>
      </c>
      <c r="BJ118" s="1509">
        <v>0.03</v>
      </c>
      <c r="BK118" s="1509">
        <v>0.03</v>
      </c>
      <c r="BL118" s="1509">
        <v>0.03</v>
      </c>
      <c r="BM118" s="1509">
        <v>0.03</v>
      </c>
      <c r="BN118" s="1509">
        <v>0.03</v>
      </c>
      <c r="BO118" s="1509">
        <v>0.03</v>
      </c>
      <c r="BP118" s="1509">
        <v>0.03</v>
      </c>
      <c r="BQ118" s="1509">
        <v>0.03</v>
      </c>
      <c r="BR118" s="1509">
        <v>0.03</v>
      </c>
      <c r="BS118" s="1509">
        <v>0.03</v>
      </c>
      <c r="BT118" s="1509">
        <v>0.03</v>
      </c>
      <c r="BU118" s="1509">
        <v>0.03</v>
      </c>
      <c r="BV118" s="1509">
        <v>0.03</v>
      </c>
      <c r="BW118" s="1509">
        <v>0.03</v>
      </c>
      <c r="BX118" s="1509">
        <v>0.03</v>
      </c>
      <c r="BY118" s="1509">
        <v>0.03</v>
      </c>
      <c r="BZ118" s="1509">
        <v>0.03</v>
      </c>
      <c r="CA118" s="1509">
        <v>0.03</v>
      </c>
      <c r="CB118" s="1509">
        <v>0.03</v>
      </c>
      <c r="CC118" s="1509">
        <v>0.03</v>
      </c>
      <c r="CD118" s="1509">
        <v>0.03</v>
      </c>
      <c r="CE118" s="1509">
        <v>0.03</v>
      </c>
      <c r="CF118" s="1509">
        <v>0.03</v>
      </c>
      <c r="CG118" s="1509">
        <v>0.03</v>
      </c>
      <c r="CH118" s="1509">
        <v>0.03</v>
      </c>
      <c r="CI118" s="1509">
        <v>0.03</v>
      </c>
      <c r="CJ118" s="1509">
        <v>0.03</v>
      </c>
      <c r="CK118" s="1509">
        <v>0.03</v>
      </c>
      <c r="CL118" s="1509">
        <v>2.5000000000000001E-2</v>
      </c>
      <c r="CM118" s="1509">
        <v>2.5000000000000001E-2</v>
      </c>
      <c r="CN118" s="1509">
        <v>2.5000000000000001E-2</v>
      </c>
      <c r="CO118" s="1509">
        <v>2.5000000000000001E-2</v>
      </c>
      <c r="CP118" s="1510">
        <v>2.5000000000000001E-2</v>
      </c>
      <c r="CQ118" s="1508" t="s">
        <v>1890</v>
      </c>
      <c r="CR118" s="1508" t="s">
        <v>1890</v>
      </c>
      <c r="CS118" s="1508" t="s">
        <v>1890</v>
      </c>
      <c r="CT118" s="1508" t="s">
        <v>1890</v>
      </c>
      <c r="CU118" s="1508" t="s">
        <v>1890</v>
      </c>
      <c r="CV118" s="1508" t="s">
        <v>1890</v>
      </c>
      <c r="CW118" s="1508" t="s">
        <v>1890</v>
      </c>
      <c r="CX118" s="1508" t="s">
        <v>1890</v>
      </c>
      <c r="CY118" s="1508" t="s">
        <v>1890</v>
      </c>
      <c r="CZ118" s="1508" t="s">
        <v>1890</v>
      </c>
      <c r="DA118" s="1508" t="s">
        <v>1890</v>
      </c>
      <c r="DB118" s="1508" t="s">
        <v>1890</v>
      </c>
      <c r="DC118" s="1508" t="s">
        <v>1890</v>
      </c>
      <c r="DD118" s="1508" t="s">
        <v>1890</v>
      </c>
      <c r="DE118" s="1508" t="s">
        <v>1890</v>
      </c>
      <c r="DF118" s="1508" t="s">
        <v>1890</v>
      </c>
      <c r="DG118" s="1508" t="s">
        <v>1890</v>
      </c>
      <c r="DH118" s="1508" t="s">
        <v>1890</v>
      </c>
      <c r="DI118" s="1508" t="s">
        <v>1890</v>
      </c>
      <c r="DJ118" s="1508" t="s">
        <v>1890</v>
      </c>
      <c r="DK118" s="1508" t="s">
        <v>1890</v>
      </c>
      <c r="DL118" s="1508" t="s">
        <v>1890</v>
      </c>
      <c r="DM118" s="1508" t="s">
        <v>1890</v>
      </c>
      <c r="DN118" s="1508" t="s">
        <v>1890</v>
      </c>
      <c r="DO118" s="1508" t="s">
        <v>1890</v>
      </c>
      <c r="DP118" s="1508" t="s">
        <v>1890</v>
      </c>
      <c r="DQ118" s="1508" t="s">
        <v>1890</v>
      </c>
      <c r="DR118" s="1508" t="s">
        <v>1890</v>
      </c>
      <c r="DS118" s="1508" t="s">
        <v>1890</v>
      </c>
      <c r="DT118" s="1233" t="s">
        <v>1890</v>
      </c>
      <c r="DU118" s="1233" t="s">
        <v>1890</v>
      </c>
      <c r="DV118" s="1233" t="s">
        <v>1890</v>
      </c>
      <c r="DW118" s="1233" t="s">
        <v>1890</v>
      </c>
      <c r="DX118" s="1233" t="s">
        <v>1890</v>
      </c>
      <c r="DY118" s="1233" t="s">
        <v>1890</v>
      </c>
    </row>
    <row r="119" spans="2:129" x14ac:dyDescent="0.25">
      <c r="B119" s="1668"/>
      <c r="C119" s="1505" t="s">
        <v>1622</v>
      </c>
      <c r="D119" s="1439" t="s">
        <v>1754</v>
      </c>
      <c r="E119" s="1267" t="s">
        <v>814</v>
      </c>
      <c r="F119" s="1438" t="s">
        <v>1890</v>
      </c>
      <c r="G119" s="1438" t="s">
        <v>1890</v>
      </c>
      <c r="H119" s="1439" t="s">
        <v>84</v>
      </c>
      <c r="I119" s="1476" t="s">
        <v>1890</v>
      </c>
      <c r="J119" s="1477" t="s">
        <v>1890</v>
      </c>
      <c r="K119" s="1477" t="s">
        <v>1890</v>
      </c>
      <c r="L119" s="1477" t="s">
        <v>1890</v>
      </c>
      <c r="M119" s="1477" t="s">
        <v>1890</v>
      </c>
      <c r="N119" s="1509" t="s">
        <v>1890</v>
      </c>
      <c r="O119" s="1509">
        <v>0.96618357487922713</v>
      </c>
      <c r="P119" s="1509">
        <v>0.93351070036640305</v>
      </c>
      <c r="Q119" s="1509">
        <v>0.90194270566802237</v>
      </c>
      <c r="R119" s="1509">
        <v>0.87144222769857238</v>
      </c>
      <c r="S119" s="1509">
        <v>0.84197316685852408</v>
      </c>
      <c r="T119" s="1509">
        <v>0.81350064430775282</v>
      </c>
      <c r="U119" s="1509">
        <v>0.78599096068381924</v>
      </c>
      <c r="V119" s="1509">
        <v>0.75941155621625056</v>
      </c>
      <c r="W119" s="1509">
        <v>0.73373097218961414</v>
      </c>
      <c r="X119" s="1509">
        <v>0.70891881370977217</v>
      </c>
      <c r="Y119" s="1509">
        <v>0.68494571372924851</v>
      </c>
      <c r="Z119" s="1509">
        <v>0.66178329828912907</v>
      </c>
      <c r="AA119" s="1509">
        <v>0.63940415293635666</v>
      </c>
      <c r="AB119" s="1509">
        <v>0.61778179027667313</v>
      </c>
      <c r="AC119" s="1509">
        <v>0.59689061862480497</v>
      </c>
      <c r="AD119" s="1509">
        <v>0.57670591171478747</v>
      </c>
      <c r="AE119" s="1509">
        <v>0.55720377943457733</v>
      </c>
      <c r="AF119" s="1509">
        <v>0.53836113955031628</v>
      </c>
      <c r="AG119" s="1509">
        <v>0.520155690386779</v>
      </c>
      <c r="AH119" s="1509">
        <v>0.50256588443167061</v>
      </c>
      <c r="AI119" s="1509">
        <v>0.48557090283253201</v>
      </c>
      <c r="AJ119" s="1509">
        <v>0.46915063075606961</v>
      </c>
      <c r="AK119" s="1509">
        <v>0.45328563358074364</v>
      </c>
      <c r="AL119" s="1509">
        <v>0.43795713389443836</v>
      </c>
      <c r="AM119" s="1509">
        <v>0.42314698926998878</v>
      </c>
      <c r="AN119" s="1509">
        <v>0.40883767079225974</v>
      </c>
      <c r="AO119" s="1509">
        <v>0.39501224231136212</v>
      </c>
      <c r="AP119" s="1509">
        <v>0.38165434039745133</v>
      </c>
      <c r="AQ119" s="1509">
        <v>0.36874815497338298</v>
      </c>
      <c r="AR119" s="1509">
        <v>0.35627841060230242</v>
      </c>
      <c r="AS119" s="1509">
        <v>0.3459013695167984</v>
      </c>
      <c r="AT119" s="1509">
        <v>0.33582657234640623</v>
      </c>
      <c r="AU119" s="1509">
        <v>0.32604521587029728</v>
      </c>
      <c r="AV119" s="1509">
        <v>0.31654875327213333</v>
      </c>
      <c r="AW119" s="1509">
        <v>0.30732888667197411</v>
      </c>
      <c r="AX119" s="1509">
        <v>0.29837755987570302</v>
      </c>
      <c r="AY119" s="1509">
        <v>0.28968695133563405</v>
      </c>
      <c r="AZ119" s="1509">
        <v>0.28124946731614947</v>
      </c>
      <c r="BA119" s="1509">
        <v>0.27305773525839755</v>
      </c>
      <c r="BB119" s="1509">
        <v>0.26510459733825009</v>
      </c>
      <c r="BC119" s="1509">
        <v>0.25738310421189325</v>
      </c>
      <c r="BD119" s="1509">
        <v>0.24988650894358566</v>
      </c>
      <c r="BE119" s="1509">
        <v>0.24260826111027742</v>
      </c>
      <c r="BF119" s="1509">
        <v>0.23554200107793916</v>
      </c>
      <c r="BG119" s="1509">
        <v>0.22868155444460117</v>
      </c>
      <c r="BH119" s="1509">
        <v>0.22202092664524387</v>
      </c>
      <c r="BI119" s="1509">
        <v>0.215554297713829</v>
      </c>
      <c r="BJ119" s="1509">
        <v>0.20927601719789227</v>
      </c>
      <c r="BK119" s="1509">
        <v>0.20318059922125464</v>
      </c>
      <c r="BL119" s="1509">
        <v>0.19726271769053846</v>
      </c>
      <c r="BM119" s="1509">
        <v>0.19151720164129948</v>
      </c>
      <c r="BN119" s="1509">
        <v>0.18593903071970824</v>
      </c>
      <c r="BO119" s="1509">
        <v>0.18052333079583327</v>
      </c>
      <c r="BP119" s="1509">
        <v>0.17526536970469248</v>
      </c>
      <c r="BQ119" s="1509">
        <v>0.17016055311135189</v>
      </c>
      <c r="BR119" s="1509">
        <v>0.16520442049645817</v>
      </c>
      <c r="BS119" s="1509">
        <v>0.16039264125869726</v>
      </c>
      <c r="BT119" s="1509">
        <v>0.15572101093077401</v>
      </c>
      <c r="BU119" s="1509">
        <v>0.15118544750560586</v>
      </c>
      <c r="BV119" s="1509">
        <v>0.14678198786952024</v>
      </c>
      <c r="BW119" s="1509">
        <v>0.14250678433934003</v>
      </c>
      <c r="BX119" s="1509">
        <v>0.13835610130033013</v>
      </c>
      <c r="BY119" s="1509">
        <v>0.13432631194206807</v>
      </c>
      <c r="BZ119" s="1509">
        <v>0.13041389508938647</v>
      </c>
      <c r="CA119" s="1509">
        <v>0.12661543212561796</v>
      </c>
      <c r="CB119" s="1509">
        <v>0.12292760400545433</v>
      </c>
      <c r="CC119" s="1509">
        <v>0.11934718835481004</v>
      </c>
      <c r="CD119" s="1509">
        <v>0.11587105665515537</v>
      </c>
      <c r="CE119" s="1509">
        <v>0.11249617150985959</v>
      </c>
      <c r="CF119" s="1509">
        <v>0.10921958399015494</v>
      </c>
      <c r="CG119" s="1509">
        <v>0.10603843105840287</v>
      </c>
      <c r="CH119" s="1509">
        <v>0.10294993306641054</v>
      </c>
      <c r="CI119" s="1509">
        <v>9.9951391326612168E-2</v>
      </c>
      <c r="CJ119" s="1509">
        <v>9.7040185753992411E-2</v>
      </c>
      <c r="CK119" s="1509">
        <v>9.4213772576691654E-2</v>
      </c>
      <c r="CL119" s="1509">
        <v>9.1915875684577236E-2</v>
      </c>
      <c r="CM119" s="1509">
        <v>8.9674025058124135E-2</v>
      </c>
      <c r="CN119" s="1509">
        <v>8.7486853715243049E-2</v>
      </c>
      <c r="CO119" s="1509">
        <v>8.5353028014871282E-2</v>
      </c>
      <c r="CP119" s="1510">
        <v>8.3271246843776875E-2</v>
      </c>
      <c r="CQ119" s="1508" t="s">
        <v>1890</v>
      </c>
      <c r="CR119" s="1508" t="s">
        <v>1890</v>
      </c>
      <c r="CS119" s="1508" t="s">
        <v>1890</v>
      </c>
      <c r="CT119" s="1508" t="s">
        <v>1890</v>
      </c>
      <c r="CU119" s="1508" t="s">
        <v>1890</v>
      </c>
      <c r="CV119" s="1508" t="s">
        <v>1890</v>
      </c>
      <c r="CW119" s="1508" t="s">
        <v>1890</v>
      </c>
      <c r="CX119" s="1508" t="s">
        <v>1890</v>
      </c>
      <c r="CY119" s="1508" t="s">
        <v>1890</v>
      </c>
      <c r="CZ119" s="1508" t="s">
        <v>1890</v>
      </c>
      <c r="DA119" s="1508" t="s">
        <v>1890</v>
      </c>
      <c r="DB119" s="1508" t="s">
        <v>1890</v>
      </c>
      <c r="DC119" s="1508" t="s">
        <v>1890</v>
      </c>
      <c r="DD119" s="1508" t="s">
        <v>1890</v>
      </c>
      <c r="DE119" s="1508" t="s">
        <v>1890</v>
      </c>
      <c r="DF119" s="1508" t="s">
        <v>1890</v>
      </c>
      <c r="DG119" s="1508" t="s">
        <v>1890</v>
      </c>
      <c r="DH119" s="1508" t="s">
        <v>1890</v>
      </c>
      <c r="DI119" s="1508" t="s">
        <v>1890</v>
      </c>
      <c r="DJ119" s="1508" t="s">
        <v>1890</v>
      </c>
      <c r="DK119" s="1508" t="s">
        <v>1890</v>
      </c>
      <c r="DL119" s="1508" t="s">
        <v>1890</v>
      </c>
      <c r="DM119" s="1508" t="s">
        <v>1890</v>
      </c>
      <c r="DN119" s="1508" t="s">
        <v>1890</v>
      </c>
      <c r="DO119" s="1508" t="s">
        <v>1890</v>
      </c>
      <c r="DP119" s="1508" t="s">
        <v>1890</v>
      </c>
      <c r="DQ119" s="1508" t="s">
        <v>1890</v>
      </c>
      <c r="DR119" s="1508" t="s">
        <v>1890</v>
      </c>
      <c r="DS119" s="1508" t="s">
        <v>1890</v>
      </c>
      <c r="DT119" s="1233" t="s">
        <v>1890</v>
      </c>
      <c r="DU119" s="1233" t="s">
        <v>1890</v>
      </c>
      <c r="DV119" s="1233" t="s">
        <v>1890</v>
      </c>
      <c r="DW119" s="1233" t="s">
        <v>1890</v>
      </c>
      <c r="DX119" s="1233" t="s">
        <v>1890</v>
      </c>
      <c r="DY119" s="1233" t="s">
        <v>1890</v>
      </c>
    </row>
    <row r="120" spans="2:129" x14ac:dyDescent="0.25">
      <c r="B120" s="1668"/>
      <c r="C120" s="1505" t="s">
        <v>1622</v>
      </c>
      <c r="D120" s="1439" t="s">
        <v>1754</v>
      </c>
      <c r="E120" s="1267" t="s">
        <v>815</v>
      </c>
      <c r="F120" s="1438" t="s">
        <v>816</v>
      </c>
      <c r="G120" s="1438" t="s">
        <v>1890</v>
      </c>
      <c r="H120" s="1439" t="s">
        <v>817</v>
      </c>
      <c r="I120" s="1476" t="s">
        <v>1890</v>
      </c>
      <c r="J120" s="1477" t="s">
        <v>1890</v>
      </c>
      <c r="K120" s="1477" t="s">
        <v>1890</v>
      </c>
      <c r="L120" s="1477" t="s">
        <v>1890</v>
      </c>
      <c r="M120" s="1477" t="s">
        <v>1890</v>
      </c>
      <c r="N120" s="1509" t="s">
        <v>1890</v>
      </c>
      <c r="O120" s="1509" t="s">
        <v>1890</v>
      </c>
      <c r="P120" s="1509" t="s">
        <v>1890</v>
      </c>
      <c r="Q120" s="1509" t="s">
        <v>1890</v>
      </c>
      <c r="R120" s="1509" t="s">
        <v>1890</v>
      </c>
      <c r="S120" s="1509" t="s">
        <v>1890</v>
      </c>
      <c r="T120" s="1509" t="s">
        <v>1890</v>
      </c>
      <c r="U120" s="1509" t="s">
        <v>1890</v>
      </c>
      <c r="V120" s="1509" t="s">
        <v>1890</v>
      </c>
      <c r="W120" s="1509" t="s">
        <v>1890</v>
      </c>
      <c r="X120" s="1509" t="s">
        <v>1890</v>
      </c>
      <c r="Y120" s="1509" t="s">
        <v>1890</v>
      </c>
      <c r="Z120" s="1509" t="s">
        <v>1890</v>
      </c>
      <c r="AA120" s="1509" t="s">
        <v>1890</v>
      </c>
      <c r="AB120" s="1509" t="s">
        <v>1890</v>
      </c>
      <c r="AC120" s="1509" t="s">
        <v>1890</v>
      </c>
      <c r="AD120" s="1509" t="s">
        <v>1890</v>
      </c>
      <c r="AE120" s="1509" t="s">
        <v>1890</v>
      </c>
      <c r="AF120" s="1509" t="s">
        <v>1890</v>
      </c>
      <c r="AG120" s="1509" t="s">
        <v>1890</v>
      </c>
      <c r="AH120" s="1509" t="s">
        <v>1890</v>
      </c>
      <c r="AI120" s="1509" t="s">
        <v>1890</v>
      </c>
      <c r="AJ120" s="1509" t="s">
        <v>1890</v>
      </c>
      <c r="AK120" s="1509" t="s">
        <v>1890</v>
      </c>
      <c r="AL120" s="1509" t="s">
        <v>1890</v>
      </c>
      <c r="AM120" s="1509" t="s">
        <v>1890</v>
      </c>
      <c r="AN120" s="1509" t="s">
        <v>1890</v>
      </c>
      <c r="AO120" s="1509" t="s">
        <v>1890</v>
      </c>
      <c r="AP120" s="1509" t="s">
        <v>1890</v>
      </c>
      <c r="AQ120" s="1509" t="s">
        <v>1890</v>
      </c>
      <c r="AR120" s="1509" t="s">
        <v>1890</v>
      </c>
      <c r="AS120" s="1509" t="s">
        <v>1890</v>
      </c>
      <c r="AT120" s="1509" t="s">
        <v>1890</v>
      </c>
      <c r="AU120" s="1509" t="s">
        <v>1890</v>
      </c>
      <c r="AV120" s="1509" t="s">
        <v>1890</v>
      </c>
      <c r="AW120" s="1509" t="s">
        <v>1890</v>
      </c>
      <c r="AX120" s="1509" t="s">
        <v>1890</v>
      </c>
      <c r="AY120" s="1509" t="s">
        <v>1890</v>
      </c>
      <c r="AZ120" s="1509" t="s">
        <v>1890</v>
      </c>
      <c r="BA120" s="1509" t="s">
        <v>1890</v>
      </c>
      <c r="BB120" s="1509" t="s">
        <v>1890</v>
      </c>
      <c r="BC120" s="1509" t="s">
        <v>1890</v>
      </c>
      <c r="BD120" s="1509" t="s">
        <v>1890</v>
      </c>
      <c r="BE120" s="1509" t="s">
        <v>1890</v>
      </c>
      <c r="BF120" s="1509" t="s">
        <v>1890</v>
      </c>
      <c r="BG120" s="1509" t="s">
        <v>1890</v>
      </c>
      <c r="BH120" s="1509" t="s">
        <v>1890</v>
      </c>
      <c r="BI120" s="1509" t="s">
        <v>1890</v>
      </c>
      <c r="BJ120" s="1509" t="s">
        <v>1890</v>
      </c>
      <c r="BK120" s="1509" t="s">
        <v>1890</v>
      </c>
      <c r="BL120" s="1509" t="s">
        <v>1890</v>
      </c>
      <c r="BM120" s="1509" t="s">
        <v>1890</v>
      </c>
      <c r="BN120" s="1509" t="s">
        <v>1890</v>
      </c>
      <c r="BO120" s="1509" t="s">
        <v>1890</v>
      </c>
      <c r="BP120" s="1509" t="s">
        <v>1890</v>
      </c>
      <c r="BQ120" s="1509" t="s">
        <v>1890</v>
      </c>
      <c r="BR120" s="1509" t="s">
        <v>1890</v>
      </c>
      <c r="BS120" s="1509" t="s">
        <v>1890</v>
      </c>
      <c r="BT120" s="1509" t="s">
        <v>1890</v>
      </c>
      <c r="BU120" s="1509" t="s">
        <v>1890</v>
      </c>
      <c r="BV120" s="1509" t="s">
        <v>1890</v>
      </c>
      <c r="BW120" s="1509" t="s">
        <v>1890</v>
      </c>
      <c r="BX120" s="1509" t="s">
        <v>1890</v>
      </c>
      <c r="BY120" s="1509" t="s">
        <v>1890</v>
      </c>
      <c r="BZ120" s="1509" t="s">
        <v>1890</v>
      </c>
      <c r="CA120" s="1509" t="s">
        <v>1890</v>
      </c>
      <c r="CB120" s="1509" t="s">
        <v>1890</v>
      </c>
      <c r="CC120" s="1509" t="s">
        <v>1890</v>
      </c>
      <c r="CD120" s="1509" t="s">
        <v>1890</v>
      </c>
      <c r="CE120" s="1509" t="s">
        <v>1890</v>
      </c>
      <c r="CF120" s="1509" t="s">
        <v>1890</v>
      </c>
      <c r="CG120" s="1509" t="s">
        <v>1890</v>
      </c>
      <c r="CH120" s="1509" t="s">
        <v>1890</v>
      </c>
      <c r="CI120" s="1509" t="s">
        <v>1890</v>
      </c>
      <c r="CJ120" s="1509" t="s">
        <v>1890</v>
      </c>
      <c r="CK120" s="1509" t="s">
        <v>1890</v>
      </c>
      <c r="CL120" s="1509" t="s">
        <v>1890</v>
      </c>
      <c r="CM120" s="1509" t="s">
        <v>1890</v>
      </c>
      <c r="CN120" s="1509" t="s">
        <v>1890</v>
      </c>
      <c r="CO120" s="1509" t="s">
        <v>1890</v>
      </c>
      <c r="CP120" s="1510" t="s">
        <v>1890</v>
      </c>
      <c r="CQ120" s="1508" t="s">
        <v>1890</v>
      </c>
      <c r="CR120" s="1508" t="s">
        <v>1890</v>
      </c>
      <c r="CS120" s="1508" t="s">
        <v>1890</v>
      </c>
      <c r="CT120" s="1508" t="s">
        <v>1890</v>
      </c>
      <c r="CU120" s="1508" t="s">
        <v>1890</v>
      </c>
      <c r="CV120" s="1508" t="s">
        <v>1890</v>
      </c>
      <c r="CW120" s="1508" t="s">
        <v>1890</v>
      </c>
      <c r="CX120" s="1508" t="s">
        <v>1890</v>
      </c>
      <c r="CY120" s="1508" t="s">
        <v>1890</v>
      </c>
      <c r="CZ120" s="1508" t="s">
        <v>1890</v>
      </c>
      <c r="DA120" s="1508" t="s">
        <v>1890</v>
      </c>
      <c r="DB120" s="1508" t="s">
        <v>1890</v>
      </c>
      <c r="DC120" s="1508" t="s">
        <v>1890</v>
      </c>
      <c r="DD120" s="1508" t="s">
        <v>1890</v>
      </c>
      <c r="DE120" s="1508" t="s">
        <v>1890</v>
      </c>
      <c r="DF120" s="1508" t="s">
        <v>1890</v>
      </c>
      <c r="DG120" s="1508" t="s">
        <v>1890</v>
      </c>
      <c r="DH120" s="1508" t="s">
        <v>1890</v>
      </c>
      <c r="DI120" s="1508" t="s">
        <v>1890</v>
      </c>
      <c r="DJ120" s="1508" t="s">
        <v>1890</v>
      </c>
      <c r="DK120" s="1508" t="s">
        <v>1890</v>
      </c>
      <c r="DL120" s="1508" t="s">
        <v>1890</v>
      </c>
      <c r="DM120" s="1508" t="s">
        <v>1890</v>
      </c>
      <c r="DN120" s="1508" t="s">
        <v>1890</v>
      </c>
      <c r="DO120" s="1508" t="s">
        <v>1890</v>
      </c>
      <c r="DP120" s="1508" t="s">
        <v>1890</v>
      </c>
      <c r="DQ120" s="1508" t="s">
        <v>1890</v>
      </c>
      <c r="DR120" s="1508" t="s">
        <v>1890</v>
      </c>
      <c r="DS120" s="1508" t="s">
        <v>1890</v>
      </c>
      <c r="DT120" s="1233" t="s">
        <v>1890</v>
      </c>
      <c r="DU120" s="1233" t="s">
        <v>1890</v>
      </c>
      <c r="DV120" s="1233" t="s">
        <v>1890</v>
      </c>
      <c r="DW120" s="1233" t="s">
        <v>1890</v>
      </c>
      <c r="DX120" s="1233" t="s">
        <v>1890</v>
      </c>
      <c r="DY120" s="1233" t="s">
        <v>1890</v>
      </c>
    </row>
    <row r="121" spans="2:129" x14ac:dyDescent="0.25">
      <c r="B121" s="1668"/>
      <c r="C121" s="1505" t="s">
        <v>1622</v>
      </c>
      <c r="D121" s="1439" t="s">
        <v>1754</v>
      </c>
      <c r="E121" s="1267" t="s">
        <v>815</v>
      </c>
      <c r="F121" s="1438" t="s">
        <v>818</v>
      </c>
      <c r="G121" s="1438" t="s">
        <v>1890</v>
      </c>
      <c r="H121" s="1439" t="s">
        <v>817</v>
      </c>
      <c r="I121" s="1476" t="s">
        <v>1890</v>
      </c>
      <c r="J121" s="1477" t="s">
        <v>1890</v>
      </c>
      <c r="K121" s="1477" t="s">
        <v>1890</v>
      </c>
      <c r="L121" s="1477" t="s">
        <v>1890</v>
      </c>
      <c r="M121" s="1477" t="s">
        <v>1890</v>
      </c>
      <c r="N121" s="1509" t="s">
        <v>1890</v>
      </c>
      <c r="O121" s="1509" t="s">
        <v>1890</v>
      </c>
      <c r="P121" s="1509" t="s">
        <v>1890</v>
      </c>
      <c r="Q121" s="1509" t="s">
        <v>1890</v>
      </c>
      <c r="R121" s="1509" t="s">
        <v>1890</v>
      </c>
      <c r="S121" s="1509" t="s">
        <v>1890</v>
      </c>
      <c r="T121" s="1509" t="s">
        <v>1890</v>
      </c>
      <c r="U121" s="1509" t="s">
        <v>1890</v>
      </c>
      <c r="V121" s="1509" t="s">
        <v>1890</v>
      </c>
      <c r="W121" s="1509" t="s">
        <v>1890</v>
      </c>
      <c r="X121" s="1509" t="s">
        <v>1890</v>
      </c>
      <c r="Y121" s="1509" t="s">
        <v>1890</v>
      </c>
      <c r="Z121" s="1509" t="s">
        <v>1890</v>
      </c>
      <c r="AA121" s="1509" t="s">
        <v>1890</v>
      </c>
      <c r="AB121" s="1509" t="s">
        <v>1890</v>
      </c>
      <c r="AC121" s="1509" t="s">
        <v>1890</v>
      </c>
      <c r="AD121" s="1509" t="s">
        <v>1890</v>
      </c>
      <c r="AE121" s="1509" t="s">
        <v>1890</v>
      </c>
      <c r="AF121" s="1509" t="s">
        <v>1890</v>
      </c>
      <c r="AG121" s="1509" t="s">
        <v>1890</v>
      </c>
      <c r="AH121" s="1509" t="s">
        <v>1890</v>
      </c>
      <c r="AI121" s="1509" t="s">
        <v>1890</v>
      </c>
      <c r="AJ121" s="1509" t="s">
        <v>1890</v>
      </c>
      <c r="AK121" s="1509" t="s">
        <v>1890</v>
      </c>
      <c r="AL121" s="1509" t="s">
        <v>1890</v>
      </c>
      <c r="AM121" s="1509" t="s">
        <v>1890</v>
      </c>
      <c r="AN121" s="1509" t="s">
        <v>1890</v>
      </c>
      <c r="AO121" s="1509" t="s">
        <v>1890</v>
      </c>
      <c r="AP121" s="1509" t="s">
        <v>1890</v>
      </c>
      <c r="AQ121" s="1509" t="s">
        <v>1890</v>
      </c>
      <c r="AR121" s="1509" t="s">
        <v>1890</v>
      </c>
      <c r="AS121" s="1509" t="s">
        <v>1890</v>
      </c>
      <c r="AT121" s="1509" t="s">
        <v>1890</v>
      </c>
      <c r="AU121" s="1509" t="s">
        <v>1890</v>
      </c>
      <c r="AV121" s="1509" t="s">
        <v>1890</v>
      </c>
      <c r="AW121" s="1509" t="s">
        <v>1890</v>
      </c>
      <c r="AX121" s="1509" t="s">
        <v>1890</v>
      </c>
      <c r="AY121" s="1509" t="s">
        <v>1890</v>
      </c>
      <c r="AZ121" s="1509" t="s">
        <v>1890</v>
      </c>
      <c r="BA121" s="1509" t="s">
        <v>1890</v>
      </c>
      <c r="BB121" s="1509" t="s">
        <v>1890</v>
      </c>
      <c r="BC121" s="1509" t="s">
        <v>1890</v>
      </c>
      <c r="BD121" s="1509" t="s">
        <v>1890</v>
      </c>
      <c r="BE121" s="1509" t="s">
        <v>1890</v>
      </c>
      <c r="BF121" s="1509" t="s">
        <v>1890</v>
      </c>
      <c r="BG121" s="1509" t="s">
        <v>1890</v>
      </c>
      <c r="BH121" s="1509" t="s">
        <v>1890</v>
      </c>
      <c r="BI121" s="1509" t="s">
        <v>1890</v>
      </c>
      <c r="BJ121" s="1509" t="s">
        <v>1890</v>
      </c>
      <c r="BK121" s="1509" t="s">
        <v>1890</v>
      </c>
      <c r="BL121" s="1509" t="s">
        <v>1890</v>
      </c>
      <c r="BM121" s="1509" t="s">
        <v>1890</v>
      </c>
      <c r="BN121" s="1509" t="s">
        <v>1890</v>
      </c>
      <c r="BO121" s="1509" t="s">
        <v>1890</v>
      </c>
      <c r="BP121" s="1509" t="s">
        <v>1890</v>
      </c>
      <c r="BQ121" s="1509" t="s">
        <v>1890</v>
      </c>
      <c r="BR121" s="1509" t="s">
        <v>1890</v>
      </c>
      <c r="BS121" s="1509" t="s">
        <v>1890</v>
      </c>
      <c r="BT121" s="1509" t="s">
        <v>1890</v>
      </c>
      <c r="BU121" s="1509" t="s">
        <v>1890</v>
      </c>
      <c r="BV121" s="1509" t="s">
        <v>1890</v>
      </c>
      <c r="BW121" s="1509" t="s">
        <v>1890</v>
      </c>
      <c r="BX121" s="1509" t="s">
        <v>1890</v>
      </c>
      <c r="BY121" s="1509" t="s">
        <v>1890</v>
      </c>
      <c r="BZ121" s="1509" t="s">
        <v>1890</v>
      </c>
      <c r="CA121" s="1509" t="s">
        <v>1890</v>
      </c>
      <c r="CB121" s="1509" t="s">
        <v>1890</v>
      </c>
      <c r="CC121" s="1509" t="s">
        <v>1890</v>
      </c>
      <c r="CD121" s="1509" t="s">
        <v>1890</v>
      </c>
      <c r="CE121" s="1509" t="s">
        <v>1890</v>
      </c>
      <c r="CF121" s="1509" t="s">
        <v>1890</v>
      </c>
      <c r="CG121" s="1509" t="s">
        <v>1890</v>
      </c>
      <c r="CH121" s="1509" t="s">
        <v>1890</v>
      </c>
      <c r="CI121" s="1509" t="s">
        <v>1890</v>
      </c>
      <c r="CJ121" s="1509" t="s">
        <v>1890</v>
      </c>
      <c r="CK121" s="1509" t="s">
        <v>1890</v>
      </c>
      <c r="CL121" s="1509" t="s">
        <v>1890</v>
      </c>
      <c r="CM121" s="1509" t="s">
        <v>1890</v>
      </c>
      <c r="CN121" s="1509" t="s">
        <v>1890</v>
      </c>
      <c r="CO121" s="1509" t="s">
        <v>1890</v>
      </c>
      <c r="CP121" s="1510" t="s">
        <v>1890</v>
      </c>
      <c r="CQ121" s="1508" t="s">
        <v>1890</v>
      </c>
      <c r="CR121" s="1508" t="s">
        <v>1890</v>
      </c>
      <c r="CS121" s="1508" t="s">
        <v>1890</v>
      </c>
      <c r="CT121" s="1508" t="s">
        <v>1890</v>
      </c>
      <c r="CU121" s="1508" t="s">
        <v>1890</v>
      </c>
      <c r="CV121" s="1508" t="s">
        <v>1890</v>
      </c>
      <c r="CW121" s="1508" t="s">
        <v>1890</v>
      </c>
      <c r="CX121" s="1508" t="s">
        <v>1890</v>
      </c>
      <c r="CY121" s="1508" t="s">
        <v>1890</v>
      </c>
      <c r="CZ121" s="1508" t="s">
        <v>1890</v>
      </c>
      <c r="DA121" s="1508" t="s">
        <v>1890</v>
      </c>
      <c r="DB121" s="1508" t="s">
        <v>1890</v>
      </c>
      <c r="DC121" s="1508" t="s">
        <v>1890</v>
      </c>
      <c r="DD121" s="1508" t="s">
        <v>1890</v>
      </c>
      <c r="DE121" s="1508" t="s">
        <v>1890</v>
      </c>
      <c r="DF121" s="1508" t="s">
        <v>1890</v>
      </c>
      <c r="DG121" s="1508" t="s">
        <v>1890</v>
      </c>
      <c r="DH121" s="1508" t="s">
        <v>1890</v>
      </c>
      <c r="DI121" s="1508" t="s">
        <v>1890</v>
      </c>
      <c r="DJ121" s="1508" t="s">
        <v>1890</v>
      </c>
      <c r="DK121" s="1508" t="s">
        <v>1890</v>
      </c>
      <c r="DL121" s="1508" t="s">
        <v>1890</v>
      </c>
      <c r="DM121" s="1508" t="s">
        <v>1890</v>
      </c>
      <c r="DN121" s="1508" t="s">
        <v>1890</v>
      </c>
      <c r="DO121" s="1508" t="s">
        <v>1890</v>
      </c>
      <c r="DP121" s="1508" t="s">
        <v>1890</v>
      </c>
      <c r="DQ121" s="1508" t="s">
        <v>1890</v>
      </c>
      <c r="DR121" s="1508" t="s">
        <v>1890</v>
      </c>
      <c r="DS121" s="1508" t="s">
        <v>1890</v>
      </c>
      <c r="DT121" s="1233" t="s">
        <v>1890</v>
      </c>
      <c r="DU121" s="1233" t="s">
        <v>1890</v>
      </c>
      <c r="DV121" s="1233" t="s">
        <v>1890</v>
      </c>
      <c r="DW121" s="1233" t="s">
        <v>1890</v>
      </c>
      <c r="DX121" s="1233" t="s">
        <v>1890</v>
      </c>
      <c r="DY121" s="1233" t="s">
        <v>1890</v>
      </c>
    </row>
    <row r="122" spans="2:129" ht="14.4" thickBot="1" x14ac:dyDescent="0.3">
      <c r="B122" s="1668"/>
      <c r="C122" s="1505" t="s">
        <v>1622</v>
      </c>
      <c r="D122" s="1439" t="s">
        <v>1754</v>
      </c>
      <c r="E122" s="1267" t="s">
        <v>819</v>
      </c>
      <c r="F122" s="1438" t="s">
        <v>1890</v>
      </c>
      <c r="G122" s="1438" t="s">
        <v>1890</v>
      </c>
      <c r="H122" s="1439" t="s">
        <v>84</v>
      </c>
      <c r="I122" s="1476" t="s">
        <v>1890</v>
      </c>
      <c r="J122" s="1477" t="s">
        <v>1890</v>
      </c>
      <c r="K122" s="1477" t="s">
        <v>1890</v>
      </c>
      <c r="L122" s="1477" t="s">
        <v>1890</v>
      </c>
      <c r="M122" s="1477" t="s">
        <v>1890</v>
      </c>
      <c r="N122" s="1509" t="s">
        <v>1890</v>
      </c>
      <c r="O122" s="1509">
        <v>0.62093393312716316</v>
      </c>
      <c r="P122" s="1509">
        <v>0.57078809199599134</v>
      </c>
      <c r="Q122" s="1509">
        <v>0.52348687570086661</v>
      </c>
      <c r="R122" s="1509">
        <v>0.47885885041650705</v>
      </c>
      <c r="S122" s="1509">
        <v>0.43674793362537845</v>
      </c>
      <c r="T122" s="1509">
        <v>0.37366003782133311</v>
      </c>
      <c r="U122" s="1509">
        <v>0.31439817300859185</v>
      </c>
      <c r="V122" s="1509">
        <v>0.25876239903704623</v>
      </c>
      <c r="W122" s="1509">
        <v>0.2065654947316137</v>
      </c>
      <c r="X122" s="1509">
        <v>0.15762937407869693</v>
      </c>
      <c r="Y122" s="1509">
        <v>0.13252611022815128</v>
      </c>
      <c r="Z122" s="1509">
        <v>0.10895644633338666</v>
      </c>
      <c r="AA122" s="1509">
        <v>8.6842433238025943E-2</v>
      </c>
      <c r="AB122" s="1509">
        <v>6.6108683206549793E-2</v>
      </c>
      <c r="AC122" s="1509">
        <v>4.6685700918320583E-2</v>
      </c>
      <c r="AD122" s="1509">
        <v>2.8506137717652629E-2</v>
      </c>
      <c r="AE122" s="1509">
        <v>2.7502656028071677E-2</v>
      </c>
      <c r="AF122" s="1509">
        <v>2.6538462355854574E-2</v>
      </c>
      <c r="AG122" s="1509">
        <v>2.5610940693787741E-2</v>
      </c>
      <c r="AH122" s="1509">
        <v>2.4717677267717657E-2</v>
      </c>
      <c r="AI122" s="1509">
        <v>2.3857352344911164E-2</v>
      </c>
      <c r="AJ122" s="1509">
        <v>2.3027823076192378E-2</v>
      </c>
      <c r="AK122" s="1509">
        <v>2.222796088784176E-2</v>
      </c>
      <c r="AL122" s="1509">
        <v>2.1456679319406393E-2</v>
      </c>
      <c r="AM122" s="1509">
        <v>2.0712932432190693E-2</v>
      </c>
      <c r="AN122" s="1509">
        <v>2.0010969483093673E-2</v>
      </c>
      <c r="AO122" s="1509">
        <v>1.933279600253281E-2</v>
      </c>
      <c r="AP122" s="1509">
        <v>1.867760577110247E-2</v>
      </c>
      <c r="AQ122" s="1509">
        <v>1.8044619891852139E-2</v>
      </c>
      <c r="AR122" s="1509">
        <v>1.743308586434358E-2</v>
      </c>
      <c r="AS122" s="1509">
        <v>1.6924035314796745E-2</v>
      </c>
      <c r="AT122" s="1509">
        <v>1.6429849075443221E-2</v>
      </c>
      <c r="AU122" s="1509">
        <v>1.5950093110204819E-2</v>
      </c>
      <c r="AV122" s="1509">
        <v>1.5484346056724208E-2</v>
      </c>
      <c r="AW122" s="1509">
        <v>1.5032198856298468E-2</v>
      </c>
      <c r="AX122" s="1509">
        <v>1.4593254394618376E-2</v>
      </c>
      <c r="AY122" s="1509">
        <v>1.4167127152997823E-2</v>
      </c>
      <c r="AZ122" s="1509">
        <v>1.3753442869787098E-2</v>
      </c>
      <c r="BA122" s="1509">
        <v>1.3351838211672731E-2</v>
      </c>
      <c r="BB122" s="1509">
        <v>1.296196045457511E-2</v>
      </c>
      <c r="BC122" s="1509">
        <v>1.2583467173863692E-2</v>
      </c>
      <c r="BD122" s="1509">
        <v>1.2216025943617773E-2</v>
      </c>
      <c r="BE122" s="1509">
        <v>1.1859314044668607E-2</v>
      </c>
      <c r="BF122" s="1509">
        <v>1.1513018181166509E-2</v>
      </c>
      <c r="BG122" s="1509">
        <v>1.1176834205424082E-2</v>
      </c>
      <c r="BH122" s="1509">
        <v>1.0850466850793758E-2</v>
      </c>
      <c r="BI122" s="1509">
        <v>1.0533629472345233E-2</v>
      </c>
      <c r="BJ122" s="1509">
        <v>1.0226043795114928E-2</v>
      </c>
      <c r="BK122" s="1509">
        <v>9.9274396697063942E-3</v>
      </c>
      <c r="BL122" s="1509">
        <v>9.6375548350270939E-3</v>
      </c>
      <c r="BM122" s="1509">
        <v>9.3561346879530785E-3</v>
      </c>
      <c r="BN122" s="1509">
        <v>9.0829320597193407E-3</v>
      </c>
      <c r="BO122" s="1509">
        <v>8.8177069988394415E-3</v>
      </c>
      <c r="BP122" s="1509">
        <v>8.5602265603637543E-3</v>
      </c>
      <c r="BQ122" s="1509">
        <v>8.3102646012912541E-3</v>
      </c>
      <c r="BR122" s="1509">
        <v>8.0676015819551618E-3</v>
      </c>
      <c r="BS122" s="1509">
        <v>7.8320243732080113E-3</v>
      </c>
      <c r="BT122" s="1509">
        <v>7.6033260692368182E-3</v>
      </c>
      <c r="BU122" s="1509">
        <v>7.3813058058439397E-3</v>
      </c>
      <c r="BV122" s="1509">
        <v>7.1657685840340228E-3</v>
      </c>
      <c r="BW122" s="1509">
        <v>6.9565250987521435E-3</v>
      </c>
      <c r="BX122" s="1509">
        <v>6.7533915726226725E-3</v>
      </c>
      <c r="BY122" s="1509">
        <v>6.556189594542898E-3</v>
      </c>
      <c r="BZ122" s="1509">
        <v>6.3647459629896305E-3</v>
      </c>
      <c r="CA122" s="1509">
        <v>6.1788925339011603E-3</v>
      </c>
      <c r="CB122" s="1509">
        <v>5.9984660730009985E-3</v>
      </c>
      <c r="CC122" s="1509">
        <v>5.823308112433684E-3</v>
      </c>
      <c r="CD122" s="1509">
        <v>5.6532648115867586E-3</v>
      </c>
      <c r="CE122" s="1509">
        <v>5.4881868219766603E-3</v>
      </c>
      <c r="CF122" s="1509">
        <v>5.327929156079895E-3</v>
      </c>
      <c r="CG122" s="1509">
        <v>5.1723510599942729E-3</v>
      </c>
      <c r="CH122" s="1509">
        <v>5.0213158898183667E-3</v>
      </c>
      <c r="CI122" s="1509">
        <v>4.8746909916406482E-3</v>
      </c>
      <c r="CJ122" s="1509">
        <v>4.7323475850328672E-3</v>
      </c>
      <c r="CK122" s="1509">
        <v>4.5941606499453847E-3</v>
      </c>
      <c r="CL122" s="1509" t="s">
        <v>1890</v>
      </c>
      <c r="CM122" s="1509" t="s">
        <v>1890</v>
      </c>
      <c r="CN122" s="1509" t="s">
        <v>1890</v>
      </c>
      <c r="CO122" s="1509" t="s">
        <v>1890</v>
      </c>
      <c r="CP122" s="1510" t="s">
        <v>1890</v>
      </c>
      <c r="CQ122" s="1508" t="s">
        <v>1890</v>
      </c>
      <c r="CR122" s="1508" t="s">
        <v>1890</v>
      </c>
      <c r="CS122" s="1508" t="s">
        <v>1890</v>
      </c>
      <c r="CT122" s="1508" t="s">
        <v>1890</v>
      </c>
      <c r="CU122" s="1508" t="s">
        <v>1890</v>
      </c>
      <c r="CV122" s="1508" t="s">
        <v>1890</v>
      </c>
      <c r="CW122" s="1508" t="s">
        <v>1890</v>
      </c>
      <c r="CX122" s="1508" t="s">
        <v>1890</v>
      </c>
      <c r="CY122" s="1508" t="s">
        <v>1890</v>
      </c>
      <c r="CZ122" s="1508" t="s">
        <v>1890</v>
      </c>
      <c r="DA122" s="1508" t="s">
        <v>1890</v>
      </c>
      <c r="DB122" s="1508" t="s">
        <v>1890</v>
      </c>
      <c r="DC122" s="1508" t="s">
        <v>1890</v>
      </c>
      <c r="DD122" s="1508" t="s">
        <v>1890</v>
      </c>
      <c r="DE122" s="1508" t="s">
        <v>1890</v>
      </c>
      <c r="DF122" s="1508" t="s">
        <v>1890</v>
      </c>
      <c r="DG122" s="1508" t="s">
        <v>1890</v>
      </c>
      <c r="DH122" s="1508" t="s">
        <v>1890</v>
      </c>
      <c r="DI122" s="1508" t="s">
        <v>1890</v>
      </c>
      <c r="DJ122" s="1508" t="s">
        <v>1890</v>
      </c>
      <c r="DK122" s="1508" t="s">
        <v>1890</v>
      </c>
      <c r="DL122" s="1508" t="s">
        <v>1890</v>
      </c>
      <c r="DM122" s="1508" t="s">
        <v>1890</v>
      </c>
      <c r="DN122" s="1508" t="s">
        <v>1890</v>
      </c>
      <c r="DO122" s="1508" t="s">
        <v>1890</v>
      </c>
      <c r="DP122" s="1508" t="s">
        <v>1890</v>
      </c>
      <c r="DQ122" s="1508" t="s">
        <v>1890</v>
      </c>
      <c r="DR122" s="1508" t="s">
        <v>1890</v>
      </c>
      <c r="DS122" s="1508" t="s">
        <v>1890</v>
      </c>
      <c r="DT122" s="1233" t="s">
        <v>1890</v>
      </c>
      <c r="DU122" s="1233" t="s">
        <v>1890</v>
      </c>
      <c r="DV122" s="1233" t="s">
        <v>1890</v>
      </c>
      <c r="DW122" s="1233" t="s">
        <v>1890</v>
      </c>
      <c r="DX122" s="1233" t="s">
        <v>1890</v>
      </c>
      <c r="DY122" s="1233" t="s">
        <v>1890</v>
      </c>
    </row>
    <row r="123" spans="2:129" ht="14.4" thickBot="1" x14ac:dyDescent="0.3">
      <c r="B123" s="1668"/>
      <c r="C123" s="1505" t="s">
        <v>1622</v>
      </c>
      <c r="D123" s="1439" t="s">
        <v>1754</v>
      </c>
      <c r="E123" s="1267" t="s">
        <v>820</v>
      </c>
      <c r="F123" s="1438" t="s">
        <v>1890</v>
      </c>
      <c r="G123" s="1438" t="s">
        <v>1890</v>
      </c>
      <c r="H123" s="1439" t="s">
        <v>84</v>
      </c>
      <c r="I123" s="1655">
        <f>IF(SUM(N122:CP122)&lt;&gt;0,SUM(N122:CP122),"")</f>
        <v>5.1474532335097836</v>
      </c>
      <c r="J123" s="1656"/>
      <c r="K123" s="1656"/>
      <c r="L123" s="1656"/>
      <c r="M123" s="1657"/>
      <c r="N123" s="1509" t="s">
        <v>1890</v>
      </c>
      <c r="O123" s="1509" t="s">
        <v>1890</v>
      </c>
      <c r="P123" s="1509" t="s">
        <v>1890</v>
      </c>
      <c r="Q123" s="1509" t="s">
        <v>1890</v>
      </c>
      <c r="R123" s="1509" t="s">
        <v>1890</v>
      </c>
      <c r="S123" s="1509" t="s">
        <v>1890</v>
      </c>
      <c r="T123" s="1509" t="s">
        <v>1890</v>
      </c>
      <c r="U123" s="1509" t="s">
        <v>1890</v>
      </c>
      <c r="V123" s="1509" t="s">
        <v>1890</v>
      </c>
      <c r="W123" s="1509" t="s">
        <v>1890</v>
      </c>
      <c r="X123" s="1509" t="s">
        <v>1890</v>
      </c>
      <c r="Y123" s="1509" t="s">
        <v>1890</v>
      </c>
      <c r="Z123" s="1509" t="s">
        <v>1890</v>
      </c>
      <c r="AA123" s="1509" t="s">
        <v>1890</v>
      </c>
      <c r="AB123" s="1509" t="s">
        <v>1890</v>
      </c>
      <c r="AC123" s="1509" t="s">
        <v>1890</v>
      </c>
      <c r="AD123" s="1509" t="s">
        <v>1890</v>
      </c>
      <c r="AE123" s="1509" t="s">
        <v>1890</v>
      </c>
      <c r="AF123" s="1509" t="s">
        <v>1890</v>
      </c>
      <c r="AG123" s="1509" t="s">
        <v>1890</v>
      </c>
      <c r="AH123" s="1509" t="s">
        <v>1890</v>
      </c>
      <c r="AI123" s="1509" t="s">
        <v>1890</v>
      </c>
      <c r="AJ123" s="1509" t="s">
        <v>1890</v>
      </c>
      <c r="AK123" s="1509" t="s">
        <v>1890</v>
      </c>
      <c r="AL123" s="1509" t="s">
        <v>1890</v>
      </c>
      <c r="AM123" s="1509" t="s">
        <v>1890</v>
      </c>
      <c r="AN123" s="1509" t="s">
        <v>1890</v>
      </c>
      <c r="AO123" s="1509" t="s">
        <v>1890</v>
      </c>
      <c r="AP123" s="1509" t="s">
        <v>1890</v>
      </c>
      <c r="AQ123" s="1509" t="s">
        <v>1890</v>
      </c>
      <c r="AR123" s="1509" t="s">
        <v>1890</v>
      </c>
      <c r="AS123" s="1509" t="s">
        <v>1890</v>
      </c>
      <c r="AT123" s="1509" t="s">
        <v>1890</v>
      </c>
      <c r="AU123" s="1509" t="s">
        <v>1890</v>
      </c>
      <c r="AV123" s="1509" t="s">
        <v>1890</v>
      </c>
      <c r="AW123" s="1509" t="s">
        <v>1890</v>
      </c>
      <c r="AX123" s="1509" t="s">
        <v>1890</v>
      </c>
      <c r="AY123" s="1509" t="s">
        <v>1890</v>
      </c>
      <c r="AZ123" s="1509" t="s">
        <v>1890</v>
      </c>
      <c r="BA123" s="1509" t="s">
        <v>1890</v>
      </c>
      <c r="BB123" s="1509" t="s">
        <v>1890</v>
      </c>
      <c r="BC123" s="1509" t="s">
        <v>1890</v>
      </c>
      <c r="BD123" s="1509" t="s">
        <v>1890</v>
      </c>
      <c r="BE123" s="1509" t="s">
        <v>1890</v>
      </c>
      <c r="BF123" s="1509" t="s">
        <v>1890</v>
      </c>
      <c r="BG123" s="1509" t="s">
        <v>1890</v>
      </c>
      <c r="BH123" s="1509" t="s">
        <v>1890</v>
      </c>
      <c r="BI123" s="1509" t="s">
        <v>1890</v>
      </c>
      <c r="BJ123" s="1509" t="s">
        <v>1890</v>
      </c>
      <c r="BK123" s="1509" t="s">
        <v>1890</v>
      </c>
      <c r="BL123" s="1509" t="s">
        <v>1890</v>
      </c>
      <c r="BM123" s="1509" t="s">
        <v>1890</v>
      </c>
      <c r="BN123" s="1509" t="s">
        <v>1890</v>
      </c>
      <c r="BO123" s="1509" t="s">
        <v>1890</v>
      </c>
      <c r="BP123" s="1509" t="s">
        <v>1890</v>
      </c>
      <c r="BQ123" s="1509" t="s">
        <v>1890</v>
      </c>
      <c r="BR123" s="1509" t="s">
        <v>1890</v>
      </c>
      <c r="BS123" s="1509" t="s">
        <v>1890</v>
      </c>
      <c r="BT123" s="1509" t="s">
        <v>1890</v>
      </c>
      <c r="BU123" s="1509" t="s">
        <v>1890</v>
      </c>
      <c r="BV123" s="1509" t="s">
        <v>1890</v>
      </c>
      <c r="BW123" s="1509" t="s">
        <v>1890</v>
      </c>
      <c r="BX123" s="1509" t="s">
        <v>1890</v>
      </c>
      <c r="BY123" s="1509" t="s">
        <v>1890</v>
      </c>
      <c r="BZ123" s="1509" t="s">
        <v>1890</v>
      </c>
      <c r="CA123" s="1509" t="s">
        <v>1890</v>
      </c>
      <c r="CB123" s="1509" t="s">
        <v>1890</v>
      </c>
      <c r="CC123" s="1509" t="s">
        <v>1890</v>
      </c>
      <c r="CD123" s="1509" t="s">
        <v>1890</v>
      </c>
      <c r="CE123" s="1509" t="s">
        <v>1890</v>
      </c>
      <c r="CF123" s="1509" t="s">
        <v>1890</v>
      </c>
      <c r="CG123" s="1509" t="s">
        <v>1890</v>
      </c>
      <c r="CH123" s="1509" t="s">
        <v>1890</v>
      </c>
      <c r="CI123" s="1509" t="s">
        <v>1890</v>
      </c>
      <c r="CJ123" s="1509" t="s">
        <v>1890</v>
      </c>
      <c r="CK123" s="1509" t="s">
        <v>1890</v>
      </c>
      <c r="CL123" s="1509" t="s">
        <v>1890</v>
      </c>
      <c r="CM123" s="1509" t="s">
        <v>1890</v>
      </c>
      <c r="CN123" s="1509" t="s">
        <v>1890</v>
      </c>
      <c r="CO123" s="1509" t="s">
        <v>1890</v>
      </c>
      <c r="CP123" s="1510" t="s">
        <v>1890</v>
      </c>
      <c r="CQ123" s="1508" t="s">
        <v>1890</v>
      </c>
      <c r="CR123" s="1508" t="s">
        <v>1890</v>
      </c>
      <c r="CS123" s="1508" t="s">
        <v>1890</v>
      </c>
      <c r="CT123" s="1508" t="s">
        <v>1890</v>
      </c>
      <c r="CU123" s="1508" t="s">
        <v>1890</v>
      </c>
      <c r="CV123" s="1508" t="s">
        <v>1890</v>
      </c>
      <c r="CW123" s="1508" t="s">
        <v>1890</v>
      </c>
      <c r="CX123" s="1508" t="s">
        <v>1890</v>
      </c>
      <c r="CY123" s="1508" t="s">
        <v>1890</v>
      </c>
      <c r="CZ123" s="1508" t="s">
        <v>1890</v>
      </c>
      <c r="DA123" s="1508" t="s">
        <v>1890</v>
      </c>
      <c r="DB123" s="1508" t="s">
        <v>1890</v>
      </c>
      <c r="DC123" s="1508" t="s">
        <v>1890</v>
      </c>
      <c r="DD123" s="1508" t="s">
        <v>1890</v>
      </c>
      <c r="DE123" s="1508" t="s">
        <v>1890</v>
      </c>
      <c r="DF123" s="1508" t="s">
        <v>1890</v>
      </c>
      <c r="DG123" s="1508" t="s">
        <v>1890</v>
      </c>
      <c r="DH123" s="1508" t="s">
        <v>1890</v>
      </c>
      <c r="DI123" s="1508" t="s">
        <v>1890</v>
      </c>
      <c r="DJ123" s="1508" t="s">
        <v>1890</v>
      </c>
      <c r="DK123" s="1508" t="s">
        <v>1890</v>
      </c>
      <c r="DL123" s="1508" t="s">
        <v>1890</v>
      </c>
      <c r="DM123" s="1508" t="s">
        <v>1890</v>
      </c>
      <c r="DN123" s="1508" t="s">
        <v>1890</v>
      </c>
      <c r="DO123" s="1508" t="s">
        <v>1890</v>
      </c>
      <c r="DP123" s="1508" t="s">
        <v>1890</v>
      </c>
      <c r="DQ123" s="1508" t="s">
        <v>1890</v>
      </c>
      <c r="DR123" s="1508" t="s">
        <v>1890</v>
      </c>
      <c r="DS123" s="1508" t="s">
        <v>1890</v>
      </c>
      <c r="DT123" s="1233" t="s">
        <v>1890</v>
      </c>
      <c r="DU123" s="1233" t="s">
        <v>1890</v>
      </c>
      <c r="DV123" s="1233" t="s">
        <v>1890</v>
      </c>
      <c r="DW123" s="1233" t="s">
        <v>1890</v>
      </c>
      <c r="DX123" s="1233" t="s">
        <v>1890</v>
      </c>
      <c r="DY123" s="1233" t="s">
        <v>1890</v>
      </c>
    </row>
    <row r="124" spans="2:129" x14ac:dyDescent="0.25">
      <c r="B124" s="1668"/>
      <c r="C124" s="1505" t="s">
        <v>1606</v>
      </c>
      <c r="D124" s="1439" t="s">
        <v>1729</v>
      </c>
      <c r="E124" s="1267" t="s">
        <v>815</v>
      </c>
      <c r="F124" s="1438" t="s">
        <v>1890</v>
      </c>
      <c r="G124" s="1438" t="s">
        <v>1890</v>
      </c>
      <c r="H124" s="1439" t="s">
        <v>84</v>
      </c>
      <c r="I124" s="1476" t="s">
        <v>1890</v>
      </c>
      <c r="J124" s="1477" t="s">
        <v>1890</v>
      </c>
      <c r="K124" s="1477" t="s">
        <v>1890</v>
      </c>
      <c r="L124" s="1477" t="s">
        <v>1890</v>
      </c>
      <c r="M124" s="1477" t="s">
        <v>1890</v>
      </c>
      <c r="N124" s="1509" t="s">
        <v>1890</v>
      </c>
      <c r="O124" s="1509" t="s">
        <v>1890</v>
      </c>
      <c r="P124" s="1509" t="s">
        <v>1890</v>
      </c>
      <c r="Q124" s="1509" t="s">
        <v>1890</v>
      </c>
      <c r="R124" s="1509" t="s">
        <v>1890</v>
      </c>
      <c r="S124" s="1509" t="s">
        <v>1890</v>
      </c>
      <c r="T124" s="1509" t="s">
        <v>1890</v>
      </c>
      <c r="U124" s="1509" t="s">
        <v>1890</v>
      </c>
      <c r="V124" s="1509" t="s">
        <v>1890</v>
      </c>
      <c r="W124" s="1509" t="s">
        <v>1890</v>
      </c>
      <c r="X124" s="1509" t="s">
        <v>1890</v>
      </c>
      <c r="Y124" s="1509" t="s">
        <v>1890</v>
      </c>
      <c r="Z124" s="1509" t="s">
        <v>1890</v>
      </c>
      <c r="AA124" s="1509" t="s">
        <v>1890</v>
      </c>
      <c r="AB124" s="1509" t="s">
        <v>1890</v>
      </c>
      <c r="AC124" s="1509" t="s">
        <v>1890</v>
      </c>
      <c r="AD124" s="1509" t="s">
        <v>1890</v>
      </c>
      <c r="AE124" s="1509" t="s">
        <v>1890</v>
      </c>
      <c r="AF124" s="1509" t="s">
        <v>1890</v>
      </c>
      <c r="AG124" s="1509" t="s">
        <v>1890</v>
      </c>
      <c r="AH124" s="1509" t="s">
        <v>1890</v>
      </c>
      <c r="AI124" s="1509" t="s">
        <v>1890</v>
      </c>
      <c r="AJ124" s="1509" t="s">
        <v>1890</v>
      </c>
      <c r="AK124" s="1509" t="s">
        <v>1890</v>
      </c>
      <c r="AL124" s="1509" t="s">
        <v>1890</v>
      </c>
      <c r="AM124" s="1509" t="s">
        <v>1890</v>
      </c>
      <c r="AN124" s="1509" t="s">
        <v>1890</v>
      </c>
      <c r="AO124" s="1509" t="s">
        <v>1890</v>
      </c>
      <c r="AP124" s="1509" t="s">
        <v>1890</v>
      </c>
      <c r="AQ124" s="1509" t="s">
        <v>1890</v>
      </c>
      <c r="AR124" s="1509" t="s">
        <v>1890</v>
      </c>
      <c r="AS124" s="1509" t="s">
        <v>1890</v>
      </c>
      <c r="AT124" s="1509" t="s">
        <v>1890</v>
      </c>
      <c r="AU124" s="1509" t="s">
        <v>1890</v>
      </c>
      <c r="AV124" s="1509" t="s">
        <v>1890</v>
      </c>
      <c r="AW124" s="1509" t="s">
        <v>1890</v>
      </c>
      <c r="AX124" s="1509" t="s">
        <v>1890</v>
      </c>
      <c r="AY124" s="1509" t="s">
        <v>1890</v>
      </c>
      <c r="AZ124" s="1509" t="s">
        <v>1890</v>
      </c>
      <c r="BA124" s="1509" t="s">
        <v>1890</v>
      </c>
      <c r="BB124" s="1509" t="s">
        <v>1890</v>
      </c>
      <c r="BC124" s="1509" t="s">
        <v>1890</v>
      </c>
      <c r="BD124" s="1509" t="s">
        <v>1890</v>
      </c>
      <c r="BE124" s="1509" t="s">
        <v>1890</v>
      </c>
      <c r="BF124" s="1509" t="s">
        <v>1890</v>
      </c>
      <c r="BG124" s="1509" t="s">
        <v>1890</v>
      </c>
      <c r="BH124" s="1509" t="s">
        <v>1890</v>
      </c>
      <c r="BI124" s="1509" t="s">
        <v>1890</v>
      </c>
      <c r="BJ124" s="1509" t="s">
        <v>1890</v>
      </c>
      <c r="BK124" s="1509" t="s">
        <v>1890</v>
      </c>
      <c r="BL124" s="1509" t="s">
        <v>1890</v>
      </c>
      <c r="BM124" s="1509" t="s">
        <v>1890</v>
      </c>
      <c r="BN124" s="1509" t="s">
        <v>1890</v>
      </c>
      <c r="BO124" s="1509" t="s">
        <v>1890</v>
      </c>
      <c r="BP124" s="1509" t="s">
        <v>1890</v>
      </c>
      <c r="BQ124" s="1509" t="s">
        <v>1890</v>
      </c>
      <c r="BR124" s="1509" t="s">
        <v>1890</v>
      </c>
      <c r="BS124" s="1509" t="s">
        <v>1890</v>
      </c>
      <c r="BT124" s="1509" t="s">
        <v>1890</v>
      </c>
      <c r="BU124" s="1509" t="s">
        <v>1890</v>
      </c>
      <c r="BV124" s="1509" t="s">
        <v>1890</v>
      </c>
      <c r="BW124" s="1509" t="s">
        <v>1890</v>
      </c>
      <c r="BX124" s="1509" t="s">
        <v>1890</v>
      </c>
      <c r="BY124" s="1509" t="s">
        <v>1890</v>
      </c>
      <c r="BZ124" s="1509" t="s">
        <v>1890</v>
      </c>
      <c r="CA124" s="1509" t="s">
        <v>1890</v>
      </c>
      <c r="CB124" s="1509" t="s">
        <v>1890</v>
      </c>
      <c r="CC124" s="1509" t="s">
        <v>1890</v>
      </c>
      <c r="CD124" s="1509" t="s">
        <v>1890</v>
      </c>
      <c r="CE124" s="1509" t="s">
        <v>1890</v>
      </c>
      <c r="CF124" s="1509" t="s">
        <v>1890</v>
      </c>
      <c r="CG124" s="1509" t="s">
        <v>1890</v>
      </c>
      <c r="CH124" s="1509" t="s">
        <v>1890</v>
      </c>
      <c r="CI124" s="1509" t="s">
        <v>1890</v>
      </c>
      <c r="CJ124" s="1509" t="s">
        <v>1890</v>
      </c>
      <c r="CK124" s="1509" t="s">
        <v>1890</v>
      </c>
      <c r="CL124" s="1509" t="s">
        <v>1890</v>
      </c>
      <c r="CM124" s="1509" t="s">
        <v>1890</v>
      </c>
      <c r="CN124" s="1509" t="s">
        <v>1890</v>
      </c>
      <c r="CO124" s="1509" t="s">
        <v>1890</v>
      </c>
      <c r="CP124" s="1510" t="s">
        <v>1890</v>
      </c>
      <c r="CQ124" s="1508" t="s">
        <v>1890</v>
      </c>
      <c r="CR124" s="1508" t="s">
        <v>1890</v>
      </c>
      <c r="CS124" s="1508" t="s">
        <v>1890</v>
      </c>
      <c r="CT124" s="1508" t="s">
        <v>1890</v>
      </c>
      <c r="CU124" s="1508" t="s">
        <v>1890</v>
      </c>
      <c r="CV124" s="1508" t="s">
        <v>1890</v>
      </c>
      <c r="CW124" s="1508" t="s">
        <v>1890</v>
      </c>
      <c r="CX124" s="1508" t="s">
        <v>1890</v>
      </c>
      <c r="CY124" s="1508" t="s">
        <v>1890</v>
      </c>
      <c r="CZ124" s="1508" t="s">
        <v>1890</v>
      </c>
      <c r="DA124" s="1508" t="s">
        <v>1890</v>
      </c>
      <c r="DB124" s="1508" t="s">
        <v>1890</v>
      </c>
      <c r="DC124" s="1508" t="s">
        <v>1890</v>
      </c>
      <c r="DD124" s="1508" t="s">
        <v>1890</v>
      </c>
      <c r="DE124" s="1508" t="s">
        <v>1890</v>
      </c>
      <c r="DF124" s="1508" t="s">
        <v>1890</v>
      </c>
      <c r="DG124" s="1508" t="s">
        <v>1890</v>
      </c>
      <c r="DH124" s="1508" t="s">
        <v>1890</v>
      </c>
      <c r="DI124" s="1508" t="s">
        <v>1890</v>
      </c>
      <c r="DJ124" s="1508" t="s">
        <v>1890</v>
      </c>
      <c r="DK124" s="1508" t="s">
        <v>1890</v>
      </c>
      <c r="DL124" s="1508" t="s">
        <v>1890</v>
      </c>
      <c r="DM124" s="1508" t="s">
        <v>1890</v>
      </c>
      <c r="DN124" s="1508" t="s">
        <v>1890</v>
      </c>
      <c r="DO124" s="1508" t="s">
        <v>1890</v>
      </c>
      <c r="DP124" s="1508" t="s">
        <v>1890</v>
      </c>
      <c r="DQ124" s="1508" t="s">
        <v>1890</v>
      </c>
      <c r="DR124" s="1508" t="s">
        <v>1890</v>
      </c>
      <c r="DS124" s="1508" t="s">
        <v>1890</v>
      </c>
      <c r="DT124" s="1233" t="s">
        <v>1890</v>
      </c>
      <c r="DU124" s="1233" t="s">
        <v>1890</v>
      </c>
      <c r="DV124" s="1233" t="s">
        <v>1890</v>
      </c>
      <c r="DW124" s="1233" t="s">
        <v>1890</v>
      </c>
      <c r="DX124" s="1233" t="s">
        <v>1890</v>
      </c>
      <c r="DY124" s="1233" t="s">
        <v>1890</v>
      </c>
    </row>
    <row r="125" spans="2:129" x14ac:dyDescent="0.25">
      <c r="B125" s="1668"/>
      <c r="C125" s="1505" t="s">
        <v>1606</v>
      </c>
      <c r="D125" s="1439" t="s">
        <v>1729</v>
      </c>
      <c r="E125" s="1267" t="s">
        <v>812</v>
      </c>
      <c r="F125" s="1438" t="s">
        <v>1890</v>
      </c>
      <c r="G125" s="1438" t="s">
        <v>1890</v>
      </c>
      <c r="H125" s="1439" t="s">
        <v>84</v>
      </c>
      <c r="I125" s="1476" t="s">
        <v>1890</v>
      </c>
      <c r="J125" s="1477" t="s">
        <v>1890</v>
      </c>
      <c r="K125" s="1477" t="s">
        <v>1890</v>
      </c>
      <c r="L125" s="1477" t="s">
        <v>1890</v>
      </c>
      <c r="M125" s="1477" t="s">
        <v>1890</v>
      </c>
      <c r="N125" s="1509" t="s">
        <v>1890</v>
      </c>
      <c r="O125" s="1509">
        <v>0.64266662078661385</v>
      </c>
      <c r="P125" s="1509">
        <v>0.61144247384840578</v>
      </c>
      <c r="Q125" s="1509">
        <v>0.58039925641745382</v>
      </c>
      <c r="R125" s="1509">
        <v>0.54950154490578806</v>
      </c>
      <c r="S125" s="1509">
        <v>0.51871953978643215</v>
      </c>
      <c r="T125" s="1509">
        <v>0.4593235917339667</v>
      </c>
      <c r="U125" s="1509">
        <v>0.40000227577052871</v>
      </c>
      <c r="V125" s="1509">
        <v>0.34074066547831261</v>
      </c>
      <c r="W125" s="1509">
        <v>0.28152756604396428</v>
      </c>
      <c r="X125" s="1509">
        <v>0.22235179971289296</v>
      </c>
      <c r="Y125" s="1509">
        <v>0.19348410767709015</v>
      </c>
      <c r="Z125" s="1509">
        <v>0.16464067107022132</v>
      </c>
      <c r="AA125" s="1509">
        <v>0.13581774975845337</v>
      </c>
      <c r="AB125" s="1509">
        <v>0.10700976339387255</v>
      </c>
      <c r="AC125" s="1509">
        <v>7.8214834446353396E-2</v>
      </c>
      <c r="AD125" s="1509">
        <v>4.9429244851837882E-2</v>
      </c>
      <c r="AE125" s="1509">
        <v>4.9358344367261837E-2</v>
      </c>
      <c r="AF125" s="1509">
        <v>4.9294907091588541E-2</v>
      </c>
      <c r="AG125" s="1509">
        <v>4.9237067222592294E-2</v>
      </c>
      <c r="AH125" s="1509">
        <v>4.9182958958047418E-2</v>
      </c>
      <c r="AI125" s="1509">
        <v>4.913258229795392E-2</v>
      </c>
      <c r="AJ125" s="1509">
        <v>4.9084071440086106E-2</v>
      </c>
      <c r="AK125" s="1509">
        <v>4.9037426384443972E-2</v>
      </c>
      <c r="AL125" s="1509">
        <v>4.8992647131027522E-2</v>
      </c>
      <c r="AM125" s="1509">
        <v>4.8949733679836759E-2</v>
      </c>
      <c r="AN125" s="1509">
        <v>4.8946002075385388E-2</v>
      </c>
      <c r="AO125" s="1509">
        <v>4.8942270470934017E-2</v>
      </c>
      <c r="AP125" s="1509">
        <v>4.8938538866482646E-2</v>
      </c>
      <c r="AQ125" s="1509">
        <v>4.8934807262031282E-2</v>
      </c>
      <c r="AR125" s="1509">
        <v>4.8931075657579912E-2</v>
      </c>
      <c r="AS125" s="1509">
        <v>4.8927344053128541E-2</v>
      </c>
      <c r="AT125" s="1509">
        <v>4.8923612448677163E-2</v>
      </c>
      <c r="AU125" s="1509">
        <v>4.8919880844225792E-2</v>
      </c>
      <c r="AV125" s="1509">
        <v>4.8916149239774429E-2</v>
      </c>
      <c r="AW125" s="1509">
        <v>4.8912417635323058E-2</v>
      </c>
      <c r="AX125" s="1509">
        <v>4.8908686030871687E-2</v>
      </c>
      <c r="AY125" s="1509">
        <v>4.8904954426420316E-2</v>
      </c>
      <c r="AZ125" s="1509">
        <v>4.8901222821968945E-2</v>
      </c>
      <c r="BA125" s="1509">
        <v>4.8897491217517568E-2</v>
      </c>
      <c r="BB125" s="1509">
        <v>4.8893759613066204E-2</v>
      </c>
      <c r="BC125" s="1509">
        <v>4.8890028008614833E-2</v>
      </c>
      <c r="BD125" s="1509">
        <v>4.8886296404163462E-2</v>
      </c>
      <c r="BE125" s="1509">
        <v>4.8882564799712092E-2</v>
      </c>
      <c r="BF125" s="1509">
        <v>4.8878833195260721E-2</v>
      </c>
      <c r="BG125" s="1509">
        <v>4.887510159080935E-2</v>
      </c>
      <c r="BH125" s="1509">
        <v>4.8871369986357979E-2</v>
      </c>
      <c r="BI125" s="1509">
        <v>4.8867638381906608E-2</v>
      </c>
      <c r="BJ125" s="1509">
        <v>4.8863906777455238E-2</v>
      </c>
      <c r="BK125" s="1509">
        <v>4.8860175173003867E-2</v>
      </c>
      <c r="BL125" s="1509">
        <v>4.8856443568552496E-2</v>
      </c>
      <c r="BM125" s="1509">
        <v>4.8852711964101125E-2</v>
      </c>
      <c r="BN125" s="1509">
        <v>4.8848980359649762E-2</v>
      </c>
      <c r="BO125" s="1509">
        <v>4.8845248755198384E-2</v>
      </c>
      <c r="BP125" s="1509">
        <v>4.8841517150747013E-2</v>
      </c>
      <c r="BQ125" s="1509">
        <v>4.8837785546295642E-2</v>
      </c>
      <c r="BR125" s="1509">
        <v>4.8834053941844272E-2</v>
      </c>
      <c r="BS125" s="1509">
        <v>4.8830322337392901E-2</v>
      </c>
      <c r="BT125" s="1509">
        <v>4.8826590732941537E-2</v>
      </c>
      <c r="BU125" s="1509">
        <v>4.8822859128490166E-2</v>
      </c>
      <c r="BV125" s="1509">
        <v>4.8819127524038788E-2</v>
      </c>
      <c r="BW125" s="1509">
        <v>4.8815395919587418E-2</v>
      </c>
      <c r="BX125" s="1509">
        <v>4.8811664315136047E-2</v>
      </c>
      <c r="BY125" s="1509">
        <v>4.8807932710684676E-2</v>
      </c>
      <c r="BZ125" s="1509">
        <v>4.8804201106233312E-2</v>
      </c>
      <c r="CA125" s="1509">
        <v>4.8800469501781941E-2</v>
      </c>
      <c r="CB125" s="1509">
        <v>4.8796737897330571E-2</v>
      </c>
      <c r="CC125" s="1509">
        <v>4.8793006292879193E-2</v>
      </c>
      <c r="CD125" s="1509">
        <v>4.8789274688427822E-2</v>
      </c>
      <c r="CE125" s="1509">
        <v>4.8785543083976458E-2</v>
      </c>
      <c r="CF125" s="1509">
        <v>4.8781811479525088E-2</v>
      </c>
      <c r="CG125" s="1509">
        <v>4.8778079875073717E-2</v>
      </c>
      <c r="CH125" s="1509">
        <v>4.8774348270622346E-2</v>
      </c>
      <c r="CI125" s="1509">
        <v>4.8770616666170975E-2</v>
      </c>
      <c r="CJ125" s="1509">
        <v>4.8766885061719598E-2</v>
      </c>
      <c r="CK125" s="1509">
        <v>4.8763153457268234E-2</v>
      </c>
      <c r="CL125" s="1509" t="s">
        <v>1890</v>
      </c>
      <c r="CM125" s="1509" t="s">
        <v>1890</v>
      </c>
      <c r="CN125" s="1509" t="s">
        <v>1890</v>
      </c>
      <c r="CO125" s="1509" t="s">
        <v>1890</v>
      </c>
      <c r="CP125" s="1510" t="s">
        <v>1890</v>
      </c>
      <c r="CQ125" s="1508" t="s">
        <v>1890</v>
      </c>
      <c r="CR125" s="1508" t="s">
        <v>1890</v>
      </c>
      <c r="CS125" s="1508" t="s">
        <v>1890</v>
      </c>
      <c r="CT125" s="1508" t="s">
        <v>1890</v>
      </c>
      <c r="CU125" s="1508" t="s">
        <v>1890</v>
      </c>
      <c r="CV125" s="1508" t="s">
        <v>1890</v>
      </c>
      <c r="CW125" s="1508" t="s">
        <v>1890</v>
      </c>
      <c r="CX125" s="1508" t="s">
        <v>1890</v>
      </c>
      <c r="CY125" s="1508" t="s">
        <v>1890</v>
      </c>
      <c r="CZ125" s="1508" t="s">
        <v>1890</v>
      </c>
      <c r="DA125" s="1508" t="s">
        <v>1890</v>
      </c>
      <c r="DB125" s="1508" t="s">
        <v>1890</v>
      </c>
      <c r="DC125" s="1508" t="s">
        <v>1890</v>
      </c>
      <c r="DD125" s="1508" t="s">
        <v>1890</v>
      </c>
      <c r="DE125" s="1508" t="s">
        <v>1890</v>
      </c>
      <c r="DF125" s="1508" t="s">
        <v>1890</v>
      </c>
      <c r="DG125" s="1508" t="s">
        <v>1890</v>
      </c>
      <c r="DH125" s="1508" t="s">
        <v>1890</v>
      </c>
      <c r="DI125" s="1508" t="s">
        <v>1890</v>
      </c>
      <c r="DJ125" s="1508" t="s">
        <v>1890</v>
      </c>
      <c r="DK125" s="1508" t="s">
        <v>1890</v>
      </c>
      <c r="DL125" s="1508" t="s">
        <v>1890</v>
      </c>
      <c r="DM125" s="1508" t="s">
        <v>1890</v>
      </c>
      <c r="DN125" s="1508" t="s">
        <v>1890</v>
      </c>
      <c r="DO125" s="1508" t="s">
        <v>1890</v>
      </c>
      <c r="DP125" s="1508" t="s">
        <v>1890</v>
      </c>
      <c r="DQ125" s="1508" t="s">
        <v>1890</v>
      </c>
      <c r="DR125" s="1508" t="s">
        <v>1890</v>
      </c>
      <c r="DS125" s="1508" t="s">
        <v>1890</v>
      </c>
      <c r="DT125" s="1233" t="s">
        <v>1890</v>
      </c>
      <c r="DU125" s="1233" t="s">
        <v>1890</v>
      </c>
      <c r="DV125" s="1233" t="s">
        <v>1890</v>
      </c>
      <c r="DW125" s="1233" t="s">
        <v>1890</v>
      </c>
      <c r="DX125" s="1233" t="s">
        <v>1890</v>
      </c>
      <c r="DY125" s="1233" t="s">
        <v>1890</v>
      </c>
    </row>
    <row r="126" spans="2:129" x14ac:dyDescent="0.25">
      <c r="B126" s="1668"/>
      <c r="C126" s="1505" t="s">
        <v>1606</v>
      </c>
      <c r="D126" s="1439" t="s">
        <v>1729</v>
      </c>
      <c r="E126" s="1267" t="s">
        <v>813</v>
      </c>
      <c r="F126" s="1438" t="s">
        <v>1890</v>
      </c>
      <c r="G126" s="1438" t="s">
        <v>1890</v>
      </c>
      <c r="H126" s="1439" t="s">
        <v>84</v>
      </c>
      <c r="I126" s="1476" t="s">
        <v>1890</v>
      </c>
      <c r="J126" s="1477" t="s">
        <v>1890</v>
      </c>
      <c r="K126" s="1477" t="s">
        <v>1890</v>
      </c>
      <c r="L126" s="1477" t="s">
        <v>1890</v>
      </c>
      <c r="M126" s="1477" t="s">
        <v>1890</v>
      </c>
      <c r="N126" s="1509" t="s">
        <v>1890</v>
      </c>
      <c r="O126" s="1509" t="s">
        <v>1890</v>
      </c>
      <c r="P126" s="1509" t="s">
        <v>1890</v>
      </c>
      <c r="Q126" s="1509" t="s">
        <v>1890</v>
      </c>
      <c r="R126" s="1509" t="s">
        <v>1890</v>
      </c>
      <c r="S126" s="1509" t="s">
        <v>1890</v>
      </c>
      <c r="T126" s="1509" t="s">
        <v>1890</v>
      </c>
      <c r="U126" s="1509" t="s">
        <v>1890</v>
      </c>
      <c r="V126" s="1509" t="s">
        <v>1890</v>
      </c>
      <c r="W126" s="1509" t="s">
        <v>1890</v>
      </c>
      <c r="X126" s="1509" t="s">
        <v>1890</v>
      </c>
      <c r="Y126" s="1509" t="s">
        <v>1890</v>
      </c>
      <c r="Z126" s="1509" t="s">
        <v>1890</v>
      </c>
      <c r="AA126" s="1509" t="s">
        <v>1890</v>
      </c>
      <c r="AB126" s="1509" t="s">
        <v>1890</v>
      </c>
      <c r="AC126" s="1509" t="s">
        <v>1890</v>
      </c>
      <c r="AD126" s="1509" t="s">
        <v>1890</v>
      </c>
      <c r="AE126" s="1509" t="s">
        <v>1890</v>
      </c>
      <c r="AF126" s="1509" t="s">
        <v>1890</v>
      </c>
      <c r="AG126" s="1509" t="s">
        <v>1890</v>
      </c>
      <c r="AH126" s="1509" t="s">
        <v>1890</v>
      </c>
      <c r="AI126" s="1509" t="s">
        <v>1890</v>
      </c>
      <c r="AJ126" s="1509" t="s">
        <v>1890</v>
      </c>
      <c r="AK126" s="1509" t="s">
        <v>1890</v>
      </c>
      <c r="AL126" s="1509" t="s">
        <v>1890</v>
      </c>
      <c r="AM126" s="1509" t="s">
        <v>1890</v>
      </c>
      <c r="AN126" s="1509" t="s">
        <v>1890</v>
      </c>
      <c r="AO126" s="1509" t="s">
        <v>1890</v>
      </c>
      <c r="AP126" s="1509" t="s">
        <v>1890</v>
      </c>
      <c r="AQ126" s="1509" t="s">
        <v>1890</v>
      </c>
      <c r="AR126" s="1509" t="s">
        <v>1890</v>
      </c>
      <c r="AS126" s="1509" t="s">
        <v>1890</v>
      </c>
      <c r="AT126" s="1509" t="s">
        <v>1890</v>
      </c>
      <c r="AU126" s="1509" t="s">
        <v>1890</v>
      </c>
      <c r="AV126" s="1509" t="s">
        <v>1890</v>
      </c>
      <c r="AW126" s="1509" t="s">
        <v>1890</v>
      </c>
      <c r="AX126" s="1509" t="s">
        <v>1890</v>
      </c>
      <c r="AY126" s="1509" t="s">
        <v>1890</v>
      </c>
      <c r="AZ126" s="1509" t="s">
        <v>1890</v>
      </c>
      <c r="BA126" s="1509" t="s">
        <v>1890</v>
      </c>
      <c r="BB126" s="1509" t="s">
        <v>1890</v>
      </c>
      <c r="BC126" s="1509" t="s">
        <v>1890</v>
      </c>
      <c r="BD126" s="1509" t="s">
        <v>1890</v>
      </c>
      <c r="BE126" s="1509" t="s">
        <v>1890</v>
      </c>
      <c r="BF126" s="1509" t="s">
        <v>1890</v>
      </c>
      <c r="BG126" s="1509" t="s">
        <v>1890</v>
      </c>
      <c r="BH126" s="1509" t="s">
        <v>1890</v>
      </c>
      <c r="BI126" s="1509" t="s">
        <v>1890</v>
      </c>
      <c r="BJ126" s="1509" t="s">
        <v>1890</v>
      </c>
      <c r="BK126" s="1509" t="s">
        <v>1890</v>
      </c>
      <c r="BL126" s="1509" t="s">
        <v>1890</v>
      </c>
      <c r="BM126" s="1509" t="s">
        <v>1890</v>
      </c>
      <c r="BN126" s="1509" t="s">
        <v>1890</v>
      </c>
      <c r="BO126" s="1509" t="s">
        <v>1890</v>
      </c>
      <c r="BP126" s="1509" t="s">
        <v>1890</v>
      </c>
      <c r="BQ126" s="1509" t="s">
        <v>1890</v>
      </c>
      <c r="BR126" s="1509" t="s">
        <v>1890</v>
      </c>
      <c r="BS126" s="1509" t="s">
        <v>1890</v>
      </c>
      <c r="BT126" s="1509" t="s">
        <v>1890</v>
      </c>
      <c r="BU126" s="1509" t="s">
        <v>1890</v>
      </c>
      <c r="BV126" s="1509" t="s">
        <v>1890</v>
      </c>
      <c r="BW126" s="1509" t="s">
        <v>1890</v>
      </c>
      <c r="BX126" s="1509" t="s">
        <v>1890</v>
      </c>
      <c r="BY126" s="1509" t="s">
        <v>1890</v>
      </c>
      <c r="BZ126" s="1509" t="s">
        <v>1890</v>
      </c>
      <c r="CA126" s="1509" t="s">
        <v>1890</v>
      </c>
      <c r="CB126" s="1509" t="s">
        <v>1890</v>
      </c>
      <c r="CC126" s="1509" t="s">
        <v>1890</v>
      </c>
      <c r="CD126" s="1509" t="s">
        <v>1890</v>
      </c>
      <c r="CE126" s="1509" t="s">
        <v>1890</v>
      </c>
      <c r="CF126" s="1509" t="s">
        <v>1890</v>
      </c>
      <c r="CG126" s="1509" t="s">
        <v>1890</v>
      </c>
      <c r="CH126" s="1509" t="s">
        <v>1890</v>
      </c>
      <c r="CI126" s="1509" t="s">
        <v>1890</v>
      </c>
      <c r="CJ126" s="1509" t="s">
        <v>1890</v>
      </c>
      <c r="CK126" s="1509" t="s">
        <v>1890</v>
      </c>
      <c r="CL126" s="1509" t="s">
        <v>1890</v>
      </c>
      <c r="CM126" s="1509" t="s">
        <v>1890</v>
      </c>
      <c r="CN126" s="1509" t="s">
        <v>1890</v>
      </c>
      <c r="CO126" s="1509" t="s">
        <v>1890</v>
      </c>
      <c r="CP126" s="1510" t="s">
        <v>1890</v>
      </c>
      <c r="CQ126" s="1508" t="s">
        <v>1890</v>
      </c>
      <c r="CR126" s="1508" t="s">
        <v>1890</v>
      </c>
      <c r="CS126" s="1508" t="s">
        <v>1890</v>
      </c>
      <c r="CT126" s="1508" t="s">
        <v>1890</v>
      </c>
      <c r="CU126" s="1508" t="s">
        <v>1890</v>
      </c>
      <c r="CV126" s="1508" t="s">
        <v>1890</v>
      </c>
      <c r="CW126" s="1508" t="s">
        <v>1890</v>
      </c>
      <c r="CX126" s="1508" t="s">
        <v>1890</v>
      </c>
      <c r="CY126" s="1508" t="s">
        <v>1890</v>
      </c>
      <c r="CZ126" s="1508" t="s">
        <v>1890</v>
      </c>
      <c r="DA126" s="1508" t="s">
        <v>1890</v>
      </c>
      <c r="DB126" s="1508" t="s">
        <v>1890</v>
      </c>
      <c r="DC126" s="1508" t="s">
        <v>1890</v>
      </c>
      <c r="DD126" s="1508" t="s">
        <v>1890</v>
      </c>
      <c r="DE126" s="1508" t="s">
        <v>1890</v>
      </c>
      <c r="DF126" s="1508" t="s">
        <v>1890</v>
      </c>
      <c r="DG126" s="1508" t="s">
        <v>1890</v>
      </c>
      <c r="DH126" s="1508" t="s">
        <v>1890</v>
      </c>
      <c r="DI126" s="1508" t="s">
        <v>1890</v>
      </c>
      <c r="DJ126" s="1508" t="s">
        <v>1890</v>
      </c>
      <c r="DK126" s="1508" t="s">
        <v>1890</v>
      </c>
      <c r="DL126" s="1508" t="s">
        <v>1890</v>
      </c>
      <c r="DM126" s="1508" t="s">
        <v>1890</v>
      </c>
      <c r="DN126" s="1508" t="s">
        <v>1890</v>
      </c>
      <c r="DO126" s="1508" t="s">
        <v>1890</v>
      </c>
      <c r="DP126" s="1508" t="s">
        <v>1890</v>
      </c>
      <c r="DQ126" s="1508" t="s">
        <v>1890</v>
      </c>
      <c r="DR126" s="1508" t="s">
        <v>1890</v>
      </c>
      <c r="DS126" s="1508" t="s">
        <v>1890</v>
      </c>
      <c r="DT126" s="1233" t="s">
        <v>1890</v>
      </c>
      <c r="DU126" s="1233" t="s">
        <v>1890</v>
      </c>
      <c r="DV126" s="1233" t="s">
        <v>1890</v>
      </c>
      <c r="DW126" s="1233" t="s">
        <v>1890</v>
      </c>
      <c r="DX126" s="1233" t="s">
        <v>1890</v>
      </c>
      <c r="DY126" s="1233" t="s">
        <v>1890</v>
      </c>
    </row>
    <row r="127" spans="2:129" x14ac:dyDescent="0.25">
      <c r="B127" s="1668"/>
      <c r="C127" s="1505" t="s">
        <v>1606</v>
      </c>
      <c r="D127" s="1439" t="s">
        <v>1729</v>
      </c>
      <c r="E127" s="1267" t="s">
        <v>831</v>
      </c>
      <c r="F127" s="1438" t="s">
        <v>1890</v>
      </c>
      <c r="G127" s="1438" t="s">
        <v>1890</v>
      </c>
      <c r="H127" s="1439" t="s">
        <v>84</v>
      </c>
      <c r="I127" s="1476" t="s">
        <v>1890</v>
      </c>
      <c r="J127" s="1477" t="s">
        <v>1890</v>
      </c>
      <c r="K127" s="1477" t="s">
        <v>1890</v>
      </c>
      <c r="L127" s="1477" t="s">
        <v>1890</v>
      </c>
      <c r="M127" s="1477" t="s">
        <v>1890</v>
      </c>
      <c r="N127" s="1509" t="s">
        <v>1890</v>
      </c>
      <c r="O127" s="1509">
        <v>3.5000000000000003E-2</v>
      </c>
      <c r="P127" s="1509">
        <v>3.5000000000000003E-2</v>
      </c>
      <c r="Q127" s="1509">
        <v>3.5000000000000003E-2</v>
      </c>
      <c r="R127" s="1509">
        <v>3.5000000000000003E-2</v>
      </c>
      <c r="S127" s="1509">
        <v>3.5000000000000003E-2</v>
      </c>
      <c r="T127" s="1509">
        <v>3.5000000000000003E-2</v>
      </c>
      <c r="U127" s="1509">
        <v>3.5000000000000003E-2</v>
      </c>
      <c r="V127" s="1509">
        <v>3.5000000000000003E-2</v>
      </c>
      <c r="W127" s="1509">
        <v>3.5000000000000003E-2</v>
      </c>
      <c r="X127" s="1509">
        <v>3.5000000000000003E-2</v>
      </c>
      <c r="Y127" s="1509">
        <v>3.5000000000000003E-2</v>
      </c>
      <c r="Z127" s="1509">
        <v>3.5000000000000003E-2</v>
      </c>
      <c r="AA127" s="1509">
        <v>3.5000000000000003E-2</v>
      </c>
      <c r="AB127" s="1509">
        <v>3.5000000000000003E-2</v>
      </c>
      <c r="AC127" s="1509">
        <v>3.5000000000000003E-2</v>
      </c>
      <c r="AD127" s="1509">
        <v>3.5000000000000003E-2</v>
      </c>
      <c r="AE127" s="1509">
        <v>3.5000000000000003E-2</v>
      </c>
      <c r="AF127" s="1509">
        <v>3.5000000000000003E-2</v>
      </c>
      <c r="AG127" s="1509">
        <v>3.5000000000000003E-2</v>
      </c>
      <c r="AH127" s="1509">
        <v>3.5000000000000003E-2</v>
      </c>
      <c r="AI127" s="1509">
        <v>3.5000000000000003E-2</v>
      </c>
      <c r="AJ127" s="1509">
        <v>3.5000000000000003E-2</v>
      </c>
      <c r="AK127" s="1509">
        <v>3.5000000000000003E-2</v>
      </c>
      <c r="AL127" s="1509">
        <v>3.5000000000000003E-2</v>
      </c>
      <c r="AM127" s="1509">
        <v>3.5000000000000003E-2</v>
      </c>
      <c r="AN127" s="1509">
        <v>3.5000000000000003E-2</v>
      </c>
      <c r="AO127" s="1509">
        <v>3.5000000000000003E-2</v>
      </c>
      <c r="AP127" s="1509">
        <v>3.5000000000000003E-2</v>
      </c>
      <c r="AQ127" s="1509">
        <v>3.5000000000000003E-2</v>
      </c>
      <c r="AR127" s="1509">
        <v>3.5000000000000003E-2</v>
      </c>
      <c r="AS127" s="1509">
        <v>0.03</v>
      </c>
      <c r="AT127" s="1509">
        <v>0.03</v>
      </c>
      <c r="AU127" s="1509">
        <v>0.03</v>
      </c>
      <c r="AV127" s="1509">
        <v>0.03</v>
      </c>
      <c r="AW127" s="1509">
        <v>0.03</v>
      </c>
      <c r="AX127" s="1509">
        <v>0.03</v>
      </c>
      <c r="AY127" s="1509">
        <v>0.03</v>
      </c>
      <c r="AZ127" s="1509">
        <v>0.03</v>
      </c>
      <c r="BA127" s="1509">
        <v>0.03</v>
      </c>
      <c r="BB127" s="1509">
        <v>0.03</v>
      </c>
      <c r="BC127" s="1509">
        <v>0.03</v>
      </c>
      <c r="BD127" s="1509">
        <v>0.03</v>
      </c>
      <c r="BE127" s="1509">
        <v>0.03</v>
      </c>
      <c r="BF127" s="1509">
        <v>0.03</v>
      </c>
      <c r="BG127" s="1509">
        <v>0.03</v>
      </c>
      <c r="BH127" s="1509">
        <v>0.03</v>
      </c>
      <c r="BI127" s="1509">
        <v>0.03</v>
      </c>
      <c r="BJ127" s="1509">
        <v>0.03</v>
      </c>
      <c r="BK127" s="1509">
        <v>0.03</v>
      </c>
      <c r="BL127" s="1509">
        <v>0.03</v>
      </c>
      <c r="BM127" s="1509">
        <v>0.03</v>
      </c>
      <c r="BN127" s="1509">
        <v>0.03</v>
      </c>
      <c r="BO127" s="1509">
        <v>0.03</v>
      </c>
      <c r="BP127" s="1509">
        <v>0.03</v>
      </c>
      <c r="BQ127" s="1509">
        <v>0.03</v>
      </c>
      <c r="BR127" s="1509">
        <v>0.03</v>
      </c>
      <c r="BS127" s="1509">
        <v>0.03</v>
      </c>
      <c r="BT127" s="1509">
        <v>0.03</v>
      </c>
      <c r="BU127" s="1509">
        <v>0.03</v>
      </c>
      <c r="BV127" s="1509">
        <v>0.03</v>
      </c>
      <c r="BW127" s="1509">
        <v>0.03</v>
      </c>
      <c r="BX127" s="1509">
        <v>0.03</v>
      </c>
      <c r="BY127" s="1509">
        <v>0.03</v>
      </c>
      <c r="BZ127" s="1509">
        <v>0.03</v>
      </c>
      <c r="CA127" s="1509">
        <v>0.03</v>
      </c>
      <c r="CB127" s="1509">
        <v>0.03</v>
      </c>
      <c r="CC127" s="1509">
        <v>0.03</v>
      </c>
      <c r="CD127" s="1509">
        <v>0.03</v>
      </c>
      <c r="CE127" s="1509">
        <v>0.03</v>
      </c>
      <c r="CF127" s="1509">
        <v>0.03</v>
      </c>
      <c r="CG127" s="1509">
        <v>0.03</v>
      </c>
      <c r="CH127" s="1509">
        <v>0.03</v>
      </c>
      <c r="CI127" s="1509">
        <v>0.03</v>
      </c>
      <c r="CJ127" s="1509">
        <v>0.03</v>
      </c>
      <c r="CK127" s="1509">
        <v>0.03</v>
      </c>
      <c r="CL127" s="1509">
        <v>2.5000000000000001E-2</v>
      </c>
      <c r="CM127" s="1509">
        <v>2.5000000000000001E-2</v>
      </c>
      <c r="CN127" s="1509">
        <v>2.5000000000000001E-2</v>
      </c>
      <c r="CO127" s="1509">
        <v>2.5000000000000001E-2</v>
      </c>
      <c r="CP127" s="1510">
        <v>2.5000000000000001E-2</v>
      </c>
      <c r="CQ127" s="1508" t="s">
        <v>1890</v>
      </c>
      <c r="CR127" s="1508" t="s">
        <v>1890</v>
      </c>
      <c r="CS127" s="1508" t="s">
        <v>1890</v>
      </c>
      <c r="CT127" s="1508" t="s">
        <v>1890</v>
      </c>
      <c r="CU127" s="1508" t="s">
        <v>1890</v>
      </c>
      <c r="CV127" s="1508" t="s">
        <v>1890</v>
      </c>
      <c r="CW127" s="1508" t="s">
        <v>1890</v>
      </c>
      <c r="CX127" s="1508" t="s">
        <v>1890</v>
      </c>
      <c r="CY127" s="1508" t="s">
        <v>1890</v>
      </c>
      <c r="CZ127" s="1508" t="s">
        <v>1890</v>
      </c>
      <c r="DA127" s="1508" t="s">
        <v>1890</v>
      </c>
      <c r="DB127" s="1508" t="s">
        <v>1890</v>
      </c>
      <c r="DC127" s="1508" t="s">
        <v>1890</v>
      </c>
      <c r="DD127" s="1508" t="s">
        <v>1890</v>
      </c>
      <c r="DE127" s="1508" t="s">
        <v>1890</v>
      </c>
      <c r="DF127" s="1508" t="s">
        <v>1890</v>
      </c>
      <c r="DG127" s="1508" t="s">
        <v>1890</v>
      </c>
      <c r="DH127" s="1508" t="s">
        <v>1890</v>
      </c>
      <c r="DI127" s="1508" t="s">
        <v>1890</v>
      </c>
      <c r="DJ127" s="1508" t="s">
        <v>1890</v>
      </c>
      <c r="DK127" s="1508" t="s">
        <v>1890</v>
      </c>
      <c r="DL127" s="1508" t="s">
        <v>1890</v>
      </c>
      <c r="DM127" s="1508" t="s">
        <v>1890</v>
      </c>
      <c r="DN127" s="1508" t="s">
        <v>1890</v>
      </c>
      <c r="DO127" s="1508" t="s">
        <v>1890</v>
      </c>
      <c r="DP127" s="1508" t="s">
        <v>1890</v>
      </c>
      <c r="DQ127" s="1508" t="s">
        <v>1890</v>
      </c>
      <c r="DR127" s="1508" t="s">
        <v>1890</v>
      </c>
      <c r="DS127" s="1508" t="s">
        <v>1890</v>
      </c>
      <c r="DT127" s="1233" t="s">
        <v>1890</v>
      </c>
      <c r="DU127" s="1233" t="s">
        <v>1890</v>
      </c>
      <c r="DV127" s="1233" t="s">
        <v>1890</v>
      </c>
      <c r="DW127" s="1233" t="s">
        <v>1890</v>
      </c>
      <c r="DX127" s="1233" t="s">
        <v>1890</v>
      </c>
      <c r="DY127" s="1233" t="s">
        <v>1890</v>
      </c>
    </row>
    <row r="128" spans="2:129" x14ac:dyDescent="0.25">
      <c r="B128" s="1668"/>
      <c r="C128" s="1505" t="s">
        <v>1606</v>
      </c>
      <c r="D128" s="1439" t="s">
        <v>1729</v>
      </c>
      <c r="E128" s="1267" t="s">
        <v>814</v>
      </c>
      <c r="F128" s="1438" t="s">
        <v>1890</v>
      </c>
      <c r="G128" s="1438" t="s">
        <v>1890</v>
      </c>
      <c r="H128" s="1439" t="s">
        <v>84</v>
      </c>
      <c r="I128" s="1476" t="s">
        <v>1890</v>
      </c>
      <c r="J128" s="1477" t="s">
        <v>1890</v>
      </c>
      <c r="K128" s="1477" t="s">
        <v>1890</v>
      </c>
      <c r="L128" s="1477" t="s">
        <v>1890</v>
      </c>
      <c r="M128" s="1477" t="s">
        <v>1890</v>
      </c>
      <c r="N128" s="1509" t="s">
        <v>1890</v>
      </c>
      <c r="O128" s="1509">
        <v>0.96618357487922713</v>
      </c>
      <c r="P128" s="1509">
        <v>0.93351070036640305</v>
      </c>
      <c r="Q128" s="1509">
        <v>0.90194270566802237</v>
      </c>
      <c r="R128" s="1509">
        <v>0.87144222769857238</v>
      </c>
      <c r="S128" s="1509">
        <v>0.84197316685852408</v>
      </c>
      <c r="T128" s="1509">
        <v>0.81350064430775282</v>
      </c>
      <c r="U128" s="1509">
        <v>0.78599096068381924</v>
      </c>
      <c r="V128" s="1509">
        <v>0.75941155621625056</v>
      </c>
      <c r="W128" s="1509">
        <v>0.73373097218961414</v>
      </c>
      <c r="X128" s="1509">
        <v>0.70891881370977217</v>
      </c>
      <c r="Y128" s="1509">
        <v>0.68494571372924851</v>
      </c>
      <c r="Z128" s="1509">
        <v>0.66178329828912907</v>
      </c>
      <c r="AA128" s="1509">
        <v>0.63940415293635666</v>
      </c>
      <c r="AB128" s="1509">
        <v>0.61778179027667313</v>
      </c>
      <c r="AC128" s="1509">
        <v>0.59689061862480497</v>
      </c>
      <c r="AD128" s="1509">
        <v>0.57670591171478747</v>
      </c>
      <c r="AE128" s="1509">
        <v>0.55720377943457733</v>
      </c>
      <c r="AF128" s="1509">
        <v>0.53836113955031628</v>
      </c>
      <c r="AG128" s="1509">
        <v>0.520155690386779</v>
      </c>
      <c r="AH128" s="1509">
        <v>0.50256588443167061</v>
      </c>
      <c r="AI128" s="1509">
        <v>0.48557090283253201</v>
      </c>
      <c r="AJ128" s="1509">
        <v>0.46915063075606961</v>
      </c>
      <c r="AK128" s="1509">
        <v>0.45328563358074364</v>
      </c>
      <c r="AL128" s="1509">
        <v>0.43795713389443836</v>
      </c>
      <c r="AM128" s="1509">
        <v>0.42314698926998878</v>
      </c>
      <c r="AN128" s="1509">
        <v>0.40883767079225974</v>
      </c>
      <c r="AO128" s="1509">
        <v>0.39501224231136212</v>
      </c>
      <c r="AP128" s="1509">
        <v>0.38165434039745133</v>
      </c>
      <c r="AQ128" s="1509">
        <v>0.36874815497338298</v>
      </c>
      <c r="AR128" s="1509">
        <v>0.35627841060230242</v>
      </c>
      <c r="AS128" s="1509">
        <v>0.3459013695167984</v>
      </c>
      <c r="AT128" s="1509">
        <v>0.33582657234640623</v>
      </c>
      <c r="AU128" s="1509">
        <v>0.32604521587029728</v>
      </c>
      <c r="AV128" s="1509">
        <v>0.31654875327213333</v>
      </c>
      <c r="AW128" s="1509">
        <v>0.30732888667197411</v>
      </c>
      <c r="AX128" s="1509">
        <v>0.29837755987570302</v>
      </c>
      <c r="AY128" s="1509">
        <v>0.28968695133563405</v>
      </c>
      <c r="AZ128" s="1509">
        <v>0.28124946731614947</v>
      </c>
      <c r="BA128" s="1509">
        <v>0.27305773525839755</v>
      </c>
      <c r="BB128" s="1509">
        <v>0.26510459733825009</v>
      </c>
      <c r="BC128" s="1509">
        <v>0.25738310421189325</v>
      </c>
      <c r="BD128" s="1509">
        <v>0.24988650894358566</v>
      </c>
      <c r="BE128" s="1509">
        <v>0.24260826111027742</v>
      </c>
      <c r="BF128" s="1509">
        <v>0.23554200107793916</v>
      </c>
      <c r="BG128" s="1509">
        <v>0.22868155444460117</v>
      </c>
      <c r="BH128" s="1509">
        <v>0.22202092664524387</v>
      </c>
      <c r="BI128" s="1509">
        <v>0.215554297713829</v>
      </c>
      <c r="BJ128" s="1509">
        <v>0.20927601719789227</v>
      </c>
      <c r="BK128" s="1509">
        <v>0.20318059922125464</v>
      </c>
      <c r="BL128" s="1509">
        <v>0.19726271769053846</v>
      </c>
      <c r="BM128" s="1509">
        <v>0.19151720164129948</v>
      </c>
      <c r="BN128" s="1509">
        <v>0.18593903071970824</v>
      </c>
      <c r="BO128" s="1509">
        <v>0.18052333079583327</v>
      </c>
      <c r="BP128" s="1509">
        <v>0.17526536970469248</v>
      </c>
      <c r="BQ128" s="1509">
        <v>0.17016055311135189</v>
      </c>
      <c r="BR128" s="1509">
        <v>0.16520442049645817</v>
      </c>
      <c r="BS128" s="1509">
        <v>0.16039264125869726</v>
      </c>
      <c r="BT128" s="1509">
        <v>0.15572101093077401</v>
      </c>
      <c r="BU128" s="1509">
        <v>0.15118544750560586</v>
      </c>
      <c r="BV128" s="1509">
        <v>0.14678198786952024</v>
      </c>
      <c r="BW128" s="1509">
        <v>0.14250678433934003</v>
      </c>
      <c r="BX128" s="1509">
        <v>0.13835610130033013</v>
      </c>
      <c r="BY128" s="1509">
        <v>0.13432631194206807</v>
      </c>
      <c r="BZ128" s="1509">
        <v>0.13041389508938647</v>
      </c>
      <c r="CA128" s="1509">
        <v>0.12661543212561796</v>
      </c>
      <c r="CB128" s="1509">
        <v>0.12292760400545433</v>
      </c>
      <c r="CC128" s="1509">
        <v>0.11934718835481004</v>
      </c>
      <c r="CD128" s="1509">
        <v>0.11587105665515537</v>
      </c>
      <c r="CE128" s="1509">
        <v>0.11249617150985959</v>
      </c>
      <c r="CF128" s="1509">
        <v>0.10921958399015494</v>
      </c>
      <c r="CG128" s="1509">
        <v>0.10603843105840287</v>
      </c>
      <c r="CH128" s="1509">
        <v>0.10294993306641054</v>
      </c>
      <c r="CI128" s="1509">
        <v>9.9951391326612168E-2</v>
      </c>
      <c r="CJ128" s="1509">
        <v>9.7040185753992411E-2</v>
      </c>
      <c r="CK128" s="1509">
        <v>9.4213772576691654E-2</v>
      </c>
      <c r="CL128" s="1509">
        <v>9.1915875684577236E-2</v>
      </c>
      <c r="CM128" s="1509">
        <v>8.9674025058124135E-2</v>
      </c>
      <c r="CN128" s="1509">
        <v>8.7486853715243049E-2</v>
      </c>
      <c r="CO128" s="1509">
        <v>8.5353028014871282E-2</v>
      </c>
      <c r="CP128" s="1510">
        <v>8.3271246843776875E-2</v>
      </c>
      <c r="CQ128" s="1508" t="s">
        <v>1890</v>
      </c>
      <c r="CR128" s="1508" t="s">
        <v>1890</v>
      </c>
      <c r="CS128" s="1508" t="s">
        <v>1890</v>
      </c>
      <c r="CT128" s="1508" t="s">
        <v>1890</v>
      </c>
      <c r="CU128" s="1508" t="s">
        <v>1890</v>
      </c>
      <c r="CV128" s="1508" t="s">
        <v>1890</v>
      </c>
      <c r="CW128" s="1508" t="s">
        <v>1890</v>
      </c>
      <c r="CX128" s="1508" t="s">
        <v>1890</v>
      </c>
      <c r="CY128" s="1508" t="s">
        <v>1890</v>
      </c>
      <c r="CZ128" s="1508" t="s">
        <v>1890</v>
      </c>
      <c r="DA128" s="1508" t="s">
        <v>1890</v>
      </c>
      <c r="DB128" s="1508" t="s">
        <v>1890</v>
      </c>
      <c r="DC128" s="1508" t="s">
        <v>1890</v>
      </c>
      <c r="DD128" s="1508" t="s">
        <v>1890</v>
      </c>
      <c r="DE128" s="1508" t="s">
        <v>1890</v>
      </c>
      <c r="DF128" s="1508" t="s">
        <v>1890</v>
      </c>
      <c r="DG128" s="1508" t="s">
        <v>1890</v>
      </c>
      <c r="DH128" s="1508" t="s">
        <v>1890</v>
      </c>
      <c r="DI128" s="1508" t="s">
        <v>1890</v>
      </c>
      <c r="DJ128" s="1508" t="s">
        <v>1890</v>
      </c>
      <c r="DK128" s="1508" t="s">
        <v>1890</v>
      </c>
      <c r="DL128" s="1508" t="s">
        <v>1890</v>
      </c>
      <c r="DM128" s="1508" t="s">
        <v>1890</v>
      </c>
      <c r="DN128" s="1508" t="s">
        <v>1890</v>
      </c>
      <c r="DO128" s="1508" t="s">
        <v>1890</v>
      </c>
      <c r="DP128" s="1508" t="s">
        <v>1890</v>
      </c>
      <c r="DQ128" s="1508" t="s">
        <v>1890</v>
      </c>
      <c r="DR128" s="1508" t="s">
        <v>1890</v>
      </c>
      <c r="DS128" s="1508" t="s">
        <v>1890</v>
      </c>
      <c r="DT128" s="1233" t="s">
        <v>1890</v>
      </c>
      <c r="DU128" s="1233" t="s">
        <v>1890</v>
      </c>
      <c r="DV128" s="1233" t="s">
        <v>1890</v>
      </c>
      <c r="DW128" s="1233" t="s">
        <v>1890</v>
      </c>
      <c r="DX128" s="1233" t="s">
        <v>1890</v>
      </c>
      <c r="DY128" s="1233" t="s">
        <v>1890</v>
      </c>
    </row>
    <row r="129" spans="2:129" x14ac:dyDescent="0.25">
      <c r="B129" s="1668"/>
      <c r="C129" s="1505" t="s">
        <v>1606</v>
      </c>
      <c r="D129" s="1439" t="s">
        <v>1729</v>
      </c>
      <c r="E129" s="1267" t="s">
        <v>815</v>
      </c>
      <c r="F129" s="1438" t="s">
        <v>816</v>
      </c>
      <c r="G129" s="1438" t="s">
        <v>1890</v>
      </c>
      <c r="H129" s="1439" t="s">
        <v>817</v>
      </c>
      <c r="I129" s="1476" t="s">
        <v>1890</v>
      </c>
      <c r="J129" s="1477" t="s">
        <v>1890</v>
      </c>
      <c r="K129" s="1477" t="s">
        <v>1890</v>
      </c>
      <c r="L129" s="1477" t="s">
        <v>1890</v>
      </c>
      <c r="M129" s="1477" t="s">
        <v>1890</v>
      </c>
      <c r="N129" s="1509" t="s">
        <v>1890</v>
      </c>
      <c r="O129" s="1509" t="s">
        <v>1890</v>
      </c>
      <c r="P129" s="1509" t="s">
        <v>1890</v>
      </c>
      <c r="Q129" s="1509" t="s">
        <v>1890</v>
      </c>
      <c r="R129" s="1509" t="s">
        <v>1890</v>
      </c>
      <c r="S129" s="1509" t="s">
        <v>1890</v>
      </c>
      <c r="T129" s="1509" t="s">
        <v>1890</v>
      </c>
      <c r="U129" s="1509" t="s">
        <v>1890</v>
      </c>
      <c r="V129" s="1509" t="s">
        <v>1890</v>
      </c>
      <c r="W129" s="1509" t="s">
        <v>1890</v>
      </c>
      <c r="X129" s="1509" t="s">
        <v>1890</v>
      </c>
      <c r="Y129" s="1509" t="s">
        <v>1890</v>
      </c>
      <c r="Z129" s="1509" t="s">
        <v>1890</v>
      </c>
      <c r="AA129" s="1509" t="s">
        <v>1890</v>
      </c>
      <c r="AB129" s="1509" t="s">
        <v>1890</v>
      </c>
      <c r="AC129" s="1509" t="s">
        <v>1890</v>
      </c>
      <c r="AD129" s="1509" t="s">
        <v>1890</v>
      </c>
      <c r="AE129" s="1509" t="s">
        <v>1890</v>
      </c>
      <c r="AF129" s="1509" t="s">
        <v>1890</v>
      </c>
      <c r="AG129" s="1509" t="s">
        <v>1890</v>
      </c>
      <c r="AH129" s="1509" t="s">
        <v>1890</v>
      </c>
      <c r="AI129" s="1509" t="s">
        <v>1890</v>
      </c>
      <c r="AJ129" s="1509" t="s">
        <v>1890</v>
      </c>
      <c r="AK129" s="1509" t="s">
        <v>1890</v>
      </c>
      <c r="AL129" s="1509" t="s">
        <v>1890</v>
      </c>
      <c r="AM129" s="1509" t="s">
        <v>1890</v>
      </c>
      <c r="AN129" s="1509" t="s">
        <v>1890</v>
      </c>
      <c r="AO129" s="1509" t="s">
        <v>1890</v>
      </c>
      <c r="AP129" s="1509" t="s">
        <v>1890</v>
      </c>
      <c r="AQ129" s="1509" t="s">
        <v>1890</v>
      </c>
      <c r="AR129" s="1509" t="s">
        <v>1890</v>
      </c>
      <c r="AS129" s="1509" t="s">
        <v>1890</v>
      </c>
      <c r="AT129" s="1509" t="s">
        <v>1890</v>
      </c>
      <c r="AU129" s="1509" t="s">
        <v>1890</v>
      </c>
      <c r="AV129" s="1509" t="s">
        <v>1890</v>
      </c>
      <c r="AW129" s="1509" t="s">
        <v>1890</v>
      </c>
      <c r="AX129" s="1509" t="s">
        <v>1890</v>
      </c>
      <c r="AY129" s="1509" t="s">
        <v>1890</v>
      </c>
      <c r="AZ129" s="1509" t="s">
        <v>1890</v>
      </c>
      <c r="BA129" s="1509" t="s">
        <v>1890</v>
      </c>
      <c r="BB129" s="1509" t="s">
        <v>1890</v>
      </c>
      <c r="BC129" s="1509" t="s">
        <v>1890</v>
      </c>
      <c r="BD129" s="1509" t="s">
        <v>1890</v>
      </c>
      <c r="BE129" s="1509" t="s">
        <v>1890</v>
      </c>
      <c r="BF129" s="1509" t="s">
        <v>1890</v>
      </c>
      <c r="BG129" s="1509" t="s">
        <v>1890</v>
      </c>
      <c r="BH129" s="1509" t="s">
        <v>1890</v>
      </c>
      <c r="BI129" s="1509" t="s">
        <v>1890</v>
      </c>
      <c r="BJ129" s="1509" t="s">
        <v>1890</v>
      </c>
      <c r="BK129" s="1509" t="s">
        <v>1890</v>
      </c>
      <c r="BL129" s="1509" t="s">
        <v>1890</v>
      </c>
      <c r="BM129" s="1509" t="s">
        <v>1890</v>
      </c>
      <c r="BN129" s="1509" t="s">
        <v>1890</v>
      </c>
      <c r="BO129" s="1509" t="s">
        <v>1890</v>
      </c>
      <c r="BP129" s="1509" t="s">
        <v>1890</v>
      </c>
      <c r="BQ129" s="1509" t="s">
        <v>1890</v>
      </c>
      <c r="BR129" s="1509" t="s">
        <v>1890</v>
      </c>
      <c r="BS129" s="1509" t="s">
        <v>1890</v>
      </c>
      <c r="BT129" s="1509" t="s">
        <v>1890</v>
      </c>
      <c r="BU129" s="1509" t="s">
        <v>1890</v>
      </c>
      <c r="BV129" s="1509" t="s">
        <v>1890</v>
      </c>
      <c r="BW129" s="1509" t="s">
        <v>1890</v>
      </c>
      <c r="BX129" s="1509" t="s">
        <v>1890</v>
      </c>
      <c r="BY129" s="1509" t="s">
        <v>1890</v>
      </c>
      <c r="BZ129" s="1509" t="s">
        <v>1890</v>
      </c>
      <c r="CA129" s="1509" t="s">
        <v>1890</v>
      </c>
      <c r="CB129" s="1509" t="s">
        <v>1890</v>
      </c>
      <c r="CC129" s="1509" t="s">
        <v>1890</v>
      </c>
      <c r="CD129" s="1509" t="s">
        <v>1890</v>
      </c>
      <c r="CE129" s="1509" t="s">
        <v>1890</v>
      </c>
      <c r="CF129" s="1509" t="s">
        <v>1890</v>
      </c>
      <c r="CG129" s="1509" t="s">
        <v>1890</v>
      </c>
      <c r="CH129" s="1509" t="s">
        <v>1890</v>
      </c>
      <c r="CI129" s="1509" t="s">
        <v>1890</v>
      </c>
      <c r="CJ129" s="1509" t="s">
        <v>1890</v>
      </c>
      <c r="CK129" s="1509" t="s">
        <v>1890</v>
      </c>
      <c r="CL129" s="1509" t="s">
        <v>1890</v>
      </c>
      <c r="CM129" s="1509" t="s">
        <v>1890</v>
      </c>
      <c r="CN129" s="1509" t="s">
        <v>1890</v>
      </c>
      <c r="CO129" s="1509" t="s">
        <v>1890</v>
      </c>
      <c r="CP129" s="1510" t="s">
        <v>1890</v>
      </c>
      <c r="CQ129" s="1508" t="s">
        <v>1890</v>
      </c>
      <c r="CR129" s="1508" t="s">
        <v>1890</v>
      </c>
      <c r="CS129" s="1508" t="s">
        <v>1890</v>
      </c>
      <c r="CT129" s="1508" t="s">
        <v>1890</v>
      </c>
      <c r="CU129" s="1508" t="s">
        <v>1890</v>
      </c>
      <c r="CV129" s="1508" t="s">
        <v>1890</v>
      </c>
      <c r="CW129" s="1508" t="s">
        <v>1890</v>
      </c>
      <c r="CX129" s="1508" t="s">
        <v>1890</v>
      </c>
      <c r="CY129" s="1508" t="s">
        <v>1890</v>
      </c>
      <c r="CZ129" s="1508" t="s">
        <v>1890</v>
      </c>
      <c r="DA129" s="1508" t="s">
        <v>1890</v>
      </c>
      <c r="DB129" s="1508" t="s">
        <v>1890</v>
      </c>
      <c r="DC129" s="1508" t="s">
        <v>1890</v>
      </c>
      <c r="DD129" s="1508" t="s">
        <v>1890</v>
      </c>
      <c r="DE129" s="1508" t="s">
        <v>1890</v>
      </c>
      <c r="DF129" s="1508" t="s">
        <v>1890</v>
      </c>
      <c r="DG129" s="1508" t="s">
        <v>1890</v>
      </c>
      <c r="DH129" s="1508" t="s">
        <v>1890</v>
      </c>
      <c r="DI129" s="1508" t="s">
        <v>1890</v>
      </c>
      <c r="DJ129" s="1508" t="s">
        <v>1890</v>
      </c>
      <c r="DK129" s="1508" t="s">
        <v>1890</v>
      </c>
      <c r="DL129" s="1508" t="s">
        <v>1890</v>
      </c>
      <c r="DM129" s="1508" t="s">
        <v>1890</v>
      </c>
      <c r="DN129" s="1508" t="s">
        <v>1890</v>
      </c>
      <c r="DO129" s="1508" t="s">
        <v>1890</v>
      </c>
      <c r="DP129" s="1508" t="s">
        <v>1890</v>
      </c>
      <c r="DQ129" s="1508" t="s">
        <v>1890</v>
      </c>
      <c r="DR129" s="1508" t="s">
        <v>1890</v>
      </c>
      <c r="DS129" s="1508" t="s">
        <v>1890</v>
      </c>
      <c r="DT129" s="1233" t="s">
        <v>1890</v>
      </c>
      <c r="DU129" s="1233" t="s">
        <v>1890</v>
      </c>
      <c r="DV129" s="1233" t="s">
        <v>1890</v>
      </c>
      <c r="DW129" s="1233" t="s">
        <v>1890</v>
      </c>
      <c r="DX129" s="1233" t="s">
        <v>1890</v>
      </c>
      <c r="DY129" s="1233" t="s">
        <v>1890</v>
      </c>
    </row>
    <row r="130" spans="2:129" x14ac:dyDescent="0.25">
      <c r="B130" s="1668"/>
      <c r="C130" s="1505" t="s">
        <v>1606</v>
      </c>
      <c r="D130" s="1439" t="s">
        <v>1729</v>
      </c>
      <c r="E130" s="1267" t="s">
        <v>815</v>
      </c>
      <c r="F130" s="1438" t="s">
        <v>818</v>
      </c>
      <c r="G130" s="1438" t="s">
        <v>1890</v>
      </c>
      <c r="H130" s="1439" t="s">
        <v>817</v>
      </c>
      <c r="I130" s="1476" t="s">
        <v>1890</v>
      </c>
      <c r="J130" s="1477" t="s">
        <v>1890</v>
      </c>
      <c r="K130" s="1477" t="s">
        <v>1890</v>
      </c>
      <c r="L130" s="1477" t="s">
        <v>1890</v>
      </c>
      <c r="M130" s="1477" t="s">
        <v>1890</v>
      </c>
      <c r="N130" s="1509" t="s">
        <v>1890</v>
      </c>
      <c r="O130" s="1509" t="s">
        <v>1890</v>
      </c>
      <c r="P130" s="1509" t="s">
        <v>1890</v>
      </c>
      <c r="Q130" s="1509" t="s">
        <v>1890</v>
      </c>
      <c r="R130" s="1509" t="s">
        <v>1890</v>
      </c>
      <c r="S130" s="1509" t="s">
        <v>1890</v>
      </c>
      <c r="T130" s="1509" t="s">
        <v>1890</v>
      </c>
      <c r="U130" s="1509" t="s">
        <v>1890</v>
      </c>
      <c r="V130" s="1509" t="s">
        <v>1890</v>
      </c>
      <c r="W130" s="1509" t="s">
        <v>1890</v>
      </c>
      <c r="X130" s="1509" t="s">
        <v>1890</v>
      </c>
      <c r="Y130" s="1509" t="s">
        <v>1890</v>
      </c>
      <c r="Z130" s="1509" t="s">
        <v>1890</v>
      </c>
      <c r="AA130" s="1509" t="s">
        <v>1890</v>
      </c>
      <c r="AB130" s="1509" t="s">
        <v>1890</v>
      </c>
      <c r="AC130" s="1509" t="s">
        <v>1890</v>
      </c>
      <c r="AD130" s="1509" t="s">
        <v>1890</v>
      </c>
      <c r="AE130" s="1509" t="s">
        <v>1890</v>
      </c>
      <c r="AF130" s="1509" t="s">
        <v>1890</v>
      </c>
      <c r="AG130" s="1509" t="s">
        <v>1890</v>
      </c>
      <c r="AH130" s="1509" t="s">
        <v>1890</v>
      </c>
      <c r="AI130" s="1509" t="s">
        <v>1890</v>
      </c>
      <c r="AJ130" s="1509" t="s">
        <v>1890</v>
      </c>
      <c r="AK130" s="1509" t="s">
        <v>1890</v>
      </c>
      <c r="AL130" s="1509" t="s">
        <v>1890</v>
      </c>
      <c r="AM130" s="1509" t="s">
        <v>1890</v>
      </c>
      <c r="AN130" s="1509" t="s">
        <v>1890</v>
      </c>
      <c r="AO130" s="1509" t="s">
        <v>1890</v>
      </c>
      <c r="AP130" s="1509" t="s">
        <v>1890</v>
      </c>
      <c r="AQ130" s="1509" t="s">
        <v>1890</v>
      </c>
      <c r="AR130" s="1509" t="s">
        <v>1890</v>
      </c>
      <c r="AS130" s="1509" t="s">
        <v>1890</v>
      </c>
      <c r="AT130" s="1509" t="s">
        <v>1890</v>
      </c>
      <c r="AU130" s="1509" t="s">
        <v>1890</v>
      </c>
      <c r="AV130" s="1509" t="s">
        <v>1890</v>
      </c>
      <c r="AW130" s="1509" t="s">
        <v>1890</v>
      </c>
      <c r="AX130" s="1509" t="s">
        <v>1890</v>
      </c>
      <c r="AY130" s="1509" t="s">
        <v>1890</v>
      </c>
      <c r="AZ130" s="1509" t="s">
        <v>1890</v>
      </c>
      <c r="BA130" s="1509" t="s">
        <v>1890</v>
      </c>
      <c r="BB130" s="1509" t="s">
        <v>1890</v>
      </c>
      <c r="BC130" s="1509" t="s">
        <v>1890</v>
      </c>
      <c r="BD130" s="1509" t="s">
        <v>1890</v>
      </c>
      <c r="BE130" s="1509" t="s">
        <v>1890</v>
      </c>
      <c r="BF130" s="1509" t="s">
        <v>1890</v>
      </c>
      <c r="BG130" s="1509" t="s">
        <v>1890</v>
      </c>
      <c r="BH130" s="1509" t="s">
        <v>1890</v>
      </c>
      <c r="BI130" s="1509" t="s">
        <v>1890</v>
      </c>
      <c r="BJ130" s="1509" t="s">
        <v>1890</v>
      </c>
      <c r="BK130" s="1509" t="s">
        <v>1890</v>
      </c>
      <c r="BL130" s="1509" t="s">
        <v>1890</v>
      </c>
      <c r="BM130" s="1509" t="s">
        <v>1890</v>
      </c>
      <c r="BN130" s="1509" t="s">
        <v>1890</v>
      </c>
      <c r="BO130" s="1509" t="s">
        <v>1890</v>
      </c>
      <c r="BP130" s="1509" t="s">
        <v>1890</v>
      </c>
      <c r="BQ130" s="1509" t="s">
        <v>1890</v>
      </c>
      <c r="BR130" s="1509" t="s">
        <v>1890</v>
      </c>
      <c r="BS130" s="1509" t="s">
        <v>1890</v>
      </c>
      <c r="BT130" s="1509" t="s">
        <v>1890</v>
      </c>
      <c r="BU130" s="1509" t="s">
        <v>1890</v>
      </c>
      <c r="BV130" s="1509" t="s">
        <v>1890</v>
      </c>
      <c r="BW130" s="1509" t="s">
        <v>1890</v>
      </c>
      <c r="BX130" s="1509" t="s">
        <v>1890</v>
      </c>
      <c r="BY130" s="1509" t="s">
        <v>1890</v>
      </c>
      <c r="BZ130" s="1509" t="s">
        <v>1890</v>
      </c>
      <c r="CA130" s="1509" t="s">
        <v>1890</v>
      </c>
      <c r="CB130" s="1509" t="s">
        <v>1890</v>
      </c>
      <c r="CC130" s="1509" t="s">
        <v>1890</v>
      </c>
      <c r="CD130" s="1509" t="s">
        <v>1890</v>
      </c>
      <c r="CE130" s="1509" t="s">
        <v>1890</v>
      </c>
      <c r="CF130" s="1509" t="s">
        <v>1890</v>
      </c>
      <c r="CG130" s="1509" t="s">
        <v>1890</v>
      </c>
      <c r="CH130" s="1509" t="s">
        <v>1890</v>
      </c>
      <c r="CI130" s="1509" t="s">
        <v>1890</v>
      </c>
      <c r="CJ130" s="1509" t="s">
        <v>1890</v>
      </c>
      <c r="CK130" s="1509" t="s">
        <v>1890</v>
      </c>
      <c r="CL130" s="1509" t="s">
        <v>1890</v>
      </c>
      <c r="CM130" s="1509" t="s">
        <v>1890</v>
      </c>
      <c r="CN130" s="1509" t="s">
        <v>1890</v>
      </c>
      <c r="CO130" s="1509" t="s">
        <v>1890</v>
      </c>
      <c r="CP130" s="1510" t="s">
        <v>1890</v>
      </c>
      <c r="CQ130" s="1508" t="s">
        <v>1890</v>
      </c>
      <c r="CR130" s="1508" t="s">
        <v>1890</v>
      </c>
      <c r="CS130" s="1508" t="s">
        <v>1890</v>
      </c>
      <c r="CT130" s="1508" t="s">
        <v>1890</v>
      </c>
      <c r="CU130" s="1508" t="s">
        <v>1890</v>
      </c>
      <c r="CV130" s="1508" t="s">
        <v>1890</v>
      </c>
      <c r="CW130" s="1508" t="s">
        <v>1890</v>
      </c>
      <c r="CX130" s="1508" t="s">
        <v>1890</v>
      </c>
      <c r="CY130" s="1508" t="s">
        <v>1890</v>
      </c>
      <c r="CZ130" s="1508" t="s">
        <v>1890</v>
      </c>
      <c r="DA130" s="1508" t="s">
        <v>1890</v>
      </c>
      <c r="DB130" s="1508" t="s">
        <v>1890</v>
      </c>
      <c r="DC130" s="1508" t="s">
        <v>1890</v>
      </c>
      <c r="DD130" s="1508" t="s">
        <v>1890</v>
      </c>
      <c r="DE130" s="1508" t="s">
        <v>1890</v>
      </c>
      <c r="DF130" s="1508" t="s">
        <v>1890</v>
      </c>
      <c r="DG130" s="1508" t="s">
        <v>1890</v>
      </c>
      <c r="DH130" s="1508" t="s">
        <v>1890</v>
      </c>
      <c r="DI130" s="1508" t="s">
        <v>1890</v>
      </c>
      <c r="DJ130" s="1508" t="s">
        <v>1890</v>
      </c>
      <c r="DK130" s="1508" t="s">
        <v>1890</v>
      </c>
      <c r="DL130" s="1508" t="s">
        <v>1890</v>
      </c>
      <c r="DM130" s="1508" t="s">
        <v>1890</v>
      </c>
      <c r="DN130" s="1508" t="s">
        <v>1890</v>
      </c>
      <c r="DO130" s="1508" t="s">
        <v>1890</v>
      </c>
      <c r="DP130" s="1508" t="s">
        <v>1890</v>
      </c>
      <c r="DQ130" s="1508" t="s">
        <v>1890</v>
      </c>
      <c r="DR130" s="1508" t="s">
        <v>1890</v>
      </c>
      <c r="DS130" s="1508" t="s">
        <v>1890</v>
      </c>
      <c r="DT130" s="1233" t="s">
        <v>1890</v>
      </c>
      <c r="DU130" s="1233" t="s">
        <v>1890</v>
      </c>
      <c r="DV130" s="1233" t="s">
        <v>1890</v>
      </c>
      <c r="DW130" s="1233" t="s">
        <v>1890</v>
      </c>
      <c r="DX130" s="1233" t="s">
        <v>1890</v>
      </c>
      <c r="DY130" s="1233" t="s">
        <v>1890</v>
      </c>
    </row>
    <row r="131" spans="2:129" ht="14.4" thickBot="1" x14ac:dyDescent="0.3">
      <c r="B131" s="1668"/>
      <c r="C131" s="1505" t="s">
        <v>1606</v>
      </c>
      <c r="D131" s="1439" t="s">
        <v>1729</v>
      </c>
      <c r="E131" s="1267" t="s">
        <v>819</v>
      </c>
      <c r="F131" s="1438" t="s">
        <v>1890</v>
      </c>
      <c r="G131" s="1438" t="s">
        <v>1890</v>
      </c>
      <c r="H131" s="1439" t="s">
        <v>84</v>
      </c>
      <c r="I131" s="1476" t="s">
        <v>1890</v>
      </c>
      <c r="J131" s="1477" t="s">
        <v>1890</v>
      </c>
      <c r="K131" s="1477" t="s">
        <v>1890</v>
      </c>
      <c r="L131" s="1477" t="s">
        <v>1890</v>
      </c>
      <c r="M131" s="1477" t="s">
        <v>1890</v>
      </c>
      <c r="N131" s="1509" t="s">
        <v>1890</v>
      </c>
      <c r="O131" s="1509">
        <v>0.62093393312716316</v>
      </c>
      <c r="P131" s="1509">
        <v>0.57078809199599134</v>
      </c>
      <c r="Q131" s="1509">
        <v>0.52348687570086661</v>
      </c>
      <c r="R131" s="1509">
        <v>0.47885885041650705</v>
      </c>
      <c r="S131" s="1509">
        <v>0.43674793362537845</v>
      </c>
      <c r="T131" s="1509">
        <v>0.37366003782133311</v>
      </c>
      <c r="U131" s="1509">
        <v>0.31439817300859185</v>
      </c>
      <c r="V131" s="1509">
        <v>0.25876239903704623</v>
      </c>
      <c r="W131" s="1509">
        <v>0.2065654947316137</v>
      </c>
      <c r="X131" s="1509">
        <v>0.15762937407869693</v>
      </c>
      <c r="Y131" s="1509">
        <v>0.13252611022815128</v>
      </c>
      <c r="Z131" s="1509">
        <v>0.10895644633338666</v>
      </c>
      <c r="AA131" s="1509">
        <v>8.6842433238025943E-2</v>
      </c>
      <c r="AB131" s="1509">
        <v>6.6108683206549793E-2</v>
      </c>
      <c r="AC131" s="1509">
        <v>4.6685700918320583E-2</v>
      </c>
      <c r="AD131" s="1509">
        <v>2.8506137717652629E-2</v>
      </c>
      <c r="AE131" s="1509">
        <v>2.7502656028071677E-2</v>
      </c>
      <c r="AF131" s="1509">
        <v>2.6538462355854574E-2</v>
      </c>
      <c r="AG131" s="1509">
        <v>2.5610940693787741E-2</v>
      </c>
      <c r="AH131" s="1509">
        <v>2.4717677267717657E-2</v>
      </c>
      <c r="AI131" s="1509">
        <v>2.3857352344911164E-2</v>
      </c>
      <c r="AJ131" s="1509">
        <v>2.3027823076192378E-2</v>
      </c>
      <c r="AK131" s="1509">
        <v>2.222796088784176E-2</v>
      </c>
      <c r="AL131" s="1509">
        <v>2.1456679319406393E-2</v>
      </c>
      <c r="AM131" s="1509">
        <v>2.0712932432190693E-2</v>
      </c>
      <c r="AN131" s="1509">
        <v>2.0010969483093673E-2</v>
      </c>
      <c r="AO131" s="1509">
        <v>1.933279600253281E-2</v>
      </c>
      <c r="AP131" s="1509">
        <v>1.867760577110247E-2</v>
      </c>
      <c r="AQ131" s="1509">
        <v>1.8044619891852139E-2</v>
      </c>
      <c r="AR131" s="1509">
        <v>1.743308586434358E-2</v>
      </c>
      <c r="AS131" s="1509">
        <v>1.6924035314796745E-2</v>
      </c>
      <c r="AT131" s="1509">
        <v>1.6429849075443221E-2</v>
      </c>
      <c r="AU131" s="1509">
        <v>1.5950093110204819E-2</v>
      </c>
      <c r="AV131" s="1509">
        <v>1.5484346056724208E-2</v>
      </c>
      <c r="AW131" s="1509">
        <v>1.5032198856298468E-2</v>
      </c>
      <c r="AX131" s="1509">
        <v>1.4593254394618376E-2</v>
      </c>
      <c r="AY131" s="1509">
        <v>1.4167127152997823E-2</v>
      </c>
      <c r="AZ131" s="1509">
        <v>1.3753442869787098E-2</v>
      </c>
      <c r="BA131" s="1509">
        <v>1.3351838211672731E-2</v>
      </c>
      <c r="BB131" s="1509">
        <v>1.296196045457511E-2</v>
      </c>
      <c r="BC131" s="1509">
        <v>1.2583467173863692E-2</v>
      </c>
      <c r="BD131" s="1509">
        <v>1.2216025943617773E-2</v>
      </c>
      <c r="BE131" s="1509">
        <v>1.1859314044668607E-2</v>
      </c>
      <c r="BF131" s="1509">
        <v>1.1513018181166509E-2</v>
      </c>
      <c r="BG131" s="1509">
        <v>1.1176834205424082E-2</v>
      </c>
      <c r="BH131" s="1509">
        <v>1.0850466850793758E-2</v>
      </c>
      <c r="BI131" s="1509">
        <v>1.0533629472345233E-2</v>
      </c>
      <c r="BJ131" s="1509">
        <v>1.0226043795114928E-2</v>
      </c>
      <c r="BK131" s="1509">
        <v>9.9274396697063942E-3</v>
      </c>
      <c r="BL131" s="1509">
        <v>9.6375548350270939E-3</v>
      </c>
      <c r="BM131" s="1509">
        <v>9.3561346879530785E-3</v>
      </c>
      <c r="BN131" s="1509">
        <v>9.0829320597193407E-3</v>
      </c>
      <c r="BO131" s="1509">
        <v>8.8177069988394415E-3</v>
      </c>
      <c r="BP131" s="1509">
        <v>8.5602265603637543E-3</v>
      </c>
      <c r="BQ131" s="1509">
        <v>8.3102646012912541E-3</v>
      </c>
      <c r="BR131" s="1509">
        <v>8.0676015819551618E-3</v>
      </c>
      <c r="BS131" s="1509">
        <v>7.8320243732080113E-3</v>
      </c>
      <c r="BT131" s="1509">
        <v>7.6033260692368182E-3</v>
      </c>
      <c r="BU131" s="1509">
        <v>7.3813058058439397E-3</v>
      </c>
      <c r="BV131" s="1509">
        <v>7.1657685840340228E-3</v>
      </c>
      <c r="BW131" s="1509">
        <v>6.9565250987521435E-3</v>
      </c>
      <c r="BX131" s="1509">
        <v>6.7533915726226725E-3</v>
      </c>
      <c r="BY131" s="1509">
        <v>6.556189594542898E-3</v>
      </c>
      <c r="BZ131" s="1509">
        <v>6.3647459629896305E-3</v>
      </c>
      <c r="CA131" s="1509">
        <v>6.1788925339011603E-3</v>
      </c>
      <c r="CB131" s="1509">
        <v>5.9984660730009985E-3</v>
      </c>
      <c r="CC131" s="1509">
        <v>5.823308112433684E-3</v>
      </c>
      <c r="CD131" s="1509">
        <v>5.6532648115867586E-3</v>
      </c>
      <c r="CE131" s="1509">
        <v>5.4881868219766603E-3</v>
      </c>
      <c r="CF131" s="1509">
        <v>5.327929156079895E-3</v>
      </c>
      <c r="CG131" s="1509">
        <v>5.1723510599942729E-3</v>
      </c>
      <c r="CH131" s="1509">
        <v>5.0213158898183667E-3</v>
      </c>
      <c r="CI131" s="1509">
        <v>4.8746909916406482E-3</v>
      </c>
      <c r="CJ131" s="1509">
        <v>4.7323475850328672E-3</v>
      </c>
      <c r="CK131" s="1509">
        <v>4.5941606499453847E-3</v>
      </c>
      <c r="CL131" s="1509" t="s">
        <v>1890</v>
      </c>
      <c r="CM131" s="1509" t="s">
        <v>1890</v>
      </c>
      <c r="CN131" s="1509" t="s">
        <v>1890</v>
      </c>
      <c r="CO131" s="1509" t="s">
        <v>1890</v>
      </c>
      <c r="CP131" s="1510" t="s">
        <v>1890</v>
      </c>
      <c r="CQ131" s="1508" t="s">
        <v>1890</v>
      </c>
      <c r="CR131" s="1508" t="s">
        <v>1890</v>
      </c>
      <c r="CS131" s="1508" t="s">
        <v>1890</v>
      </c>
      <c r="CT131" s="1508" t="s">
        <v>1890</v>
      </c>
      <c r="CU131" s="1508" t="s">
        <v>1890</v>
      </c>
      <c r="CV131" s="1508" t="s">
        <v>1890</v>
      </c>
      <c r="CW131" s="1508" t="s">
        <v>1890</v>
      </c>
      <c r="CX131" s="1508" t="s">
        <v>1890</v>
      </c>
      <c r="CY131" s="1508" t="s">
        <v>1890</v>
      </c>
      <c r="CZ131" s="1508" t="s">
        <v>1890</v>
      </c>
      <c r="DA131" s="1508" t="s">
        <v>1890</v>
      </c>
      <c r="DB131" s="1508" t="s">
        <v>1890</v>
      </c>
      <c r="DC131" s="1508" t="s">
        <v>1890</v>
      </c>
      <c r="DD131" s="1508" t="s">
        <v>1890</v>
      </c>
      <c r="DE131" s="1508" t="s">
        <v>1890</v>
      </c>
      <c r="DF131" s="1508" t="s">
        <v>1890</v>
      </c>
      <c r="DG131" s="1508" t="s">
        <v>1890</v>
      </c>
      <c r="DH131" s="1508" t="s">
        <v>1890</v>
      </c>
      <c r="DI131" s="1508" t="s">
        <v>1890</v>
      </c>
      <c r="DJ131" s="1508" t="s">
        <v>1890</v>
      </c>
      <c r="DK131" s="1508" t="s">
        <v>1890</v>
      </c>
      <c r="DL131" s="1508" t="s">
        <v>1890</v>
      </c>
      <c r="DM131" s="1508" t="s">
        <v>1890</v>
      </c>
      <c r="DN131" s="1508" t="s">
        <v>1890</v>
      </c>
      <c r="DO131" s="1508" t="s">
        <v>1890</v>
      </c>
      <c r="DP131" s="1508" t="s">
        <v>1890</v>
      </c>
      <c r="DQ131" s="1508" t="s">
        <v>1890</v>
      </c>
      <c r="DR131" s="1508" t="s">
        <v>1890</v>
      </c>
      <c r="DS131" s="1508" t="s">
        <v>1890</v>
      </c>
      <c r="DT131" s="1233" t="s">
        <v>1890</v>
      </c>
      <c r="DU131" s="1233" t="s">
        <v>1890</v>
      </c>
      <c r="DV131" s="1233" t="s">
        <v>1890</v>
      </c>
      <c r="DW131" s="1233" t="s">
        <v>1890</v>
      </c>
      <c r="DX131" s="1233" t="s">
        <v>1890</v>
      </c>
      <c r="DY131" s="1233" t="s">
        <v>1890</v>
      </c>
    </row>
    <row r="132" spans="2:129" ht="14.4" thickBot="1" x14ac:dyDescent="0.3">
      <c r="B132" s="1668"/>
      <c r="C132" s="1505" t="s">
        <v>1606</v>
      </c>
      <c r="D132" s="1439" t="s">
        <v>1729</v>
      </c>
      <c r="E132" s="1267" t="s">
        <v>820</v>
      </c>
      <c r="F132" s="1438" t="s">
        <v>1890</v>
      </c>
      <c r="G132" s="1438" t="s">
        <v>1890</v>
      </c>
      <c r="H132" s="1439" t="s">
        <v>84</v>
      </c>
      <c r="I132" s="1655">
        <f>IF(SUM(N131:CP131)&lt;&gt;0,SUM(N131:CP131),"")</f>
        <v>5.1474532335097836</v>
      </c>
      <c r="J132" s="1656"/>
      <c r="K132" s="1656"/>
      <c r="L132" s="1656"/>
      <c r="M132" s="1657"/>
      <c r="N132" s="1509" t="s">
        <v>1890</v>
      </c>
      <c r="O132" s="1509" t="s">
        <v>1890</v>
      </c>
      <c r="P132" s="1509" t="s">
        <v>1890</v>
      </c>
      <c r="Q132" s="1509" t="s">
        <v>1890</v>
      </c>
      <c r="R132" s="1509" t="s">
        <v>1890</v>
      </c>
      <c r="S132" s="1509" t="s">
        <v>1890</v>
      </c>
      <c r="T132" s="1509" t="s">
        <v>1890</v>
      </c>
      <c r="U132" s="1509" t="s">
        <v>1890</v>
      </c>
      <c r="V132" s="1509" t="s">
        <v>1890</v>
      </c>
      <c r="W132" s="1509" t="s">
        <v>1890</v>
      </c>
      <c r="X132" s="1509" t="s">
        <v>1890</v>
      </c>
      <c r="Y132" s="1509" t="s">
        <v>1890</v>
      </c>
      <c r="Z132" s="1509" t="s">
        <v>1890</v>
      </c>
      <c r="AA132" s="1509" t="s">
        <v>1890</v>
      </c>
      <c r="AB132" s="1509" t="s">
        <v>1890</v>
      </c>
      <c r="AC132" s="1509" t="s">
        <v>1890</v>
      </c>
      <c r="AD132" s="1509" t="s">
        <v>1890</v>
      </c>
      <c r="AE132" s="1509" t="s">
        <v>1890</v>
      </c>
      <c r="AF132" s="1509" t="s">
        <v>1890</v>
      </c>
      <c r="AG132" s="1509" t="s">
        <v>1890</v>
      </c>
      <c r="AH132" s="1509" t="s">
        <v>1890</v>
      </c>
      <c r="AI132" s="1509" t="s">
        <v>1890</v>
      </c>
      <c r="AJ132" s="1509" t="s">
        <v>1890</v>
      </c>
      <c r="AK132" s="1509" t="s">
        <v>1890</v>
      </c>
      <c r="AL132" s="1509" t="s">
        <v>1890</v>
      </c>
      <c r="AM132" s="1509" t="s">
        <v>1890</v>
      </c>
      <c r="AN132" s="1509" t="s">
        <v>1890</v>
      </c>
      <c r="AO132" s="1509" t="s">
        <v>1890</v>
      </c>
      <c r="AP132" s="1509" t="s">
        <v>1890</v>
      </c>
      <c r="AQ132" s="1509" t="s">
        <v>1890</v>
      </c>
      <c r="AR132" s="1509" t="s">
        <v>1890</v>
      </c>
      <c r="AS132" s="1509" t="s">
        <v>1890</v>
      </c>
      <c r="AT132" s="1509" t="s">
        <v>1890</v>
      </c>
      <c r="AU132" s="1509" t="s">
        <v>1890</v>
      </c>
      <c r="AV132" s="1509" t="s">
        <v>1890</v>
      </c>
      <c r="AW132" s="1509" t="s">
        <v>1890</v>
      </c>
      <c r="AX132" s="1509" t="s">
        <v>1890</v>
      </c>
      <c r="AY132" s="1509" t="s">
        <v>1890</v>
      </c>
      <c r="AZ132" s="1509" t="s">
        <v>1890</v>
      </c>
      <c r="BA132" s="1509" t="s">
        <v>1890</v>
      </c>
      <c r="BB132" s="1509" t="s">
        <v>1890</v>
      </c>
      <c r="BC132" s="1509" t="s">
        <v>1890</v>
      </c>
      <c r="BD132" s="1509" t="s">
        <v>1890</v>
      </c>
      <c r="BE132" s="1509" t="s">
        <v>1890</v>
      </c>
      <c r="BF132" s="1509" t="s">
        <v>1890</v>
      </c>
      <c r="BG132" s="1509" t="s">
        <v>1890</v>
      </c>
      <c r="BH132" s="1509" t="s">
        <v>1890</v>
      </c>
      <c r="BI132" s="1509" t="s">
        <v>1890</v>
      </c>
      <c r="BJ132" s="1509" t="s">
        <v>1890</v>
      </c>
      <c r="BK132" s="1509" t="s">
        <v>1890</v>
      </c>
      <c r="BL132" s="1509" t="s">
        <v>1890</v>
      </c>
      <c r="BM132" s="1509" t="s">
        <v>1890</v>
      </c>
      <c r="BN132" s="1509" t="s">
        <v>1890</v>
      </c>
      <c r="BO132" s="1509" t="s">
        <v>1890</v>
      </c>
      <c r="BP132" s="1509" t="s">
        <v>1890</v>
      </c>
      <c r="BQ132" s="1509" t="s">
        <v>1890</v>
      </c>
      <c r="BR132" s="1509" t="s">
        <v>1890</v>
      </c>
      <c r="BS132" s="1509" t="s">
        <v>1890</v>
      </c>
      <c r="BT132" s="1509" t="s">
        <v>1890</v>
      </c>
      <c r="BU132" s="1509" t="s">
        <v>1890</v>
      </c>
      <c r="BV132" s="1509" t="s">
        <v>1890</v>
      </c>
      <c r="BW132" s="1509" t="s">
        <v>1890</v>
      </c>
      <c r="BX132" s="1509" t="s">
        <v>1890</v>
      </c>
      <c r="BY132" s="1509" t="s">
        <v>1890</v>
      </c>
      <c r="BZ132" s="1509" t="s">
        <v>1890</v>
      </c>
      <c r="CA132" s="1509" t="s">
        <v>1890</v>
      </c>
      <c r="CB132" s="1509" t="s">
        <v>1890</v>
      </c>
      <c r="CC132" s="1509" t="s">
        <v>1890</v>
      </c>
      <c r="CD132" s="1509" t="s">
        <v>1890</v>
      </c>
      <c r="CE132" s="1509" t="s">
        <v>1890</v>
      </c>
      <c r="CF132" s="1509" t="s">
        <v>1890</v>
      </c>
      <c r="CG132" s="1509" t="s">
        <v>1890</v>
      </c>
      <c r="CH132" s="1509" t="s">
        <v>1890</v>
      </c>
      <c r="CI132" s="1509" t="s">
        <v>1890</v>
      </c>
      <c r="CJ132" s="1509" t="s">
        <v>1890</v>
      </c>
      <c r="CK132" s="1509" t="s">
        <v>1890</v>
      </c>
      <c r="CL132" s="1509" t="s">
        <v>1890</v>
      </c>
      <c r="CM132" s="1509" t="s">
        <v>1890</v>
      </c>
      <c r="CN132" s="1509" t="s">
        <v>1890</v>
      </c>
      <c r="CO132" s="1509" t="s">
        <v>1890</v>
      </c>
      <c r="CP132" s="1510" t="s">
        <v>1890</v>
      </c>
      <c r="CQ132" s="1508" t="s">
        <v>1890</v>
      </c>
      <c r="CR132" s="1508" t="s">
        <v>1890</v>
      </c>
      <c r="CS132" s="1508" t="s">
        <v>1890</v>
      </c>
      <c r="CT132" s="1508" t="s">
        <v>1890</v>
      </c>
      <c r="CU132" s="1508" t="s">
        <v>1890</v>
      </c>
      <c r="CV132" s="1508" t="s">
        <v>1890</v>
      </c>
      <c r="CW132" s="1508" t="s">
        <v>1890</v>
      </c>
      <c r="CX132" s="1508" t="s">
        <v>1890</v>
      </c>
      <c r="CY132" s="1508" t="s">
        <v>1890</v>
      </c>
      <c r="CZ132" s="1508" t="s">
        <v>1890</v>
      </c>
      <c r="DA132" s="1508" t="s">
        <v>1890</v>
      </c>
      <c r="DB132" s="1508" t="s">
        <v>1890</v>
      </c>
      <c r="DC132" s="1508" t="s">
        <v>1890</v>
      </c>
      <c r="DD132" s="1508" t="s">
        <v>1890</v>
      </c>
      <c r="DE132" s="1508" t="s">
        <v>1890</v>
      </c>
      <c r="DF132" s="1508" t="s">
        <v>1890</v>
      </c>
      <c r="DG132" s="1508" t="s">
        <v>1890</v>
      </c>
      <c r="DH132" s="1508" t="s">
        <v>1890</v>
      </c>
      <c r="DI132" s="1508" t="s">
        <v>1890</v>
      </c>
      <c r="DJ132" s="1508" t="s">
        <v>1890</v>
      </c>
      <c r="DK132" s="1508" t="s">
        <v>1890</v>
      </c>
      <c r="DL132" s="1508" t="s">
        <v>1890</v>
      </c>
      <c r="DM132" s="1508" t="s">
        <v>1890</v>
      </c>
      <c r="DN132" s="1508" t="s">
        <v>1890</v>
      </c>
      <c r="DO132" s="1508" t="s">
        <v>1890</v>
      </c>
      <c r="DP132" s="1508" t="s">
        <v>1890</v>
      </c>
      <c r="DQ132" s="1508" t="s">
        <v>1890</v>
      </c>
      <c r="DR132" s="1508" t="s">
        <v>1890</v>
      </c>
      <c r="DS132" s="1508" t="s">
        <v>1890</v>
      </c>
      <c r="DT132" s="1233" t="s">
        <v>1890</v>
      </c>
      <c r="DU132" s="1233" t="s">
        <v>1890</v>
      </c>
      <c r="DV132" s="1233" t="s">
        <v>1890</v>
      </c>
      <c r="DW132" s="1233" t="s">
        <v>1890</v>
      </c>
      <c r="DX132" s="1233" t="s">
        <v>1890</v>
      </c>
      <c r="DY132" s="1233" t="s">
        <v>1890</v>
      </c>
    </row>
    <row r="133" spans="2:129" x14ac:dyDescent="0.25">
      <c r="B133" s="1668"/>
      <c r="C133" s="1505" t="s">
        <v>1623</v>
      </c>
      <c r="D133" s="1439" t="s">
        <v>1755</v>
      </c>
      <c r="E133" s="1267" t="s">
        <v>815</v>
      </c>
      <c r="F133" s="1438" t="s">
        <v>1890</v>
      </c>
      <c r="G133" s="1438" t="s">
        <v>1890</v>
      </c>
      <c r="H133" s="1439" t="s">
        <v>84</v>
      </c>
      <c r="I133" s="1476" t="s">
        <v>1890</v>
      </c>
      <c r="J133" s="1477" t="s">
        <v>1890</v>
      </c>
      <c r="K133" s="1477" t="s">
        <v>1890</v>
      </c>
      <c r="L133" s="1477" t="s">
        <v>1890</v>
      </c>
      <c r="M133" s="1477" t="s">
        <v>1890</v>
      </c>
      <c r="N133" s="1509" t="s">
        <v>1890</v>
      </c>
      <c r="O133" s="1509" t="s">
        <v>1890</v>
      </c>
      <c r="P133" s="1509" t="s">
        <v>1890</v>
      </c>
      <c r="Q133" s="1509" t="s">
        <v>1890</v>
      </c>
      <c r="R133" s="1509" t="s">
        <v>1890</v>
      </c>
      <c r="S133" s="1509" t="s">
        <v>1890</v>
      </c>
      <c r="T133" s="1509" t="s">
        <v>1890</v>
      </c>
      <c r="U133" s="1509" t="s">
        <v>1890</v>
      </c>
      <c r="V133" s="1509" t="s">
        <v>1890</v>
      </c>
      <c r="W133" s="1509" t="s">
        <v>1890</v>
      </c>
      <c r="X133" s="1509" t="s">
        <v>1890</v>
      </c>
      <c r="Y133" s="1509" t="s">
        <v>1890</v>
      </c>
      <c r="Z133" s="1509" t="s">
        <v>1890</v>
      </c>
      <c r="AA133" s="1509" t="s">
        <v>1890</v>
      </c>
      <c r="AB133" s="1509" t="s">
        <v>1890</v>
      </c>
      <c r="AC133" s="1509" t="s">
        <v>1890</v>
      </c>
      <c r="AD133" s="1509" t="s">
        <v>1890</v>
      </c>
      <c r="AE133" s="1509" t="s">
        <v>1890</v>
      </c>
      <c r="AF133" s="1509" t="s">
        <v>1890</v>
      </c>
      <c r="AG133" s="1509" t="s">
        <v>1890</v>
      </c>
      <c r="AH133" s="1509" t="s">
        <v>1890</v>
      </c>
      <c r="AI133" s="1509" t="s">
        <v>1890</v>
      </c>
      <c r="AJ133" s="1509" t="s">
        <v>1890</v>
      </c>
      <c r="AK133" s="1509" t="s">
        <v>1890</v>
      </c>
      <c r="AL133" s="1509" t="s">
        <v>1890</v>
      </c>
      <c r="AM133" s="1509" t="s">
        <v>1890</v>
      </c>
      <c r="AN133" s="1509" t="s">
        <v>1890</v>
      </c>
      <c r="AO133" s="1509" t="s">
        <v>1890</v>
      </c>
      <c r="AP133" s="1509" t="s">
        <v>1890</v>
      </c>
      <c r="AQ133" s="1509" t="s">
        <v>1890</v>
      </c>
      <c r="AR133" s="1509" t="s">
        <v>1890</v>
      </c>
      <c r="AS133" s="1509" t="s">
        <v>1890</v>
      </c>
      <c r="AT133" s="1509" t="s">
        <v>1890</v>
      </c>
      <c r="AU133" s="1509" t="s">
        <v>1890</v>
      </c>
      <c r="AV133" s="1509" t="s">
        <v>1890</v>
      </c>
      <c r="AW133" s="1509" t="s">
        <v>1890</v>
      </c>
      <c r="AX133" s="1509" t="s">
        <v>1890</v>
      </c>
      <c r="AY133" s="1509" t="s">
        <v>1890</v>
      </c>
      <c r="AZ133" s="1509" t="s">
        <v>1890</v>
      </c>
      <c r="BA133" s="1509" t="s">
        <v>1890</v>
      </c>
      <c r="BB133" s="1509" t="s">
        <v>1890</v>
      </c>
      <c r="BC133" s="1509" t="s">
        <v>1890</v>
      </c>
      <c r="BD133" s="1509" t="s">
        <v>1890</v>
      </c>
      <c r="BE133" s="1509" t="s">
        <v>1890</v>
      </c>
      <c r="BF133" s="1509" t="s">
        <v>1890</v>
      </c>
      <c r="BG133" s="1509" t="s">
        <v>1890</v>
      </c>
      <c r="BH133" s="1509" t="s">
        <v>1890</v>
      </c>
      <c r="BI133" s="1509" t="s">
        <v>1890</v>
      </c>
      <c r="BJ133" s="1509" t="s">
        <v>1890</v>
      </c>
      <c r="BK133" s="1509" t="s">
        <v>1890</v>
      </c>
      <c r="BL133" s="1509" t="s">
        <v>1890</v>
      </c>
      <c r="BM133" s="1509" t="s">
        <v>1890</v>
      </c>
      <c r="BN133" s="1509" t="s">
        <v>1890</v>
      </c>
      <c r="BO133" s="1509" t="s">
        <v>1890</v>
      </c>
      <c r="BP133" s="1509" t="s">
        <v>1890</v>
      </c>
      <c r="BQ133" s="1509" t="s">
        <v>1890</v>
      </c>
      <c r="BR133" s="1509" t="s">
        <v>1890</v>
      </c>
      <c r="BS133" s="1509" t="s">
        <v>1890</v>
      </c>
      <c r="BT133" s="1509" t="s">
        <v>1890</v>
      </c>
      <c r="BU133" s="1509" t="s">
        <v>1890</v>
      </c>
      <c r="BV133" s="1509" t="s">
        <v>1890</v>
      </c>
      <c r="BW133" s="1509" t="s">
        <v>1890</v>
      </c>
      <c r="BX133" s="1509" t="s">
        <v>1890</v>
      </c>
      <c r="BY133" s="1509" t="s">
        <v>1890</v>
      </c>
      <c r="BZ133" s="1509" t="s">
        <v>1890</v>
      </c>
      <c r="CA133" s="1509" t="s">
        <v>1890</v>
      </c>
      <c r="CB133" s="1509" t="s">
        <v>1890</v>
      </c>
      <c r="CC133" s="1509" t="s">
        <v>1890</v>
      </c>
      <c r="CD133" s="1509" t="s">
        <v>1890</v>
      </c>
      <c r="CE133" s="1509" t="s">
        <v>1890</v>
      </c>
      <c r="CF133" s="1509" t="s">
        <v>1890</v>
      </c>
      <c r="CG133" s="1509" t="s">
        <v>1890</v>
      </c>
      <c r="CH133" s="1509" t="s">
        <v>1890</v>
      </c>
      <c r="CI133" s="1509" t="s">
        <v>1890</v>
      </c>
      <c r="CJ133" s="1509" t="s">
        <v>1890</v>
      </c>
      <c r="CK133" s="1509" t="s">
        <v>1890</v>
      </c>
      <c r="CL133" s="1509" t="s">
        <v>1890</v>
      </c>
      <c r="CM133" s="1509" t="s">
        <v>1890</v>
      </c>
      <c r="CN133" s="1509" t="s">
        <v>1890</v>
      </c>
      <c r="CO133" s="1509" t="s">
        <v>1890</v>
      </c>
      <c r="CP133" s="1510" t="s">
        <v>1890</v>
      </c>
      <c r="CQ133" s="1508" t="s">
        <v>1890</v>
      </c>
      <c r="CR133" s="1508" t="s">
        <v>1890</v>
      </c>
      <c r="CS133" s="1508" t="s">
        <v>1890</v>
      </c>
      <c r="CT133" s="1508" t="s">
        <v>1890</v>
      </c>
      <c r="CU133" s="1508" t="s">
        <v>1890</v>
      </c>
      <c r="CV133" s="1508" t="s">
        <v>1890</v>
      </c>
      <c r="CW133" s="1508" t="s">
        <v>1890</v>
      </c>
      <c r="CX133" s="1508" t="s">
        <v>1890</v>
      </c>
      <c r="CY133" s="1508" t="s">
        <v>1890</v>
      </c>
      <c r="CZ133" s="1508" t="s">
        <v>1890</v>
      </c>
      <c r="DA133" s="1508" t="s">
        <v>1890</v>
      </c>
      <c r="DB133" s="1508" t="s">
        <v>1890</v>
      </c>
      <c r="DC133" s="1508" t="s">
        <v>1890</v>
      </c>
      <c r="DD133" s="1508" t="s">
        <v>1890</v>
      </c>
      <c r="DE133" s="1508" t="s">
        <v>1890</v>
      </c>
      <c r="DF133" s="1508" t="s">
        <v>1890</v>
      </c>
      <c r="DG133" s="1508" t="s">
        <v>1890</v>
      </c>
      <c r="DH133" s="1508" t="s">
        <v>1890</v>
      </c>
      <c r="DI133" s="1508" t="s">
        <v>1890</v>
      </c>
      <c r="DJ133" s="1508" t="s">
        <v>1890</v>
      </c>
      <c r="DK133" s="1508" t="s">
        <v>1890</v>
      </c>
      <c r="DL133" s="1508" t="s">
        <v>1890</v>
      </c>
      <c r="DM133" s="1508" t="s">
        <v>1890</v>
      </c>
      <c r="DN133" s="1508" t="s">
        <v>1890</v>
      </c>
      <c r="DO133" s="1508" t="s">
        <v>1890</v>
      </c>
      <c r="DP133" s="1508" t="s">
        <v>1890</v>
      </c>
      <c r="DQ133" s="1508" t="s">
        <v>1890</v>
      </c>
      <c r="DR133" s="1508" t="s">
        <v>1890</v>
      </c>
      <c r="DS133" s="1508" t="s">
        <v>1890</v>
      </c>
      <c r="DT133" s="1233" t="s">
        <v>1890</v>
      </c>
      <c r="DU133" s="1233" t="s">
        <v>1890</v>
      </c>
      <c r="DV133" s="1233" t="s">
        <v>1890</v>
      </c>
      <c r="DW133" s="1233" t="s">
        <v>1890</v>
      </c>
      <c r="DX133" s="1233" t="s">
        <v>1890</v>
      </c>
      <c r="DY133" s="1233" t="s">
        <v>1890</v>
      </c>
    </row>
    <row r="134" spans="2:129" x14ac:dyDescent="0.25">
      <c r="B134" s="1668"/>
      <c r="C134" s="1505" t="s">
        <v>1623</v>
      </c>
      <c r="D134" s="1439" t="s">
        <v>1755</v>
      </c>
      <c r="E134" s="1267" t="s">
        <v>812</v>
      </c>
      <c r="F134" s="1438" t="s">
        <v>1890</v>
      </c>
      <c r="G134" s="1438" t="s">
        <v>1890</v>
      </c>
      <c r="H134" s="1439" t="s">
        <v>84</v>
      </c>
      <c r="I134" s="1476" t="s">
        <v>1890</v>
      </c>
      <c r="J134" s="1477" t="s">
        <v>1890</v>
      </c>
      <c r="K134" s="1477" t="s">
        <v>1890</v>
      </c>
      <c r="L134" s="1477" t="s">
        <v>1890</v>
      </c>
      <c r="M134" s="1477" t="s">
        <v>1890</v>
      </c>
      <c r="N134" s="1509" t="s">
        <v>1890</v>
      </c>
      <c r="O134" s="1509">
        <v>3.4288114044593626E-3</v>
      </c>
      <c r="P134" s="1509">
        <v>6.6166677786302251E-3</v>
      </c>
      <c r="Q134" s="1509">
        <v>9.5827602311196365E-3</v>
      </c>
      <c r="R134" s="1509">
        <v>1.2346279870534644E-2</v>
      </c>
      <c r="S134" s="1509">
        <v>1.4922153114680734E-2</v>
      </c>
      <c r="T134" s="1509">
        <v>1.7325306381363384E-2</v>
      </c>
      <c r="U134" s="1509">
        <v>1.9570666088388079E-2</v>
      </c>
      <c r="V134" s="1509">
        <v>2.1671026308159515E-2</v>
      </c>
      <c r="W134" s="1509">
        <v>2.3637048767681614E-2</v>
      </c>
      <c r="X134" s="1509">
        <v>2.5479395193958289E-2</v>
      </c>
      <c r="Y134" s="1509">
        <v>2.7208727313993448E-2</v>
      </c>
      <c r="Z134" s="1509">
        <v>2.8833574509390236E-2</v>
      </c>
      <c r="AA134" s="1509">
        <v>3.036246616175178E-2</v>
      </c>
      <c r="AB134" s="1509">
        <v>3.1803931652681215E-2</v>
      </c>
      <c r="AC134" s="1509">
        <v>3.3164368018380887E-2</v>
      </c>
      <c r="AD134" s="1509">
        <v>3.445017229505315E-2</v>
      </c>
      <c r="AE134" s="1509">
        <v>3.5667741518900342E-2</v>
      </c>
      <c r="AF134" s="1509">
        <v>3.6821340380724051E-2</v>
      </c>
      <c r="AG134" s="1509">
        <v>3.7917365916726606E-2</v>
      </c>
      <c r="AH134" s="1509">
        <v>3.8960082817709581E-2</v>
      </c>
      <c r="AI134" s="1509">
        <v>3.9953755774474548E-2</v>
      </c>
      <c r="AJ134" s="1509">
        <v>4.0902649477823072E-2</v>
      </c>
      <c r="AK134" s="1509">
        <v>4.180889627315592E-2</v>
      </c>
      <c r="AL134" s="1509">
        <v>4.2676760851274684E-2</v>
      </c>
      <c r="AM134" s="1509">
        <v>4.3508375557580116E-2</v>
      </c>
      <c r="AN134" s="1509">
        <v>4.3881536002717179E-2</v>
      </c>
      <c r="AO134" s="1509">
        <v>4.422484361224327E-2</v>
      </c>
      <c r="AP134" s="1509">
        <v>4.454043073155918E-2</v>
      </c>
      <c r="AQ134" s="1509">
        <v>4.4830429706065697E-2</v>
      </c>
      <c r="AR134" s="1509">
        <v>4.5096972881163593E-2</v>
      </c>
      <c r="AS134" s="1509">
        <v>4.534219260225366E-2</v>
      </c>
      <c r="AT134" s="1509">
        <v>4.5568221214736679E-2</v>
      </c>
      <c r="AU134" s="1509">
        <v>4.5777191064013428E-2</v>
      </c>
      <c r="AV134" s="1509">
        <v>4.5969102150083922E-2</v>
      </c>
      <c r="AW134" s="1509">
        <v>4.6146086818348919E-2</v>
      </c>
      <c r="AX134" s="1509">
        <v>4.6308145068808447E-2</v>
      </c>
      <c r="AY134" s="1509">
        <v>4.6457409246863264E-2</v>
      </c>
      <c r="AZ134" s="1509">
        <v>4.6593879352513391E-2</v>
      </c>
      <c r="BA134" s="1509">
        <v>4.6719687731159594E-2</v>
      </c>
      <c r="BB134" s="1509">
        <v>4.6834834382801893E-2</v>
      </c>
      <c r="BC134" s="1509">
        <v>4.6941451652841054E-2</v>
      </c>
      <c r="BD134" s="1509">
        <v>4.7039539541277077E-2</v>
      </c>
      <c r="BE134" s="1509">
        <v>4.7129098048109969E-2</v>
      </c>
      <c r="BF134" s="1509">
        <v>4.7212259518740515E-2</v>
      </c>
      <c r="BG134" s="1509">
        <v>4.728902395316871E-2</v>
      </c>
      <c r="BH134" s="1509">
        <v>4.7359391351394553E-2</v>
      </c>
      <c r="BI134" s="1509">
        <v>4.7423361713418051E-2</v>
      </c>
      <c r="BJ134" s="1509">
        <v>4.7483067384639983E-2</v>
      </c>
      <c r="BK134" s="1509">
        <v>4.7538508365060343E-2</v>
      </c>
      <c r="BL134" s="1509">
        <v>4.7589684654679137E-2</v>
      </c>
      <c r="BM134" s="1509">
        <v>4.7636596253496366E-2</v>
      </c>
      <c r="BN134" s="1509">
        <v>4.7679243161512029E-2</v>
      </c>
      <c r="BO134" s="1509">
        <v>4.7717625378726133E-2</v>
      </c>
      <c r="BP134" s="1509">
        <v>4.7753875250539445E-2</v>
      </c>
      <c r="BQ134" s="1509">
        <v>4.7787992776951969E-2</v>
      </c>
      <c r="BR134" s="1509">
        <v>4.7819977957963722E-2</v>
      </c>
      <c r="BS134" s="1509">
        <v>4.7849830793574688E-2</v>
      </c>
      <c r="BT134" s="1509">
        <v>4.7877551283784868E-2</v>
      </c>
      <c r="BU134" s="1509">
        <v>4.7903139428594269E-2</v>
      </c>
      <c r="BV134" s="1509">
        <v>4.7926595228002883E-2</v>
      </c>
      <c r="BW134" s="1509">
        <v>4.7947918682010711E-2</v>
      </c>
      <c r="BX134" s="1509">
        <v>4.796710979061776E-2</v>
      </c>
      <c r="BY134" s="1509">
        <v>4.7984168553824029E-2</v>
      </c>
      <c r="BZ134" s="1509">
        <v>4.7999094971629505E-2</v>
      </c>
      <c r="CA134" s="1509">
        <v>4.8011889044034209E-2</v>
      </c>
      <c r="CB134" s="1509">
        <v>4.8024683116438906E-2</v>
      </c>
      <c r="CC134" s="1509">
        <v>4.8037477188843609E-2</v>
      </c>
      <c r="CD134" s="1509">
        <v>4.8050271261248306E-2</v>
      </c>
      <c r="CE134" s="1509">
        <v>4.806306533365301E-2</v>
      </c>
      <c r="CF134" s="1509">
        <v>4.80758594060577E-2</v>
      </c>
      <c r="CG134" s="1509">
        <v>4.8088653478462404E-2</v>
      </c>
      <c r="CH134" s="1509">
        <v>4.81014475508671E-2</v>
      </c>
      <c r="CI134" s="1509">
        <v>4.8114241623271804E-2</v>
      </c>
      <c r="CJ134" s="1509">
        <v>4.8127035695676501E-2</v>
      </c>
      <c r="CK134" s="1509">
        <v>4.8139829768081205E-2</v>
      </c>
      <c r="CL134" s="1509" t="s">
        <v>1890</v>
      </c>
      <c r="CM134" s="1509" t="s">
        <v>1890</v>
      </c>
      <c r="CN134" s="1509" t="s">
        <v>1890</v>
      </c>
      <c r="CO134" s="1509" t="s">
        <v>1890</v>
      </c>
      <c r="CP134" s="1510" t="s">
        <v>1890</v>
      </c>
      <c r="CQ134" s="1508" t="s">
        <v>1890</v>
      </c>
      <c r="CR134" s="1508" t="s">
        <v>1890</v>
      </c>
      <c r="CS134" s="1508" t="s">
        <v>1890</v>
      </c>
      <c r="CT134" s="1508" t="s">
        <v>1890</v>
      </c>
      <c r="CU134" s="1508" t="s">
        <v>1890</v>
      </c>
      <c r="CV134" s="1508" t="s">
        <v>1890</v>
      </c>
      <c r="CW134" s="1508" t="s">
        <v>1890</v>
      </c>
      <c r="CX134" s="1508" t="s">
        <v>1890</v>
      </c>
      <c r="CY134" s="1508" t="s">
        <v>1890</v>
      </c>
      <c r="CZ134" s="1508" t="s">
        <v>1890</v>
      </c>
      <c r="DA134" s="1508" t="s">
        <v>1890</v>
      </c>
      <c r="DB134" s="1508" t="s">
        <v>1890</v>
      </c>
      <c r="DC134" s="1508" t="s">
        <v>1890</v>
      </c>
      <c r="DD134" s="1508" t="s">
        <v>1890</v>
      </c>
      <c r="DE134" s="1508" t="s">
        <v>1890</v>
      </c>
      <c r="DF134" s="1508" t="s">
        <v>1890</v>
      </c>
      <c r="DG134" s="1508" t="s">
        <v>1890</v>
      </c>
      <c r="DH134" s="1508" t="s">
        <v>1890</v>
      </c>
      <c r="DI134" s="1508" t="s">
        <v>1890</v>
      </c>
      <c r="DJ134" s="1508" t="s">
        <v>1890</v>
      </c>
      <c r="DK134" s="1508" t="s">
        <v>1890</v>
      </c>
      <c r="DL134" s="1508" t="s">
        <v>1890</v>
      </c>
      <c r="DM134" s="1508" t="s">
        <v>1890</v>
      </c>
      <c r="DN134" s="1508" t="s">
        <v>1890</v>
      </c>
      <c r="DO134" s="1508" t="s">
        <v>1890</v>
      </c>
      <c r="DP134" s="1508" t="s">
        <v>1890</v>
      </c>
      <c r="DQ134" s="1508" t="s">
        <v>1890</v>
      </c>
      <c r="DR134" s="1508" t="s">
        <v>1890</v>
      </c>
      <c r="DS134" s="1508" t="s">
        <v>1890</v>
      </c>
      <c r="DT134" s="1233" t="s">
        <v>1890</v>
      </c>
      <c r="DU134" s="1233" t="s">
        <v>1890</v>
      </c>
      <c r="DV134" s="1233" t="s">
        <v>1890</v>
      </c>
      <c r="DW134" s="1233" t="s">
        <v>1890</v>
      </c>
      <c r="DX134" s="1233" t="s">
        <v>1890</v>
      </c>
      <c r="DY134" s="1233" t="s">
        <v>1890</v>
      </c>
    </row>
    <row r="135" spans="2:129" x14ac:dyDescent="0.25">
      <c r="B135" s="1668"/>
      <c r="C135" s="1505" t="s">
        <v>1623</v>
      </c>
      <c r="D135" s="1439" t="s">
        <v>1755</v>
      </c>
      <c r="E135" s="1267" t="s">
        <v>813</v>
      </c>
      <c r="F135" s="1438" t="s">
        <v>1890</v>
      </c>
      <c r="G135" s="1438" t="s">
        <v>1890</v>
      </c>
      <c r="H135" s="1439" t="s">
        <v>84</v>
      </c>
      <c r="I135" s="1476" t="s">
        <v>1890</v>
      </c>
      <c r="J135" s="1477" t="s">
        <v>1890</v>
      </c>
      <c r="K135" s="1477" t="s">
        <v>1890</v>
      </c>
      <c r="L135" s="1477" t="s">
        <v>1890</v>
      </c>
      <c r="M135" s="1477" t="s">
        <v>1890</v>
      </c>
      <c r="N135" s="1509" t="s">
        <v>1890</v>
      </c>
      <c r="O135" s="1509" t="s">
        <v>1890</v>
      </c>
      <c r="P135" s="1509" t="s">
        <v>1890</v>
      </c>
      <c r="Q135" s="1509" t="s">
        <v>1890</v>
      </c>
      <c r="R135" s="1509" t="s">
        <v>1890</v>
      </c>
      <c r="S135" s="1509" t="s">
        <v>1890</v>
      </c>
      <c r="T135" s="1509" t="s">
        <v>1890</v>
      </c>
      <c r="U135" s="1509" t="s">
        <v>1890</v>
      </c>
      <c r="V135" s="1509" t="s">
        <v>1890</v>
      </c>
      <c r="W135" s="1509" t="s">
        <v>1890</v>
      </c>
      <c r="X135" s="1509" t="s">
        <v>1890</v>
      </c>
      <c r="Y135" s="1509" t="s">
        <v>1890</v>
      </c>
      <c r="Z135" s="1509" t="s">
        <v>1890</v>
      </c>
      <c r="AA135" s="1509" t="s">
        <v>1890</v>
      </c>
      <c r="AB135" s="1509" t="s">
        <v>1890</v>
      </c>
      <c r="AC135" s="1509" t="s">
        <v>1890</v>
      </c>
      <c r="AD135" s="1509" t="s">
        <v>1890</v>
      </c>
      <c r="AE135" s="1509" t="s">
        <v>1890</v>
      </c>
      <c r="AF135" s="1509" t="s">
        <v>1890</v>
      </c>
      <c r="AG135" s="1509" t="s">
        <v>1890</v>
      </c>
      <c r="AH135" s="1509" t="s">
        <v>1890</v>
      </c>
      <c r="AI135" s="1509" t="s">
        <v>1890</v>
      </c>
      <c r="AJ135" s="1509" t="s">
        <v>1890</v>
      </c>
      <c r="AK135" s="1509" t="s">
        <v>1890</v>
      </c>
      <c r="AL135" s="1509" t="s">
        <v>1890</v>
      </c>
      <c r="AM135" s="1509" t="s">
        <v>1890</v>
      </c>
      <c r="AN135" s="1509" t="s">
        <v>1890</v>
      </c>
      <c r="AO135" s="1509" t="s">
        <v>1890</v>
      </c>
      <c r="AP135" s="1509" t="s">
        <v>1890</v>
      </c>
      <c r="AQ135" s="1509" t="s">
        <v>1890</v>
      </c>
      <c r="AR135" s="1509" t="s">
        <v>1890</v>
      </c>
      <c r="AS135" s="1509" t="s">
        <v>1890</v>
      </c>
      <c r="AT135" s="1509" t="s">
        <v>1890</v>
      </c>
      <c r="AU135" s="1509" t="s">
        <v>1890</v>
      </c>
      <c r="AV135" s="1509" t="s">
        <v>1890</v>
      </c>
      <c r="AW135" s="1509" t="s">
        <v>1890</v>
      </c>
      <c r="AX135" s="1509" t="s">
        <v>1890</v>
      </c>
      <c r="AY135" s="1509" t="s">
        <v>1890</v>
      </c>
      <c r="AZ135" s="1509" t="s">
        <v>1890</v>
      </c>
      <c r="BA135" s="1509" t="s">
        <v>1890</v>
      </c>
      <c r="BB135" s="1509" t="s">
        <v>1890</v>
      </c>
      <c r="BC135" s="1509" t="s">
        <v>1890</v>
      </c>
      <c r="BD135" s="1509" t="s">
        <v>1890</v>
      </c>
      <c r="BE135" s="1509" t="s">
        <v>1890</v>
      </c>
      <c r="BF135" s="1509" t="s">
        <v>1890</v>
      </c>
      <c r="BG135" s="1509" t="s">
        <v>1890</v>
      </c>
      <c r="BH135" s="1509" t="s">
        <v>1890</v>
      </c>
      <c r="BI135" s="1509" t="s">
        <v>1890</v>
      </c>
      <c r="BJ135" s="1509" t="s">
        <v>1890</v>
      </c>
      <c r="BK135" s="1509" t="s">
        <v>1890</v>
      </c>
      <c r="BL135" s="1509" t="s">
        <v>1890</v>
      </c>
      <c r="BM135" s="1509" t="s">
        <v>1890</v>
      </c>
      <c r="BN135" s="1509" t="s">
        <v>1890</v>
      </c>
      <c r="BO135" s="1509" t="s">
        <v>1890</v>
      </c>
      <c r="BP135" s="1509" t="s">
        <v>1890</v>
      </c>
      <c r="BQ135" s="1509" t="s">
        <v>1890</v>
      </c>
      <c r="BR135" s="1509" t="s">
        <v>1890</v>
      </c>
      <c r="BS135" s="1509" t="s">
        <v>1890</v>
      </c>
      <c r="BT135" s="1509" t="s">
        <v>1890</v>
      </c>
      <c r="BU135" s="1509" t="s">
        <v>1890</v>
      </c>
      <c r="BV135" s="1509" t="s">
        <v>1890</v>
      </c>
      <c r="BW135" s="1509" t="s">
        <v>1890</v>
      </c>
      <c r="BX135" s="1509" t="s">
        <v>1890</v>
      </c>
      <c r="BY135" s="1509" t="s">
        <v>1890</v>
      </c>
      <c r="BZ135" s="1509" t="s">
        <v>1890</v>
      </c>
      <c r="CA135" s="1509" t="s">
        <v>1890</v>
      </c>
      <c r="CB135" s="1509" t="s">
        <v>1890</v>
      </c>
      <c r="CC135" s="1509" t="s">
        <v>1890</v>
      </c>
      <c r="CD135" s="1509" t="s">
        <v>1890</v>
      </c>
      <c r="CE135" s="1509" t="s">
        <v>1890</v>
      </c>
      <c r="CF135" s="1509" t="s">
        <v>1890</v>
      </c>
      <c r="CG135" s="1509" t="s">
        <v>1890</v>
      </c>
      <c r="CH135" s="1509" t="s">
        <v>1890</v>
      </c>
      <c r="CI135" s="1509" t="s">
        <v>1890</v>
      </c>
      <c r="CJ135" s="1509" t="s">
        <v>1890</v>
      </c>
      <c r="CK135" s="1509" t="s">
        <v>1890</v>
      </c>
      <c r="CL135" s="1509" t="s">
        <v>1890</v>
      </c>
      <c r="CM135" s="1509" t="s">
        <v>1890</v>
      </c>
      <c r="CN135" s="1509" t="s">
        <v>1890</v>
      </c>
      <c r="CO135" s="1509" t="s">
        <v>1890</v>
      </c>
      <c r="CP135" s="1510" t="s">
        <v>1890</v>
      </c>
      <c r="CQ135" s="1508" t="s">
        <v>1890</v>
      </c>
      <c r="CR135" s="1508" t="s">
        <v>1890</v>
      </c>
      <c r="CS135" s="1508" t="s">
        <v>1890</v>
      </c>
      <c r="CT135" s="1508" t="s">
        <v>1890</v>
      </c>
      <c r="CU135" s="1508" t="s">
        <v>1890</v>
      </c>
      <c r="CV135" s="1508" t="s">
        <v>1890</v>
      </c>
      <c r="CW135" s="1508" t="s">
        <v>1890</v>
      </c>
      <c r="CX135" s="1508" t="s">
        <v>1890</v>
      </c>
      <c r="CY135" s="1508" t="s">
        <v>1890</v>
      </c>
      <c r="CZ135" s="1508" t="s">
        <v>1890</v>
      </c>
      <c r="DA135" s="1508" t="s">
        <v>1890</v>
      </c>
      <c r="DB135" s="1508" t="s">
        <v>1890</v>
      </c>
      <c r="DC135" s="1508" t="s">
        <v>1890</v>
      </c>
      <c r="DD135" s="1508" t="s">
        <v>1890</v>
      </c>
      <c r="DE135" s="1508" t="s">
        <v>1890</v>
      </c>
      <c r="DF135" s="1508" t="s">
        <v>1890</v>
      </c>
      <c r="DG135" s="1508" t="s">
        <v>1890</v>
      </c>
      <c r="DH135" s="1508" t="s">
        <v>1890</v>
      </c>
      <c r="DI135" s="1508" t="s">
        <v>1890</v>
      </c>
      <c r="DJ135" s="1508" t="s">
        <v>1890</v>
      </c>
      <c r="DK135" s="1508" t="s">
        <v>1890</v>
      </c>
      <c r="DL135" s="1508" t="s">
        <v>1890</v>
      </c>
      <c r="DM135" s="1508" t="s">
        <v>1890</v>
      </c>
      <c r="DN135" s="1508" t="s">
        <v>1890</v>
      </c>
      <c r="DO135" s="1508" t="s">
        <v>1890</v>
      </c>
      <c r="DP135" s="1508" t="s">
        <v>1890</v>
      </c>
      <c r="DQ135" s="1508" t="s">
        <v>1890</v>
      </c>
      <c r="DR135" s="1508" t="s">
        <v>1890</v>
      </c>
      <c r="DS135" s="1508" t="s">
        <v>1890</v>
      </c>
      <c r="DT135" s="1233" t="s">
        <v>1890</v>
      </c>
      <c r="DU135" s="1233" t="s">
        <v>1890</v>
      </c>
      <c r="DV135" s="1233" t="s">
        <v>1890</v>
      </c>
      <c r="DW135" s="1233" t="s">
        <v>1890</v>
      </c>
      <c r="DX135" s="1233" t="s">
        <v>1890</v>
      </c>
      <c r="DY135" s="1233" t="s">
        <v>1890</v>
      </c>
    </row>
    <row r="136" spans="2:129" x14ac:dyDescent="0.25">
      <c r="B136" s="1668"/>
      <c r="C136" s="1505" t="s">
        <v>1623</v>
      </c>
      <c r="D136" s="1439" t="s">
        <v>1755</v>
      </c>
      <c r="E136" s="1267" t="s">
        <v>831</v>
      </c>
      <c r="F136" s="1438" t="s">
        <v>1890</v>
      </c>
      <c r="G136" s="1438" t="s">
        <v>1890</v>
      </c>
      <c r="H136" s="1439" t="s">
        <v>84</v>
      </c>
      <c r="I136" s="1476" t="s">
        <v>1890</v>
      </c>
      <c r="J136" s="1477" t="s">
        <v>1890</v>
      </c>
      <c r="K136" s="1477" t="s">
        <v>1890</v>
      </c>
      <c r="L136" s="1477" t="s">
        <v>1890</v>
      </c>
      <c r="M136" s="1477" t="s">
        <v>1890</v>
      </c>
      <c r="N136" s="1509" t="s">
        <v>1890</v>
      </c>
      <c r="O136" s="1509">
        <v>3.5000000000000003E-2</v>
      </c>
      <c r="P136" s="1509">
        <v>3.5000000000000003E-2</v>
      </c>
      <c r="Q136" s="1509">
        <v>3.5000000000000003E-2</v>
      </c>
      <c r="R136" s="1509">
        <v>3.5000000000000003E-2</v>
      </c>
      <c r="S136" s="1509">
        <v>3.5000000000000003E-2</v>
      </c>
      <c r="T136" s="1509">
        <v>3.5000000000000003E-2</v>
      </c>
      <c r="U136" s="1509">
        <v>3.5000000000000003E-2</v>
      </c>
      <c r="V136" s="1509">
        <v>3.5000000000000003E-2</v>
      </c>
      <c r="W136" s="1509">
        <v>3.5000000000000003E-2</v>
      </c>
      <c r="X136" s="1509">
        <v>3.5000000000000003E-2</v>
      </c>
      <c r="Y136" s="1509">
        <v>3.5000000000000003E-2</v>
      </c>
      <c r="Z136" s="1509">
        <v>3.5000000000000003E-2</v>
      </c>
      <c r="AA136" s="1509">
        <v>3.5000000000000003E-2</v>
      </c>
      <c r="AB136" s="1509">
        <v>3.5000000000000003E-2</v>
      </c>
      <c r="AC136" s="1509">
        <v>3.5000000000000003E-2</v>
      </c>
      <c r="AD136" s="1509">
        <v>3.5000000000000003E-2</v>
      </c>
      <c r="AE136" s="1509">
        <v>3.5000000000000003E-2</v>
      </c>
      <c r="AF136" s="1509">
        <v>3.5000000000000003E-2</v>
      </c>
      <c r="AG136" s="1509">
        <v>3.5000000000000003E-2</v>
      </c>
      <c r="AH136" s="1509">
        <v>3.5000000000000003E-2</v>
      </c>
      <c r="AI136" s="1509">
        <v>3.5000000000000003E-2</v>
      </c>
      <c r="AJ136" s="1509">
        <v>3.5000000000000003E-2</v>
      </c>
      <c r="AK136" s="1509">
        <v>3.5000000000000003E-2</v>
      </c>
      <c r="AL136" s="1509">
        <v>3.5000000000000003E-2</v>
      </c>
      <c r="AM136" s="1509">
        <v>3.5000000000000003E-2</v>
      </c>
      <c r="AN136" s="1509">
        <v>3.5000000000000003E-2</v>
      </c>
      <c r="AO136" s="1509">
        <v>3.5000000000000003E-2</v>
      </c>
      <c r="AP136" s="1509">
        <v>3.5000000000000003E-2</v>
      </c>
      <c r="AQ136" s="1509">
        <v>3.5000000000000003E-2</v>
      </c>
      <c r="AR136" s="1509">
        <v>3.5000000000000003E-2</v>
      </c>
      <c r="AS136" s="1509">
        <v>0.03</v>
      </c>
      <c r="AT136" s="1509">
        <v>0.03</v>
      </c>
      <c r="AU136" s="1509">
        <v>0.03</v>
      </c>
      <c r="AV136" s="1509">
        <v>0.03</v>
      </c>
      <c r="AW136" s="1509">
        <v>0.03</v>
      </c>
      <c r="AX136" s="1509">
        <v>0.03</v>
      </c>
      <c r="AY136" s="1509">
        <v>0.03</v>
      </c>
      <c r="AZ136" s="1509">
        <v>0.03</v>
      </c>
      <c r="BA136" s="1509">
        <v>0.03</v>
      </c>
      <c r="BB136" s="1509">
        <v>0.03</v>
      </c>
      <c r="BC136" s="1509">
        <v>0.03</v>
      </c>
      <c r="BD136" s="1509">
        <v>0.03</v>
      </c>
      <c r="BE136" s="1509">
        <v>0.03</v>
      </c>
      <c r="BF136" s="1509">
        <v>0.03</v>
      </c>
      <c r="BG136" s="1509">
        <v>0.03</v>
      </c>
      <c r="BH136" s="1509">
        <v>0.03</v>
      </c>
      <c r="BI136" s="1509">
        <v>0.03</v>
      </c>
      <c r="BJ136" s="1509">
        <v>0.03</v>
      </c>
      <c r="BK136" s="1509">
        <v>0.03</v>
      </c>
      <c r="BL136" s="1509">
        <v>0.03</v>
      </c>
      <c r="BM136" s="1509">
        <v>0.03</v>
      </c>
      <c r="BN136" s="1509">
        <v>0.03</v>
      </c>
      <c r="BO136" s="1509">
        <v>0.03</v>
      </c>
      <c r="BP136" s="1509">
        <v>0.03</v>
      </c>
      <c r="BQ136" s="1509">
        <v>0.03</v>
      </c>
      <c r="BR136" s="1509">
        <v>0.03</v>
      </c>
      <c r="BS136" s="1509">
        <v>0.03</v>
      </c>
      <c r="BT136" s="1509">
        <v>0.03</v>
      </c>
      <c r="BU136" s="1509">
        <v>0.03</v>
      </c>
      <c r="BV136" s="1509">
        <v>0.03</v>
      </c>
      <c r="BW136" s="1509">
        <v>0.03</v>
      </c>
      <c r="BX136" s="1509">
        <v>0.03</v>
      </c>
      <c r="BY136" s="1509">
        <v>0.03</v>
      </c>
      <c r="BZ136" s="1509">
        <v>0.03</v>
      </c>
      <c r="CA136" s="1509">
        <v>0.03</v>
      </c>
      <c r="CB136" s="1509">
        <v>0.03</v>
      </c>
      <c r="CC136" s="1509">
        <v>0.03</v>
      </c>
      <c r="CD136" s="1509">
        <v>0.03</v>
      </c>
      <c r="CE136" s="1509">
        <v>0.03</v>
      </c>
      <c r="CF136" s="1509">
        <v>0.03</v>
      </c>
      <c r="CG136" s="1509">
        <v>0.03</v>
      </c>
      <c r="CH136" s="1509">
        <v>0.03</v>
      </c>
      <c r="CI136" s="1509">
        <v>0.03</v>
      </c>
      <c r="CJ136" s="1509">
        <v>0.03</v>
      </c>
      <c r="CK136" s="1509">
        <v>0.03</v>
      </c>
      <c r="CL136" s="1509">
        <v>2.5000000000000001E-2</v>
      </c>
      <c r="CM136" s="1509">
        <v>2.5000000000000001E-2</v>
      </c>
      <c r="CN136" s="1509">
        <v>2.5000000000000001E-2</v>
      </c>
      <c r="CO136" s="1509">
        <v>2.5000000000000001E-2</v>
      </c>
      <c r="CP136" s="1510">
        <v>2.5000000000000001E-2</v>
      </c>
      <c r="CQ136" s="1508" t="s">
        <v>1890</v>
      </c>
      <c r="CR136" s="1508" t="s">
        <v>1890</v>
      </c>
      <c r="CS136" s="1508" t="s">
        <v>1890</v>
      </c>
      <c r="CT136" s="1508" t="s">
        <v>1890</v>
      </c>
      <c r="CU136" s="1508" t="s">
        <v>1890</v>
      </c>
      <c r="CV136" s="1508" t="s">
        <v>1890</v>
      </c>
      <c r="CW136" s="1508" t="s">
        <v>1890</v>
      </c>
      <c r="CX136" s="1508" t="s">
        <v>1890</v>
      </c>
      <c r="CY136" s="1508" t="s">
        <v>1890</v>
      </c>
      <c r="CZ136" s="1508" t="s">
        <v>1890</v>
      </c>
      <c r="DA136" s="1508" t="s">
        <v>1890</v>
      </c>
      <c r="DB136" s="1508" t="s">
        <v>1890</v>
      </c>
      <c r="DC136" s="1508" t="s">
        <v>1890</v>
      </c>
      <c r="DD136" s="1508" t="s">
        <v>1890</v>
      </c>
      <c r="DE136" s="1508" t="s">
        <v>1890</v>
      </c>
      <c r="DF136" s="1508" t="s">
        <v>1890</v>
      </c>
      <c r="DG136" s="1508" t="s">
        <v>1890</v>
      </c>
      <c r="DH136" s="1508" t="s">
        <v>1890</v>
      </c>
      <c r="DI136" s="1508" t="s">
        <v>1890</v>
      </c>
      <c r="DJ136" s="1508" t="s">
        <v>1890</v>
      </c>
      <c r="DK136" s="1508" t="s">
        <v>1890</v>
      </c>
      <c r="DL136" s="1508" t="s">
        <v>1890</v>
      </c>
      <c r="DM136" s="1508" t="s">
        <v>1890</v>
      </c>
      <c r="DN136" s="1508" t="s">
        <v>1890</v>
      </c>
      <c r="DO136" s="1508" t="s">
        <v>1890</v>
      </c>
      <c r="DP136" s="1508" t="s">
        <v>1890</v>
      </c>
      <c r="DQ136" s="1508" t="s">
        <v>1890</v>
      </c>
      <c r="DR136" s="1508" t="s">
        <v>1890</v>
      </c>
      <c r="DS136" s="1508" t="s">
        <v>1890</v>
      </c>
      <c r="DT136" s="1233" t="s">
        <v>1890</v>
      </c>
      <c r="DU136" s="1233" t="s">
        <v>1890</v>
      </c>
      <c r="DV136" s="1233" t="s">
        <v>1890</v>
      </c>
      <c r="DW136" s="1233" t="s">
        <v>1890</v>
      </c>
      <c r="DX136" s="1233" t="s">
        <v>1890</v>
      </c>
      <c r="DY136" s="1233" t="s">
        <v>1890</v>
      </c>
    </row>
    <row r="137" spans="2:129" x14ac:dyDescent="0.25">
      <c r="B137" s="1668"/>
      <c r="C137" s="1505" t="s">
        <v>1623</v>
      </c>
      <c r="D137" s="1439" t="s">
        <v>1755</v>
      </c>
      <c r="E137" s="1267" t="s">
        <v>814</v>
      </c>
      <c r="F137" s="1438" t="s">
        <v>1890</v>
      </c>
      <c r="G137" s="1438" t="s">
        <v>1890</v>
      </c>
      <c r="H137" s="1439" t="s">
        <v>84</v>
      </c>
      <c r="I137" s="1476" t="s">
        <v>1890</v>
      </c>
      <c r="J137" s="1477" t="s">
        <v>1890</v>
      </c>
      <c r="K137" s="1477" t="s">
        <v>1890</v>
      </c>
      <c r="L137" s="1477" t="s">
        <v>1890</v>
      </c>
      <c r="M137" s="1477" t="s">
        <v>1890</v>
      </c>
      <c r="N137" s="1509" t="s">
        <v>1890</v>
      </c>
      <c r="O137" s="1509">
        <v>0.96618357487922713</v>
      </c>
      <c r="P137" s="1509">
        <v>0.93351070036640305</v>
      </c>
      <c r="Q137" s="1509">
        <v>0.90194270566802237</v>
      </c>
      <c r="R137" s="1509">
        <v>0.87144222769857238</v>
      </c>
      <c r="S137" s="1509">
        <v>0.84197316685852408</v>
      </c>
      <c r="T137" s="1509">
        <v>0.81350064430775282</v>
      </c>
      <c r="U137" s="1509">
        <v>0.78599096068381924</v>
      </c>
      <c r="V137" s="1509">
        <v>0.75941155621625056</v>
      </c>
      <c r="W137" s="1509">
        <v>0.73373097218961414</v>
      </c>
      <c r="X137" s="1509">
        <v>0.70891881370977217</v>
      </c>
      <c r="Y137" s="1509">
        <v>0.68494571372924851</v>
      </c>
      <c r="Z137" s="1509">
        <v>0.66178329828912907</v>
      </c>
      <c r="AA137" s="1509">
        <v>0.63940415293635666</v>
      </c>
      <c r="AB137" s="1509">
        <v>0.61778179027667313</v>
      </c>
      <c r="AC137" s="1509">
        <v>0.59689061862480497</v>
      </c>
      <c r="AD137" s="1509">
        <v>0.57670591171478747</v>
      </c>
      <c r="AE137" s="1509">
        <v>0.55720377943457733</v>
      </c>
      <c r="AF137" s="1509">
        <v>0.53836113955031628</v>
      </c>
      <c r="AG137" s="1509">
        <v>0.520155690386779</v>
      </c>
      <c r="AH137" s="1509">
        <v>0.50256588443167061</v>
      </c>
      <c r="AI137" s="1509">
        <v>0.48557090283253201</v>
      </c>
      <c r="AJ137" s="1509">
        <v>0.46915063075606961</v>
      </c>
      <c r="AK137" s="1509">
        <v>0.45328563358074364</v>
      </c>
      <c r="AL137" s="1509">
        <v>0.43795713389443836</v>
      </c>
      <c r="AM137" s="1509">
        <v>0.42314698926998878</v>
      </c>
      <c r="AN137" s="1509">
        <v>0.40883767079225974</v>
      </c>
      <c r="AO137" s="1509">
        <v>0.39501224231136212</v>
      </c>
      <c r="AP137" s="1509">
        <v>0.38165434039745133</v>
      </c>
      <c r="AQ137" s="1509">
        <v>0.36874815497338298</v>
      </c>
      <c r="AR137" s="1509">
        <v>0.35627841060230242</v>
      </c>
      <c r="AS137" s="1509">
        <v>0.3459013695167984</v>
      </c>
      <c r="AT137" s="1509">
        <v>0.33582657234640623</v>
      </c>
      <c r="AU137" s="1509">
        <v>0.32604521587029728</v>
      </c>
      <c r="AV137" s="1509">
        <v>0.31654875327213333</v>
      </c>
      <c r="AW137" s="1509">
        <v>0.30732888667197411</v>
      </c>
      <c r="AX137" s="1509">
        <v>0.29837755987570302</v>
      </c>
      <c r="AY137" s="1509">
        <v>0.28968695133563405</v>
      </c>
      <c r="AZ137" s="1509">
        <v>0.28124946731614947</v>
      </c>
      <c r="BA137" s="1509">
        <v>0.27305773525839755</v>
      </c>
      <c r="BB137" s="1509">
        <v>0.26510459733825009</v>
      </c>
      <c r="BC137" s="1509">
        <v>0.25738310421189325</v>
      </c>
      <c r="BD137" s="1509">
        <v>0.24988650894358566</v>
      </c>
      <c r="BE137" s="1509">
        <v>0.24260826111027742</v>
      </c>
      <c r="BF137" s="1509">
        <v>0.23554200107793916</v>
      </c>
      <c r="BG137" s="1509">
        <v>0.22868155444460117</v>
      </c>
      <c r="BH137" s="1509">
        <v>0.22202092664524387</v>
      </c>
      <c r="BI137" s="1509">
        <v>0.215554297713829</v>
      </c>
      <c r="BJ137" s="1509">
        <v>0.20927601719789227</v>
      </c>
      <c r="BK137" s="1509">
        <v>0.20318059922125464</v>
      </c>
      <c r="BL137" s="1509">
        <v>0.19726271769053846</v>
      </c>
      <c r="BM137" s="1509">
        <v>0.19151720164129948</v>
      </c>
      <c r="BN137" s="1509">
        <v>0.18593903071970824</v>
      </c>
      <c r="BO137" s="1509">
        <v>0.18052333079583327</v>
      </c>
      <c r="BP137" s="1509">
        <v>0.17526536970469248</v>
      </c>
      <c r="BQ137" s="1509">
        <v>0.17016055311135189</v>
      </c>
      <c r="BR137" s="1509">
        <v>0.16520442049645817</v>
      </c>
      <c r="BS137" s="1509">
        <v>0.16039264125869726</v>
      </c>
      <c r="BT137" s="1509">
        <v>0.15572101093077401</v>
      </c>
      <c r="BU137" s="1509">
        <v>0.15118544750560586</v>
      </c>
      <c r="BV137" s="1509">
        <v>0.14678198786952024</v>
      </c>
      <c r="BW137" s="1509">
        <v>0.14250678433934003</v>
      </c>
      <c r="BX137" s="1509">
        <v>0.13835610130033013</v>
      </c>
      <c r="BY137" s="1509">
        <v>0.13432631194206807</v>
      </c>
      <c r="BZ137" s="1509">
        <v>0.13041389508938647</v>
      </c>
      <c r="CA137" s="1509">
        <v>0.12661543212561796</v>
      </c>
      <c r="CB137" s="1509">
        <v>0.12292760400545433</v>
      </c>
      <c r="CC137" s="1509">
        <v>0.11934718835481004</v>
      </c>
      <c r="CD137" s="1509">
        <v>0.11587105665515537</v>
      </c>
      <c r="CE137" s="1509">
        <v>0.11249617150985959</v>
      </c>
      <c r="CF137" s="1509">
        <v>0.10921958399015494</v>
      </c>
      <c r="CG137" s="1509">
        <v>0.10603843105840287</v>
      </c>
      <c r="CH137" s="1509">
        <v>0.10294993306641054</v>
      </c>
      <c r="CI137" s="1509">
        <v>9.9951391326612168E-2</v>
      </c>
      <c r="CJ137" s="1509">
        <v>9.7040185753992411E-2</v>
      </c>
      <c r="CK137" s="1509">
        <v>9.4213772576691654E-2</v>
      </c>
      <c r="CL137" s="1509">
        <v>9.1915875684577236E-2</v>
      </c>
      <c r="CM137" s="1509">
        <v>8.9674025058124135E-2</v>
      </c>
      <c r="CN137" s="1509">
        <v>8.7486853715243049E-2</v>
      </c>
      <c r="CO137" s="1509">
        <v>8.5353028014871282E-2</v>
      </c>
      <c r="CP137" s="1510">
        <v>8.3271246843776875E-2</v>
      </c>
      <c r="CQ137" s="1508" t="s">
        <v>1890</v>
      </c>
      <c r="CR137" s="1508" t="s">
        <v>1890</v>
      </c>
      <c r="CS137" s="1508" t="s">
        <v>1890</v>
      </c>
      <c r="CT137" s="1508" t="s">
        <v>1890</v>
      </c>
      <c r="CU137" s="1508" t="s">
        <v>1890</v>
      </c>
      <c r="CV137" s="1508" t="s">
        <v>1890</v>
      </c>
      <c r="CW137" s="1508" t="s">
        <v>1890</v>
      </c>
      <c r="CX137" s="1508" t="s">
        <v>1890</v>
      </c>
      <c r="CY137" s="1508" t="s">
        <v>1890</v>
      </c>
      <c r="CZ137" s="1508" t="s">
        <v>1890</v>
      </c>
      <c r="DA137" s="1508" t="s">
        <v>1890</v>
      </c>
      <c r="DB137" s="1508" t="s">
        <v>1890</v>
      </c>
      <c r="DC137" s="1508" t="s">
        <v>1890</v>
      </c>
      <c r="DD137" s="1508" t="s">
        <v>1890</v>
      </c>
      <c r="DE137" s="1508" t="s">
        <v>1890</v>
      </c>
      <c r="DF137" s="1508" t="s">
        <v>1890</v>
      </c>
      <c r="DG137" s="1508" t="s">
        <v>1890</v>
      </c>
      <c r="DH137" s="1508" t="s">
        <v>1890</v>
      </c>
      <c r="DI137" s="1508" t="s">
        <v>1890</v>
      </c>
      <c r="DJ137" s="1508" t="s">
        <v>1890</v>
      </c>
      <c r="DK137" s="1508" t="s">
        <v>1890</v>
      </c>
      <c r="DL137" s="1508" t="s">
        <v>1890</v>
      </c>
      <c r="DM137" s="1508" t="s">
        <v>1890</v>
      </c>
      <c r="DN137" s="1508" t="s">
        <v>1890</v>
      </c>
      <c r="DO137" s="1508" t="s">
        <v>1890</v>
      </c>
      <c r="DP137" s="1508" t="s">
        <v>1890</v>
      </c>
      <c r="DQ137" s="1508" t="s">
        <v>1890</v>
      </c>
      <c r="DR137" s="1508" t="s">
        <v>1890</v>
      </c>
      <c r="DS137" s="1508" t="s">
        <v>1890</v>
      </c>
      <c r="DT137" s="1233" t="s">
        <v>1890</v>
      </c>
      <c r="DU137" s="1233" t="s">
        <v>1890</v>
      </c>
      <c r="DV137" s="1233" t="s">
        <v>1890</v>
      </c>
      <c r="DW137" s="1233" t="s">
        <v>1890</v>
      </c>
      <c r="DX137" s="1233" t="s">
        <v>1890</v>
      </c>
      <c r="DY137" s="1233" t="s">
        <v>1890</v>
      </c>
    </row>
    <row r="138" spans="2:129" x14ac:dyDescent="0.25">
      <c r="B138" s="1668"/>
      <c r="C138" s="1505" t="s">
        <v>1623</v>
      </c>
      <c r="D138" s="1439" t="s">
        <v>1755</v>
      </c>
      <c r="E138" s="1267" t="s">
        <v>815</v>
      </c>
      <c r="F138" s="1438" t="s">
        <v>816</v>
      </c>
      <c r="G138" s="1438" t="s">
        <v>1890</v>
      </c>
      <c r="H138" s="1439" t="s">
        <v>817</v>
      </c>
      <c r="I138" s="1476" t="s">
        <v>1890</v>
      </c>
      <c r="J138" s="1477" t="s">
        <v>1890</v>
      </c>
      <c r="K138" s="1477" t="s">
        <v>1890</v>
      </c>
      <c r="L138" s="1477" t="s">
        <v>1890</v>
      </c>
      <c r="M138" s="1477" t="s">
        <v>1890</v>
      </c>
      <c r="N138" s="1509" t="s">
        <v>1890</v>
      </c>
      <c r="O138" s="1509" t="s">
        <v>1890</v>
      </c>
      <c r="P138" s="1509" t="s">
        <v>1890</v>
      </c>
      <c r="Q138" s="1509" t="s">
        <v>1890</v>
      </c>
      <c r="R138" s="1509" t="s">
        <v>1890</v>
      </c>
      <c r="S138" s="1509" t="s">
        <v>1890</v>
      </c>
      <c r="T138" s="1509" t="s">
        <v>1890</v>
      </c>
      <c r="U138" s="1509" t="s">
        <v>1890</v>
      </c>
      <c r="V138" s="1509" t="s">
        <v>1890</v>
      </c>
      <c r="W138" s="1509" t="s">
        <v>1890</v>
      </c>
      <c r="X138" s="1509" t="s">
        <v>1890</v>
      </c>
      <c r="Y138" s="1509" t="s">
        <v>1890</v>
      </c>
      <c r="Z138" s="1509" t="s">
        <v>1890</v>
      </c>
      <c r="AA138" s="1509" t="s">
        <v>1890</v>
      </c>
      <c r="AB138" s="1509" t="s">
        <v>1890</v>
      </c>
      <c r="AC138" s="1509" t="s">
        <v>1890</v>
      </c>
      <c r="AD138" s="1509" t="s">
        <v>1890</v>
      </c>
      <c r="AE138" s="1509" t="s">
        <v>1890</v>
      </c>
      <c r="AF138" s="1509" t="s">
        <v>1890</v>
      </c>
      <c r="AG138" s="1509" t="s">
        <v>1890</v>
      </c>
      <c r="AH138" s="1509" t="s">
        <v>1890</v>
      </c>
      <c r="AI138" s="1509" t="s">
        <v>1890</v>
      </c>
      <c r="AJ138" s="1509" t="s">
        <v>1890</v>
      </c>
      <c r="AK138" s="1509" t="s">
        <v>1890</v>
      </c>
      <c r="AL138" s="1509" t="s">
        <v>1890</v>
      </c>
      <c r="AM138" s="1509" t="s">
        <v>1890</v>
      </c>
      <c r="AN138" s="1509" t="s">
        <v>1890</v>
      </c>
      <c r="AO138" s="1509" t="s">
        <v>1890</v>
      </c>
      <c r="AP138" s="1509" t="s">
        <v>1890</v>
      </c>
      <c r="AQ138" s="1509" t="s">
        <v>1890</v>
      </c>
      <c r="AR138" s="1509" t="s">
        <v>1890</v>
      </c>
      <c r="AS138" s="1509" t="s">
        <v>1890</v>
      </c>
      <c r="AT138" s="1509" t="s">
        <v>1890</v>
      </c>
      <c r="AU138" s="1509" t="s">
        <v>1890</v>
      </c>
      <c r="AV138" s="1509" t="s">
        <v>1890</v>
      </c>
      <c r="AW138" s="1509" t="s">
        <v>1890</v>
      </c>
      <c r="AX138" s="1509" t="s">
        <v>1890</v>
      </c>
      <c r="AY138" s="1509" t="s">
        <v>1890</v>
      </c>
      <c r="AZ138" s="1509" t="s">
        <v>1890</v>
      </c>
      <c r="BA138" s="1509" t="s">
        <v>1890</v>
      </c>
      <c r="BB138" s="1509" t="s">
        <v>1890</v>
      </c>
      <c r="BC138" s="1509" t="s">
        <v>1890</v>
      </c>
      <c r="BD138" s="1509" t="s">
        <v>1890</v>
      </c>
      <c r="BE138" s="1509" t="s">
        <v>1890</v>
      </c>
      <c r="BF138" s="1509" t="s">
        <v>1890</v>
      </c>
      <c r="BG138" s="1509" t="s">
        <v>1890</v>
      </c>
      <c r="BH138" s="1509" t="s">
        <v>1890</v>
      </c>
      <c r="BI138" s="1509" t="s">
        <v>1890</v>
      </c>
      <c r="BJ138" s="1509" t="s">
        <v>1890</v>
      </c>
      <c r="BK138" s="1509" t="s">
        <v>1890</v>
      </c>
      <c r="BL138" s="1509" t="s">
        <v>1890</v>
      </c>
      <c r="BM138" s="1509" t="s">
        <v>1890</v>
      </c>
      <c r="BN138" s="1509" t="s">
        <v>1890</v>
      </c>
      <c r="BO138" s="1509" t="s">
        <v>1890</v>
      </c>
      <c r="BP138" s="1509" t="s">
        <v>1890</v>
      </c>
      <c r="BQ138" s="1509" t="s">
        <v>1890</v>
      </c>
      <c r="BR138" s="1509" t="s">
        <v>1890</v>
      </c>
      <c r="BS138" s="1509" t="s">
        <v>1890</v>
      </c>
      <c r="BT138" s="1509" t="s">
        <v>1890</v>
      </c>
      <c r="BU138" s="1509" t="s">
        <v>1890</v>
      </c>
      <c r="BV138" s="1509" t="s">
        <v>1890</v>
      </c>
      <c r="BW138" s="1509" t="s">
        <v>1890</v>
      </c>
      <c r="BX138" s="1509" t="s">
        <v>1890</v>
      </c>
      <c r="BY138" s="1509" t="s">
        <v>1890</v>
      </c>
      <c r="BZ138" s="1509" t="s">
        <v>1890</v>
      </c>
      <c r="CA138" s="1509" t="s">
        <v>1890</v>
      </c>
      <c r="CB138" s="1509" t="s">
        <v>1890</v>
      </c>
      <c r="CC138" s="1509" t="s">
        <v>1890</v>
      </c>
      <c r="CD138" s="1509" t="s">
        <v>1890</v>
      </c>
      <c r="CE138" s="1509" t="s">
        <v>1890</v>
      </c>
      <c r="CF138" s="1509" t="s">
        <v>1890</v>
      </c>
      <c r="CG138" s="1509" t="s">
        <v>1890</v>
      </c>
      <c r="CH138" s="1509" t="s">
        <v>1890</v>
      </c>
      <c r="CI138" s="1509" t="s">
        <v>1890</v>
      </c>
      <c r="CJ138" s="1509" t="s">
        <v>1890</v>
      </c>
      <c r="CK138" s="1509" t="s">
        <v>1890</v>
      </c>
      <c r="CL138" s="1509" t="s">
        <v>1890</v>
      </c>
      <c r="CM138" s="1509" t="s">
        <v>1890</v>
      </c>
      <c r="CN138" s="1509" t="s">
        <v>1890</v>
      </c>
      <c r="CO138" s="1509" t="s">
        <v>1890</v>
      </c>
      <c r="CP138" s="1510" t="s">
        <v>1890</v>
      </c>
      <c r="CQ138" s="1508" t="s">
        <v>1890</v>
      </c>
      <c r="CR138" s="1508" t="s">
        <v>1890</v>
      </c>
      <c r="CS138" s="1508" t="s">
        <v>1890</v>
      </c>
      <c r="CT138" s="1508" t="s">
        <v>1890</v>
      </c>
      <c r="CU138" s="1508" t="s">
        <v>1890</v>
      </c>
      <c r="CV138" s="1508" t="s">
        <v>1890</v>
      </c>
      <c r="CW138" s="1508" t="s">
        <v>1890</v>
      </c>
      <c r="CX138" s="1508" t="s">
        <v>1890</v>
      </c>
      <c r="CY138" s="1508" t="s">
        <v>1890</v>
      </c>
      <c r="CZ138" s="1508" t="s">
        <v>1890</v>
      </c>
      <c r="DA138" s="1508" t="s">
        <v>1890</v>
      </c>
      <c r="DB138" s="1508" t="s">
        <v>1890</v>
      </c>
      <c r="DC138" s="1508" t="s">
        <v>1890</v>
      </c>
      <c r="DD138" s="1508" t="s">
        <v>1890</v>
      </c>
      <c r="DE138" s="1508" t="s">
        <v>1890</v>
      </c>
      <c r="DF138" s="1508" t="s">
        <v>1890</v>
      </c>
      <c r="DG138" s="1508" t="s">
        <v>1890</v>
      </c>
      <c r="DH138" s="1508" t="s">
        <v>1890</v>
      </c>
      <c r="DI138" s="1508" t="s">
        <v>1890</v>
      </c>
      <c r="DJ138" s="1508" t="s">
        <v>1890</v>
      </c>
      <c r="DK138" s="1508" t="s">
        <v>1890</v>
      </c>
      <c r="DL138" s="1508" t="s">
        <v>1890</v>
      </c>
      <c r="DM138" s="1508" t="s">
        <v>1890</v>
      </c>
      <c r="DN138" s="1508" t="s">
        <v>1890</v>
      </c>
      <c r="DO138" s="1508" t="s">
        <v>1890</v>
      </c>
      <c r="DP138" s="1508" t="s">
        <v>1890</v>
      </c>
      <c r="DQ138" s="1508" t="s">
        <v>1890</v>
      </c>
      <c r="DR138" s="1508" t="s">
        <v>1890</v>
      </c>
      <c r="DS138" s="1508" t="s">
        <v>1890</v>
      </c>
      <c r="DT138" s="1233" t="s">
        <v>1890</v>
      </c>
      <c r="DU138" s="1233" t="s">
        <v>1890</v>
      </c>
      <c r="DV138" s="1233" t="s">
        <v>1890</v>
      </c>
      <c r="DW138" s="1233" t="s">
        <v>1890</v>
      </c>
      <c r="DX138" s="1233" t="s">
        <v>1890</v>
      </c>
      <c r="DY138" s="1233" t="s">
        <v>1890</v>
      </c>
    </row>
    <row r="139" spans="2:129" x14ac:dyDescent="0.25">
      <c r="B139" s="1668"/>
      <c r="C139" s="1505" t="s">
        <v>1623</v>
      </c>
      <c r="D139" s="1439" t="s">
        <v>1755</v>
      </c>
      <c r="E139" s="1267" t="s">
        <v>815</v>
      </c>
      <c r="F139" s="1438" t="s">
        <v>818</v>
      </c>
      <c r="G139" s="1438" t="s">
        <v>1890</v>
      </c>
      <c r="H139" s="1439" t="s">
        <v>817</v>
      </c>
      <c r="I139" s="1476" t="s">
        <v>1890</v>
      </c>
      <c r="J139" s="1477" t="s">
        <v>1890</v>
      </c>
      <c r="K139" s="1477" t="s">
        <v>1890</v>
      </c>
      <c r="L139" s="1477" t="s">
        <v>1890</v>
      </c>
      <c r="M139" s="1477" t="s">
        <v>1890</v>
      </c>
      <c r="N139" s="1509" t="s">
        <v>1890</v>
      </c>
      <c r="O139" s="1509" t="s">
        <v>1890</v>
      </c>
      <c r="P139" s="1509" t="s">
        <v>1890</v>
      </c>
      <c r="Q139" s="1509" t="s">
        <v>1890</v>
      </c>
      <c r="R139" s="1509" t="s">
        <v>1890</v>
      </c>
      <c r="S139" s="1509" t="s">
        <v>1890</v>
      </c>
      <c r="T139" s="1509" t="s">
        <v>1890</v>
      </c>
      <c r="U139" s="1509" t="s">
        <v>1890</v>
      </c>
      <c r="V139" s="1509" t="s">
        <v>1890</v>
      </c>
      <c r="W139" s="1509" t="s">
        <v>1890</v>
      </c>
      <c r="X139" s="1509" t="s">
        <v>1890</v>
      </c>
      <c r="Y139" s="1509" t="s">
        <v>1890</v>
      </c>
      <c r="Z139" s="1509" t="s">
        <v>1890</v>
      </c>
      <c r="AA139" s="1509" t="s">
        <v>1890</v>
      </c>
      <c r="AB139" s="1509" t="s">
        <v>1890</v>
      </c>
      <c r="AC139" s="1509" t="s">
        <v>1890</v>
      </c>
      <c r="AD139" s="1509" t="s">
        <v>1890</v>
      </c>
      <c r="AE139" s="1509" t="s">
        <v>1890</v>
      </c>
      <c r="AF139" s="1509" t="s">
        <v>1890</v>
      </c>
      <c r="AG139" s="1509" t="s">
        <v>1890</v>
      </c>
      <c r="AH139" s="1509" t="s">
        <v>1890</v>
      </c>
      <c r="AI139" s="1509" t="s">
        <v>1890</v>
      </c>
      <c r="AJ139" s="1509" t="s">
        <v>1890</v>
      </c>
      <c r="AK139" s="1509" t="s">
        <v>1890</v>
      </c>
      <c r="AL139" s="1509" t="s">
        <v>1890</v>
      </c>
      <c r="AM139" s="1509" t="s">
        <v>1890</v>
      </c>
      <c r="AN139" s="1509" t="s">
        <v>1890</v>
      </c>
      <c r="AO139" s="1509" t="s">
        <v>1890</v>
      </c>
      <c r="AP139" s="1509" t="s">
        <v>1890</v>
      </c>
      <c r="AQ139" s="1509" t="s">
        <v>1890</v>
      </c>
      <c r="AR139" s="1509" t="s">
        <v>1890</v>
      </c>
      <c r="AS139" s="1509" t="s">
        <v>1890</v>
      </c>
      <c r="AT139" s="1509" t="s">
        <v>1890</v>
      </c>
      <c r="AU139" s="1509" t="s">
        <v>1890</v>
      </c>
      <c r="AV139" s="1509" t="s">
        <v>1890</v>
      </c>
      <c r="AW139" s="1509" t="s">
        <v>1890</v>
      </c>
      <c r="AX139" s="1509" t="s">
        <v>1890</v>
      </c>
      <c r="AY139" s="1509" t="s">
        <v>1890</v>
      </c>
      <c r="AZ139" s="1509" t="s">
        <v>1890</v>
      </c>
      <c r="BA139" s="1509" t="s">
        <v>1890</v>
      </c>
      <c r="BB139" s="1509" t="s">
        <v>1890</v>
      </c>
      <c r="BC139" s="1509" t="s">
        <v>1890</v>
      </c>
      <c r="BD139" s="1509" t="s">
        <v>1890</v>
      </c>
      <c r="BE139" s="1509" t="s">
        <v>1890</v>
      </c>
      <c r="BF139" s="1509" t="s">
        <v>1890</v>
      </c>
      <c r="BG139" s="1509" t="s">
        <v>1890</v>
      </c>
      <c r="BH139" s="1509" t="s">
        <v>1890</v>
      </c>
      <c r="BI139" s="1509" t="s">
        <v>1890</v>
      </c>
      <c r="BJ139" s="1509" t="s">
        <v>1890</v>
      </c>
      <c r="BK139" s="1509" t="s">
        <v>1890</v>
      </c>
      <c r="BL139" s="1509" t="s">
        <v>1890</v>
      </c>
      <c r="BM139" s="1509" t="s">
        <v>1890</v>
      </c>
      <c r="BN139" s="1509" t="s">
        <v>1890</v>
      </c>
      <c r="BO139" s="1509" t="s">
        <v>1890</v>
      </c>
      <c r="BP139" s="1509" t="s">
        <v>1890</v>
      </c>
      <c r="BQ139" s="1509" t="s">
        <v>1890</v>
      </c>
      <c r="BR139" s="1509" t="s">
        <v>1890</v>
      </c>
      <c r="BS139" s="1509" t="s">
        <v>1890</v>
      </c>
      <c r="BT139" s="1509" t="s">
        <v>1890</v>
      </c>
      <c r="BU139" s="1509" t="s">
        <v>1890</v>
      </c>
      <c r="BV139" s="1509" t="s">
        <v>1890</v>
      </c>
      <c r="BW139" s="1509" t="s">
        <v>1890</v>
      </c>
      <c r="BX139" s="1509" t="s">
        <v>1890</v>
      </c>
      <c r="BY139" s="1509" t="s">
        <v>1890</v>
      </c>
      <c r="BZ139" s="1509" t="s">
        <v>1890</v>
      </c>
      <c r="CA139" s="1509" t="s">
        <v>1890</v>
      </c>
      <c r="CB139" s="1509" t="s">
        <v>1890</v>
      </c>
      <c r="CC139" s="1509" t="s">
        <v>1890</v>
      </c>
      <c r="CD139" s="1509" t="s">
        <v>1890</v>
      </c>
      <c r="CE139" s="1509" t="s">
        <v>1890</v>
      </c>
      <c r="CF139" s="1509" t="s">
        <v>1890</v>
      </c>
      <c r="CG139" s="1509" t="s">
        <v>1890</v>
      </c>
      <c r="CH139" s="1509" t="s">
        <v>1890</v>
      </c>
      <c r="CI139" s="1509" t="s">
        <v>1890</v>
      </c>
      <c r="CJ139" s="1509" t="s">
        <v>1890</v>
      </c>
      <c r="CK139" s="1509" t="s">
        <v>1890</v>
      </c>
      <c r="CL139" s="1509" t="s">
        <v>1890</v>
      </c>
      <c r="CM139" s="1509" t="s">
        <v>1890</v>
      </c>
      <c r="CN139" s="1509" t="s">
        <v>1890</v>
      </c>
      <c r="CO139" s="1509" t="s">
        <v>1890</v>
      </c>
      <c r="CP139" s="1510" t="s">
        <v>1890</v>
      </c>
      <c r="CQ139" s="1508" t="s">
        <v>1890</v>
      </c>
      <c r="CR139" s="1508" t="s">
        <v>1890</v>
      </c>
      <c r="CS139" s="1508" t="s">
        <v>1890</v>
      </c>
      <c r="CT139" s="1508" t="s">
        <v>1890</v>
      </c>
      <c r="CU139" s="1508" t="s">
        <v>1890</v>
      </c>
      <c r="CV139" s="1508" t="s">
        <v>1890</v>
      </c>
      <c r="CW139" s="1508" t="s">
        <v>1890</v>
      </c>
      <c r="CX139" s="1508" t="s">
        <v>1890</v>
      </c>
      <c r="CY139" s="1508" t="s">
        <v>1890</v>
      </c>
      <c r="CZ139" s="1508" t="s">
        <v>1890</v>
      </c>
      <c r="DA139" s="1508" t="s">
        <v>1890</v>
      </c>
      <c r="DB139" s="1508" t="s">
        <v>1890</v>
      </c>
      <c r="DC139" s="1508" t="s">
        <v>1890</v>
      </c>
      <c r="DD139" s="1508" t="s">
        <v>1890</v>
      </c>
      <c r="DE139" s="1508" t="s">
        <v>1890</v>
      </c>
      <c r="DF139" s="1508" t="s">
        <v>1890</v>
      </c>
      <c r="DG139" s="1508" t="s">
        <v>1890</v>
      </c>
      <c r="DH139" s="1508" t="s">
        <v>1890</v>
      </c>
      <c r="DI139" s="1508" t="s">
        <v>1890</v>
      </c>
      <c r="DJ139" s="1508" t="s">
        <v>1890</v>
      </c>
      <c r="DK139" s="1508" t="s">
        <v>1890</v>
      </c>
      <c r="DL139" s="1508" t="s">
        <v>1890</v>
      </c>
      <c r="DM139" s="1508" t="s">
        <v>1890</v>
      </c>
      <c r="DN139" s="1508" t="s">
        <v>1890</v>
      </c>
      <c r="DO139" s="1508" t="s">
        <v>1890</v>
      </c>
      <c r="DP139" s="1508" t="s">
        <v>1890</v>
      </c>
      <c r="DQ139" s="1508" t="s">
        <v>1890</v>
      </c>
      <c r="DR139" s="1508" t="s">
        <v>1890</v>
      </c>
      <c r="DS139" s="1508" t="s">
        <v>1890</v>
      </c>
      <c r="DT139" s="1233" t="s">
        <v>1890</v>
      </c>
      <c r="DU139" s="1233" t="s">
        <v>1890</v>
      </c>
      <c r="DV139" s="1233" t="s">
        <v>1890</v>
      </c>
      <c r="DW139" s="1233" t="s">
        <v>1890</v>
      </c>
      <c r="DX139" s="1233" t="s">
        <v>1890</v>
      </c>
      <c r="DY139" s="1233" t="s">
        <v>1890</v>
      </c>
    </row>
    <row r="140" spans="2:129" ht="14.4" thickBot="1" x14ac:dyDescent="0.3">
      <c r="B140" s="1668"/>
      <c r="C140" s="1505" t="s">
        <v>1623</v>
      </c>
      <c r="D140" s="1439" t="s">
        <v>1755</v>
      </c>
      <c r="E140" s="1267" t="s">
        <v>819</v>
      </c>
      <c r="F140" s="1438" t="s">
        <v>1890</v>
      </c>
      <c r="G140" s="1438" t="s">
        <v>1890</v>
      </c>
      <c r="H140" s="1439" t="s">
        <v>84</v>
      </c>
      <c r="I140" s="1476" t="s">
        <v>1890</v>
      </c>
      <c r="J140" s="1477" t="s">
        <v>1890</v>
      </c>
      <c r="K140" s="1477" t="s">
        <v>1890</v>
      </c>
      <c r="L140" s="1477" t="s">
        <v>1890</v>
      </c>
      <c r="M140" s="1477" t="s">
        <v>1890</v>
      </c>
      <c r="N140" s="1509" t="s">
        <v>1890</v>
      </c>
      <c r="O140" s="1509">
        <v>3.3128612603472106E-3</v>
      </c>
      <c r="P140" s="1509">
        <v>6.1767301721209139E-3</v>
      </c>
      <c r="Q140" s="1509">
        <v>8.6431006906239685E-3</v>
      </c>
      <c r="R140" s="1509">
        <v>1.0759069634168752E-2</v>
      </c>
      <c r="S140" s="1509">
        <v>1.2564052514315527E-2</v>
      </c>
      <c r="T140" s="1509">
        <v>1.4094147904068334E-2</v>
      </c>
      <c r="U140" s="1509">
        <v>1.5382366640034388E-2</v>
      </c>
      <c r="V140" s="1509">
        <v>1.6457227813482724E-2</v>
      </c>
      <c r="W140" s="1509">
        <v>1.7343234772004352E-2</v>
      </c>
      <c r="X140" s="1509">
        <v>1.806282261494338E-2</v>
      </c>
      <c r="Y140" s="1509">
        <v>1.8636501149747742E-2</v>
      </c>
      <c r="Z140" s="1509">
        <v>1.9081578040289628E-2</v>
      </c>
      <c r="AA140" s="1509">
        <v>1.9413886957213689E-2</v>
      </c>
      <c r="AB140" s="1509">
        <v>1.9647889834230353E-2</v>
      </c>
      <c r="AC140" s="1509">
        <v>1.9795500142792063E-2</v>
      </c>
      <c r="AD140" s="1509">
        <v>1.9867618022150139E-2</v>
      </c>
      <c r="AE140" s="1509">
        <v>1.9874200378226861E-2</v>
      </c>
      <c r="AF140" s="1509">
        <v>1.9823178767136677E-2</v>
      </c>
      <c r="AG140" s="1509">
        <v>1.9722933646063052E-2</v>
      </c>
      <c r="AH140" s="1509">
        <v>1.958000847881335E-2</v>
      </c>
      <c r="AI140" s="1509">
        <v>1.9400381262962094E-2</v>
      </c>
      <c r="AJ140" s="1509">
        <v>1.9189503802115114E-2</v>
      </c>
      <c r="AK140" s="1509">
        <v>1.8951372036489073E-2</v>
      </c>
      <c r="AL140" s="1509">
        <v>1.8690591866322631E-2</v>
      </c>
      <c r="AM140" s="1509">
        <v>1.8410438125217997E-2</v>
      </c>
      <c r="AN140" s="1509">
        <v>1.7940424970137581E-2</v>
      </c>
      <c r="AO140" s="1509">
        <v>1.7469354641141535E-2</v>
      </c>
      <c r="AP140" s="1509">
        <v>1.6999048711871589E-2</v>
      </c>
      <c r="AQ140" s="1509">
        <v>1.6531138240775664E-2</v>
      </c>
      <c r="AR140" s="1509">
        <v>1.6067077821076099E-2</v>
      </c>
      <c r="AS140" s="1509">
        <v>1.5683926518013987E-2</v>
      </c>
      <c r="AT140" s="1509">
        <v>1.530301953846781E-2</v>
      </c>
      <c r="AU140" s="1509">
        <v>1.4925434142402102E-2</v>
      </c>
      <c r="AV140" s="1509">
        <v>1.4551461974648409E-2</v>
      </c>
      <c r="AW140" s="1509">
        <v>1.4182025486151434E-2</v>
      </c>
      <c r="AX140" s="1509">
        <v>1.3817311328001134E-2</v>
      </c>
      <c r="AY140" s="1509">
        <v>1.3458105251675713E-2</v>
      </c>
      <c r="AZ140" s="1509">
        <v>1.3104503748087326E-2</v>
      </c>
      <c r="BA140" s="1509">
        <v>1.2757172123849981E-2</v>
      </c>
      <c r="BB140" s="1509">
        <v>1.2416129910456326E-2</v>
      </c>
      <c r="BC140" s="1509">
        <v>1.2081936542620738E-2</v>
      </c>
      <c r="BD140" s="1509">
        <v>1.1754546318283486E-2</v>
      </c>
      <c r="BE140" s="1509">
        <v>1.1433908525147729E-2</v>
      </c>
      <c r="BF140" s="1509">
        <v>1.1120470082455121E-2</v>
      </c>
      <c r="BG140" s="1509">
        <v>1.0814127505778599E-2</v>
      </c>
      <c r="BH140" s="1509">
        <v>1.0514775953191367E-2</v>
      </c>
      <c r="BI140" s="1509">
        <v>1.0222309429364715E-2</v>
      </c>
      <c r="BJ140" s="1509">
        <v>9.9370672265965947E-3</v>
      </c>
      <c r="BK140" s="1509">
        <v>9.6589026156975871E-3</v>
      </c>
      <c r="BL140" s="1509">
        <v>9.387670529017721E-3</v>
      </c>
      <c r="BM140" s="1509">
        <v>9.1232276101860348E-3</v>
      </c>
      <c r="BN140" s="1509">
        <v>8.8654322589008239E-3</v>
      </c>
      <c r="BO140" s="1509">
        <v>8.6141446710354258E-3</v>
      </c>
      <c r="BP140" s="1509">
        <v>8.3696006006175605E-3</v>
      </c>
      <c r="BQ140" s="1509">
        <v>8.1316312830074355E-3</v>
      </c>
      <c r="BR140" s="1509">
        <v>7.9000717466987998E-3</v>
      </c>
      <c r="BS140" s="1509">
        <v>7.6747607447631904E-3</v>
      </c>
      <c r="BT140" s="1509">
        <v>7.4555406868009565E-3</v>
      </c>
      <c r="BU140" s="1509">
        <v>7.2422575714354573E-3</v>
      </c>
      <c r="BV140" s="1509">
        <v>7.0347609193841254E-3</v>
      </c>
      <c r="BW140" s="1509">
        <v>6.832903707137513E-3</v>
      </c>
      <c r="BX140" s="1509">
        <v>6.6365423012747678E-3</v>
      </c>
      <c r="BY140" s="1509">
        <v>6.4455363934417392E-3</v>
      </c>
      <c r="BZ140" s="1509">
        <v>6.2597489360155878E-3</v>
      </c>
      <c r="CA140" s="1509">
        <v>6.0790460784776136E-3</v>
      </c>
      <c r="CB140" s="1509">
        <v>5.9035592286250304E-3</v>
      </c>
      <c r="CC140" s="1509">
        <v>5.733137838146809E-3</v>
      </c>
      <c r="CD140" s="1509">
        <v>5.5676357036076865E-3</v>
      </c>
      <c r="CE140" s="1509">
        <v>5.4069108410642157E-3</v>
      </c>
      <c r="CF140" s="1509">
        <v>5.2508253642987992E-3</v>
      </c>
      <c r="CG140" s="1509">
        <v>5.0992453665673612E-3</v>
      </c>
      <c r="CH140" s="1509">
        <v>4.9520408057592254E-3</v>
      </c>
      <c r="CI140" s="1509">
        <v>4.8090853928708117E-3</v>
      </c>
      <c r="CJ140" s="1509">
        <v>4.6702564836974712E-3</v>
      </c>
      <c r="CK140" s="1509">
        <v>4.5354349736506537E-3</v>
      </c>
      <c r="CL140" s="1509" t="s">
        <v>1890</v>
      </c>
      <c r="CM140" s="1509" t="s">
        <v>1890</v>
      </c>
      <c r="CN140" s="1509" t="s">
        <v>1890</v>
      </c>
      <c r="CO140" s="1509" t="s">
        <v>1890</v>
      </c>
      <c r="CP140" s="1510" t="s">
        <v>1890</v>
      </c>
      <c r="CQ140" s="1508" t="s">
        <v>1890</v>
      </c>
      <c r="CR140" s="1508" t="s">
        <v>1890</v>
      </c>
      <c r="CS140" s="1508" t="s">
        <v>1890</v>
      </c>
      <c r="CT140" s="1508" t="s">
        <v>1890</v>
      </c>
      <c r="CU140" s="1508" t="s">
        <v>1890</v>
      </c>
      <c r="CV140" s="1508" t="s">
        <v>1890</v>
      </c>
      <c r="CW140" s="1508" t="s">
        <v>1890</v>
      </c>
      <c r="CX140" s="1508" t="s">
        <v>1890</v>
      </c>
      <c r="CY140" s="1508" t="s">
        <v>1890</v>
      </c>
      <c r="CZ140" s="1508" t="s">
        <v>1890</v>
      </c>
      <c r="DA140" s="1508" t="s">
        <v>1890</v>
      </c>
      <c r="DB140" s="1508" t="s">
        <v>1890</v>
      </c>
      <c r="DC140" s="1508" t="s">
        <v>1890</v>
      </c>
      <c r="DD140" s="1508" t="s">
        <v>1890</v>
      </c>
      <c r="DE140" s="1508" t="s">
        <v>1890</v>
      </c>
      <c r="DF140" s="1508" t="s">
        <v>1890</v>
      </c>
      <c r="DG140" s="1508" t="s">
        <v>1890</v>
      </c>
      <c r="DH140" s="1508" t="s">
        <v>1890</v>
      </c>
      <c r="DI140" s="1508" t="s">
        <v>1890</v>
      </c>
      <c r="DJ140" s="1508" t="s">
        <v>1890</v>
      </c>
      <c r="DK140" s="1508" t="s">
        <v>1890</v>
      </c>
      <c r="DL140" s="1508" t="s">
        <v>1890</v>
      </c>
      <c r="DM140" s="1508" t="s">
        <v>1890</v>
      </c>
      <c r="DN140" s="1508" t="s">
        <v>1890</v>
      </c>
      <c r="DO140" s="1508" t="s">
        <v>1890</v>
      </c>
      <c r="DP140" s="1508" t="s">
        <v>1890</v>
      </c>
      <c r="DQ140" s="1508" t="s">
        <v>1890</v>
      </c>
      <c r="DR140" s="1508" t="s">
        <v>1890</v>
      </c>
      <c r="DS140" s="1508" t="s">
        <v>1890</v>
      </c>
      <c r="DT140" s="1233" t="s">
        <v>1890</v>
      </c>
      <c r="DU140" s="1233" t="s">
        <v>1890</v>
      </c>
      <c r="DV140" s="1233" t="s">
        <v>1890</v>
      </c>
      <c r="DW140" s="1233" t="s">
        <v>1890</v>
      </c>
      <c r="DX140" s="1233" t="s">
        <v>1890</v>
      </c>
      <c r="DY140" s="1233" t="s">
        <v>1890</v>
      </c>
    </row>
    <row r="141" spans="2:129" ht="14.4" thickBot="1" x14ac:dyDescent="0.3">
      <c r="B141" s="1668"/>
      <c r="C141" s="1505" t="s">
        <v>1623</v>
      </c>
      <c r="D141" s="1439" t="s">
        <v>1755</v>
      </c>
      <c r="E141" s="1267" t="s">
        <v>820</v>
      </c>
      <c r="F141" s="1438" t="s">
        <v>1890</v>
      </c>
      <c r="G141" s="1438" t="s">
        <v>1890</v>
      </c>
      <c r="H141" s="1439" t="s">
        <v>84</v>
      </c>
      <c r="I141" s="1655">
        <f>IF(SUM(N140:CP140)&lt;&gt;0,SUM(N140:CP140),"")</f>
        <v>0.90960638316825504</v>
      </c>
      <c r="J141" s="1656"/>
      <c r="K141" s="1656"/>
      <c r="L141" s="1656"/>
      <c r="M141" s="1657"/>
      <c r="N141" s="1509" t="s">
        <v>1890</v>
      </c>
      <c r="O141" s="1509" t="s">
        <v>1890</v>
      </c>
      <c r="P141" s="1509" t="s">
        <v>1890</v>
      </c>
      <c r="Q141" s="1509" t="s">
        <v>1890</v>
      </c>
      <c r="R141" s="1509" t="s">
        <v>1890</v>
      </c>
      <c r="S141" s="1509" t="s">
        <v>1890</v>
      </c>
      <c r="T141" s="1509" t="s">
        <v>1890</v>
      </c>
      <c r="U141" s="1509" t="s">
        <v>1890</v>
      </c>
      <c r="V141" s="1509" t="s">
        <v>1890</v>
      </c>
      <c r="W141" s="1509" t="s">
        <v>1890</v>
      </c>
      <c r="X141" s="1509" t="s">
        <v>1890</v>
      </c>
      <c r="Y141" s="1509" t="s">
        <v>1890</v>
      </c>
      <c r="Z141" s="1509" t="s">
        <v>1890</v>
      </c>
      <c r="AA141" s="1509" t="s">
        <v>1890</v>
      </c>
      <c r="AB141" s="1509" t="s">
        <v>1890</v>
      </c>
      <c r="AC141" s="1509" t="s">
        <v>1890</v>
      </c>
      <c r="AD141" s="1509" t="s">
        <v>1890</v>
      </c>
      <c r="AE141" s="1509" t="s">
        <v>1890</v>
      </c>
      <c r="AF141" s="1509" t="s">
        <v>1890</v>
      </c>
      <c r="AG141" s="1509" t="s">
        <v>1890</v>
      </c>
      <c r="AH141" s="1509" t="s">
        <v>1890</v>
      </c>
      <c r="AI141" s="1509" t="s">
        <v>1890</v>
      </c>
      <c r="AJ141" s="1509" t="s">
        <v>1890</v>
      </c>
      <c r="AK141" s="1509" t="s">
        <v>1890</v>
      </c>
      <c r="AL141" s="1509" t="s">
        <v>1890</v>
      </c>
      <c r="AM141" s="1509" t="s">
        <v>1890</v>
      </c>
      <c r="AN141" s="1509" t="s">
        <v>1890</v>
      </c>
      <c r="AO141" s="1509" t="s">
        <v>1890</v>
      </c>
      <c r="AP141" s="1509" t="s">
        <v>1890</v>
      </c>
      <c r="AQ141" s="1509" t="s">
        <v>1890</v>
      </c>
      <c r="AR141" s="1509" t="s">
        <v>1890</v>
      </c>
      <c r="AS141" s="1509" t="s">
        <v>1890</v>
      </c>
      <c r="AT141" s="1509" t="s">
        <v>1890</v>
      </c>
      <c r="AU141" s="1509" t="s">
        <v>1890</v>
      </c>
      <c r="AV141" s="1509" t="s">
        <v>1890</v>
      </c>
      <c r="AW141" s="1509" t="s">
        <v>1890</v>
      </c>
      <c r="AX141" s="1509" t="s">
        <v>1890</v>
      </c>
      <c r="AY141" s="1509" t="s">
        <v>1890</v>
      </c>
      <c r="AZ141" s="1509" t="s">
        <v>1890</v>
      </c>
      <c r="BA141" s="1509" t="s">
        <v>1890</v>
      </c>
      <c r="BB141" s="1509" t="s">
        <v>1890</v>
      </c>
      <c r="BC141" s="1509" t="s">
        <v>1890</v>
      </c>
      <c r="BD141" s="1509" t="s">
        <v>1890</v>
      </c>
      <c r="BE141" s="1509" t="s">
        <v>1890</v>
      </c>
      <c r="BF141" s="1509" t="s">
        <v>1890</v>
      </c>
      <c r="BG141" s="1509" t="s">
        <v>1890</v>
      </c>
      <c r="BH141" s="1509" t="s">
        <v>1890</v>
      </c>
      <c r="BI141" s="1509" t="s">
        <v>1890</v>
      </c>
      <c r="BJ141" s="1509" t="s">
        <v>1890</v>
      </c>
      <c r="BK141" s="1509" t="s">
        <v>1890</v>
      </c>
      <c r="BL141" s="1509" t="s">
        <v>1890</v>
      </c>
      <c r="BM141" s="1509" t="s">
        <v>1890</v>
      </c>
      <c r="BN141" s="1509" t="s">
        <v>1890</v>
      </c>
      <c r="BO141" s="1509" t="s">
        <v>1890</v>
      </c>
      <c r="BP141" s="1509" t="s">
        <v>1890</v>
      </c>
      <c r="BQ141" s="1509" t="s">
        <v>1890</v>
      </c>
      <c r="BR141" s="1509" t="s">
        <v>1890</v>
      </c>
      <c r="BS141" s="1509" t="s">
        <v>1890</v>
      </c>
      <c r="BT141" s="1509" t="s">
        <v>1890</v>
      </c>
      <c r="BU141" s="1509" t="s">
        <v>1890</v>
      </c>
      <c r="BV141" s="1509" t="s">
        <v>1890</v>
      </c>
      <c r="BW141" s="1509" t="s">
        <v>1890</v>
      </c>
      <c r="BX141" s="1509" t="s">
        <v>1890</v>
      </c>
      <c r="BY141" s="1509" t="s">
        <v>1890</v>
      </c>
      <c r="BZ141" s="1509" t="s">
        <v>1890</v>
      </c>
      <c r="CA141" s="1509" t="s">
        <v>1890</v>
      </c>
      <c r="CB141" s="1509" t="s">
        <v>1890</v>
      </c>
      <c r="CC141" s="1509" t="s">
        <v>1890</v>
      </c>
      <c r="CD141" s="1509" t="s">
        <v>1890</v>
      </c>
      <c r="CE141" s="1509" t="s">
        <v>1890</v>
      </c>
      <c r="CF141" s="1509" t="s">
        <v>1890</v>
      </c>
      <c r="CG141" s="1509" t="s">
        <v>1890</v>
      </c>
      <c r="CH141" s="1509" t="s">
        <v>1890</v>
      </c>
      <c r="CI141" s="1509" t="s">
        <v>1890</v>
      </c>
      <c r="CJ141" s="1509" t="s">
        <v>1890</v>
      </c>
      <c r="CK141" s="1509" t="s">
        <v>1890</v>
      </c>
      <c r="CL141" s="1509" t="s">
        <v>1890</v>
      </c>
      <c r="CM141" s="1509" t="s">
        <v>1890</v>
      </c>
      <c r="CN141" s="1509" t="s">
        <v>1890</v>
      </c>
      <c r="CO141" s="1509" t="s">
        <v>1890</v>
      </c>
      <c r="CP141" s="1510" t="s">
        <v>1890</v>
      </c>
      <c r="CQ141" s="1508" t="s">
        <v>1890</v>
      </c>
      <c r="CR141" s="1508" t="s">
        <v>1890</v>
      </c>
      <c r="CS141" s="1508" t="s">
        <v>1890</v>
      </c>
      <c r="CT141" s="1508" t="s">
        <v>1890</v>
      </c>
      <c r="CU141" s="1508" t="s">
        <v>1890</v>
      </c>
      <c r="CV141" s="1508" t="s">
        <v>1890</v>
      </c>
      <c r="CW141" s="1508" t="s">
        <v>1890</v>
      </c>
      <c r="CX141" s="1508" t="s">
        <v>1890</v>
      </c>
      <c r="CY141" s="1508" t="s">
        <v>1890</v>
      </c>
      <c r="CZ141" s="1508" t="s">
        <v>1890</v>
      </c>
      <c r="DA141" s="1508" t="s">
        <v>1890</v>
      </c>
      <c r="DB141" s="1508" t="s">
        <v>1890</v>
      </c>
      <c r="DC141" s="1508" t="s">
        <v>1890</v>
      </c>
      <c r="DD141" s="1508" t="s">
        <v>1890</v>
      </c>
      <c r="DE141" s="1508" t="s">
        <v>1890</v>
      </c>
      <c r="DF141" s="1508" t="s">
        <v>1890</v>
      </c>
      <c r="DG141" s="1508" t="s">
        <v>1890</v>
      </c>
      <c r="DH141" s="1508" t="s">
        <v>1890</v>
      </c>
      <c r="DI141" s="1508" t="s">
        <v>1890</v>
      </c>
      <c r="DJ141" s="1508" t="s">
        <v>1890</v>
      </c>
      <c r="DK141" s="1508" t="s">
        <v>1890</v>
      </c>
      <c r="DL141" s="1508" t="s">
        <v>1890</v>
      </c>
      <c r="DM141" s="1508" t="s">
        <v>1890</v>
      </c>
      <c r="DN141" s="1508" t="s">
        <v>1890</v>
      </c>
      <c r="DO141" s="1508" t="s">
        <v>1890</v>
      </c>
      <c r="DP141" s="1508" t="s">
        <v>1890</v>
      </c>
      <c r="DQ141" s="1508" t="s">
        <v>1890</v>
      </c>
      <c r="DR141" s="1508" t="s">
        <v>1890</v>
      </c>
      <c r="DS141" s="1508" t="s">
        <v>1890</v>
      </c>
      <c r="DT141" s="1233" t="s">
        <v>1890</v>
      </c>
      <c r="DU141" s="1233" t="s">
        <v>1890</v>
      </c>
      <c r="DV141" s="1233" t="s">
        <v>1890</v>
      </c>
      <c r="DW141" s="1233" t="s">
        <v>1890</v>
      </c>
      <c r="DX141" s="1233" t="s">
        <v>1890</v>
      </c>
      <c r="DY141" s="1233" t="s">
        <v>1890</v>
      </c>
    </row>
    <row r="142" spans="2:129" x14ac:dyDescent="0.25">
      <c r="B142" s="1668"/>
      <c r="C142" s="1505" t="s">
        <v>1624</v>
      </c>
      <c r="D142" s="1439" t="s">
        <v>1756</v>
      </c>
      <c r="E142" s="1267" t="s">
        <v>815</v>
      </c>
      <c r="F142" s="1438" t="s">
        <v>1890</v>
      </c>
      <c r="G142" s="1438" t="s">
        <v>1890</v>
      </c>
      <c r="H142" s="1439" t="s">
        <v>84</v>
      </c>
      <c r="I142" s="1476" t="s">
        <v>1890</v>
      </c>
      <c r="J142" s="1477" t="s">
        <v>1890</v>
      </c>
      <c r="K142" s="1477" t="s">
        <v>1890</v>
      </c>
      <c r="L142" s="1477" t="s">
        <v>1890</v>
      </c>
      <c r="M142" s="1477" t="s">
        <v>1890</v>
      </c>
      <c r="N142" s="1509" t="s">
        <v>1890</v>
      </c>
      <c r="O142" s="1509" t="s">
        <v>1890</v>
      </c>
      <c r="P142" s="1509" t="s">
        <v>1890</v>
      </c>
      <c r="Q142" s="1509" t="s">
        <v>1890</v>
      </c>
      <c r="R142" s="1509" t="s">
        <v>1890</v>
      </c>
      <c r="S142" s="1509" t="s">
        <v>1890</v>
      </c>
      <c r="T142" s="1509" t="s">
        <v>1890</v>
      </c>
      <c r="U142" s="1509" t="s">
        <v>1890</v>
      </c>
      <c r="V142" s="1509" t="s">
        <v>1890</v>
      </c>
      <c r="W142" s="1509" t="s">
        <v>1890</v>
      </c>
      <c r="X142" s="1509" t="s">
        <v>1890</v>
      </c>
      <c r="Y142" s="1509" t="s">
        <v>1890</v>
      </c>
      <c r="Z142" s="1509" t="s">
        <v>1890</v>
      </c>
      <c r="AA142" s="1509" t="s">
        <v>1890</v>
      </c>
      <c r="AB142" s="1509" t="s">
        <v>1890</v>
      </c>
      <c r="AC142" s="1509" t="s">
        <v>1890</v>
      </c>
      <c r="AD142" s="1509" t="s">
        <v>1890</v>
      </c>
      <c r="AE142" s="1509" t="s">
        <v>1890</v>
      </c>
      <c r="AF142" s="1509" t="s">
        <v>1890</v>
      </c>
      <c r="AG142" s="1509" t="s">
        <v>1890</v>
      </c>
      <c r="AH142" s="1509" t="s">
        <v>1890</v>
      </c>
      <c r="AI142" s="1509" t="s">
        <v>1890</v>
      </c>
      <c r="AJ142" s="1509" t="s">
        <v>1890</v>
      </c>
      <c r="AK142" s="1509" t="s">
        <v>1890</v>
      </c>
      <c r="AL142" s="1509" t="s">
        <v>1890</v>
      </c>
      <c r="AM142" s="1509" t="s">
        <v>1890</v>
      </c>
      <c r="AN142" s="1509" t="s">
        <v>1890</v>
      </c>
      <c r="AO142" s="1509" t="s">
        <v>1890</v>
      </c>
      <c r="AP142" s="1509" t="s">
        <v>1890</v>
      </c>
      <c r="AQ142" s="1509" t="s">
        <v>1890</v>
      </c>
      <c r="AR142" s="1509" t="s">
        <v>1890</v>
      </c>
      <c r="AS142" s="1509" t="s">
        <v>1890</v>
      </c>
      <c r="AT142" s="1509" t="s">
        <v>1890</v>
      </c>
      <c r="AU142" s="1509" t="s">
        <v>1890</v>
      </c>
      <c r="AV142" s="1509" t="s">
        <v>1890</v>
      </c>
      <c r="AW142" s="1509" t="s">
        <v>1890</v>
      </c>
      <c r="AX142" s="1509" t="s">
        <v>1890</v>
      </c>
      <c r="AY142" s="1509" t="s">
        <v>1890</v>
      </c>
      <c r="AZ142" s="1509" t="s">
        <v>1890</v>
      </c>
      <c r="BA142" s="1509" t="s">
        <v>1890</v>
      </c>
      <c r="BB142" s="1509" t="s">
        <v>1890</v>
      </c>
      <c r="BC142" s="1509" t="s">
        <v>1890</v>
      </c>
      <c r="BD142" s="1509" t="s">
        <v>1890</v>
      </c>
      <c r="BE142" s="1509" t="s">
        <v>1890</v>
      </c>
      <c r="BF142" s="1509" t="s">
        <v>1890</v>
      </c>
      <c r="BG142" s="1509" t="s">
        <v>1890</v>
      </c>
      <c r="BH142" s="1509" t="s">
        <v>1890</v>
      </c>
      <c r="BI142" s="1509" t="s">
        <v>1890</v>
      </c>
      <c r="BJ142" s="1509" t="s">
        <v>1890</v>
      </c>
      <c r="BK142" s="1509" t="s">
        <v>1890</v>
      </c>
      <c r="BL142" s="1509" t="s">
        <v>1890</v>
      </c>
      <c r="BM142" s="1509" t="s">
        <v>1890</v>
      </c>
      <c r="BN142" s="1509" t="s">
        <v>1890</v>
      </c>
      <c r="BO142" s="1509" t="s">
        <v>1890</v>
      </c>
      <c r="BP142" s="1509" t="s">
        <v>1890</v>
      </c>
      <c r="BQ142" s="1509" t="s">
        <v>1890</v>
      </c>
      <c r="BR142" s="1509" t="s">
        <v>1890</v>
      </c>
      <c r="BS142" s="1509" t="s">
        <v>1890</v>
      </c>
      <c r="BT142" s="1509" t="s">
        <v>1890</v>
      </c>
      <c r="BU142" s="1509" t="s">
        <v>1890</v>
      </c>
      <c r="BV142" s="1509" t="s">
        <v>1890</v>
      </c>
      <c r="BW142" s="1509" t="s">
        <v>1890</v>
      </c>
      <c r="BX142" s="1509" t="s">
        <v>1890</v>
      </c>
      <c r="BY142" s="1509" t="s">
        <v>1890</v>
      </c>
      <c r="BZ142" s="1509" t="s">
        <v>1890</v>
      </c>
      <c r="CA142" s="1509" t="s">
        <v>1890</v>
      </c>
      <c r="CB142" s="1509" t="s">
        <v>1890</v>
      </c>
      <c r="CC142" s="1509" t="s">
        <v>1890</v>
      </c>
      <c r="CD142" s="1509" t="s">
        <v>1890</v>
      </c>
      <c r="CE142" s="1509" t="s">
        <v>1890</v>
      </c>
      <c r="CF142" s="1509" t="s">
        <v>1890</v>
      </c>
      <c r="CG142" s="1509" t="s">
        <v>1890</v>
      </c>
      <c r="CH142" s="1509" t="s">
        <v>1890</v>
      </c>
      <c r="CI142" s="1509" t="s">
        <v>1890</v>
      </c>
      <c r="CJ142" s="1509" t="s">
        <v>1890</v>
      </c>
      <c r="CK142" s="1509" t="s">
        <v>1890</v>
      </c>
      <c r="CL142" s="1509" t="s">
        <v>1890</v>
      </c>
      <c r="CM142" s="1509" t="s">
        <v>1890</v>
      </c>
      <c r="CN142" s="1509" t="s">
        <v>1890</v>
      </c>
      <c r="CO142" s="1509" t="s">
        <v>1890</v>
      </c>
      <c r="CP142" s="1510" t="s">
        <v>1890</v>
      </c>
      <c r="CQ142" s="1508" t="s">
        <v>1890</v>
      </c>
      <c r="CR142" s="1508" t="s">
        <v>1890</v>
      </c>
      <c r="CS142" s="1508" t="s">
        <v>1890</v>
      </c>
      <c r="CT142" s="1508" t="s">
        <v>1890</v>
      </c>
      <c r="CU142" s="1508" t="s">
        <v>1890</v>
      </c>
      <c r="CV142" s="1508" t="s">
        <v>1890</v>
      </c>
      <c r="CW142" s="1508" t="s">
        <v>1890</v>
      </c>
      <c r="CX142" s="1508" t="s">
        <v>1890</v>
      </c>
      <c r="CY142" s="1508" t="s">
        <v>1890</v>
      </c>
      <c r="CZ142" s="1508" t="s">
        <v>1890</v>
      </c>
      <c r="DA142" s="1508" t="s">
        <v>1890</v>
      </c>
      <c r="DB142" s="1508" t="s">
        <v>1890</v>
      </c>
      <c r="DC142" s="1508" t="s">
        <v>1890</v>
      </c>
      <c r="DD142" s="1508" t="s">
        <v>1890</v>
      </c>
      <c r="DE142" s="1508" t="s">
        <v>1890</v>
      </c>
      <c r="DF142" s="1508" t="s">
        <v>1890</v>
      </c>
      <c r="DG142" s="1508" t="s">
        <v>1890</v>
      </c>
      <c r="DH142" s="1508" t="s">
        <v>1890</v>
      </c>
      <c r="DI142" s="1508" t="s">
        <v>1890</v>
      </c>
      <c r="DJ142" s="1508" t="s">
        <v>1890</v>
      </c>
      <c r="DK142" s="1508" t="s">
        <v>1890</v>
      </c>
      <c r="DL142" s="1508" t="s">
        <v>1890</v>
      </c>
      <c r="DM142" s="1508" t="s">
        <v>1890</v>
      </c>
      <c r="DN142" s="1508" t="s">
        <v>1890</v>
      </c>
      <c r="DO142" s="1508" t="s">
        <v>1890</v>
      </c>
      <c r="DP142" s="1508" t="s">
        <v>1890</v>
      </c>
      <c r="DQ142" s="1508" t="s">
        <v>1890</v>
      </c>
      <c r="DR142" s="1508" t="s">
        <v>1890</v>
      </c>
      <c r="DS142" s="1508" t="s">
        <v>1890</v>
      </c>
      <c r="DT142" s="1233" t="s">
        <v>1890</v>
      </c>
      <c r="DU142" s="1233" t="s">
        <v>1890</v>
      </c>
      <c r="DV142" s="1233" t="s">
        <v>1890</v>
      </c>
      <c r="DW142" s="1233" t="s">
        <v>1890</v>
      </c>
      <c r="DX142" s="1233" t="s">
        <v>1890</v>
      </c>
      <c r="DY142" s="1233" t="s">
        <v>1890</v>
      </c>
    </row>
    <row r="143" spans="2:129" x14ac:dyDescent="0.25">
      <c r="B143" s="1668"/>
      <c r="C143" s="1505" t="s">
        <v>1624</v>
      </c>
      <c r="D143" s="1439" t="s">
        <v>1756</v>
      </c>
      <c r="E143" s="1267" t="s">
        <v>812</v>
      </c>
      <c r="F143" s="1438" t="s">
        <v>1890</v>
      </c>
      <c r="G143" s="1438" t="s">
        <v>1890</v>
      </c>
      <c r="H143" s="1439" t="s">
        <v>84</v>
      </c>
      <c r="I143" s="1476" t="s">
        <v>1890</v>
      </c>
      <c r="J143" s="1477" t="s">
        <v>1890</v>
      </c>
      <c r="K143" s="1477" t="s">
        <v>1890</v>
      </c>
      <c r="L143" s="1477" t="s">
        <v>1890</v>
      </c>
      <c r="M143" s="1477" t="s">
        <v>1890</v>
      </c>
      <c r="N143" s="1509" t="s">
        <v>1890</v>
      </c>
      <c r="O143" s="1509">
        <v>0.35845672415436952</v>
      </c>
      <c r="P143" s="1509">
        <v>0.38650133086546995</v>
      </c>
      <c r="Q143" s="1509">
        <v>0.4124071951395849</v>
      </c>
      <c r="R143" s="1509">
        <v>0.43634063991797534</v>
      </c>
      <c r="S143" s="1509">
        <v>0.458453061724097</v>
      </c>
      <c r="T143" s="1509">
        <v>0.47888732769980225</v>
      </c>
      <c r="U143" s="1509">
        <v>0.49777564325993973</v>
      </c>
      <c r="V143" s="1509">
        <v>0.51523528740155244</v>
      </c>
      <c r="W143" s="1509">
        <v>0.53137927443088195</v>
      </c>
      <c r="X143" s="1509">
        <v>0.54630782458176497</v>
      </c>
      <c r="Y143" s="1509">
        <v>0.56011478770615375</v>
      </c>
      <c r="Z143" s="1509">
        <v>0.5728896690022458</v>
      </c>
      <c r="AA143" s="1509">
        <v>0.58470925955878694</v>
      </c>
      <c r="AB143" s="1509">
        <v>0.59565032381020544</v>
      </c>
      <c r="AC143" s="1509">
        <v>0.60577896446392554</v>
      </c>
      <c r="AD143" s="1509">
        <v>0.6151612842273716</v>
      </c>
      <c r="AE143" s="1509">
        <v>0.62385272408096393</v>
      </c>
      <c r="AF143" s="1509">
        <v>0.63190446031432124</v>
      </c>
      <c r="AG143" s="1509">
        <v>0.63936980156246315</v>
      </c>
      <c r="AH143" s="1509">
        <v>0.64629352707880605</v>
      </c>
      <c r="AI143" s="1509">
        <v>0.65271615142596517</v>
      </c>
      <c r="AJ143" s="1509">
        <v>0.65867818916655485</v>
      </c>
      <c r="AK143" s="1509">
        <v>0.6642116254815873</v>
      </c>
      <c r="AL143" s="1509">
        <v>0.66935271024287546</v>
      </c>
      <c r="AM143" s="1509">
        <v>0.67413129628603063</v>
      </c>
      <c r="AN143" s="1509">
        <v>0.67814650267570531</v>
      </c>
      <c r="AO143" s="1509">
        <v>0.68185465132766732</v>
      </c>
      <c r="AP143" s="1509">
        <v>0.68527706569592428</v>
      </c>
      <c r="AQ143" s="1509">
        <v>0.68843506923448428</v>
      </c>
      <c r="AR143" s="1509">
        <v>0.69134998539735482</v>
      </c>
      <c r="AS143" s="1509">
        <v>0.69404100529314317</v>
      </c>
      <c r="AT143" s="1509">
        <v>0.69652732003045636</v>
      </c>
      <c r="AU143" s="1509">
        <v>0.69882172368169915</v>
      </c>
      <c r="AV143" s="1509">
        <v>0.70094127501007764</v>
      </c>
      <c r="AW143" s="1509">
        <v>0.70289876808799656</v>
      </c>
      <c r="AX143" s="1509">
        <v>0.70470486464245985</v>
      </c>
      <c r="AY143" s="1509">
        <v>0.70637449109127315</v>
      </c>
      <c r="AZ143" s="1509">
        <v>0.70791404447063866</v>
      </c>
      <c r="BA143" s="1509">
        <v>0.70933418650756019</v>
      </c>
      <c r="BB143" s="1509">
        <v>0.7106455789290419</v>
      </c>
      <c r="BC143" s="1509">
        <v>0.71185888346208748</v>
      </c>
      <c r="BD143" s="1509">
        <v>0.71297836479749865</v>
      </c>
      <c r="BE143" s="1509">
        <v>0.71401041997147774</v>
      </c>
      <c r="BF143" s="1509">
        <v>0.71496571071102866</v>
      </c>
      <c r="BG143" s="1509">
        <v>0.7158485017069528</v>
      </c>
      <c r="BH143" s="1509">
        <v>0.716663057650052</v>
      </c>
      <c r="BI143" s="1509">
        <v>0.71741364323112777</v>
      </c>
      <c r="BJ143" s="1509">
        <v>0.71810878783178311</v>
      </c>
      <c r="BK143" s="1509">
        <v>0.71875275614281953</v>
      </c>
      <c r="BL143" s="1509">
        <v>0.71934768050963804</v>
      </c>
      <c r="BM143" s="1509">
        <v>0.71989569327763936</v>
      </c>
      <c r="BN143" s="1509">
        <v>0.72040105913762487</v>
      </c>
      <c r="BO143" s="1509">
        <v>0.72086804278039651</v>
      </c>
      <c r="BP143" s="1509">
        <v>0.72129877655135466</v>
      </c>
      <c r="BQ143" s="1509">
        <v>0.72169965748670195</v>
      </c>
      <c r="BR143" s="1509">
        <v>0.72206855324103747</v>
      </c>
      <c r="BS143" s="1509">
        <v>0.72241186085056353</v>
      </c>
      <c r="BT143" s="1509">
        <v>0.72272744796987942</v>
      </c>
      <c r="BU143" s="1509">
        <v>0.72301957928978677</v>
      </c>
      <c r="BV143" s="1509">
        <v>0.72328825481028536</v>
      </c>
      <c r="BW143" s="1509">
        <v>0.72353773922217712</v>
      </c>
      <c r="BX143" s="1509">
        <v>0.72376803252546162</v>
      </c>
      <c r="BY143" s="1509">
        <v>0.72397913472013919</v>
      </c>
      <c r="BZ143" s="1509">
        <v>0.72417317815161042</v>
      </c>
      <c r="CA143" s="1509">
        <v>0.72435229516527611</v>
      </c>
      <c r="CB143" s="1509">
        <v>0.72451861810653728</v>
      </c>
      <c r="CC143" s="1509">
        <v>0.72467214697539362</v>
      </c>
      <c r="CD143" s="1509">
        <v>0.72481501411724614</v>
      </c>
      <c r="CE143" s="1509">
        <v>0.72494935187749554</v>
      </c>
      <c r="CF143" s="1509">
        <v>0.72507302791074091</v>
      </c>
      <c r="CG143" s="1509">
        <v>0.72518817456238316</v>
      </c>
      <c r="CH143" s="1509">
        <v>0.7252947918324224</v>
      </c>
      <c r="CI143" s="1509">
        <v>0.72539501206625912</v>
      </c>
      <c r="CJ143" s="1509">
        <v>0.72548670291849282</v>
      </c>
      <c r="CK143" s="1509">
        <v>0.72557412907992502</v>
      </c>
      <c r="CL143" s="1509" t="s">
        <v>1890</v>
      </c>
      <c r="CM143" s="1509" t="s">
        <v>1890</v>
      </c>
      <c r="CN143" s="1509" t="s">
        <v>1890</v>
      </c>
      <c r="CO143" s="1509" t="s">
        <v>1890</v>
      </c>
      <c r="CP143" s="1510" t="s">
        <v>1890</v>
      </c>
      <c r="CQ143" s="1508" t="s">
        <v>1890</v>
      </c>
      <c r="CR143" s="1508" t="s">
        <v>1890</v>
      </c>
      <c r="CS143" s="1508" t="s">
        <v>1890</v>
      </c>
      <c r="CT143" s="1508" t="s">
        <v>1890</v>
      </c>
      <c r="CU143" s="1508" t="s">
        <v>1890</v>
      </c>
      <c r="CV143" s="1508" t="s">
        <v>1890</v>
      </c>
      <c r="CW143" s="1508" t="s">
        <v>1890</v>
      </c>
      <c r="CX143" s="1508" t="s">
        <v>1890</v>
      </c>
      <c r="CY143" s="1508" t="s">
        <v>1890</v>
      </c>
      <c r="CZ143" s="1508" t="s">
        <v>1890</v>
      </c>
      <c r="DA143" s="1508" t="s">
        <v>1890</v>
      </c>
      <c r="DB143" s="1508" t="s">
        <v>1890</v>
      </c>
      <c r="DC143" s="1508" t="s">
        <v>1890</v>
      </c>
      <c r="DD143" s="1508" t="s">
        <v>1890</v>
      </c>
      <c r="DE143" s="1508" t="s">
        <v>1890</v>
      </c>
      <c r="DF143" s="1508" t="s">
        <v>1890</v>
      </c>
      <c r="DG143" s="1508" t="s">
        <v>1890</v>
      </c>
      <c r="DH143" s="1508" t="s">
        <v>1890</v>
      </c>
      <c r="DI143" s="1508" t="s">
        <v>1890</v>
      </c>
      <c r="DJ143" s="1508" t="s">
        <v>1890</v>
      </c>
      <c r="DK143" s="1508" t="s">
        <v>1890</v>
      </c>
      <c r="DL143" s="1508" t="s">
        <v>1890</v>
      </c>
      <c r="DM143" s="1508" t="s">
        <v>1890</v>
      </c>
      <c r="DN143" s="1508" t="s">
        <v>1890</v>
      </c>
      <c r="DO143" s="1508" t="s">
        <v>1890</v>
      </c>
      <c r="DP143" s="1508" t="s">
        <v>1890</v>
      </c>
      <c r="DQ143" s="1508" t="s">
        <v>1890</v>
      </c>
      <c r="DR143" s="1508" t="s">
        <v>1890</v>
      </c>
      <c r="DS143" s="1508" t="s">
        <v>1890</v>
      </c>
      <c r="DT143" s="1233" t="s">
        <v>1890</v>
      </c>
      <c r="DU143" s="1233" t="s">
        <v>1890</v>
      </c>
      <c r="DV143" s="1233" t="s">
        <v>1890</v>
      </c>
      <c r="DW143" s="1233" t="s">
        <v>1890</v>
      </c>
      <c r="DX143" s="1233" t="s">
        <v>1890</v>
      </c>
      <c r="DY143" s="1233" t="s">
        <v>1890</v>
      </c>
    </row>
    <row r="144" spans="2:129" x14ac:dyDescent="0.25">
      <c r="B144" s="1668"/>
      <c r="C144" s="1505" t="s">
        <v>1624</v>
      </c>
      <c r="D144" s="1439" t="s">
        <v>1756</v>
      </c>
      <c r="E144" s="1267" t="s">
        <v>813</v>
      </c>
      <c r="F144" s="1438" t="s">
        <v>1890</v>
      </c>
      <c r="G144" s="1438" t="s">
        <v>1890</v>
      </c>
      <c r="H144" s="1439" t="s">
        <v>84</v>
      </c>
      <c r="I144" s="1476" t="s">
        <v>1890</v>
      </c>
      <c r="J144" s="1477" t="s">
        <v>1890</v>
      </c>
      <c r="K144" s="1477" t="s">
        <v>1890</v>
      </c>
      <c r="L144" s="1477" t="s">
        <v>1890</v>
      </c>
      <c r="M144" s="1477" t="s">
        <v>1890</v>
      </c>
      <c r="N144" s="1509" t="s">
        <v>1890</v>
      </c>
      <c r="O144" s="1509" t="s">
        <v>1890</v>
      </c>
      <c r="P144" s="1509" t="s">
        <v>1890</v>
      </c>
      <c r="Q144" s="1509" t="s">
        <v>1890</v>
      </c>
      <c r="R144" s="1509" t="s">
        <v>1890</v>
      </c>
      <c r="S144" s="1509" t="s">
        <v>1890</v>
      </c>
      <c r="T144" s="1509" t="s">
        <v>1890</v>
      </c>
      <c r="U144" s="1509" t="s">
        <v>1890</v>
      </c>
      <c r="V144" s="1509" t="s">
        <v>1890</v>
      </c>
      <c r="W144" s="1509" t="s">
        <v>1890</v>
      </c>
      <c r="X144" s="1509" t="s">
        <v>1890</v>
      </c>
      <c r="Y144" s="1509" t="s">
        <v>1890</v>
      </c>
      <c r="Z144" s="1509" t="s">
        <v>1890</v>
      </c>
      <c r="AA144" s="1509" t="s">
        <v>1890</v>
      </c>
      <c r="AB144" s="1509" t="s">
        <v>1890</v>
      </c>
      <c r="AC144" s="1509" t="s">
        <v>1890</v>
      </c>
      <c r="AD144" s="1509" t="s">
        <v>1890</v>
      </c>
      <c r="AE144" s="1509" t="s">
        <v>1890</v>
      </c>
      <c r="AF144" s="1509" t="s">
        <v>1890</v>
      </c>
      <c r="AG144" s="1509" t="s">
        <v>1890</v>
      </c>
      <c r="AH144" s="1509" t="s">
        <v>1890</v>
      </c>
      <c r="AI144" s="1509" t="s">
        <v>1890</v>
      </c>
      <c r="AJ144" s="1509" t="s">
        <v>1890</v>
      </c>
      <c r="AK144" s="1509" t="s">
        <v>1890</v>
      </c>
      <c r="AL144" s="1509" t="s">
        <v>1890</v>
      </c>
      <c r="AM144" s="1509" t="s">
        <v>1890</v>
      </c>
      <c r="AN144" s="1509" t="s">
        <v>1890</v>
      </c>
      <c r="AO144" s="1509" t="s">
        <v>1890</v>
      </c>
      <c r="AP144" s="1509" t="s">
        <v>1890</v>
      </c>
      <c r="AQ144" s="1509" t="s">
        <v>1890</v>
      </c>
      <c r="AR144" s="1509" t="s">
        <v>1890</v>
      </c>
      <c r="AS144" s="1509" t="s">
        <v>1890</v>
      </c>
      <c r="AT144" s="1509" t="s">
        <v>1890</v>
      </c>
      <c r="AU144" s="1509" t="s">
        <v>1890</v>
      </c>
      <c r="AV144" s="1509" t="s">
        <v>1890</v>
      </c>
      <c r="AW144" s="1509" t="s">
        <v>1890</v>
      </c>
      <c r="AX144" s="1509" t="s">
        <v>1890</v>
      </c>
      <c r="AY144" s="1509" t="s">
        <v>1890</v>
      </c>
      <c r="AZ144" s="1509" t="s">
        <v>1890</v>
      </c>
      <c r="BA144" s="1509" t="s">
        <v>1890</v>
      </c>
      <c r="BB144" s="1509" t="s">
        <v>1890</v>
      </c>
      <c r="BC144" s="1509" t="s">
        <v>1890</v>
      </c>
      <c r="BD144" s="1509" t="s">
        <v>1890</v>
      </c>
      <c r="BE144" s="1509" t="s">
        <v>1890</v>
      </c>
      <c r="BF144" s="1509" t="s">
        <v>1890</v>
      </c>
      <c r="BG144" s="1509" t="s">
        <v>1890</v>
      </c>
      <c r="BH144" s="1509" t="s">
        <v>1890</v>
      </c>
      <c r="BI144" s="1509" t="s">
        <v>1890</v>
      </c>
      <c r="BJ144" s="1509" t="s">
        <v>1890</v>
      </c>
      <c r="BK144" s="1509" t="s">
        <v>1890</v>
      </c>
      <c r="BL144" s="1509" t="s">
        <v>1890</v>
      </c>
      <c r="BM144" s="1509" t="s">
        <v>1890</v>
      </c>
      <c r="BN144" s="1509" t="s">
        <v>1890</v>
      </c>
      <c r="BO144" s="1509" t="s">
        <v>1890</v>
      </c>
      <c r="BP144" s="1509" t="s">
        <v>1890</v>
      </c>
      <c r="BQ144" s="1509" t="s">
        <v>1890</v>
      </c>
      <c r="BR144" s="1509" t="s">
        <v>1890</v>
      </c>
      <c r="BS144" s="1509" t="s">
        <v>1890</v>
      </c>
      <c r="BT144" s="1509" t="s">
        <v>1890</v>
      </c>
      <c r="BU144" s="1509" t="s">
        <v>1890</v>
      </c>
      <c r="BV144" s="1509" t="s">
        <v>1890</v>
      </c>
      <c r="BW144" s="1509" t="s">
        <v>1890</v>
      </c>
      <c r="BX144" s="1509" t="s">
        <v>1890</v>
      </c>
      <c r="BY144" s="1509" t="s">
        <v>1890</v>
      </c>
      <c r="BZ144" s="1509" t="s">
        <v>1890</v>
      </c>
      <c r="CA144" s="1509" t="s">
        <v>1890</v>
      </c>
      <c r="CB144" s="1509" t="s">
        <v>1890</v>
      </c>
      <c r="CC144" s="1509" t="s">
        <v>1890</v>
      </c>
      <c r="CD144" s="1509" t="s">
        <v>1890</v>
      </c>
      <c r="CE144" s="1509" t="s">
        <v>1890</v>
      </c>
      <c r="CF144" s="1509" t="s">
        <v>1890</v>
      </c>
      <c r="CG144" s="1509" t="s">
        <v>1890</v>
      </c>
      <c r="CH144" s="1509" t="s">
        <v>1890</v>
      </c>
      <c r="CI144" s="1509" t="s">
        <v>1890</v>
      </c>
      <c r="CJ144" s="1509" t="s">
        <v>1890</v>
      </c>
      <c r="CK144" s="1509" t="s">
        <v>1890</v>
      </c>
      <c r="CL144" s="1509" t="s">
        <v>1890</v>
      </c>
      <c r="CM144" s="1509" t="s">
        <v>1890</v>
      </c>
      <c r="CN144" s="1509" t="s">
        <v>1890</v>
      </c>
      <c r="CO144" s="1509" t="s">
        <v>1890</v>
      </c>
      <c r="CP144" s="1510" t="s">
        <v>1890</v>
      </c>
      <c r="CQ144" s="1508" t="s">
        <v>1890</v>
      </c>
      <c r="CR144" s="1508" t="s">
        <v>1890</v>
      </c>
      <c r="CS144" s="1508" t="s">
        <v>1890</v>
      </c>
      <c r="CT144" s="1508" t="s">
        <v>1890</v>
      </c>
      <c r="CU144" s="1508" t="s">
        <v>1890</v>
      </c>
      <c r="CV144" s="1508" t="s">
        <v>1890</v>
      </c>
      <c r="CW144" s="1508" t="s">
        <v>1890</v>
      </c>
      <c r="CX144" s="1508" t="s">
        <v>1890</v>
      </c>
      <c r="CY144" s="1508" t="s">
        <v>1890</v>
      </c>
      <c r="CZ144" s="1508" t="s">
        <v>1890</v>
      </c>
      <c r="DA144" s="1508" t="s">
        <v>1890</v>
      </c>
      <c r="DB144" s="1508" t="s">
        <v>1890</v>
      </c>
      <c r="DC144" s="1508" t="s">
        <v>1890</v>
      </c>
      <c r="DD144" s="1508" t="s">
        <v>1890</v>
      </c>
      <c r="DE144" s="1508" t="s">
        <v>1890</v>
      </c>
      <c r="DF144" s="1508" t="s">
        <v>1890</v>
      </c>
      <c r="DG144" s="1508" t="s">
        <v>1890</v>
      </c>
      <c r="DH144" s="1508" t="s">
        <v>1890</v>
      </c>
      <c r="DI144" s="1508" t="s">
        <v>1890</v>
      </c>
      <c r="DJ144" s="1508" t="s">
        <v>1890</v>
      </c>
      <c r="DK144" s="1508" t="s">
        <v>1890</v>
      </c>
      <c r="DL144" s="1508" t="s">
        <v>1890</v>
      </c>
      <c r="DM144" s="1508" t="s">
        <v>1890</v>
      </c>
      <c r="DN144" s="1508" t="s">
        <v>1890</v>
      </c>
      <c r="DO144" s="1508" t="s">
        <v>1890</v>
      </c>
      <c r="DP144" s="1508" t="s">
        <v>1890</v>
      </c>
      <c r="DQ144" s="1508" t="s">
        <v>1890</v>
      </c>
      <c r="DR144" s="1508" t="s">
        <v>1890</v>
      </c>
      <c r="DS144" s="1508" t="s">
        <v>1890</v>
      </c>
      <c r="DT144" s="1233" t="s">
        <v>1890</v>
      </c>
      <c r="DU144" s="1233" t="s">
        <v>1890</v>
      </c>
      <c r="DV144" s="1233" t="s">
        <v>1890</v>
      </c>
      <c r="DW144" s="1233" t="s">
        <v>1890</v>
      </c>
      <c r="DX144" s="1233" t="s">
        <v>1890</v>
      </c>
      <c r="DY144" s="1233" t="s">
        <v>1890</v>
      </c>
    </row>
    <row r="145" spans="2:129" x14ac:dyDescent="0.25">
      <c r="B145" s="1668"/>
      <c r="C145" s="1505" t="s">
        <v>1624</v>
      </c>
      <c r="D145" s="1439" t="s">
        <v>1756</v>
      </c>
      <c r="E145" s="1267" t="s">
        <v>831</v>
      </c>
      <c r="F145" s="1438" t="s">
        <v>1890</v>
      </c>
      <c r="G145" s="1438" t="s">
        <v>1890</v>
      </c>
      <c r="H145" s="1439" t="s">
        <v>84</v>
      </c>
      <c r="I145" s="1476" t="s">
        <v>1890</v>
      </c>
      <c r="J145" s="1477" t="s">
        <v>1890</v>
      </c>
      <c r="K145" s="1477" t="s">
        <v>1890</v>
      </c>
      <c r="L145" s="1477" t="s">
        <v>1890</v>
      </c>
      <c r="M145" s="1477" t="s">
        <v>1890</v>
      </c>
      <c r="N145" s="1509" t="s">
        <v>1890</v>
      </c>
      <c r="O145" s="1509">
        <v>3.5000000000000003E-2</v>
      </c>
      <c r="P145" s="1509">
        <v>3.5000000000000003E-2</v>
      </c>
      <c r="Q145" s="1509">
        <v>3.5000000000000003E-2</v>
      </c>
      <c r="R145" s="1509">
        <v>3.5000000000000003E-2</v>
      </c>
      <c r="S145" s="1509">
        <v>3.5000000000000003E-2</v>
      </c>
      <c r="T145" s="1509">
        <v>3.5000000000000003E-2</v>
      </c>
      <c r="U145" s="1509">
        <v>3.5000000000000003E-2</v>
      </c>
      <c r="V145" s="1509">
        <v>3.5000000000000003E-2</v>
      </c>
      <c r="W145" s="1509">
        <v>3.5000000000000003E-2</v>
      </c>
      <c r="X145" s="1509">
        <v>3.5000000000000003E-2</v>
      </c>
      <c r="Y145" s="1509">
        <v>3.5000000000000003E-2</v>
      </c>
      <c r="Z145" s="1509">
        <v>3.5000000000000003E-2</v>
      </c>
      <c r="AA145" s="1509">
        <v>3.5000000000000003E-2</v>
      </c>
      <c r="AB145" s="1509">
        <v>3.5000000000000003E-2</v>
      </c>
      <c r="AC145" s="1509">
        <v>3.5000000000000003E-2</v>
      </c>
      <c r="AD145" s="1509">
        <v>3.5000000000000003E-2</v>
      </c>
      <c r="AE145" s="1509">
        <v>3.5000000000000003E-2</v>
      </c>
      <c r="AF145" s="1509">
        <v>3.5000000000000003E-2</v>
      </c>
      <c r="AG145" s="1509">
        <v>3.5000000000000003E-2</v>
      </c>
      <c r="AH145" s="1509">
        <v>3.5000000000000003E-2</v>
      </c>
      <c r="AI145" s="1509">
        <v>3.5000000000000003E-2</v>
      </c>
      <c r="AJ145" s="1509">
        <v>3.5000000000000003E-2</v>
      </c>
      <c r="AK145" s="1509">
        <v>3.5000000000000003E-2</v>
      </c>
      <c r="AL145" s="1509">
        <v>3.5000000000000003E-2</v>
      </c>
      <c r="AM145" s="1509">
        <v>3.5000000000000003E-2</v>
      </c>
      <c r="AN145" s="1509">
        <v>3.5000000000000003E-2</v>
      </c>
      <c r="AO145" s="1509">
        <v>3.5000000000000003E-2</v>
      </c>
      <c r="AP145" s="1509">
        <v>3.5000000000000003E-2</v>
      </c>
      <c r="AQ145" s="1509">
        <v>3.5000000000000003E-2</v>
      </c>
      <c r="AR145" s="1509">
        <v>3.5000000000000003E-2</v>
      </c>
      <c r="AS145" s="1509">
        <v>0.03</v>
      </c>
      <c r="AT145" s="1509">
        <v>0.03</v>
      </c>
      <c r="AU145" s="1509">
        <v>0.03</v>
      </c>
      <c r="AV145" s="1509">
        <v>0.03</v>
      </c>
      <c r="AW145" s="1509">
        <v>0.03</v>
      </c>
      <c r="AX145" s="1509">
        <v>0.03</v>
      </c>
      <c r="AY145" s="1509">
        <v>0.03</v>
      </c>
      <c r="AZ145" s="1509">
        <v>0.03</v>
      </c>
      <c r="BA145" s="1509">
        <v>0.03</v>
      </c>
      <c r="BB145" s="1509">
        <v>0.03</v>
      </c>
      <c r="BC145" s="1509">
        <v>0.03</v>
      </c>
      <c r="BD145" s="1509">
        <v>0.03</v>
      </c>
      <c r="BE145" s="1509">
        <v>0.03</v>
      </c>
      <c r="BF145" s="1509">
        <v>0.03</v>
      </c>
      <c r="BG145" s="1509">
        <v>0.03</v>
      </c>
      <c r="BH145" s="1509">
        <v>0.03</v>
      </c>
      <c r="BI145" s="1509">
        <v>0.03</v>
      </c>
      <c r="BJ145" s="1509">
        <v>0.03</v>
      </c>
      <c r="BK145" s="1509">
        <v>0.03</v>
      </c>
      <c r="BL145" s="1509">
        <v>0.03</v>
      </c>
      <c r="BM145" s="1509">
        <v>0.03</v>
      </c>
      <c r="BN145" s="1509">
        <v>0.03</v>
      </c>
      <c r="BO145" s="1509">
        <v>0.03</v>
      </c>
      <c r="BP145" s="1509">
        <v>0.03</v>
      </c>
      <c r="BQ145" s="1509">
        <v>0.03</v>
      </c>
      <c r="BR145" s="1509">
        <v>0.03</v>
      </c>
      <c r="BS145" s="1509">
        <v>0.03</v>
      </c>
      <c r="BT145" s="1509">
        <v>0.03</v>
      </c>
      <c r="BU145" s="1509">
        <v>0.03</v>
      </c>
      <c r="BV145" s="1509">
        <v>0.03</v>
      </c>
      <c r="BW145" s="1509">
        <v>0.03</v>
      </c>
      <c r="BX145" s="1509">
        <v>0.03</v>
      </c>
      <c r="BY145" s="1509">
        <v>0.03</v>
      </c>
      <c r="BZ145" s="1509">
        <v>0.03</v>
      </c>
      <c r="CA145" s="1509">
        <v>0.03</v>
      </c>
      <c r="CB145" s="1509">
        <v>0.03</v>
      </c>
      <c r="CC145" s="1509">
        <v>0.03</v>
      </c>
      <c r="CD145" s="1509">
        <v>0.03</v>
      </c>
      <c r="CE145" s="1509">
        <v>0.03</v>
      </c>
      <c r="CF145" s="1509">
        <v>0.03</v>
      </c>
      <c r="CG145" s="1509">
        <v>0.03</v>
      </c>
      <c r="CH145" s="1509">
        <v>0.03</v>
      </c>
      <c r="CI145" s="1509">
        <v>0.03</v>
      </c>
      <c r="CJ145" s="1509">
        <v>0.03</v>
      </c>
      <c r="CK145" s="1509">
        <v>0.03</v>
      </c>
      <c r="CL145" s="1509">
        <v>2.5000000000000001E-2</v>
      </c>
      <c r="CM145" s="1509">
        <v>2.5000000000000001E-2</v>
      </c>
      <c r="CN145" s="1509">
        <v>2.5000000000000001E-2</v>
      </c>
      <c r="CO145" s="1509">
        <v>2.5000000000000001E-2</v>
      </c>
      <c r="CP145" s="1510">
        <v>2.5000000000000001E-2</v>
      </c>
      <c r="CQ145" s="1508" t="s">
        <v>1890</v>
      </c>
      <c r="CR145" s="1508" t="s">
        <v>1890</v>
      </c>
      <c r="CS145" s="1508" t="s">
        <v>1890</v>
      </c>
      <c r="CT145" s="1508" t="s">
        <v>1890</v>
      </c>
      <c r="CU145" s="1508" t="s">
        <v>1890</v>
      </c>
      <c r="CV145" s="1508" t="s">
        <v>1890</v>
      </c>
      <c r="CW145" s="1508" t="s">
        <v>1890</v>
      </c>
      <c r="CX145" s="1508" t="s">
        <v>1890</v>
      </c>
      <c r="CY145" s="1508" t="s">
        <v>1890</v>
      </c>
      <c r="CZ145" s="1508" t="s">
        <v>1890</v>
      </c>
      <c r="DA145" s="1508" t="s">
        <v>1890</v>
      </c>
      <c r="DB145" s="1508" t="s">
        <v>1890</v>
      </c>
      <c r="DC145" s="1508" t="s">
        <v>1890</v>
      </c>
      <c r="DD145" s="1508" t="s">
        <v>1890</v>
      </c>
      <c r="DE145" s="1508" t="s">
        <v>1890</v>
      </c>
      <c r="DF145" s="1508" t="s">
        <v>1890</v>
      </c>
      <c r="DG145" s="1508" t="s">
        <v>1890</v>
      </c>
      <c r="DH145" s="1508" t="s">
        <v>1890</v>
      </c>
      <c r="DI145" s="1508" t="s">
        <v>1890</v>
      </c>
      <c r="DJ145" s="1508" t="s">
        <v>1890</v>
      </c>
      <c r="DK145" s="1508" t="s">
        <v>1890</v>
      </c>
      <c r="DL145" s="1508" t="s">
        <v>1890</v>
      </c>
      <c r="DM145" s="1508" t="s">
        <v>1890</v>
      </c>
      <c r="DN145" s="1508" t="s">
        <v>1890</v>
      </c>
      <c r="DO145" s="1508" t="s">
        <v>1890</v>
      </c>
      <c r="DP145" s="1508" t="s">
        <v>1890</v>
      </c>
      <c r="DQ145" s="1508" t="s">
        <v>1890</v>
      </c>
      <c r="DR145" s="1508" t="s">
        <v>1890</v>
      </c>
      <c r="DS145" s="1508" t="s">
        <v>1890</v>
      </c>
      <c r="DT145" s="1233" t="s">
        <v>1890</v>
      </c>
      <c r="DU145" s="1233" t="s">
        <v>1890</v>
      </c>
      <c r="DV145" s="1233" t="s">
        <v>1890</v>
      </c>
      <c r="DW145" s="1233" t="s">
        <v>1890</v>
      </c>
      <c r="DX145" s="1233" t="s">
        <v>1890</v>
      </c>
      <c r="DY145" s="1233" t="s">
        <v>1890</v>
      </c>
    </row>
    <row r="146" spans="2:129" x14ac:dyDescent="0.25">
      <c r="B146" s="1668"/>
      <c r="C146" s="1505" t="s">
        <v>1624</v>
      </c>
      <c r="D146" s="1439" t="s">
        <v>1756</v>
      </c>
      <c r="E146" s="1267" t="s">
        <v>814</v>
      </c>
      <c r="F146" s="1438" t="s">
        <v>1890</v>
      </c>
      <c r="G146" s="1438" t="s">
        <v>1890</v>
      </c>
      <c r="H146" s="1439" t="s">
        <v>84</v>
      </c>
      <c r="I146" s="1476" t="s">
        <v>1890</v>
      </c>
      <c r="J146" s="1477" t="s">
        <v>1890</v>
      </c>
      <c r="K146" s="1477" t="s">
        <v>1890</v>
      </c>
      <c r="L146" s="1477" t="s">
        <v>1890</v>
      </c>
      <c r="M146" s="1477" t="s">
        <v>1890</v>
      </c>
      <c r="N146" s="1509" t="s">
        <v>1890</v>
      </c>
      <c r="O146" s="1509">
        <v>0.96618357487922713</v>
      </c>
      <c r="P146" s="1509">
        <v>0.93351070036640305</v>
      </c>
      <c r="Q146" s="1509">
        <v>0.90194270566802237</v>
      </c>
      <c r="R146" s="1509">
        <v>0.87144222769857238</v>
      </c>
      <c r="S146" s="1509">
        <v>0.84197316685852408</v>
      </c>
      <c r="T146" s="1509">
        <v>0.81350064430775282</v>
      </c>
      <c r="U146" s="1509">
        <v>0.78599096068381924</v>
      </c>
      <c r="V146" s="1509">
        <v>0.75941155621625056</v>
      </c>
      <c r="W146" s="1509">
        <v>0.73373097218961414</v>
      </c>
      <c r="X146" s="1509">
        <v>0.70891881370977217</v>
      </c>
      <c r="Y146" s="1509">
        <v>0.68494571372924851</v>
      </c>
      <c r="Z146" s="1509">
        <v>0.66178329828912907</v>
      </c>
      <c r="AA146" s="1509">
        <v>0.63940415293635666</v>
      </c>
      <c r="AB146" s="1509">
        <v>0.61778179027667313</v>
      </c>
      <c r="AC146" s="1509">
        <v>0.59689061862480497</v>
      </c>
      <c r="AD146" s="1509">
        <v>0.57670591171478747</v>
      </c>
      <c r="AE146" s="1509">
        <v>0.55720377943457733</v>
      </c>
      <c r="AF146" s="1509">
        <v>0.53836113955031628</v>
      </c>
      <c r="AG146" s="1509">
        <v>0.520155690386779</v>
      </c>
      <c r="AH146" s="1509">
        <v>0.50256588443167061</v>
      </c>
      <c r="AI146" s="1509">
        <v>0.48557090283253201</v>
      </c>
      <c r="AJ146" s="1509">
        <v>0.46915063075606961</v>
      </c>
      <c r="AK146" s="1509">
        <v>0.45328563358074364</v>
      </c>
      <c r="AL146" s="1509">
        <v>0.43795713389443836</v>
      </c>
      <c r="AM146" s="1509">
        <v>0.42314698926998878</v>
      </c>
      <c r="AN146" s="1509">
        <v>0.40883767079225974</v>
      </c>
      <c r="AO146" s="1509">
        <v>0.39501224231136212</v>
      </c>
      <c r="AP146" s="1509">
        <v>0.38165434039745133</v>
      </c>
      <c r="AQ146" s="1509">
        <v>0.36874815497338298</v>
      </c>
      <c r="AR146" s="1509">
        <v>0.35627841060230242</v>
      </c>
      <c r="AS146" s="1509">
        <v>0.3459013695167984</v>
      </c>
      <c r="AT146" s="1509">
        <v>0.33582657234640623</v>
      </c>
      <c r="AU146" s="1509">
        <v>0.32604521587029728</v>
      </c>
      <c r="AV146" s="1509">
        <v>0.31654875327213333</v>
      </c>
      <c r="AW146" s="1509">
        <v>0.30732888667197411</v>
      </c>
      <c r="AX146" s="1509">
        <v>0.29837755987570302</v>
      </c>
      <c r="AY146" s="1509">
        <v>0.28968695133563405</v>
      </c>
      <c r="AZ146" s="1509">
        <v>0.28124946731614947</v>
      </c>
      <c r="BA146" s="1509">
        <v>0.27305773525839755</v>
      </c>
      <c r="BB146" s="1509">
        <v>0.26510459733825009</v>
      </c>
      <c r="BC146" s="1509">
        <v>0.25738310421189325</v>
      </c>
      <c r="BD146" s="1509">
        <v>0.24988650894358566</v>
      </c>
      <c r="BE146" s="1509">
        <v>0.24260826111027742</v>
      </c>
      <c r="BF146" s="1509">
        <v>0.23554200107793916</v>
      </c>
      <c r="BG146" s="1509">
        <v>0.22868155444460117</v>
      </c>
      <c r="BH146" s="1509">
        <v>0.22202092664524387</v>
      </c>
      <c r="BI146" s="1509">
        <v>0.215554297713829</v>
      </c>
      <c r="BJ146" s="1509">
        <v>0.20927601719789227</v>
      </c>
      <c r="BK146" s="1509">
        <v>0.20318059922125464</v>
      </c>
      <c r="BL146" s="1509">
        <v>0.19726271769053846</v>
      </c>
      <c r="BM146" s="1509">
        <v>0.19151720164129948</v>
      </c>
      <c r="BN146" s="1509">
        <v>0.18593903071970824</v>
      </c>
      <c r="BO146" s="1509">
        <v>0.18052333079583327</v>
      </c>
      <c r="BP146" s="1509">
        <v>0.17526536970469248</v>
      </c>
      <c r="BQ146" s="1509">
        <v>0.17016055311135189</v>
      </c>
      <c r="BR146" s="1509">
        <v>0.16520442049645817</v>
      </c>
      <c r="BS146" s="1509">
        <v>0.16039264125869726</v>
      </c>
      <c r="BT146" s="1509">
        <v>0.15572101093077401</v>
      </c>
      <c r="BU146" s="1509">
        <v>0.15118544750560586</v>
      </c>
      <c r="BV146" s="1509">
        <v>0.14678198786952024</v>
      </c>
      <c r="BW146" s="1509">
        <v>0.14250678433934003</v>
      </c>
      <c r="BX146" s="1509">
        <v>0.13835610130033013</v>
      </c>
      <c r="BY146" s="1509">
        <v>0.13432631194206807</v>
      </c>
      <c r="BZ146" s="1509">
        <v>0.13041389508938647</v>
      </c>
      <c r="CA146" s="1509">
        <v>0.12661543212561796</v>
      </c>
      <c r="CB146" s="1509">
        <v>0.12292760400545433</v>
      </c>
      <c r="CC146" s="1509">
        <v>0.11934718835481004</v>
      </c>
      <c r="CD146" s="1509">
        <v>0.11587105665515537</v>
      </c>
      <c r="CE146" s="1509">
        <v>0.11249617150985959</v>
      </c>
      <c r="CF146" s="1509">
        <v>0.10921958399015494</v>
      </c>
      <c r="CG146" s="1509">
        <v>0.10603843105840287</v>
      </c>
      <c r="CH146" s="1509">
        <v>0.10294993306641054</v>
      </c>
      <c r="CI146" s="1509">
        <v>9.9951391326612168E-2</v>
      </c>
      <c r="CJ146" s="1509">
        <v>9.7040185753992411E-2</v>
      </c>
      <c r="CK146" s="1509">
        <v>9.4213772576691654E-2</v>
      </c>
      <c r="CL146" s="1509">
        <v>9.1915875684577236E-2</v>
      </c>
      <c r="CM146" s="1509">
        <v>8.9674025058124135E-2</v>
      </c>
      <c r="CN146" s="1509">
        <v>8.7486853715243049E-2</v>
      </c>
      <c r="CO146" s="1509">
        <v>8.5353028014871282E-2</v>
      </c>
      <c r="CP146" s="1510">
        <v>8.3271246843776875E-2</v>
      </c>
      <c r="CQ146" s="1508" t="s">
        <v>1890</v>
      </c>
      <c r="CR146" s="1508" t="s">
        <v>1890</v>
      </c>
      <c r="CS146" s="1508" t="s">
        <v>1890</v>
      </c>
      <c r="CT146" s="1508" t="s">
        <v>1890</v>
      </c>
      <c r="CU146" s="1508" t="s">
        <v>1890</v>
      </c>
      <c r="CV146" s="1508" t="s">
        <v>1890</v>
      </c>
      <c r="CW146" s="1508" t="s">
        <v>1890</v>
      </c>
      <c r="CX146" s="1508" t="s">
        <v>1890</v>
      </c>
      <c r="CY146" s="1508" t="s">
        <v>1890</v>
      </c>
      <c r="CZ146" s="1508" t="s">
        <v>1890</v>
      </c>
      <c r="DA146" s="1508" t="s">
        <v>1890</v>
      </c>
      <c r="DB146" s="1508" t="s">
        <v>1890</v>
      </c>
      <c r="DC146" s="1508" t="s">
        <v>1890</v>
      </c>
      <c r="DD146" s="1508" t="s">
        <v>1890</v>
      </c>
      <c r="DE146" s="1508" t="s">
        <v>1890</v>
      </c>
      <c r="DF146" s="1508" t="s">
        <v>1890</v>
      </c>
      <c r="DG146" s="1508" t="s">
        <v>1890</v>
      </c>
      <c r="DH146" s="1508" t="s">
        <v>1890</v>
      </c>
      <c r="DI146" s="1508" t="s">
        <v>1890</v>
      </c>
      <c r="DJ146" s="1508" t="s">
        <v>1890</v>
      </c>
      <c r="DK146" s="1508" t="s">
        <v>1890</v>
      </c>
      <c r="DL146" s="1508" t="s">
        <v>1890</v>
      </c>
      <c r="DM146" s="1508" t="s">
        <v>1890</v>
      </c>
      <c r="DN146" s="1508" t="s">
        <v>1890</v>
      </c>
      <c r="DO146" s="1508" t="s">
        <v>1890</v>
      </c>
      <c r="DP146" s="1508" t="s">
        <v>1890</v>
      </c>
      <c r="DQ146" s="1508" t="s">
        <v>1890</v>
      </c>
      <c r="DR146" s="1508" t="s">
        <v>1890</v>
      </c>
      <c r="DS146" s="1508" t="s">
        <v>1890</v>
      </c>
      <c r="DT146" s="1233" t="s">
        <v>1890</v>
      </c>
      <c r="DU146" s="1233" t="s">
        <v>1890</v>
      </c>
      <c r="DV146" s="1233" t="s">
        <v>1890</v>
      </c>
      <c r="DW146" s="1233" t="s">
        <v>1890</v>
      </c>
      <c r="DX146" s="1233" t="s">
        <v>1890</v>
      </c>
      <c r="DY146" s="1233" t="s">
        <v>1890</v>
      </c>
    </row>
    <row r="147" spans="2:129" x14ac:dyDescent="0.25">
      <c r="B147" s="1668"/>
      <c r="C147" s="1505" t="s">
        <v>1624</v>
      </c>
      <c r="D147" s="1439" t="s">
        <v>1756</v>
      </c>
      <c r="E147" s="1267" t="s">
        <v>815</v>
      </c>
      <c r="F147" s="1438" t="s">
        <v>816</v>
      </c>
      <c r="G147" s="1438" t="s">
        <v>1890</v>
      </c>
      <c r="H147" s="1439" t="s">
        <v>817</v>
      </c>
      <c r="I147" s="1476" t="s">
        <v>1890</v>
      </c>
      <c r="J147" s="1477" t="s">
        <v>1890</v>
      </c>
      <c r="K147" s="1477" t="s">
        <v>1890</v>
      </c>
      <c r="L147" s="1477" t="s">
        <v>1890</v>
      </c>
      <c r="M147" s="1477" t="s">
        <v>1890</v>
      </c>
      <c r="N147" s="1509" t="s">
        <v>1890</v>
      </c>
      <c r="O147" s="1509" t="s">
        <v>1890</v>
      </c>
      <c r="P147" s="1509" t="s">
        <v>1890</v>
      </c>
      <c r="Q147" s="1509" t="s">
        <v>1890</v>
      </c>
      <c r="R147" s="1509" t="s">
        <v>1890</v>
      </c>
      <c r="S147" s="1509" t="s">
        <v>1890</v>
      </c>
      <c r="T147" s="1509" t="s">
        <v>1890</v>
      </c>
      <c r="U147" s="1509" t="s">
        <v>1890</v>
      </c>
      <c r="V147" s="1509" t="s">
        <v>1890</v>
      </c>
      <c r="W147" s="1509" t="s">
        <v>1890</v>
      </c>
      <c r="X147" s="1509" t="s">
        <v>1890</v>
      </c>
      <c r="Y147" s="1509" t="s">
        <v>1890</v>
      </c>
      <c r="Z147" s="1509" t="s">
        <v>1890</v>
      </c>
      <c r="AA147" s="1509" t="s">
        <v>1890</v>
      </c>
      <c r="AB147" s="1509" t="s">
        <v>1890</v>
      </c>
      <c r="AC147" s="1509" t="s">
        <v>1890</v>
      </c>
      <c r="AD147" s="1509" t="s">
        <v>1890</v>
      </c>
      <c r="AE147" s="1509" t="s">
        <v>1890</v>
      </c>
      <c r="AF147" s="1509" t="s">
        <v>1890</v>
      </c>
      <c r="AG147" s="1509" t="s">
        <v>1890</v>
      </c>
      <c r="AH147" s="1509" t="s">
        <v>1890</v>
      </c>
      <c r="AI147" s="1509" t="s">
        <v>1890</v>
      </c>
      <c r="AJ147" s="1509" t="s">
        <v>1890</v>
      </c>
      <c r="AK147" s="1509" t="s">
        <v>1890</v>
      </c>
      <c r="AL147" s="1509" t="s">
        <v>1890</v>
      </c>
      <c r="AM147" s="1509" t="s">
        <v>1890</v>
      </c>
      <c r="AN147" s="1509" t="s">
        <v>1890</v>
      </c>
      <c r="AO147" s="1509" t="s">
        <v>1890</v>
      </c>
      <c r="AP147" s="1509" t="s">
        <v>1890</v>
      </c>
      <c r="AQ147" s="1509" t="s">
        <v>1890</v>
      </c>
      <c r="AR147" s="1509" t="s">
        <v>1890</v>
      </c>
      <c r="AS147" s="1509" t="s">
        <v>1890</v>
      </c>
      <c r="AT147" s="1509" t="s">
        <v>1890</v>
      </c>
      <c r="AU147" s="1509" t="s">
        <v>1890</v>
      </c>
      <c r="AV147" s="1509" t="s">
        <v>1890</v>
      </c>
      <c r="AW147" s="1509" t="s">
        <v>1890</v>
      </c>
      <c r="AX147" s="1509" t="s">
        <v>1890</v>
      </c>
      <c r="AY147" s="1509" t="s">
        <v>1890</v>
      </c>
      <c r="AZ147" s="1509" t="s">
        <v>1890</v>
      </c>
      <c r="BA147" s="1509" t="s">
        <v>1890</v>
      </c>
      <c r="BB147" s="1509" t="s">
        <v>1890</v>
      </c>
      <c r="BC147" s="1509" t="s">
        <v>1890</v>
      </c>
      <c r="BD147" s="1509" t="s">
        <v>1890</v>
      </c>
      <c r="BE147" s="1509" t="s">
        <v>1890</v>
      </c>
      <c r="BF147" s="1509" t="s">
        <v>1890</v>
      </c>
      <c r="BG147" s="1509" t="s">
        <v>1890</v>
      </c>
      <c r="BH147" s="1509" t="s">
        <v>1890</v>
      </c>
      <c r="BI147" s="1509" t="s">
        <v>1890</v>
      </c>
      <c r="BJ147" s="1509" t="s">
        <v>1890</v>
      </c>
      <c r="BK147" s="1509" t="s">
        <v>1890</v>
      </c>
      <c r="BL147" s="1509" t="s">
        <v>1890</v>
      </c>
      <c r="BM147" s="1509" t="s">
        <v>1890</v>
      </c>
      <c r="BN147" s="1509" t="s">
        <v>1890</v>
      </c>
      <c r="BO147" s="1509" t="s">
        <v>1890</v>
      </c>
      <c r="BP147" s="1509" t="s">
        <v>1890</v>
      </c>
      <c r="BQ147" s="1509" t="s">
        <v>1890</v>
      </c>
      <c r="BR147" s="1509" t="s">
        <v>1890</v>
      </c>
      <c r="BS147" s="1509" t="s">
        <v>1890</v>
      </c>
      <c r="BT147" s="1509" t="s">
        <v>1890</v>
      </c>
      <c r="BU147" s="1509" t="s">
        <v>1890</v>
      </c>
      <c r="BV147" s="1509" t="s">
        <v>1890</v>
      </c>
      <c r="BW147" s="1509" t="s">
        <v>1890</v>
      </c>
      <c r="BX147" s="1509" t="s">
        <v>1890</v>
      </c>
      <c r="BY147" s="1509" t="s">
        <v>1890</v>
      </c>
      <c r="BZ147" s="1509" t="s">
        <v>1890</v>
      </c>
      <c r="CA147" s="1509" t="s">
        <v>1890</v>
      </c>
      <c r="CB147" s="1509" t="s">
        <v>1890</v>
      </c>
      <c r="CC147" s="1509" t="s">
        <v>1890</v>
      </c>
      <c r="CD147" s="1509" t="s">
        <v>1890</v>
      </c>
      <c r="CE147" s="1509" t="s">
        <v>1890</v>
      </c>
      <c r="CF147" s="1509" t="s">
        <v>1890</v>
      </c>
      <c r="CG147" s="1509" t="s">
        <v>1890</v>
      </c>
      <c r="CH147" s="1509" t="s">
        <v>1890</v>
      </c>
      <c r="CI147" s="1509" t="s">
        <v>1890</v>
      </c>
      <c r="CJ147" s="1509" t="s">
        <v>1890</v>
      </c>
      <c r="CK147" s="1509" t="s">
        <v>1890</v>
      </c>
      <c r="CL147" s="1509" t="s">
        <v>1890</v>
      </c>
      <c r="CM147" s="1509" t="s">
        <v>1890</v>
      </c>
      <c r="CN147" s="1509" t="s">
        <v>1890</v>
      </c>
      <c r="CO147" s="1509" t="s">
        <v>1890</v>
      </c>
      <c r="CP147" s="1510" t="s">
        <v>1890</v>
      </c>
      <c r="CQ147" s="1508" t="s">
        <v>1890</v>
      </c>
      <c r="CR147" s="1508" t="s">
        <v>1890</v>
      </c>
      <c r="CS147" s="1508" t="s">
        <v>1890</v>
      </c>
      <c r="CT147" s="1508" t="s">
        <v>1890</v>
      </c>
      <c r="CU147" s="1508" t="s">
        <v>1890</v>
      </c>
      <c r="CV147" s="1508" t="s">
        <v>1890</v>
      </c>
      <c r="CW147" s="1508" t="s">
        <v>1890</v>
      </c>
      <c r="CX147" s="1508" t="s">
        <v>1890</v>
      </c>
      <c r="CY147" s="1508" t="s">
        <v>1890</v>
      </c>
      <c r="CZ147" s="1508" t="s">
        <v>1890</v>
      </c>
      <c r="DA147" s="1508" t="s">
        <v>1890</v>
      </c>
      <c r="DB147" s="1508" t="s">
        <v>1890</v>
      </c>
      <c r="DC147" s="1508" t="s">
        <v>1890</v>
      </c>
      <c r="DD147" s="1508" t="s">
        <v>1890</v>
      </c>
      <c r="DE147" s="1508" t="s">
        <v>1890</v>
      </c>
      <c r="DF147" s="1508" t="s">
        <v>1890</v>
      </c>
      <c r="DG147" s="1508" t="s">
        <v>1890</v>
      </c>
      <c r="DH147" s="1508" t="s">
        <v>1890</v>
      </c>
      <c r="DI147" s="1508" t="s">
        <v>1890</v>
      </c>
      <c r="DJ147" s="1508" t="s">
        <v>1890</v>
      </c>
      <c r="DK147" s="1508" t="s">
        <v>1890</v>
      </c>
      <c r="DL147" s="1508" t="s">
        <v>1890</v>
      </c>
      <c r="DM147" s="1508" t="s">
        <v>1890</v>
      </c>
      <c r="DN147" s="1508" t="s">
        <v>1890</v>
      </c>
      <c r="DO147" s="1508" t="s">
        <v>1890</v>
      </c>
      <c r="DP147" s="1508" t="s">
        <v>1890</v>
      </c>
      <c r="DQ147" s="1508" t="s">
        <v>1890</v>
      </c>
      <c r="DR147" s="1508" t="s">
        <v>1890</v>
      </c>
      <c r="DS147" s="1508" t="s">
        <v>1890</v>
      </c>
      <c r="DT147" s="1233" t="s">
        <v>1890</v>
      </c>
      <c r="DU147" s="1233" t="s">
        <v>1890</v>
      </c>
      <c r="DV147" s="1233" t="s">
        <v>1890</v>
      </c>
      <c r="DW147" s="1233" t="s">
        <v>1890</v>
      </c>
      <c r="DX147" s="1233" t="s">
        <v>1890</v>
      </c>
      <c r="DY147" s="1233" t="s">
        <v>1890</v>
      </c>
    </row>
    <row r="148" spans="2:129" x14ac:dyDescent="0.25">
      <c r="B148" s="1668"/>
      <c r="C148" s="1505" t="s">
        <v>1624</v>
      </c>
      <c r="D148" s="1439" t="s">
        <v>1756</v>
      </c>
      <c r="E148" s="1267" t="s">
        <v>815</v>
      </c>
      <c r="F148" s="1438" t="s">
        <v>818</v>
      </c>
      <c r="G148" s="1438" t="s">
        <v>1890</v>
      </c>
      <c r="H148" s="1439" t="s">
        <v>817</v>
      </c>
      <c r="I148" s="1476" t="s">
        <v>1890</v>
      </c>
      <c r="J148" s="1477" t="s">
        <v>1890</v>
      </c>
      <c r="K148" s="1477" t="s">
        <v>1890</v>
      </c>
      <c r="L148" s="1477" t="s">
        <v>1890</v>
      </c>
      <c r="M148" s="1477" t="s">
        <v>1890</v>
      </c>
      <c r="N148" s="1509" t="s">
        <v>1890</v>
      </c>
      <c r="O148" s="1509" t="s">
        <v>1890</v>
      </c>
      <c r="P148" s="1509" t="s">
        <v>1890</v>
      </c>
      <c r="Q148" s="1509" t="s">
        <v>1890</v>
      </c>
      <c r="R148" s="1509" t="s">
        <v>1890</v>
      </c>
      <c r="S148" s="1509" t="s">
        <v>1890</v>
      </c>
      <c r="T148" s="1509" t="s">
        <v>1890</v>
      </c>
      <c r="U148" s="1509" t="s">
        <v>1890</v>
      </c>
      <c r="V148" s="1509" t="s">
        <v>1890</v>
      </c>
      <c r="W148" s="1509" t="s">
        <v>1890</v>
      </c>
      <c r="X148" s="1509" t="s">
        <v>1890</v>
      </c>
      <c r="Y148" s="1509" t="s">
        <v>1890</v>
      </c>
      <c r="Z148" s="1509" t="s">
        <v>1890</v>
      </c>
      <c r="AA148" s="1509" t="s">
        <v>1890</v>
      </c>
      <c r="AB148" s="1509" t="s">
        <v>1890</v>
      </c>
      <c r="AC148" s="1509" t="s">
        <v>1890</v>
      </c>
      <c r="AD148" s="1509" t="s">
        <v>1890</v>
      </c>
      <c r="AE148" s="1509" t="s">
        <v>1890</v>
      </c>
      <c r="AF148" s="1509" t="s">
        <v>1890</v>
      </c>
      <c r="AG148" s="1509" t="s">
        <v>1890</v>
      </c>
      <c r="AH148" s="1509" t="s">
        <v>1890</v>
      </c>
      <c r="AI148" s="1509" t="s">
        <v>1890</v>
      </c>
      <c r="AJ148" s="1509" t="s">
        <v>1890</v>
      </c>
      <c r="AK148" s="1509" t="s">
        <v>1890</v>
      </c>
      <c r="AL148" s="1509" t="s">
        <v>1890</v>
      </c>
      <c r="AM148" s="1509" t="s">
        <v>1890</v>
      </c>
      <c r="AN148" s="1509" t="s">
        <v>1890</v>
      </c>
      <c r="AO148" s="1509" t="s">
        <v>1890</v>
      </c>
      <c r="AP148" s="1509" t="s">
        <v>1890</v>
      </c>
      <c r="AQ148" s="1509" t="s">
        <v>1890</v>
      </c>
      <c r="AR148" s="1509" t="s">
        <v>1890</v>
      </c>
      <c r="AS148" s="1509" t="s">
        <v>1890</v>
      </c>
      <c r="AT148" s="1509" t="s">
        <v>1890</v>
      </c>
      <c r="AU148" s="1509" t="s">
        <v>1890</v>
      </c>
      <c r="AV148" s="1509" t="s">
        <v>1890</v>
      </c>
      <c r="AW148" s="1509" t="s">
        <v>1890</v>
      </c>
      <c r="AX148" s="1509" t="s">
        <v>1890</v>
      </c>
      <c r="AY148" s="1509" t="s">
        <v>1890</v>
      </c>
      <c r="AZ148" s="1509" t="s">
        <v>1890</v>
      </c>
      <c r="BA148" s="1509" t="s">
        <v>1890</v>
      </c>
      <c r="BB148" s="1509" t="s">
        <v>1890</v>
      </c>
      <c r="BC148" s="1509" t="s">
        <v>1890</v>
      </c>
      <c r="BD148" s="1509" t="s">
        <v>1890</v>
      </c>
      <c r="BE148" s="1509" t="s">
        <v>1890</v>
      </c>
      <c r="BF148" s="1509" t="s">
        <v>1890</v>
      </c>
      <c r="BG148" s="1509" t="s">
        <v>1890</v>
      </c>
      <c r="BH148" s="1509" t="s">
        <v>1890</v>
      </c>
      <c r="BI148" s="1509" t="s">
        <v>1890</v>
      </c>
      <c r="BJ148" s="1509" t="s">
        <v>1890</v>
      </c>
      <c r="BK148" s="1509" t="s">
        <v>1890</v>
      </c>
      <c r="BL148" s="1509" t="s">
        <v>1890</v>
      </c>
      <c r="BM148" s="1509" t="s">
        <v>1890</v>
      </c>
      <c r="BN148" s="1509" t="s">
        <v>1890</v>
      </c>
      <c r="BO148" s="1509" t="s">
        <v>1890</v>
      </c>
      <c r="BP148" s="1509" t="s">
        <v>1890</v>
      </c>
      <c r="BQ148" s="1509" t="s">
        <v>1890</v>
      </c>
      <c r="BR148" s="1509" t="s">
        <v>1890</v>
      </c>
      <c r="BS148" s="1509" t="s">
        <v>1890</v>
      </c>
      <c r="BT148" s="1509" t="s">
        <v>1890</v>
      </c>
      <c r="BU148" s="1509" t="s">
        <v>1890</v>
      </c>
      <c r="BV148" s="1509" t="s">
        <v>1890</v>
      </c>
      <c r="BW148" s="1509" t="s">
        <v>1890</v>
      </c>
      <c r="BX148" s="1509" t="s">
        <v>1890</v>
      </c>
      <c r="BY148" s="1509" t="s">
        <v>1890</v>
      </c>
      <c r="BZ148" s="1509" t="s">
        <v>1890</v>
      </c>
      <c r="CA148" s="1509" t="s">
        <v>1890</v>
      </c>
      <c r="CB148" s="1509" t="s">
        <v>1890</v>
      </c>
      <c r="CC148" s="1509" t="s">
        <v>1890</v>
      </c>
      <c r="CD148" s="1509" t="s">
        <v>1890</v>
      </c>
      <c r="CE148" s="1509" t="s">
        <v>1890</v>
      </c>
      <c r="CF148" s="1509" t="s">
        <v>1890</v>
      </c>
      <c r="CG148" s="1509" t="s">
        <v>1890</v>
      </c>
      <c r="CH148" s="1509" t="s">
        <v>1890</v>
      </c>
      <c r="CI148" s="1509" t="s">
        <v>1890</v>
      </c>
      <c r="CJ148" s="1509" t="s">
        <v>1890</v>
      </c>
      <c r="CK148" s="1509" t="s">
        <v>1890</v>
      </c>
      <c r="CL148" s="1509" t="s">
        <v>1890</v>
      </c>
      <c r="CM148" s="1509" t="s">
        <v>1890</v>
      </c>
      <c r="CN148" s="1509" t="s">
        <v>1890</v>
      </c>
      <c r="CO148" s="1509" t="s">
        <v>1890</v>
      </c>
      <c r="CP148" s="1510" t="s">
        <v>1890</v>
      </c>
      <c r="CQ148" s="1508" t="s">
        <v>1890</v>
      </c>
      <c r="CR148" s="1508" t="s">
        <v>1890</v>
      </c>
      <c r="CS148" s="1508" t="s">
        <v>1890</v>
      </c>
      <c r="CT148" s="1508" t="s">
        <v>1890</v>
      </c>
      <c r="CU148" s="1508" t="s">
        <v>1890</v>
      </c>
      <c r="CV148" s="1508" t="s">
        <v>1890</v>
      </c>
      <c r="CW148" s="1508" t="s">
        <v>1890</v>
      </c>
      <c r="CX148" s="1508" t="s">
        <v>1890</v>
      </c>
      <c r="CY148" s="1508" t="s">
        <v>1890</v>
      </c>
      <c r="CZ148" s="1508" t="s">
        <v>1890</v>
      </c>
      <c r="DA148" s="1508" t="s">
        <v>1890</v>
      </c>
      <c r="DB148" s="1508" t="s">
        <v>1890</v>
      </c>
      <c r="DC148" s="1508" t="s">
        <v>1890</v>
      </c>
      <c r="DD148" s="1508" t="s">
        <v>1890</v>
      </c>
      <c r="DE148" s="1508" t="s">
        <v>1890</v>
      </c>
      <c r="DF148" s="1508" t="s">
        <v>1890</v>
      </c>
      <c r="DG148" s="1508" t="s">
        <v>1890</v>
      </c>
      <c r="DH148" s="1508" t="s">
        <v>1890</v>
      </c>
      <c r="DI148" s="1508" t="s">
        <v>1890</v>
      </c>
      <c r="DJ148" s="1508" t="s">
        <v>1890</v>
      </c>
      <c r="DK148" s="1508" t="s">
        <v>1890</v>
      </c>
      <c r="DL148" s="1508" t="s">
        <v>1890</v>
      </c>
      <c r="DM148" s="1508" t="s">
        <v>1890</v>
      </c>
      <c r="DN148" s="1508" t="s">
        <v>1890</v>
      </c>
      <c r="DO148" s="1508" t="s">
        <v>1890</v>
      </c>
      <c r="DP148" s="1508" t="s">
        <v>1890</v>
      </c>
      <c r="DQ148" s="1508" t="s">
        <v>1890</v>
      </c>
      <c r="DR148" s="1508" t="s">
        <v>1890</v>
      </c>
      <c r="DS148" s="1508" t="s">
        <v>1890</v>
      </c>
      <c r="DT148" s="1233" t="s">
        <v>1890</v>
      </c>
      <c r="DU148" s="1233" t="s">
        <v>1890</v>
      </c>
      <c r="DV148" s="1233" t="s">
        <v>1890</v>
      </c>
      <c r="DW148" s="1233" t="s">
        <v>1890</v>
      </c>
      <c r="DX148" s="1233" t="s">
        <v>1890</v>
      </c>
      <c r="DY148" s="1233" t="s">
        <v>1890</v>
      </c>
    </row>
    <row r="149" spans="2:129" ht="14.4" thickBot="1" x14ac:dyDescent="0.3">
      <c r="B149" s="1668"/>
      <c r="C149" s="1505" t="s">
        <v>1624</v>
      </c>
      <c r="D149" s="1439" t="s">
        <v>1756</v>
      </c>
      <c r="E149" s="1267" t="s">
        <v>819</v>
      </c>
      <c r="F149" s="1438" t="s">
        <v>1890</v>
      </c>
      <c r="G149" s="1438" t="s">
        <v>1890</v>
      </c>
      <c r="H149" s="1439" t="s">
        <v>84</v>
      </c>
      <c r="I149" s="1476" t="s">
        <v>1890</v>
      </c>
      <c r="J149" s="1477" t="s">
        <v>1890</v>
      </c>
      <c r="K149" s="1477" t="s">
        <v>1890</v>
      </c>
      <c r="L149" s="1477" t="s">
        <v>1890</v>
      </c>
      <c r="M149" s="1477" t="s">
        <v>1890</v>
      </c>
      <c r="N149" s="1509" t="s">
        <v>1890</v>
      </c>
      <c r="O149" s="1509">
        <v>0.34633499918296573</v>
      </c>
      <c r="P149" s="1509">
        <v>0.36080312806877174</v>
      </c>
      <c r="Q149" s="1509">
        <v>0.37196766142115728</v>
      </c>
      <c r="R149" s="1509">
        <v>0.38024565928554105</v>
      </c>
      <c r="S149" s="1509">
        <v>0.38600517623582437</v>
      </c>
      <c r="T149" s="1509">
        <v>0.3895751496346071</v>
      </c>
      <c r="U149" s="1509">
        <v>0.39124715605088611</v>
      </c>
      <c r="V149" s="1509">
        <v>0.39127563142314004</v>
      </c>
      <c r="W149" s="1509">
        <v>0.38988943162958278</v>
      </c>
      <c r="X149" s="1509">
        <v>0.38728789492287113</v>
      </c>
      <c r="Y149" s="1509">
        <v>0.38364822303569801</v>
      </c>
      <c r="Z149" s="1509">
        <v>0.37912881470807364</v>
      </c>
      <c r="AA149" s="1509">
        <v>0.37386552882223045</v>
      </c>
      <c r="AB149" s="1509">
        <v>0.36798192342234876</v>
      </c>
      <c r="AC149" s="1509">
        <v>0.36158378084876625</v>
      </c>
      <c r="AD149" s="1509">
        <v>0.35476714927198583</v>
      </c>
      <c r="AE149" s="1509">
        <v>0.34761309566846965</v>
      </c>
      <c r="AF149" s="1509">
        <v>0.34019280534174562</v>
      </c>
      <c r="AG149" s="1509">
        <v>0.33257184054418093</v>
      </c>
      <c r="AH149" s="1509">
        <v>0.32480507803882402</v>
      </c>
      <c r="AI149" s="1509">
        <v>0.31693997094128157</v>
      </c>
      <c r="AJ149" s="1509">
        <v>0.30901928791275496</v>
      </c>
      <c r="AK149" s="1509">
        <v>0.30107758748811692</v>
      </c>
      <c r="AL149" s="1509">
        <v>0.29314779454244422</v>
      </c>
      <c r="AM149" s="1509">
        <v>0.28525662839610866</v>
      </c>
      <c r="AN149" s="1509">
        <v>0.27725183660985231</v>
      </c>
      <c r="AO149" s="1509">
        <v>0.26934093475137383</v>
      </c>
      <c r="AP149" s="1509">
        <v>0.26153896649767888</v>
      </c>
      <c r="AQ149" s="1509">
        <v>0.25385916159918925</v>
      </c>
      <c r="AR149" s="1509">
        <v>0.24631307396729457</v>
      </c>
      <c r="AS149" s="1509">
        <v>0.24006973423171374</v>
      </c>
      <c r="AT149" s="1509">
        <v>0.23391238243145648</v>
      </c>
      <c r="AU149" s="1509">
        <v>0.22784747975265282</v>
      </c>
      <c r="AV149" s="1509">
        <v>0.22188208672141962</v>
      </c>
      <c r="AW149" s="1509">
        <v>0.21602109583958612</v>
      </c>
      <c r="AX149" s="1509">
        <v>0.21026811794455477</v>
      </c>
      <c r="AY149" s="1509">
        <v>0.2046274728254909</v>
      </c>
      <c r="AZ149" s="1509">
        <v>0.19910044791298806</v>
      </c>
      <c r="BA149" s="1509">
        <v>0.19368918650911215</v>
      </c>
      <c r="BB149" s="1509">
        <v>0.18839541005219126</v>
      </c>
      <c r="BC149" s="1509">
        <v>0.18322044918628444</v>
      </c>
      <c r="BD149" s="1509">
        <v>0.17816367453155324</v>
      </c>
      <c r="BE149" s="1509">
        <v>0.17322482640389911</v>
      </c>
      <c r="BF149" s="1509">
        <v>0.16840445420298664</v>
      </c>
      <c r="BG149" s="1509">
        <v>0.1637013481171847</v>
      </c>
      <c r="BH149" s="1509">
        <v>0.15911419615187838</v>
      </c>
      <c r="BI149" s="1509">
        <v>0.15464159403700523</v>
      </c>
      <c r="BJ149" s="1509">
        <v>0.15028294703224182</v>
      </c>
      <c r="BK149" s="1509">
        <v>0.14603661568502638</v>
      </c>
      <c r="BL149" s="1509">
        <v>0.14190047842171638</v>
      </c>
      <c r="BM149" s="1509">
        <v>0.13787240865015674</v>
      </c>
      <c r="BN149" s="1509">
        <v>0.13395067466550117</v>
      </c>
      <c r="BO149" s="1509">
        <v>0.13013350014699041</v>
      </c>
      <c r="BP149" s="1509">
        <v>0.12641869673981554</v>
      </c>
      <c r="BQ149" s="1509">
        <v>0.12280481289821042</v>
      </c>
      <c r="BR149" s="1509">
        <v>0.11928891689690155</v>
      </c>
      <c r="BS149" s="1509">
        <v>0.11586954643843236</v>
      </c>
      <c r="BT149" s="1509">
        <v>0.11254384882528799</v>
      </c>
      <c r="BU149" s="1509">
        <v>0.10931003865024129</v>
      </c>
      <c r="BV149" s="1509">
        <v>0.10616568784372976</v>
      </c>
      <c r="BW149" s="1509">
        <v>0.10310903656470843</v>
      </c>
      <c r="BX149" s="1509">
        <v>0.1001377232260334</v>
      </c>
      <c r="BY149" s="1509">
        <v>9.724944708996594E-2</v>
      </c>
      <c r="BZ149" s="1509">
        <v>9.4442244882011694E-2</v>
      </c>
      <c r="CA149" s="1509">
        <v>9.1714178863534598E-2</v>
      </c>
      <c r="CB149" s="1509">
        <v>8.9063337781179405E-2</v>
      </c>
      <c r="CC149" s="1509">
        <v>8.6487583220556885E-2</v>
      </c>
      <c r="CD149" s="1509">
        <v>8.3985081565286668E-2</v>
      </c>
      <c r="CE149" s="1509">
        <v>8.1554026624772291E-2</v>
      </c>
      <c r="CF149" s="1509">
        <v>7.919217447089312E-2</v>
      </c>
      <c r="CG149" s="1509">
        <v>7.6897816252702297E-2</v>
      </c>
      <c r="CH149" s="1509">
        <v>7.4669050272564055E-2</v>
      </c>
      <c r="CI149" s="1509">
        <v>7.2504240717407215E-2</v>
      </c>
      <c r="CJ149" s="1509">
        <v>7.0401364413262058E-2</v>
      </c>
      <c r="CK149" s="1509">
        <v>6.8359075984667172E-2</v>
      </c>
      <c r="CL149" s="1509" t="s">
        <v>1890</v>
      </c>
      <c r="CM149" s="1509" t="s">
        <v>1890</v>
      </c>
      <c r="CN149" s="1509" t="s">
        <v>1890</v>
      </c>
      <c r="CO149" s="1509" t="s">
        <v>1890</v>
      </c>
      <c r="CP149" s="1510" t="s">
        <v>1890</v>
      </c>
      <c r="CQ149" s="1508" t="s">
        <v>1890</v>
      </c>
      <c r="CR149" s="1508" t="s">
        <v>1890</v>
      </c>
      <c r="CS149" s="1508" t="s">
        <v>1890</v>
      </c>
      <c r="CT149" s="1508" t="s">
        <v>1890</v>
      </c>
      <c r="CU149" s="1508" t="s">
        <v>1890</v>
      </c>
      <c r="CV149" s="1508" t="s">
        <v>1890</v>
      </c>
      <c r="CW149" s="1508" t="s">
        <v>1890</v>
      </c>
      <c r="CX149" s="1508" t="s">
        <v>1890</v>
      </c>
      <c r="CY149" s="1508" t="s">
        <v>1890</v>
      </c>
      <c r="CZ149" s="1508" t="s">
        <v>1890</v>
      </c>
      <c r="DA149" s="1508" t="s">
        <v>1890</v>
      </c>
      <c r="DB149" s="1508" t="s">
        <v>1890</v>
      </c>
      <c r="DC149" s="1508" t="s">
        <v>1890</v>
      </c>
      <c r="DD149" s="1508" t="s">
        <v>1890</v>
      </c>
      <c r="DE149" s="1508" t="s">
        <v>1890</v>
      </c>
      <c r="DF149" s="1508" t="s">
        <v>1890</v>
      </c>
      <c r="DG149" s="1508" t="s">
        <v>1890</v>
      </c>
      <c r="DH149" s="1508" t="s">
        <v>1890</v>
      </c>
      <c r="DI149" s="1508" t="s">
        <v>1890</v>
      </c>
      <c r="DJ149" s="1508" t="s">
        <v>1890</v>
      </c>
      <c r="DK149" s="1508" t="s">
        <v>1890</v>
      </c>
      <c r="DL149" s="1508" t="s">
        <v>1890</v>
      </c>
      <c r="DM149" s="1508" t="s">
        <v>1890</v>
      </c>
      <c r="DN149" s="1508" t="s">
        <v>1890</v>
      </c>
      <c r="DO149" s="1508" t="s">
        <v>1890</v>
      </c>
      <c r="DP149" s="1508" t="s">
        <v>1890</v>
      </c>
      <c r="DQ149" s="1508" t="s">
        <v>1890</v>
      </c>
      <c r="DR149" s="1508" t="s">
        <v>1890</v>
      </c>
      <c r="DS149" s="1508" t="s">
        <v>1890</v>
      </c>
      <c r="DT149" s="1233" t="s">
        <v>1890</v>
      </c>
      <c r="DU149" s="1233" t="s">
        <v>1890</v>
      </c>
      <c r="DV149" s="1233" t="s">
        <v>1890</v>
      </c>
      <c r="DW149" s="1233" t="s">
        <v>1890</v>
      </c>
      <c r="DX149" s="1233" t="s">
        <v>1890</v>
      </c>
      <c r="DY149" s="1233" t="s">
        <v>1890</v>
      </c>
    </row>
    <row r="150" spans="2:129" ht="14.4" thickBot="1" x14ac:dyDescent="0.3">
      <c r="B150" s="1668"/>
      <c r="C150" s="1505" t="s">
        <v>1624</v>
      </c>
      <c r="D150" s="1439" t="s">
        <v>1756</v>
      </c>
      <c r="E150" s="1267" t="s">
        <v>820</v>
      </c>
      <c r="F150" s="1438" t="s">
        <v>1890</v>
      </c>
      <c r="G150" s="1438" t="s">
        <v>1890</v>
      </c>
      <c r="H150" s="1439" t="s">
        <v>84</v>
      </c>
      <c r="I150" s="1655">
        <f>IF(SUM(N149:CP149)&lt;&gt;0,SUM(N149:CP149),"")</f>
        <v>16.413163881939525</v>
      </c>
      <c r="J150" s="1656"/>
      <c r="K150" s="1656"/>
      <c r="L150" s="1656"/>
      <c r="M150" s="1657"/>
      <c r="N150" s="1509" t="s">
        <v>1890</v>
      </c>
      <c r="O150" s="1509" t="s">
        <v>1890</v>
      </c>
      <c r="P150" s="1509" t="s">
        <v>1890</v>
      </c>
      <c r="Q150" s="1509" t="s">
        <v>1890</v>
      </c>
      <c r="R150" s="1509" t="s">
        <v>1890</v>
      </c>
      <c r="S150" s="1509" t="s">
        <v>1890</v>
      </c>
      <c r="T150" s="1509" t="s">
        <v>1890</v>
      </c>
      <c r="U150" s="1509" t="s">
        <v>1890</v>
      </c>
      <c r="V150" s="1509" t="s">
        <v>1890</v>
      </c>
      <c r="W150" s="1509" t="s">
        <v>1890</v>
      </c>
      <c r="X150" s="1509" t="s">
        <v>1890</v>
      </c>
      <c r="Y150" s="1509" t="s">
        <v>1890</v>
      </c>
      <c r="Z150" s="1509" t="s">
        <v>1890</v>
      </c>
      <c r="AA150" s="1509" t="s">
        <v>1890</v>
      </c>
      <c r="AB150" s="1509" t="s">
        <v>1890</v>
      </c>
      <c r="AC150" s="1509" t="s">
        <v>1890</v>
      </c>
      <c r="AD150" s="1509" t="s">
        <v>1890</v>
      </c>
      <c r="AE150" s="1509" t="s">
        <v>1890</v>
      </c>
      <c r="AF150" s="1509" t="s">
        <v>1890</v>
      </c>
      <c r="AG150" s="1509" t="s">
        <v>1890</v>
      </c>
      <c r="AH150" s="1509" t="s">
        <v>1890</v>
      </c>
      <c r="AI150" s="1509" t="s">
        <v>1890</v>
      </c>
      <c r="AJ150" s="1509" t="s">
        <v>1890</v>
      </c>
      <c r="AK150" s="1509" t="s">
        <v>1890</v>
      </c>
      <c r="AL150" s="1509" t="s">
        <v>1890</v>
      </c>
      <c r="AM150" s="1509" t="s">
        <v>1890</v>
      </c>
      <c r="AN150" s="1509" t="s">
        <v>1890</v>
      </c>
      <c r="AO150" s="1509" t="s">
        <v>1890</v>
      </c>
      <c r="AP150" s="1509" t="s">
        <v>1890</v>
      </c>
      <c r="AQ150" s="1509" t="s">
        <v>1890</v>
      </c>
      <c r="AR150" s="1509" t="s">
        <v>1890</v>
      </c>
      <c r="AS150" s="1509" t="s">
        <v>1890</v>
      </c>
      <c r="AT150" s="1509" t="s">
        <v>1890</v>
      </c>
      <c r="AU150" s="1509" t="s">
        <v>1890</v>
      </c>
      <c r="AV150" s="1509" t="s">
        <v>1890</v>
      </c>
      <c r="AW150" s="1509" t="s">
        <v>1890</v>
      </c>
      <c r="AX150" s="1509" t="s">
        <v>1890</v>
      </c>
      <c r="AY150" s="1509" t="s">
        <v>1890</v>
      </c>
      <c r="AZ150" s="1509" t="s">
        <v>1890</v>
      </c>
      <c r="BA150" s="1509" t="s">
        <v>1890</v>
      </c>
      <c r="BB150" s="1509" t="s">
        <v>1890</v>
      </c>
      <c r="BC150" s="1509" t="s">
        <v>1890</v>
      </c>
      <c r="BD150" s="1509" t="s">
        <v>1890</v>
      </c>
      <c r="BE150" s="1509" t="s">
        <v>1890</v>
      </c>
      <c r="BF150" s="1509" t="s">
        <v>1890</v>
      </c>
      <c r="BG150" s="1509" t="s">
        <v>1890</v>
      </c>
      <c r="BH150" s="1509" t="s">
        <v>1890</v>
      </c>
      <c r="BI150" s="1509" t="s">
        <v>1890</v>
      </c>
      <c r="BJ150" s="1509" t="s">
        <v>1890</v>
      </c>
      <c r="BK150" s="1509" t="s">
        <v>1890</v>
      </c>
      <c r="BL150" s="1509" t="s">
        <v>1890</v>
      </c>
      <c r="BM150" s="1509" t="s">
        <v>1890</v>
      </c>
      <c r="BN150" s="1509" t="s">
        <v>1890</v>
      </c>
      <c r="BO150" s="1509" t="s">
        <v>1890</v>
      </c>
      <c r="BP150" s="1509" t="s">
        <v>1890</v>
      </c>
      <c r="BQ150" s="1509" t="s">
        <v>1890</v>
      </c>
      <c r="BR150" s="1509" t="s">
        <v>1890</v>
      </c>
      <c r="BS150" s="1509" t="s">
        <v>1890</v>
      </c>
      <c r="BT150" s="1509" t="s">
        <v>1890</v>
      </c>
      <c r="BU150" s="1509" t="s">
        <v>1890</v>
      </c>
      <c r="BV150" s="1509" t="s">
        <v>1890</v>
      </c>
      <c r="BW150" s="1509" t="s">
        <v>1890</v>
      </c>
      <c r="BX150" s="1509" t="s">
        <v>1890</v>
      </c>
      <c r="BY150" s="1509" t="s">
        <v>1890</v>
      </c>
      <c r="BZ150" s="1509" t="s">
        <v>1890</v>
      </c>
      <c r="CA150" s="1509" t="s">
        <v>1890</v>
      </c>
      <c r="CB150" s="1509" t="s">
        <v>1890</v>
      </c>
      <c r="CC150" s="1509" t="s">
        <v>1890</v>
      </c>
      <c r="CD150" s="1509" t="s">
        <v>1890</v>
      </c>
      <c r="CE150" s="1509" t="s">
        <v>1890</v>
      </c>
      <c r="CF150" s="1509" t="s">
        <v>1890</v>
      </c>
      <c r="CG150" s="1509" t="s">
        <v>1890</v>
      </c>
      <c r="CH150" s="1509" t="s">
        <v>1890</v>
      </c>
      <c r="CI150" s="1509" t="s">
        <v>1890</v>
      </c>
      <c r="CJ150" s="1509" t="s">
        <v>1890</v>
      </c>
      <c r="CK150" s="1509" t="s">
        <v>1890</v>
      </c>
      <c r="CL150" s="1509" t="s">
        <v>1890</v>
      </c>
      <c r="CM150" s="1509" t="s">
        <v>1890</v>
      </c>
      <c r="CN150" s="1509" t="s">
        <v>1890</v>
      </c>
      <c r="CO150" s="1509" t="s">
        <v>1890</v>
      </c>
      <c r="CP150" s="1510" t="s">
        <v>1890</v>
      </c>
      <c r="CQ150" s="1508" t="s">
        <v>1890</v>
      </c>
      <c r="CR150" s="1508" t="s">
        <v>1890</v>
      </c>
      <c r="CS150" s="1508" t="s">
        <v>1890</v>
      </c>
      <c r="CT150" s="1508" t="s">
        <v>1890</v>
      </c>
      <c r="CU150" s="1508" t="s">
        <v>1890</v>
      </c>
      <c r="CV150" s="1508" t="s">
        <v>1890</v>
      </c>
      <c r="CW150" s="1508" t="s">
        <v>1890</v>
      </c>
      <c r="CX150" s="1508" t="s">
        <v>1890</v>
      </c>
      <c r="CY150" s="1508" t="s">
        <v>1890</v>
      </c>
      <c r="CZ150" s="1508" t="s">
        <v>1890</v>
      </c>
      <c r="DA150" s="1508" t="s">
        <v>1890</v>
      </c>
      <c r="DB150" s="1508" t="s">
        <v>1890</v>
      </c>
      <c r="DC150" s="1508" t="s">
        <v>1890</v>
      </c>
      <c r="DD150" s="1508" t="s">
        <v>1890</v>
      </c>
      <c r="DE150" s="1508" t="s">
        <v>1890</v>
      </c>
      <c r="DF150" s="1508" t="s">
        <v>1890</v>
      </c>
      <c r="DG150" s="1508" t="s">
        <v>1890</v>
      </c>
      <c r="DH150" s="1508" t="s">
        <v>1890</v>
      </c>
      <c r="DI150" s="1508" t="s">
        <v>1890</v>
      </c>
      <c r="DJ150" s="1508" t="s">
        <v>1890</v>
      </c>
      <c r="DK150" s="1508" t="s">
        <v>1890</v>
      </c>
      <c r="DL150" s="1508" t="s">
        <v>1890</v>
      </c>
      <c r="DM150" s="1508" t="s">
        <v>1890</v>
      </c>
      <c r="DN150" s="1508" t="s">
        <v>1890</v>
      </c>
      <c r="DO150" s="1508" t="s">
        <v>1890</v>
      </c>
      <c r="DP150" s="1508" t="s">
        <v>1890</v>
      </c>
      <c r="DQ150" s="1508" t="s">
        <v>1890</v>
      </c>
      <c r="DR150" s="1508" t="s">
        <v>1890</v>
      </c>
      <c r="DS150" s="1508" t="s">
        <v>1890</v>
      </c>
      <c r="DT150" s="1233" t="s">
        <v>1890</v>
      </c>
      <c r="DU150" s="1233" t="s">
        <v>1890</v>
      </c>
      <c r="DV150" s="1233" t="s">
        <v>1890</v>
      </c>
      <c r="DW150" s="1233" t="s">
        <v>1890</v>
      </c>
      <c r="DX150" s="1233" t="s">
        <v>1890</v>
      </c>
      <c r="DY150" s="1233" t="s">
        <v>1890</v>
      </c>
    </row>
    <row r="151" spans="2:129" x14ac:dyDescent="0.25">
      <c r="B151" s="1668"/>
      <c r="C151" s="1505" t="s">
        <v>1638</v>
      </c>
      <c r="D151" s="1439" t="s">
        <v>1781</v>
      </c>
      <c r="E151" s="1267" t="s">
        <v>815</v>
      </c>
      <c r="F151" s="1438" t="s">
        <v>1890</v>
      </c>
      <c r="G151" s="1438" t="s">
        <v>1890</v>
      </c>
      <c r="H151" s="1439" t="s">
        <v>84</v>
      </c>
      <c r="I151" s="1476" t="s">
        <v>1890</v>
      </c>
      <c r="J151" s="1477" t="s">
        <v>1890</v>
      </c>
      <c r="K151" s="1477" t="s">
        <v>1890</v>
      </c>
      <c r="L151" s="1477" t="s">
        <v>1890</v>
      </c>
      <c r="M151" s="1477" t="s">
        <v>1890</v>
      </c>
      <c r="N151" s="1509" t="s">
        <v>1890</v>
      </c>
      <c r="O151" s="1509" t="s">
        <v>1890</v>
      </c>
      <c r="P151" s="1509" t="s">
        <v>1890</v>
      </c>
      <c r="Q151" s="1509" t="s">
        <v>1890</v>
      </c>
      <c r="R151" s="1509" t="s">
        <v>1890</v>
      </c>
      <c r="S151" s="1509" t="s">
        <v>1890</v>
      </c>
      <c r="T151" s="1509" t="s">
        <v>1890</v>
      </c>
      <c r="U151" s="1509" t="s">
        <v>1890</v>
      </c>
      <c r="V151" s="1509" t="s">
        <v>1890</v>
      </c>
      <c r="W151" s="1509" t="s">
        <v>1890</v>
      </c>
      <c r="X151" s="1509" t="s">
        <v>1890</v>
      </c>
      <c r="Y151" s="1509" t="s">
        <v>1890</v>
      </c>
      <c r="Z151" s="1509" t="s">
        <v>1890</v>
      </c>
      <c r="AA151" s="1509" t="s">
        <v>1890</v>
      </c>
      <c r="AB151" s="1509" t="s">
        <v>1890</v>
      </c>
      <c r="AC151" s="1509" t="s">
        <v>1890</v>
      </c>
      <c r="AD151" s="1509" t="s">
        <v>1890</v>
      </c>
      <c r="AE151" s="1509" t="s">
        <v>1890</v>
      </c>
      <c r="AF151" s="1509" t="s">
        <v>1890</v>
      </c>
      <c r="AG151" s="1509" t="s">
        <v>1890</v>
      </c>
      <c r="AH151" s="1509" t="s">
        <v>1890</v>
      </c>
      <c r="AI151" s="1509" t="s">
        <v>1890</v>
      </c>
      <c r="AJ151" s="1509" t="s">
        <v>1890</v>
      </c>
      <c r="AK151" s="1509" t="s">
        <v>1890</v>
      </c>
      <c r="AL151" s="1509" t="s">
        <v>1890</v>
      </c>
      <c r="AM151" s="1509" t="s">
        <v>1890</v>
      </c>
      <c r="AN151" s="1509" t="s">
        <v>1890</v>
      </c>
      <c r="AO151" s="1509" t="s">
        <v>1890</v>
      </c>
      <c r="AP151" s="1509" t="s">
        <v>1890</v>
      </c>
      <c r="AQ151" s="1509" t="s">
        <v>1890</v>
      </c>
      <c r="AR151" s="1509" t="s">
        <v>1890</v>
      </c>
      <c r="AS151" s="1509" t="s">
        <v>1890</v>
      </c>
      <c r="AT151" s="1509" t="s">
        <v>1890</v>
      </c>
      <c r="AU151" s="1509" t="s">
        <v>1890</v>
      </c>
      <c r="AV151" s="1509" t="s">
        <v>1890</v>
      </c>
      <c r="AW151" s="1509" t="s">
        <v>1890</v>
      </c>
      <c r="AX151" s="1509" t="s">
        <v>1890</v>
      </c>
      <c r="AY151" s="1509" t="s">
        <v>1890</v>
      </c>
      <c r="AZ151" s="1509" t="s">
        <v>1890</v>
      </c>
      <c r="BA151" s="1509" t="s">
        <v>1890</v>
      </c>
      <c r="BB151" s="1509" t="s">
        <v>1890</v>
      </c>
      <c r="BC151" s="1509" t="s">
        <v>1890</v>
      </c>
      <c r="BD151" s="1509" t="s">
        <v>1890</v>
      </c>
      <c r="BE151" s="1509" t="s">
        <v>1890</v>
      </c>
      <c r="BF151" s="1509" t="s">
        <v>1890</v>
      </c>
      <c r="BG151" s="1509" t="s">
        <v>1890</v>
      </c>
      <c r="BH151" s="1509" t="s">
        <v>1890</v>
      </c>
      <c r="BI151" s="1509" t="s">
        <v>1890</v>
      </c>
      <c r="BJ151" s="1509" t="s">
        <v>1890</v>
      </c>
      <c r="BK151" s="1509" t="s">
        <v>1890</v>
      </c>
      <c r="BL151" s="1509" t="s">
        <v>1890</v>
      </c>
      <c r="BM151" s="1509" t="s">
        <v>1890</v>
      </c>
      <c r="BN151" s="1509" t="s">
        <v>1890</v>
      </c>
      <c r="BO151" s="1509" t="s">
        <v>1890</v>
      </c>
      <c r="BP151" s="1509" t="s">
        <v>1890</v>
      </c>
      <c r="BQ151" s="1509" t="s">
        <v>1890</v>
      </c>
      <c r="BR151" s="1509" t="s">
        <v>1890</v>
      </c>
      <c r="BS151" s="1509" t="s">
        <v>1890</v>
      </c>
      <c r="BT151" s="1509" t="s">
        <v>1890</v>
      </c>
      <c r="BU151" s="1509" t="s">
        <v>1890</v>
      </c>
      <c r="BV151" s="1509" t="s">
        <v>1890</v>
      </c>
      <c r="BW151" s="1509" t="s">
        <v>1890</v>
      </c>
      <c r="BX151" s="1509" t="s">
        <v>1890</v>
      </c>
      <c r="BY151" s="1509" t="s">
        <v>1890</v>
      </c>
      <c r="BZ151" s="1509" t="s">
        <v>1890</v>
      </c>
      <c r="CA151" s="1509" t="s">
        <v>1890</v>
      </c>
      <c r="CB151" s="1509" t="s">
        <v>1890</v>
      </c>
      <c r="CC151" s="1509" t="s">
        <v>1890</v>
      </c>
      <c r="CD151" s="1509" t="s">
        <v>1890</v>
      </c>
      <c r="CE151" s="1509" t="s">
        <v>1890</v>
      </c>
      <c r="CF151" s="1509" t="s">
        <v>1890</v>
      </c>
      <c r="CG151" s="1509" t="s">
        <v>1890</v>
      </c>
      <c r="CH151" s="1509" t="s">
        <v>1890</v>
      </c>
      <c r="CI151" s="1509" t="s">
        <v>1890</v>
      </c>
      <c r="CJ151" s="1509" t="s">
        <v>1890</v>
      </c>
      <c r="CK151" s="1509" t="s">
        <v>1890</v>
      </c>
      <c r="CL151" s="1509" t="s">
        <v>1890</v>
      </c>
      <c r="CM151" s="1509" t="s">
        <v>1890</v>
      </c>
      <c r="CN151" s="1509" t="s">
        <v>1890</v>
      </c>
      <c r="CO151" s="1509" t="s">
        <v>1890</v>
      </c>
      <c r="CP151" s="1510" t="s">
        <v>1890</v>
      </c>
      <c r="CQ151" s="1508" t="s">
        <v>1890</v>
      </c>
      <c r="CR151" s="1508" t="s">
        <v>1890</v>
      </c>
      <c r="CS151" s="1508" t="s">
        <v>1890</v>
      </c>
      <c r="CT151" s="1508" t="s">
        <v>1890</v>
      </c>
      <c r="CU151" s="1508" t="s">
        <v>1890</v>
      </c>
      <c r="CV151" s="1508" t="s">
        <v>1890</v>
      </c>
      <c r="CW151" s="1508" t="s">
        <v>1890</v>
      </c>
      <c r="CX151" s="1508" t="s">
        <v>1890</v>
      </c>
      <c r="CY151" s="1508" t="s">
        <v>1890</v>
      </c>
      <c r="CZ151" s="1508" t="s">
        <v>1890</v>
      </c>
      <c r="DA151" s="1508" t="s">
        <v>1890</v>
      </c>
      <c r="DB151" s="1508" t="s">
        <v>1890</v>
      </c>
      <c r="DC151" s="1508" t="s">
        <v>1890</v>
      </c>
      <c r="DD151" s="1508" t="s">
        <v>1890</v>
      </c>
      <c r="DE151" s="1508" t="s">
        <v>1890</v>
      </c>
      <c r="DF151" s="1508" t="s">
        <v>1890</v>
      </c>
      <c r="DG151" s="1508" t="s">
        <v>1890</v>
      </c>
      <c r="DH151" s="1508" t="s">
        <v>1890</v>
      </c>
      <c r="DI151" s="1508" t="s">
        <v>1890</v>
      </c>
      <c r="DJ151" s="1508" t="s">
        <v>1890</v>
      </c>
      <c r="DK151" s="1508" t="s">
        <v>1890</v>
      </c>
      <c r="DL151" s="1508" t="s">
        <v>1890</v>
      </c>
      <c r="DM151" s="1508" t="s">
        <v>1890</v>
      </c>
      <c r="DN151" s="1508" t="s">
        <v>1890</v>
      </c>
      <c r="DO151" s="1508" t="s">
        <v>1890</v>
      </c>
      <c r="DP151" s="1508" t="s">
        <v>1890</v>
      </c>
      <c r="DQ151" s="1508" t="s">
        <v>1890</v>
      </c>
      <c r="DR151" s="1508" t="s">
        <v>1890</v>
      </c>
      <c r="DS151" s="1508" t="s">
        <v>1890</v>
      </c>
      <c r="DT151" s="1233" t="s">
        <v>1890</v>
      </c>
      <c r="DU151" s="1233" t="s">
        <v>1890</v>
      </c>
      <c r="DV151" s="1233" t="s">
        <v>1890</v>
      </c>
      <c r="DW151" s="1233" t="s">
        <v>1890</v>
      </c>
      <c r="DX151" s="1233" t="s">
        <v>1890</v>
      </c>
      <c r="DY151" s="1233" t="s">
        <v>1890</v>
      </c>
    </row>
    <row r="152" spans="2:129" x14ac:dyDescent="0.25">
      <c r="B152" s="1668"/>
      <c r="C152" s="1505" t="s">
        <v>1638</v>
      </c>
      <c r="D152" s="1439" t="s">
        <v>1781</v>
      </c>
      <c r="E152" s="1267" t="s">
        <v>812</v>
      </c>
      <c r="F152" s="1438" t="s">
        <v>1890</v>
      </c>
      <c r="G152" s="1438" t="s">
        <v>1890</v>
      </c>
      <c r="H152" s="1439" t="s">
        <v>84</v>
      </c>
      <c r="I152" s="1476" t="s">
        <v>1890</v>
      </c>
      <c r="J152" s="1477" t="s">
        <v>1890</v>
      </c>
      <c r="K152" s="1477" t="s">
        <v>1890</v>
      </c>
      <c r="L152" s="1477" t="s">
        <v>1890</v>
      </c>
      <c r="M152" s="1477" t="s">
        <v>1890</v>
      </c>
      <c r="N152" s="1509" t="s">
        <v>1890</v>
      </c>
      <c r="O152" s="1509" t="s">
        <v>1890</v>
      </c>
      <c r="P152" s="1509" t="s">
        <v>1890</v>
      </c>
      <c r="Q152" s="1509" t="s">
        <v>1890</v>
      </c>
      <c r="R152" s="1509" t="s">
        <v>1890</v>
      </c>
      <c r="S152" s="1509" t="s">
        <v>1890</v>
      </c>
      <c r="T152" s="1509" t="s">
        <v>1890</v>
      </c>
      <c r="U152" s="1509" t="s">
        <v>1890</v>
      </c>
      <c r="V152" s="1509" t="s">
        <v>1890</v>
      </c>
      <c r="W152" s="1509" t="s">
        <v>1890</v>
      </c>
      <c r="X152" s="1509" t="s">
        <v>1890</v>
      </c>
      <c r="Y152" s="1509" t="s">
        <v>1890</v>
      </c>
      <c r="Z152" s="1509" t="s">
        <v>1890</v>
      </c>
      <c r="AA152" s="1509" t="s">
        <v>1890</v>
      </c>
      <c r="AB152" s="1509" t="s">
        <v>1890</v>
      </c>
      <c r="AC152" s="1509" t="s">
        <v>1890</v>
      </c>
      <c r="AD152" s="1509" t="s">
        <v>1890</v>
      </c>
      <c r="AE152" s="1509" t="s">
        <v>1890</v>
      </c>
      <c r="AF152" s="1509" t="s">
        <v>1890</v>
      </c>
      <c r="AG152" s="1509" t="s">
        <v>1890</v>
      </c>
      <c r="AH152" s="1509" t="s">
        <v>1890</v>
      </c>
      <c r="AI152" s="1509" t="s">
        <v>1890</v>
      </c>
      <c r="AJ152" s="1509" t="s">
        <v>1890</v>
      </c>
      <c r="AK152" s="1509" t="s">
        <v>1890</v>
      </c>
      <c r="AL152" s="1509" t="s">
        <v>1890</v>
      </c>
      <c r="AM152" s="1509" t="s">
        <v>1890</v>
      </c>
      <c r="AN152" s="1509" t="s">
        <v>1890</v>
      </c>
      <c r="AO152" s="1509" t="s">
        <v>1890</v>
      </c>
      <c r="AP152" s="1509" t="s">
        <v>1890</v>
      </c>
      <c r="AQ152" s="1509" t="s">
        <v>1890</v>
      </c>
      <c r="AR152" s="1509" t="s">
        <v>1890</v>
      </c>
      <c r="AS152" s="1509" t="s">
        <v>1890</v>
      </c>
      <c r="AT152" s="1509" t="s">
        <v>1890</v>
      </c>
      <c r="AU152" s="1509" t="s">
        <v>1890</v>
      </c>
      <c r="AV152" s="1509" t="s">
        <v>1890</v>
      </c>
      <c r="AW152" s="1509" t="s">
        <v>1890</v>
      </c>
      <c r="AX152" s="1509" t="s">
        <v>1890</v>
      </c>
      <c r="AY152" s="1509" t="s">
        <v>1890</v>
      </c>
      <c r="AZ152" s="1509" t="s">
        <v>1890</v>
      </c>
      <c r="BA152" s="1509" t="s">
        <v>1890</v>
      </c>
      <c r="BB152" s="1509" t="s">
        <v>1890</v>
      </c>
      <c r="BC152" s="1509" t="s">
        <v>1890</v>
      </c>
      <c r="BD152" s="1509" t="s">
        <v>1890</v>
      </c>
      <c r="BE152" s="1509" t="s">
        <v>1890</v>
      </c>
      <c r="BF152" s="1509" t="s">
        <v>1890</v>
      </c>
      <c r="BG152" s="1509" t="s">
        <v>1890</v>
      </c>
      <c r="BH152" s="1509" t="s">
        <v>1890</v>
      </c>
      <c r="BI152" s="1509" t="s">
        <v>1890</v>
      </c>
      <c r="BJ152" s="1509" t="s">
        <v>1890</v>
      </c>
      <c r="BK152" s="1509" t="s">
        <v>1890</v>
      </c>
      <c r="BL152" s="1509" t="s">
        <v>1890</v>
      </c>
      <c r="BM152" s="1509" t="s">
        <v>1890</v>
      </c>
      <c r="BN152" s="1509" t="s">
        <v>1890</v>
      </c>
      <c r="BO152" s="1509" t="s">
        <v>1890</v>
      </c>
      <c r="BP152" s="1509" t="s">
        <v>1890</v>
      </c>
      <c r="BQ152" s="1509" t="s">
        <v>1890</v>
      </c>
      <c r="BR152" s="1509" t="s">
        <v>1890</v>
      </c>
      <c r="BS152" s="1509" t="s">
        <v>1890</v>
      </c>
      <c r="BT152" s="1509" t="s">
        <v>1890</v>
      </c>
      <c r="BU152" s="1509" t="s">
        <v>1890</v>
      </c>
      <c r="BV152" s="1509" t="s">
        <v>1890</v>
      </c>
      <c r="BW152" s="1509" t="s">
        <v>1890</v>
      </c>
      <c r="BX152" s="1509" t="s">
        <v>1890</v>
      </c>
      <c r="BY152" s="1509" t="s">
        <v>1890</v>
      </c>
      <c r="BZ152" s="1509" t="s">
        <v>1890</v>
      </c>
      <c r="CA152" s="1509" t="s">
        <v>1890</v>
      </c>
      <c r="CB152" s="1509" t="s">
        <v>1890</v>
      </c>
      <c r="CC152" s="1509" t="s">
        <v>1890</v>
      </c>
      <c r="CD152" s="1509" t="s">
        <v>1890</v>
      </c>
      <c r="CE152" s="1509" t="s">
        <v>1890</v>
      </c>
      <c r="CF152" s="1509" t="s">
        <v>1890</v>
      </c>
      <c r="CG152" s="1509" t="s">
        <v>1890</v>
      </c>
      <c r="CH152" s="1509" t="s">
        <v>1890</v>
      </c>
      <c r="CI152" s="1509" t="s">
        <v>1890</v>
      </c>
      <c r="CJ152" s="1509" t="s">
        <v>1890</v>
      </c>
      <c r="CK152" s="1509" t="s">
        <v>1890</v>
      </c>
      <c r="CL152" s="1509" t="s">
        <v>1890</v>
      </c>
      <c r="CM152" s="1509" t="s">
        <v>1890</v>
      </c>
      <c r="CN152" s="1509" t="s">
        <v>1890</v>
      </c>
      <c r="CO152" s="1509" t="s">
        <v>1890</v>
      </c>
      <c r="CP152" s="1510" t="s">
        <v>1890</v>
      </c>
      <c r="CQ152" s="1508" t="s">
        <v>1890</v>
      </c>
      <c r="CR152" s="1508" t="s">
        <v>1890</v>
      </c>
      <c r="CS152" s="1508" t="s">
        <v>1890</v>
      </c>
      <c r="CT152" s="1508" t="s">
        <v>1890</v>
      </c>
      <c r="CU152" s="1508" t="s">
        <v>1890</v>
      </c>
      <c r="CV152" s="1508" t="s">
        <v>1890</v>
      </c>
      <c r="CW152" s="1508" t="s">
        <v>1890</v>
      </c>
      <c r="CX152" s="1508" t="s">
        <v>1890</v>
      </c>
      <c r="CY152" s="1508" t="s">
        <v>1890</v>
      </c>
      <c r="CZ152" s="1508" t="s">
        <v>1890</v>
      </c>
      <c r="DA152" s="1508" t="s">
        <v>1890</v>
      </c>
      <c r="DB152" s="1508" t="s">
        <v>1890</v>
      </c>
      <c r="DC152" s="1508" t="s">
        <v>1890</v>
      </c>
      <c r="DD152" s="1508" t="s">
        <v>1890</v>
      </c>
      <c r="DE152" s="1508" t="s">
        <v>1890</v>
      </c>
      <c r="DF152" s="1508" t="s">
        <v>1890</v>
      </c>
      <c r="DG152" s="1508" t="s">
        <v>1890</v>
      </c>
      <c r="DH152" s="1508" t="s">
        <v>1890</v>
      </c>
      <c r="DI152" s="1508" t="s">
        <v>1890</v>
      </c>
      <c r="DJ152" s="1508" t="s">
        <v>1890</v>
      </c>
      <c r="DK152" s="1508" t="s">
        <v>1890</v>
      </c>
      <c r="DL152" s="1508" t="s">
        <v>1890</v>
      </c>
      <c r="DM152" s="1508" t="s">
        <v>1890</v>
      </c>
      <c r="DN152" s="1508" t="s">
        <v>1890</v>
      </c>
      <c r="DO152" s="1508" t="s">
        <v>1890</v>
      </c>
      <c r="DP152" s="1508" t="s">
        <v>1890</v>
      </c>
      <c r="DQ152" s="1508" t="s">
        <v>1890</v>
      </c>
      <c r="DR152" s="1508" t="s">
        <v>1890</v>
      </c>
      <c r="DS152" s="1508" t="s">
        <v>1890</v>
      </c>
      <c r="DT152" s="1233" t="s">
        <v>1890</v>
      </c>
      <c r="DU152" s="1233" t="s">
        <v>1890</v>
      </c>
      <c r="DV152" s="1233" t="s">
        <v>1890</v>
      </c>
      <c r="DW152" s="1233" t="s">
        <v>1890</v>
      </c>
      <c r="DX152" s="1233" t="s">
        <v>1890</v>
      </c>
      <c r="DY152" s="1233" t="s">
        <v>1890</v>
      </c>
    </row>
    <row r="153" spans="2:129" x14ac:dyDescent="0.25">
      <c r="B153" s="1668"/>
      <c r="C153" s="1505" t="s">
        <v>1638</v>
      </c>
      <c r="D153" s="1439" t="s">
        <v>1781</v>
      </c>
      <c r="E153" s="1267" t="s">
        <v>813</v>
      </c>
      <c r="F153" s="1438" t="s">
        <v>1890</v>
      </c>
      <c r="G153" s="1438" t="s">
        <v>1890</v>
      </c>
      <c r="H153" s="1439" t="s">
        <v>84</v>
      </c>
      <c r="I153" s="1476" t="s">
        <v>1890</v>
      </c>
      <c r="J153" s="1477" t="s">
        <v>1890</v>
      </c>
      <c r="K153" s="1477" t="s">
        <v>1890</v>
      </c>
      <c r="L153" s="1477" t="s">
        <v>1890</v>
      </c>
      <c r="M153" s="1477" t="s">
        <v>1890</v>
      </c>
      <c r="N153" s="1509" t="s">
        <v>1890</v>
      </c>
      <c r="O153" s="1509" t="s">
        <v>1890</v>
      </c>
      <c r="P153" s="1509" t="s">
        <v>1890</v>
      </c>
      <c r="Q153" s="1509" t="s">
        <v>1890</v>
      </c>
      <c r="R153" s="1509" t="s">
        <v>1890</v>
      </c>
      <c r="S153" s="1509" t="s">
        <v>1890</v>
      </c>
      <c r="T153" s="1509" t="s">
        <v>1890</v>
      </c>
      <c r="U153" s="1509" t="s">
        <v>1890</v>
      </c>
      <c r="V153" s="1509" t="s">
        <v>1890</v>
      </c>
      <c r="W153" s="1509" t="s">
        <v>1890</v>
      </c>
      <c r="X153" s="1509" t="s">
        <v>1890</v>
      </c>
      <c r="Y153" s="1509" t="s">
        <v>1890</v>
      </c>
      <c r="Z153" s="1509" t="s">
        <v>1890</v>
      </c>
      <c r="AA153" s="1509" t="s">
        <v>1890</v>
      </c>
      <c r="AB153" s="1509" t="s">
        <v>1890</v>
      </c>
      <c r="AC153" s="1509" t="s">
        <v>1890</v>
      </c>
      <c r="AD153" s="1509" t="s">
        <v>1890</v>
      </c>
      <c r="AE153" s="1509" t="s">
        <v>1890</v>
      </c>
      <c r="AF153" s="1509" t="s">
        <v>1890</v>
      </c>
      <c r="AG153" s="1509" t="s">
        <v>1890</v>
      </c>
      <c r="AH153" s="1509" t="s">
        <v>1890</v>
      </c>
      <c r="AI153" s="1509" t="s">
        <v>1890</v>
      </c>
      <c r="AJ153" s="1509" t="s">
        <v>1890</v>
      </c>
      <c r="AK153" s="1509" t="s">
        <v>1890</v>
      </c>
      <c r="AL153" s="1509" t="s">
        <v>1890</v>
      </c>
      <c r="AM153" s="1509" t="s">
        <v>1890</v>
      </c>
      <c r="AN153" s="1509" t="s">
        <v>1890</v>
      </c>
      <c r="AO153" s="1509" t="s">
        <v>1890</v>
      </c>
      <c r="AP153" s="1509" t="s">
        <v>1890</v>
      </c>
      <c r="AQ153" s="1509" t="s">
        <v>1890</v>
      </c>
      <c r="AR153" s="1509" t="s">
        <v>1890</v>
      </c>
      <c r="AS153" s="1509" t="s">
        <v>1890</v>
      </c>
      <c r="AT153" s="1509" t="s">
        <v>1890</v>
      </c>
      <c r="AU153" s="1509" t="s">
        <v>1890</v>
      </c>
      <c r="AV153" s="1509" t="s">
        <v>1890</v>
      </c>
      <c r="AW153" s="1509" t="s">
        <v>1890</v>
      </c>
      <c r="AX153" s="1509" t="s">
        <v>1890</v>
      </c>
      <c r="AY153" s="1509" t="s">
        <v>1890</v>
      </c>
      <c r="AZ153" s="1509" t="s">
        <v>1890</v>
      </c>
      <c r="BA153" s="1509" t="s">
        <v>1890</v>
      </c>
      <c r="BB153" s="1509" t="s">
        <v>1890</v>
      </c>
      <c r="BC153" s="1509" t="s">
        <v>1890</v>
      </c>
      <c r="BD153" s="1509" t="s">
        <v>1890</v>
      </c>
      <c r="BE153" s="1509" t="s">
        <v>1890</v>
      </c>
      <c r="BF153" s="1509" t="s">
        <v>1890</v>
      </c>
      <c r="BG153" s="1509" t="s">
        <v>1890</v>
      </c>
      <c r="BH153" s="1509" t="s">
        <v>1890</v>
      </c>
      <c r="BI153" s="1509" t="s">
        <v>1890</v>
      </c>
      <c r="BJ153" s="1509" t="s">
        <v>1890</v>
      </c>
      <c r="BK153" s="1509" t="s">
        <v>1890</v>
      </c>
      <c r="BL153" s="1509" t="s">
        <v>1890</v>
      </c>
      <c r="BM153" s="1509" t="s">
        <v>1890</v>
      </c>
      <c r="BN153" s="1509" t="s">
        <v>1890</v>
      </c>
      <c r="BO153" s="1509" t="s">
        <v>1890</v>
      </c>
      <c r="BP153" s="1509" t="s">
        <v>1890</v>
      </c>
      <c r="BQ153" s="1509" t="s">
        <v>1890</v>
      </c>
      <c r="BR153" s="1509" t="s">
        <v>1890</v>
      </c>
      <c r="BS153" s="1509" t="s">
        <v>1890</v>
      </c>
      <c r="BT153" s="1509" t="s">
        <v>1890</v>
      </c>
      <c r="BU153" s="1509" t="s">
        <v>1890</v>
      </c>
      <c r="BV153" s="1509" t="s">
        <v>1890</v>
      </c>
      <c r="BW153" s="1509" t="s">
        <v>1890</v>
      </c>
      <c r="BX153" s="1509" t="s">
        <v>1890</v>
      </c>
      <c r="BY153" s="1509" t="s">
        <v>1890</v>
      </c>
      <c r="BZ153" s="1509" t="s">
        <v>1890</v>
      </c>
      <c r="CA153" s="1509" t="s">
        <v>1890</v>
      </c>
      <c r="CB153" s="1509" t="s">
        <v>1890</v>
      </c>
      <c r="CC153" s="1509" t="s">
        <v>1890</v>
      </c>
      <c r="CD153" s="1509" t="s">
        <v>1890</v>
      </c>
      <c r="CE153" s="1509" t="s">
        <v>1890</v>
      </c>
      <c r="CF153" s="1509" t="s">
        <v>1890</v>
      </c>
      <c r="CG153" s="1509" t="s">
        <v>1890</v>
      </c>
      <c r="CH153" s="1509" t="s">
        <v>1890</v>
      </c>
      <c r="CI153" s="1509" t="s">
        <v>1890</v>
      </c>
      <c r="CJ153" s="1509" t="s">
        <v>1890</v>
      </c>
      <c r="CK153" s="1509" t="s">
        <v>1890</v>
      </c>
      <c r="CL153" s="1509" t="s">
        <v>1890</v>
      </c>
      <c r="CM153" s="1509" t="s">
        <v>1890</v>
      </c>
      <c r="CN153" s="1509" t="s">
        <v>1890</v>
      </c>
      <c r="CO153" s="1509" t="s">
        <v>1890</v>
      </c>
      <c r="CP153" s="1510" t="s">
        <v>1890</v>
      </c>
      <c r="CQ153" s="1508" t="s">
        <v>1890</v>
      </c>
      <c r="CR153" s="1508" t="s">
        <v>1890</v>
      </c>
      <c r="CS153" s="1508" t="s">
        <v>1890</v>
      </c>
      <c r="CT153" s="1508" t="s">
        <v>1890</v>
      </c>
      <c r="CU153" s="1508" t="s">
        <v>1890</v>
      </c>
      <c r="CV153" s="1508" t="s">
        <v>1890</v>
      </c>
      <c r="CW153" s="1508" t="s">
        <v>1890</v>
      </c>
      <c r="CX153" s="1508" t="s">
        <v>1890</v>
      </c>
      <c r="CY153" s="1508" t="s">
        <v>1890</v>
      </c>
      <c r="CZ153" s="1508" t="s">
        <v>1890</v>
      </c>
      <c r="DA153" s="1508" t="s">
        <v>1890</v>
      </c>
      <c r="DB153" s="1508" t="s">
        <v>1890</v>
      </c>
      <c r="DC153" s="1508" t="s">
        <v>1890</v>
      </c>
      <c r="DD153" s="1508" t="s">
        <v>1890</v>
      </c>
      <c r="DE153" s="1508" t="s">
        <v>1890</v>
      </c>
      <c r="DF153" s="1508" t="s">
        <v>1890</v>
      </c>
      <c r="DG153" s="1508" t="s">
        <v>1890</v>
      </c>
      <c r="DH153" s="1508" t="s">
        <v>1890</v>
      </c>
      <c r="DI153" s="1508" t="s">
        <v>1890</v>
      </c>
      <c r="DJ153" s="1508" t="s">
        <v>1890</v>
      </c>
      <c r="DK153" s="1508" t="s">
        <v>1890</v>
      </c>
      <c r="DL153" s="1508" t="s">
        <v>1890</v>
      </c>
      <c r="DM153" s="1508" t="s">
        <v>1890</v>
      </c>
      <c r="DN153" s="1508" t="s">
        <v>1890</v>
      </c>
      <c r="DO153" s="1508" t="s">
        <v>1890</v>
      </c>
      <c r="DP153" s="1508" t="s">
        <v>1890</v>
      </c>
      <c r="DQ153" s="1508" t="s">
        <v>1890</v>
      </c>
      <c r="DR153" s="1508" t="s">
        <v>1890</v>
      </c>
      <c r="DS153" s="1508" t="s">
        <v>1890</v>
      </c>
      <c r="DT153" s="1233" t="s">
        <v>1890</v>
      </c>
      <c r="DU153" s="1233" t="s">
        <v>1890</v>
      </c>
      <c r="DV153" s="1233" t="s">
        <v>1890</v>
      </c>
      <c r="DW153" s="1233" t="s">
        <v>1890</v>
      </c>
      <c r="DX153" s="1233" t="s">
        <v>1890</v>
      </c>
      <c r="DY153" s="1233" t="s">
        <v>1890</v>
      </c>
    </row>
    <row r="154" spans="2:129" x14ac:dyDescent="0.25">
      <c r="B154" s="1668"/>
      <c r="C154" s="1505" t="s">
        <v>1638</v>
      </c>
      <c r="D154" s="1439" t="s">
        <v>1781</v>
      </c>
      <c r="E154" s="1267" t="s">
        <v>831</v>
      </c>
      <c r="F154" s="1438" t="s">
        <v>1890</v>
      </c>
      <c r="G154" s="1438" t="s">
        <v>1890</v>
      </c>
      <c r="H154" s="1439" t="s">
        <v>84</v>
      </c>
      <c r="I154" s="1476" t="s">
        <v>1890</v>
      </c>
      <c r="J154" s="1477" t="s">
        <v>1890</v>
      </c>
      <c r="K154" s="1477" t="s">
        <v>1890</v>
      </c>
      <c r="L154" s="1477" t="s">
        <v>1890</v>
      </c>
      <c r="M154" s="1477" t="s">
        <v>1890</v>
      </c>
      <c r="N154" s="1509" t="s">
        <v>1890</v>
      </c>
      <c r="O154" s="1509">
        <v>3.5000000000000003E-2</v>
      </c>
      <c r="P154" s="1509">
        <v>3.5000000000000003E-2</v>
      </c>
      <c r="Q154" s="1509">
        <v>3.5000000000000003E-2</v>
      </c>
      <c r="R154" s="1509">
        <v>3.5000000000000003E-2</v>
      </c>
      <c r="S154" s="1509">
        <v>3.5000000000000003E-2</v>
      </c>
      <c r="T154" s="1509">
        <v>3.5000000000000003E-2</v>
      </c>
      <c r="U154" s="1509">
        <v>3.5000000000000003E-2</v>
      </c>
      <c r="V154" s="1509">
        <v>3.5000000000000003E-2</v>
      </c>
      <c r="W154" s="1509">
        <v>3.5000000000000003E-2</v>
      </c>
      <c r="X154" s="1509">
        <v>3.5000000000000003E-2</v>
      </c>
      <c r="Y154" s="1509">
        <v>3.5000000000000003E-2</v>
      </c>
      <c r="Z154" s="1509">
        <v>3.5000000000000003E-2</v>
      </c>
      <c r="AA154" s="1509">
        <v>3.5000000000000003E-2</v>
      </c>
      <c r="AB154" s="1509">
        <v>3.5000000000000003E-2</v>
      </c>
      <c r="AC154" s="1509">
        <v>3.5000000000000003E-2</v>
      </c>
      <c r="AD154" s="1509">
        <v>3.5000000000000003E-2</v>
      </c>
      <c r="AE154" s="1509">
        <v>3.5000000000000003E-2</v>
      </c>
      <c r="AF154" s="1509">
        <v>3.5000000000000003E-2</v>
      </c>
      <c r="AG154" s="1509">
        <v>3.5000000000000003E-2</v>
      </c>
      <c r="AH154" s="1509">
        <v>3.5000000000000003E-2</v>
      </c>
      <c r="AI154" s="1509">
        <v>3.5000000000000003E-2</v>
      </c>
      <c r="AJ154" s="1509">
        <v>3.5000000000000003E-2</v>
      </c>
      <c r="AK154" s="1509">
        <v>3.5000000000000003E-2</v>
      </c>
      <c r="AL154" s="1509">
        <v>3.5000000000000003E-2</v>
      </c>
      <c r="AM154" s="1509">
        <v>3.5000000000000003E-2</v>
      </c>
      <c r="AN154" s="1509">
        <v>3.5000000000000003E-2</v>
      </c>
      <c r="AO154" s="1509">
        <v>3.5000000000000003E-2</v>
      </c>
      <c r="AP154" s="1509">
        <v>3.5000000000000003E-2</v>
      </c>
      <c r="AQ154" s="1509">
        <v>3.5000000000000003E-2</v>
      </c>
      <c r="AR154" s="1509">
        <v>3.5000000000000003E-2</v>
      </c>
      <c r="AS154" s="1509">
        <v>0.03</v>
      </c>
      <c r="AT154" s="1509">
        <v>0.03</v>
      </c>
      <c r="AU154" s="1509">
        <v>0.03</v>
      </c>
      <c r="AV154" s="1509">
        <v>0.03</v>
      </c>
      <c r="AW154" s="1509">
        <v>0.03</v>
      </c>
      <c r="AX154" s="1509">
        <v>0.03</v>
      </c>
      <c r="AY154" s="1509">
        <v>0.03</v>
      </c>
      <c r="AZ154" s="1509">
        <v>0.03</v>
      </c>
      <c r="BA154" s="1509">
        <v>0.03</v>
      </c>
      <c r="BB154" s="1509">
        <v>0.03</v>
      </c>
      <c r="BC154" s="1509">
        <v>0.03</v>
      </c>
      <c r="BD154" s="1509">
        <v>0.03</v>
      </c>
      <c r="BE154" s="1509">
        <v>0.03</v>
      </c>
      <c r="BF154" s="1509">
        <v>0.03</v>
      </c>
      <c r="BG154" s="1509">
        <v>0.03</v>
      </c>
      <c r="BH154" s="1509">
        <v>0.03</v>
      </c>
      <c r="BI154" s="1509">
        <v>0.03</v>
      </c>
      <c r="BJ154" s="1509">
        <v>0.03</v>
      </c>
      <c r="BK154" s="1509">
        <v>0.03</v>
      </c>
      <c r="BL154" s="1509">
        <v>0.03</v>
      </c>
      <c r="BM154" s="1509">
        <v>0.03</v>
      </c>
      <c r="BN154" s="1509">
        <v>0.03</v>
      </c>
      <c r="BO154" s="1509">
        <v>0.03</v>
      </c>
      <c r="BP154" s="1509">
        <v>0.03</v>
      </c>
      <c r="BQ154" s="1509">
        <v>0.03</v>
      </c>
      <c r="BR154" s="1509">
        <v>0.03</v>
      </c>
      <c r="BS154" s="1509">
        <v>0.03</v>
      </c>
      <c r="BT154" s="1509">
        <v>0.03</v>
      </c>
      <c r="BU154" s="1509">
        <v>0.03</v>
      </c>
      <c r="BV154" s="1509">
        <v>0.03</v>
      </c>
      <c r="BW154" s="1509">
        <v>0.03</v>
      </c>
      <c r="BX154" s="1509">
        <v>0.03</v>
      </c>
      <c r="BY154" s="1509">
        <v>0.03</v>
      </c>
      <c r="BZ154" s="1509">
        <v>0.03</v>
      </c>
      <c r="CA154" s="1509">
        <v>0.03</v>
      </c>
      <c r="CB154" s="1509">
        <v>0.03</v>
      </c>
      <c r="CC154" s="1509">
        <v>0.03</v>
      </c>
      <c r="CD154" s="1509">
        <v>0.03</v>
      </c>
      <c r="CE154" s="1509">
        <v>0.03</v>
      </c>
      <c r="CF154" s="1509">
        <v>0.03</v>
      </c>
      <c r="CG154" s="1509">
        <v>0.03</v>
      </c>
      <c r="CH154" s="1509">
        <v>0.03</v>
      </c>
      <c r="CI154" s="1509">
        <v>0.03</v>
      </c>
      <c r="CJ154" s="1509">
        <v>0.03</v>
      </c>
      <c r="CK154" s="1509">
        <v>0.03</v>
      </c>
      <c r="CL154" s="1509">
        <v>2.5000000000000001E-2</v>
      </c>
      <c r="CM154" s="1509">
        <v>2.5000000000000001E-2</v>
      </c>
      <c r="CN154" s="1509">
        <v>2.5000000000000001E-2</v>
      </c>
      <c r="CO154" s="1509">
        <v>2.5000000000000001E-2</v>
      </c>
      <c r="CP154" s="1510">
        <v>2.5000000000000001E-2</v>
      </c>
      <c r="CQ154" s="1508" t="s">
        <v>1890</v>
      </c>
      <c r="CR154" s="1508" t="s">
        <v>1890</v>
      </c>
      <c r="CS154" s="1508" t="s">
        <v>1890</v>
      </c>
      <c r="CT154" s="1508" t="s">
        <v>1890</v>
      </c>
      <c r="CU154" s="1508" t="s">
        <v>1890</v>
      </c>
      <c r="CV154" s="1508" t="s">
        <v>1890</v>
      </c>
      <c r="CW154" s="1508" t="s">
        <v>1890</v>
      </c>
      <c r="CX154" s="1508" t="s">
        <v>1890</v>
      </c>
      <c r="CY154" s="1508" t="s">
        <v>1890</v>
      </c>
      <c r="CZ154" s="1508" t="s">
        <v>1890</v>
      </c>
      <c r="DA154" s="1508" t="s">
        <v>1890</v>
      </c>
      <c r="DB154" s="1508" t="s">
        <v>1890</v>
      </c>
      <c r="DC154" s="1508" t="s">
        <v>1890</v>
      </c>
      <c r="DD154" s="1508" t="s">
        <v>1890</v>
      </c>
      <c r="DE154" s="1508" t="s">
        <v>1890</v>
      </c>
      <c r="DF154" s="1508" t="s">
        <v>1890</v>
      </c>
      <c r="DG154" s="1508" t="s">
        <v>1890</v>
      </c>
      <c r="DH154" s="1508" t="s">
        <v>1890</v>
      </c>
      <c r="DI154" s="1508" t="s">
        <v>1890</v>
      </c>
      <c r="DJ154" s="1508" t="s">
        <v>1890</v>
      </c>
      <c r="DK154" s="1508" t="s">
        <v>1890</v>
      </c>
      <c r="DL154" s="1508" t="s">
        <v>1890</v>
      </c>
      <c r="DM154" s="1508" t="s">
        <v>1890</v>
      </c>
      <c r="DN154" s="1508" t="s">
        <v>1890</v>
      </c>
      <c r="DO154" s="1508" t="s">
        <v>1890</v>
      </c>
      <c r="DP154" s="1508" t="s">
        <v>1890</v>
      </c>
      <c r="DQ154" s="1508" t="s">
        <v>1890</v>
      </c>
      <c r="DR154" s="1508" t="s">
        <v>1890</v>
      </c>
      <c r="DS154" s="1508" t="s">
        <v>1890</v>
      </c>
      <c r="DT154" s="1233" t="s">
        <v>1890</v>
      </c>
      <c r="DU154" s="1233" t="s">
        <v>1890</v>
      </c>
      <c r="DV154" s="1233" t="s">
        <v>1890</v>
      </c>
      <c r="DW154" s="1233" t="s">
        <v>1890</v>
      </c>
      <c r="DX154" s="1233" t="s">
        <v>1890</v>
      </c>
      <c r="DY154" s="1233" t="s">
        <v>1890</v>
      </c>
    </row>
    <row r="155" spans="2:129" x14ac:dyDescent="0.25">
      <c r="B155" s="1668"/>
      <c r="C155" s="1505" t="s">
        <v>1638</v>
      </c>
      <c r="D155" s="1439" t="s">
        <v>1781</v>
      </c>
      <c r="E155" s="1267" t="s">
        <v>814</v>
      </c>
      <c r="F155" s="1438" t="s">
        <v>1890</v>
      </c>
      <c r="G155" s="1438" t="s">
        <v>1890</v>
      </c>
      <c r="H155" s="1439" t="s">
        <v>84</v>
      </c>
      <c r="I155" s="1476" t="s">
        <v>1890</v>
      </c>
      <c r="J155" s="1477" t="s">
        <v>1890</v>
      </c>
      <c r="K155" s="1477" t="s">
        <v>1890</v>
      </c>
      <c r="L155" s="1477" t="s">
        <v>1890</v>
      </c>
      <c r="M155" s="1477" t="s">
        <v>1890</v>
      </c>
      <c r="N155" s="1509" t="s">
        <v>1890</v>
      </c>
      <c r="O155" s="1509">
        <v>0.96618357487922713</v>
      </c>
      <c r="P155" s="1509">
        <v>0.93351070036640305</v>
      </c>
      <c r="Q155" s="1509">
        <v>0.90194270566802237</v>
      </c>
      <c r="R155" s="1509">
        <v>0.87144222769857238</v>
      </c>
      <c r="S155" s="1509">
        <v>0.84197316685852408</v>
      </c>
      <c r="T155" s="1509">
        <v>0.81350064430775282</v>
      </c>
      <c r="U155" s="1509">
        <v>0.78599096068381924</v>
      </c>
      <c r="V155" s="1509">
        <v>0.75941155621625056</v>
      </c>
      <c r="W155" s="1509">
        <v>0.73373097218961414</v>
      </c>
      <c r="X155" s="1509">
        <v>0.70891881370977217</v>
      </c>
      <c r="Y155" s="1509">
        <v>0.68494571372924851</v>
      </c>
      <c r="Z155" s="1509">
        <v>0.66178329828912907</v>
      </c>
      <c r="AA155" s="1509">
        <v>0.63940415293635666</v>
      </c>
      <c r="AB155" s="1509">
        <v>0.61778179027667313</v>
      </c>
      <c r="AC155" s="1509">
        <v>0.59689061862480497</v>
      </c>
      <c r="AD155" s="1509">
        <v>0.57670591171478747</v>
      </c>
      <c r="AE155" s="1509">
        <v>0.55720377943457733</v>
      </c>
      <c r="AF155" s="1509">
        <v>0.53836113955031628</v>
      </c>
      <c r="AG155" s="1509">
        <v>0.520155690386779</v>
      </c>
      <c r="AH155" s="1509">
        <v>0.50256588443167061</v>
      </c>
      <c r="AI155" s="1509">
        <v>0.48557090283253201</v>
      </c>
      <c r="AJ155" s="1509">
        <v>0.46915063075606961</v>
      </c>
      <c r="AK155" s="1509">
        <v>0.45328563358074364</v>
      </c>
      <c r="AL155" s="1509">
        <v>0.43795713389443836</v>
      </c>
      <c r="AM155" s="1509">
        <v>0.42314698926998878</v>
      </c>
      <c r="AN155" s="1509">
        <v>0.40883767079225974</v>
      </c>
      <c r="AO155" s="1509">
        <v>0.39501224231136212</v>
      </c>
      <c r="AP155" s="1509">
        <v>0.38165434039745133</v>
      </c>
      <c r="AQ155" s="1509">
        <v>0.36874815497338298</v>
      </c>
      <c r="AR155" s="1509">
        <v>0.35627841060230242</v>
      </c>
      <c r="AS155" s="1509">
        <v>0.3459013695167984</v>
      </c>
      <c r="AT155" s="1509">
        <v>0.33582657234640623</v>
      </c>
      <c r="AU155" s="1509">
        <v>0.32604521587029728</v>
      </c>
      <c r="AV155" s="1509">
        <v>0.31654875327213333</v>
      </c>
      <c r="AW155" s="1509">
        <v>0.30732888667197411</v>
      </c>
      <c r="AX155" s="1509">
        <v>0.29837755987570302</v>
      </c>
      <c r="AY155" s="1509">
        <v>0.28968695133563405</v>
      </c>
      <c r="AZ155" s="1509">
        <v>0.28124946731614947</v>
      </c>
      <c r="BA155" s="1509">
        <v>0.27305773525839755</v>
      </c>
      <c r="BB155" s="1509">
        <v>0.26510459733825009</v>
      </c>
      <c r="BC155" s="1509">
        <v>0.25738310421189325</v>
      </c>
      <c r="BD155" s="1509">
        <v>0.24988650894358566</v>
      </c>
      <c r="BE155" s="1509">
        <v>0.24260826111027742</v>
      </c>
      <c r="BF155" s="1509">
        <v>0.23554200107793916</v>
      </c>
      <c r="BG155" s="1509">
        <v>0.22868155444460117</v>
      </c>
      <c r="BH155" s="1509">
        <v>0.22202092664524387</v>
      </c>
      <c r="BI155" s="1509">
        <v>0.215554297713829</v>
      </c>
      <c r="BJ155" s="1509">
        <v>0.20927601719789227</v>
      </c>
      <c r="BK155" s="1509">
        <v>0.20318059922125464</v>
      </c>
      <c r="BL155" s="1509">
        <v>0.19726271769053846</v>
      </c>
      <c r="BM155" s="1509">
        <v>0.19151720164129948</v>
      </c>
      <c r="BN155" s="1509">
        <v>0.18593903071970824</v>
      </c>
      <c r="BO155" s="1509">
        <v>0.18052333079583327</v>
      </c>
      <c r="BP155" s="1509">
        <v>0.17526536970469248</v>
      </c>
      <c r="BQ155" s="1509">
        <v>0.17016055311135189</v>
      </c>
      <c r="BR155" s="1509">
        <v>0.16520442049645817</v>
      </c>
      <c r="BS155" s="1509">
        <v>0.16039264125869726</v>
      </c>
      <c r="BT155" s="1509">
        <v>0.15572101093077401</v>
      </c>
      <c r="BU155" s="1509">
        <v>0.15118544750560586</v>
      </c>
      <c r="BV155" s="1509">
        <v>0.14678198786952024</v>
      </c>
      <c r="BW155" s="1509">
        <v>0.14250678433934003</v>
      </c>
      <c r="BX155" s="1509">
        <v>0.13835610130033013</v>
      </c>
      <c r="BY155" s="1509">
        <v>0.13432631194206807</v>
      </c>
      <c r="BZ155" s="1509">
        <v>0.13041389508938647</v>
      </c>
      <c r="CA155" s="1509">
        <v>0.12661543212561796</v>
      </c>
      <c r="CB155" s="1509">
        <v>0.12292760400545433</v>
      </c>
      <c r="CC155" s="1509">
        <v>0.11934718835481004</v>
      </c>
      <c r="CD155" s="1509">
        <v>0.11587105665515537</v>
      </c>
      <c r="CE155" s="1509">
        <v>0.11249617150985959</v>
      </c>
      <c r="CF155" s="1509">
        <v>0.10921958399015494</v>
      </c>
      <c r="CG155" s="1509">
        <v>0.10603843105840287</v>
      </c>
      <c r="CH155" s="1509">
        <v>0.10294993306641054</v>
      </c>
      <c r="CI155" s="1509">
        <v>9.9951391326612168E-2</v>
      </c>
      <c r="CJ155" s="1509">
        <v>9.7040185753992411E-2</v>
      </c>
      <c r="CK155" s="1509">
        <v>9.4213772576691654E-2</v>
      </c>
      <c r="CL155" s="1509">
        <v>9.1915875684577236E-2</v>
      </c>
      <c r="CM155" s="1509">
        <v>8.9674025058124135E-2</v>
      </c>
      <c r="CN155" s="1509">
        <v>8.7486853715243049E-2</v>
      </c>
      <c r="CO155" s="1509">
        <v>8.5353028014871282E-2</v>
      </c>
      <c r="CP155" s="1510">
        <v>8.3271246843776875E-2</v>
      </c>
      <c r="CQ155" s="1508" t="s">
        <v>1890</v>
      </c>
      <c r="CR155" s="1508" t="s">
        <v>1890</v>
      </c>
      <c r="CS155" s="1508" t="s">
        <v>1890</v>
      </c>
      <c r="CT155" s="1508" t="s">
        <v>1890</v>
      </c>
      <c r="CU155" s="1508" t="s">
        <v>1890</v>
      </c>
      <c r="CV155" s="1508" t="s">
        <v>1890</v>
      </c>
      <c r="CW155" s="1508" t="s">
        <v>1890</v>
      </c>
      <c r="CX155" s="1508" t="s">
        <v>1890</v>
      </c>
      <c r="CY155" s="1508" t="s">
        <v>1890</v>
      </c>
      <c r="CZ155" s="1508" t="s">
        <v>1890</v>
      </c>
      <c r="DA155" s="1508" t="s">
        <v>1890</v>
      </c>
      <c r="DB155" s="1508" t="s">
        <v>1890</v>
      </c>
      <c r="DC155" s="1508" t="s">
        <v>1890</v>
      </c>
      <c r="DD155" s="1508" t="s">
        <v>1890</v>
      </c>
      <c r="DE155" s="1508" t="s">
        <v>1890</v>
      </c>
      <c r="DF155" s="1508" t="s">
        <v>1890</v>
      </c>
      <c r="DG155" s="1508" t="s">
        <v>1890</v>
      </c>
      <c r="DH155" s="1508" t="s">
        <v>1890</v>
      </c>
      <c r="DI155" s="1508" t="s">
        <v>1890</v>
      </c>
      <c r="DJ155" s="1508" t="s">
        <v>1890</v>
      </c>
      <c r="DK155" s="1508" t="s">
        <v>1890</v>
      </c>
      <c r="DL155" s="1508" t="s">
        <v>1890</v>
      </c>
      <c r="DM155" s="1508" t="s">
        <v>1890</v>
      </c>
      <c r="DN155" s="1508" t="s">
        <v>1890</v>
      </c>
      <c r="DO155" s="1508" t="s">
        <v>1890</v>
      </c>
      <c r="DP155" s="1508" t="s">
        <v>1890</v>
      </c>
      <c r="DQ155" s="1508" t="s">
        <v>1890</v>
      </c>
      <c r="DR155" s="1508" t="s">
        <v>1890</v>
      </c>
      <c r="DS155" s="1508" t="s">
        <v>1890</v>
      </c>
      <c r="DT155" s="1233" t="s">
        <v>1890</v>
      </c>
      <c r="DU155" s="1233" t="s">
        <v>1890</v>
      </c>
      <c r="DV155" s="1233" t="s">
        <v>1890</v>
      </c>
      <c r="DW155" s="1233" t="s">
        <v>1890</v>
      </c>
      <c r="DX155" s="1233" t="s">
        <v>1890</v>
      </c>
      <c r="DY155" s="1233" t="s">
        <v>1890</v>
      </c>
    </row>
    <row r="156" spans="2:129" x14ac:dyDescent="0.25">
      <c r="B156" s="1668"/>
      <c r="C156" s="1505" t="s">
        <v>1638</v>
      </c>
      <c r="D156" s="1439" t="s">
        <v>1781</v>
      </c>
      <c r="E156" s="1267" t="s">
        <v>815</v>
      </c>
      <c r="F156" s="1438" t="s">
        <v>816</v>
      </c>
      <c r="G156" s="1438" t="s">
        <v>1890</v>
      </c>
      <c r="H156" s="1439" t="s">
        <v>817</v>
      </c>
      <c r="I156" s="1476" t="s">
        <v>1890</v>
      </c>
      <c r="J156" s="1477" t="s">
        <v>1890</v>
      </c>
      <c r="K156" s="1477" t="s">
        <v>1890</v>
      </c>
      <c r="L156" s="1477" t="s">
        <v>1890</v>
      </c>
      <c r="M156" s="1477" t="s">
        <v>1890</v>
      </c>
      <c r="N156" s="1509" t="s">
        <v>1890</v>
      </c>
      <c r="O156" s="1509" t="s">
        <v>1890</v>
      </c>
      <c r="P156" s="1509" t="s">
        <v>1890</v>
      </c>
      <c r="Q156" s="1509" t="s">
        <v>1890</v>
      </c>
      <c r="R156" s="1509" t="s">
        <v>1890</v>
      </c>
      <c r="S156" s="1509" t="s">
        <v>1890</v>
      </c>
      <c r="T156" s="1509" t="s">
        <v>1890</v>
      </c>
      <c r="U156" s="1509" t="s">
        <v>1890</v>
      </c>
      <c r="V156" s="1509" t="s">
        <v>1890</v>
      </c>
      <c r="W156" s="1509" t="s">
        <v>1890</v>
      </c>
      <c r="X156" s="1509" t="s">
        <v>1890</v>
      </c>
      <c r="Y156" s="1509" t="s">
        <v>1890</v>
      </c>
      <c r="Z156" s="1509" t="s">
        <v>1890</v>
      </c>
      <c r="AA156" s="1509" t="s">
        <v>1890</v>
      </c>
      <c r="AB156" s="1509" t="s">
        <v>1890</v>
      </c>
      <c r="AC156" s="1509" t="s">
        <v>1890</v>
      </c>
      <c r="AD156" s="1509" t="s">
        <v>1890</v>
      </c>
      <c r="AE156" s="1509" t="s">
        <v>1890</v>
      </c>
      <c r="AF156" s="1509" t="s">
        <v>1890</v>
      </c>
      <c r="AG156" s="1509" t="s">
        <v>1890</v>
      </c>
      <c r="AH156" s="1509" t="s">
        <v>1890</v>
      </c>
      <c r="AI156" s="1509" t="s">
        <v>1890</v>
      </c>
      <c r="AJ156" s="1509" t="s">
        <v>1890</v>
      </c>
      <c r="AK156" s="1509" t="s">
        <v>1890</v>
      </c>
      <c r="AL156" s="1509" t="s">
        <v>1890</v>
      </c>
      <c r="AM156" s="1509" t="s">
        <v>1890</v>
      </c>
      <c r="AN156" s="1509" t="s">
        <v>1890</v>
      </c>
      <c r="AO156" s="1509" t="s">
        <v>1890</v>
      </c>
      <c r="AP156" s="1509" t="s">
        <v>1890</v>
      </c>
      <c r="AQ156" s="1509" t="s">
        <v>1890</v>
      </c>
      <c r="AR156" s="1509" t="s">
        <v>1890</v>
      </c>
      <c r="AS156" s="1509" t="s">
        <v>1890</v>
      </c>
      <c r="AT156" s="1509" t="s">
        <v>1890</v>
      </c>
      <c r="AU156" s="1509" t="s">
        <v>1890</v>
      </c>
      <c r="AV156" s="1509" t="s">
        <v>1890</v>
      </c>
      <c r="AW156" s="1509" t="s">
        <v>1890</v>
      </c>
      <c r="AX156" s="1509" t="s">
        <v>1890</v>
      </c>
      <c r="AY156" s="1509" t="s">
        <v>1890</v>
      </c>
      <c r="AZ156" s="1509" t="s">
        <v>1890</v>
      </c>
      <c r="BA156" s="1509" t="s">
        <v>1890</v>
      </c>
      <c r="BB156" s="1509" t="s">
        <v>1890</v>
      </c>
      <c r="BC156" s="1509" t="s">
        <v>1890</v>
      </c>
      <c r="BD156" s="1509" t="s">
        <v>1890</v>
      </c>
      <c r="BE156" s="1509" t="s">
        <v>1890</v>
      </c>
      <c r="BF156" s="1509" t="s">
        <v>1890</v>
      </c>
      <c r="BG156" s="1509" t="s">
        <v>1890</v>
      </c>
      <c r="BH156" s="1509" t="s">
        <v>1890</v>
      </c>
      <c r="BI156" s="1509" t="s">
        <v>1890</v>
      </c>
      <c r="BJ156" s="1509" t="s">
        <v>1890</v>
      </c>
      <c r="BK156" s="1509" t="s">
        <v>1890</v>
      </c>
      <c r="BL156" s="1509" t="s">
        <v>1890</v>
      </c>
      <c r="BM156" s="1509" t="s">
        <v>1890</v>
      </c>
      <c r="BN156" s="1509" t="s">
        <v>1890</v>
      </c>
      <c r="BO156" s="1509" t="s">
        <v>1890</v>
      </c>
      <c r="BP156" s="1509" t="s">
        <v>1890</v>
      </c>
      <c r="BQ156" s="1509" t="s">
        <v>1890</v>
      </c>
      <c r="BR156" s="1509" t="s">
        <v>1890</v>
      </c>
      <c r="BS156" s="1509" t="s">
        <v>1890</v>
      </c>
      <c r="BT156" s="1509" t="s">
        <v>1890</v>
      </c>
      <c r="BU156" s="1509" t="s">
        <v>1890</v>
      </c>
      <c r="BV156" s="1509" t="s">
        <v>1890</v>
      </c>
      <c r="BW156" s="1509" t="s">
        <v>1890</v>
      </c>
      <c r="BX156" s="1509" t="s">
        <v>1890</v>
      </c>
      <c r="BY156" s="1509" t="s">
        <v>1890</v>
      </c>
      <c r="BZ156" s="1509" t="s">
        <v>1890</v>
      </c>
      <c r="CA156" s="1509" t="s">
        <v>1890</v>
      </c>
      <c r="CB156" s="1509" t="s">
        <v>1890</v>
      </c>
      <c r="CC156" s="1509" t="s">
        <v>1890</v>
      </c>
      <c r="CD156" s="1509" t="s">
        <v>1890</v>
      </c>
      <c r="CE156" s="1509" t="s">
        <v>1890</v>
      </c>
      <c r="CF156" s="1509" t="s">
        <v>1890</v>
      </c>
      <c r="CG156" s="1509" t="s">
        <v>1890</v>
      </c>
      <c r="CH156" s="1509" t="s">
        <v>1890</v>
      </c>
      <c r="CI156" s="1509" t="s">
        <v>1890</v>
      </c>
      <c r="CJ156" s="1509" t="s">
        <v>1890</v>
      </c>
      <c r="CK156" s="1509" t="s">
        <v>1890</v>
      </c>
      <c r="CL156" s="1509" t="s">
        <v>1890</v>
      </c>
      <c r="CM156" s="1509" t="s">
        <v>1890</v>
      </c>
      <c r="CN156" s="1509" t="s">
        <v>1890</v>
      </c>
      <c r="CO156" s="1509" t="s">
        <v>1890</v>
      </c>
      <c r="CP156" s="1510" t="s">
        <v>1890</v>
      </c>
      <c r="CQ156" s="1508" t="s">
        <v>1890</v>
      </c>
      <c r="CR156" s="1508" t="s">
        <v>1890</v>
      </c>
      <c r="CS156" s="1508" t="s">
        <v>1890</v>
      </c>
      <c r="CT156" s="1508" t="s">
        <v>1890</v>
      </c>
      <c r="CU156" s="1508" t="s">
        <v>1890</v>
      </c>
      <c r="CV156" s="1508" t="s">
        <v>1890</v>
      </c>
      <c r="CW156" s="1508" t="s">
        <v>1890</v>
      </c>
      <c r="CX156" s="1508" t="s">
        <v>1890</v>
      </c>
      <c r="CY156" s="1508" t="s">
        <v>1890</v>
      </c>
      <c r="CZ156" s="1508" t="s">
        <v>1890</v>
      </c>
      <c r="DA156" s="1508" t="s">
        <v>1890</v>
      </c>
      <c r="DB156" s="1508" t="s">
        <v>1890</v>
      </c>
      <c r="DC156" s="1508" t="s">
        <v>1890</v>
      </c>
      <c r="DD156" s="1508" t="s">
        <v>1890</v>
      </c>
      <c r="DE156" s="1508" t="s">
        <v>1890</v>
      </c>
      <c r="DF156" s="1508" t="s">
        <v>1890</v>
      </c>
      <c r="DG156" s="1508" t="s">
        <v>1890</v>
      </c>
      <c r="DH156" s="1508" t="s">
        <v>1890</v>
      </c>
      <c r="DI156" s="1508" t="s">
        <v>1890</v>
      </c>
      <c r="DJ156" s="1508" t="s">
        <v>1890</v>
      </c>
      <c r="DK156" s="1508" t="s">
        <v>1890</v>
      </c>
      <c r="DL156" s="1508" t="s">
        <v>1890</v>
      </c>
      <c r="DM156" s="1508" t="s">
        <v>1890</v>
      </c>
      <c r="DN156" s="1508" t="s">
        <v>1890</v>
      </c>
      <c r="DO156" s="1508" t="s">
        <v>1890</v>
      </c>
      <c r="DP156" s="1508" t="s">
        <v>1890</v>
      </c>
      <c r="DQ156" s="1508" t="s">
        <v>1890</v>
      </c>
      <c r="DR156" s="1508" t="s">
        <v>1890</v>
      </c>
      <c r="DS156" s="1508" t="s">
        <v>1890</v>
      </c>
      <c r="DT156" s="1233" t="s">
        <v>1890</v>
      </c>
      <c r="DU156" s="1233" t="s">
        <v>1890</v>
      </c>
      <c r="DV156" s="1233" t="s">
        <v>1890</v>
      </c>
      <c r="DW156" s="1233" t="s">
        <v>1890</v>
      </c>
      <c r="DX156" s="1233" t="s">
        <v>1890</v>
      </c>
      <c r="DY156" s="1233" t="s">
        <v>1890</v>
      </c>
    </row>
    <row r="157" spans="2:129" x14ac:dyDescent="0.25">
      <c r="B157" s="1668"/>
      <c r="C157" s="1505" t="s">
        <v>1638</v>
      </c>
      <c r="D157" s="1439" t="s">
        <v>1781</v>
      </c>
      <c r="E157" s="1267" t="s">
        <v>815</v>
      </c>
      <c r="F157" s="1438" t="s">
        <v>818</v>
      </c>
      <c r="G157" s="1438" t="s">
        <v>1890</v>
      </c>
      <c r="H157" s="1439" t="s">
        <v>817</v>
      </c>
      <c r="I157" s="1476" t="s">
        <v>1890</v>
      </c>
      <c r="J157" s="1477" t="s">
        <v>1890</v>
      </c>
      <c r="K157" s="1477" t="s">
        <v>1890</v>
      </c>
      <c r="L157" s="1477" t="s">
        <v>1890</v>
      </c>
      <c r="M157" s="1477" t="s">
        <v>1890</v>
      </c>
      <c r="N157" s="1509" t="s">
        <v>1890</v>
      </c>
      <c r="O157" s="1509" t="s">
        <v>1890</v>
      </c>
      <c r="P157" s="1509" t="s">
        <v>1890</v>
      </c>
      <c r="Q157" s="1509" t="s">
        <v>1890</v>
      </c>
      <c r="R157" s="1509" t="s">
        <v>1890</v>
      </c>
      <c r="S157" s="1509" t="s">
        <v>1890</v>
      </c>
      <c r="T157" s="1509" t="s">
        <v>1890</v>
      </c>
      <c r="U157" s="1509" t="s">
        <v>1890</v>
      </c>
      <c r="V157" s="1509" t="s">
        <v>1890</v>
      </c>
      <c r="W157" s="1509" t="s">
        <v>1890</v>
      </c>
      <c r="X157" s="1509" t="s">
        <v>1890</v>
      </c>
      <c r="Y157" s="1509" t="s">
        <v>1890</v>
      </c>
      <c r="Z157" s="1509" t="s">
        <v>1890</v>
      </c>
      <c r="AA157" s="1509" t="s">
        <v>1890</v>
      </c>
      <c r="AB157" s="1509" t="s">
        <v>1890</v>
      </c>
      <c r="AC157" s="1509" t="s">
        <v>1890</v>
      </c>
      <c r="AD157" s="1509" t="s">
        <v>1890</v>
      </c>
      <c r="AE157" s="1509" t="s">
        <v>1890</v>
      </c>
      <c r="AF157" s="1509" t="s">
        <v>1890</v>
      </c>
      <c r="AG157" s="1509" t="s">
        <v>1890</v>
      </c>
      <c r="AH157" s="1509" t="s">
        <v>1890</v>
      </c>
      <c r="AI157" s="1509" t="s">
        <v>1890</v>
      </c>
      <c r="AJ157" s="1509" t="s">
        <v>1890</v>
      </c>
      <c r="AK157" s="1509" t="s">
        <v>1890</v>
      </c>
      <c r="AL157" s="1509" t="s">
        <v>1890</v>
      </c>
      <c r="AM157" s="1509" t="s">
        <v>1890</v>
      </c>
      <c r="AN157" s="1509" t="s">
        <v>1890</v>
      </c>
      <c r="AO157" s="1509" t="s">
        <v>1890</v>
      </c>
      <c r="AP157" s="1509" t="s">
        <v>1890</v>
      </c>
      <c r="AQ157" s="1509" t="s">
        <v>1890</v>
      </c>
      <c r="AR157" s="1509" t="s">
        <v>1890</v>
      </c>
      <c r="AS157" s="1509" t="s">
        <v>1890</v>
      </c>
      <c r="AT157" s="1509" t="s">
        <v>1890</v>
      </c>
      <c r="AU157" s="1509" t="s">
        <v>1890</v>
      </c>
      <c r="AV157" s="1509" t="s">
        <v>1890</v>
      </c>
      <c r="AW157" s="1509" t="s">
        <v>1890</v>
      </c>
      <c r="AX157" s="1509" t="s">
        <v>1890</v>
      </c>
      <c r="AY157" s="1509" t="s">
        <v>1890</v>
      </c>
      <c r="AZ157" s="1509" t="s">
        <v>1890</v>
      </c>
      <c r="BA157" s="1509" t="s">
        <v>1890</v>
      </c>
      <c r="BB157" s="1509" t="s">
        <v>1890</v>
      </c>
      <c r="BC157" s="1509" t="s">
        <v>1890</v>
      </c>
      <c r="BD157" s="1509" t="s">
        <v>1890</v>
      </c>
      <c r="BE157" s="1509" t="s">
        <v>1890</v>
      </c>
      <c r="BF157" s="1509" t="s">
        <v>1890</v>
      </c>
      <c r="BG157" s="1509" t="s">
        <v>1890</v>
      </c>
      <c r="BH157" s="1509" t="s">
        <v>1890</v>
      </c>
      <c r="BI157" s="1509" t="s">
        <v>1890</v>
      </c>
      <c r="BJ157" s="1509" t="s">
        <v>1890</v>
      </c>
      <c r="BK157" s="1509" t="s">
        <v>1890</v>
      </c>
      <c r="BL157" s="1509" t="s">
        <v>1890</v>
      </c>
      <c r="BM157" s="1509" t="s">
        <v>1890</v>
      </c>
      <c r="BN157" s="1509" t="s">
        <v>1890</v>
      </c>
      <c r="BO157" s="1509" t="s">
        <v>1890</v>
      </c>
      <c r="BP157" s="1509" t="s">
        <v>1890</v>
      </c>
      <c r="BQ157" s="1509" t="s">
        <v>1890</v>
      </c>
      <c r="BR157" s="1509" t="s">
        <v>1890</v>
      </c>
      <c r="BS157" s="1509" t="s">
        <v>1890</v>
      </c>
      <c r="BT157" s="1509" t="s">
        <v>1890</v>
      </c>
      <c r="BU157" s="1509" t="s">
        <v>1890</v>
      </c>
      <c r="BV157" s="1509" t="s">
        <v>1890</v>
      </c>
      <c r="BW157" s="1509" t="s">
        <v>1890</v>
      </c>
      <c r="BX157" s="1509" t="s">
        <v>1890</v>
      </c>
      <c r="BY157" s="1509" t="s">
        <v>1890</v>
      </c>
      <c r="BZ157" s="1509" t="s">
        <v>1890</v>
      </c>
      <c r="CA157" s="1509" t="s">
        <v>1890</v>
      </c>
      <c r="CB157" s="1509" t="s">
        <v>1890</v>
      </c>
      <c r="CC157" s="1509" t="s">
        <v>1890</v>
      </c>
      <c r="CD157" s="1509" t="s">
        <v>1890</v>
      </c>
      <c r="CE157" s="1509" t="s">
        <v>1890</v>
      </c>
      <c r="CF157" s="1509" t="s">
        <v>1890</v>
      </c>
      <c r="CG157" s="1509" t="s">
        <v>1890</v>
      </c>
      <c r="CH157" s="1509" t="s">
        <v>1890</v>
      </c>
      <c r="CI157" s="1509" t="s">
        <v>1890</v>
      </c>
      <c r="CJ157" s="1509" t="s">
        <v>1890</v>
      </c>
      <c r="CK157" s="1509" t="s">
        <v>1890</v>
      </c>
      <c r="CL157" s="1509" t="s">
        <v>1890</v>
      </c>
      <c r="CM157" s="1509" t="s">
        <v>1890</v>
      </c>
      <c r="CN157" s="1509" t="s">
        <v>1890</v>
      </c>
      <c r="CO157" s="1509" t="s">
        <v>1890</v>
      </c>
      <c r="CP157" s="1510" t="s">
        <v>1890</v>
      </c>
      <c r="CQ157" s="1508" t="s">
        <v>1890</v>
      </c>
      <c r="CR157" s="1508" t="s">
        <v>1890</v>
      </c>
      <c r="CS157" s="1508" t="s">
        <v>1890</v>
      </c>
      <c r="CT157" s="1508" t="s">
        <v>1890</v>
      </c>
      <c r="CU157" s="1508" t="s">
        <v>1890</v>
      </c>
      <c r="CV157" s="1508" t="s">
        <v>1890</v>
      </c>
      <c r="CW157" s="1508" t="s">
        <v>1890</v>
      </c>
      <c r="CX157" s="1508" t="s">
        <v>1890</v>
      </c>
      <c r="CY157" s="1508" t="s">
        <v>1890</v>
      </c>
      <c r="CZ157" s="1508" t="s">
        <v>1890</v>
      </c>
      <c r="DA157" s="1508" t="s">
        <v>1890</v>
      </c>
      <c r="DB157" s="1508" t="s">
        <v>1890</v>
      </c>
      <c r="DC157" s="1508" t="s">
        <v>1890</v>
      </c>
      <c r="DD157" s="1508" t="s">
        <v>1890</v>
      </c>
      <c r="DE157" s="1508" t="s">
        <v>1890</v>
      </c>
      <c r="DF157" s="1508" t="s">
        <v>1890</v>
      </c>
      <c r="DG157" s="1508" t="s">
        <v>1890</v>
      </c>
      <c r="DH157" s="1508" t="s">
        <v>1890</v>
      </c>
      <c r="DI157" s="1508" t="s">
        <v>1890</v>
      </c>
      <c r="DJ157" s="1508" t="s">
        <v>1890</v>
      </c>
      <c r="DK157" s="1508" t="s">
        <v>1890</v>
      </c>
      <c r="DL157" s="1508" t="s">
        <v>1890</v>
      </c>
      <c r="DM157" s="1508" t="s">
        <v>1890</v>
      </c>
      <c r="DN157" s="1508" t="s">
        <v>1890</v>
      </c>
      <c r="DO157" s="1508" t="s">
        <v>1890</v>
      </c>
      <c r="DP157" s="1508" t="s">
        <v>1890</v>
      </c>
      <c r="DQ157" s="1508" t="s">
        <v>1890</v>
      </c>
      <c r="DR157" s="1508" t="s">
        <v>1890</v>
      </c>
      <c r="DS157" s="1508" t="s">
        <v>1890</v>
      </c>
      <c r="DT157" s="1233" t="s">
        <v>1890</v>
      </c>
      <c r="DU157" s="1233" t="s">
        <v>1890</v>
      </c>
      <c r="DV157" s="1233" t="s">
        <v>1890</v>
      </c>
      <c r="DW157" s="1233" t="s">
        <v>1890</v>
      </c>
      <c r="DX157" s="1233" t="s">
        <v>1890</v>
      </c>
      <c r="DY157" s="1233" t="s">
        <v>1890</v>
      </c>
    </row>
    <row r="158" spans="2:129" ht="14.4" thickBot="1" x14ac:dyDescent="0.3">
      <c r="B158" s="1668"/>
      <c r="C158" s="1505" t="s">
        <v>1638</v>
      </c>
      <c r="D158" s="1439" t="s">
        <v>1781</v>
      </c>
      <c r="E158" s="1267" t="s">
        <v>819</v>
      </c>
      <c r="F158" s="1438" t="s">
        <v>1890</v>
      </c>
      <c r="G158" s="1438" t="s">
        <v>1890</v>
      </c>
      <c r="H158" s="1439" t="s">
        <v>84</v>
      </c>
      <c r="I158" s="1476" t="s">
        <v>1890</v>
      </c>
      <c r="J158" s="1477" t="s">
        <v>1890</v>
      </c>
      <c r="K158" s="1477" t="s">
        <v>1890</v>
      </c>
      <c r="L158" s="1477" t="s">
        <v>1890</v>
      </c>
      <c r="M158" s="1477" t="s">
        <v>1890</v>
      </c>
      <c r="N158" s="1509" t="s">
        <v>1890</v>
      </c>
      <c r="O158" s="1509" t="s">
        <v>1890</v>
      </c>
      <c r="P158" s="1509" t="s">
        <v>1890</v>
      </c>
      <c r="Q158" s="1509" t="s">
        <v>1890</v>
      </c>
      <c r="R158" s="1509" t="s">
        <v>1890</v>
      </c>
      <c r="S158" s="1509" t="s">
        <v>1890</v>
      </c>
      <c r="T158" s="1509" t="s">
        <v>1890</v>
      </c>
      <c r="U158" s="1509" t="s">
        <v>1890</v>
      </c>
      <c r="V158" s="1509" t="s">
        <v>1890</v>
      </c>
      <c r="W158" s="1509" t="s">
        <v>1890</v>
      </c>
      <c r="X158" s="1509" t="s">
        <v>1890</v>
      </c>
      <c r="Y158" s="1509" t="s">
        <v>1890</v>
      </c>
      <c r="Z158" s="1509" t="s">
        <v>1890</v>
      </c>
      <c r="AA158" s="1509" t="s">
        <v>1890</v>
      </c>
      <c r="AB158" s="1509" t="s">
        <v>1890</v>
      </c>
      <c r="AC158" s="1509" t="s">
        <v>1890</v>
      </c>
      <c r="AD158" s="1509" t="s">
        <v>1890</v>
      </c>
      <c r="AE158" s="1509" t="s">
        <v>1890</v>
      </c>
      <c r="AF158" s="1509" t="s">
        <v>1890</v>
      </c>
      <c r="AG158" s="1509" t="s">
        <v>1890</v>
      </c>
      <c r="AH158" s="1509" t="s">
        <v>1890</v>
      </c>
      <c r="AI158" s="1509" t="s">
        <v>1890</v>
      </c>
      <c r="AJ158" s="1509" t="s">
        <v>1890</v>
      </c>
      <c r="AK158" s="1509" t="s">
        <v>1890</v>
      </c>
      <c r="AL158" s="1509" t="s">
        <v>1890</v>
      </c>
      <c r="AM158" s="1509" t="s">
        <v>1890</v>
      </c>
      <c r="AN158" s="1509" t="s">
        <v>1890</v>
      </c>
      <c r="AO158" s="1509" t="s">
        <v>1890</v>
      </c>
      <c r="AP158" s="1509" t="s">
        <v>1890</v>
      </c>
      <c r="AQ158" s="1509" t="s">
        <v>1890</v>
      </c>
      <c r="AR158" s="1509" t="s">
        <v>1890</v>
      </c>
      <c r="AS158" s="1509" t="s">
        <v>1890</v>
      </c>
      <c r="AT158" s="1509" t="s">
        <v>1890</v>
      </c>
      <c r="AU158" s="1509" t="s">
        <v>1890</v>
      </c>
      <c r="AV158" s="1509" t="s">
        <v>1890</v>
      </c>
      <c r="AW158" s="1509" t="s">
        <v>1890</v>
      </c>
      <c r="AX158" s="1509" t="s">
        <v>1890</v>
      </c>
      <c r="AY158" s="1509" t="s">
        <v>1890</v>
      </c>
      <c r="AZ158" s="1509" t="s">
        <v>1890</v>
      </c>
      <c r="BA158" s="1509" t="s">
        <v>1890</v>
      </c>
      <c r="BB158" s="1509" t="s">
        <v>1890</v>
      </c>
      <c r="BC158" s="1509" t="s">
        <v>1890</v>
      </c>
      <c r="BD158" s="1509" t="s">
        <v>1890</v>
      </c>
      <c r="BE158" s="1509" t="s">
        <v>1890</v>
      </c>
      <c r="BF158" s="1509" t="s">
        <v>1890</v>
      </c>
      <c r="BG158" s="1509" t="s">
        <v>1890</v>
      </c>
      <c r="BH158" s="1509" t="s">
        <v>1890</v>
      </c>
      <c r="BI158" s="1509" t="s">
        <v>1890</v>
      </c>
      <c r="BJ158" s="1509" t="s">
        <v>1890</v>
      </c>
      <c r="BK158" s="1509" t="s">
        <v>1890</v>
      </c>
      <c r="BL158" s="1509" t="s">
        <v>1890</v>
      </c>
      <c r="BM158" s="1509" t="s">
        <v>1890</v>
      </c>
      <c r="BN158" s="1509" t="s">
        <v>1890</v>
      </c>
      <c r="BO158" s="1509" t="s">
        <v>1890</v>
      </c>
      <c r="BP158" s="1509" t="s">
        <v>1890</v>
      </c>
      <c r="BQ158" s="1509" t="s">
        <v>1890</v>
      </c>
      <c r="BR158" s="1509" t="s">
        <v>1890</v>
      </c>
      <c r="BS158" s="1509" t="s">
        <v>1890</v>
      </c>
      <c r="BT158" s="1509" t="s">
        <v>1890</v>
      </c>
      <c r="BU158" s="1509" t="s">
        <v>1890</v>
      </c>
      <c r="BV158" s="1509" t="s">
        <v>1890</v>
      </c>
      <c r="BW158" s="1509" t="s">
        <v>1890</v>
      </c>
      <c r="BX158" s="1509" t="s">
        <v>1890</v>
      </c>
      <c r="BY158" s="1509" t="s">
        <v>1890</v>
      </c>
      <c r="BZ158" s="1509" t="s">
        <v>1890</v>
      </c>
      <c r="CA158" s="1509" t="s">
        <v>1890</v>
      </c>
      <c r="CB158" s="1509" t="s">
        <v>1890</v>
      </c>
      <c r="CC158" s="1509" t="s">
        <v>1890</v>
      </c>
      <c r="CD158" s="1509" t="s">
        <v>1890</v>
      </c>
      <c r="CE158" s="1509" t="s">
        <v>1890</v>
      </c>
      <c r="CF158" s="1509" t="s">
        <v>1890</v>
      </c>
      <c r="CG158" s="1509" t="s">
        <v>1890</v>
      </c>
      <c r="CH158" s="1509" t="s">
        <v>1890</v>
      </c>
      <c r="CI158" s="1509" t="s">
        <v>1890</v>
      </c>
      <c r="CJ158" s="1509" t="s">
        <v>1890</v>
      </c>
      <c r="CK158" s="1509" t="s">
        <v>1890</v>
      </c>
      <c r="CL158" s="1509" t="s">
        <v>1890</v>
      </c>
      <c r="CM158" s="1509" t="s">
        <v>1890</v>
      </c>
      <c r="CN158" s="1509" t="s">
        <v>1890</v>
      </c>
      <c r="CO158" s="1509" t="s">
        <v>1890</v>
      </c>
      <c r="CP158" s="1510" t="s">
        <v>1890</v>
      </c>
      <c r="CQ158" s="1508" t="s">
        <v>1890</v>
      </c>
      <c r="CR158" s="1508" t="s">
        <v>1890</v>
      </c>
      <c r="CS158" s="1508" t="s">
        <v>1890</v>
      </c>
      <c r="CT158" s="1508" t="s">
        <v>1890</v>
      </c>
      <c r="CU158" s="1508" t="s">
        <v>1890</v>
      </c>
      <c r="CV158" s="1508" t="s">
        <v>1890</v>
      </c>
      <c r="CW158" s="1508" t="s">
        <v>1890</v>
      </c>
      <c r="CX158" s="1508" t="s">
        <v>1890</v>
      </c>
      <c r="CY158" s="1508" t="s">
        <v>1890</v>
      </c>
      <c r="CZ158" s="1508" t="s">
        <v>1890</v>
      </c>
      <c r="DA158" s="1508" t="s">
        <v>1890</v>
      </c>
      <c r="DB158" s="1508" t="s">
        <v>1890</v>
      </c>
      <c r="DC158" s="1508" t="s">
        <v>1890</v>
      </c>
      <c r="DD158" s="1508" t="s">
        <v>1890</v>
      </c>
      <c r="DE158" s="1508" t="s">
        <v>1890</v>
      </c>
      <c r="DF158" s="1508" t="s">
        <v>1890</v>
      </c>
      <c r="DG158" s="1508" t="s">
        <v>1890</v>
      </c>
      <c r="DH158" s="1508" t="s">
        <v>1890</v>
      </c>
      <c r="DI158" s="1508" t="s">
        <v>1890</v>
      </c>
      <c r="DJ158" s="1508" t="s">
        <v>1890</v>
      </c>
      <c r="DK158" s="1508" t="s">
        <v>1890</v>
      </c>
      <c r="DL158" s="1508" t="s">
        <v>1890</v>
      </c>
      <c r="DM158" s="1508" t="s">
        <v>1890</v>
      </c>
      <c r="DN158" s="1508" t="s">
        <v>1890</v>
      </c>
      <c r="DO158" s="1508" t="s">
        <v>1890</v>
      </c>
      <c r="DP158" s="1508" t="s">
        <v>1890</v>
      </c>
      <c r="DQ158" s="1508" t="s">
        <v>1890</v>
      </c>
      <c r="DR158" s="1508" t="s">
        <v>1890</v>
      </c>
      <c r="DS158" s="1508" t="s">
        <v>1890</v>
      </c>
      <c r="DT158" s="1233" t="s">
        <v>1890</v>
      </c>
      <c r="DU158" s="1233" t="s">
        <v>1890</v>
      </c>
      <c r="DV158" s="1233" t="s">
        <v>1890</v>
      </c>
      <c r="DW158" s="1233" t="s">
        <v>1890</v>
      </c>
      <c r="DX158" s="1233" t="s">
        <v>1890</v>
      </c>
      <c r="DY158" s="1233" t="s">
        <v>1890</v>
      </c>
    </row>
    <row r="159" spans="2:129" ht="14.4" thickBot="1" x14ac:dyDescent="0.3">
      <c r="B159" s="1668"/>
      <c r="C159" s="1505" t="s">
        <v>1638</v>
      </c>
      <c r="D159" s="1439" t="s">
        <v>1781</v>
      </c>
      <c r="E159" s="1267" t="s">
        <v>820</v>
      </c>
      <c r="F159" s="1438" t="s">
        <v>1890</v>
      </c>
      <c r="G159" s="1438" t="s">
        <v>1890</v>
      </c>
      <c r="H159" s="1439" t="s">
        <v>84</v>
      </c>
      <c r="I159" s="1655" t="str">
        <f>IF(SUM(N158:CP158)&lt;&gt;0,SUM(N158:CP158),"")</f>
        <v/>
      </c>
      <c r="J159" s="1656"/>
      <c r="K159" s="1656"/>
      <c r="L159" s="1656"/>
      <c r="M159" s="1657"/>
      <c r="N159" s="1509" t="s">
        <v>1890</v>
      </c>
      <c r="O159" s="1509" t="s">
        <v>1890</v>
      </c>
      <c r="P159" s="1509" t="s">
        <v>1890</v>
      </c>
      <c r="Q159" s="1509" t="s">
        <v>1890</v>
      </c>
      <c r="R159" s="1509" t="s">
        <v>1890</v>
      </c>
      <c r="S159" s="1509" t="s">
        <v>1890</v>
      </c>
      <c r="T159" s="1509" t="s">
        <v>1890</v>
      </c>
      <c r="U159" s="1509" t="s">
        <v>1890</v>
      </c>
      <c r="V159" s="1509" t="s">
        <v>1890</v>
      </c>
      <c r="W159" s="1509" t="s">
        <v>1890</v>
      </c>
      <c r="X159" s="1509" t="s">
        <v>1890</v>
      </c>
      <c r="Y159" s="1509" t="s">
        <v>1890</v>
      </c>
      <c r="Z159" s="1509" t="s">
        <v>1890</v>
      </c>
      <c r="AA159" s="1509" t="s">
        <v>1890</v>
      </c>
      <c r="AB159" s="1509" t="s">
        <v>1890</v>
      </c>
      <c r="AC159" s="1509" t="s">
        <v>1890</v>
      </c>
      <c r="AD159" s="1509" t="s">
        <v>1890</v>
      </c>
      <c r="AE159" s="1509" t="s">
        <v>1890</v>
      </c>
      <c r="AF159" s="1509" t="s">
        <v>1890</v>
      </c>
      <c r="AG159" s="1509" t="s">
        <v>1890</v>
      </c>
      <c r="AH159" s="1509" t="s">
        <v>1890</v>
      </c>
      <c r="AI159" s="1509" t="s">
        <v>1890</v>
      </c>
      <c r="AJ159" s="1509" t="s">
        <v>1890</v>
      </c>
      <c r="AK159" s="1509" t="s">
        <v>1890</v>
      </c>
      <c r="AL159" s="1509" t="s">
        <v>1890</v>
      </c>
      <c r="AM159" s="1509" t="s">
        <v>1890</v>
      </c>
      <c r="AN159" s="1509" t="s">
        <v>1890</v>
      </c>
      <c r="AO159" s="1509" t="s">
        <v>1890</v>
      </c>
      <c r="AP159" s="1509" t="s">
        <v>1890</v>
      </c>
      <c r="AQ159" s="1509" t="s">
        <v>1890</v>
      </c>
      <c r="AR159" s="1509" t="s">
        <v>1890</v>
      </c>
      <c r="AS159" s="1509" t="s">
        <v>1890</v>
      </c>
      <c r="AT159" s="1509" t="s">
        <v>1890</v>
      </c>
      <c r="AU159" s="1509" t="s">
        <v>1890</v>
      </c>
      <c r="AV159" s="1509" t="s">
        <v>1890</v>
      </c>
      <c r="AW159" s="1509" t="s">
        <v>1890</v>
      </c>
      <c r="AX159" s="1509" t="s">
        <v>1890</v>
      </c>
      <c r="AY159" s="1509" t="s">
        <v>1890</v>
      </c>
      <c r="AZ159" s="1509" t="s">
        <v>1890</v>
      </c>
      <c r="BA159" s="1509" t="s">
        <v>1890</v>
      </c>
      <c r="BB159" s="1509" t="s">
        <v>1890</v>
      </c>
      <c r="BC159" s="1509" t="s">
        <v>1890</v>
      </c>
      <c r="BD159" s="1509" t="s">
        <v>1890</v>
      </c>
      <c r="BE159" s="1509" t="s">
        <v>1890</v>
      </c>
      <c r="BF159" s="1509" t="s">
        <v>1890</v>
      </c>
      <c r="BG159" s="1509" t="s">
        <v>1890</v>
      </c>
      <c r="BH159" s="1509" t="s">
        <v>1890</v>
      </c>
      <c r="BI159" s="1509" t="s">
        <v>1890</v>
      </c>
      <c r="BJ159" s="1509" t="s">
        <v>1890</v>
      </c>
      <c r="BK159" s="1509" t="s">
        <v>1890</v>
      </c>
      <c r="BL159" s="1509" t="s">
        <v>1890</v>
      </c>
      <c r="BM159" s="1509" t="s">
        <v>1890</v>
      </c>
      <c r="BN159" s="1509" t="s">
        <v>1890</v>
      </c>
      <c r="BO159" s="1509" t="s">
        <v>1890</v>
      </c>
      <c r="BP159" s="1509" t="s">
        <v>1890</v>
      </c>
      <c r="BQ159" s="1509" t="s">
        <v>1890</v>
      </c>
      <c r="BR159" s="1509" t="s">
        <v>1890</v>
      </c>
      <c r="BS159" s="1509" t="s">
        <v>1890</v>
      </c>
      <c r="BT159" s="1509" t="s">
        <v>1890</v>
      </c>
      <c r="BU159" s="1509" t="s">
        <v>1890</v>
      </c>
      <c r="BV159" s="1509" t="s">
        <v>1890</v>
      </c>
      <c r="BW159" s="1509" t="s">
        <v>1890</v>
      </c>
      <c r="BX159" s="1509" t="s">
        <v>1890</v>
      </c>
      <c r="BY159" s="1509" t="s">
        <v>1890</v>
      </c>
      <c r="BZ159" s="1509" t="s">
        <v>1890</v>
      </c>
      <c r="CA159" s="1509" t="s">
        <v>1890</v>
      </c>
      <c r="CB159" s="1509" t="s">
        <v>1890</v>
      </c>
      <c r="CC159" s="1509" t="s">
        <v>1890</v>
      </c>
      <c r="CD159" s="1509" t="s">
        <v>1890</v>
      </c>
      <c r="CE159" s="1509" t="s">
        <v>1890</v>
      </c>
      <c r="CF159" s="1509" t="s">
        <v>1890</v>
      </c>
      <c r="CG159" s="1509" t="s">
        <v>1890</v>
      </c>
      <c r="CH159" s="1509" t="s">
        <v>1890</v>
      </c>
      <c r="CI159" s="1509" t="s">
        <v>1890</v>
      </c>
      <c r="CJ159" s="1509" t="s">
        <v>1890</v>
      </c>
      <c r="CK159" s="1509" t="s">
        <v>1890</v>
      </c>
      <c r="CL159" s="1509" t="s">
        <v>1890</v>
      </c>
      <c r="CM159" s="1509" t="s">
        <v>1890</v>
      </c>
      <c r="CN159" s="1509" t="s">
        <v>1890</v>
      </c>
      <c r="CO159" s="1509" t="s">
        <v>1890</v>
      </c>
      <c r="CP159" s="1510" t="s">
        <v>1890</v>
      </c>
      <c r="CQ159" s="1508" t="s">
        <v>1890</v>
      </c>
      <c r="CR159" s="1508" t="s">
        <v>1890</v>
      </c>
      <c r="CS159" s="1508" t="s">
        <v>1890</v>
      </c>
      <c r="CT159" s="1508" t="s">
        <v>1890</v>
      </c>
      <c r="CU159" s="1508" t="s">
        <v>1890</v>
      </c>
      <c r="CV159" s="1508" t="s">
        <v>1890</v>
      </c>
      <c r="CW159" s="1508" t="s">
        <v>1890</v>
      </c>
      <c r="CX159" s="1508" t="s">
        <v>1890</v>
      </c>
      <c r="CY159" s="1508" t="s">
        <v>1890</v>
      </c>
      <c r="CZ159" s="1508" t="s">
        <v>1890</v>
      </c>
      <c r="DA159" s="1508" t="s">
        <v>1890</v>
      </c>
      <c r="DB159" s="1508" t="s">
        <v>1890</v>
      </c>
      <c r="DC159" s="1508" t="s">
        <v>1890</v>
      </c>
      <c r="DD159" s="1508" t="s">
        <v>1890</v>
      </c>
      <c r="DE159" s="1508" t="s">
        <v>1890</v>
      </c>
      <c r="DF159" s="1508" t="s">
        <v>1890</v>
      </c>
      <c r="DG159" s="1508" t="s">
        <v>1890</v>
      </c>
      <c r="DH159" s="1508" t="s">
        <v>1890</v>
      </c>
      <c r="DI159" s="1508" t="s">
        <v>1890</v>
      </c>
      <c r="DJ159" s="1508" t="s">
        <v>1890</v>
      </c>
      <c r="DK159" s="1508" t="s">
        <v>1890</v>
      </c>
      <c r="DL159" s="1508" t="s">
        <v>1890</v>
      </c>
      <c r="DM159" s="1508" t="s">
        <v>1890</v>
      </c>
      <c r="DN159" s="1508" t="s">
        <v>1890</v>
      </c>
      <c r="DO159" s="1508" t="s">
        <v>1890</v>
      </c>
      <c r="DP159" s="1508" t="s">
        <v>1890</v>
      </c>
      <c r="DQ159" s="1508" t="s">
        <v>1890</v>
      </c>
      <c r="DR159" s="1508" t="s">
        <v>1890</v>
      </c>
      <c r="DS159" s="1508" t="s">
        <v>1890</v>
      </c>
      <c r="DT159" s="1233" t="s">
        <v>1890</v>
      </c>
      <c r="DU159" s="1233" t="s">
        <v>1890</v>
      </c>
      <c r="DV159" s="1233" t="s">
        <v>1890</v>
      </c>
      <c r="DW159" s="1233" t="s">
        <v>1890</v>
      </c>
      <c r="DX159" s="1233" t="s">
        <v>1890</v>
      </c>
      <c r="DY159" s="1233" t="s">
        <v>1890</v>
      </c>
    </row>
    <row r="160" spans="2:129" x14ac:dyDescent="0.25">
      <c r="B160" s="1668"/>
      <c r="C160" s="1505" t="s">
        <v>1639</v>
      </c>
      <c r="D160" s="1439" t="s">
        <v>1782</v>
      </c>
      <c r="E160" s="1267" t="s">
        <v>815</v>
      </c>
      <c r="F160" s="1438" t="s">
        <v>1890</v>
      </c>
      <c r="G160" s="1438" t="s">
        <v>1890</v>
      </c>
      <c r="H160" s="1439" t="s">
        <v>84</v>
      </c>
      <c r="I160" s="1476" t="s">
        <v>1890</v>
      </c>
      <c r="J160" s="1477" t="s">
        <v>1890</v>
      </c>
      <c r="K160" s="1477" t="s">
        <v>1890</v>
      </c>
      <c r="L160" s="1477" t="s">
        <v>1890</v>
      </c>
      <c r="M160" s="1477" t="s">
        <v>1890</v>
      </c>
      <c r="N160" s="1509" t="s">
        <v>1890</v>
      </c>
      <c r="O160" s="1509" t="s">
        <v>1890</v>
      </c>
      <c r="P160" s="1509" t="s">
        <v>1890</v>
      </c>
      <c r="Q160" s="1509" t="s">
        <v>1890</v>
      </c>
      <c r="R160" s="1509" t="s">
        <v>1890</v>
      </c>
      <c r="S160" s="1509" t="s">
        <v>1890</v>
      </c>
      <c r="T160" s="1509" t="s">
        <v>1890</v>
      </c>
      <c r="U160" s="1509" t="s">
        <v>1890</v>
      </c>
      <c r="V160" s="1509" t="s">
        <v>1890</v>
      </c>
      <c r="W160" s="1509" t="s">
        <v>1890</v>
      </c>
      <c r="X160" s="1509" t="s">
        <v>1890</v>
      </c>
      <c r="Y160" s="1509" t="s">
        <v>1890</v>
      </c>
      <c r="Z160" s="1509" t="s">
        <v>1890</v>
      </c>
      <c r="AA160" s="1509" t="s">
        <v>1890</v>
      </c>
      <c r="AB160" s="1509" t="s">
        <v>1890</v>
      </c>
      <c r="AC160" s="1509" t="s">
        <v>1890</v>
      </c>
      <c r="AD160" s="1509" t="s">
        <v>1890</v>
      </c>
      <c r="AE160" s="1509" t="s">
        <v>1890</v>
      </c>
      <c r="AF160" s="1509" t="s">
        <v>1890</v>
      </c>
      <c r="AG160" s="1509" t="s">
        <v>1890</v>
      </c>
      <c r="AH160" s="1509" t="s">
        <v>1890</v>
      </c>
      <c r="AI160" s="1509" t="s">
        <v>1890</v>
      </c>
      <c r="AJ160" s="1509" t="s">
        <v>1890</v>
      </c>
      <c r="AK160" s="1509" t="s">
        <v>1890</v>
      </c>
      <c r="AL160" s="1509" t="s">
        <v>1890</v>
      </c>
      <c r="AM160" s="1509" t="s">
        <v>1890</v>
      </c>
      <c r="AN160" s="1509" t="s">
        <v>1890</v>
      </c>
      <c r="AO160" s="1509" t="s">
        <v>1890</v>
      </c>
      <c r="AP160" s="1509" t="s">
        <v>1890</v>
      </c>
      <c r="AQ160" s="1509" t="s">
        <v>1890</v>
      </c>
      <c r="AR160" s="1509" t="s">
        <v>1890</v>
      </c>
      <c r="AS160" s="1509" t="s">
        <v>1890</v>
      </c>
      <c r="AT160" s="1509" t="s">
        <v>1890</v>
      </c>
      <c r="AU160" s="1509" t="s">
        <v>1890</v>
      </c>
      <c r="AV160" s="1509" t="s">
        <v>1890</v>
      </c>
      <c r="AW160" s="1509" t="s">
        <v>1890</v>
      </c>
      <c r="AX160" s="1509" t="s">
        <v>1890</v>
      </c>
      <c r="AY160" s="1509" t="s">
        <v>1890</v>
      </c>
      <c r="AZ160" s="1509" t="s">
        <v>1890</v>
      </c>
      <c r="BA160" s="1509" t="s">
        <v>1890</v>
      </c>
      <c r="BB160" s="1509" t="s">
        <v>1890</v>
      </c>
      <c r="BC160" s="1509" t="s">
        <v>1890</v>
      </c>
      <c r="BD160" s="1509" t="s">
        <v>1890</v>
      </c>
      <c r="BE160" s="1509" t="s">
        <v>1890</v>
      </c>
      <c r="BF160" s="1509" t="s">
        <v>1890</v>
      </c>
      <c r="BG160" s="1509" t="s">
        <v>1890</v>
      </c>
      <c r="BH160" s="1509" t="s">
        <v>1890</v>
      </c>
      <c r="BI160" s="1509" t="s">
        <v>1890</v>
      </c>
      <c r="BJ160" s="1509" t="s">
        <v>1890</v>
      </c>
      <c r="BK160" s="1509" t="s">
        <v>1890</v>
      </c>
      <c r="BL160" s="1509" t="s">
        <v>1890</v>
      </c>
      <c r="BM160" s="1509" t="s">
        <v>1890</v>
      </c>
      <c r="BN160" s="1509" t="s">
        <v>1890</v>
      </c>
      <c r="BO160" s="1509" t="s">
        <v>1890</v>
      </c>
      <c r="BP160" s="1509" t="s">
        <v>1890</v>
      </c>
      <c r="BQ160" s="1509" t="s">
        <v>1890</v>
      </c>
      <c r="BR160" s="1509" t="s">
        <v>1890</v>
      </c>
      <c r="BS160" s="1509" t="s">
        <v>1890</v>
      </c>
      <c r="BT160" s="1509" t="s">
        <v>1890</v>
      </c>
      <c r="BU160" s="1509" t="s">
        <v>1890</v>
      </c>
      <c r="BV160" s="1509" t="s">
        <v>1890</v>
      </c>
      <c r="BW160" s="1509" t="s">
        <v>1890</v>
      </c>
      <c r="BX160" s="1509" t="s">
        <v>1890</v>
      </c>
      <c r="BY160" s="1509" t="s">
        <v>1890</v>
      </c>
      <c r="BZ160" s="1509" t="s">
        <v>1890</v>
      </c>
      <c r="CA160" s="1509" t="s">
        <v>1890</v>
      </c>
      <c r="CB160" s="1509" t="s">
        <v>1890</v>
      </c>
      <c r="CC160" s="1509" t="s">
        <v>1890</v>
      </c>
      <c r="CD160" s="1509" t="s">
        <v>1890</v>
      </c>
      <c r="CE160" s="1509" t="s">
        <v>1890</v>
      </c>
      <c r="CF160" s="1509" t="s">
        <v>1890</v>
      </c>
      <c r="CG160" s="1509" t="s">
        <v>1890</v>
      </c>
      <c r="CH160" s="1509" t="s">
        <v>1890</v>
      </c>
      <c r="CI160" s="1509" t="s">
        <v>1890</v>
      </c>
      <c r="CJ160" s="1509" t="s">
        <v>1890</v>
      </c>
      <c r="CK160" s="1509" t="s">
        <v>1890</v>
      </c>
      <c r="CL160" s="1509" t="s">
        <v>1890</v>
      </c>
      <c r="CM160" s="1509" t="s">
        <v>1890</v>
      </c>
      <c r="CN160" s="1509" t="s">
        <v>1890</v>
      </c>
      <c r="CO160" s="1509" t="s">
        <v>1890</v>
      </c>
      <c r="CP160" s="1510" t="s">
        <v>1890</v>
      </c>
      <c r="CQ160" s="1508" t="s">
        <v>1890</v>
      </c>
      <c r="CR160" s="1508" t="s">
        <v>1890</v>
      </c>
      <c r="CS160" s="1508" t="s">
        <v>1890</v>
      </c>
      <c r="CT160" s="1508" t="s">
        <v>1890</v>
      </c>
      <c r="CU160" s="1508" t="s">
        <v>1890</v>
      </c>
      <c r="CV160" s="1508" t="s">
        <v>1890</v>
      </c>
      <c r="CW160" s="1508" t="s">
        <v>1890</v>
      </c>
      <c r="CX160" s="1508" t="s">
        <v>1890</v>
      </c>
      <c r="CY160" s="1508" t="s">
        <v>1890</v>
      </c>
      <c r="CZ160" s="1508" t="s">
        <v>1890</v>
      </c>
      <c r="DA160" s="1508" t="s">
        <v>1890</v>
      </c>
      <c r="DB160" s="1508" t="s">
        <v>1890</v>
      </c>
      <c r="DC160" s="1508" t="s">
        <v>1890</v>
      </c>
      <c r="DD160" s="1508" t="s">
        <v>1890</v>
      </c>
      <c r="DE160" s="1508" t="s">
        <v>1890</v>
      </c>
      <c r="DF160" s="1508" t="s">
        <v>1890</v>
      </c>
      <c r="DG160" s="1508" t="s">
        <v>1890</v>
      </c>
      <c r="DH160" s="1508" t="s">
        <v>1890</v>
      </c>
      <c r="DI160" s="1508" t="s">
        <v>1890</v>
      </c>
      <c r="DJ160" s="1508" t="s">
        <v>1890</v>
      </c>
      <c r="DK160" s="1508" t="s">
        <v>1890</v>
      </c>
      <c r="DL160" s="1508" t="s">
        <v>1890</v>
      </c>
      <c r="DM160" s="1508" t="s">
        <v>1890</v>
      </c>
      <c r="DN160" s="1508" t="s">
        <v>1890</v>
      </c>
      <c r="DO160" s="1508" t="s">
        <v>1890</v>
      </c>
      <c r="DP160" s="1508" t="s">
        <v>1890</v>
      </c>
      <c r="DQ160" s="1508" t="s">
        <v>1890</v>
      </c>
      <c r="DR160" s="1508" t="s">
        <v>1890</v>
      </c>
      <c r="DS160" s="1508" t="s">
        <v>1890</v>
      </c>
      <c r="DT160" s="1233" t="s">
        <v>1890</v>
      </c>
      <c r="DU160" s="1233" t="s">
        <v>1890</v>
      </c>
      <c r="DV160" s="1233" t="s">
        <v>1890</v>
      </c>
      <c r="DW160" s="1233" t="s">
        <v>1890</v>
      </c>
      <c r="DX160" s="1233" t="s">
        <v>1890</v>
      </c>
      <c r="DY160" s="1233" t="s">
        <v>1890</v>
      </c>
    </row>
    <row r="161" spans="2:129" x14ac:dyDescent="0.25">
      <c r="B161" s="1668"/>
      <c r="C161" s="1505" t="s">
        <v>1639</v>
      </c>
      <c r="D161" s="1439" t="s">
        <v>1782</v>
      </c>
      <c r="E161" s="1267" t="s">
        <v>812</v>
      </c>
      <c r="F161" s="1438" t="s">
        <v>1890</v>
      </c>
      <c r="G161" s="1438" t="s">
        <v>1890</v>
      </c>
      <c r="H161" s="1439" t="s">
        <v>84</v>
      </c>
      <c r="I161" s="1476" t="s">
        <v>1890</v>
      </c>
      <c r="J161" s="1477" t="s">
        <v>1890</v>
      </c>
      <c r="K161" s="1477" t="s">
        <v>1890</v>
      </c>
      <c r="L161" s="1477" t="s">
        <v>1890</v>
      </c>
      <c r="M161" s="1477" t="s">
        <v>1890</v>
      </c>
      <c r="N161" s="1509" t="s">
        <v>1890</v>
      </c>
      <c r="O161" s="1509" t="s">
        <v>1890</v>
      </c>
      <c r="P161" s="1509" t="s">
        <v>1890</v>
      </c>
      <c r="Q161" s="1509" t="s">
        <v>1890</v>
      </c>
      <c r="R161" s="1509" t="s">
        <v>1890</v>
      </c>
      <c r="S161" s="1509" t="s">
        <v>1890</v>
      </c>
      <c r="T161" s="1509" t="s">
        <v>1890</v>
      </c>
      <c r="U161" s="1509" t="s">
        <v>1890</v>
      </c>
      <c r="V161" s="1509" t="s">
        <v>1890</v>
      </c>
      <c r="W161" s="1509" t="s">
        <v>1890</v>
      </c>
      <c r="X161" s="1509" t="s">
        <v>1890</v>
      </c>
      <c r="Y161" s="1509" t="s">
        <v>1890</v>
      </c>
      <c r="Z161" s="1509" t="s">
        <v>1890</v>
      </c>
      <c r="AA161" s="1509" t="s">
        <v>1890</v>
      </c>
      <c r="AB161" s="1509" t="s">
        <v>1890</v>
      </c>
      <c r="AC161" s="1509" t="s">
        <v>1890</v>
      </c>
      <c r="AD161" s="1509" t="s">
        <v>1890</v>
      </c>
      <c r="AE161" s="1509" t="s">
        <v>1890</v>
      </c>
      <c r="AF161" s="1509" t="s">
        <v>1890</v>
      </c>
      <c r="AG161" s="1509" t="s">
        <v>1890</v>
      </c>
      <c r="AH161" s="1509" t="s">
        <v>1890</v>
      </c>
      <c r="AI161" s="1509" t="s">
        <v>1890</v>
      </c>
      <c r="AJ161" s="1509" t="s">
        <v>1890</v>
      </c>
      <c r="AK161" s="1509" t="s">
        <v>1890</v>
      </c>
      <c r="AL161" s="1509" t="s">
        <v>1890</v>
      </c>
      <c r="AM161" s="1509" t="s">
        <v>1890</v>
      </c>
      <c r="AN161" s="1509" t="s">
        <v>1890</v>
      </c>
      <c r="AO161" s="1509" t="s">
        <v>1890</v>
      </c>
      <c r="AP161" s="1509" t="s">
        <v>1890</v>
      </c>
      <c r="AQ161" s="1509" t="s">
        <v>1890</v>
      </c>
      <c r="AR161" s="1509" t="s">
        <v>1890</v>
      </c>
      <c r="AS161" s="1509" t="s">
        <v>1890</v>
      </c>
      <c r="AT161" s="1509" t="s">
        <v>1890</v>
      </c>
      <c r="AU161" s="1509" t="s">
        <v>1890</v>
      </c>
      <c r="AV161" s="1509" t="s">
        <v>1890</v>
      </c>
      <c r="AW161" s="1509" t="s">
        <v>1890</v>
      </c>
      <c r="AX161" s="1509" t="s">
        <v>1890</v>
      </c>
      <c r="AY161" s="1509" t="s">
        <v>1890</v>
      </c>
      <c r="AZ161" s="1509" t="s">
        <v>1890</v>
      </c>
      <c r="BA161" s="1509" t="s">
        <v>1890</v>
      </c>
      <c r="BB161" s="1509" t="s">
        <v>1890</v>
      </c>
      <c r="BC161" s="1509" t="s">
        <v>1890</v>
      </c>
      <c r="BD161" s="1509" t="s">
        <v>1890</v>
      </c>
      <c r="BE161" s="1509" t="s">
        <v>1890</v>
      </c>
      <c r="BF161" s="1509" t="s">
        <v>1890</v>
      </c>
      <c r="BG161" s="1509" t="s">
        <v>1890</v>
      </c>
      <c r="BH161" s="1509" t="s">
        <v>1890</v>
      </c>
      <c r="BI161" s="1509" t="s">
        <v>1890</v>
      </c>
      <c r="BJ161" s="1509" t="s">
        <v>1890</v>
      </c>
      <c r="BK161" s="1509" t="s">
        <v>1890</v>
      </c>
      <c r="BL161" s="1509" t="s">
        <v>1890</v>
      </c>
      <c r="BM161" s="1509" t="s">
        <v>1890</v>
      </c>
      <c r="BN161" s="1509" t="s">
        <v>1890</v>
      </c>
      <c r="BO161" s="1509" t="s">
        <v>1890</v>
      </c>
      <c r="BP161" s="1509" t="s">
        <v>1890</v>
      </c>
      <c r="BQ161" s="1509" t="s">
        <v>1890</v>
      </c>
      <c r="BR161" s="1509" t="s">
        <v>1890</v>
      </c>
      <c r="BS161" s="1509" t="s">
        <v>1890</v>
      </c>
      <c r="BT161" s="1509" t="s">
        <v>1890</v>
      </c>
      <c r="BU161" s="1509" t="s">
        <v>1890</v>
      </c>
      <c r="BV161" s="1509" t="s">
        <v>1890</v>
      </c>
      <c r="BW161" s="1509" t="s">
        <v>1890</v>
      </c>
      <c r="BX161" s="1509" t="s">
        <v>1890</v>
      </c>
      <c r="BY161" s="1509" t="s">
        <v>1890</v>
      </c>
      <c r="BZ161" s="1509" t="s">
        <v>1890</v>
      </c>
      <c r="CA161" s="1509" t="s">
        <v>1890</v>
      </c>
      <c r="CB161" s="1509" t="s">
        <v>1890</v>
      </c>
      <c r="CC161" s="1509" t="s">
        <v>1890</v>
      </c>
      <c r="CD161" s="1509" t="s">
        <v>1890</v>
      </c>
      <c r="CE161" s="1509" t="s">
        <v>1890</v>
      </c>
      <c r="CF161" s="1509" t="s">
        <v>1890</v>
      </c>
      <c r="CG161" s="1509" t="s">
        <v>1890</v>
      </c>
      <c r="CH161" s="1509" t="s">
        <v>1890</v>
      </c>
      <c r="CI161" s="1509" t="s">
        <v>1890</v>
      </c>
      <c r="CJ161" s="1509" t="s">
        <v>1890</v>
      </c>
      <c r="CK161" s="1509" t="s">
        <v>1890</v>
      </c>
      <c r="CL161" s="1509" t="s">
        <v>1890</v>
      </c>
      <c r="CM161" s="1509" t="s">
        <v>1890</v>
      </c>
      <c r="CN161" s="1509" t="s">
        <v>1890</v>
      </c>
      <c r="CO161" s="1509" t="s">
        <v>1890</v>
      </c>
      <c r="CP161" s="1510" t="s">
        <v>1890</v>
      </c>
      <c r="CQ161" s="1508" t="s">
        <v>1890</v>
      </c>
      <c r="CR161" s="1508" t="s">
        <v>1890</v>
      </c>
      <c r="CS161" s="1508" t="s">
        <v>1890</v>
      </c>
      <c r="CT161" s="1508" t="s">
        <v>1890</v>
      </c>
      <c r="CU161" s="1508" t="s">
        <v>1890</v>
      </c>
      <c r="CV161" s="1508" t="s">
        <v>1890</v>
      </c>
      <c r="CW161" s="1508" t="s">
        <v>1890</v>
      </c>
      <c r="CX161" s="1508" t="s">
        <v>1890</v>
      </c>
      <c r="CY161" s="1508" t="s">
        <v>1890</v>
      </c>
      <c r="CZ161" s="1508" t="s">
        <v>1890</v>
      </c>
      <c r="DA161" s="1508" t="s">
        <v>1890</v>
      </c>
      <c r="DB161" s="1508" t="s">
        <v>1890</v>
      </c>
      <c r="DC161" s="1508" t="s">
        <v>1890</v>
      </c>
      <c r="DD161" s="1508" t="s">
        <v>1890</v>
      </c>
      <c r="DE161" s="1508" t="s">
        <v>1890</v>
      </c>
      <c r="DF161" s="1508" t="s">
        <v>1890</v>
      </c>
      <c r="DG161" s="1508" t="s">
        <v>1890</v>
      </c>
      <c r="DH161" s="1508" t="s">
        <v>1890</v>
      </c>
      <c r="DI161" s="1508" t="s">
        <v>1890</v>
      </c>
      <c r="DJ161" s="1508" t="s">
        <v>1890</v>
      </c>
      <c r="DK161" s="1508" t="s">
        <v>1890</v>
      </c>
      <c r="DL161" s="1508" t="s">
        <v>1890</v>
      </c>
      <c r="DM161" s="1508" t="s">
        <v>1890</v>
      </c>
      <c r="DN161" s="1508" t="s">
        <v>1890</v>
      </c>
      <c r="DO161" s="1508" t="s">
        <v>1890</v>
      </c>
      <c r="DP161" s="1508" t="s">
        <v>1890</v>
      </c>
      <c r="DQ161" s="1508" t="s">
        <v>1890</v>
      </c>
      <c r="DR161" s="1508" t="s">
        <v>1890</v>
      </c>
      <c r="DS161" s="1508" t="s">
        <v>1890</v>
      </c>
      <c r="DT161" s="1233" t="s">
        <v>1890</v>
      </c>
      <c r="DU161" s="1233" t="s">
        <v>1890</v>
      </c>
      <c r="DV161" s="1233" t="s">
        <v>1890</v>
      </c>
      <c r="DW161" s="1233" t="s">
        <v>1890</v>
      </c>
      <c r="DX161" s="1233" t="s">
        <v>1890</v>
      </c>
      <c r="DY161" s="1233" t="s">
        <v>1890</v>
      </c>
    </row>
    <row r="162" spans="2:129" x14ac:dyDescent="0.25">
      <c r="B162" s="1668"/>
      <c r="C162" s="1505" t="s">
        <v>1639</v>
      </c>
      <c r="D162" s="1439" t="s">
        <v>1782</v>
      </c>
      <c r="E162" s="1267" t="s">
        <v>813</v>
      </c>
      <c r="F162" s="1438" t="s">
        <v>1890</v>
      </c>
      <c r="G162" s="1438" t="s">
        <v>1890</v>
      </c>
      <c r="H162" s="1439" t="s">
        <v>84</v>
      </c>
      <c r="I162" s="1476" t="s">
        <v>1890</v>
      </c>
      <c r="J162" s="1477" t="s">
        <v>1890</v>
      </c>
      <c r="K162" s="1477" t="s">
        <v>1890</v>
      </c>
      <c r="L162" s="1477" t="s">
        <v>1890</v>
      </c>
      <c r="M162" s="1477" t="s">
        <v>1890</v>
      </c>
      <c r="N162" s="1509" t="s">
        <v>1890</v>
      </c>
      <c r="O162" s="1509" t="s">
        <v>1890</v>
      </c>
      <c r="P162" s="1509" t="s">
        <v>1890</v>
      </c>
      <c r="Q162" s="1509" t="s">
        <v>1890</v>
      </c>
      <c r="R162" s="1509" t="s">
        <v>1890</v>
      </c>
      <c r="S162" s="1509" t="s">
        <v>1890</v>
      </c>
      <c r="T162" s="1509" t="s">
        <v>1890</v>
      </c>
      <c r="U162" s="1509" t="s">
        <v>1890</v>
      </c>
      <c r="V162" s="1509" t="s">
        <v>1890</v>
      </c>
      <c r="W162" s="1509" t="s">
        <v>1890</v>
      </c>
      <c r="X162" s="1509" t="s">
        <v>1890</v>
      </c>
      <c r="Y162" s="1509" t="s">
        <v>1890</v>
      </c>
      <c r="Z162" s="1509" t="s">
        <v>1890</v>
      </c>
      <c r="AA162" s="1509" t="s">
        <v>1890</v>
      </c>
      <c r="AB162" s="1509" t="s">
        <v>1890</v>
      </c>
      <c r="AC162" s="1509" t="s">
        <v>1890</v>
      </c>
      <c r="AD162" s="1509" t="s">
        <v>1890</v>
      </c>
      <c r="AE162" s="1509" t="s">
        <v>1890</v>
      </c>
      <c r="AF162" s="1509" t="s">
        <v>1890</v>
      </c>
      <c r="AG162" s="1509" t="s">
        <v>1890</v>
      </c>
      <c r="AH162" s="1509" t="s">
        <v>1890</v>
      </c>
      <c r="AI162" s="1509" t="s">
        <v>1890</v>
      </c>
      <c r="AJ162" s="1509" t="s">
        <v>1890</v>
      </c>
      <c r="AK162" s="1509" t="s">
        <v>1890</v>
      </c>
      <c r="AL162" s="1509" t="s">
        <v>1890</v>
      </c>
      <c r="AM162" s="1509" t="s">
        <v>1890</v>
      </c>
      <c r="AN162" s="1509" t="s">
        <v>1890</v>
      </c>
      <c r="AO162" s="1509" t="s">
        <v>1890</v>
      </c>
      <c r="AP162" s="1509" t="s">
        <v>1890</v>
      </c>
      <c r="AQ162" s="1509" t="s">
        <v>1890</v>
      </c>
      <c r="AR162" s="1509" t="s">
        <v>1890</v>
      </c>
      <c r="AS162" s="1509" t="s">
        <v>1890</v>
      </c>
      <c r="AT162" s="1509" t="s">
        <v>1890</v>
      </c>
      <c r="AU162" s="1509" t="s">
        <v>1890</v>
      </c>
      <c r="AV162" s="1509" t="s">
        <v>1890</v>
      </c>
      <c r="AW162" s="1509" t="s">
        <v>1890</v>
      </c>
      <c r="AX162" s="1509" t="s">
        <v>1890</v>
      </c>
      <c r="AY162" s="1509" t="s">
        <v>1890</v>
      </c>
      <c r="AZ162" s="1509" t="s">
        <v>1890</v>
      </c>
      <c r="BA162" s="1509" t="s">
        <v>1890</v>
      </c>
      <c r="BB162" s="1509" t="s">
        <v>1890</v>
      </c>
      <c r="BC162" s="1509" t="s">
        <v>1890</v>
      </c>
      <c r="BD162" s="1509" t="s">
        <v>1890</v>
      </c>
      <c r="BE162" s="1509" t="s">
        <v>1890</v>
      </c>
      <c r="BF162" s="1509" t="s">
        <v>1890</v>
      </c>
      <c r="BG162" s="1509" t="s">
        <v>1890</v>
      </c>
      <c r="BH162" s="1509" t="s">
        <v>1890</v>
      </c>
      <c r="BI162" s="1509" t="s">
        <v>1890</v>
      </c>
      <c r="BJ162" s="1509" t="s">
        <v>1890</v>
      </c>
      <c r="BK162" s="1509" t="s">
        <v>1890</v>
      </c>
      <c r="BL162" s="1509" t="s">
        <v>1890</v>
      </c>
      <c r="BM162" s="1509" t="s">
        <v>1890</v>
      </c>
      <c r="BN162" s="1509" t="s">
        <v>1890</v>
      </c>
      <c r="BO162" s="1509" t="s">
        <v>1890</v>
      </c>
      <c r="BP162" s="1509" t="s">
        <v>1890</v>
      </c>
      <c r="BQ162" s="1509" t="s">
        <v>1890</v>
      </c>
      <c r="BR162" s="1509" t="s">
        <v>1890</v>
      </c>
      <c r="BS162" s="1509" t="s">
        <v>1890</v>
      </c>
      <c r="BT162" s="1509" t="s">
        <v>1890</v>
      </c>
      <c r="BU162" s="1509" t="s">
        <v>1890</v>
      </c>
      <c r="BV162" s="1509" t="s">
        <v>1890</v>
      </c>
      <c r="BW162" s="1509" t="s">
        <v>1890</v>
      </c>
      <c r="BX162" s="1509" t="s">
        <v>1890</v>
      </c>
      <c r="BY162" s="1509" t="s">
        <v>1890</v>
      </c>
      <c r="BZ162" s="1509" t="s">
        <v>1890</v>
      </c>
      <c r="CA162" s="1509" t="s">
        <v>1890</v>
      </c>
      <c r="CB162" s="1509" t="s">
        <v>1890</v>
      </c>
      <c r="CC162" s="1509" t="s">
        <v>1890</v>
      </c>
      <c r="CD162" s="1509" t="s">
        <v>1890</v>
      </c>
      <c r="CE162" s="1509" t="s">
        <v>1890</v>
      </c>
      <c r="CF162" s="1509" t="s">
        <v>1890</v>
      </c>
      <c r="CG162" s="1509" t="s">
        <v>1890</v>
      </c>
      <c r="CH162" s="1509" t="s">
        <v>1890</v>
      </c>
      <c r="CI162" s="1509" t="s">
        <v>1890</v>
      </c>
      <c r="CJ162" s="1509" t="s">
        <v>1890</v>
      </c>
      <c r="CK162" s="1509" t="s">
        <v>1890</v>
      </c>
      <c r="CL162" s="1509" t="s">
        <v>1890</v>
      </c>
      <c r="CM162" s="1509" t="s">
        <v>1890</v>
      </c>
      <c r="CN162" s="1509" t="s">
        <v>1890</v>
      </c>
      <c r="CO162" s="1509" t="s">
        <v>1890</v>
      </c>
      <c r="CP162" s="1510" t="s">
        <v>1890</v>
      </c>
      <c r="CQ162" s="1508" t="s">
        <v>1890</v>
      </c>
      <c r="CR162" s="1508" t="s">
        <v>1890</v>
      </c>
      <c r="CS162" s="1508" t="s">
        <v>1890</v>
      </c>
      <c r="CT162" s="1508" t="s">
        <v>1890</v>
      </c>
      <c r="CU162" s="1508" t="s">
        <v>1890</v>
      </c>
      <c r="CV162" s="1508" t="s">
        <v>1890</v>
      </c>
      <c r="CW162" s="1508" t="s">
        <v>1890</v>
      </c>
      <c r="CX162" s="1508" t="s">
        <v>1890</v>
      </c>
      <c r="CY162" s="1508" t="s">
        <v>1890</v>
      </c>
      <c r="CZ162" s="1508" t="s">
        <v>1890</v>
      </c>
      <c r="DA162" s="1508" t="s">
        <v>1890</v>
      </c>
      <c r="DB162" s="1508" t="s">
        <v>1890</v>
      </c>
      <c r="DC162" s="1508" t="s">
        <v>1890</v>
      </c>
      <c r="DD162" s="1508" t="s">
        <v>1890</v>
      </c>
      <c r="DE162" s="1508" t="s">
        <v>1890</v>
      </c>
      <c r="DF162" s="1508" t="s">
        <v>1890</v>
      </c>
      <c r="DG162" s="1508" t="s">
        <v>1890</v>
      </c>
      <c r="DH162" s="1508" t="s">
        <v>1890</v>
      </c>
      <c r="DI162" s="1508" t="s">
        <v>1890</v>
      </c>
      <c r="DJ162" s="1508" t="s">
        <v>1890</v>
      </c>
      <c r="DK162" s="1508" t="s">
        <v>1890</v>
      </c>
      <c r="DL162" s="1508" t="s">
        <v>1890</v>
      </c>
      <c r="DM162" s="1508" t="s">
        <v>1890</v>
      </c>
      <c r="DN162" s="1508" t="s">
        <v>1890</v>
      </c>
      <c r="DO162" s="1508" t="s">
        <v>1890</v>
      </c>
      <c r="DP162" s="1508" t="s">
        <v>1890</v>
      </c>
      <c r="DQ162" s="1508" t="s">
        <v>1890</v>
      </c>
      <c r="DR162" s="1508" t="s">
        <v>1890</v>
      </c>
      <c r="DS162" s="1508" t="s">
        <v>1890</v>
      </c>
      <c r="DT162" s="1233" t="s">
        <v>1890</v>
      </c>
      <c r="DU162" s="1233" t="s">
        <v>1890</v>
      </c>
      <c r="DV162" s="1233" t="s">
        <v>1890</v>
      </c>
      <c r="DW162" s="1233" t="s">
        <v>1890</v>
      </c>
      <c r="DX162" s="1233" t="s">
        <v>1890</v>
      </c>
      <c r="DY162" s="1233" t="s">
        <v>1890</v>
      </c>
    </row>
    <row r="163" spans="2:129" x14ac:dyDescent="0.25">
      <c r="B163" s="1668"/>
      <c r="C163" s="1505" t="s">
        <v>1639</v>
      </c>
      <c r="D163" s="1439" t="s">
        <v>1782</v>
      </c>
      <c r="E163" s="1267" t="s">
        <v>831</v>
      </c>
      <c r="F163" s="1438" t="s">
        <v>1890</v>
      </c>
      <c r="G163" s="1438" t="s">
        <v>1890</v>
      </c>
      <c r="H163" s="1439" t="s">
        <v>84</v>
      </c>
      <c r="I163" s="1476" t="s">
        <v>1890</v>
      </c>
      <c r="J163" s="1477" t="s">
        <v>1890</v>
      </c>
      <c r="K163" s="1477" t="s">
        <v>1890</v>
      </c>
      <c r="L163" s="1477" t="s">
        <v>1890</v>
      </c>
      <c r="M163" s="1477" t="s">
        <v>1890</v>
      </c>
      <c r="N163" s="1509" t="s">
        <v>1890</v>
      </c>
      <c r="O163" s="1509">
        <v>3.5000000000000003E-2</v>
      </c>
      <c r="P163" s="1509">
        <v>3.5000000000000003E-2</v>
      </c>
      <c r="Q163" s="1509">
        <v>3.5000000000000003E-2</v>
      </c>
      <c r="R163" s="1509">
        <v>3.5000000000000003E-2</v>
      </c>
      <c r="S163" s="1509">
        <v>3.5000000000000003E-2</v>
      </c>
      <c r="T163" s="1509">
        <v>3.5000000000000003E-2</v>
      </c>
      <c r="U163" s="1509">
        <v>3.5000000000000003E-2</v>
      </c>
      <c r="V163" s="1509">
        <v>3.5000000000000003E-2</v>
      </c>
      <c r="W163" s="1509">
        <v>3.5000000000000003E-2</v>
      </c>
      <c r="X163" s="1509">
        <v>3.5000000000000003E-2</v>
      </c>
      <c r="Y163" s="1509">
        <v>3.5000000000000003E-2</v>
      </c>
      <c r="Z163" s="1509">
        <v>3.5000000000000003E-2</v>
      </c>
      <c r="AA163" s="1509">
        <v>3.5000000000000003E-2</v>
      </c>
      <c r="AB163" s="1509">
        <v>3.5000000000000003E-2</v>
      </c>
      <c r="AC163" s="1509">
        <v>3.5000000000000003E-2</v>
      </c>
      <c r="AD163" s="1509">
        <v>3.5000000000000003E-2</v>
      </c>
      <c r="AE163" s="1509">
        <v>3.5000000000000003E-2</v>
      </c>
      <c r="AF163" s="1509">
        <v>3.5000000000000003E-2</v>
      </c>
      <c r="AG163" s="1509">
        <v>3.5000000000000003E-2</v>
      </c>
      <c r="AH163" s="1509">
        <v>3.5000000000000003E-2</v>
      </c>
      <c r="AI163" s="1509">
        <v>3.5000000000000003E-2</v>
      </c>
      <c r="AJ163" s="1509">
        <v>3.5000000000000003E-2</v>
      </c>
      <c r="AK163" s="1509">
        <v>3.5000000000000003E-2</v>
      </c>
      <c r="AL163" s="1509">
        <v>3.5000000000000003E-2</v>
      </c>
      <c r="AM163" s="1509">
        <v>3.5000000000000003E-2</v>
      </c>
      <c r="AN163" s="1509">
        <v>3.5000000000000003E-2</v>
      </c>
      <c r="AO163" s="1509">
        <v>3.5000000000000003E-2</v>
      </c>
      <c r="AP163" s="1509">
        <v>3.5000000000000003E-2</v>
      </c>
      <c r="AQ163" s="1509">
        <v>3.5000000000000003E-2</v>
      </c>
      <c r="AR163" s="1509">
        <v>3.5000000000000003E-2</v>
      </c>
      <c r="AS163" s="1509">
        <v>0.03</v>
      </c>
      <c r="AT163" s="1509">
        <v>0.03</v>
      </c>
      <c r="AU163" s="1509">
        <v>0.03</v>
      </c>
      <c r="AV163" s="1509">
        <v>0.03</v>
      </c>
      <c r="AW163" s="1509">
        <v>0.03</v>
      </c>
      <c r="AX163" s="1509">
        <v>0.03</v>
      </c>
      <c r="AY163" s="1509">
        <v>0.03</v>
      </c>
      <c r="AZ163" s="1509">
        <v>0.03</v>
      </c>
      <c r="BA163" s="1509">
        <v>0.03</v>
      </c>
      <c r="BB163" s="1509">
        <v>0.03</v>
      </c>
      <c r="BC163" s="1509">
        <v>0.03</v>
      </c>
      <c r="BD163" s="1509">
        <v>0.03</v>
      </c>
      <c r="BE163" s="1509">
        <v>0.03</v>
      </c>
      <c r="BF163" s="1509">
        <v>0.03</v>
      </c>
      <c r="BG163" s="1509">
        <v>0.03</v>
      </c>
      <c r="BH163" s="1509">
        <v>0.03</v>
      </c>
      <c r="BI163" s="1509">
        <v>0.03</v>
      </c>
      <c r="BJ163" s="1509">
        <v>0.03</v>
      </c>
      <c r="BK163" s="1509">
        <v>0.03</v>
      </c>
      <c r="BL163" s="1509">
        <v>0.03</v>
      </c>
      <c r="BM163" s="1509">
        <v>0.03</v>
      </c>
      <c r="BN163" s="1509">
        <v>0.03</v>
      </c>
      <c r="BO163" s="1509">
        <v>0.03</v>
      </c>
      <c r="BP163" s="1509">
        <v>0.03</v>
      </c>
      <c r="BQ163" s="1509">
        <v>0.03</v>
      </c>
      <c r="BR163" s="1509">
        <v>0.03</v>
      </c>
      <c r="BS163" s="1509">
        <v>0.03</v>
      </c>
      <c r="BT163" s="1509">
        <v>0.03</v>
      </c>
      <c r="BU163" s="1509">
        <v>0.03</v>
      </c>
      <c r="BV163" s="1509">
        <v>0.03</v>
      </c>
      <c r="BW163" s="1509">
        <v>0.03</v>
      </c>
      <c r="BX163" s="1509">
        <v>0.03</v>
      </c>
      <c r="BY163" s="1509">
        <v>0.03</v>
      </c>
      <c r="BZ163" s="1509">
        <v>0.03</v>
      </c>
      <c r="CA163" s="1509">
        <v>0.03</v>
      </c>
      <c r="CB163" s="1509">
        <v>0.03</v>
      </c>
      <c r="CC163" s="1509">
        <v>0.03</v>
      </c>
      <c r="CD163" s="1509">
        <v>0.03</v>
      </c>
      <c r="CE163" s="1509">
        <v>0.03</v>
      </c>
      <c r="CF163" s="1509">
        <v>0.03</v>
      </c>
      <c r="CG163" s="1509">
        <v>0.03</v>
      </c>
      <c r="CH163" s="1509">
        <v>0.03</v>
      </c>
      <c r="CI163" s="1509">
        <v>0.03</v>
      </c>
      <c r="CJ163" s="1509">
        <v>0.03</v>
      </c>
      <c r="CK163" s="1509">
        <v>0.03</v>
      </c>
      <c r="CL163" s="1509">
        <v>2.5000000000000001E-2</v>
      </c>
      <c r="CM163" s="1509">
        <v>2.5000000000000001E-2</v>
      </c>
      <c r="CN163" s="1509">
        <v>2.5000000000000001E-2</v>
      </c>
      <c r="CO163" s="1509">
        <v>2.5000000000000001E-2</v>
      </c>
      <c r="CP163" s="1510">
        <v>2.5000000000000001E-2</v>
      </c>
      <c r="CQ163" s="1508" t="s">
        <v>1890</v>
      </c>
      <c r="CR163" s="1508" t="s">
        <v>1890</v>
      </c>
      <c r="CS163" s="1508" t="s">
        <v>1890</v>
      </c>
      <c r="CT163" s="1508" t="s">
        <v>1890</v>
      </c>
      <c r="CU163" s="1508" t="s">
        <v>1890</v>
      </c>
      <c r="CV163" s="1508" t="s">
        <v>1890</v>
      </c>
      <c r="CW163" s="1508" t="s">
        <v>1890</v>
      </c>
      <c r="CX163" s="1508" t="s">
        <v>1890</v>
      </c>
      <c r="CY163" s="1508" t="s">
        <v>1890</v>
      </c>
      <c r="CZ163" s="1508" t="s">
        <v>1890</v>
      </c>
      <c r="DA163" s="1508" t="s">
        <v>1890</v>
      </c>
      <c r="DB163" s="1508" t="s">
        <v>1890</v>
      </c>
      <c r="DC163" s="1508" t="s">
        <v>1890</v>
      </c>
      <c r="DD163" s="1508" t="s">
        <v>1890</v>
      </c>
      <c r="DE163" s="1508" t="s">
        <v>1890</v>
      </c>
      <c r="DF163" s="1508" t="s">
        <v>1890</v>
      </c>
      <c r="DG163" s="1508" t="s">
        <v>1890</v>
      </c>
      <c r="DH163" s="1508" t="s">
        <v>1890</v>
      </c>
      <c r="DI163" s="1508" t="s">
        <v>1890</v>
      </c>
      <c r="DJ163" s="1508" t="s">
        <v>1890</v>
      </c>
      <c r="DK163" s="1508" t="s">
        <v>1890</v>
      </c>
      <c r="DL163" s="1508" t="s">
        <v>1890</v>
      </c>
      <c r="DM163" s="1508" t="s">
        <v>1890</v>
      </c>
      <c r="DN163" s="1508" t="s">
        <v>1890</v>
      </c>
      <c r="DO163" s="1508" t="s">
        <v>1890</v>
      </c>
      <c r="DP163" s="1508" t="s">
        <v>1890</v>
      </c>
      <c r="DQ163" s="1508" t="s">
        <v>1890</v>
      </c>
      <c r="DR163" s="1508" t="s">
        <v>1890</v>
      </c>
      <c r="DS163" s="1508" t="s">
        <v>1890</v>
      </c>
      <c r="DT163" s="1233" t="s">
        <v>1890</v>
      </c>
      <c r="DU163" s="1233" t="s">
        <v>1890</v>
      </c>
      <c r="DV163" s="1233" t="s">
        <v>1890</v>
      </c>
      <c r="DW163" s="1233" t="s">
        <v>1890</v>
      </c>
      <c r="DX163" s="1233" t="s">
        <v>1890</v>
      </c>
      <c r="DY163" s="1233" t="s">
        <v>1890</v>
      </c>
    </row>
    <row r="164" spans="2:129" x14ac:dyDescent="0.25">
      <c r="B164" s="1668"/>
      <c r="C164" s="1505" t="s">
        <v>1639</v>
      </c>
      <c r="D164" s="1439" t="s">
        <v>1782</v>
      </c>
      <c r="E164" s="1267" t="s">
        <v>814</v>
      </c>
      <c r="F164" s="1438" t="s">
        <v>1890</v>
      </c>
      <c r="G164" s="1438" t="s">
        <v>1890</v>
      </c>
      <c r="H164" s="1439" t="s">
        <v>84</v>
      </c>
      <c r="I164" s="1476" t="s">
        <v>1890</v>
      </c>
      <c r="J164" s="1477" t="s">
        <v>1890</v>
      </c>
      <c r="K164" s="1477" t="s">
        <v>1890</v>
      </c>
      <c r="L164" s="1477" t="s">
        <v>1890</v>
      </c>
      <c r="M164" s="1477" t="s">
        <v>1890</v>
      </c>
      <c r="N164" s="1509" t="s">
        <v>1890</v>
      </c>
      <c r="O164" s="1509">
        <v>0.96618357487922713</v>
      </c>
      <c r="P164" s="1509">
        <v>0.93351070036640305</v>
      </c>
      <c r="Q164" s="1509">
        <v>0.90194270566802237</v>
      </c>
      <c r="R164" s="1509">
        <v>0.87144222769857238</v>
      </c>
      <c r="S164" s="1509">
        <v>0.84197316685852408</v>
      </c>
      <c r="T164" s="1509">
        <v>0.81350064430775282</v>
      </c>
      <c r="U164" s="1509">
        <v>0.78599096068381924</v>
      </c>
      <c r="V164" s="1509">
        <v>0.75941155621625056</v>
      </c>
      <c r="W164" s="1509">
        <v>0.73373097218961414</v>
      </c>
      <c r="X164" s="1509">
        <v>0.70891881370977217</v>
      </c>
      <c r="Y164" s="1509">
        <v>0.68494571372924851</v>
      </c>
      <c r="Z164" s="1509">
        <v>0.66178329828912907</v>
      </c>
      <c r="AA164" s="1509">
        <v>0.63940415293635666</v>
      </c>
      <c r="AB164" s="1509">
        <v>0.61778179027667313</v>
      </c>
      <c r="AC164" s="1509">
        <v>0.59689061862480497</v>
      </c>
      <c r="AD164" s="1509">
        <v>0.57670591171478747</v>
      </c>
      <c r="AE164" s="1509">
        <v>0.55720377943457733</v>
      </c>
      <c r="AF164" s="1509">
        <v>0.53836113955031628</v>
      </c>
      <c r="AG164" s="1509">
        <v>0.520155690386779</v>
      </c>
      <c r="AH164" s="1509">
        <v>0.50256588443167061</v>
      </c>
      <c r="AI164" s="1509">
        <v>0.48557090283253201</v>
      </c>
      <c r="AJ164" s="1509">
        <v>0.46915063075606961</v>
      </c>
      <c r="AK164" s="1509">
        <v>0.45328563358074364</v>
      </c>
      <c r="AL164" s="1509">
        <v>0.43795713389443836</v>
      </c>
      <c r="AM164" s="1509">
        <v>0.42314698926998878</v>
      </c>
      <c r="AN164" s="1509">
        <v>0.40883767079225974</v>
      </c>
      <c r="AO164" s="1509">
        <v>0.39501224231136212</v>
      </c>
      <c r="AP164" s="1509">
        <v>0.38165434039745133</v>
      </c>
      <c r="AQ164" s="1509">
        <v>0.36874815497338298</v>
      </c>
      <c r="AR164" s="1509">
        <v>0.35627841060230242</v>
      </c>
      <c r="AS164" s="1509">
        <v>0.3459013695167984</v>
      </c>
      <c r="AT164" s="1509">
        <v>0.33582657234640623</v>
      </c>
      <c r="AU164" s="1509">
        <v>0.32604521587029728</v>
      </c>
      <c r="AV164" s="1509">
        <v>0.31654875327213333</v>
      </c>
      <c r="AW164" s="1509">
        <v>0.30732888667197411</v>
      </c>
      <c r="AX164" s="1509">
        <v>0.29837755987570302</v>
      </c>
      <c r="AY164" s="1509">
        <v>0.28968695133563405</v>
      </c>
      <c r="AZ164" s="1509">
        <v>0.28124946731614947</v>
      </c>
      <c r="BA164" s="1509">
        <v>0.27305773525839755</v>
      </c>
      <c r="BB164" s="1509">
        <v>0.26510459733825009</v>
      </c>
      <c r="BC164" s="1509">
        <v>0.25738310421189325</v>
      </c>
      <c r="BD164" s="1509">
        <v>0.24988650894358566</v>
      </c>
      <c r="BE164" s="1509">
        <v>0.24260826111027742</v>
      </c>
      <c r="BF164" s="1509">
        <v>0.23554200107793916</v>
      </c>
      <c r="BG164" s="1509">
        <v>0.22868155444460117</v>
      </c>
      <c r="BH164" s="1509">
        <v>0.22202092664524387</v>
      </c>
      <c r="BI164" s="1509">
        <v>0.215554297713829</v>
      </c>
      <c r="BJ164" s="1509">
        <v>0.20927601719789227</v>
      </c>
      <c r="BK164" s="1509">
        <v>0.20318059922125464</v>
      </c>
      <c r="BL164" s="1509">
        <v>0.19726271769053846</v>
      </c>
      <c r="BM164" s="1509">
        <v>0.19151720164129948</v>
      </c>
      <c r="BN164" s="1509">
        <v>0.18593903071970824</v>
      </c>
      <c r="BO164" s="1509">
        <v>0.18052333079583327</v>
      </c>
      <c r="BP164" s="1509">
        <v>0.17526536970469248</v>
      </c>
      <c r="BQ164" s="1509">
        <v>0.17016055311135189</v>
      </c>
      <c r="BR164" s="1509">
        <v>0.16520442049645817</v>
      </c>
      <c r="BS164" s="1509">
        <v>0.16039264125869726</v>
      </c>
      <c r="BT164" s="1509">
        <v>0.15572101093077401</v>
      </c>
      <c r="BU164" s="1509">
        <v>0.15118544750560586</v>
      </c>
      <c r="BV164" s="1509">
        <v>0.14678198786952024</v>
      </c>
      <c r="BW164" s="1509">
        <v>0.14250678433934003</v>
      </c>
      <c r="BX164" s="1509">
        <v>0.13835610130033013</v>
      </c>
      <c r="BY164" s="1509">
        <v>0.13432631194206807</v>
      </c>
      <c r="BZ164" s="1509">
        <v>0.13041389508938647</v>
      </c>
      <c r="CA164" s="1509">
        <v>0.12661543212561796</v>
      </c>
      <c r="CB164" s="1509">
        <v>0.12292760400545433</v>
      </c>
      <c r="CC164" s="1509">
        <v>0.11934718835481004</v>
      </c>
      <c r="CD164" s="1509">
        <v>0.11587105665515537</v>
      </c>
      <c r="CE164" s="1509">
        <v>0.11249617150985959</v>
      </c>
      <c r="CF164" s="1509">
        <v>0.10921958399015494</v>
      </c>
      <c r="CG164" s="1509">
        <v>0.10603843105840287</v>
      </c>
      <c r="CH164" s="1509">
        <v>0.10294993306641054</v>
      </c>
      <c r="CI164" s="1509">
        <v>9.9951391326612168E-2</v>
      </c>
      <c r="CJ164" s="1509">
        <v>9.7040185753992411E-2</v>
      </c>
      <c r="CK164" s="1509">
        <v>9.4213772576691654E-2</v>
      </c>
      <c r="CL164" s="1509">
        <v>9.1915875684577236E-2</v>
      </c>
      <c r="CM164" s="1509">
        <v>8.9674025058124135E-2</v>
      </c>
      <c r="CN164" s="1509">
        <v>8.7486853715243049E-2</v>
      </c>
      <c r="CO164" s="1509">
        <v>8.5353028014871282E-2</v>
      </c>
      <c r="CP164" s="1510">
        <v>8.3271246843776875E-2</v>
      </c>
      <c r="CQ164" s="1508" t="s">
        <v>1890</v>
      </c>
      <c r="CR164" s="1508" t="s">
        <v>1890</v>
      </c>
      <c r="CS164" s="1508" t="s">
        <v>1890</v>
      </c>
      <c r="CT164" s="1508" t="s">
        <v>1890</v>
      </c>
      <c r="CU164" s="1508" t="s">
        <v>1890</v>
      </c>
      <c r="CV164" s="1508" t="s">
        <v>1890</v>
      </c>
      <c r="CW164" s="1508" t="s">
        <v>1890</v>
      </c>
      <c r="CX164" s="1508" t="s">
        <v>1890</v>
      </c>
      <c r="CY164" s="1508" t="s">
        <v>1890</v>
      </c>
      <c r="CZ164" s="1508" t="s">
        <v>1890</v>
      </c>
      <c r="DA164" s="1508" t="s">
        <v>1890</v>
      </c>
      <c r="DB164" s="1508" t="s">
        <v>1890</v>
      </c>
      <c r="DC164" s="1508" t="s">
        <v>1890</v>
      </c>
      <c r="DD164" s="1508" t="s">
        <v>1890</v>
      </c>
      <c r="DE164" s="1508" t="s">
        <v>1890</v>
      </c>
      <c r="DF164" s="1508" t="s">
        <v>1890</v>
      </c>
      <c r="DG164" s="1508" t="s">
        <v>1890</v>
      </c>
      <c r="DH164" s="1508" t="s">
        <v>1890</v>
      </c>
      <c r="DI164" s="1508" t="s">
        <v>1890</v>
      </c>
      <c r="DJ164" s="1508" t="s">
        <v>1890</v>
      </c>
      <c r="DK164" s="1508" t="s">
        <v>1890</v>
      </c>
      <c r="DL164" s="1508" t="s">
        <v>1890</v>
      </c>
      <c r="DM164" s="1508" t="s">
        <v>1890</v>
      </c>
      <c r="DN164" s="1508" t="s">
        <v>1890</v>
      </c>
      <c r="DO164" s="1508" t="s">
        <v>1890</v>
      </c>
      <c r="DP164" s="1508" t="s">
        <v>1890</v>
      </c>
      <c r="DQ164" s="1508" t="s">
        <v>1890</v>
      </c>
      <c r="DR164" s="1508" t="s">
        <v>1890</v>
      </c>
      <c r="DS164" s="1508" t="s">
        <v>1890</v>
      </c>
      <c r="DT164" s="1233" t="s">
        <v>1890</v>
      </c>
      <c r="DU164" s="1233" t="s">
        <v>1890</v>
      </c>
      <c r="DV164" s="1233" t="s">
        <v>1890</v>
      </c>
      <c r="DW164" s="1233" t="s">
        <v>1890</v>
      </c>
      <c r="DX164" s="1233" t="s">
        <v>1890</v>
      </c>
      <c r="DY164" s="1233" t="s">
        <v>1890</v>
      </c>
    </row>
    <row r="165" spans="2:129" x14ac:dyDescent="0.25">
      <c r="B165" s="1668"/>
      <c r="C165" s="1505" t="s">
        <v>1639</v>
      </c>
      <c r="D165" s="1439" t="s">
        <v>1782</v>
      </c>
      <c r="E165" s="1267" t="s">
        <v>815</v>
      </c>
      <c r="F165" s="1438" t="s">
        <v>816</v>
      </c>
      <c r="G165" s="1438" t="s">
        <v>1890</v>
      </c>
      <c r="H165" s="1439" t="s">
        <v>817</v>
      </c>
      <c r="I165" s="1476" t="s">
        <v>1890</v>
      </c>
      <c r="J165" s="1477" t="s">
        <v>1890</v>
      </c>
      <c r="K165" s="1477" t="s">
        <v>1890</v>
      </c>
      <c r="L165" s="1477" t="s">
        <v>1890</v>
      </c>
      <c r="M165" s="1477" t="s">
        <v>1890</v>
      </c>
      <c r="N165" s="1509" t="s">
        <v>1890</v>
      </c>
      <c r="O165" s="1509" t="s">
        <v>1890</v>
      </c>
      <c r="P165" s="1509" t="s">
        <v>1890</v>
      </c>
      <c r="Q165" s="1509" t="s">
        <v>1890</v>
      </c>
      <c r="R165" s="1509" t="s">
        <v>1890</v>
      </c>
      <c r="S165" s="1509" t="s">
        <v>1890</v>
      </c>
      <c r="T165" s="1509" t="s">
        <v>1890</v>
      </c>
      <c r="U165" s="1509" t="s">
        <v>1890</v>
      </c>
      <c r="V165" s="1509" t="s">
        <v>1890</v>
      </c>
      <c r="W165" s="1509" t="s">
        <v>1890</v>
      </c>
      <c r="X165" s="1509" t="s">
        <v>1890</v>
      </c>
      <c r="Y165" s="1509" t="s">
        <v>1890</v>
      </c>
      <c r="Z165" s="1509" t="s">
        <v>1890</v>
      </c>
      <c r="AA165" s="1509" t="s">
        <v>1890</v>
      </c>
      <c r="AB165" s="1509" t="s">
        <v>1890</v>
      </c>
      <c r="AC165" s="1509" t="s">
        <v>1890</v>
      </c>
      <c r="AD165" s="1509" t="s">
        <v>1890</v>
      </c>
      <c r="AE165" s="1509" t="s">
        <v>1890</v>
      </c>
      <c r="AF165" s="1509" t="s">
        <v>1890</v>
      </c>
      <c r="AG165" s="1509" t="s">
        <v>1890</v>
      </c>
      <c r="AH165" s="1509" t="s">
        <v>1890</v>
      </c>
      <c r="AI165" s="1509" t="s">
        <v>1890</v>
      </c>
      <c r="AJ165" s="1509" t="s">
        <v>1890</v>
      </c>
      <c r="AK165" s="1509" t="s">
        <v>1890</v>
      </c>
      <c r="AL165" s="1509" t="s">
        <v>1890</v>
      </c>
      <c r="AM165" s="1509" t="s">
        <v>1890</v>
      </c>
      <c r="AN165" s="1509" t="s">
        <v>1890</v>
      </c>
      <c r="AO165" s="1509" t="s">
        <v>1890</v>
      </c>
      <c r="AP165" s="1509" t="s">
        <v>1890</v>
      </c>
      <c r="AQ165" s="1509" t="s">
        <v>1890</v>
      </c>
      <c r="AR165" s="1509" t="s">
        <v>1890</v>
      </c>
      <c r="AS165" s="1509" t="s">
        <v>1890</v>
      </c>
      <c r="AT165" s="1509" t="s">
        <v>1890</v>
      </c>
      <c r="AU165" s="1509" t="s">
        <v>1890</v>
      </c>
      <c r="AV165" s="1509" t="s">
        <v>1890</v>
      </c>
      <c r="AW165" s="1509" t="s">
        <v>1890</v>
      </c>
      <c r="AX165" s="1509" t="s">
        <v>1890</v>
      </c>
      <c r="AY165" s="1509" t="s">
        <v>1890</v>
      </c>
      <c r="AZ165" s="1509" t="s">
        <v>1890</v>
      </c>
      <c r="BA165" s="1509" t="s">
        <v>1890</v>
      </c>
      <c r="BB165" s="1509" t="s">
        <v>1890</v>
      </c>
      <c r="BC165" s="1509" t="s">
        <v>1890</v>
      </c>
      <c r="BD165" s="1509" t="s">
        <v>1890</v>
      </c>
      <c r="BE165" s="1509" t="s">
        <v>1890</v>
      </c>
      <c r="BF165" s="1509" t="s">
        <v>1890</v>
      </c>
      <c r="BG165" s="1509" t="s">
        <v>1890</v>
      </c>
      <c r="BH165" s="1509" t="s">
        <v>1890</v>
      </c>
      <c r="BI165" s="1509" t="s">
        <v>1890</v>
      </c>
      <c r="BJ165" s="1509" t="s">
        <v>1890</v>
      </c>
      <c r="BK165" s="1509" t="s">
        <v>1890</v>
      </c>
      <c r="BL165" s="1509" t="s">
        <v>1890</v>
      </c>
      <c r="BM165" s="1509" t="s">
        <v>1890</v>
      </c>
      <c r="BN165" s="1509" t="s">
        <v>1890</v>
      </c>
      <c r="BO165" s="1509" t="s">
        <v>1890</v>
      </c>
      <c r="BP165" s="1509" t="s">
        <v>1890</v>
      </c>
      <c r="BQ165" s="1509" t="s">
        <v>1890</v>
      </c>
      <c r="BR165" s="1509" t="s">
        <v>1890</v>
      </c>
      <c r="BS165" s="1509" t="s">
        <v>1890</v>
      </c>
      <c r="BT165" s="1509" t="s">
        <v>1890</v>
      </c>
      <c r="BU165" s="1509" t="s">
        <v>1890</v>
      </c>
      <c r="BV165" s="1509" t="s">
        <v>1890</v>
      </c>
      <c r="BW165" s="1509" t="s">
        <v>1890</v>
      </c>
      <c r="BX165" s="1509" t="s">
        <v>1890</v>
      </c>
      <c r="BY165" s="1509" t="s">
        <v>1890</v>
      </c>
      <c r="BZ165" s="1509" t="s">
        <v>1890</v>
      </c>
      <c r="CA165" s="1509" t="s">
        <v>1890</v>
      </c>
      <c r="CB165" s="1509" t="s">
        <v>1890</v>
      </c>
      <c r="CC165" s="1509" t="s">
        <v>1890</v>
      </c>
      <c r="CD165" s="1509" t="s">
        <v>1890</v>
      </c>
      <c r="CE165" s="1509" t="s">
        <v>1890</v>
      </c>
      <c r="CF165" s="1509" t="s">
        <v>1890</v>
      </c>
      <c r="CG165" s="1509" t="s">
        <v>1890</v>
      </c>
      <c r="CH165" s="1509" t="s">
        <v>1890</v>
      </c>
      <c r="CI165" s="1509" t="s">
        <v>1890</v>
      </c>
      <c r="CJ165" s="1509" t="s">
        <v>1890</v>
      </c>
      <c r="CK165" s="1509" t="s">
        <v>1890</v>
      </c>
      <c r="CL165" s="1509" t="s">
        <v>1890</v>
      </c>
      <c r="CM165" s="1509" t="s">
        <v>1890</v>
      </c>
      <c r="CN165" s="1509" t="s">
        <v>1890</v>
      </c>
      <c r="CO165" s="1509" t="s">
        <v>1890</v>
      </c>
      <c r="CP165" s="1510" t="s">
        <v>1890</v>
      </c>
      <c r="CQ165" s="1508" t="s">
        <v>1890</v>
      </c>
      <c r="CR165" s="1508" t="s">
        <v>1890</v>
      </c>
      <c r="CS165" s="1508" t="s">
        <v>1890</v>
      </c>
      <c r="CT165" s="1508" t="s">
        <v>1890</v>
      </c>
      <c r="CU165" s="1508" t="s">
        <v>1890</v>
      </c>
      <c r="CV165" s="1508" t="s">
        <v>1890</v>
      </c>
      <c r="CW165" s="1508" t="s">
        <v>1890</v>
      </c>
      <c r="CX165" s="1508" t="s">
        <v>1890</v>
      </c>
      <c r="CY165" s="1508" t="s">
        <v>1890</v>
      </c>
      <c r="CZ165" s="1508" t="s">
        <v>1890</v>
      </c>
      <c r="DA165" s="1508" t="s">
        <v>1890</v>
      </c>
      <c r="DB165" s="1508" t="s">
        <v>1890</v>
      </c>
      <c r="DC165" s="1508" t="s">
        <v>1890</v>
      </c>
      <c r="DD165" s="1508" t="s">
        <v>1890</v>
      </c>
      <c r="DE165" s="1508" t="s">
        <v>1890</v>
      </c>
      <c r="DF165" s="1508" t="s">
        <v>1890</v>
      </c>
      <c r="DG165" s="1508" t="s">
        <v>1890</v>
      </c>
      <c r="DH165" s="1508" t="s">
        <v>1890</v>
      </c>
      <c r="DI165" s="1508" t="s">
        <v>1890</v>
      </c>
      <c r="DJ165" s="1508" t="s">
        <v>1890</v>
      </c>
      <c r="DK165" s="1508" t="s">
        <v>1890</v>
      </c>
      <c r="DL165" s="1508" t="s">
        <v>1890</v>
      </c>
      <c r="DM165" s="1508" t="s">
        <v>1890</v>
      </c>
      <c r="DN165" s="1508" t="s">
        <v>1890</v>
      </c>
      <c r="DO165" s="1508" t="s">
        <v>1890</v>
      </c>
      <c r="DP165" s="1508" t="s">
        <v>1890</v>
      </c>
      <c r="DQ165" s="1508" t="s">
        <v>1890</v>
      </c>
      <c r="DR165" s="1508" t="s">
        <v>1890</v>
      </c>
      <c r="DS165" s="1508" t="s">
        <v>1890</v>
      </c>
      <c r="DT165" s="1233" t="s">
        <v>1890</v>
      </c>
      <c r="DU165" s="1233" t="s">
        <v>1890</v>
      </c>
      <c r="DV165" s="1233" t="s">
        <v>1890</v>
      </c>
      <c r="DW165" s="1233" t="s">
        <v>1890</v>
      </c>
      <c r="DX165" s="1233" t="s">
        <v>1890</v>
      </c>
      <c r="DY165" s="1233" t="s">
        <v>1890</v>
      </c>
    </row>
    <row r="166" spans="2:129" x14ac:dyDescent="0.25">
      <c r="B166" s="1668"/>
      <c r="C166" s="1505" t="s">
        <v>1639</v>
      </c>
      <c r="D166" s="1439" t="s">
        <v>1782</v>
      </c>
      <c r="E166" s="1267" t="s">
        <v>815</v>
      </c>
      <c r="F166" s="1438" t="s">
        <v>818</v>
      </c>
      <c r="G166" s="1438" t="s">
        <v>1890</v>
      </c>
      <c r="H166" s="1439" t="s">
        <v>817</v>
      </c>
      <c r="I166" s="1476" t="s">
        <v>1890</v>
      </c>
      <c r="J166" s="1477" t="s">
        <v>1890</v>
      </c>
      <c r="K166" s="1477" t="s">
        <v>1890</v>
      </c>
      <c r="L166" s="1477" t="s">
        <v>1890</v>
      </c>
      <c r="M166" s="1477" t="s">
        <v>1890</v>
      </c>
      <c r="N166" s="1509" t="s">
        <v>1890</v>
      </c>
      <c r="O166" s="1509" t="s">
        <v>1890</v>
      </c>
      <c r="P166" s="1509" t="s">
        <v>1890</v>
      </c>
      <c r="Q166" s="1509" t="s">
        <v>1890</v>
      </c>
      <c r="R166" s="1509" t="s">
        <v>1890</v>
      </c>
      <c r="S166" s="1509" t="s">
        <v>1890</v>
      </c>
      <c r="T166" s="1509" t="s">
        <v>1890</v>
      </c>
      <c r="U166" s="1509" t="s">
        <v>1890</v>
      </c>
      <c r="V166" s="1509" t="s">
        <v>1890</v>
      </c>
      <c r="W166" s="1509" t="s">
        <v>1890</v>
      </c>
      <c r="X166" s="1509" t="s">
        <v>1890</v>
      </c>
      <c r="Y166" s="1509" t="s">
        <v>1890</v>
      </c>
      <c r="Z166" s="1509" t="s">
        <v>1890</v>
      </c>
      <c r="AA166" s="1509" t="s">
        <v>1890</v>
      </c>
      <c r="AB166" s="1509" t="s">
        <v>1890</v>
      </c>
      <c r="AC166" s="1509" t="s">
        <v>1890</v>
      </c>
      <c r="AD166" s="1509" t="s">
        <v>1890</v>
      </c>
      <c r="AE166" s="1509" t="s">
        <v>1890</v>
      </c>
      <c r="AF166" s="1509" t="s">
        <v>1890</v>
      </c>
      <c r="AG166" s="1509" t="s">
        <v>1890</v>
      </c>
      <c r="AH166" s="1509" t="s">
        <v>1890</v>
      </c>
      <c r="AI166" s="1509" t="s">
        <v>1890</v>
      </c>
      <c r="AJ166" s="1509" t="s">
        <v>1890</v>
      </c>
      <c r="AK166" s="1509" t="s">
        <v>1890</v>
      </c>
      <c r="AL166" s="1509" t="s">
        <v>1890</v>
      </c>
      <c r="AM166" s="1509" t="s">
        <v>1890</v>
      </c>
      <c r="AN166" s="1509" t="s">
        <v>1890</v>
      </c>
      <c r="AO166" s="1509" t="s">
        <v>1890</v>
      </c>
      <c r="AP166" s="1509" t="s">
        <v>1890</v>
      </c>
      <c r="AQ166" s="1509" t="s">
        <v>1890</v>
      </c>
      <c r="AR166" s="1509" t="s">
        <v>1890</v>
      </c>
      <c r="AS166" s="1509" t="s">
        <v>1890</v>
      </c>
      <c r="AT166" s="1509" t="s">
        <v>1890</v>
      </c>
      <c r="AU166" s="1509" t="s">
        <v>1890</v>
      </c>
      <c r="AV166" s="1509" t="s">
        <v>1890</v>
      </c>
      <c r="AW166" s="1509" t="s">
        <v>1890</v>
      </c>
      <c r="AX166" s="1509" t="s">
        <v>1890</v>
      </c>
      <c r="AY166" s="1509" t="s">
        <v>1890</v>
      </c>
      <c r="AZ166" s="1509" t="s">
        <v>1890</v>
      </c>
      <c r="BA166" s="1509" t="s">
        <v>1890</v>
      </c>
      <c r="BB166" s="1509" t="s">
        <v>1890</v>
      </c>
      <c r="BC166" s="1509" t="s">
        <v>1890</v>
      </c>
      <c r="BD166" s="1509" t="s">
        <v>1890</v>
      </c>
      <c r="BE166" s="1509" t="s">
        <v>1890</v>
      </c>
      <c r="BF166" s="1509" t="s">
        <v>1890</v>
      </c>
      <c r="BG166" s="1509" t="s">
        <v>1890</v>
      </c>
      <c r="BH166" s="1509" t="s">
        <v>1890</v>
      </c>
      <c r="BI166" s="1509" t="s">
        <v>1890</v>
      </c>
      <c r="BJ166" s="1509" t="s">
        <v>1890</v>
      </c>
      <c r="BK166" s="1509" t="s">
        <v>1890</v>
      </c>
      <c r="BL166" s="1509" t="s">
        <v>1890</v>
      </c>
      <c r="BM166" s="1509" t="s">
        <v>1890</v>
      </c>
      <c r="BN166" s="1509" t="s">
        <v>1890</v>
      </c>
      <c r="BO166" s="1509" t="s">
        <v>1890</v>
      </c>
      <c r="BP166" s="1509" t="s">
        <v>1890</v>
      </c>
      <c r="BQ166" s="1509" t="s">
        <v>1890</v>
      </c>
      <c r="BR166" s="1509" t="s">
        <v>1890</v>
      </c>
      <c r="BS166" s="1509" t="s">
        <v>1890</v>
      </c>
      <c r="BT166" s="1509" t="s">
        <v>1890</v>
      </c>
      <c r="BU166" s="1509" t="s">
        <v>1890</v>
      </c>
      <c r="BV166" s="1509" t="s">
        <v>1890</v>
      </c>
      <c r="BW166" s="1509" t="s">
        <v>1890</v>
      </c>
      <c r="BX166" s="1509" t="s">
        <v>1890</v>
      </c>
      <c r="BY166" s="1509" t="s">
        <v>1890</v>
      </c>
      <c r="BZ166" s="1509" t="s">
        <v>1890</v>
      </c>
      <c r="CA166" s="1509" t="s">
        <v>1890</v>
      </c>
      <c r="CB166" s="1509" t="s">
        <v>1890</v>
      </c>
      <c r="CC166" s="1509" t="s">
        <v>1890</v>
      </c>
      <c r="CD166" s="1509" t="s">
        <v>1890</v>
      </c>
      <c r="CE166" s="1509" t="s">
        <v>1890</v>
      </c>
      <c r="CF166" s="1509" t="s">
        <v>1890</v>
      </c>
      <c r="CG166" s="1509" t="s">
        <v>1890</v>
      </c>
      <c r="CH166" s="1509" t="s">
        <v>1890</v>
      </c>
      <c r="CI166" s="1509" t="s">
        <v>1890</v>
      </c>
      <c r="CJ166" s="1509" t="s">
        <v>1890</v>
      </c>
      <c r="CK166" s="1509" t="s">
        <v>1890</v>
      </c>
      <c r="CL166" s="1509" t="s">
        <v>1890</v>
      </c>
      <c r="CM166" s="1509" t="s">
        <v>1890</v>
      </c>
      <c r="CN166" s="1509" t="s">
        <v>1890</v>
      </c>
      <c r="CO166" s="1509" t="s">
        <v>1890</v>
      </c>
      <c r="CP166" s="1510" t="s">
        <v>1890</v>
      </c>
      <c r="CQ166" s="1508" t="s">
        <v>1890</v>
      </c>
      <c r="CR166" s="1508" t="s">
        <v>1890</v>
      </c>
      <c r="CS166" s="1508" t="s">
        <v>1890</v>
      </c>
      <c r="CT166" s="1508" t="s">
        <v>1890</v>
      </c>
      <c r="CU166" s="1508" t="s">
        <v>1890</v>
      </c>
      <c r="CV166" s="1508" t="s">
        <v>1890</v>
      </c>
      <c r="CW166" s="1508" t="s">
        <v>1890</v>
      </c>
      <c r="CX166" s="1508" t="s">
        <v>1890</v>
      </c>
      <c r="CY166" s="1508" t="s">
        <v>1890</v>
      </c>
      <c r="CZ166" s="1508" t="s">
        <v>1890</v>
      </c>
      <c r="DA166" s="1508" t="s">
        <v>1890</v>
      </c>
      <c r="DB166" s="1508" t="s">
        <v>1890</v>
      </c>
      <c r="DC166" s="1508" t="s">
        <v>1890</v>
      </c>
      <c r="DD166" s="1508" t="s">
        <v>1890</v>
      </c>
      <c r="DE166" s="1508" t="s">
        <v>1890</v>
      </c>
      <c r="DF166" s="1508" t="s">
        <v>1890</v>
      </c>
      <c r="DG166" s="1508" t="s">
        <v>1890</v>
      </c>
      <c r="DH166" s="1508" t="s">
        <v>1890</v>
      </c>
      <c r="DI166" s="1508" t="s">
        <v>1890</v>
      </c>
      <c r="DJ166" s="1508" t="s">
        <v>1890</v>
      </c>
      <c r="DK166" s="1508" t="s">
        <v>1890</v>
      </c>
      <c r="DL166" s="1508" t="s">
        <v>1890</v>
      </c>
      <c r="DM166" s="1508" t="s">
        <v>1890</v>
      </c>
      <c r="DN166" s="1508" t="s">
        <v>1890</v>
      </c>
      <c r="DO166" s="1508" t="s">
        <v>1890</v>
      </c>
      <c r="DP166" s="1508" t="s">
        <v>1890</v>
      </c>
      <c r="DQ166" s="1508" t="s">
        <v>1890</v>
      </c>
      <c r="DR166" s="1508" t="s">
        <v>1890</v>
      </c>
      <c r="DS166" s="1508" t="s">
        <v>1890</v>
      </c>
      <c r="DT166" s="1233" t="s">
        <v>1890</v>
      </c>
      <c r="DU166" s="1233" t="s">
        <v>1890</v>
      </c>
      <c r="DV166" s="1233" t="s">
        <v>1890</v>
      </c>
      <c r="DW166" s="1233" t="s">
        <v>1890</v>
      </c>
      <c r="DX166" s="1233" t="s">
        <v>1890</v>
      </c>
      <c r="DY166" s="1233" t="s">
        <v>1890</v>
      </c>
    </row>
    <row r="167" spans="2:129" ht="14.4" thickBot="1" x14ac:dyDescent="0.3">
      <c r="B167" s="1668"/>
      <c r="C167" s="1505" t="s">
        <v>1639</v>
      </c>
      <c r="D167" s="1439" t="s">
        <v>1782</v>
      </c>
      <c r="E167" s="1267" t="s">
        <v>819</v>
      </c>
      <c r="F167" s="1438" t="s">
        <v>1890</v>
      </c>
      <c r="G167" s="1438" t="s">
        <v>1890</v>
      </c>
      <c r="H167" s="1439" t="s">
        <v>84</v>
      </c>
      <c r="I167" s="1476" t="s">
        <v>1890</v>
      </c>
      <c r="J167" s="1477" t="s">
        <v>1890</v>
      </c>
      <c r="K167" s="1477" t="s">
        <v>1890</v>
      </c>
      <c r="L167" s="1477" t="s">
        <v>1890</v>
      </c>
      <c r="M167" s="1477" t="s">
        <v>1890</v>
      </c>
      <c r="N167" s="1509" t="s">
        <v>1890</v>
      </c>
      <c r="O167" s="1509" t="s">
        <v>1890</v>
      </c>
      <c r="P167" s="1509" t="s">
        <v>1890</v>
      </c>
      <c r="Q167" s="1509" t="s">
        <v>1890</v>
      </c>
      <c r="R167" s="1509" t="s">
        <v>1890</v>
      </c>
      <c r="S167" s="1509" t="s">
        <v>1890</v>
      </c>
      <c r="T167" s="1509" t="s">
        <v>1890</v>
      </c>
      <c r="U167" s="1509" t="s">
        <v>1890</v>
      </c>
      <c r="V167" s="1509" t="s">
        <v>1890</v>
      </c>
      <c r="W167" s="1509" t="s">
        <v>1890</v>
      </c>
      <c r="X167" s="1509" t="s">
        <v>1890</v>
      </c>
      <c r="Y167" s="1509" t="s">
        <v>1890</v>
      </c>
      <c r="Z167" s="1509" t="s">
        <v>1890</v>
      </c>
      <c r="AA167" s="1509" t="s">
        <v>1890</v>
      </c>
      <c r="AB167" s="1509" t="s">
        <v>1890</v>
      </c>
      <c r="AC167" s="1509" t="s">
        <v>1890</v>
      </c>
      <c r="AD167" s="1509" t="s">
        <v>1890</v>
      </c>
      <c r="AE167" s="1509" t="s">
        <v>1890</v>
      </c>
      <c r="AF167" s="1509" t="s">
        <v>1890</v>
      </c>
      <c r="AG167" s="1509" t="s">
        <v>1890</v>
      </c>
      <c r="AH167" s="1509" t="s">
        <v>1890</v>
      </c>
      <c r="AI167" s="1509" t="s">
        <v>1890</v>
      </c>
      <c r="AJ167" s="1509" t="s">
        <v>1890</v>
      </c>
      <c r="AK167" s="1509" t="s">
        <v>1890</v>
      </c>
      <c r="AL167" s="1509" t="s">
        <v>1890</v>
      </c>
      <c r="AM167" s="1509" t="s">
        <v>1890</v>
      </c>
      <c r="AN167" s="1509" t="s">
        <v>1890</v>
      </c>
      <c r="AO167" s="1509" t="s">
        <v>1890</v>
      </c>
      <c r="AP167" s="1509" t="s">
        <v>1890</v>
      </c>
      <c r="AQ167" s="1509" t="s">
        <v>1890</v>
      </c>
      <c r="AR167" s="1509" t="s">
        <v>1890</v>
      </c>
      <c r="AS167" s="1509" t="s">
        <v>1890</v>
      </c>
      <c r="AT167" s="1509" t="s">
        <v>1890</v>
      </c>
      <c r="AU167" s="1509" t="s">
        <v>1890</v>
      </c>
      <c r="AV167" s="1509" t="s">
        <v>1890</v>
      </c>
      <c r="AW167" s="1509" t="s">
        <v>1890</v>
      </c>
      <c r="AX167" s="1509" t="s">
        <v>1890</v>
      </c>
      <c r="AY167" s="1509" t="s">
        <v>1890</v>
      </c>
      <c r="AZ167" s="1509" t="s">
        <v>1890</v>
      </c>
      <c r="BA167" s="1509" t="s">
        <v>1890</v>
      </c>
      <c r="BB167" s="1509" t="s">
        <v>1890</v>
      </c>
      <c r="BC167" s="1509" t="s">
        <v>1890</v>
      </c>
      <c r="BD167" s="1509" t="s">
        <v>1890</v>
      </c>
      <c r="BE167" s="1509" t="s">
        <v>1890</v>
      </c>
      <c r="BF167" s="1509" t="s">
        <v>1890</v>
      </c>
      <c r="BG167" s="1509" t="s">
        <v>1890</v>
      </c>
      <c r="BH167" s="1509" t="s">
        <v>1890</v>
      </c>
      <c r="BI167" s="1509" t="s">
        <v>1890</v>
      </c>
      <c r="BJ167" s="1509" t="s">
        <v>1890</v>
      </c>
      <c r="BK167" s="1509" t="s">
        <v>1890</v>
      </c>
      <c r="BL167" s="1509" t="s">
        <v>1890</v>
      </c>
      <c r="BM167" s="1509" t="s">
        <v>1890</v>
      </c>
      <c r="BN167" s="1509" t="s">
        <v>1890</v>
      </c>
      <c r="BO167" s="1509" t="s">
        <v>1890</v>
      </c>
      <c r="BP167" s="1509" t="s">
        <v>1890</v>
      </c>
      <c r="BQ167" s="1509" t="s">
        <v>1890</v>
      </c>
      <c r="BR167" s="1509" t="s">
        <v>1890</v>
      </c>
      <c r="BS167" s="1509" t="s">
        <v>1890</v>
      </c>
      <c r="BT167" s="1509" t="s">
        <v>1890</v>
      </c>
      <c r="BU167" s="1509" t="s">
        <v>1890</v>
      </c>
      <c r="BV167" s="1509" t="s">
        <v>1890</v>
      </c>
      <c r="BW167" s="1509" t="s">
        <v>1890</v>
      </c>
      <c r="BX167" s="1509" t="s">
        <v>1890</v>
      </c>
      <c r="BY167" s="1509" t="s">
        <v>1890</v>
      </c>
      <c r="BZ167" s="1509" t="s">
        <v>1890</v>
      </c>
      <c r="CA167" s="1509" t="s">
        <v>1890</v>
      </c>
      <c r="CB167" s="1509" t="s">
        <v>1890</v>
      </c>
      <c r="CC167" s="1509" t="s">
        <v>1890</v>
      </c>
      <c r="CD167" s="1509" t="s">
        <v>1890</v>
      </c>
      <c r="CE167" s="1509" t="s">
        <v>1890</v>
      </c>
      <c r="CF167" s="1509" t="s">
        <v>1890</v>
      </c>
      <c r="CG167" s="1509" t="s">
        <v>1890</v>
      </c>
      <c r="CH167" s="1509" t="s">
        <v>1890</v>
      </c>
      <c r="CI167" s="1509" t="s">
        <v>1890</v>
      </c>
      <c r="CJ167" s="1509" t="s">
        <v>1890</v>
      </c>
      <c r="CK167" s="1509" t="s">
        <v>1890</v>
      </c>
      <c r="CL167" s="1509" t="s">
        <v>1890</v>
      </c>
      <c r="CM167" s="1509" t="s">
        <v>1890</v>
      </c>
      <c r="CN167" s="1509" t="s">
        <v>1890</v>
      </c>
      <c r="CO167" s="1509" t="s">
        <v>1890</v>
      </c>
      <c r="CP167" s="1510" t="s">
        <v>1890</v>
      </c>
      <c r="CQ167" s="1508" t="s">
        <v>1890</v>
      </c>
      <c r="CR167" s="1508" t="s">
        <v>1890</v>
      </c>
      <c r="CS167" s="1508" t="s">
        <v>1890</v>
      </c>
      <c r="CT167" s="1508" t="s">
        <v>1890</v>
      </c>
      <c r="CU167" s="1508" t="s">
        <v>1890</v>
      </c>
      <c r="CV167" s="1508" t="s">
        <v>1890</v>
      </c>
      <c r="CW167" s="1508" t="s">
        <v>1890</v>
      </c>
      <c r="CX167" s="1508" t="s">
        <v>1890</v>
      </c>
      <c r="CY167" s="1508" t="s">
        <v>1890</v>
      </c>
      <c r="CZ167" s="1508" t="s">
        <v>1890</v>
      </c>
      <c r="DA167" s="1508" t="s">
        <v>1890</v>
      </c>
      <c r="DB167" s="1508" t="s">
        <v>1890</v>
      </c>
      <c r="DC167" s="1508" t="s">
        <v>1890</v>
      </c>
      <c r="DD167" s="1508" t="s">
        <v>1890</v>
      </c>
      <c r="DE167" s="1508" t="s">
        <v>1890</v>
      </c>
      <c r="DF167" s="1508" t="s">
        <v>1890</v>
      </c>
      <c r="DG167" s="1508" t="s">
        <v>1890</v>
      </c>
      <c r="DH167" s="1508" t="s">
        <v>1890</v>
      </c>
      <c r="DI167" s="1508" t="s">
        <v>1890</v>
      </c>
      <c r="DJ167" s="1508" t="s">
        <v>1890</v>
      </c>
      <c r="DK167" s="1508" t="s">
        <v>1890</v>
      </c>
      <c r="DL167" s="1508" t="s">
        <v>1890</v>
      </c>
      <c r="DM167" s="1508" t="s">
        <v>1890</v>
      </c>
      <c r="DN167" s="1508" t="s">
        <v>1890</v>
      </c>
      <c r="DO167" s="1508" t="s">
        <v>1890</v>
      </c>
      <c r="DP167" s="1508" t="s">
        <v>1890</v>
      </c>
      <c r="DQ167" s="1508" t="s">
        <v>1890</v>
      </c>
      <c r="DR167" s="1508" t="s">
        <v>1890</v>
      </c>
      <c r="DS167" s="1508" t="s">
        <v>1890</v>
      </c>
      <c r="DT167" s="1233" t="s">
        <v>1890</v>
      </c>
      <c r="DU167" s="1233" t="s">
        <v>1890</v>
      </c>
      <c r="DV167" s="1233" t="s">
        <v>1890</v>
      </c>
      <c r="DW167" s="1233" t="s">
        <v>1890</v>
      </c>
      <c r="DX167" s="1233" t="s">
        <v>1890</v>
      </c>
      <c r="DY167" s="1233" t="s">
        <v>1890</v>
      </c>
    </row>
    <row r="168" spans="2:129" ht="14.4" thickBot="1" x14ac:dyDescent="0.3">
      <c r="B168" s="1668"/>
      <c r="C168" s="1505" t="s">
        <v>1639</v>
      </c>
      <c r="D168" s="1439" t="s">
        <v>1782</v>
      </c>
      <c r="E168" s="1267" t="s">
        <v>820</v>
      </c>
      <c r="F168" s="1438" t="s">
        <v>1890</v>
      </c>
      <c r="G168" s="1438" t="s">
        <v>1890</v>
      </c>
      <c r="H168" s="1439" t="s">
        <v>84</v>
      </c>
      <c r="I168" s="1655" t="str">
        <f>IF(SUM(N167:CP167)&lt;&gt;0,SUM(N167:CP167),"")</f>
        <v/>
      </c>
      <c r="J168" s="1656"/>
      <c r="K168" s="1656"/>
      <c r="L168" s="1656"/>
      <c r="M168" s="1657"/>
      <c r="N168" s="1509" t="s">
        <v>1890</v>
      </c>
      <c r="O168" s="1509" t="s">
        <v>1890</v>
      </c>
      <c r="P168" s="1509" t="s">
        <v>1890</v>
      </c>
      <c r="Q168" s="1509" t="s">
        <v>1890</v>
      </c>
      <c r="R168" s="1509" t="s">
        <v>1890</v>
      </c>
      <c r="S168" s="1509" t="s">
        <v>1890</v>
      </c>
      <c r="T168" s="1509" t="s">
        <v>1890</v>
      </c>
      <c r="U168" s="1509" t="s">
        <v>1890</v>
      </c>
      <c r="V168" s="1509" t="s">
        <v>1890</v>
      </c>
      <c r="W168" s="1509" t="s">
        <v>1890</v>
      </c>
      <c r="X168" s="1509" t="s">
        <v>1890</v>
      </c>
      <c r="Y168" s="1509" t="s">
        <v>1890</v>
      </c>
      <c r="Z168" s="1509" t="s">
        <v>1890</v>
      </c>
      <c r="AA168" s="1509" t="s">
        <v>1890</v>
      </c>
      <c r="AB168" s="1509" t="s">
        <v>1890</v>
      </c>
      <c r="AC168" s="1509" t="s">
        <v>1890</v>
      </c>
      <c r="AD168" s="1509" t="s">
        <v>1890</v>
      </c>
      <c r="AE168" s="1509" t="s">
        <v>1890</v>
      </c>
      <c r="AF168" s="1509" t="s">
        <v>1890</v>
      </c>
      <c r="AG168" s="1509" t="s">
        <v>1890</v>
      </c>
      <c r="AH168" s="1509" t="s">
        <v>1890</v>
      </c>
      <c r="AI168" s="1509" t="s">
        <v>1890</v>
      </c>
      <c r="AJ168" s="1509" t="s">
        <v>1890</v>
      </c>
      <c r="AK168" s="1509" t="s">
        <v>1890</v>
      </c>
      <c r="AL168" s="1509" t="s">
        <v>1890</v>
      </c>
      <c r="AM168" s="1509" t="s">
        <v>1890</v>
      </c>
      <c r="AN168" s="1509" t="s">
        <v>1890</v>
      </c>
      <c r="AO168" s="1509" t="s">
        <v>1890</v>
      </c>
      <c r="AP168" s="1509" t="s">
        <v>1890</v>
      </c>
      <c r="AQ168" s="1509" t="s">
        <v>1890</v>
      </c>
      <c r="AR168" s="1509" t="s">
        <v>1890</v>
      </c>
      <c r="AS168" s="1509" t="s">
        <v>1890</v>
      </c>
      <c r="AT168" s="1509" t="s">
        <v>1890</v>
      </c>
      <c r="AU168" s="1509" t="s">
        <v>1890</v>
      </c>
      <c r="AV168" s="1509" t="s">
        <v>1890</v>
      </c>
      <c r="AW168" s="1509" t="s">
        <v>1890</v>
      </c>
      <c r="AX168" s="1509" t="s">
        <v>1890</v>
      </c>
      <c r="AY168" s="1509" t="s">
        <v>1890</v>
      </c>
      <c r="AZ168" s="1509" t="s">
        <v>1890</v>
      </c>
      <c r="BA168" s="1509" t="s">
        <v>1890</v>
      </c>
      <c r="BB168" s="1509" t="s">
        <v>1890</v>
      </c>
      <c r="BC168" s="1509" t="s">
        <v>1890</v>
      </c>
      <c r="BD168" s="1509" t="s">
        <v>1890</v>
      </c>
      <c r="BE168" s="1509" t="s">
        <v>1890</v>
      </c>
      <c r="BF168" s="1509" t="s">
        <v>1890</v>
      </c>
      <c r="BG168" s="1509" t="s">
        <v>1890</v>
      </c>
      <c r="BH168" s="1509" t="s">
        <v>1890</v>
      </c>
      <c r="BI168" s="1509" t="s">
        <v>1890</v>
      </c>
      <c r="BJ168" s="1509" t="s">
        <v>1890</v>
      </c>
      <c r="BK168" s="1509" t="s">
        <v>1890</v>
      </c>
      <c r="BL168" s="1509" t="s">
        <v>1890</v>
      </c>
      <c r="BM168" s="1509" t="s">
        <v>1890</v>
      </c>
      <c r="BN168" s="1509" t="s">
        <v>1890</v>
      </c>
      <c r="BO168" s="1509" t="s">
        <v>1890</v>
      </c>
      <c r="BP168" s="1509" t="s">
        <v>1890</v>
      </c>
      <c r="BQ168" s="1509" t="s">
        <v>1890</v>
      </c>
      <c r="BR168" s="1509" t="s">
        <v>1890</v>
      </c>
      <c r="BS168" s="1509" t="s">
        <v>1890</v>
      </c>
      <c r="BT168" s="1509" t="s">
        <v>1890</v>
      </c>
      <c r="BU168" s="1509" t="s">
        <v>1890</v>
      </c>
      <c r="BV168" s="1509" t="s">
        <v>1890</v>
      </c>
      <c r="BW168" s="1509" t="s">
        <v>1890</v>
      </c>
      <c r="BX168" s="1509" t="s">
        <v>1890</v>
      </c>
      <c r="BY168" s="1509" t="s">
        <v>1890</v>
      </c>
      <c r="BZ168" s="1509" t="s">
        <v>1890</v>
      </c>
      <c r="CA168" s="1509" t="s">
        <v>1890</v>
      </c>
      <c r="CB168" s="1509" t="s">
        <v>1890</v>
      </c>
      <c r="CC168" s="1509" t="s">
        <v>1890</v>
      </c>
      <c r="CD168" s="1509" t="s">
        <v>1890</v>
      </c>
      <c r="CE168" s="1509" t="s">
        <v>1890</v>
      </c>
      <c r="CF168" s="1509" t="s">
        <v>1890</v>
      </c>
      <c r="CG168" s="1509" t="s">
        <v>1890</v>
      </c>
      <c r="CH168" s="1509" t="s">
        <v>1890</v>
      </c>
      <c r="CI168" s="1509" t="s">
        <v>1890</v>
      </c>
      <c r="CJ168" s="1509" t="s">
        <v>1890</v>
      </c>
      <c r="CK168" s="1509" t="s">
        <v>1890</v>
      </c>
      <c r="CL168" s="1509" t="s">
        <v>1890</v>
      </c>
      <c r="CM168" s="1509" t="s">
        <v>1890</v>
      </c>
      <c r="CN168" s="1509" t="s">
        <v>1890</v>
      </c>
      <c r="CO168" s="1509" t="s">
        <v>1890</v>
      </c>
      <c r="CP168" s="1510" t="s">
        <v>1890</v>
      </c>
      <c r="CQ168" s="1508" t="s">
        <v>1890</v>
      </c>
      <c r="CR168" s="1508" t="s">
        <v>1890</v>
      </c>
      <c r="CS168" s="1508" t="s">
        <v>1890</v>
      </c>
      <c r="CT168" s="1508" t="s">
        <v>1890</v>
      </c>
      <c r="CU168" s="1508" t="s">
        <v>1890</v>
      </c>
      <c r="CV168" s="1508" t="s">
        <v>1890</v>
      </c>
      <c r="CW168" s="1508" t="s">
        <v>1890</v>
      </c>
      <c r="CX168" s="1508" t="s">
        <v>1890</v>
      </c>
      <c r="CY168" s="1508" t="s">
        <v>1890</v>
      </c>
      <c r="CZ168" s="1508" t="s">
        <v>1890</v>
      </c>
      <c r="DA168" s="1508" t="s">
        <v>1890</v>
      </c>
      <c r="DB168" s="1508" t="s">
        <v>1890</v>
      </c>
      <c r="DC168" s="1508" t="s">
        <v>1890</v>
      </c>
      <c r="DD168" s="1508" t="s">
        <v>1890</v>
      </c>
      <c r="DE168" s="1508" t="s">
        <v>1890</v>
      </c>
      <c r="DF168" s="1508" t="s">
        <v>1890</v>
      </c>
      <c r="DG168" s="1508" t="s">
        <v>1890</v>
      </c>
      <c r="DH168" s="1508" t="s">
        <v>1890</v>
      </c>
      <c r="DI168" s="1508" t="s">
        <v>1890</v>
      </c>
      <c r="DJ168" s="1508" t="s">
        <v>1890</v>
      </c>
      <c r="DK168" s="1508" t="s">
        <v>1890</v>
      </c>
      <c r="DL168" s="1508" t="s">
        <v>1890</v>
      </c>
      <c r="DM168" s="1508" t="s">
        <v>1890</v>
      </c>
      <c r="DN168" s="1508" t="s">
        <v>1890</v>
      </c>
      <c r="DO168" s="1508" t="s">
        <v>1890</v>
      </c>
      <c r="DP168" s="1508" t="s">
        <v>1890</v>
      </c>
      <c r="DQ168" s="1508" t="s">
        <v>1890</v>
      </c>
      <c r="DR168" s="1508" t="s">
        <v>1890</v>
      </c>
      <c r="DS168" s="1508" t="s">
        <v>1890</v>
      </c>
      <c r="DT168" s="1233" t="s">
        <v>1890</v>
      </c>
      <c r="DU168" s="1233" t="s">
        <v>1890</v>
      </c>
      <c r="DV168" s="1233" t="s">
        <v>1890</v>
      </c>
      <c r="DW168" s="1233" t="s">
        <v>1890</v>
      </c>
      <c r="DX168" s="1233" t="s">
        <v>1890</v>
      </c>
      <c r="DY168" s="1233" t="s">
        <v>1890</v>
      </c>
    </row>
    <row r="169" spans="2:129" x14ac:dyDescent="0.25">
      <c r="B169" s="1668"/>
      <c r="C169" s="1505" t="s">
        <v>1640</v>
      </c>
      <c r="D169" s="1439" t="s">
        <v>1783</v>
      </c>
      <c r="E169" s="1267" t="s">
        <v>815</v>
      </c>
      <c r="F169" s="1438" t="s">
        <v>1890</v>
      </c>
      <c r="G169" s="1438" t="s">
        <v>1890</v>
      </c>
      <c r="H169" s="1439" t="s">
        <v>84</v>
      </c>
      <c r="I169" s="1476" t="s">
        <v>1890</v>
      </c>
      <c r="J169" s="1477" t="s">
        <v>1890</v>
      </c>
      <c r="K169" s="1477" t="s">
        <v>1890</v>
      </c>
      <c r="L169" s="1477" t="s">
        <v>1890</v>
      </c>
      <c r="M169" s="1477" t="s">
        <v>1890</v>
      </c>
      <c r="N169" s="1509" t="s">
        <v>1890</v>
      </c>
      <c r="O169" s="1509" t="s">
        <v>1890</v>
      </c>
      <c r="P169" s="1509" t="s">
        <v>1890</v>
      </c>
      <c r="Q169" s="1509" t="s">
        <v>1890</v>
      </c>
      <c r="R169" s="1509" t="s">
        <v>1890</v>
      </c>
      <c r="S169" s="1509" t="s">
        <v>1890</v>
      </c>
      <c r="T169" s="1509" t="s">
        <v>1890</v>
      </c>
      <c r="U169" s="1509" t="s">
        <v>1890</v>
      </c>
      <c r="V169" s="1509" t="s">
        <v>1890</v>
      </c>
      <c r="W169" s="1509" t="s">
        <v>1890</v>
      </c>
      <c r="X169" s="1509" t="s">
        <v>1890</v>
      </c>
      <c r="Y169" s="1509" t="s">
        <v>1890</v>
      </c>
      <c r="Z169" s="1509" t="s">
        <v>1890</v>
      </c>
      <c r="AA169" s="1509" t="s">
        <v>1890</v>
      </c>
      <c r="AB169" s="1509" t="s">
        <v>1890</v>
      </c>
      <c r="AC169" s="1509" t="s">
        <v>1890</v>
      </c>
      <c r="AD169" s="1509" t="s">
        <v>1890</v>
      </c>
      <c r="AE169" s="1509" t="s">
        <v>1890</v>
      </c>
      <c r="AF169" s="1509" t="s">
        <v>1890</v>
      </c>
      <c r="AG169" s="1509" t="s">
        <v>1890</v>
      </c>
      <c r="AH169" s="1509" t="s">
        <v>1890</v>
      </c>
      <c r="AI169" s="1509" t="s">
        <v>1890</v>
      </c>
      <c r="AJ169" s="1509" t="s">
        <v>1890</v>
      </c>
      <c r="AK169" s="1509" t="s">
        <v>1890</v>
      </c>
      <c r="AL169" s="1509" t="s">
        <v>1890</v>
      </c>
      <c r="AM169" s="1509" t="s">
        <v>1890</v>
      </c>
      <c r="AN169" s="1509" t="s">
        <v>1890</v>
      </c>
      <c r="AO169" s="1509" t="s">
        <v>1890</v>
      </c>
      <c r="AP169" s="1509" t="s">
        <v>1890</v>
      </c>
      <c r="AQ169" s="1509" t="s">
        <v>1890</v>
      </c>
      <c r="AR169" s="1509" t="s">
        <v>1890</v>
      </c>
      <c r="AS169" s="1509" t="s">
        <v>1890</v>
      </c>
      <c r="AT169" s="1509" t="s">
        <v>1890</v>
      </c>
      <c r="AU169" s="1509" t="s">
        <v>1890</v>
      </c>
      <c r="AV169" s="1509" t="s">
        <v>1890</v>
      </c>
      <c r="AW169" s="1509" t="s">
        <v>1890</v>
      </c>
      <c r="AX169" s="1509" t="s">
        <v>1890</v>
      </c>
      <c r="AY169" s="1509" t="s">
        <v>1890</v>
      </c>
      <c r="AZ169" s="1509" t="s">
        <v>1890</v>
      </c>
      <c r="BA169" s="1509" t="s">
        <v>1890</v>
      </c>
      <c r="BB169" s="1509" t="s">
        <v>1890</v>
      </c>
      <c r="BC169" s="1509" t="s">
        <v>1890</v>
      </c>
      <c r="BD169" s="1509" t="s">
        <v>1890</v>
      </c>
      <c r="BE169" s="1509" t="s">
        <v>1890</v>
      </c>
      <c r="BF169" s="1509" t="s">
        <v>1890</v>
      </c>
      <c r="BG169" s="1509" t="s">
        <v>1890</v>
      </c>
      <c r="BH169" s="1509" t="s">
        <v>1890</v>
      </c>
      <c r="BI169" s="1509" t="s">
        <v>1890</v>
      </c>
      <c r="BJ169" s="1509" t="s">
        <v>1890</v>
      </c>
      <c r="BK169" s="1509" t="s">
        <v>1890</v>
      </c>
      <c r="BL169" s="1509" t="s">
        <v>1890</v>
      </c>
      <c r="BM169" s="1509" t="s">
        <v>1890</v>
      </c>
      <c r="BN169" s="1509" t="s">
        <v>1890</v>
      </c>
      <c r="BO169" s="1509" t="s">
        <v>1890</v>
      </c>
      <c r="BP169" s="1509" t="s">
        <v>1890</v>
      </c>
      <c r="BQ169" s="1509" t="s">
        <v>1890</v>
      </c>
      <c r="BR169" s="1509" t="s">
        <v>1890</v>
      </c>
      <c r="BS169" s="1509" t="s">
        <v>1890</v>
      </c>
      <c r="BT169" s="1509" t="s">
        <v>1890</v>
      </c>
      <c r="BU169" s="1509" t="s">
        <v>1890</v>
      </c>
      <c r="BV169" s="1509" t="s">
        <v>1890</v>
      </c>
      <c r="BW169" s="1509" t="s">
        <v>1890</v>
      </c>
      <c r="BX169" s="1509" t="s">
        <v>1890</v>
      </c>
      <c r="BY169" s="1509" t="s">
        <v>1890</v>
      </c>
      <c r="BZ169" s="1509" t="s">
        <v>1890</v>
      </c>
      <c r="CA169" s="1509" t="s">
        <v>1890</v>
      </c>
      <c r="CB169" s="1509" t="s">
        <v>1890</v>
      </c>
      <c r="CC169" s="1509" t="s">
        <v>1890</v>
      </c>
      <c r="CD169" s="1509" t="s">
        <v>1890</v>
      </c>
      <c r="CE169" s="1509" t="s">
        <v>1890</v>
      </c>
      <c r="CF169" s="1509" t="s">
        <v>1890</v>
      </c>
      <c r="CG169" s="1509" t="s">
        <v>1890</v>
      </c>
      <c r="CH169" s="1509" t="s">
        <v>1890</v>
      </c>
      <c r="CI169" s="1509" t="s">
        <v>1890</v>
      </c>
      <c r="CJ169" s="1509" t="s">
        <v>1890</v>
      </c>
      <c r="CK169" s="1509" t="s">
        <v>1890</v>
      </c>
      <c r="CL169" s="1509" t="s">
        <v>1890</v>
      </c>
      <c r="CM169" s="1509" t="s">
        <v>1890</v>
      </c>
      <c r="CN169" s="1509" t="s">
        <v>1890</v>
      </c>
      <c r="CO169" s="1509" t="s">
        <v>1890</v>
      </c>
      <c r="CP169" s="1510" t="s">
        <v>1890</v>
      </c>
      <c r="CQ169" s="1508" t="s">
        <v>1890</v>
      </c>
      <c r="CR169" s="1508" t="s">
        <v>1890</v>
      </c>
      <c r="CS169" s="1508" t="s">
        <v>1890</v>
      </c>
      <c r="CT169" s="1508" t="s">
        <v>1890</v>
      </c>
      <c r="CU169" s="1508" t="s">
        <v>1890</v>
      </c>
      <c r="CV169" s="1508" t="s">
        <v>1890</v>
      </c>
      <c r="CW169" s="1508" t="s">
        <v>1890</v>
      </c>
      <c r="CX169" s="1508" t="s">
        <v>1890</v>
      </c>
      <c r="CY169" s="1508" t="s">
        <v>1890</v>
      </c>
      <c r="CZ169" s="1508" t="s">
        <v>1890</v>
      </c>
      <c r="DA169" s="1508" t="s">
        <v>1890</v>
      </c>
      <c r="DB169" s="1508" t="s">
        <v>1890</v>
      </c>
      <c r="DC169" s="1508" t="s">
        <v>1890</v>
      </c>
      <c r="DD169" s="1508" t="s">
        <v>1890</v>
      </c>
      <c r="DE169" s="1508" t="s">
        <v>1890</v>
      </c>
      <c r="DF169" s="1508" t="s">
        <v>1890</v>
      </c>
      <c r="DG169" s="1508" t="s">
        <v>1890</v>
      </c>
      <c r="DH169" s="1508" t="s">
        <v>1890</v>
      </c>
      <c r="DI169" s="1508" t="s">
        <v>1890</v>
      </c>
      <c r="DJ169" s="1508" t="s">
        <v>1890</v>
      </c>
      <c r="DK169" s="1508" t="s">
        <v>1890</v>
      </c>
      <c r="DL169" s="1508" t="s">
        <v>1890</v>
      </c>
      <c r="DM169" s="1508" t="s">
        <v>1890</v>
      </c>
      <c r="DN169" s="1508" t="s">
        <v>1890</v>
      </c>
      <c r="DO169" s="1508" t="s">
        <v>1890</v>
      </c>
      <c r="DP169" s="1508" t="s">
        <v>1890</v>
      </c>
      <c r="DQ169" s="1508" t="s">
        <v>1890</v>
      </c>
      <c r="DR169" s="1508" t="s">
        <v>1890</v>
      </c>
      <c r="DS169" s="1508" t="s">
        <v>1890</v>
      </c>
      <c r="DT169" s="1233" t="s">
        <v>1890</v>
      </c>
      <c r="DU169" s="1233" t="s">
        <v>1890</v>
      </c>
      <c r="DV169" s="1233" t="s">
        <v>1890</v>
      </c>
      <c r="DW169" s="1233" t="s">
        <v>1890</v>
      </c>
      <c r="DX169" s="1233" t="s">
        <v>1890</v>
      </c>
      <c r="DY169" s="1233" t="s">
        <v>1890</v>
      </c>
    </row>
    <row r="170" spans="2:129" x14ac:dyDescent="0.25">
      <c r="B170" s="1668"/>
      <c r="C170" s="1505" t="s">
        <v>1640</v>
      </c>
      <c r="D170" s="1439" t="s">
        <v>1783</v>
      </c>
      <c r="E170" s="1267" t="s">
        <v>812</v>
      </c>
      <c r="F170" s="1438" t="s">
        <v>1890</v>
      </c>
      <c r="G170" s="1438" t="s">
        <v>1890</v>
      </c>
      <c r="H170" s="1439" t="s">
        <v>84</v>
      </c>
      <c r="I170" s="1476" t="s">
        <v>1890</v>
      </c>
      <c r="J170" s="1477" t="s">
        <v>1890</v>
      </c>
      <c r="K170" s="1477" t="s">
        <v>1890</v>
      </c>
      <c r="L170" s="1477" t="s">
        <v>1890</v>
      </c>
      <c r="M170" s="1477" t="s">
        <v>1890</v>
      </c>
      <c r="N170" s="1509" t="s">
        <v>1890</v>
      </c>
      <c r="O170" s="1509" t="s">
        <v>1890</v>
      </c>
      <c r="P170" s="1509" t="s">
        <v>1890</v>
      </c>
      <c r="Q170" s="1509" t="s">
        <v>1890</v>
      </c>
      <c r="R170" s="1509" t="s">
        <v>1890</v>
      </c>
      <c r="S170" s="1509" t="s">
        <v>1890</v>
      </c>
      <c r="T170" s="1509" t="s">
        <v>1890</v>
      </c>
      <c r="U170" s="1509" t="s">
        <v>1890</v>
      </c>
      <c r="V170" s="1509" t="s">
        <v>1890</v>
      </c>
      <c r="W170" s="1509" t="s">
        <v>1890</v>
      </c>
      <c r="X170" s="1509" t="s">
        <v>1890</v>
      </c>
      <c r="Y170" s="1509" t="s">
        <v>1890</v>
      </c>
      <c r="Z170" s="1509" t="s">
        <v>1890</v>
      </c>
      <c r="AA170" s="1509" t="s">
        <v>1890</v>
      </c>
      <c r="AB170" s="1509" t="s">
        <v>1890</v>
      </c>
      <c r="AC170" s="1509" t="s">
        <v>1890</v>
      </c>
      <c r="AD170" s="1509" t="s">
        <v>1890</v>
      </c>
      <c r="AE170" s="1509" t="s">
        <v>1890</v>
      </c>
      <c r="AF170" s="1509" t="s">
        <v>1890</v>
      </c>
      <c r="AG170" s="1509" t="s">
        <v>1890</v>
      </c>
      <c r="AH170" s="1509" t="s">
        <v>1890</v>
      </c>
      <c r="AI170" s="1509" t="s">
        <v>1890</v>
      </c>
      <c r="AJ170" s="1509" t="s">
        <v>1890</v>
      </c>
      <c r="AK170" s="1509" t="s">
        <v>1890</v>
      </c>
      <c r="AL170" s="1509" t="s">
        <v>1890</v>
      </c>
      <c r="AM170" s="1509" t="s">
        <v>1890</v>
      </c>
      <c r="AN170" s="1509" t="s">
        <v>1890</v>
      </c>
      <c r="AO170" s="1509" t="s">
        <v>1890</v>
      </c>
      <c r="AP170" s="1509" t="s">
        <v>1890</v>
      </c>
      <c r="AQ170" s="1509" t="s">
        <v>1890</v>
      </c>
      <c r="AR170" s="1509" t="s">
        <v>1890</v>
      </c>
      <c r="AS170" s="1509" t="s">
        <v>1890</v>
      </c>
      <c r="AT170" s="1509" t="s">
        <v>1890</v>
      </c>
      <c r="AU170" s="1509" t="s">
        <v>1890</v>
      </c>
      <c r="AV170" s="1509" t="s">
        <v>1890</v>
      </c>
      <c r="AW170" s="1509" t="s">
        <v>1890</v>
      </c>
      <c r="AX170" s="1509" t="s">
        <v>1890</v>
      </c>
      <c r="AY170" s="1509" t="s">
        <v>1890</v>
      </c>
      <c r="AZ170" s="1509" t="s">
        <v>1890</v>
      </c>
      <c r="BA170" s="1509" t="s">
        <v>1890</v>
      </c>
      <c r="BB170" s="1509" t="s">
        <v>1890</v>
      </c>
      <c r="BC170" s="1509" t="s">
        <v>1890</v>
      </c>
      <c r="BD170" s="1509" t="s">
        <v>1890</v>
      </c>
      <c r="BE170" s="1509" t="s">
        <v>1890</v>
      </c>
      <c r="BF170" s="1509" t="s">
        <v>1890</v>
      </c>
      <c r="BG170" s="1509" t="s">
        <v>1890</v>
      </c>
      <c r="BH170" s="1509" t="s">
        <v>1890</v>
      </c>
      <c r="BI170" s="1509" t="s">
        <v>1890</v>
      </c>
      <c r="BJ170" s="1509" t="s">
        <v>1890</v>
      </c>
      <c r="BK170" s="1509" t="s">
        <v>1890</v>
      </c>
      <c r="BL170" s="1509" t="s">
        <v>1890</v>
      </c>
      <c r="BM170" s="1509" t="s">
        <v>1890</v>
      </c>
      <c r="BN170" s="1509" t="s">
        <v>1890</v>
      </c>
      <c r="BO170" s="1509" t="s">
        <v>1890</v>
      </c>
      <c r="BP170" s="1509" t="s">
        <v>1890</v>
      </c>
      <c r="BQ170" s="1509" t="s">
        <v>1890</v>
      </c>
      <c r="BR170" s="1509" t="s">
        <v>1890</v>
      </c>
      <c r="BS170" s="1509" t="s">
        <v>1890</v>
      </c>
      <c r="BT170" s="1509" t="s">
        <v>1890</v>
      </c>
      <c r="BU170" s="1509" t="s">
        <v>1890</v>
      </c>
      <c r="BV170" s="1509" t="s">
        <v>1890</v>
      </c>
      <c r="BW170" s="1509" t="s">
        <v>1890</v>
      </c>
      <c r="BX170" s="1509" t="s">
        <v>1890</v>
      </c>
      <c r="BY170" s="1509" t="s">
        <v>1890</v>
      </c>
      <c r="BZ170" s="1509" t="s">
        <v>1890</v>
      </c>
      <c r="CA170" s="1509" t="s">
        <v>1890</v>
      </c>
      <c r="CB170" s="1509" t="s">
        <v>1890</v>
      </c>
      <c r="CC170" s="1509" t="s">
        <v>1890</v>
      </c>
      <c r="CD170" s="1509" t="s">
        <v>1890</v>
      </c>
      <c r="CE170" s="1509" t="s">
        <v>1890</v>
      </c>
      <c r="CF170" s="1509" t="s">
        <v>1890</v>
      </c>
      <c r="CG170" s="1509" t="s">
        <v>1890</v>
      </c>
      <c r="CH170" s="1509" t="s">
        <v>1890</v>
      </c>
      <c r="CI170" s="1509" t="s">
        <v>1890</v>
      </c>
      <c r="CJ170" s="1509" t="s">
        <v>1890</v>
      </c>
      <c r="CK170" s="1509" t="s">
        <v>1890</v>
      </c>
      <c r="CL170" s="1509" t="s">
        <v>1890</v>
      </c>
      <c r="CM170" s="1509" t="s">
        <v>1890</v>
      </c>
      <c r="CN170" s="1509" t="s">
        <v>1890</v>
      </c>
      <c r="CO170" s="1509" t="s">
        <v>1890</v>
      </c>
      <c r="CP170" s="1510" t="s">
        <v>1890</v>
      </c>
      <c r="CQ170" s="1508" t="s">
        <v>1890</v>
      </c>
      <c r="CR170" s="1508" t="s">
        <v>1890</v>
      </c>
      <c r="CS170" s="1508" t="s">
        <v>1890</v>
      </c>
      <c r="CT170" s="1508" t="s">
        <v>1890</v>
      </c>
      <c r="CU170" s="1508" t="s">
        <v>1890</v>
      </c>
      <c r="CV170" s="1508" t="s">
        <v>1890</v>
      </c>
      <c r="CW170" s="1508" t="s">
        <v>1890</v>
      </c>
      <c r="CX170" s="1508" t="s">
        <v>1890</v>
      </c>
      <c r="CY170" s="1508" t="s">
        <v>1890</v>
      </c>
      <c r="CZ170" s="1508" t="s">
        <v>1890</v>
      </c>
      <c r="DA170" s="1508" t="s">
        <v>1890</v>
      </c>
      <c r="DB170" s="1508" t="s">
        <v>1890</v>
      </c>
      <c r="DC170" s="1508" t="s">
        <v>1890</v>
      </c>
      <c r="DD170" s="1508" t="s">
        <v>1890</v>
      </c>
      <c r="DE170" s="1508" t="s">
        <v>1890</v>
      </c>
      <c r="DF170" s="1508" t="s">
        <v>1890</v>
      </c>
      <c r="DG170" s="1508" t="s">
        <v>1890</v>
      </c>
      <c r="DH170" s="1508" t="s">
        <v>1890</v>
      </c>
      <c r="DI170" s="1508" t="s">
        <v>1890</v>
      </c>
      <c r="DJ170" s="1508" t="s">
        <v>1890</v>
      </c>
      <c r="DK170" s="1508" t="s">
        <v>1890</v>
      </c>
      <c r="DL170" s="1508" t="s">
        <v>1890</v>
      </c>
      <c r="DM170" s="1508" t="s">
        <v>1890</v>
      </c>
      <c r="DN170" s="1508" t="s">
        <v>1890</v>
      </c>
      <c r="DO170" s="1508" t="s">
        <v>1890</v>
      </c>
      <c r="DP170" s="1508" t="s">
        <v>1890</v>
      </c>
      <c r="DQ170" s="1508" t="s">
        <v>1890</v>
      </c>
      <c r="DR170" s="1508" t="s">
        <v>1890</v>
      </c>
      <c r="DS170" s="1508" t="s">
        <v>1890</v>
      </c>
      <c r="DT170" s="1233" t="s">
        <v>1890</v>
      </c>
      <c r="DU170" s="1233" t="s">
        <v>1890</v>
      </c>
      <c r="DV170" s="1233" t="s">
        <v>1890</v>
      </c>
      <c r="DW170" s="1233" t="s">
        <v>1890</v>
      </c>
      <c r="DX170" s="1233" t="s">
        <v>1890</v>
      </c>
      <c r="DY170" s="1233" t="s">
        <v>1890</v>
      </c>
    </row>
    <row r="171" spans="2:129" x14ac:dyDescent="0.25">
      <c r="B171" s="1668"/>
      <c r="C171" s="1505" t="s">
        <v>1640</v>
      </c>
      <c r="D171" s="1439" t="s">
        <v>1783</v>
      </c>
      <c r="E171" s="1267" t="s">
        <v>813</v>
      </c>
      <c r="F171" s="1438" t="s">
        <v>1890</v>
      </c>
      <c r="G171" s="1438" t="s">
        <v>1890</v>
      </c>
      <c r="H171" s="1439" t="s">
        <v>84</v>
      </c>
      <c r="I171" s="1476" t="s">
        <v>1890</v>
      </c>
      <c r="J171" s="1477" t="s">
        <v>1890</v>
      </c>
      <c r="K171" s="1477" t="s">
        <v>1890</v>
      </c>
      <c r="L171" s="1477" t="s">
        <v>1890</v>
      </c>
      <c r="M171" s="1477" t="s">
        <v>1890</v>
      </c>
      <c r="N171" s="1509" t="s">
        <v>1890</v>
      </c>
      <c r="O171" s="1509" t="s">
        <v>1890</v>
      </c>
      <c r="P171" s="1509" t="s">
        <v>1890</v>
      </c>
      <c r="Q171" s="1509" t="s">
        <v>1890</v>
      </c>
      <c r="R171" s="1509" t="s">
        <v>1890</v>
      </c>
      <c r="S171" s="1509" t="s">
        <v>1890</v>
      </c>
      <c r="T171" s="1509" t="s">
        <v>1890</v>
      </c>
      <c r="U171" s="1509" t="s">
        <v>1890</v>
      </c>
      <c r="V171" s="1509" t="s">
        <v>1890</v>
      </c>
      <c r="W171" s="1509" t="s">
        <v>1890</v>
      </c>
      <c r="X171" s="1509" t="s">
        <v>1890</v>
      </c>
      <c r="Y171" s="1509" t="s">
        <v>1890</v>
      </c>
      <c r="Z171" s="1509" t="s">
        <v>1890</v>
      </c>
      <c r="AA171" s="1509" t="s">
        <v>1890</v>
      </c>
      <c r="AB171" s="1509" t="s">
        <v>1890</v>
      </c>
      <c r="AC171" s="1509" t="s">
        <v>1890</v>
      </c>
      <c r="AD171" s="1509" t="s">
        <v>1890</v>
      </c>
      <c r="AE171" s="1509" t="s">
        <v>1890</v>
      </c>
      <c r="AF171" s="1509" t="s">
        <v>1890</v>
      </c>
      <c r="AG171" s="1509" t="s">
        <v>1890</v>
      </c>
      <c r="AH171" s="1509" t="s">
        <v>1890</v>
      </c>
      <c r="AI171" s="1509" t="s">
        <v>1890</v>
      </c>
      <c r="AJ171" s="1509" t="s">
        <v>1890</v>
      </c>
      <c r="AK171" s="1509" t="s">
        <v>1890</v>
      </c>
      <c r="AL171" s="1509" t="s">
        <v>1890</v>
      </c>
      <c r="AM171" s="1509" t="s">
        <v>1890</v>
      </c>
      <c r="AN171" s="1509" t="s">
        <v>1890</v>
      </c>
      <c r="AO171" s="1509" t="s">
        <v>1890</v>
      </c>
      <c r="AP171" s="1509" t="s">
        <v>1890</v>
      </c>
      <c r="AQ171" s="1509" t="s">
        <v>1890</v>
      </c>
      <c r="AR171" s="1509" t="s">
        <v>1890</v>
      </c>
      <c r="AS171" s="1509" t="s">
        <v>1890</v>
      </c>
      <c r="AT171" s="1509" t="s">
        <v>1890</v>
      </c>
      <c r="AU171" s="1509" t="s">
        <v>1890</v>
      </c>
      <c r="AV171" s="1509" t="s">
        <v>1890</v>
      </c>
      <c r="AW171" s="1509" t="s">
        <v>1890</v>
      </c>
      <c r="AX171" s="1509" t="s">
        <v>1890</v>
      </c>
      <c r="AY171" s="1509" t="s">
        <v>1890</v>
      </c>
      <c r="AZ171" s="1509" t="s">
        <v>1890</v>
      </c>
      <c r="BA171" s="1509" t="s">
        <v>1890</v>
      </c>
      <c r="BB171" s="1509" t="s">
        <v>1890</v>
      </c>
      <c r="BC171" s="1509" t="s">
        <v>1890</v>
      </c>
      <c r="BD171" s="1509" t="s">
        <v>1890</v>
      </c>
      <c r="BE171" s="1509" t="s">
        <v>1890</v>
      </c>
      <c r="BF171" s="1509" t="s">
        <v>1890</v>
      </c>
      <c r="BG171" s="1509" t="s">
        <v>1890</v>
      </c>
      <c r="BH171" s="1509" t="s">
        <v>1890</v>
      </c>
      <c r="BI171" s="1509" t="s">
        <v>1890</v>
      </c>
      <c r="BJ171" s="1509" t="s">
        <v>1890</v>
      </c>
      <c r="BK171" s="1509" t="s">
        <v>1890</v>
      </c>
      <c r="BL171" s="1509" t="s">
        <v>1890</v>
      </c>
      <c r="BM171" s="1509" t="s">
        <v>1890</v>
      </c>
      <c r="BN171" s="1509" t="s">
        <v>1890</v>
      </c>
      <c r="BO171" s="1509" t="s">
        <v>1890</v>
      </c>
      <c r="BP171" s="1509" t="s">
        <v>1890</v>
      </c>
      <c r="BQ171" s="1509" t="s">
        <v>1890</v>
      </c>
      <c r="BR171" s="1509" t="s">
        <v>1890</v>
      </c>
      <c r="BS171" s="1509" t="s">
        <v>1890</v>
      </c>
      <c r="BT171" s="1509" t="s">
        <v>1890</v>
      </c>
      <c r="BU171" s="1509" t="s">
        <v>1890</v>
      </c>
      <c r="BV171" s="1509" t="s">
        <v>1890</v>
      </c>
      <c r="BW171" s="1509" t="s">
        <v>1890</v>
      </c>
      <c r="BX171" s="1509" t="s">
        <v>1890</v>
      </c>
      <c r="BY171" s="1509" t="s">
        <v>1890</v>
      </c>
      <c r="BZ171" s="1509" t="s">
        <v>1890</v>
      </c>
      <c r="CA171" s="1509" t="s">
        <v>1890</v>
      </c>
      <c r="CB171" s="1509" t="s">
        <v>1890</v>
      </c>
      <c r="CC171" s="1509" t="s">
        <v>1890</v>
      </c>
      <c r="CD171" s="1509" t="s">
        <v>1890</v>
      </c>
      <c r="CE171" s="1509" t="s">
        <v>1890</v>
      </c>
      <c r="CF171" s="1509" t="s">
        <v>1890</v>
      </c>
      <c r="CG171" s="1509" t="s">
        <v>1890</v>
      </c>
      <c r="CH171" s="1509" t="s">
        <v>1890</v>
      </c>
      <c r="CI171" s="1509" t="s">
        <v>1890</v>
      </c>
      <c r="CJ171" s="1509" t="s">
        <v>1890</v>
      </c>
      <c r="CK171" s="1509" t="s">
        <v>1890</v>
      </c>
      <c r="CL171" s="1509" t="s">
        <v>1890</v>
      </c>
      <c r="CM171" s="1509" t="s">
        <v>1890</v>
      </c>
      <c r="CN171" s="1509" t="s">
        <v>1890</v>
      </c>
      <c r="CO171" s="1509" t="s">
        <v>1890</v>
      </c>
      <c r="CP171" s="1510" t="s">
        <v>1890</v>
      </c>
      <c r="CQ171" s="1508" t="s">
        <v>1890</v>
      </c>
      <c r="CR171" s="1508" t="s">
        <v>1890</v>
      </c>
      <c r="CS171" s="1508" t="s">
        <v>1890</v>
      </c>
      <c r="CT171" s="1508" t="s">
        <v>1890</v>
      </c>
      <c r="CU171" s="1508" t="s">
        <v>1890</v>
      </c>
      <c r="CV171" s="1508" t="s">
        <v>1890</v>
      </c>
      <c r="CW171" s="1508" t="s">
        <v>1890</v>
      </c>
      <c r="CX171" s="1508" t="s">
        <v>1890</v>
      </c>
      <c r="CY171" s="1508" t="s">
        <v>1890</v>
      </c>
      <c r="CZ171" s="1508" t="s">
        <v>1890</v>
      </c>
      <c r="DA171" s="1508" t="s">
        <v>1890</v>
      </c>
      <c r="DB171" s="1508" t="s">
        <v>1890</v>
      </c>
      <c r="DC171" s="1508" t="s">
        <v>1890</v>
      </c>
      <c r="DD171" s="1508" t="s">
        <v>1890</v>
      </c>
      <c r="DE171" s="1508" t="s">
        <v>1890</v>
      </c>
      <c r="DF171" s="1508" t="s">
        <v>1890</v>
      </c>
      <c r="DG171" s="1508" t="s">
        <v>1890</v>
      </c>
      <c r="DH171" s="1508" t="s">
        <v>1890</v>
      </c>
      <c r="DI171" s="1508" t="s">
        <v>1890</v>
      </c>
      <c r="DJ171" s="1508" t="s">
        <v>1890</v>
      </c>
      <c r="DK171" s="1508" t="s">
        <v>1890</v>
      </c>
      <c r="DL171" s="1508" t="s">
        <v>1890</v>
      </c>
      <c r="DM171" s="1508" t="s">
        <v>1890</v>
      </c>
      <c r="DN171" s="1508" t="s">
        <v>1890</v>
      </c>
      <c r="DO171" s="1508" t="s">
        <v>1890</v>
      </c>
      <c r="DP171" s="1508" t="s">
        <v>1890</v>
      </c>
      <c r="DQ171" s="1508" t="s">
        <v>1890</v>
      </c>
      <c r="DR171" s="1508" t="s">
        <v>1890</v>
      </c>
      <c r="DS171" s="1508" t="s">
        <v>1890</v>
      </c>
      <c r="DT171" s="1233" t="s">
        <v>1890</v>
      </c>
      <c r="DU171" s="1233" t="s">
        <v>1890</v>
      </c>
      <c r="DV171" s="1233" t="s">
        <v>1890</v>
      </c>
      <c r="DW171" s="1233" t="s">
        <v>1890</v>
      </c>
      <c r="DX171" s="1233" t="s">
        <v>1890</v>
      </c>
      <c r="DY171" s="1233" t="s">
        <v>1890</v>
      </c>
    </row>
    <row r="172" spans="2:129" x14ac:dyDescent="0.25">
      <c r="B172" s="1668"/>
      <c r="C172" s="1505" t="s">
        <v>1640</v>
      </c>
      <c r="D172" s="1439" t="s">
        <v>1783</v>
      </c>
      <c r="E172" s="1267" t="s">
        <v>831</v>
      </c>
      <c r="F172" s="1438" t="s">
        <v>1890</v>
      </c>
      <c r="G172" s="1438" t="s">
        <v>1890</v>
      </c>
      <c r="H172" s="1439" t="s">
        <v>84</v>
      </c>
      <c r="I172" s="1476" t="s">
        <v>1890</v>
      </c>
      <c r="J172" s="1477" t="s">
        <v>1890</v>
      </c>
      <c r="K172" s="1477" t="s">
        <v>1890</v>
      </c>
      <c r="L172" s="1477" t="s">
        <v>1890</v>
      </c>
      <c r="M172" s="1477" t="s">
        <v>1890</v>
      </c>
      <c r="N172" s="1509" t="s">
        <v>1890</v>
      </c>
      <c r="O172" s="1509">
        <v>3.5000000000000003E-2</v>
      </c>
      <c r="P172" s="1509">
        <v>3.5000000000000003E-2</v>
      </c>
      <c r="Q172" s="1509">
        <v>3.5000000000000003E-2</v>
      </c>
      <c r="R172" s="1509">
        <v>3.5000000000000003E-2</v>
      </c>
      <c r="S172" s="1509">
        <v>3.5000000000000003E-2</v>
      </c>
      <c r="T172" s="1509">
        <v>3.5000000000000003E-2</v>
      </c>
      <c r="U172" s="1509">
        <v>3.5000000000000003E-2</v>
      </c>
      <c r="V172" s="1509">
        <v>3.5000000000000003E-2</v>
      </c>
      <c r="W172" s="1509">
        <v>3.5000000000000003E-2</v>
      </c>
      <c r="X172" s="1509">
        <v>3.5000000000000003E-2</v>
      </c>
      <c r="Y172" s="1509">
        <v>3.5000000000000003E-2</v>
      </c>
      <c r="Z172" s="1509">
        <v>3.5000000000000003E-2</v>
      </c>
      <c r="AA172" s="1509">
        <v>3.5000000000000003E-2</v>
      </c>
      <c r="AB172" s="1509">
        <v>3.5000000000000003E-2</v>
      </c>
      <c r="AC172" s="1509">
        <v>3.5000000000000003E-2</v>
      </c>
      <c r="AD172" s="1509">
        <v>3.5000000000000003E-2</v>
      </c>
      <c r="AE172" s="1509">
        <v>3.5000000000000003E-2</v>
      </c>
      <c r="AF172" s="1509">
        <v>3.5000000000000003E-2</v>
      </c>
      <c r="AG172" s="1509">
        <v>3.5000000000000003E-2</v>
      </c>
      <c r="AH172" s="1509">
        <v>3.5000000000000003E-2</v>
      </c>
      <c r="AI172" s="1509">
        <v>3.5000000000000003E-2</v>
      </c>
      <c r="AJ172" s="1509">
        <v>3.5000000000000003E-2</v>
      </c>
      <c r="AK172" s="1509">
        <v>3.5000000000000003E-2</v>
      </c>
      <c r="AL172" s="1509">
        <v>3.5000000000000003E-2</v>
      </c>
      <c r="AM172" s="1509">
        <v>3.5000000000000003E-2</v>
      </c>
      <c r="AN172" s="1509">
        <v>3.5000000000000003E-2</v>
      </c>
      <c r="AO172" s="1509">
        <v>3.5000000000000003E-2</v>
      </c>
      <c r="AP172" s="1509">
        <v>3.5000000000000003E-2</v>
      </c>
      <c r="AQ172" s="1509">
        <v>3.5000000000000003E-2</v>
      </c>
      <c r="AR172" s="1509">
        <v>3.5000000000000003E-2</v>
      </c>
      <c r="AS172" s="1509">
        <v>0.03</v>
      </c>
      <c r="AT172" s="1509">
        <v>0.03</v>
      </c>
      <c r="AU172" s="1509">
        <v>0.03</v>
      </c>
      <c r="AV172" s="1509">
        <v>0.03</v>
      </c>
      <c r="AW172" s="1509">
        <v>0.03</v>
      </c>
      <c r="AX172" s="1509">
        <v>0.03</v>
      </c>
      <c r="AY172" s="1509">
        <v>0.03</v>
      </c>
      <c r="AZ172" s="1509">
        <v>0.03</v>
      </c>
      <c r="BA172" s="1509">
        <v>0.03</v>
      </c>
      <c r="BB172" s="1509">
        <v>0.03</v>
      </c>
      <c r="BC172" s="1509">
        <v>0.03</v>
      </c>
      <c r="BD172" s="1509">
        <v>0.03</v>
      </c>
      <c r="BE172" s="1509">
        <v>0.03</v>
      </c>
      <c r="BF172" s="1509">
        <v>0.03</v>
      </c>
      <c r="BG172" s="1509">
        <v>0.03</v>
      </c>
      <c r="BH172" s="1509">
        <v>0.03</v>
      </c>
      <c r="BI172" s="1509">
        <v>0.03</v>
      </c>
      <c r="BJ172" s="1509">
        <v>0.03</v>
      </c>
      <c r="BK172" s="1509">
        <v>0.03</v>
      </c>
      <c r="BL172" s="1509">
        <v>0.03</v>
      </c>
      <c r="BM172" s="1509">
        <v>0.03</v>
      </c>
      <c r="BN172" s="1509">
        <v>0.03</v>
      </c>
      <c r="BO172" s="1509">
        <v>0.03</v>
      </c>
      <c r="BP172" s="1509">
        <v>0.03</v>
      </c>
      <c r="BQ172" s="1509">
        <v>0.03</v>
      </c>
      <c r="BR172" s="1509">
        <v>0.03</v>
      </c>
      <c r="BS172" s="1509">
        <v>0.03</v>
      </c>
      <c r="BT172" s="1509">
        <v>0.03</v>
      </c>
      <c r="BU172" s="1509">
        <v>0.03</v>
      </c>
      <c r="BV172" s="1509">
        <v>0.03</v>
      </c>
      <c r="BW172" s="1509">
        <v>0.03</v>
      </c>
      <c r="BX172" s="1509">
        <v>0.03</v>
      </c>
      <c r="BY172" s="1509">
        <v>0.03</v>
      </c>
      <c r="BZ172" s="1509">
        <v>0.03</v>
      </c>
      <c r="CA172" s="1509">
        <v>0.03</v>
      </c>
      <c r="CB172" s="1509">
        <v>0.03</v>
      </c>
      <c r="CC172" s="1509">
        <v>0.03</v>
      </c>
      <c r="CD172" s="1509">
        <v>0.03</v>
      </c>
      <c r="CE172" s="1509">
        <v>0.03</v>
      </c>
      <c r="CF172" s="1509">
        <v>0.03</v>
      </c>
      <c r="CG172" s="1509">
        <v>0.03</v>
      </c>
      <c r="CH172" s="1509">
        <v>0.03</v>
      </c>
      <c r="CI172" s="1509">
        <v>0.03</v>
      </c>
      <c r="CJ172" s="1509">
        <v>0.03</v>
      </c>
      <c r="CK172" s="1509">
        <v>0.03</v>
      </c>
      <c r="CL172" s="1509">
        <v>2.5000000000000001E-2</v>
      </c>
      <c r="CM172" s="1509">
        <v>2.5000000000000001E-2</v>
      </c>
      <c r="CN172" s="1509">
        <v>2.5000000000000001E-2</v>
      </c>
      <c r="CO172" s="1509">
        <v>2.5000000000000001E-2</v>
      </c>
      <c r="CP172" s="1510">
        <v>2.5000000000000001E-2</v>
      </c>
      <c r="CQ172" s="1508" t="s">
        <v>1890</v>
      </c>
      <c r="CR172" s="1508" t="s">
        <v>1890</v>
      </c>
      <c r="CS172" s="1508" t="s">
        <v>1890</v>
      </c>
      <c r="CT172" s="1508" t="s">
        <v>1890</v>
      </c>
      <c r="CU172" s="1508" t="s">
        <v>1890</v>
      </c>
      <c r="CV172" s="1508" t="s">
        <v>1890</v>
      </c>
      <c r="CW172" s="1508" t="s">
        <v>1890</v>
      </c>
      <c r="CX172" s="1508" t="s">
        <v>1890</v>
      </c>
      <c r="CY172" s="1508" t="s">
        <v>1890</v>
      </c>
      <c r="CZ172" s="1508" t="s">
        <v>1890</v>
      </c>
      <c r="DA172" s="1508" t="s">
        <v>1890</v>
      </c>
      <c r="DB172" s="1508" t="s">
        <v>1890</v>
      </c>
      <c r="DC172" s="1508" t="s">
        <v>1890</v>
      </c>
      <c r="DD172" s="1508" t="s">
        <v>1890</v>
      </c>
      <c r="DE172" s="1508" t="s">
        <v>1890</v>
      </c>
      <c r="DF172" s="1508" t="s">
        <v>1890</v>
      </c>
      <c r="DG172" s="1508" t="s">
        <v>1890</v>
      </c>
      <c r="DH172" s="1508" t="s">
        <v>1890</v>
      </c>
      <c r="DI172" s="1508" t="s">
        <v>1890</v>
      </c>
      <c r="DJ172" s="1508" t="s">
        <v>1890</v>
      </c>
      <c r="DK172" s="1508" t="s">
        <v>1890</v>
      </c>
      <c r="DL172" s="1508" t="s">
        <v>1890</v>
      </c>
      <c r="DM172" s="1508" t="s">
        <v>1890</v>
      </c>
      <c r="DN172" s="1508" t="s">
        <v>1890</v>
      </c>
      <c r="DO172" s="1508" t="s">
        <v>1890</v>
      </c>
      <c r="DP172" s="1508" t="s">
        <v>1890</v>
      </c>
      <c r="DQ172" s="1508" t="s">
        <v>1890</v>
      </c>
      <c r="DR172" s="1508" t="s">
        <v>1890</v>
      </c>
      <c r="DS172" s="1508" t="s">
        <v>1890</v>
      </c>
      <c r="DT172" s="1233" t="s">
        <v>1890</v>
      </c>
      <c r="DU172" s="1233" t="s">
        <v>1890</v>
      </c>
      <c r="DV172" s="1233" t="s">
        <v>1890</v>
      </c>
      <c r="DW172" s="1233" t="s">
        <v>1890</v>
      </c>
      <c r="DX172" s="1233" t="s">
        <v>1890</v>
      </c>
      <c r="DY172" s="1233" t="s">
        <v>1890</v>
      </c>
    </row>
    <row r="173" spans="2:129" x14ac:dyDescent="0.25">
      <c r="B173" s="1668"/>
      <c r="C173" s="1505" t="s">
        <v>1640</v>
      </c>
      <c r="D173" s="1439" t="s">
        <v>1783</v>
      </c>
      <c r="E173" s="1267" t="s">
        <v>814</v>
      </c>
      <c r="F173" s="1438" t="s">
        <v>1890</v>
      </c>
      <c r="G173" s="1438" t="s">
        <v>1890</v>
      </c>
      <c r="H173" s="1439" t="s">
        <v>84</v>
      </c>
      <c r="I173" s="1476" t="s">
        <v>1890</v>
      </c>
      <c r="J173" s="1477" t="s">
        <v>1890</v>
      </c>
      <c r="K173" s="1477" t="s">
        <v>1890</v>
      </c>
      <c r="L173" s="1477" t="s">
        <v>1890</v>
      </c>
      <c r="M173" s="1477" t="s">
        <v>1890</v>
      </c>
      <c r="N173" s="1509" t="s">
        <v>1890</v>
      </c>
      <c r="O173" s="1509">
        <v>0.96618357487922713</v>
      </c>
      <c r="P173" s="1509">
        <v>0.93351070036640305</v>
      </c>
      <c r="Q173" s="1509">
        <v>0.90194270566802237</v>
      </c>
      <c r="R173" s="1509">
        <v>0.87144222769857238</v>
      </c>
      <c r="S173" s="1509">
        <v>0.84197316685852408</v>
      </c>
      <c r="T173" s="1509">
        <v>0.81350064430775282</v>
      </c>
      <c r="U173" s="1509">
        <v>0.78599096068381924</v>
      </c>
      <c r="V173" s="1509">
        <v>0.75941155621625056</v>
      </c>
      <c r="W173" s="1509">
        <v>0.73373097218961414</v>
      </c>
      <c r="X173" s="1509">
        <v>0.70891881370977217</v>
      </c>
      <c r="Y173" s="1509">
        <v>0.68494571372924851</v>
      </c>
      <c r="Z173" s="1509">
        <v>0.66178329828912907</v>
      </c>
      <c r="AA173" s="1509">
        <v>0.63940415293635666</v>
      </c>
      <c r="AB173" s="1509">
        <v>0.61778179027667313</v>
      </c>
      <c r="AC173" s="1509">
        <v>0.59689061862480497</v>
      </c>
      <c r="AD173" s="1509">
        <v>0.57670591171478747</v>
      </c>
      <c r="AE173" s="1509">
        <v>0.55720377943457733</v>
      </c>
      <c r="AF173" s="1509">
        <v>0.53836113955031628</v>
      </c>
      <c r="AG173" s="1509">
        <v>0.520155690386779</v>
      </c>
      <c r="AH173" s="1509">
        <v>0.50256588443167061</v>
      </c>
      <c r="AI173" s="1509">
        <v>0.48557090283253201</v>
      </c>
      <c r="AJ173" s="1509">
        <v>0.46915063075606961</v>
      </c>
      <c r="AK173" s="1509">
        <v>0.45328563358074364</v>
      </c>
      <c r="AL173" s="1509">
        <v>0.43795713389443836</v>
      </c>
      <c r="AM173" s="1509">
        <v>0.42314698926998878</v>
      </c>
      <c r="AN173" s="1509">
        <v>0.40883767079225974</v>
      </c>
      <c r="AO173" s="1509">
        <v>0.39501224231136212</v>
      </c>
      <c r="AP173" s="1509">
        <v>0.38165434039745133</v>
      </c>
      <c r="AQ173" s="1509">
        <v>0.36874815497338298</v>
      </c>
      <c r="AR173" s="1509">
        <v>0.35627841060230242</v>
      </c>
      <c r="AS173" s="1509">
        <v>0.3459013695167984</v>
      </c>
      <c r="AT173" s="1509">
        <v>0.33582657234640623</v>
      </c>
      <c r="AU173" s="1509">
        <v>0.32604521587029728</v>
      </c>
      <c r="AV173" s="1509">
        <v>0.31654875327213333</v>
      </c>
      <c r="AW173" s="1509">
        <v>0.30732888667197411</v>
      </c>
      <c r="AX173" s="1509">
        <v>0.29837755987570302</v>
      </c>
      <c r="AY173" s="1509">
        <v>0.28968695133563405</v>
      </c>
      <c r="AZ173" s="1509">
        <v>0.28124946731614947</v>
      </c>
      <c r="BA173" s="1509">
        <v>0.27305773525839755</v>
      </c>
      <c r="BB173" s="1509">
        <v>0.26510459733825009</v>
      </c>
      <c r="BC173" s="1509">
        <v>0.25738310421189325</v>
      </c>
      <c r="BD173" s="1509">
        <v>0.24988650894358566</v>
      </c>
      <c r="BE173" s="1509">
        <v>0.24260826111027742</v>
      </c>
      <c r="BF173" s="1509">
        <v>0.23554200107793916</v>
      </c>
      <c r="BG173" s="1509">
        <v>0.22868155444460117</v>
      </c>
      <c r="BH173" s="1509">
        <v>0.22202092664524387</v>
      </c>
      <c r="BI173" s="1509">
        <v>0.215554297713829</v>
      </c>
      <c r="BJ173" s="1509">
        <v>0.20927601719789227</v>
      </c>
      <c r="BK173" s="1509">
        <v>0.20318059922125464</v>
      </c>
      <c r="BL173" s="1509">
        <v>0.19726271769053846</v>
      </c>
      <c r="BM173" s="1509">
        <v>0.19151720164129948</v>
      </c>
      <c r="BN173" s="1509">
        <v>0.18593903071970824</v>
      </c>
      <c r="BO173" s="1509">
        <v>0.18052333079583327</v>
      </c>
      <c r="BP173" s="1509">
        <v>0.17526536970469248</v>
      </c>
      <c r="BQ173" s="1509">
        <v>0.17016055311135189</v>
      </c>
      <c r="BR173" s="1509">
        <v>0.16520442049645817</v>
      </c>
      <c r="BS173" s="1509">
        <v>0.16039264125869726</v>
      </c>
      <c r="BT173" s="1509">
        <v>0.15572101093077401</v>
      </c>
      <c r="BU173" s="1509">
        <v>0.15118544750560586</v>
      </c>
      <c r="BV173" s="1509">
        <v>0.14678198786952024</v>
      </c>
      <c r="BW173" s="1509">
        <v>0.14250678433934003</v>
      </c>
      <c r="BX173" s="1509">
        <v>0.13835610130033013</v>
      </c>
      <c r="BY173" s="1509">
        <v>0.13432631194206807</v>
      </c>
      <c r="BZ173" s="1509">
        <v>0.13041389508938647</v>
      </c>
      <c r="CA173" s="1509">
        <v>0.12661543212561796</v>
      </c>
      <c r="CB173" s="1509">
        <v>0.12292760400545433</v>
      </c>
      <c r="CC173" s="1509">
        <v>0.11934718835481004</v>
      </c>
      <c r="CD173" s="1509">
        <v>0.11587105665515537</v>
      </c>
      <c r="CE173" s="1509">
        <v>0.11249617150985959</v>
      </c>
      <c r="CF173" s="1509">
        <v>0.10921958399015494</v>
      </c>
      <c r="CG173" s="1509">
        <v>0.10603843105840287</v>
      </c>
      <c r="CH173" s="1509">
        <v>0.10294993306641054</v>
      </c>
      <c r="CI173" s="1509">
        <v>9.9951391326612168E-2</v>
      </c>
      <c r="CJ173" s="1509">
        <v>9.7040185753992411E-2</v>
      </c>
      <c r="CK173" s="1509">
        <v>9.4213772576691654E-2</v>
      </c>
      <c r="CL173" s="1509">
        <v>9.1915875684577236E-2</v>
      </c>
      <c r="CM173" s="1509">
        <v>8.9674025058124135E-2</v>
      </c>
      <c r="CN173" s="1509">
        <v>8.7486853715243049E-2</v>
      </c>
      <c r="CO173" s="1509">
        <v>8.5353028014871282E-2</v>
      </c>
      <c r="CP173" s="1510">
        <v>8.3271246843776875E-2</v>
      </c>
      <c r="CQ173" s="1508" t="s">
        <v>1890</v>
      </c>
      <c r="CR173" s="1508" t="s">
        <v>1890</v>
      </c>
      <c r="CS173" s="1508" t="s">
        <v>1890</v>
      </c>
      <c r="CT173" s="1508" t="s">
        <v>1890</v>
      </c>
      <c r="CU173" s="1508" t="s">
        <v>1890</v>
      </c>
      <c r="CV173" s="1508" t="s">
        <v>1890</v>
      </c>
      <c r="CW173" s="1508" t="s">
        <v>1890</v>
      </c>
      <c r="CX173" s="1508" t="s">
        <v>1890</v>
      </c>
      <c r="CY173" s="1508" t="s">
        <v>1890</v>
      </c>
      <c r="CZ173" s="1508" t="s">
        <v>1890</v>
      </c>
      <c r="DA173" s="1508" t="s">
        <v>1890</v>
      </c>
      <c r="DB173" s="1508" t="s">
        <v>1890</v>
      </c>
      <c r="DC173" s="1508" t="s">
        <v>1890</v>
      </c>
      <c r="DD173" s="1508" t="s">
        <v>1890</v>
      </c>
      <c r="DE173" s="1508" t="s">
        <v>1890</v>
      </c>
      <c r="DF173" s="1508" t="s">
        <v>1890</v>
      </c>
      <c r="DG173" s="1508" t="s">
        <v>1890</v>
      </c>
      <c r="DH173" s="1508" t="s">
        <v>1890</v>
      </c>
      <c r="DI173" s="1508" t="s">
        <v>1890</v>
      </c>
      <c r="DJ173" s="1508" t="s">
        <v>1890</v>
      </c>
      <c r="DK173" s="1508" t="s">
        <v>1890</v>
      </c>
      <c r="DL173" s="1508" t="s">
        <v>1890</v>
      </c>
      <c r="DM173" s="1508" t="s">
        <v>1890</v>
      </c>
      <c r="DN173" s="1508" t="s">
        <v>1890</v>
      </c>
      <c r="DO173" s="1508" t="s">
        <v>1890</v>
      </c>
      <c r="DP173" s="1508" t="s">
        <v>1890</v>
      </c>
      <c r="DQ173" s="1508" t="s">
        <v>1890</v>
      </c>
      <c r="DR173" s="1508" t="s">
        <v>1890</v>
      </c>
      <c r="DS173" s="1508" t="s">
        <v>1890</v>
      </c>
      <c r="DT173" s="1233" t="s">
        <v>1890</v>
      </c>
      <c r="DU173" s="1233" t="s">
        <v>1890</v>
      </c>
      <c r="DV173" s="1233" t="s">
        <v>1890</v>
      </c>
      <c r="DW173" s="1233" t="s">
        <v>1890</v>
      </c>
      <c r="DX173" s="1233" t="s">
        <v>1890</v>
      </c>
      <c r="DY173" s="1233" t="s">
        <v>1890</v>
      </c>
    </row>
    <row r="174" spans="2:129" x14ac:dyDescent="0.25">
      <c r="B174" s="1668"/>
      <c r="C174" s="1505" t="s">
        <v>1640</v>
      </c>
      <c r="D174" s="1439" t="s">
        <v>1783</v>
      </c>
      <c r="E174" s="1267" t="s">
        <v>815</v>
      </c>
      <c r="F174" s="1438" t="s">
        <v>816</v>
      </c>
      <c r="G174" s="1438" t="s">
        <v>1890</v>
      </c>
      <c r="H174" s="1439" t="s">
        <v>817</v>
      </c>
      <c r="I174" s="1476" t="s">
        <v>1890</v>
      </c>
      <c r="J174" s="1477" t="s">
        <v>1890</v>
      </c>
      <c r="K174" s="1477" t="s">
        <v>1890</v>
      </c>
      <c r="L174" s="1477" t="s">
        <v>1890</v>
      </c>
      <c r="M174" s="1477" t="s">
        <v>1890</v>
      </c>
      <c r="N174" s="1509" t="s">
        <v>1890</v>
      </c>
      <c r="O174" s="1509" t="s">
        <v>1890</v>
      </c>
      <c r="P174" s="1509" t="s">
        <v>1890</v>
      </c>
      <c r="Q174" s="1509" t="s">
        <v>1890</v>
      </c>
      <c r="R174" s="1509" t="s">
        <v>1890</v>
      </c>
      <c r="S174" s="1509" t="s">
        <v>1890</v>
      </c>
      <c r="T174" s="1509" t="s">
        <v>1890</v>
      </c>
      <c r="U174" s="1509" t="s">
        <v>1890</v>
      </c>
      <c r="V174" s="1509" t="s">
        <v>1890</v>
      </c>
      <c r="W174" s="1509" t="s">
        <v>1890</v>
      </c>
      <c r="X174" s="1509" t="s">
        <v>1890</v>
      </c>
      <c r="Y174" s="1509" t="s">
        <v>1890</v>
      </c>
      <c r="Z174" s="1509" t="s">
        <v>1890</v>
      </c>
      <c r="AA174" s="1509" t="s">
        <v>1890</v>
      </c>
      <c r="AB174" s="1509" t="s">
        <v>1890</v>
      </c>
      <c r="AC174" s="1509" t="s">
        <v>1890</v>
      </c>
      <c r="AD174" s="1509" t="s">
        <v>1890</v>
      </c>
      <c r="AE174" s="1509" t="s">
        <v>1890</v>
      </c>
      <c r="AF174" s="1509" t="s">
        <v>1890</v>
      </c>
      <c r="AG174" s="1509" t="s">
        <v>1890</v>
      </c>
      <c r="AH174" s="1509" t="s">
        <v>1890</v>
      </c>
      <c r="AI174" s="1509" t="s">
        <v>1890</v>
      </c>
      <c r="AJ174" s="1509" t="s">
        <v>1890</v>
      </c>
      <c r="AK174" s="1509" t="s">
        <v>1890</v>
      </c>
      <c r="AL174" s="1509" t="s">
        <v>1890</v>
      </c>
      <c r="AM174" s="1509" t="s">
        <v>1890</v>
      </c>
      <c r="AN174" s="1509" t="s">
        <v>1890</v>
      </c>
      <c r="AO174" s="1509" t="s">
        <v>1890</v>
      </c>
      <c r="AP174" s="1509" t="s">
        <v>1890</v>
      </c>
      <c r="AQ174" s="1509" t="s">
        <v>1890</v>
      </c>
      <c r="AR174" s="1509" t="s">
        <v>1890</v>
      </c>
      <c r="AS174" s="1509" t="s">
        <v>1890</v>
      </c>
      <c r="AT174" s="1509" t="s">
        <v>1890</v>
      </c>
      <c r="AU174" s="1509" t="s">
        <v>1890</v>
      </c>
      <c r="AV174" s="1509" t="s">
        <v>1890</v>
      </c>
      <c r="AW174" s="1509" t="s">
        <v>1890</v>
      </c>
      <c r="AX174" s="1509" t="s">
        <v>1890</v>
      </c>
      <c r="AY174" s="1509" t="s">
        <v>1890</v>
      </c>
      <c r="AZ174" s="1509" t="s">
        <v>1890</v>
      </c>
      <c r="BA174" s="1509" t="s">
        <v>1890</v>
      </c>
      <c r="BB174" s="1509" t="s">
        <v>1890</v>
      </c>
      <c r="BC174" s="1509" t="s">
        <v>1890</v>
      </c>
      <c r="BD174" s="1509" t="s">
        <v>1890</v>
      </c>
      <c r="BE174" s="1509" t="s">
        <v>1890</v>
      </c>
      <c r="BF174" s="1509" t="s">
        <v>1890</v>
      </c>
      <c r="BG174" s="1509" t="s">
        <v>1890</v>
      </c>
      <c r="BH174" s="1509" t="s">
        <v>1890</v>
      </c>
      <c r="BI174" s="1509" t="s">
        <v>1890</v>
      </c>
      <c r="BJ174" s="1509" t="s">
        <v>1890</v>
      </c>
      <c r="BK174" s="1509" t="s">
        <v>1890</v>
      </c>
      <c r="BL174" s="1509" t="s">
        <v>1890</v>
      </c>
      <c r="BM174" s="1509" t="s">
        <v>1890</v>
      </c>
      <c r="BN174" s="1509" t="s">
        <v>1890</v>
      </c>
      <c r="BO174" s="1509" t="s">
        <v>1890</v>
      </c>
      <c r="BP174" s="1509" t="s">
        <v>1890</v>
      </c>
      <c r="BQ174" s="1509" t="s">
        <v>1890</v>
      </c>
      <c r="BR174" s="1509" t="s">
        <v>1890</v>
      </c>
      <c r="BS174" s="1509" t="s">
        <v>1890</v>
      </c>
      <c r="BT174" s="1509" t="s">
        <v>1890</v>
      </c>
      <c r="BU174" s="1509" t="s">
        <v>1890</v>
      </c>
      <c r="BV174" s="1509" t="s">
        <v>1890</v>
      </c>
      <c r="BW174" s="1509" t="s">
        <v>1890</v>
      </c>
      <c r="BX174" s="1509" t="s">
        <v>1890</v>
      </c>
      <c r="BY174" s="1509" t="s">
        <v>1890</v>
      </c>
      <c r="BZ174" s="1509" t="s">
        <v>1890</v>
      </c>
      <c r="CA174" s="1509" t="s">
        <v>1890</v>
      </c>
      <c r="CB174" s="1509" t="s">
        <v>1890</v>
      </c>
      <c r="CC174" s="1509" t="s">
        <v>1890</v>
      </c>
      <c r="CD174" s="1509" t="s">
        <v>1890</v>
      </c>
      <c r="CE174" s="1509" t="s">
        <v>1890</v>
      </c>
      <c r="CF174" s="1509" t="s">
        <v>1890</v>
      </c>
      <c r="CG174" s="1509" t="s">
        <v>1890</v>
      </c>
      <c r="CH174" s="1509" t="s">
        <v>1890</v>
      </c>
      <c r="CI174" s="1509" t="s">
        <v>1890</v>
      </c>
      <c r="CJ174" s="1509" t="s">
        <v>1890</v>
      </c>
      <c r="CK174" s="1509" t="s">
        <v>1890</v>
      </c>
      <c r="CL174" s="1509" t="s">
        <v>1890</v>
      </c>
      <c r="CM174" s="1509" t="s">
        <v>1890</v>
      </c>
      <c r="CN174" s="1509" t="s">
        <v>1890</v>
      </c>
      <c r="CO174" s="1509" t="s">
        <v>1890</v>
      </c>
      <c r="CP174" s="1510" t="s">
        <v>1890</v>
      </c>
      <c r="CQ174" s="1508" t="s">
        <v>1890</v>
      </c>
      <c r="CR174" s="1508" t="s">
        <v>1890</v>
      </c>
      <c r="CS174" s="1508" t="s">
        <v>1890</v>
      </c>
      <c r="CT174" s="1508" t="s">
        <v>1890</v>
      </c>
      <c r="CU174" s="1508" t="s">
        <v>1890</v>
      </c>
      <c r="CV174" s="1508" t="s">
        <v>1890</v>
      </c>
      <c r="CW174" s="1508" t="s">
        <v>1890</v>
      </c>
      <c r="CX174" s="1508" t="s">
        <v>1890</v>
      </c>
      <c r="CY174" s="1508" t="s">
        <v>1890</v>
      </c>
      <c r="CZ174" s="1508" t="s">
        <v>1890</v>
      </c>
      <c r="DA174" s="1508" t="s">
        <v>1890</v>
      </c>
      <c r="DB174" s="1508" t="s">
        <v>1890</v>
      </c>
      <c r="DC174" s="1508" t="s">
        <v>1890</v>
      </c>
      <c r="DD174" s="1508" t="s">
        <v>1890</v>
      </c>
      <c r="DE174" s="1508" t="s">
        <v>1890</v>
      </c>
      <c r="DF174" s="1508" t="s">
        <v>1890</v>
      </c>
      <c r="DG174" s="1508" t="s">
        <v>1890</v>
      </c>
      <c r="DH174" s="1508" t="s">
        <v>1890</v>
      </c>
      <c r="DI174" s="1508" t="s">
        <v>1890</v>
      </c>
      <c r="DJ174" s="1508" t="s">
        <v>1890</v>
      </c>
      <c r="DK174" s="1508" t="s">
        <v>1890</v>
      </c>
      <c r="DL174" s="1508" t="s">
        <v>1890</v>
      </c>
      <c r="DM174" s="1508" t="s">
        <v>1890</v>
      </c>
      <c r="DN174" s="1508" t="s">
        <v>1890</v>
      </c>
      <c r="DO174" s="1508" t="s">
        <v>1890</v>
      </c>
      <c r="DP174" s="1508" t="s">
        <v>1890</v>
      </c>
      <c r="DQ174" s="1508" t="s">
        <v>1890</v>
      </c>
      <c r="DR174" s="1508" t="s">
        <v>1890</v>
      </c>
      <c r="DS174" s="1508" t="s">
        <v>1890</v>
      </c>
      <c r="DT174" s="1233" t="s">
        <v>1890</v>
      </c>
      <c r="DU174" s="1233" t="s">
        <v>1890</v>
      </c>
      <c r="DV174" s="1233" t="s">
        <v>1890</v>
      </c>
      <c r="DW174" s="1233" t="s">
        <v>1890</v>
      </c>
      <c r="DX174" s="1233" t="s">
        <v>1890</v>
      </c>
      <c r="DY174" s="1233" t="s">
        <v>1890</v>
      </c>
    </row>
    <row r="175" spans="2:129" x14ac:dyDescent="0.25">
      <c r="B175" s="1668"/>
      <c r="C175" s="1505" t="s">
        <v>1640</v>
      </c>
      <c r="D175" s="1439" t="s">
        <v>1783</v>
      </c>
      <c r="E175" s="1267" t="s">
        <v>815</v>
      </c>
      <c r="F175" s="1438" t="s">
        <v>818</v>
      </c>
      <c r="G175" s="1438" t="s">
        <v>1890</v>
      </c>
      <c r="H175" s="1439" t="s">
        <v>817</v>
      </c>
      <c r="I175" s="1476" t="s">
        <v>1890</v>
      </c>
      <c r="J175" s="1477" t="s">
        <v>1890</v>
      </c>
      <c r="K175" s="1477" t="s">
        <v>1890</v>
      </c>
      <c r="L175" s="1477" t="s">
        <v>1890</v>
      </c>
      <c r="M175" s="1477" t="s">
        <v>1890</v>
      </c>
      <c r="N175" s="1509" t="s">
        <v>1890</v>
      </c>
      <c r="O175" s="1509" t="s">
        <v>1890</v>
      </c>
      <c r="P175" s="1509" t="s">
        <v>1890</v>
      </c>
      <c r="Q175" s="1509" t="s">
        <v>1890</v>
      </c>
      <c r="R175" s="1509" t="s">
        <v>1890</v>
      </c>
      <c r="S175" s="1509" t="s">
        <v>1890</v>
      </c>
      <c r="T175" s="1509" t="s">
        <v>1890</v>
      </c>
      <c r="U175" s="1509" t="s">
        <v>1890</v>
      </c>
      <c r="V175" s="1509" t="s">
        <v>1890</v>
      </c>
      <c r="W175" s="1509" t="s">
        <v>1890</v>
      </c>
      <c r="X175" s="1509" t="s">
        <v>1890</v>
      </c>
      <c r="Y175" s="1509" t="s">
        <v>1890</v>
      </c>
      <c r="Z175" s="1509" t="s">
        <v>1890</v>
      </c>
      <c r="AA175" s="1509" t="s">
        <v>1890</v>
      </c>
      <c r="AB175" s="1509" t="s">
        <v>1890</v>
      </c>
      <c r="AC175" s="1509" t="s">
        <v>1890</v>
      </c>
      <c r="AD175" s="1509" t="s">
        <v>1890</v>
      </c>
      <c r="AE175" s="1509" t="s">
        <v>1890</v>
      </c>
      <c r="AF175" s="1509" t="s">
        <v>1890</v>
      </c>
      <c r="AG175" s="1509" t="s">
        <v>1890</v>
      </c>
      <c r="AH175" s="1509" t="s">
        <v>1890</v>
      </c>
      <c r="AI175" s="1509" t="s">
        <v>1890</v>
      </c>
      <c r="AJ175" s="1509" t="s">
        <v>1890</v>
      </c>
      <c r="AK175" s="1509" t="s">
        <v>1890</v>
      </c>
      <c r="AL175" s="1509" t="s">
        <v>1890</v>
      </c>
      <c r="AM175" s="1509" t="s">
        <v>1890</v>
      </c>
      <c r="AN175" s="1509" t="s">
        <v>1890</v>
      </c>
      <c r="AO175" s="1509" t="s">
        <v>1890</v>
      </c>
      <c r="AP175" s="1509" t="s">
        <v>1890</v>
      </c>
      <c r="AQ175" s="1509" t="s">
        <v>1890</v>
      </c>
      <c r="AR175" s="1509" t="s">
        <v>1890</v>
      </c>
      <c r="AS175" s="1509" t="s">
        <v>1890</v>
      </c>
      <c r="AT175" s="1509" t="s">
        <v>1890</v>
      </c>
      <c r="AU175" s="1509" t="s">
        <v>1890</v>
      </c>
      <c r="AV175" s="1509" t="s">
        <v>1890</v>
      </c>
      <c r="AW175" s="1509" t="s">
        <v>1890</v>
      </c>
      <c r="AX175" s="1509" t="s">
        <v>1890</v>
      </c>
      <c r="AY175" s="1509" t="s">
        <v>1890</v>
      </c>
      <c r="AZ175" s="1509" t="s">
        <v>1890</v>
      </c>
      <c r="BA175" s="1509" t="s">
        <v>1890</v>
      </c>
      <c r="BB175" s="1509" t="s">
        <v>1890</v>
      </c>
      <c r="BC175" s="1509" t="s">
        <v>1890</v>
      </c>
      <c r="BD175" s="1509" t="s">
        <v>1890</v>
      </c>
      <c r="BE175" s="1509" t="s">
        <v>1890</v>
      </c>
      <c r="BF175" s="1509" t="s">
        <v>1890</v>
      </c>
      <c r="BG175" s="1509" t="s">
        <v>1890</v>
      </c>
      <c r="BH175" s="1509" t="s">
        <v>1890</v>
      </c>
      <c r="BI175" s="1509" t="s">
        <v>1890</v>
      </c>
      <c r="BJ175" s="1509" t="s">
        <v>1890</v>
      </c>
      <c r="BK175" s="1509" t="s">
        <v>1890</v>
      </c>
      <c r="BL175" s="1509" t="s">
        <v>1890</v>
      </c>
      <c r="BM175" s="1509" t="s">
        <v>1890</v>
      </c>
      <c r="BN175" s="1509" t="s">
        <v>1890</v>
      </c>
      <c r="BO175" s="1509" t="s">
        <v>1890</v>
      </c>
      <c r="BP175" s="1509" t="s">
        <v>1890</v>
      </c>
      <c r="BQ175" s="1509" t="s">
        <v>1890</v>
      </c>
      <c r="BR175" s="1509" t="s">
        <v>1890</v>
      </c>
      <c r="BS175" s="1509" t="s">
        <v>1890</v>
      </c>
      <c r="BT175" s="1509" t="s">
        <v>1890</v>
      </c>
      <c r="BU175" s="1509" t="s">
        <v>1890</v>
      </c>
      <c r="BV175" s="1509" t="s">
        <v>1890</v>
      </c>
      <c r="BW175" s="1509" t="s">
        <v>1890</v>
      </c>
      <c r="BX175" s="1509" t="s">
        <v>1890</v>
      </c>
      <c r="BY175" s="1509" t="s">
        <v>1890</v>
      </c>
      <c r="BZ175" s="1509" t="s">
        <v>1890</v>
      </c>
      <c r="CA175" s="1509" t="s">
        <v>1890</v>
      </c>
      <c r="CB175" s="1509" t="s">
        <v>1890</v>
      </c>
      <c r="CC175" s="1509" t="s">
        <v>1890</v>
      </c>
      <c r="CD175" s="1509" t="s">
        <v>1890</v>
      </c>
      <c r="CE175" s="1509" t="s">
        <v>1890</v>
      </c>
      <c r="CF175" s="1509" t="s">
        <v>1890</v>
      </c>
      <c r="CG175" s="1509" t="s">
        <v>1890</v>
      </c>
      <c r="CH175" s="1509" t="s">
        <v>1890</v>
      </c>
      <c r="CI175" s="1509" t="s">
        <v>1890</v>
      </c>
      <c r="CJ175" s="1509" t="s">
        <v>1890</v>
      </c>
      <c r="CK175" s="1509" t="s">
        <v>1890</v>
      </c>
      <c r="CL175" s="1509" t="s">
        <v>1890</v>
      </c>
      <c r="CM175" s="1509" t="s">
        <v>1890</v>
      </c>
      <c r="CN175" s="1509" t="s">
        <v>1890</v>
      </c>
      <c r="CO175" s="1509" t="s">
        <v>1890</v>
      </c>
      <c r="CP175" s="1510" t="s">
        <v>1890</v>
      </c>
      <c r="CQ175" s="1508" t="s">
        <v>1890</v>
      </c>
      <c r="CR175" s="1508" t="s">
        <v>1890</v>
      </c>
      <c r="CS175" s="1508" t="s">
        <v>1890</v>
      </c>
      <c r="CT175" s="1508" t="s">
        <v>1890</v>
      </c>
      <c r="CU175" s="1508" t="s">
        <v>1890</v>
      </c>
      <c r="CV175" s="1508" t="s">
        <v>1890</v>
      </c>
      <c r="CW175" s="1508" t="s">
        <v>1890</v>
      </c>
      <c r="CX175" s="1508" t="s">
        <v>1890</v>
      </c>
      <c r="CY175" s="1508" t="s">
        <v>1890</v>
      </c>
      <c r="CZ175" s="1508" t="s">
        <v>1890</v>
      </c>
      <c r="DA175" s="1508" t="s">
        <v>1890</v>
      </c>
      <c r="DB175" s="1508" t="s">
        <v>1890</v>
      </c>
      <c r="DC175" s="1508" t="s">
        <v>1890</v>
      </c>
      <c r="DD175" s="1508" t="s">
        <v>1890</v>
      </c>
      <c r="DE175" s="1508" t="s">
        <v>1890</v>
      </c>
      <c r="DF175" s="1508" t="s">
        <v>1890</v>
      </c>
      <c r="DG175" s="1508" t="s">
        <v>1890</v>
      </c>
      <c r="DH175" s="1508" t="s">
        <v>1890</v>
      </c>
      <c r="DI175" s="1508" t="s">
        <v>1890</v>
      </c>
      <c r="DJ175" s="1508" t="s">
        <v>1890</v>
      </c>
      <c r="DK175" s="1508" t="s">
        <v>1890</v>
      </c>
      <c r="DL175" s="1508" t="s">
        <v>1890</v>
      </c>
      <c r="DM175" s="1508" t="s">
        <v>1890</v>
      </c>
      <c r="DN175" s="1508" t="s">
        <v>1890</v>
      </c>
      <c r="DO175" s="1508" t="s">
        <v>1890</v>
      </c>
      <c r="DP175" s="1508" t="s">
        <v>1890</v>
      </c>
      <c r="DQ175" s="1508" t="s">
        <v>1890</v>
      </c>
      <c r="DR175" s="1508" t="s">
        <v>1890</v>
      </c>
      <c r="DS175" s="1508" t="s">
        <v>1890</v>
      </c>
      <c r="DT175" s="1233" t="s">
        <v>1890</v>
      </c>
      <c r="DU175" s="1233" t="s">
        <v>1890</v>
      </c>
      <c r="DV175" s="1233" t="s">
        <v>1890</v>
      </c>
      <c r="DW175" s="1233" t="s">
        <v>1890</v>
      </c>
      <c r="DX175" s="1233" t="s">
        <v>1890</v>
      </c>
      <c r="DY175" s="1233" t="s">
        <v>1890</v>
      </c>
    </row>
    <row r="176" spans="2:129" ht="14.4" thickBot="1" x14ac:dyDescent="0.3">
      <c r="B176" s="1668"/>
      <c r="C176" s="1505" t="s">
        <v>1640</v>
      </c>
      <c r="D176" s="1439" t="s">
        <v>1783</v>
      </c>
      <c r="E176" s="1267" t="s">
        <v>819</v>
      </c>
      <c r="F176" s="1438" t="s">
        <v>1890</v>
      </c>
      <c r="G176" s="1438" t="s">
        <v>1890</v>
      </c>
      <c r="H176" s="1439" t="s">
        <v>84</v>
      </c>
      <c r="I176" s="1476" t="s">
        <v>1890</v>
      </c>
      <c r="J176" s="1477" t="s">
        <v>1890</v>
      </c>
      <c r="K176" s="1477" t="s">
        <v>1890</v>
      </c>
      <c r="L176" s="1477" t="s">
        <v>1890</v>
      </c>
      <c r="M176" s="1477" t="s">
        <v>1890</v>
      </c>
      <c r="N176" s="1509" t="s">
        <v>1890</v>
      </c>
      <c r="O176" s="1509" t="s">
        <v>1890</v>
      </c>
      <c r="P176" s="1509" t="s">
        <v>1890</v>
      </c>
      <c r="Q176" s="1509" t="s">
        <v>1890</v>
      </c>
      <c r="R176" s="1509" t="s">
        <v>1890</v>
      </c>
      <c r="S176" s="1509" t="s">
        <v>1890</v>
      </c>
      <c r="T176" s="1509" t="s">
        <v>1890</v>
      </c>
      <c r="U176" s="1509" t="s">
        <v>1890</v>
      </c>
      <c r="V176" s="1509" t="s">
        <v>1890</v>
      </c>
      <c r="W176" s="1509" t="s">
        <v>1890</v>
      </c>
      <c r="X176" s="1509" t="s">
        <v>1890</v>
      </c>
      <c r="Y176" s="1509" t="s">
        <v>1890</v>
      </c>
      <c r="Z176" s="1509" t="s">
        <v>1890</v>
      </c>
      <c r="AA176" s="1509" t="s">
        <v>1890</v>
      </c>
      <c r="AB176" s="1509" t="s">
        <v>1890</v>
      </c>
      <c r="AC176" s="1509" t="s">
        <v>1890</v>
      </c>
      <c r="AD176" s="1509" t="s">
        <v>1890</v>
      </c>
      <c r="AE176" s="1509" t="s">
        <v>1890</v>
      </c>
      <c r="AF176" s="1509" t="s">
        <v>1890</v>
      </c>
      <c r="AG176" s="1509" t="s">
        <v>1890</v>
      </c>
      <c r="AH176" s="1509" t="s">
        <v>1890</v>
      </c>
      <c r="AI176" s="1509" t="s">
        <v>1890</v>
      </c>
      <c r="AJ176" s="1509" t="s">
        <v>1890</v>
      </c>
      <c r="AK176" s="1509" t="s">
        <v>1890</v>
      </c>
      <c r="AL176" s="1509" t="s">
        <v>1890</v>
      </c>
      <c r="AM176" s="1509" t="s">
        <v>1890</v>
      </c>
      <c r="AN176" s="1509" t="s">
        <v>1890</v>
      </c>
      <c r="AO176" s="1509" t="s">
        <v>1890</v>
      </c>
      <c r="AP176" s="1509" t="s">
        <v>1890</v>
      </c>
      <c r="AQ176" s="1509" t="s">
        <v>1890</v>
      </c>
      <c r="AR176" s="1509" t="s">
        <v>1890</v>
      </c>
      <c r="AS176" s="1509" t="s">
        <v>1890</v>
      </c>
      <c r="AT176" s="1509" t="s">
        <v>1890</v>
      </c>
      <c r="AU176" s="1509" t="s">
        <v>1890</v>
      </c>
      <c r="AV176" s="1509" t="s">
        <v>1890</v>
      </c>
      <c r="AW176" s="1509" t="s">
        <v>1890</v>
      </c>
      <c r="AX176" s="1509" t="s">
        <v>1890</v>
      </c>
      <c r="AY176" s="1509" t="s">
        <v>1890</v>
      </c>
      <c r="AZ176" s="1509" t="s">
        <v>1890</v>
      </c>
      <c r="BA176" s="1509" t="s">
        <v>1890</v>
      </c>
      <c r="BB176" s="1509" t="s">
        <v>1890</v>
      </c>
      <c r="BC176" s="1509" t="s">
        <v>1890</v>
      </c>
      <c r="BD176" s="1509" t="s">
        <v>1890</v>
      </c>
      <c r="BE176" s="1509" t="s">
        <v>1890</v>
      </c>
      <c r="BF176" s="1509" t="s">
        <v>1890</v>
      </c>
      <c r="BG176" s="1509" t="s">
        <v>1890</v>
      </c>
      <c r="BH176" s="1509" t="s">
        <v>1890</v>
      </c>
      <c r="BI176" s="1509" t="s">
        <v>1890</v>
      </c>
      <c r="BJ176" s="1509" t="s">
        <v>1890</v>
      </c>
      <c r="BK176" s="1509" t="s">
        <v>1890</v>
      </c>
      <c r="BL176" s="1509" t="s">
        <v>1890</v>
      </c>
      <c r="BM176" s="1509" t="s">
        <v>1890</v>
      </c>
      <c r="BN176" s="1509" t="s">
        <v>1890</v>
      </c>
      <c r="BO176" s="1509" t="s">
        <v>1890</v>
      </c>
      <c r="BP176" s="1509" t="s">
        <v>1890</v>
      </c>
      <c r="BQ176" s="1509" t="s">
        <v>1890</v>
      </c>
      <c r="BR176" s="1509" t="s">
        <v>1890</v>
      </c>
      <c r="BS176" s="1509" t="s">
        <v>1890</v>
      </c>
      <c r="BT176" s="1509" t="s">
        <v>1890</v>
      </c>
      <c r="BU176" s="1509" t="s">
        <v>1890</v>
      </c>
      <c r="BV176" s="1509" t="s">
        <v>1890</v>
      </c>
      <c r="BW176" s="1509" t="s">
        <v>1890</v>
      </c>
      <c r="BX176" s="1509" t="s">
        <v>1890</v>
      </c>
      <c r="BY176" s="1509" t="s">
        <v>1890</v>
      </c>
      <c r="BZ176" s="1509" t="s">
        <v>1890</v>
      </c>
      <c r="CA176" s="1509" t="s">
        <v>1890</v>
      </c>
      <c r="CB176" s="1509" t="s">
        <v>1890</v>
      </c>
      <c r="CC176" s="1509" t="s">
        <v>1890</v>
      </c>
      <c r="CD176" s="1509" t="s">
        <v>1890</v>
      </c>
      <c r="CE176" s="1509" t="s">
        <v>1890</v>
      </c>
      <c r="CF176" s="1509" t="s">
        <v>1890</v>
      </c>
      <c r="CG176" s="1509" t="s">
        <v>1890</v>
      </c>
      <c r="CH176" s="1509" t="s">
        <v>1890</v>
      </c>
      <c r="CI176" s="1509" t="s">
        <v>1890</v>
      </c>
      <c r="CJ176" s="1509" t="s">
        <v>1890</v>
      </c>
      <c r="CK176" s="1509" t="s">
        <v>1890</v>
      </c>
      <c r="CL176" s="1509" t="s">
        <v>1890</v>
      </c>
      <c r="CM176" s="1509" t="s">
        <v>1890</v>
      </c>
      <c r="CN176" s="1509" t="s">
        <v>1890</v>
      </c>
      <c r="CO176" s="1509" t="s">
        <v>1890</v>
      </c>
      <c r="CP176" s="1510" t="s">
        <v>1890</v>
      </c>
      <c r="CQ176" s="1508" t="s">
        <v>1890</v>
      </c>
      <c r="CR176" s="1508" t="s">
        <v>1890</v>
      </c>
      <c r="CS176" s="1508" t="s">
        <v>1890</v>
      </c>
      <c r="CT176" s="1508" t="s">
        <v>1890</v>
      </c>
      <c r="CU176" s="1508" t="s">
        <v>1890</v>
      </c>
      <c r="CV176" s="1508" t="s">
        <v>1890</v>
      </c>
      <c r="CW176" s="1508" t="s">
        <v>1890</v>
      </c>
      <c r="CX176" s="1508" t="s">
        <v>1890</v>
      </c>
      <c r="CY176" s="1508" t="s">
        <v>1890</v>
      </c>
      <c r="CZ176" s="1508" t="s">
        <v>1890</v>
      </c>
      <c r="DA176" s="1508" t="s">
        <v>1890</v>
      </c>
      <c r="DB176" s="1508" t="s">
        <v>1890</v>
      </c>
      <c r="DC176" s="1508" t="s">
        <v>1890</v>
      </c>
      <c r="DD176" s="1508" t="s">
        <v>1890</v>
      </c>
      <c r="DE176" s="1508" t="s">
        <v>1890</v>
      </c>
      <c r="DF176" s="1508" t="s">
        <v>1890</v>
      </c>
      <c r="DG176" s="1508" t="s">
        <v>1890</v>
      </c>
      <c r="DH176" s="1508" t="s">
        <v>1890</v>
      </c>
      <c r="DI176" s="1508" t="s">
        <v>1890</v>
      </c>
      <c r="DJ176" s="1508" t="s">
        <v>1890</v>
      </c>
      <c r="DK176" s="1508" t="s">
        <v>1890</v>
      </c>
      <c r="DL176" s="1508" t="s">
        <v>1890</v>
      </c>
      <c r="DM176" s="1508" t="s">
        <v>1890</v>
      </c>
      <c r="DN176" s="1508" t="s">
        <v>1890</v>
      </c>
      <c r="DO176" s="1508" t="s">
        <v>1890</v>
      </c>
      <c r="DP176" s="1508" t="s">
        <v>1890</v>
      </c>
      <c r="DQ176" s="1508" t="s">
        <v>1890</v>
      </c>
      <c r="DR176" s="1508" t="s">
        <v>1890</v>
      </c>
      <c r="DS176" s="1508" t="s">
        <v>1890</v>
      </c>
      <c r="DT176" s="1233" t="s">
        <v>1890</v>
      </c>
      <c r="DU176" s="1233" t="s">
        <v>1890</v>
      </c>
      <c r="DV176" s="1233" t="s">
        <v>1890</v>
      </c>
      <c r="DW176" s="1233" t="s">
        <v>1890</v>
      </c>
      <c r="DX176" s="1233" t="s">
        <v>1890</v>
      </c>
      <c r="DY176" s="1233" t="s">
        <v>1890</v>
      </c>
    </row>
    <row r="177" spans="2:129" ht="14.4" thickBot="1" x14ac:dyDescent="0.3">
      <c r="B177" s="1668"/>
      <c r="C177" s="1505" t="s">
        <v>1640</v>
      </c>
      <c r="D177" s="1439" t="s">
        <v>1783</v>
      </c>
      <c r="E177" s="1267" t="s">
        <v>820</v>
      </c>
      <c r="F177" s="1438" t="s">
        <v>1890</v>
      </c>
      <c r="G177" s="1438" t="s">
        <v>1890</v>
      </c>
      <c r="H177" s="1439" t="s">
        <v>84</v>
      </c>
      <c r="I177" s="1655" t="str">
        <f>IF(SUM(N176:CP176)&lt;&gt;0,SUM(N176:CP176),"")</f>
        <v/>
      </c>
      <c r="J177" s="1656"/>
      <c r="K177" s="1656"/>
      <c r="L177" s="1656"/>
      <c r="M177" s="1657"/>
      <c r="N177" s="1509" t="s">
        <v>1890</v>
      </c>
      <c r="O177" s="1509" t="s">
        <v>1890</v>
      </c>
      <c r="P177" s="1509" t="s">
        <v>1890</v>
      </c>
      <c r="Q177" s="1509" t="s">
        <v>1890</v>
      </c>
      <c r="R177" s="1509" t="s">
        <v>1890</v>
      </c>
      <c r="S177" s="1509" t="s">
        <v>1890</v>
      </c>
      <c r="T177" s="1509" t="s">
        <v>1890</v>
      </c>
      <c r="U177" s="1509" t="s">
        <v>1890</v>
      </c>
      <c r="V177" s="1509" t="s">
        <v>1890</v>
      </c>
      <c r="W177" s="1509" t="s">
        <v>1890</v>
      </c>
      <c r="X177" s="1509" t="s">
        <v>1890</v>
      </c>
      <c r="Y177" s="1509" t="s">
        <v>1890</v>
      </c>
      <c r="Z177" s="1509" t="s">
        <v>1890</v>
      </c>
      <c r="AA177" s="1509" t="s">
        <v>1890</v>
      </c>
      <c r="AB177" s="1509" t="s">
        <v>1890</v>
      </c>
      <c r="AC177" s="1509" t="s">
        <v>1890</v>
      </c>
      <c r="AD177" s="1509" t="s">
        <v>1890</v>
      </c>
      <c r="AE177" s="1509" t="s">
        <v>1890</v>
      </c>
      <c r="AF177" s="1509" t="s">
        <v>1890</v>
      </c>
      <c r="AG177" s="1509" t="s">
        <v>1890</v>
      </c>
      <c r="AH177" s="1509" t="s">
        <v>1890</v>
      </c>
      <c r="AI177" s="1509" t="s">
        <v>1890</v>
      </c>
      <c r="AJ177" s="1509" t="s">
        <v>1890</v>
      </c>
      <c r="AK177" s="1509" t="s">
        <v>1890</v>
      </c>
      <c r="AL177" s="1509" t="s">
        <v>1890</v>
      </c>
      <c r="AM177" s="1509" t="s">
        <v>1890</v>
      </c>
      <c r="AN177" s="1509" t="s">
        <v>1890</v>
      </c>
      <c r="AO177" s="1509" t="s">
        <v>1890</v>
      </c>
      <c r="AP177" s="1509" t="s">
        <v>1890</v>
      </c>
      <c r="AQ177" s="1509" t="s">
        <v>1890</v>
      </c>
      <c r="AR177" s="1509" t="s">
        <v>1890</v>
      </c>
      <c r="AS177" s="1509" t="s">
        <v>1890</v>
      </c>
      <c r="AT177" s="1509" t="s">
        <v>1890</v>
      </c>
      <c r="AU177" s="1509" t="s">
        <v>1890</v>
      </c>
      <c r="AV177" s="1509" t="s">
        <v>1890</v>
      </c>
      <c r="AW177" s="1509" t="s">
        <v>1890</v>
      </c>
      <c r="AX177" s="1509" t="s">
        <v>1890</v>
      </c>
      <c r="AY177" s="1509" t="s">
        <v>1890</v>
      </c>
      <c r="AZ177" s="1509" t="s">
        <v>1890</v>
      </c>
      <c r="BA177" s="1509" t="s">
        <v>1890</v>
      </c>
      <c r="BB177" s="1509" t="s">
        <v>1890</v>
      </c>
      <c r="BC177" s="1509" t="s">
        <v>1890</v>
      </c>
      <c r="BD177" s="1509" t="s">
        <v>1890</v>
      </c>
      <c r="BE177" s="1509" t="s">
        <v>1890</v>
      </c>
      <c r="BF177" s="1509" t="s">
        <v>1890</v>
      </c>
      <c r="BG177" s="1509" t="s">
        <v>1890</v>
      </c>
      <c r="BH177" s="1509" t="s">
        <v>1890</v>
      </c>
      <c r="BI177" s="1509" t="s">
        <v>1890</v>
      </c>
      <c r="BJ177" s="1509" t="s">
        <v>1890</v>
      </c>
      <c r="BK177" s="1509" t="s">
        <v>1890</v>
      </c>
      <c r="BL177" s="1509" t="s">
        <v>1890</v>
      </c>
      <c r="BM177" s="1509" t="s">
        <v>1890</v>
      </c>
      <c r="BN177" s="1509" t="s">
        <v>1890</v>
      </c>
      <c r="BO177" s="1509" t="s">
        <v>1890</v>
      </c>
      <c r="BP177" s="1509" t="s">
        <v>1890</v>
      </c>
      <c r="BQ177" s="1509" t="s">
        <v>1890</v>
      </c>
      <c r="BR177" s="1509" t="s">
        <v>1890</v>
      </c>
      <c r="BS177" s="1509" t="s">
        <v>1890</v>
      </c>
      <c r="BT177" s="1509" t="s">
        <v>1890</v>
      </c>
      <c r="BU177" s="1509" t="s">
        <v>1890</v>
      </c>
      <c r="BV177" s="1509" t="s">
        <v>1890</v>
      </c>
      <c r="BW177" s="1509" t="s">
        <v>1890</v>
      </c>
      <c r="BX177" s="1509" t="s">
        <v>1890</v>
      </c>
      <c r="BY177" s="1509" t="s">
        <v>1890</v>
      </c>
      <c r="BZ177" s="1509" t="s">
        <v>1890</v>
      </c>
      <c r="CA177" s="1509" t="s">
        <v>1890</v>
      </c>
      <c r="CB177" s="1509" t="s">
        <v>1890</v>
      </c>
      <c r="CC177" s="1509" t="s">
        <v>1890</v>
      </c>
      <c r="CD177" s="1509" t="s">
        <v>1890</v>
      </c>
      <c r="CE177" s="1509" t="s">
        <v>1890</v>
      </c>
      <c r="CF177" s="1509" t="s">
        <v>1890</v>
      </c>
      <c r="CG177" s="1509" t="s">
        <v>1890</v>
      </c>
      <c r="CH177" s="1509" t="s">
        <v>1890</v>
      </c>
      <c r="CI177" s="1509" t="s">
        <v>1890</v>
      </c>
      <c r="CJ177" s="1509" t="s">
        <v>1890</v>
      </c>
      <c r="CK177" s="1509" t="s">
        <v>1890</v>
      </c>
      <c r="CL177" s="1509" t="s">
        <v>1890</v>
      </c>
      <c r="CM177" s="1509" t="s">
        <v>1890</v>
      </c>
      <c r="CN177" s="1509" t="s">
        <v>1890</v>
      </c>
      <c r="CO177" s="1509" t="s">
        <v>1890</v>
      </c>
      <c r="CP177" s="1510" t="s">
        <v>1890</v>
      </c>
      <c r="CQ177" s="1508" t="s">
        <v>1890</v>
      </c>
      <c r="CR177" s="1508" t="s">
        <v>1890</v>
      </c>
      <c r="CS177" s="1508" t="s">
        <v>1890</v>
      </c>
      <c r="CT177" s="1508" t="s">
        <v>1890</v>
      </c>
      <c r="CU177" s="1508" t="s">
        <v>1890</v>
      </c>
      <c r="CV177" s="1508" t="s">
        <v>1890</v>
      </c>
      <c r="CW177" s="1508" t="s">
        <v>1890</v>
      </c>
      <c r="CX177" s="1508" t="s">
        <v>1890</v>
      </c>
      <c r="CY177" s="1508" t="s">
        <v>1890</v>
      </c>
      <c r="CZ177" s="1508" t="s">
        <v>1890</v>
      </c>
      <c r="DA177" s="1508" t="s">
        <v>1890</v>
      </c>
      <c r="DB177" s="1508" t="s">
        <v>1890</v>
      </c>
      <c r="DC177" s="1508" t="s">
        <v>1890</v>
      </c>
      <c r="DD177" s="1508" t="s">
        <v>1890</v>
      </c>
      <c r="DE177" s="1508" t="s">
        <v>1890</v>
      </c>
      <c r="DF177" s="1508" t="s">
        <v>1890</v>
      </c>
      <c r="DG177" s="1508" t="s">
        <v>1890</v>
      </c>
      <c r="DH177" s="1508" t="s">
        <v>1890</v>
      </c>
      <c r="DI177" s="1508" t="s">
        <v>1890</v>
      </c>
      <c r="DJ177" s="1508" t="s">
        <v>1890</v>
      </c>
      <c r="DK177" s="1508" t="s">
        <v>1890</v>
      </c>
      <c r="DL177" s="1508" t="s">
        <v>1890</v>
      </c>
      <c r="DM177" s="1508" t="s">
        <v>1890</v>
      </c>
      <c r="DN177" s="1508" t="s">
        <v>1890</v>
      </c>
      <c r="DO177" s="1508" t="s">
        <v>1890</v>
      </c>
      <c r="DP177" s="1508" t="s">
        <v>1890</v>
      </c>
      <c r="DQ177" s="1508" t="s">
        <v>1890</v>
      </c>
      <c r="DR177" s="1508" t="s">
        <v>1890</v>
      </c>
      <c r="DS177" s="1508" t="s">
        <v>1890</v>
      </c>
      <c r="DT177" s="1233" t="s">
        <v>1890</v>
      </c>
      <c r="DU177" s="1233" t="s">
        <v>1890</v>
      </c>
      <c r="DV177" s="1233" t="s">
        <v>1890</v>
      </c>
      <c r="DW177" s="1233" t="s">
        <v>1890</v>
      </c>
      <c r="DX177" s="1233" t="s">
        <v>1890</v>
      </c>
      <c r="DY177" s="1233" t="s">
        <v>1890</v>
      </c>
    </row>
    <row r="178" spans="2:129" x14ac:dyDescent="0.25">
      <c r="B178" s="1668"/>
      <c r="C178" s="1505" t="s">
        <v>1641</v>
      </c>
      <c r="D178" s="1439" t="s">
        <v>1784</v>
      </c>
      <c r="E178" s="1267" t="s">
        <v>815</v>
      </c>
      <c r="F178" s="1438" t="s">
        <v>1890</v>
      </c>
      <c r="G178" s="1438" t="s">
        <v>1890</v>
      </c>
      <c r="H178" s="1439" t="s">
        <v>84</v>
      </c>
      <c r="I178" s="1476" t="s">
        <v>1890</v>
      </c>
      <c r="J178" s="1477" t="s">
        <v>1890</v>
      </c>
      <c r="K178" s="1477" t="s">
        <v>1890</v>
      </c>
      <c r="L178" s="1477" t="s">
        <v>1890</v>
      </c>
      <c r="M178" s="1477" t="s">
        <v>1890</v>
      </c>
      <c r="N178" s="1509" t="s">
        <v>1890</v>
      </c>
      <c r="O178" s="1509" t="s">
        <v>1890</v>
      </c>
      <c r="P178" s="1509" t="s">
        <v>1890</v>
      </c>
      <c r="Q178" s="1509" t="s">
        <v>1890</v>
      </c>
      <c r="R178" s="1509" t="s">
        <v>1890</v>
      </c>
      <c r="S178" s="1509" t="s">
        <v>1890</v>
      </c>
      <c r="T178" s="1509" t="s">
        <v>1890</v>
      </c>
      <c r="U178" s="1509" t="s">
        <v>1890</v>
      </c>
      <c r="V178" s="1509" t="s">
        <v>1890</v>
      </c>
      <c r="W178" s="1509" t="s">
        <v>1890</v>
      </c>
      <c r="X178" s="1509" t="s">
        <v>1890</v>
      </c>
      <c r="Y178" s="1509" t="s">
        <v>1890</v>
      </c>
      <c r="Z178" s="1509" t="s">
        <v>1890</v>
      </c>
      <c r="AA178" s="1509" t="s">
        <v>1890</v>
      </c>
      <c r="AB178" s="1509" t="s">
        <v>1890</v>
      </c>
      <c r="AC178" s="1509" t="s">
        <v>1890</v>
      </c>
      <c r="AD178" s="1509" t="s">
        <v>1890</v>
      </c>
      <c r="AE178" s="1509" t="s">
        <v>1890</v>
      </c>
      <c r="AF178" s="1509" t="s">
        <v>1890</v>
      </c>
      <c r="AG178" s="1509" t="s">
        <v>1890</v>
      </c>
      <c r="AH178" s="1509" t="s">
        <v>1890</v>
      </c>
      <c r="AI178" s="1509" t="s">
        <v>1890</v>
      </c>
      <c r="AJ178" s="1509" t="s">
        <v>1890</v>
      </c>
      <c r="AK178" s="1509" t="s">
        <v>1890</v>
      </c>
      <c r="AL178" s="1509" t="s">
        <v>1890</v>
      </c>
      <c r="AM178" s="1509" t="s">
        <v>1890</v>
      </c>
      <c r="AN178" s="1509" t="s">
        <v>1890</v>
      </c>
      <c r="AO178" s="1509" t="s">
        <v>1890</v>
      </c>
      <c r="AP178" s="1509" t="s">
        <v>1890</v>
      </c>
      <c r="AQ178" s="1509" t="s">
        <v>1890</v>
      </c>
      <c r="AR178" s="1509" t="s">
        <v>1890</v>
      </c>
      <c r="AS178" s="1509" t="s">
        <v>1890</v>
      </c>
      <c r="AT178" s="1509" t="s">
        <v>1890</v>
      </c>
      <c r="AU178" s="1509" t="s">
        <v>1890</v>
      </c>
      <c r="AV178" s="1509" t="s">
        <v>1890</v>
      </c>
      <c r="AW178" s="1509" t="s">
        <v>1890</v>
      </c>
      <c r="AX178" s="1509" t="s">
        <v>1890</v>
      </c>
      <c r="AY178" s="1509" t="s">
        <v>1890</v>
      </c>
      <c r="AZ178" s="1509" t="s">
        <v>1890</v>
      </c>
      <c r="BA178" s="1509" t="s">
        <v>1890</v>
      </c>
      <c r="BB178" s="1509" t="s">
        <v>1890</v>
      </c>
      <c r="BC178" s="1509" t="s">
        <v>1890</v>
      </c>
      <c r="BD178" s="1509" t="s">
        <v>1890</v>
      </c>
      <c r="BE178" s="1509" t="s">
        <v>1890</v>
      </c>
      <c r="BF178" s="1509" t="s">
        <v>1890</v>
      </c>
      <c r="BG178" s="1509" t="s">
        <v>1890</v>
      </c>
      <c r="BH178" s="1509" t="s">
        <v>1890</v>
      </c>
      <c r="BI178" s="1509" t="s">
        <v>1890</v>
      </c>
      <c r="BJ178" s="1509" t="s">
        <v>1890</v>
      </c>
      <c r="BK178" s="1509" t="s">
        <v>1890</v>
      </c>
      <c r="BL178" s="1509" t="s">
        <v>1890</v>
      </c>
      <c r="BM178" s="1509" t="s">
        <v>1890</v>
      </c>
      <c r="BN178" s="1509" t="s">
        <v>1890</v>
      </c>
      <c r="BO178" s="1509" t="s">
        <v>1890</v>
      </c>
      <c r="BP178" s="1509" t="s">
        <v>1890</v>
      </c>
      <c r="BQ178" s="1509" t="s">
        <v>1890</v>
      </c>
      <c r="BR178" s="1509" t="s">
        <v>1890</v>
      </c>
      <c r="BS178" s="1509" t="s">
        <v>1890</v>
      </c>
      <c r="BT178" s="1509" t="s">
        <v>1890</v>
      </c>
      <c r="BU178" s="1509" t="s">
        <v>1890</v>
      </c>
      <c r="BV178" s="1509" t="s">
        <v>1890</v>
      </c>
      <c r="BW178" s="1509" t="s">
        <v>1890</v>
      </c>
      <c r="BX178" s="1509" t="s">
        <v>1890</v>
      </c>
      <c r="BY178" s="1509" t="s">
        <v>1890</v>
      </c>
      <c r="BZ178" s="1509" t="s">
        <v>1890</v>
      </c>
      <c r="CA178" s="1509" t="s">
        <v>1890</v>
      </c>
      <c r="CB178" s="1509" t="s">
        <v>1890</v>
      </c>
      <c r="CC178" s="1509" t="s">
        <v>1890</v>
      </c>
      <c r="CD178" s="1509" t="s">
        <v>1890</v>
      </c>
      <c r="CE178" s="1509" t="s">
        <v>1890</v>
      </c>
      <c r="CF178" s="1509" t="s">
        <v>1890</v>
      </c>
      <c r="CG178" s="1509" t="s">
        <v>1890</v>
      </c>
      <c r="CH178" s="1509" t="s">
        <v>1890</v>
      </c>
      <c r="CI178" s="1509" t="s">
        <v>1890</v>
      </c>
      <c r="CJ178" s="1509" t="s">
        <v>1890</v>
      </c>
      <c r="CK178" s="1509" t="s">
        <v>1890</v>
      </c>
      <c r="CL178" s="1509" t="s">
        <v>1890</v>
      </c>
      <c r="CM178" s="1509" t="s">
        <v>1890</v>
      </c>
      <c r="CN178" s="1509" t="s">
        <v>1890</v>
      </c>
      <c r="CO178" s="1509" t="s">
        <v>1890</v>
      </c>
      <c r="CP178" s="1510" t="s">
        <v>1890</v>
      </c>
      <c r="CQ178" s="1508" t="s">
        <v>1890</v>
      </c>
      <c r="CR178" s="1508" t="s">
        <v>1890</v>
      </c>
      <c r="CS178" s="1508" t="s">
        <v>1890</v>
      </c>
      <c r="CT178" s="1508" t="s">
        <v>1890</v>
      </c>
      <c r="CU178" s="1508" t="s">
        <v>1890</v>
      </c>
      <c r="CV178" s="1508" t="s">
        <v>1890</v>
      </c>
      <c r="CW178" s="1508" t="s">
        <v>1890</v>
      </c>
      <c r="CX178" s="1508" t="s">
        <v>1890</v>
      </c>
      <c r="CY178" s="1508" t="s">
        <v>1890</v>
      </c>
      <c r="CZ178" s="1508" t="s">
        <v>1890</v>
      </c>
      <c r="DA178" s="1508" t="s">
        <v>1890</v>
      </c>
      <c r="DB178" s="1508" t="s">
        <v>1890</v>
      </c>
      <c r="DC178" s="1508" t="s">
        <v>1890</v>
      </c>
      <c r="DD178" s="1508" t="s">
        <v>1890</v>
      </c>
      <c r="DE178" s="1508" t="s">
        <v>1890</v>
      </c>
      <c r="DF178" s="1508" t="s">
        <v>1890</v>
      </c>
      <c r="DG178" s="1508" t="s">
        <v>1890</v>
      </c>
      <c r="DH178" s="1508" t="s">
        <v>1890</v>
      </c>
      <c r="DI178" s="1508" t="s">
        <v>1890</v>
      </c>
      <c r="DJ178" s="1508" t="s">
        <v>1890</v>
      </c>
      <c r="DK178" s="1508" t="s">
        <v>1890</v>
      </c>
      <c r="DL178" s="1508" t="s">
        <v>1890</v>
      </c>
      <c r="DM178" s="1508" t="s">
        <v>1890</v>
      </c>
      <c r="DN178" s="1508" t="s">
        <v>1890</v>
      </c>
      <c r="DO178" s="1508" t="s">
        <v>1890</v>
      </c>
      <c r="DP178" s="1508" t="s">
        <v>1890</v>
      </c>
      <c r="DQ178" s="1508" t="s">
        <v>1890</v>
      </c>
      <c r="DR178" s="1508" t="s">
        <v>1890</v>
      </c>
      <c r="DS178" s="1508" t="s">
        <v>1890</v>
      </c>
      <c r="DT178" s="1233" t="s">
        <v>1890</v>
      </c>
      <c r="DU178" s="1233" t="s">
        <v>1890</v>
      </c>
      <c r="DV178" s="1233" t="s">
        <v>1890</v>
      </c>
      <c r="DW178" s="1233" t="s">
        <v>1890</v>
      </c>
      <c r="DX178" s="1233" t="s">
        <v>1890</v>
      </c>
      <c r="DY178" s="1233" t="s">
        <v>1890</v>
      </c>
    </row>
    <row r="179" spans="2:129" x14ac:dyDescent="0.25">
      <c r="B179" s="1668"/>
      <c r="C179" s="1505" t="s">
        <v>1641</v>
      </c>
      <c r="D179" s="1439" t="s">
        <v>1784</v>
      </c>
      <c r="E179" s="1267" t="s">
        <v>812</v>
      </c>
      <c r="F179" s="1438" t="s">
        <v>1890</v>
      </c>
      <c r="G179" s="1438" t="s">
        <v>1890</v>
      </c>
      <c r="H179" s="1439" t="s">
        <v>84</v>
      </c>
      <c r="I179" s="1476" t="s">
        <v>1890</v>
      </c>
      <c r="J179" s="1477" t="s">
        <v>1890</v>
      </c>
      <c r="K179" s="1477" t="s">
        <v>1890</v>
      </c>
      <c r="L179" s="1477" t="s">
        <v>1890</v>
      </c>
      <c r="M179" s="1477" t="s">
        <v>1890</v>
      </c>
      <c r="N179" s="1509" t="s">
        <v>1890</v>
      </c>
      <c r="O179" s="1509" t="s">
        <v>1890</v>
      </c>
      <c r="P179" s="1509" t="s">
        <v>1890</v>
      </c>
      <c r="Q179" s="1509" t="s">
        <v>1890</v>
      </c>
      <c r="R179" s="1509" t="s">
        <v>1890</v>
      </c>
      <c r="S179" s="1509" t="s">
        <v>1890</v>
      </c>
      <c r="T179" s="1509" t="s">
        <v>1890</v>
      </c>
      <c r="U179" s="1509" t="s">
        <v>1890</v>
      </c>
      <c r="V179" s="1509" t="s">
        <v>1890</v>
      </c>
      <c r="W179" s="1509" t="s">
        <v>1890</v>
      </c>
      <c r="X179" s="1509" t="s">
        <v>1890</v>
      </c>
      <c r="Y179" s="1509" t="s">
        <v>1890</v>
      </c>
      <c r="Z179" s="1509" t="s">
        <v>1890</v>
      </c>
      <c r="AA179" s="1509" t="s">
        <v>1890</v>
      </c>
      <c r="AB179" s="1509" t="s">
        <v>1890</v>
      </c>
      <c r="AC179" s="1509" t="s">
        <v>1890</v>
      </c>
      <c r="AD179" s="1509" t="s">
        <v>1890</v>
      </c>
      <c r="AE179" s="1509" t="s">
        <v>1890</v>
      </c>
      <c r="AF179" s="1509" t="s">
        <v>1890</v>
      </c>
      <c r="AG179" s="1509" t="s">
        <v>1890</v>
      </c>
      <c r="AH179" s="1509" t="s">
        <v>1890</v>
      </c>
      <c r="AI179" s="1509" t="s">
        <v>1890</v>
      </c>
      <c r="AJ179" s="1509" t="s">
        <v>1890</v>
      </c>
      <c r="AK179" s="1509" t="s">
        <v>1890</v>
      </c>
      <c r="AL179" s="1509" t="s">
        <v>1890</v>
      </c>
      <c r="AM179" s="1509" t="s">
        <v>1890</v>
      </c>
      <c r="AN179" s="1509" t="s">
        <v>1890</v>
      </c>
      <c r="AO179" s="1509" t="s">
        <v>1890</v>
      </c>
      <c r="AP179" s="1509" t="s">
        <v>1890</v>
      </c>
      <c r="AQ179" s="1509" t="s">
        <v>1890</v>
      </c>
      <c r="AR179" s="1509" t="s">
        <v>1890</v>
      </c>
      <c r="AS179" s="1509" t="s">
        <v>1890</v>
      </c>
      <c r="AT179" s="1509" t="s">
        <v>1890</v>
      </c>
      <c r="AU179" s="1509" t="s">
        <v>1890</v>
      </c>
      <c r="AV179" s="1509" t="s">
        <v>1890</v>
      </c>
      <c r="AW179" s="1509" t="s">
        <v>1890</v>
      </c>
      <c r="AX179" s="1509" t="s">
        <v>1890</v>
      </c>
      <c r="AY179" s="1509" t="s">
        <v>1890</v>
      </c>
      <c r="AZ179" s="1509" t="s">
        <v>1890</v>
      </c>
      <c r="BA179" s="1509" t="s">
        <v>1890</v>
      </c>
      <c r="BB179" s="1509" t="s">
        <v>1890</v>
      </c>
      <c r="BC179" s="1509" t="s">
        <v>1890</v>
      </c>
      <c r="BD179" s="1509" t="s">
        <v>1890</v>
      </c>
      <c r="BE179" s="1509" t="s">
        <v>1890</v>
      </c>
      <c r="BF179" s="1509" t="s">
        <v>1890</v>
      </c>
      <c r="BG179" s="1509" t="s">
        <v>1890</v>
      </c>
      <c r="BH179" s="1509" t="s">
        <v>1890</v>
      </c>
      <c r="BI179" s="1509" t="s">
        <v>1890</v>
      </c>
      <c r="BJ179" s="1509" t="s">
        <v>1890</v>
      </c>
      <c r="BK179" s="1509" t="s">
        <v>1890</v>
      </c>
      <c r="BL179" s="1509" t="s">
        <v>1890</v>
      </c>
      <c r="BM179" s="1509" t="s">
        <v>1890</v>
      </c>
      <c r="BN179" s="1509" t="s">
        <v>1890</v>
      </c>
      <c r="BO179" s="1509" t="s">
        <v>1890</v>
      </c>
      <c r="BP179" s="1509" t="s">
        <v>1890</v>
      </c>
      <c r="BQ179" s="1509" t="s">
        <v>1890</v>
      </c>
      <c r="BR179" s="1509" t="s">
        <v>1890</v>
      </c>
      <c r="BS179" s="1509" t="s">
        <v>1890</v>
      </c>
      <c r="BT179" s="1509" t="s">
        <v>1890</v>
      </c>
      <c r="BU179" s="1509" t="s">
        <v>1890</v>
      </c>
      <c r="BV179" s="1509" t="s">
        <v>1890</v>
      </c>
      <c r="BW179" s="1509" t="s">
        <v>1890</v>
      </c>
      <c r="BX179" s="1509" t="s">
        <v>1890</v>
      </c>
      <c r="BY179" s="1509" t="s">
        <v>1890</v>
      </c>
      <c r="BZ179" s="1509" t="s">
        <v>1890</v>
      </c>
      <c r="CA179" s="1509" t="s">
        <v>1890</v>
      </c>
      <c r="CB179" s="1509" t="s">
        <v>1890</v>
      </c>
      <c r="CC179" s="1509" t="s">
        <v>1890</v>
      </c>
      <c r="CD179" s="1509" t="s">
        <v>1890</v>
      </c>
      <c r="CE179" s="1509" t="s">
        <v>1890</v>
      </c>
      <c r="CF179" s="1509" t="s">
        <v>1890</v>
      </c>
      <c r="CG179" s="1509" t="s">
        <v>1890</v>
      </c>
      <c r="CH179" s="1509" t="s">
        <v>1890</v>
      </c>
      <c r="CI179" s="1509" t="s">
        <v>1890</v>
      </c>
      <c r="CJ179" s="1509" t="s">
        <v>1890</v>
      </c>
      <c r="CK179" s="1509" t="s">
        <v>1890</v>
      </c>
      <c r="CL179" s="1509" t="s">
        <v>1890</v>
      </c>
      <c r="CM179" s="1509" t="s">
        <v>1890</v>
      </c>
      <c r="CN179" s="1509" t="s">
        <v>1890</v>
      </c>
      <c r="CO179" s="1509" t="s">
        <v>1890</v>
      </c>
      <c r="CP179" s="1510" t="s">
        <v>1890</v>
      </c>
      <c r="CQ179" s="1508" t="s">
        <v>1890</v>
      </c>
      <c r="CR179" s="1508" t="s">
        <v>1890</v>
      </c>
      <c r="CS179" s="1508" t="s">
        <v>1890</v>
      </c>
      <c r="CT179" s="1508" t="s">
        <v>1890</v>
      </c>
      <c r="CU179" s="1508" t="s">
        <v>1890</v>
      </c>
      <c r="CV179" s="1508" t="s">
        <v>1890</v>
      </c>
      <c r="CW179" s="1508" t="s">
        <v>1890</v>
      </c>
      <c r="CX179" s="1508" t="s">
        <v>1890</v>
      </c>
      <c r="CY179" s="1508" t="s">
        <v>1890</v>
      </c>
      <c r="CZ179" s="1508" t="s">
        <v>1890</v>
      </c>
      <c r="DA179" s="1508" t="s">
        <v>1890</v>
      </c>
      <c r="DB179" s="1508" t="s">
        <v>1890</v>
      </c>
      <c r="DC179" s="1508" t="s">
        <v>1890</v>
      </c>
      <c r="DD179" s="1508" t="s">
        <v>1890</v>
      </c>
      <c r="DE179" s="1508" t="s">
        <v>1890</v>
      </c>
      <c r="DF179" s="1508" t="s">
        <v>1890</v>
      </c>
      <c r="DG179" s="1508" t="s">
        <v>1890</v>
      </c>
      <c r="DH179" s="1508" t="s">
        <v>1890</v>
      </c>
      <c r="DI179" s="1508" t="s">
        <v>1890</v>
      </c>
      <c r="DJ179" s="1508" t="s">
        <v>1890</v>
      </c>
      <c r="DK179" s="1508" t="s">
        <v>1890</v>
      </c>
      <c r="DL179" s="1508" t="s">
        <v>1890</v>
      </c>
      <c r="DM179" s="1508" t="s">
        <v>1890</v>
      </c>
      <c r="DN179" s="1508" t="s">
        <v>1890</v>
      </c>
      <c r="DO179" s="1508" t="s">
        <v>1890</v>
      </c>
      <c r="DP179" s="1508" t="s">
        <v>1890</v>
      </c>
      <c r="DQ179" s="1508" t="s">
        <v>1890</v>
      </c>
      <c r="DR179" s="1508" t="s">
        <v>1890</v>
      </c>
      <c r="DS179" s="1508" t="s">
        <v>1890</v>
      </c>
      <c r="DT179" s="1233" t="s">
        <v>1890</v>
      </c>
      <c r="DU179" s="1233" t="s">
        <v>1890</v>
      </c>
      <c r="DV179" s="1233" t="s">
        <v>1890</v>
      </c>
      <c r="DW179" s="1233" t="s">
        <v>1890</v>
      </c>
      <c r="DX179" s="1233" t="s">
        <v>1890</v>
      </c>
      <c r="DY179" s="1233" t="s">
        <v>1890</v>
      </c>
    </row>
    <row r="180" spans="2:129" x14ac:dyDescent="0.25">
      <c r="B180" s="1668"/>
      <c r="C180" s="1505" t="s">
        <v>1641</v>
      </c>
      <c r="D180" s="1439" t="s">
        <v>1784</v>
      </c>
      <c r="E180" s="1267" t="s">
        <v>813</v>
      </c>
      <c r="F180" s="1438" t="s">
        <v>1890</v>
      </c>
      <c r="G180" s="1438" t="s">
        <v>1890</v>
      </c>
      <c r="H180" s="1439" t="s">
        <v>84</v>
      </c>
      <c r="I180" s="1476" t="s">
        <v>1890</v>
      </c>
      <c r="J180" s="1477" t="s">
        <v>1890</v>
      </c>
      <c r="K180" s="1477" t="s">
        <v>1890</v>
      </c>
      <c r="L180" s="1477" t="s">
        <v>1890</v>
      </c>
      <c r="M180" s="1477" t="s">
        <v>1890</v>
      </c>
      <c r="N180" s="1509" t="s">
        <v>1890</v>
      </c>
      <c r="O180" s="1509" t="s">
        <v>1890</v>
      </c>
      <c r="P180" s="1509" t="s">
        <v>1890</v>
      </c>
      <c r="Q180" s="1509" t="s">
        <v>1890</v>
      </c>
      <c r="R180" s="1509" t="s">
        <v>1890</v>
      </c>
      <c r="S180" s="1509" t="s">
        <v>1890</v>
      </c>
      <c r="T180" s="1509" t="s">
        <v>1890</v>
      </c>
      <c r="U180" s="1509" t="s">
        <v>1890</v>
      </c>
      <c r="V180" s="1509" t="s">
        <v>1890</v>
      </c>
      <c r="W180" s="1509" t="s">
        <v>1890</v>
      </c>
      <c r="X180" s="1509" t="s">
        <v>1890</v>
      </c>
      <c r="Y180" s="1509" t="s">
        <v>1890</v>
      </c>
      <c r="Z180" s="1509" t="s">
        <v>1890</v>
      </c>
      <c r="AA180" s="1509" t="s">
        <v>1890</v>
      </c>
      <c r="AB180" s="1509" t="s">
        <v>1890</v>
      </c>
      <c r="AC180" s="1509" t="s">
        <v>1890</v>
      </c>
      <c r="AD180" s="1509" t="s">
        <v>1890</v>
      </c>
      <c r="AE180" s="1509" t="s">
        <v>1890</v>
      </c>
      <c r="AF180" s="1509" t="s">
        <v>1890</v>
      </c>
      <c r="AG180" s="1509" t="s">
        <v>1890</v>
      </c>
      <c r="AH180" s="1509" t="s">
        <v>1890</v>
      </c>
      <c r="AI180" s="1509" t="s">
        <v>1890</v>
      </c>
      <c r="AJ180" s="1509" t="s">
        <v>1890</v>
      </c>
      <c r="AK180" s="1509" t="s">
        <v>1890</v>
      </c>
      <c r="AL180" s="1509" t="s">
        <v>1890</v>
      </c>
      <c r="AM180" s="1509" t="s">
        <v>1890</v>
      </c>
      <c r="AN180" s="1509" t="s">
        <v>1890</v>
      </c>
      <c r="AO180" s="1509" t="s">
        <v>1890</v>
      </c>
      <c r="AP180" s="1509" t="s">
        <v>1890</v>
      </c>
      <c r="AQ180" s="1509" t="s">
        <v>1890</v>
      </c>
      <c r="AR180" s="1509" t="s">
        <v>1890</v>
      </c>
      <c r="AS180" s="1509" t="s">
        <v>1890</v>
      </c>
      <c r="AT180" s="1509" t="s">
        <v>1890</v>
      </c>
      <c r="AU180" s="1509" t="s">
        <v>1890</v>
      </c>
      <c r="AV180" s="1509" t="s">
        <v>1890</v>
      </c>
      <c r="AW180" s="1509" t="s">
        <v>1890</v>
      </c>
      <c r="AX180" s="1509" t="s">
        <v>1890</v>
      </c>
      <c r="AY180" s="1509" t="s">
        <v>1890</v>
      </c>
      <c r="AZ180" s="1509" t="s">
        <v>1890</v>
      </c>
      <c r="BA180" s="1509" t="s">
        <v>1890</v>
      </c>
      <c r="BB180" s="1509" t="s">
        <v>1890</v>
      </c>
      <c r="BC180" s="1509" t="s">
        <v>1890</v>
      </c>
      <c r="BD180" s="1509" t="s">
        <v>1890</v>
      </c>
      <c r="BE180" s="1509" t="s">
        <v>1890</v>
      </c>
      <c r="BF180" s="1509" t="s">
        <v>1890</v>
      </c>
      <c r="BG180" s="1509" t="s">
        <v>1890</v>
      </c>
      <c r="BH180" s="1509" t="s">
        <v>1890</v>
      </c>
      <c r="BI180" s="1509" t="s">
        <v>1890</v>
      </c>
      <c r="BJ180" s="1509" t="s">
        <v>1890</v>
      </c>
      <c r="BK180" s="1509" t="s">
        <v>1890</v>
      </c>
      <c r="BL180" s="1509" t="s">
        <v>1890</v>
      </c>
      <c r="BM180" s="1509" t="s">
        <v>1890</v>
      </c>
      <c r="BN180" s="1509" t="s">
        <v>1890</v>
      </c>
      <c r="BO180" s="1509" t="s">
        <v>1890</v>
      </c>
      <c r="BP180" s="1509" t="s">
        <v>1890</v>
      </c>
      <c r="BQ180" s="1509" t="s">
        <v>1890</v>
      </c>
      <c r="BR180" s="1509" t="s">
        <v>1890</v>
      </c>
      <c r="BS180" s="1509" t="s">
        <v>1890</v>
      </c>
      <c r="BT180" s="1509" t="s">
        <v>1890</v>
      </c>
      <c r="BU180" s="1509" t="s">
        <v>1890</v>
      </c>
      <c r="BV180" s="1509" t="s">
        <v>1890</v>
      </c>
      <c r="BW180" s="1509" t="s">
        <v>1890</v>
      </c>
      <c r="BX180" s="1509" t="s">
        <v>1890</v>
      </c>
      <c r="BY180" s="1509" t="s">
        <v>1890</v>
      </c>
      <c r="BZ180" s="1509" t="s">
        <v>1890</v>
      </c>
      <c r="CA180" s="1509" t="s">
        <v>1890</v>
      </c>
      <c r="CB180" s="1509" t="s">
        <v>1890</v>
      </c>
      <c r="CC180" s="1509" t="s">
        <v>1890</v>
      </c>
      <c r="CD180" s="1509" t="s">
        <v>1890</v>
      </c>
      <c r="CE180" s="1509" t="s">
        <v>1890</v>
      </c>
      <c r="CF180" s="1509" t="s">
        <v>1890</v>
      </c>
      <c r="CG180" s="1509" t="s">
        <v>1890</v>
      </c>
      <c r="CH180" s="1509" t="s">
        <v>1890</v>
      </c>
      <c r="CI180" s="1509" t="s">
        <v>1890</v>
      </c>
      <c r="CJ180" s="1509" t="s">
        <v>1890</v>
      </c>
      <c r="CK180" s="1509" t="s">
        <v>1890</v>
      </c>
      <c r="CL180" s="1509" t="s">
        <v>1890</v>
      </c>
      <c r="CM180" s="1509" t="s">
        <v>1890</v>
      </c>
      <c r="CN180" s="1509" t="s">
        <v>1890</v>
      </c>
      <c r="CO180" s="1509" t="s">
        <v>1890</v>
      </c>
      <c r="CP180" s="1510" t="s">
        <v>1890</v>
      </c>
      <c r="CQ180" s="1508" t="s">
        <v>1890</v>
      </c>
      <c r="CR180" s="1508" t="s">
        <v>1890</v>
      </c>
      <c r="CS180" s="1508" t="s">
        <v>1890</v>
      </c>
      <c r="CT180" s="1508" t="s">
        <v>1890</v>
      </c>
      <c r="CU180" s="1508" t="s">
        <v>1890</v>
      </c>
      <c r="CV180" s="1508" t="s">
        <v>1890</v>
      </c>
      <c r="CW180" s="1508" t="s">
        <v>1890</v>
      </c>
      <c r="CX180" s="1508" t="s">
        <v>1890</v>
      </c>
      <c r="CY180" s="1508" t="s">
        <v>1890</v>
      </c>
      <c r="CZ180" s="1508" t="s">
        <v>1890</v>
      </c>
      <c r="DA180" s="1508" t="s">
        <v>1890</v>
      </c>
      <c r="DB180" s="1508" t="s">
        <v>1890</v>
      </c>
      <c r="DC180" s="1508" t="s">
        <v>1890</v>
      </c>
      <c r="DD180" s="1508" t="s">
        <v>1890</v>
      </c>
      <c r="DE180" s="1508" t="s">
        <v>1890</v>
      </c>
      <c r="DF180" s="1508" t="s">
        <v>1890</v>
      </c>
      <c r="DG180" s="1508" t="s">
        <v>1890</v>
      </c>
      <c r="DH180" s="1508" t="s">
        <v>1890</v>
      </c>
      <c r="DI180" s="1508" t="s">
        <v>1890</v>
      </c>
      <c r="DJ180" s="1508" t="s">
        <v>1890</v>
      </c>
      <c r="DK180" s="1508" t="s">
        <v>1890</v>
      </c>
      <c r="DL180" s="1508" t="s">
        <v>1890</v>
      </c>
      <c r="DM180" s="1508" t="s">
        <v>1890</v>
      </c>
      <c r="DN180" s="1508" t="s">
        <v>1890</v>
      </c>
      <c r="DO180" s="1508" t="s">
        <v>1890</v>
      </c>
      <c r="DP180" s="1508" t="s">
        <v>1890</v>
      </c>
      <c r="DQ180" s="1508" t="s">
        <v>1890</v>
      </c>
      <c r="DR180" s="1508" t="s">
        <v>1890</v>
      </c>
      <c r="DS180" s="1508" t="s">
        <v>1890</v>
      </c>
      <c r="DT180" s="1233" t="s">
        <v>1890</v>
      </c>
      <c r="DU180" s="1233" t="s">
        <v>1890</v>
      </c>
      <c r="DV180" s="1233" t="s">
        <v>1890</v>
      </c>
      <c r="DW180" s="1233" t="s">
        <v>1890</v>
      </c>
      <c r="DX180" s="1233" t="s">
        <v>1890</v>
      </c>
      <c r="DY180" s="1233" t="s">
        <v>1890</v>
      </c>
    </row>
    <row r="181" spans="2:129" x14ac:dyDescent="0.25">
      <c r="B181" s="1668"/>
      <c r="C181" s="1505" t="s">
        <v>1641</v>
      </c>
      <c r="D181" s="1439" t="s">
        <v>1784</v>
      </c>
      <c r="E181" s="1267" t="s">
        <v>831</v>
      </c>
      <c r="F181" s="1438" t="s">
        <v>1890</v>
      </c>
      <c r="G181" s="1438" t="s">
        <v>1890</v>
      </c>
      <c r="H181" s="1439" t="s">
        <v>84</v>
      </c>
      <c r="I181" s="1476" t="s">
        <v>1890</v>
      </c>
      <c r="J181" s="1477" t="s">
        <v>1890</v>
      </c>
      <c r="K181" s="1477" t="s">
        <v>1890</v>
      </c>
      <c r="L181" s="1477" t="s">
        <v>1890</v>
      </c>
      <c r="M181" s="1477" t="s">
        <v>1890</v>
      </c>
      <c r="N181" s="1509" t="s">
        <v>1890</v>
      </c>
      <c r="O181" s="1509">
        <v>3.5000000000000003E-2</v>
      </c>
      <c r="P181" s="1509">
        <v>3.5000000000000003E-2</v>
      </c>
      <c r="Q181" s="1509">
        <v>3.5000000000000003E-2</v>
      </c>
      <c r="R181" s="1509">
        <v>3.5000000000000003E-2</v>
      </c>
      <c r="S181" s="1509">
        <v>3.5000000000000003E-2</v>
      </c>
      <c r="T181" s="1509">
        <v>3.5000000000000003E-2</v>
      </c>
      <c r="U181" s="1509">
        <v>3.5000000000000003E-2</v>
      </c>
      <c r="V181" s="1509">
        <v>3.5000000000000003E-2</v>
      </c>
      <c r="W181" s="1509">
        <v>3.5000000000000003E-2</v>
      </c>
      <c r="X181" s="1509">
        <v>3.5000000000000003E-2</v>
      </c>
      <c r="Y181" s="1509">
        <v>3.5000000000000003E-2</v>
      </c>
      <c r="Z181" s="1509">
        <v>3.5000000000000003E-2</v>
      </c>
      <c r="AA181" s="1509">
        <v>3.5000000000000003E-2</v>
      </c>
      <c r="AB181" s="1509">
        <v>3.5000000000000003E-2</v>
      </c>
      <c r="AC181" s="1509">
        <v>3.5000000000000003E-2</v>
      </c>
      <c r="AD181" s="1509">
        <v>3.5000000000000003E-2</v>
      </c>
      <c r="AE181" s="1509">
        <v>3.5000000000000003E-2</v>
      </c>
      <c r="AF181" s="1509">
        <v>3.5000000000000003E-2</v>
      </c>
      <c r="AG181" s="1509">
        <v>3.5000000000000003E-2</v>
      </c>
      <c r="AH181" s="1509">
        <v>3.5000000000000003E-2</v>
      </c>
      <c r="AI181" s="1509">
        <v>3.5000000000000003E-2</v>
      </c>
      <c r="AJ181" s="1509">
        <v>3.5000000000000003E-2</v>
      </c>
      <c r="AK181" s="1509">
        <v>3.5000000000000003E-2</v>
      </c>
      <c r="AL181" s="1509">
        <v>3.5000000000000003E-2</v>
      </c>
      <c r="AM181" s="1509">
        <v>3.5000000000000003E-2</v>
      </c>
      <c r="AN181" s="1509">
        <v>3.5000000000000003E-2</v>
      </c>
      <c r="AO181" s="1509">
        <v>3.5000000000000003E-2</v>
      </c>
      <c r="AP181" s="1509">
        <v>3.5000000000000003E-2</v>
      </c>
      <c r="AQ181" s="1509">
        <v>3.5000000000000003E-2</v>
      </c>
      <c r="AR181" s="1509">
        <v>3.5000000000000003E-2</v>
      </c>
      <c r="AS181" s="1509">
        <v>0.03</v>
      </c>
      <c r="AT181" s="1509">
        <v>0.03</v>
      </c>
      <c r="AU181" s="1509">
        <v>0.03</v>
      </c>
      <c r="AV181" s="1509">
        <v>0.03</v>
      </c>
      <c r="AW181" s="1509">
        <v>0.03</v>
      </c>
      <c r="AX181" s="1509">
        <v>0.03</v>
      </c>
      <c r="AY181" s="1509">
        <v>0.03</v>
      </c>
      <c r="AZ181" s="1509">
        <v>0.03</v>
      </c>
      <c r="BA181" s="1509">
        <v>0.03</v>
      </c>
      <c r="BB181" s="1509">
        <v>0.03</v>
      </c>
      <c r="BC181" s="1509">
        <v>0.03</v>
      </c>
      <c r="BD181" s="1509">
        <v>0.03</v>
      </c>
      <c r="BE181" s="1509">
        <v>0.03</v>
      </c>
      <c r="BF181" s="1509">
        <v>0.03</v>
      </c>
      <c r="BG181" s="1509">
        <v>0.03</v>
      </c>
      <c r="BH181" s="1509">
        <v>0.03</v>
      </c>
      <c r="BI181" s="1509">
        <v>0.03</v>
      </c>
      <c r="BJ181" s="1509">
        <v>0.03</v>
      </c>
      <c r="BK181" s="1509">
        <v>0.03</v>
      </c>
      <c r="BL181" s="1509">
        <v>0.03</v>
      </c>
      <c r="BM181" s="1509">
        <v>0.03</v>
      </c>
      <c r="BN181" s="1509">
        <v>0.03</v>
      </c>
      <c r="BO181" s="1509">
        <v>0.03</v>
      </c>
      <c r="BP181" s="1509">
        <v>0.03</v>
      </c>
      <c r="BQ181" s="1509">
        <v>0.03</v>
      </c>
      <c r="BR181" s="1509">
        <v>0.03</v>
      </c>
      <c r="BS181" s="1509">
        <v>0.03</v>
      </c>
      <c r="BT181" s="1509">
        <v>0.03</v>
      </c>
      <c r="BU181" s="1509">
        <v>0.03</v>
      </c>
      <c r="BV181" s="1509">
        <v>0.03</v>
      </c>
      <c r="BW181" s="1509">
        <v>0.03</v>
      </c>
      <c r="BX181" s="1509">
        <v>0.03</v>
      </c>
      <c r="BY181" s="1509">
        <v>0.03</v>
      </c>
      <c r="BZ181" s="1509">
        <v>0.03</v>
      </c>
      <c r="CA181" s="1509">
        <v>0.03</v>
      </c>
      <c r="CB181" s="1509">
        <v>0.03</v>
      </c>
      <c r="CC181" s="1509">
        <v>0.03</v>
      </c>
      <c r="CD181" s="1509">
        <v>0.03</v>
      </c>
      <c r="CE181" s="1509">
        <v>0.03</v>
      </c>
      <c r="CF181" s="1509">
        <v>0.03</v>
      </c>
      <c r="CG181" s="1509">
        <v>0.03</v>
      </c>
      <c r="CH181" s="1509">
        <v>0.03</v>
      </c>
      <c r="CI181" s="1509">
        <v>0.03</v>
      </c>
      <c r="CJ181" s="1509">
        <v>0.03</v>
      </c>
      <c r="CK181" s="1509">
        <v>0.03</v>
      </c>
      <c r="CL181" s="1509">
        <v>2.5000000000000001E-2</v>
      </c>
      <c r="CM181" s="1509">
        <v>2.5000000000000001E-2</v>
      </c>
      <c r="CN181" s="1509">
        <v>2.5000000000000001E-2</v>
      </c>
      <c r="CO181" s="1509">
        <v>2.5000000000000001E-2</v>
      </c>
      <c r="CP181" s="1510">
        <v>2.5000000000000001E-2</v>
      </c>
      <c r="CQ181" s="1508" t="s">
        <v>1890</v>
      </c>
      <c r="CR181" s="1508" t="s">
        <v>1890</v>
      </c>
      <c r="CS181" s="1508" t="s">
        <v>1890</v>
      </c>
      <c r="CT181" s="1508" t="s">
        <v>1890</v>
      </c>
      <c r="CU181" s="1508" t="s">
        <v>1890</v>
      </c>
      <c r="CV181" s="1508" t="s">
        <v>1890</v>
      </c>
      <c r="CW181" s="1508" t="s">
        <v>1890</v>
      </c>
      <c r="CX181" s="1508" t="s">
        <v>1890</v>
      </c>
      <c r="CY181" s="1508" t="s">
        <v>1890</v>
      </c>
      <c r="CZ181" s="1508" t="s">
        <v>1890</v>
      </c>
      <c r="DA181" s="1508" t="s">
        <v>1890</v>
      </c>
      <c r="DB181" s="1508" t="s">
        <v>1890</v>
      </c>
      <c r="DC181" s="1508" t="s">
        <v>1890</v>
      </c>
      <c r="DD181" s="1508" t="s">
        <v>1890</v>
      </c>
      <c r="DE181" s="1508" t="s">
        <v>1890</v>
      </c>
      <c r="DF181" s="1508" t="s">
        <v>1890</v>
      </c>
      <c r="DG181" s="1508" t="s">
        <v>1890</v>
      </c>
      <c r="DH181" s="1508" t="s">
        <v>1890</v>
      </c>
      <c r="DI181" s="1508" t="s">
        <v>1890</v>
      </c>
      <c r="DJ181" s="1508" t="s">
        <v>1890</v>
      </c>
      <c r="DK181" s="1508" t="s">
        <v>1890</v>
      </c>
      <c r="DL181" s="1508" t="s">
        <v>1890</v>
      </c>
      <c r="DM181" s="1508" t="s">
        <v>1890</v>
      </c>
      <c r="DN181" s="1508" t="s">
        <v>1890</v>
      </c>
      <c r="DO181" s="1508" t="s">
        <v>1890</v>
      </c>
      <c r="DP181" s="1508" t="s">
        <v>1890</v>
      </c>
      <c r="DQ181" s="1508" t="s">
        <v>1890</v>
      </c>
      <c r="DR181" s="1508" t="s">
        <v>1890</v>
      </c>
      <c r="DS181" s="1508" t="s">
        <v>1890</v>
      </c>
      <c r="DT181" s="1233" t="s">
        <v>1890</v>
      </c>
      <c r="DU181" s="1233" t="s">
        <v>1890</v>
      </c>
      <c r="DV181" s="1233" t="s">
        <v>1890</v>
      </c>
      <c r="DW181" s="1233" t="s">
        <v>1890</v>
      </c>
      <c r="DX181" s="1233" t="s">
        <v>1890</v>
      </c>
      <c r="DY181" s="1233" t="s">
        <v>1890</v>
      </c>
    </row>
    <row r="182" spans="2:129" x14ac:dyDescent="0.25">
      <c r="B182" s="1668"/>
      <c r="C182" s="1505" t="s">
        <v>1641</v>
      </c>
      <c r="D182" s="1439" t="s">
        <v>1784</v>
      </c>
      <c r="E182" s="1267" t="s">
        <v>814</v>
      </c>
      <c r="F182" s="1438" t="s">
        <v>1890</v>
      </c>
      <c r="G182" s="1438" t="s">
        <v>1890</v>
      </c>
      <c r="H182" s="1439" t="s">
        <v>84</v>
      </c>
      <c r="I182" s="1476" t="s">
        <v>1890</v>
      </c>
      <c r="J182" s="1477" t="s">
        <v>1890</v>
      </c>
      <c r="K182" s="1477" t="s">
        <v>1890</v>
      </c>
      <c r="L182" s="1477" t="s">
        <v>1890</v>
      </c>
      <c r="M182" s="1477" t="s">
        <v>1890</v>
      </c>
      <c r="N182" s="1509" t="s">
        <v>1890</v>
      </c>
      <c r="O182" s="1509">
        <v>0.96618357487922713</v>
      </c>
      <c r="P182" s="1509">
        <v>0.93351070036640305</v>
      </c>
      <c r="Q182" s="1509">
        <v>0.90194270566802237</v>
      </c>
      <c r="R182" s="1509">
        <v>0.87144222769857238</v>
      </c>
      <c r="S182" s="1509">
        <v>0.84197316685852408</v>
      </c>
      <c r="T182" s="1509">
        <v>0.81350064430775282</v>
      </c>
      <c r="U182" s="1509">
        <v>0.78599096068381924</v>
      </c>
      <c r="V182" s="1509">
        <v>0.75941155621625056</v>
      </c>
      <c r="W182" s="1509">
        <v>0.73373097218961414</v>
      </c>
      <c r="X182" s="1509">
        <v>0.70891881370977217</v>
      </c>
      <c r="Y182" s="1509">
        <v>0.68494571372924851</v>
      </c>
      <c r="Z182" s="1509">
        <v>0.66178329828912907</v>
      </c>
      <c r="AA182" s="1509">
        <v>0.63940415293635666</v>
      </c>
      <c r="AB182" s="1509">
        <v>0.61778179027667313</v>
      </c>
      <c r="AC182" s="1509">
        <v>0.59689061862480497</v>
      </c>
      <c r="AD182" s="1509">
        <v>0.57670591171478747</v>
      </c>
      <c r="AE182" s="1509">
        <v>0.55720377943457733</v>
      </c>
      <c r="AF182" s="1509">
        <v>0.53836113955031628</v>
      </c>
      <c r="AG182" s="1509">
        <v>0.520155690386779</v>
      </c>
      <c r="AH182" s="1509">
        <v>0.50256588443167061</v>
      </c>
      <c r="AI182" s="1509">
        <v>0.48557090283253201</v>
      </c>
      <c r="AJ182" s="1509">
        <v>0.46915063075606961</v>
      </c>
      <c r="AK182" s="1509">
        <v>0.45328563358074364</v>
      </c>
      <c r="AL182" s="1509">
        <v>0.43795713389443836</v>
      </c>
      <c r="AM182" s="1509">
        <v>0.42314698926998878</v>
      </c>
      <c r="AN182" s="1509">
        <v>0.40883767079225974</v>
      </c>
      <c r="AO182" s="1509">
        <v>0.39501224231136212</v>
      </c>
      <c r="AP182" s="1509">
        <v>0.38165434039745133</v>
      </c>
      <c r="AQ182" s="1509">
        <v>0.36874815497338298</v>
      </c>
      <c r="AR182" s="1509">
        <v>0.35627841060230242</v>
      </c>
      <c r="AS182" s="1509">
        <v>0.3459013695167984</v>
      </c>
      <c r="AT182" s="1509">
        <v>0.33582657234640623</v>
      </c>
      <c r="AU182" s="1509">
        <v>0.32604521587029728</v>
      </c>
      <c r="AV182" s="1509">
        <v>0.31654875327213333</v>
      </c>
      <c r="AW182" s="1509">
        <v>0.30732888667197411</v>
      </c>
      <c r="AX182" s="1509">
        <v>0.29837755987570302</v>
      </c>
      <c r="AY182" s="1509">
        <v>0.28968695133563405</v>
      </c>
      <c r="AZ182" s="1509">
        <v>0.28124946731614947</v>
      </c>
      <c r="BA182" s="1509">
        <v>0.27305773525839755</v>
      </c>
      <c r="BB182" s="1509">
        <v>0.26510459733825009</v>
      </c>
      <c r="BC182" s="1509">
        <v>0.25738310421189325</v>
      </c>
      <c r="BD182" s="1509">
        <v>0.24988650894358566</v>
      </c>
      <c r="BE182" s="1509">
        <v>0.24260826111027742</v>
      </c>
      <c r="BF182" s="1509">
        <v>0.23554200107793916</v>
      </c>
      <c r="BG182" s="1509">
        <v>0.22868155444460117</v>
      </c>
      <c r="BH182" s="1509">
        <v>0.22202092664524387</v>
      </c>
      <c r="BI182" s="1509">
        <v>0.215554297713829</v>
      </c>
      <c r="BJ182" s="1509">
        <v>0.20927601719789227</v>
      </c>
      <c r="BK182" s="1509">
        <v>0.20318059922125464</v>
      </c>
      <c r="BL182" s="1509">
        <v>0.19726271769053846</v>
      </c>
      <c r="BM182" s="1509">
        <v>0.19151720164129948</v>
      </c>
      <c r="BN182" s="1509">
        <v>0.18593903071970824</v>
      </c>
      <c r="BO182" s="1509">
        <v>0.18052333079583327</v>
      </c>
      <c r="BP182" s="1509">
        <v>0.17526536970469248</v>
      </c>
      <c r="BQ182" s="1509">
        <v>0.17016055311135189</v>
      </c>
      <c r="BR182" s="1509">
        <v>0.16520442049645817</v>
      </c>
      <c r="BS182" s="1509">
        <v>0.16039264125869726</v>
      </c>
      <c r="BT182" s="1509">
        <v>0.15572101093077401</v>
      </c>
      <c r="BU182" s="1509">
        <v>0.15118544750560586</v>
      </c>
      <c r="BV182" s="1509">
        <v>0.14678198786952024</v>
      </c>
      <c r="BW182" s="1509">
        <v>0.14250678433934003</v>
      </c>
      <c r="BX182" s="1509">
        <v>0.13835610130033013</v>
      </c>
      <c r="BY182" s="1509">
        <v>0.13432631194206807</v>
      </c>
      <c r="BZ182" s="1509">
        <v>0.13041389508938647</v>
      </c>
      <c r="CA182" s="1509">
        <v>0.12661543212561796</v>
      </c>
      <c r="CB182" s="1509">
        <v>0.12292760400545433</v>
      </c>
      <c r="CC182" s="1509">
        <v>0.11934718835481004</v>
      </c>
      <c r="CD182" s="1509">
        <v>0.11587105665515537</v>
      </c>
      <c r="CE182" s="1509">
        <v>0.11249617150985959</v>
      </c>
      <c r="CF182" s="1509">
        <v>0.10921958399015494</v>
      </c>
      <c r="CG182" s="1509">
        <v>0.10603843105840287</v>
      </c>
      <c r="CH182" s="1509">
        <v>0.10294993306641054</v>
      </c>
      <c r="CI182" s="1509">
        <v>9.9951391326612168E-2</v>
      </c>
      <c r="CJ182" s="1509">
        <v>9.7040185753992411E-2</v>
      </c>
      <c r="CK182" s="1509">
        <v>9.4213772576691654E-2</v>
      </c>
      <c r="CL182" s="1509">
        <v>9.1915875684577236E-2</v>
      </c>
      <c r="CM182" s="1509">
        <v>8.9674025058124135E-2</v>
      </c>
      <c r="CN182" s="1509">
        <v>8.7486853715243049E-2</v>
      </c>
      <c r="CO182" s="1509">
        <v>8.5353028014871282E-2</v>
      </c>
      <c r="CP182" s="1510">
        <v>8.3271246843776875E-2</v>
      </c>
      <c r="CQ182" s="1508" t="s">
        <v>1890</v>
      </c>
      <c r="CR182" s="1508" t="s">
        <v>1890</v>
      </c>
      <c r="CS182" s="1508" t="s">
        <v>1890</v>
      </c>
      <c r="CT182" s="1508" t="s">
        <v>1890</v>
      </c>
      <c r="CU182" s="1508" t="s">
        <v>1890</v>
      </c>
      <c r="CV182" s="1508" t="s">
        <v>1890</v>
      </c>
      <c r="CW182" s="1508" t="s">
        <v>1890</v>
      </c>
      <c r="CX182" s="1508" t="s">
        <v>1890</v>
      </c>
      <c r="CY182" s="1508" t="s">
        <v>1890</v>
      </c>
      <c r="CZ182" s="1508" t="s">
        <v>1890</v>
      </c>
      <c r="DA182" s="1508" t="s">
        <v>1890</v>
      </c>
      <c r="DB182" s="1508" t="s">
        <v>1890</v>
      </c>
      <c r="DC182" s="1508" t="s">
        <v>1890</v>
      </c>
      <c r="DD182" s="1508" t="s">
        <v>1890</v>
      </c>
      <c r="DE182" s="1508" t="s">
        <v>1890</v>
      </c>
      <c r="DF182" s="1508" t="s">
        <v>1890</v>
      </c>
      <c r="DG182" s="1508" t="s">
        <v>1890</v>
      </c>
      <c r="DH182" s="1508" t="s">
        <v>1890</v>
      </c>
      <c r="DI182" s="1508" t="s">
        <v>1890</v>
      </c>
      <c r="DJ182" s="1508" t="s">
        <v>1890</v>
      </c>
      <c r="DK182" s="1508" t="s">
        <v>1890</v>
      </c>
      <c r="DL182" s="1508" t="s">
        <v>1890</v>
      </c>
      <c r="DM182" s="1508" t="s">
        <v>1890</v>
      </c>
      <c r="DN182" s="1508" t="s">
        <v>1890</v>
      </c>
      <c r="DO182" s="1508" t="s">
        <v>1890</v>
      </c>
      <c r="DP182" s="1508" t="s">
        <v>1890</v>
      </c>
      <c r="DQ182" s="1508" t="s">
        <v>1890</v>
      </c>
      <c r="DR182" s="1508" t="s">
        <v>1890</v>
      </c>
      <c r="DS182" s="1508" t="s">
        <v>1890</v>
      </c>
      <c r="DT182" s="1233" t="s">
        <v>1890</v>
      </c>
      <c r="DU182" s="1233" t="s">
        <v>1890</v>
      </c>
      <c r="DV182" s="1233" t="s">
        <v>1890</v>
      </c>
      <c r="DW182" s="1233" t="s">
        <v>1890</v>
      </c>
      <c r="DX182" s="1233" t="s">
        <v>1890</v>
      </c>
      <c r="DY182" s="1233" t="s">
        <v>1890</v>
      </c>
    </row>
    <row r="183" spans="2:129" x14ac:dyDescent="0.25">
      <c r="B183" s="1668"/>
      <c r="C183" s="1505" t="s">
        <v>1641</v>
      </c>
      <c r="D183" s="1439" t="s">
        <v>1784</v>
      </c>
      <c r="E183" s="1267" t="s">
        <v>815</v>
      </c>
      <c r="F183" s="1438" t="s">
        <v>816</v>
      </c>
      <c r="G183" s="1438" t="s">
        <v>1890</v>
      </c>
      <c r="H183" s="1439" t="s">
        <v>817</v>
      </c>
      <c r="I183" s="1476" t="s">
        <v>1890</v>
      </c>
      <c r="J183" s="1477" t="s">
        <v>1890</v>
      </c>
      <c r="K183" s="1477" t="s">
        <v>1890</v>
      </c>
      <c r="L183" s="1477" t="s">
        <v>1890</v>
      </c>
      <c r="M183" s="1477" t="s">
        <v>1890</v>
      </c>
      <c r="N183" s="1509" t="s">
        <v>1890</v>
      </c>
      <c r="O183" s="1509" t="s">
        <v>1890</v>
      </c>
      <c r="P183" s="1509" t="s">
        <v>1890</v>
      </c>
      <c r="Q183" s="1509" t="s">
        <v>1890</v>
      </c>
      <c r="R183" s="1509" t="s">
        <v>1890</v>
      </c>
      <c r="S183" s="1509" t="s">
        <v>1890</v>
      </c>
      <c r="T183" s="1509" t="s">
        <v>1890</v>
      </c>
      <c r="U183" s="1509" t="s">
        <v>1890</v>
      </c>
      <c r="V183" s="1509" t="s">
        <v>1890</v>
      </c>
      <c r="W183" s="1509" t="s">
        <v>1890</v>
      </c>
      <c r="X183" s="1509" t="s">
        <v>1890</v>
      </c>
      <c r="Y183" s="1509" t="s">
        <v>1890</v>
      </c>
      <c r="Z183" s="1509" t="s">
        <v>1890</v>
      </c>
      <c r="AA183" s="1509" t="s">
        <v>1890</v>
      </c>
      <c r="AB183" s="1509" t="s">
        <v>1890</v>
      </c>
      <c r="AC183" s="1509" t="s">
        <v>1890</v>
      </c>
      <c r="AD183" s="1509" t="s">
        <v>1890</v>
      </c>
      <c r="AE183" s="1509" t="s">
        <v>1890</v>
      </c>
      <c r="AF183" s="1509" t="s">
        <v>1890</v>
      </c>
      <c r="AG183" s="1509" t="s">
        <v>1890</v>
      </c>
      <c r="AH183" s="1509" t="s">
        <v>1890</v>
      </c>
      <c r="AI183" s="1509" t="s">
        <v>1890</v>
      </c>
      <c r="AJ183" s="1509" t="s">
        <v>1890</v>
      </c>
      <c r="AK183" s="1509" t="s">
        <v>1890</v>
      </c>
      <c r="AL183" s="1509" t="s">
        <v>1890</v>
      </c>
      <c r="AM183" s="1509" t="s">
        <v>1890</v>
      </c>
      <c r="AN183" s="1509" t="s">
        <v>1890</v>
      </c>
      <c r="AO183" s="1509" t="s">
        <v>1890</v>
      </c>
      <c r="AP183" s="1509" t="s">
        <v>1890</v>
      </c>
      <c r="AQ183" s="1509" t="s">
        <v>1890</v>
      </c>
      <c r="AR183" s="1509" t="s">
        <v>1890</v>
      </c>
      <c r="AS183" s="1509" t="s">
        <v>1890</v>
      </c>
      <c r="AT183" s="1509" t="s">
        <v>1890</v>
      </c>
      <c r="AU183" s="1509" t="s">
        <v>1890</v>
      </c>
      <c r="AV183" s="1509" t="s">
        <v>1890</v>
      </c>
      <c r="AW183" s="1509" t="s">
        <v>1890</v>
      </c>
      <c r="AX183" s="1509" t="s">
        <v>1890</v>
      </c>
      <c r="AY183" s="1509" t="s">
        <v>1890</v>
      </c>
      <c r="AZ183" s="1509" t="s">
        <v>1890</v>
      </c>
      <c r="BA183" s="1509" t="s">
        <v>1890</v>
      </c>
      <c r="BB183" s="1509" t="s">
        <v>1890</v>
      </c>
      <c r="BC183" s="1509" t="s">
        <v>1890</v>
      </c>
      <c r="BD183" s="1509" t="s">
        <v>1890</v>
      </c>
      <c r="BE183" s="1509" t="s">
        <v>1890</v>
      </c>
      <c r="BF183" s="1509" t="s">
        <v>1890</v>
      </c>
      <c r="BG183" s="1509" t="s">
        <v>1890</v>
      </c>
      <c r="BH183" s="1509" t="s">
        <v>1890</v>
      </c>
      <c r="BI183" s="1509" t="s">
        <v>1890</v>
      </c>
      <c r="BJ183" s="1509" t="s">
        <v>1890</v>
      </c>
      <c r="BK183" s="1509" t="s">
        <v>1890</v>
      </c>
      <c r="BL183" s="1509" t="s">
        <v>1890</v>
      </c>
      <c r="BM183" s="1509" t="s">
        <v>1890</v>
      </c>
      <c r="BN183" s="1509" t="s">
        <v>1890</v>
      </c>
      <c r="BO183" s="1509" t="s">
        <v>1890</v>
      </c>
      <c r="BP183" s="1509" t="s">
        <v>1890</v>
      </c>
      <c r="BQ183" s="1509" t="s">
        <v>1890</v>
      </c>
      <c r="BR183" s="1509" t="s">
        <v>1890</v>
      </c>
      <c r="BS183" s="1509" t="s">
        <v>1890</v>
      </c>
      <c r="BT183" s="1509" t="s">
        <v>1890</v>
      </c>
      <c r="BU183" s="1509" t="s">
        <v>1890</v>
      </c>
      <c r="BV183" s="1509" t="s">
        <v>1890</v>
      </c>
      <c r="BW183" s="1509" t="s">
        <v>1890</v>
      </c>
      <c r="BX183" s="1509" t="s">
        <v>1890</v>
      </c>
      <c r="BY183" s="1509" t="s">
        <v>1890</v>
      </c>
      <c r="BZ183" s="1509" t="s">
        <v>1890</v>
      </c>
      <c r="CA183" s="1509" t="s">
        <v>1890</v>
      </c>
      <c r="CB183" s="1509" t="s">
        <v>1890</v>
      </c>
      <c r="CC183" s="1509" t="s">
        <v>1890</v>
      </c>
      <c r="CD183" s="1509" t="s">
        <v>1890</v>
      </c>
      <c r="CE183" s="1509" t="s">
        <v>1890</v>
      </c>
      <c r="CF183" s="1509" t="s">
        <v>1890</v>
      </c>
      <c r="CG183" s="1509" t="s">
        <v>1890</v>
      </c>
      <c r="CH183" s="1509" t="s">
        <v>1890</v>
      </c>
      <c r="CI183" s="1509" t="s">
        <v>1890</v>
      </c>
      <c r="CJ183" s="1509" t="s">
        <v>1890</v>
      </c>
      <c r="CK183" s="1509" t="s">
        <v>1890</v>
      </c>
      <c r="CL183" s="1509" t="s">
        <v>1890</v>
      </c>
      <c r="CM183" s="1509" t="s">
        <v>1890</v>
      </c>
      <c r="CN183" s="1509" t="s">
        <v>1890</v>
      </c>
      <c r="CO183" s="1509" t="s">
        <v>1890</v>
      </c>
      <c r="CP183" s="1510" t="s">
        <v>1890</v>
      </c>
      <c r="CQ183" s="1508" t="s">
        <v>1890</v>
      </c>
      <c r="CR183" s="1508" t="s">
        <v>1890</v>
      </c>
      <c r="CS183" s="1508" t="s">
        <v>1890</v>
      </c>
      <c r="CT183" s="1508" t="s">
        <v>1890</v>
      </c>
      <c r="CU183" s="1508" t="s">
        <v>1890</v>
      </c>
      <c r="CV183" s="1508" t="s">
        <v>1890</v>
      </c>
      <c r="CW183" s="1508" t="s">
        <v>1890</v>
      </c>
      <c r="CX183" s="1508" t="s">
        <v>1890</v>
      </c>
      <c r="CY183" s="1508" t="s">
        <v>1890</v>
      </c>
      <c r="CZ183" s="1508" t="s">
        <v>1890</v>
      </c>
      <c r="DA183" s="1508" t="s">
        <v>1890</v>
      </c>
      <c r="DB183" s="1508" t="s">
        <v>1890</v>
      </c>
      <c r="DC183" s="1508" t="s">
        <v>1890</v>
      </c>
      <c r="DD183" s="1508" t="s">
        <v>1890</v>
      </c>
      <c r="DE183" s="1508" t="s">
        <v>1890</v>
      </c>
      <c r="DF183" s="1508" t="s">
        <v>1890</v>
      </c>
      <c r="DG183" s="1508" t="s">
        <v>1890</v>
      </c>
      <c r="DH183" s="1508" t="s">
        <v>1890</v>
      </c>
      <c r="DI183" s="1508" t="s">
        <v>1890</v>
      </c>
      <c r="DJ183" s="1508" t="s">
        <v>1890</v>
      </c>
      <c r="DK183" s="1508" t="s">
        <v>1890</v>
      </c>
      <c r="DL183" s="1508" t="s">
        <v>1890</v>
      </c>
      <c r="DM183" s="1508" t="s">
        <v>1890</v>
      </c>
      <c r="DN183" s="1508" t="s">
        <v>1890</v>
      </c>
      <c r="DO183" s="1508" t="s">
        <v>1890</v>
      </c>
      <c r="DP183" s="1508" t="s">
        <v>1890</v>
      </c>
      <c r="DQ183" s="1508" t="s">
        <v>1890</v>
      </c>
      <c r="DR183" s="1508" t="s">
        <v>1890</v>
      </c>
      <c r="DS183" s="1508" t="s">
        <v>1890</v>
      </c>
      <c r="DT183" s="1233" t="s">
        <v>1890</v>
      </c>
      <c r="DU183" s="1233" t="s">
        <v>1890</v>
      </c>
      <c r="DV183" s="1233" t="s">
        <v>1890</v>
      </c>
      <c r="DW183" s="1233" t="s">
        <v>1890</v>
      </c>
      <c r="DX183" s="1233" t="s">
        <v>1890</v>
      </c>
      <c r="DY183" s="1233" t="s">
        <v>1890</v>
      </c>
    </row>
    <row r="184" spans="2:129" x14ac:dyDescent="0.25">
      <c r="B184" s="1668"/>
      <c r="C184" s="1505" t="s">
        <v>1641</v>
      </c>
      <c r="D184" s="1439" t="s">
        <v>1784</v>
      </c>
      <c r="E184" s="1267" t="s">
        <v>815</v>
      </c>
      <c r="F184" s="1438" t="s">
        <v>818</v>
      </c>
      <c r="G184" s="1438" t="s">
        <v>1890</v>
      </c>
      <c r="H184" s="1439" t="s">
        <v>817</v>
      </c>
      <c r="I184" s="1476" t="s">
        <v>1890</v>
      </c>
      <c r="J184" s="1477" t="s">
        <v>1890</v>
      </c>
      <c r="K184" s="1477" t="s">
        <v>1890</v>
      </c>
      <c r="L184" s="1477" t="s">
        <v>1890</v>
      </c>
      <c r="M184" s="1477" t="s">
        <v>1890</v>
      </c>
      <c r="N184" s="1509" t="s">
        <v>1890</v>
      </c>
      <c r="O184" s="1509" t="s">
        <v>1890</v>
      </c>
      <c r="P184" s="1509" t="s">
        <v>1890</v>
      </c>
      <c r="Q184" s="1509" t="s">
        <v>1890</v>
      </c>
      <c r="R184" s="1509" t="s">
        <v>1890</v>
      </c>
      <c r="S184" s="1509" t="s">
        <v>1890</v>
      </c>
      <c r="T184" s="1509" t="s">
        <v>1890</v>
      </c>
      <c r="U184" s="1509" t="s">
        <v>1890</v>
      </c>
      <c r="V184" s="1509" t="s">
        <v>1890</v>
      </c>
      <c r="W184" s="1509" t="s">
        <v>1890</v>
      </c>
      <c r="X184" s="1509" t="s">
        <v>1890</v>
      </c>
      <c r="Y184" s="1509" t="s">
        <v>1890</v>
      </c>
      <c r="Z184" s="1509" t="s">
        <v>1890</v>
      </c>
      <c r="AA184" s="1509" t="s">
        <v>1890</v>
      </c>
      <c r="AB184" s="1509" t="s">
        <v>1890</v>
      </c>
      <c r="AC184" s="1509" t="s">
        <v>1890</v>
      </c>
      <c r="AD184" s="1509" t="s">
        <v>1890</v>
      </c>
      <c r="AE184" s="1509" t="s">
        <v>1890</v>
      </c>
      <c r="AF184" s="1509" t="s">
        <v>1890</v>
      </c>
      <c r="AG184" s="1509" t="s">
        <v>1890</v>
      </c>
      <c r="AH184" s="1509" t="s">
        <v>1890</v>
      </c>
      <c r="AI184" s="1509" t="s">
        <v>1890</v>
      </c>
      <c r="AJ184" s="1509" t="s">
        <v>1890</v>
      </c>
      <c r="AK184" s="1509" t="s">
        <v>1890</v>
      </c>
      <c r="AL184" s="1509" t="s">
        <v>1890</v>
      </c>
      <c r="AM184" s="1509" t="s">
        <v>1890</v>
      </c>
      <c r="AN184" s="1509" t="s">
        <v>1890</v>
      </c>
      <c r="AO184" s="1509" t="s">
        <v>1890</v>
      </c>
      <c r="AP184" s="1509" t="s">
        <v>1890</v>
      </c>
      <c r="AQ184" s="1509" t="s">
        <v>1890</v>
      </c>
      <c r="AR184" s="1509" t="s">
        <v>1890</v>
      </c>
      <c r="AS184" s="1509" t="s">
        <v>1890</v>
      </c>
      <c r="AT184" s="1509" t="s">
        <v>1890</v>
      </c>
      <c r="AU184" s="1509" t="s">
        <v>1890</v>
      </c>
      <c r="AV184" s="1509" t="s">
        <v>1890</v>
      </c>
      <c r="AW184" s="1509" t="s">
        <v>1890</v>
      </c>
      <c r="AX184" s="1509" t="s">
        <v>1890</v>
      </c>
      <c r="AY184" s="1509" t="s">
        <v>1890</v>
      </c>
      <c r="AZ184" s="1509" t="s">
        <v>1890</v>
      </c>
      <c r="BA184" s="1509" t="s">
        <v>1890</v>
      </c>
      <c r="BB184" s="1509" t="s">
        <v>1890</v>
      </c>
      <c r="BC184" s="1509" t="s">
        <v>1890</v>
      </c>
      <c r="BD184" s="1509" t="s">
        <v>1890</v>
      </c>
      <c r="BE184" s="1509" t="s">
        <v>1890</v>
      </c>
      <c r="BF184" s="1509" t="s">
        <v>1890</v>
      </c>
      <c r="BG184" s="1509" t="s">
        <v>1890</v>
      </c>
      <c r="BH184" s="1509" t="s">
        <v>1890</v>
      </c>
      <c r="BI184" s="1509" t="s">
        <v>1890</v>
      </c>
      <c r="BJ184" s="1509" t="s">
        <v>1890</v>
      </c>
      <c r="BK184" s="1509" t="s">
        <v>1890</v>
      </c>
      <c r="BL184" s="1509" t="s">
        <v>1890</v>
      </c>
      <c r="BM184" s="1509" t="s">
        <v>1890</v>
      </c>
      <c r="BN184" s="1509" t="s">
        <v>1890</v>
      </c>
      <c r="BO184" s="1509" t="s">
        <v>1890</v>
      </c>
      <c r="BP184" s="1509" t="s">
        <v>1890</v>
      </c>
      <c r="BQ184" s="1509" t="s">
        <v>1890</v>
      </c>
      <c r="BR184" s="1509" t="s">
        <v>1890</v>
      </c>
      <c r="BS184" s="1509" t="s">
        <v>1890</v>
      </c>
      <c r="BT184" s="1509" t="s">
        <v>1890</v>
      </c>
      <c r="BU184" s="1509" t="s">
        <v>1890</v>
      </c>
      <c r="BV184" s="1509" t="s">
        <v>1890</v>
      </c>
      <c r="BW184" s="1509" t="s">
        <v>1890</v>
      </c>
      <c r="BX184" s="1509" t="s">
        <v>1890</v>
      </c>
      <c r="BY184" s="1509" t="s">
        <v>1890</v>
      </c>
      <c r="BZ184" s="1509" t="s">
        <v>1890</v>
      </c>
      <c r="CA184" s="1509" t="s">
        <v>1890</v>
      </c>
      <c r="CB184" s="1509" t="s">
        <v>1890</v>
      </c>
      <c r="CC184" s="1509" t="s">
        <v>1890</v>
      </c>
      <c r="CD184" s="1509" t="s">
        <v>1890</v>
      </c>
      <c r="CE184" s="1509" t="s">
        <v>1890</v>
      </c>
      <c r="CF184" s="1509" t="s">
        <v>1890</v>
      </c>
      <c r="CG184" s="1509" t="s">
        <v>1890</v>
      </c>
      <c r="CH184" s="1509" t="s">
        <v>1890</v>
      </c>
      <c r="CI184" s="1509" t="s">
        <v>1890</v>
      </c>
      <c r="CJ184" s="1509" t="s">
        <v>1890</v>
      </c>
      <c r="CK184" s="1509" t="s">
        <v>1890</v>
      </c>
      <c r="CL184" s="1509" t="s">
        <v>1890</v>
      </c>
      <c r="CM184" s="1509" t="s">
        <v>1890</v>
      </c>
      <c r="CN184" s="1509" t="s">
        <v>1890</v>
      </c>
      <c r="CO184" s="1509" t="s">
        <v>1890</v>
      </c>
      <c r="CP184" s="1510" t="s">
        <v>1890</v>
      </c>
      <c r="CQ184" s="1508" t="s">
        <v>1890</v>
      </c>
      <c r="CR184" s="1508" t="s">
        <v>1890</v>
      </c>
      <c r="CS184" s="1508" t="s">
        <v>1890</v>
      </c>
      <c r="CT184" s="1508" t="s">
        <v>1890</v>
      </c>
      <c r="CU184" s="1508" t="s">
        <v>1890</v>
      </c>
      <c r="CV184" s="1508" t="s">
        <v>1890</v>
      </c>
      <c r="CW184" s="1508" t="s">
        <v>1890</v>
      </c>
      <c r="CX184" s="1508" t="s">
        <v>1890</v>
      </c>
      <c r="CY184" s="1508" t="s">
        <v>1890</v>
      </c>
      <c r="CZ184" s="1508" t="s">
        <v>1890</v>
      </c>
      <c r="DA184" s="1508" t="s">
        <v>1890</v>
      </c>
      <c r="DB184" s="1508" t="s">
        <v>1890</v>
      </c>
      <c r="DC184" s="1508" t="s">
        <v>1890</v>
      </c>
      <c r="DD184" s="1508" t="s">
        <v>1890</v>
      </c>
      <c r="DE184" s="1508" t="s">
        <v>1890</v>
      </c>
      <c r="DF184" s="1508" t="s">
        <v>1890</v>
      </c>
      <c r="DG184" s="1508" t="s">
        <v>1890</v>
      </c>
      <c r="DH184" s="1508" t="s">
        <v>1890</v>
      </c>
      <c r="DI184" s="1508" t="s">
        <v>1890</v>
      </c>
      <c r="DJ184" s="1508" t="s">
        <v>1890</v>
      </c>
      <c r="DK184" s="1508" t="s">
        <v>1890</v>
      </c>
      <c r="DL184" s="1508" t="s">
        <v>1890</v>
      </c>
      <c r="DM184" s="1508" t="s">
        <v>1890</v>
      </c>
      <c r="DN184" s="1508" t="s">
        <v>1890</v>
      </c>
      <c r="DO184" s="1508" t="s">
        <v>1890</v>
      </c>
      <c r="DP184" s="1508" t="s">
        <v>1890</v>
      </c>
      <c r="DQ184" s="1508" t="s">
        <v>1890</v>
      </c>
      <c r="DR184" s="1508" t="s">
        <v>1890</v>
      </c>
      <c r="DS184" s="1508" t="s">
        <v>1890</v>
      </c>
      <c r="DT184" s="1233" t="s">
        <v>1890</v>
      </c>
      <c r="DU184" s="1233" t="s">
        <v>1890</v>
      </c>
      <c r="DV184" s="1233" t="s">
        <v>1890</v>
      </c>
      <c r="DW184" s="1233" t="s">
        <v>1890</v>
      </c>
      <c r="DX184" s="1233" t="s">
        <v>1890</v>
      </c>
      <c r="DY184" s="1233" t="s">
        <v>1890</v>
      </c>
    </row>
    <row r="185" spans="2:129" ht="14.4" thickBot="1" x14ac:dyDescent="0.3">
      <c r="B185" s="1668"/>
      <c r="C185" s="1505" t="s">
        <v>1641</v>
      </c>
      <c r="D185" s="1439" t="s">
        <v>1784</v>
      </c>
      <c r="E185" s="1267" t="s">
        <v>819</v>
      </c>
      <c r="F185" s="1438" t="s">
        <v>1890</v>
      </c>
      <c r="G185" s="1438" t="s">
        <v>1890</v>
      </c>
      <c r="H185" s="1439" t="s">
        <v>84</v>
      </c>
      <c r="I185" s="1476" t="s">
        <v>1890</v>
      </c>
      <c r="J185" s="1477" t="s">
        <v>1890</v>
      </c>
      <c r="K185" s="1477" t="s">
        <v>1890</v>
      </c>
      <c r="L185" s="1477" t="s">
        <v>1890</v>
      </c>
      <c r="M185" s="1477" t="s">
        <v>1890</v>
      </c>
      <c r="N185" s="1509" t="s">
        <v>1890</v>
      </c>
      <c r="O185" s="1509" t="s">
        <v>1890</v>
      </c>
      <c r="P185" s="1509" t="s">
        <v>1890</v>
      </c>
      <c r="Q185" s="1509" t="s">
        <v>1890</v>
      </c>
      <c r="R185" s="1509" t="s">
        <v>1890</v>
      </c>
      <c r="S185" s="1509" t="s">
        <v>1890</v>
      </c>
      <c r="T185" s="1509" t="s">
        <v>1890</v>
      </c>
      <c r="U185" s="1509" t="s">
        <v>1890</v>
      </c>
      <c r="V185" s="1509" t="s">
        <v>1890</v>
      </c>
      <c r="W185" s="1509" t="s">
        <v>1890</v>
      </c>
      <c r="X185" s="1509" t="s">
        <v>1890</v>
      </c>
      <c r="Y185" s="1509" t="s">
        <v>1890</v>
      </c>
      <c r="Z185" s="1509" t="s">
        <v>1890</v>
      </c>
      <c r="AA185" s="1509" t="s">
        <v>1890</v>
      </c>
      <c r="AB185" s="1509" t="s">
        <v>1890</v>
      </c>
      <c r="AC185" s="1509" t="s">
        <v>1890</v>
      </c>
      <c r="AD185" s="1509" t="s">
        <v>1890</v>
      </c>
      <c r="AE185" s="1509" t="s">
        <v>1890</v>
      </c>
      <c r="AF185" s="1509" t="s">
        <v>1890</v>
      </c>
      <c r="AG185" s="1509" t="s">
        <v>1890</v>
      </c>
      <c r="AH185" s="1509" t="s">
        <v>1890</v>
      </c>
      <c r="AI185" s="1509" t="s">
        <v>1890</v>
      </c>
      <c r="AJ185" s="1509" t="s">
        <v>1890</v>
      </c>
      <c r="AK185" s="1509" t="s">
        <v>1890</v>
      </c>
      <c r="AL185" s="1509" t="s">
        <v>1890</v>
      </c>
      <c r="AM185" s="1509" t="s">
        <v>1890</v>
      </c>
      <c r="AN185" s="1509" t="s">
        <v>1890</v>
      </c>
      <c r="AO185" s="1509" t="s">
        <v>1890</v>
      </c>
      <c r="AP185" s="1509" t="s">
        <v>1890</v>
      </c>
      <c r="AQ185" s="1509" t="s">
        <v>1890</v>
      </c>
      <c r="AR185" s="1509" t="s">
        <v>1890</v>
      </c>
      <c r="AS185" s="1509" t="s">
        <v>1890</v>
      </c>
      <c r="AT185" s="1509" t="s">
        <v>1890</v>
      </c>
      <c r="AU185" s="1509" t="s">
        <v>1890</v>
      </c>
      <c r="AV185" s="1509" t="s">
        <v>1890</v>
      </c>
      <c r="AW185" s="1509" t="s">
        <v>1890</v>
      </c>
      <c r="AX185" s="1509" t="s">
        <v>1890</v>
      </c>
      <c r="AY185" s="1509" t="s">
        <v>1890</v>
      </c>
      <c r="AZ185" s="1509" t="s">
        <v>1890</v>
      </c>
      <c r="BA185" s="1509" t="s">
        <v>1890</v>
      </c>
      <c r="BB185" s="1509" t="s">
        <v>1890</v>
      </c>
      <c r="BC185" s="1509" t="s">
        <v>1890</v>
      </c>
      <c r="BD185" s="1509" t="s">
        <v>1890</v>
      </c>
      <c r="BE185" s="1509" t="s">
        <v>1890</v>
      </c>
      <c r="BF185" s="1509" t="s">
        <v>1890</v>
      </c>
      <c r="BG185" s="1509" t="s">
        <v>1890</v>
      </c>
      <c r="BH185" s="1509" t="s">
        <v>1890</v>
      </c>
      <c r="BI185" s="1509" t="s">
        <v>1890</v>
      </c>
      <c r="BJ185" s="1509" t="s">
        <v>1890</v>
      </c>
      <c r="BK185" s="1509" t="s">
        <v>1890</v>
      </c>
      <c r="BL185" s="1509" t="s">
        <v>1890</v>
      </c>
      <c r="BM185" s="1509" t="s">
        <v>1890</v>
      </c>
      <c r="BN185" s="1509" t="s">
        <v>1890</v>
      </c>
      <c r="BO185" s="1509" t="s">
        <v>1890</v>
      </c>
      <c r="BP185" s="1509" t="s">
        <v>1890</v>
      </c>
      <c r="BQ185" s="1509" t="s">
        <v>1890</v>
      </c>
      <c r="BR185" s="1509" t="s">
        <v>1890</v>
      </c>
      <c r="BS185" s="1509" t="s">
        <v>1890</v>
      </c>
      <c r="BT185" s="1509" t="s">
        <v>1890</v>
      </c>
      <c r="BU185" s="1509" t="s">
        <v>1890</v>
      </c>
      <c r="BV185" s="1509" t="s">
        <v>1890</v>
      </c>
      <c r="BW185" s="1509" t="s">
        <v>1890</v>
      </c>
      <c r="BX185" s="1509" t="s">
        <v>1890</v>
      </c>
      <c r="BY185" s="1509" t="s">
        <v>1890</v>
      </c>
      <c r="BZ185" s="1509" t="s">
        <v>1890</v>
      </c>
      <c r="CA185" s="1509" t="s">
        <v>1890</v>
      </c>
      <c r="CB185" s="1509" t="s">
        <v>1890</v>
      </c>
      <c r="CC185" s="1509" t="s">
        <v>1890</v>
      </c>
      <c r="CD185" s="1509" t="s">
        <v>1890</v>
      </c>
      <c r="CE185" s="1509" t="s">
        <v>1890</v>
      </c>
      <c r="CF185" s="1509" t="s">
        <v>1890</v>
      </c>
      <c r="CG185" s="1509" t="s">
        <v>1890</v>
      </c>
      <c r="CH185" s="1509" t="s">
        <v>1890</v>
      </c>
      <c r="CI185" s="1509" t="s">
        <v>1890</v>
      </c>
      <c r="CJ185" s="1509" t="s">
        <v>1890</v>
      </c>
      <c r="CK185" s="1509" t="s">
        <v>1890</v>
      </c>
      <c r="CL185" s="1509" t="s">
        <v>1890</v>
      </c>
      <c r="CM185" s="1509" t="s">
        <v>1890</v>
      </c>
      <c r="CN185" s="1509" t="s">
        <v>1890</v>
      </c>
      <c r="CO185" s="1509" t="s">
        <v>1890</v>
      </c>
      <c r="CP185" s="1510" t="s">
        <v>1890</v>
      </c>
      <c r="CQ185" s="1508" t="s">
        <v>1890</v>
      </c>
      <c r="CR185" s="1508" t="s">
        <v>1890</v>
      </c>
      <c r="CS185" s="1508" t="s">
        <v>1890</v>
      </c>
      <c r="CT185" s="1508" t="s">
        <v>1890</v>
      </c>
      <c r="CU185" s="1508" t="s">
        <v>1890</v>
      </c>
      <c r="CV185" s="1508" t="s">
        <v>1890</v>
      </c>
      <c r="CW185" s="1508" t="s">
        <v>1890</v>
      </c>
      <c r="CX185" s="1508" t="s">
        <v>1890</v>
      </c>
      <c r="CY185" s="1508" t="s">
        <v>1890</v>
      </c>
      <c r="CZ185" s="1508" t="s">
        <v>1890</v>
      </c>
      <c r="DA185" s="1508" t="s">
        <v>1890</v>
      </c>
      <c r="DB185" s="1508" t="s">
        <v>1890</v>
      </c>
      <c r="DC185" s="1508" t="s">
        <v>1890</v>
      </c>
      <c r="DD185" s="1508" t="s">
        <v>1890</v>
      </c>
      <c r="DE185" s="1508" t="s">
        <v>1890</v>
      </c>
      <c r="DF185" s="1508" t="s">
        <v>1890</v>
      </c>
      <c r="DG185" s="1508" t="s">
        <v>1890</v>
      </c>
      <c r="DH185" s="1508" t="s">
        <v>1890</v>
      </c>
      <c r="DI185" s="1508" t="s">
        <v>1890</v>
      </c>
      <c r="DJ185" s="1508" t="s">
        <v>1890</v>
      </c>
      <c r="DK185" s="1508" t="s">
        <v>1890</v>
      </c>
      <c r="DL185" s="1508" t="s">
        <v>1890</v>
      </c>
      <c r="DM185" s="1508" t="s">
        <v>1890</v>
      </c>
      <c r="DN185" s="1508" t="s">
        <v>1890</v>
      </c>
      <c r="DO185" s="1508" t="s">
        <v>1890</v>
      </c>
      <c r="DP185" s="1508" t="s">
        <v>1890</v>
      </c>
      <c r="DQ185" s="1508" t="s">
        <v>1890</v>
      </c>
      <c r="DR185" s="1508" t="s">
        <v>1890</v>
      </c>
      <c r="DS185" s="1508" t="s">
        <v>1890</v>
      </c>
      <c r="DT185" s="1233" t="s">
        <v>1890</v>
      </c>
      <c r="DU185" s="1233" t="s">
        <v>1890</v>
      </c>
      <c r="DV185" s="1233" t="s">
        <v>1890</v>
      </c>
      <c r="DW185" s="1233" t="s">
        <v>1890</v>
      </c>
      <c r="DX185" s="1233" t="s">
        <v>1890</v>
      </c>
      <c r="DY185" s="1233" t="s">
        <v>1890</v>
      </c>
    </row>
    <row r="186" spans="2:129" ht="14.4" thickBot="1" x14ac:dyDescent="0.3">
      <c r="B186" s="1668"/>
      <c r="C186" s="1505" t="s">
        <v>1641</v>
      </c>
      <c r="D186" s="1439" t="s">
        <v>1784</v>
      </c>
      <c r="E186" s="1267" t="s">
        <v>820</v>
      </c>
      <c r="F186" s="1438" t="s">
        <v>1890</v>
      </c>
      <c r="G186" s="1438" t="s">
        <v>1890</v>
      </c>
      <c r="H186" s="1439" t="s">
        <v>84</v>
      </c>
      <c r="I186" s="1655" t="str">
        <f>IF(SUM(N185:CP185)&lt;&gt;0,SUM(N185:CP185),"")</f>
        <v/>
      </c>
      <c r="J186" s="1656"/>
      <c r="K186" s="1656"/>
      <c r="L186" s="1656"/>
      <c r="M186" s="1657"/>
      <c r="N186" s="1509" t="s">
        <v>1890</v>
      </c>
      <c r="O186" s="1509" t="s">
        <v>1890</v>
      </c>
      <c r="P186" s="1509" t="s">
        <v>1890</v>
      </c>
      <c r="Q186" s="1509" t="s">
        <v>1890</v>
      </c>
      <c r="R186" s="1509" t="s">
        <v>1890</v>
      </c>
      <c r="S186" s="1509" t="s">
        <v>1890</v>
      </c>
      <c r="T186" s="1509" t="s">
        <v>1890</v>
      </c>
      <c r="U186" s="1509" t="s">
        <v>1890</v>
      </c>
      <c r="V186" s="1509" t="s">
        <v>1890</v>
      </c>
      <c r="W186" s="1509" t="s">
        <v>1890</v>
      </c>
      <c r="X186" s="1509" t="s">
        <v>1890</v>
      </c>
      <c r="Y186" s="1509" t="s">
        <v>1890</v>
      </c>
      <c r="Z186" s="1509" t="s">
        <v>1890</v>
      </c>
      <c r="AA186" s="1509" t="s">
        <v>1890</v>
      </c>
      <c r="AB186" s="1509" t="s">
        <v>1890</v>
      </c>
      <c r="AC186" s="1509" t="s">
        <v>1890</v>
      </c>
      <c r="AD186" s="1509" t="s">
        <v>1890</v>
      </c>
      <c r="AE186" s="1509" t="s">
        <v>1890</v>
      </c>
      <c r="AF186" s="1509" t="s">
        <v>1890</v>
      </c>
      <c r="AG186" s="1509" t="s">
        <v>1890</v>
      </c>
      <c r="AH186" s="1509" t="s">
        <v>1890</v>
      </c>
      <c r="AI186" s="1509" t="s">
        <v>1890</v>
      </c>
      <c r="AJ186" s="1509" t="s">
        <v>1890</v>
      </c>
      <c r="AK186" s="1509" t="s">
        <v>1890</v>
      </c>
      <c r="AL186" s="1509" t="s">
        <v>1890</v>
      </c>
      <c r="AM186" s="1509" t="s">
        <v>1890</v>
      </c>
      <c r="AN186" s="1509" t="s">
        <v>1890</v>
      </c>
      <c r="AO186" s="1509" t="s">
        <v>1890</v>
      </c>
      <c r="AP186" s="1509" t="s">
        <v>1890</v>
      </c>
      <c r="AQ186" s="1509" t="s">
        <v>1890</v>
      </c>
      <c r="AR186" s="1509" t="s">
        <v>1890</v>
      </c>
      <c r="AS186" s="1509" t="s">
        <v>1890</v>
      </c>
      <c r="AT186" s="1509" t="s">
        <v>1890</v>
      </c>
      <c r="AU186" s="1509" t="s">
        <v>1890</v>
      </c>
      <c r="AV186" s="1509" t="s">
        <v>1890</v>
      </c>
      <c r="AW186" s="1509" t="s">
        <v>1890</v>
      </c>
      <c r="AX186" s="1509" t="s">
        <v>1890</v>
      </c>
      <c r="AY186" s="1509" t="s">
        <v>1890</v>
      </c>
      <c r="AZ186" s="1509" t="s">
        <v>1890</v>
      </c>
      <c r="BA186" s="1509" t="s">
        <v>1890</v>
      </c>
      <c r="BB186" s="1509" t="s">
        <v>1890</v>
      </c>
      <c r="BC186" s="1509" t="s">
        <v>1890</v>
      </c>
      <c r="BD186" s="1509" t="s">
        <v>1890</v>
      </c>
      <c r="BE186" s="1509" t="s">
        <v>1890</v>
      </c>
      <c r="BF186" s="1509" t="s">
        <v>1890</v>
      </c>
      <c r="BG186" s="1509" t="s">
        <v>1890</v>
      </c>
      <c r="BH186" s="1509" t="s">
        <v>1890</v>
      </c>
      <c r="BI186" s="1509" t="s">
        <v>1890</v>
      </c>
      <c r="BJ186" s="1509" t="s">
        <v>1890</v>
      </c>
      <c r="BK186" s="1509" t="s">
        <v>1890</v>
      </c>
      <c r="BL186" s="1509" t="s">
        <v>1890</v>
      </c>
      <c r="BM186" s="1509" t="s">
        <v>1890</v>
      </c>
      <c r="BN186" s="1509" t="s">
        <v>1890</v>
      </c>
      <c r="BO186" s="1509" t="s">
        <v>1890</v>
      </c>
      <c r="BP186" s="1509" t="s">
        <v>1890</v>
      </c>
      <c r="BQ186" s="1509" t="s">
        <v>1890</v>
      </c>
      <c r="BR186" s="1509" t="s">
        <v>1890</v>
      </c>
      <c r="BS186" s="1509" t="s">
        <v>1890</v>
      </c>
      <c r="BT186" s="1509" t="s">
        <v>1890</v>
      </c>
      <c r="BU186" s="1509" t="s">
        <v>1890</v>
      </c>
      <c r="BV186" s="1509" t="s">
        <v>1890</v>
      </c>
      <c r="BW186" s="1509" t="s">
        <v>1890</v>
      </c>
      <c r="BX186" s="1509" t="s">
        <v>1890</v>
      </c>
      <c r="BY186" s="1509" t="s">
        <v>1890</v>
      </c>
      <c r="BZ186" s="1509" t="s">
        <v>1890</v>
      </c>
      <c r="CA186" s="1509" t="s">
        <v>1890</v>
      </c>
      <c r="CB186" s="1509" t="s">
        <v>1890</v>
      </c>
      <c r="CC186" s="1509" t="s">
        <v>1890</v>
      </c>
      <c r="CD186" s="1509" t="s">
        <v>1890</v>
      </c>
      <c r="CE186" s="1509" t="s">
        <v>1890</v>
      </c>
      <c r="CF186" s="1509" t="s">
        <v>1890</v>
      </c>
      <c r="CG186" s="1509" t="s">
        <v>1890</v>
      </c>
      <c r="CH186" s="1509" t="s">
        <v>1890</v>
      </c>
      <c r="CI186" s="1509" t="s">
        <v>1890</v>
      </c>
      <c r="CJ186" s="1509" t="s">
        <v>1890</v>
      </c>
      <c r="CK186" s="1509" t="s">
        <v>1890</v>
      </c>
      <c r="CL186" s="1509" t="s">
        <v>1890</v>
      </c>
      <c r="CM186" s="1509" t="s">
        <v>1890</v>
      </c>
      <c r="CN186" s="1509" t="s">
        <v>1890</v>
      </c>
      <c r="CO186" s="1509" t="s">
        <v>1890</v>
      </c>
      <c r="CP186" s="1510" t="s">
        <v>1890</v>
      </c>
      <c r="CQ186" s="1508" t="s">
        <v>1890</v>
      </c>
      <c r="CR186" s="1508" t="s">
        <v>1890</v>
      </c>
      <c r="CS186" s="1508" t="s">
        <v>1890</v>
      </c>
      <c r="CT186" s="1508" t="s">
        <v>1890</v>
      </c>
      <c r="CU186" s="1508" t="s">
        <v>1890</v>
      </c>
      <c r="CV186" s="1508" t="s">
        <v>1890</v>
      </c>
      <c r="CW186" s="1508" t="s">
        <v>1890</v>
      </c>
      <c r="CX186" s="1508" t="s">
        <v>1890</v>
      </c>
      <c r="CY186" s="1508" t="s">
        <v>1890</v>
      </c>
      <c r="CZ186" s="1508" t="s">
        <v>1890</v>
      </c>
      <c r="DA186" s="1508" t="s">
        <v>1890</v>
      </c>
      <c r="DB186" s="1508" t="s">
        <v>1890</v>
      </c>
      <c r="DC186" s="1508" t="s">
        <v>1890</v>
      </c>
      <c r="DD186" s="1508" t="s">
        <v>1890</v>
      </c>
      <c r="DE186" s="1508" t="s">
        <v>1890</v>
      </c>
      <c r="DF186" s="1508" t="s">
        <v>1890</v>
      </c>
      <c r="DG186" s="1508" t="s">
        <v>1890</v>
      </c>
      <c r="DH186" s="1508" t="s">
        <v>1890</v>
      </c>
      <c r="DI186" s="1508" t="s">
        <v>1890</v>
      </c>
      <c r="DJ186" s="1508" t="s">
        <v>1890</v>
      </c>
      <c r="DK186" s="1508" t="s">
        <v>1890</v>
      </c>
      <c r="DL186" s="1508" t="s">
        <v>1890</v>
      </c>
      <c r="DM186" s="1508" t="s">
        <v>1890</v>
      </c>
      <c r="DN186" s="1508" t="s">
        <v>1890</v>
      </c>
      <c r="DO186" s="1508" t="s">
        <v>1890</v>
      </c>
      <c r="DP186" s="1508" t="s">
        <v>1890</v>
      </c>
      <c r="DQ186" s="1508" t="s">
        <v>1890</v>
      </c>
      <c r="DR186" s="1508" t="s">
        <v>1890</v>
      </c>
      <c r="DS186" s="1508" t="s">
        <v>1890</v>
      </c>
      <c r="DT186" s="1233" t="s">
        <v>1890</v>
      </c>
      <c r="DU186" s="1233" t="s">
        <v>1890</v>
      </c>
      <c r="DV186" s="1233" t="s">
        <v>1890</v>
      </c>
      <c r="DW186" s="1233" t="s">
        <v>1890</v>
      </c>
      <c r="DX186" s="1233" t="s">
        <v>1890</v>
      </c>
      <c r="DY186" s="1233" t="s">
        <v>1890</v>
      </c>
    </row>
    <row r="187" spans="2:129" x14ac:dyDescent="0.25">
      <c r="B187" s="1668"/>
      <c r="C187" s="1505" t="s">
        <v>1642</v>
      </c>
      <c r="D187" s="1439" t="s">
        <v>1785</v>
      </c>
      <c r="E187" s="1267" t="s">
        <v>815</v>
      </c>
      <c r="F187" s="1438" t="s">
        <v>1890</v>
      </c>
      <c r="G187" s="1438" t="s">
        <v>1890</v>
      </c>
      <c r="H187" s="1439" t="s">
        <v>84</v>
      </c>
      <c r="I187" s="1476" t="s">
        <v>1890</v>
      </c>
      <c r="J187" s="1477" t="s">
        <v>1890</v>
      </c>
      <c r="K187" s="1477" t="s">
        <v>1890</v>
      </c>
      <c r="L187" s="1477" t="s">
        <v>1890</v>
      </c>
      <c r="M187" s="1477" t="s">
        <v>1890</v>
      </c>
      <c r="N187" s="1509" t="s">
        <v>1890</v>
      </c>
      <c r="O187" s="1509" t="s">
        <v>1890</v>
      </c>
      <c r="P187" s="1509" t="s">
        <v>1890</v>
      </c>
      <c r="Q187" s="1509" t="s">
        <v>1890</v>
      </c>
      <c r="R187" s="1509" t="s">
        <v>1890</v>
      </c>
      <c r="S187" s="1509" t="s">
        <v>1890</v>
      </c>
      <c r="T187" s="1509" t="s">
        <v>1890</v>
      </c>
      <c r="U187" s="1509" t="s">
        <v>1890</v>
      </c>
      <c r="V187" s="1509" t="s">
        <v>1890</v>
      </c>
      <c r="W187" s="1509" t="s">
        <v>1890</v>
      </c>
      <c r="X187" s="1509" t="s">
        <v>1890</v>
      </c>
      <c r="Y187" s="1509" t="s">
        <v>1890</v>
      </c>
      <c r="Z187" s="1509" t="s">
        <v>1890</v>
      </c>
      <c r="AA187" s="1509" t="s">
        <v>1890</v>
      </c>
      <c r="AB187" s="1509" t="s">
        <v>1890</v>
      </c>
      <c r="AC187" s="1509" t="s">
        <v>1890</v>
      </c>
      <c r="AD187" s="1509" t="s">
        <v>1890</v>
      </c>
      <c r="AE187" s="1509" t="s">
        <v>1890</v>
      </c>
      <c r="AF187" s="1509" t="s">
        <v>1890</v>
      </c>
      <c r="AG187" s="1509" t="s">
        <v>1890</v>
      </c>
      <c r="AH187" s="1509" t="s">
        <v>1890</v>
      </c>
      <c r="AI187" s="1509" t="s">
        <v>1890</v>
      </c>
      <c r="AJ187" s="1509" t="s">
        <v>1890</v>
      </c>
      <c r="AK187" s="1509" t="s">
        <v>1890</v>
      </c>
      <c r="AL187" s="1509" t="s">
        <v>1890</v>
      </c>
      <c r="AM187" s="1509" t="s">
        <v>1890</v>
      </c>
      <c r="AN187" s="1509" t="s">
        <v>1890</v>
      </c>
      <c r="AO187" s="1509" t="s">
        <v>1890</v>
      </c>
      <c r="AP187" s="1509" t="s">
        <v>1890</v>
      </c>
      <c r="AQ187" s="1509" t="s">
        <v>1890</v>
      </c>
      <c r="AR187" s="1509" t="s">
        <v>1890</v>
      </c>
      <c r="AS187" s="1509" t="s">
        <v>1890</v>
      </c>
      <c r="AT187" s="1509" t="s">
        <v>1890</v>
      </c>
      <c r="AU187" s="1509" t="s">
        <v>1890</v>
      </c>
      <c r="AV187" s="1509" t="s">
        <v>1890</v>
      </c>
      <c r="AW187" s="1509" t="s">
        <v>1890</v>
      </c>
      <c r="AX187" s="1509" t="s">
        <v>1890</v>
      </c>
      <c r="AY187" s="1509" t="s">
        <v>1890</v>
      </c>
      <c r="AZ187" s="1509" t="s">
        <v>1890</v>
      </c>
      <c r="BA187" s="1509" t="s">
        <v>1890</v>
      </c>
      <c r="BB187" s="1509" t="s">
        <v>1890</v>
      </c>
      <c r="BC187" s="1509" t="s">
        <v>1890</v>
      </c>
      <c r="BD187" s="1509" t="s">
        <v>1890</v>
      </c>
      <c r="BE187" s="1509" t="s">
        <v>1890</v>
      </c>
      <c r="BF187" s="1509" t="s">
        <v>1890</v>
      </c>
      <c r="BG187" s="1509" t="s">
        <v>1890</v>
      </c>
      <c r="BH187" s="1509" t="s">
        <v>1890</v>
      </c>
      <c r="BI187" s="1509" t="s">
        <v>1890</v>
      </c>
      <c r="BJ187" s="1509" t="s">
        <v>1890</v>
      </c>
      <c r="BK187" s="1509" t="s">
        <v>1890</v>
      </c>
      <c r="BL187" s="1509" t="s">
        <v>1890</v>
      </c>
      <c r="BM187" s="1509" t="s">
        <v>1890</v>
      </c>
      <c r="BN187" s="1509" t="s">
        <v>1890</v>
      </c>
      <c r="BO187" s="1509" t="s">
        <v>1890</v>
      </c>
      <c r="BP187" s="1509" t="s">
        <v>1890</v>
      </c>
      <c r="BQ187" s="1509" t="s">
        <v>1890</v>
      </c>
      <c r="BR187" s="1509" t="s">
        <v>1890</v>
      </c>
      <c r="BS187" s="1509" t="s">
        <v>1890</v>
      </c>
      <c r="BT187" s="1509" t="s">
        <v>1890</v>
      </c>
      <c r="BU187" s="1509" t="s">
        <v>1890</v>
      </c>
      <c r="BV187" s="1509" t="s">
        <v>1890</v>
      </c>
      <c r="BW187" s="1509" t="s">
        <v>1890</v>
      </c>
      <c r="BX187" s="1509" t="s">
        <v>1890</v>
      </c>
      <c r="BY187" s="1509" t="s">
        <v>1890</v>
      </c>
      <c r="BZ187" s="1509" t="s">
        <v>1890</v>
      </c>
      <c r="CA187" s="1509" t="s">
        <v>1890</v>
      </c>
      <c r="CB187" s="1509" t="s">
        <v>1890</v>
      </c>
      <c r="CC187" s="1509" t="s">
        <v>1890</v>
      </c>
      <c r="CD187" s="1509" t="s">
        <v>1890</v>
      </c>
      <c r="CE187" s="1509" t="s">
        <v>1890</v>
      </c>
      <c r="CF187" s="1509" t="s">
        <v>1890</v>
      </c>
      <c r="CG187" s="1509" t="s">
        <v>1890</v>
      </c>
      <c r="CH187" s="1509" t="s">
        <v>1890</v>
      </c>
      <c r="CI187" s="1509" t="s">
        <v>1890</v>
      </c>
      <c r="CJ187" s="1509" t="s">
        <v>1890</v>
      </c>
      <c r="CK187" s="1509" t="s">
        <v>1890</v>
      </c>
      <c r="CL187" s="1509" t="s">
        <v>1890</v>
      </c>
      <c r="CM187" s="1509" t="s">
        <v>1890</v>
      </c>
      <c r="CN187" s="1509" t="s">
        <v>1890</v>
      </c>
      <c r="CO187" s="1509" t="s">
        <v>1890</v>
      </c>
      <c r="CP187" s="1510" t="s">
        <v>1890</v>
      </c>
      <c r="CQ187" s="1508" t="s">
        <v>1890</v>
      </c>
      <c r="CR187" s="1508" t="s">
        <v>1890</v>
      </c>
      <c r="CS187" s="1508" t="s">
        <v>1890</v>
      </c>
      <c r="CT187" s="1508" t="s">
        <v>1890</v>
      </c>
      <c r="CU187" s="1508" t="s">
        <v>1890</v>
      </c>
      <c r="CV187" s="1508" t="s">
        <v>1890</v>
      </c>
      <c r="CW187" s="1508" t="s">
        <v>1890</v>
      </c>
      <c r="CX187" s="1508" t="s">
        <v>1890</v>
      </c>
      <c r="CY187" s="1508" t="s">
        <v>1890</v>
      </c>
      <c r="CZ187" s="1508" t="s">
        <v>1890</v>
      </c>
      <c r="DA187" s="1508" t="s">
        <v>1890</v>
      </c>
      <c r="DB187" s="1508" t="s">
        <v>1890</v>
      </c>
      <c r="DC187" s="1508" t="s">
        <v>1890</v>
      </c>
      <c r="DD187" s="1508" t="s">
        <v>1890</v>
      </c>
      <c r="DE187" s="1508" t="s">
        <v>1890</v>
      </c>
      <c r="DF187" s="1508" t="s">
        <v>1890</v>
      </c>
      <c r="DG187" s="1508" t="s">
        <v>1890</v>
      </c>
      <c r="DH187" s="1508" t="s">
        <v>1890</v>
      </c>
      <c r="DI187" s="1508" t="s">
        <v>1890</v>
      </c>
      <c r="DJ187" s="1508" t="s">
        <v>1890</v>
      </c>
      <c r="DK187" s="1508" t="s">
        <v>1890</v>
      </c>
      <c r="DL187" s="1508" t="s">
        <v>1890</v>
      </c>
      <c r="DM187" s="1508" t="s">
        <v>1890</v>
      </c>
      <c r="DN187" s="1508" t="s">
        <v>1890</v>
      </c>
      <c r="DO187" s="1508" t="s">
        <v>1890</v>
      </c>
      <c r="DP187" s="1508" t="s">
        <v>1890</v>
      </c>
      <c r="DQ187" s="1508" t="s">
        <v>1890</v>
      </c>
      <c r="DR187" s="1508" t="s">
        <v>1890</v>
      </c>
      <c r="DS187" s="1508" t="s">
        <v>1890</v>
      </c>
      <c r="DT187" s="1233" t="s">
        <v>1890</v>
      </c>
      <c r="DU187" s="1233" t="s">
        <v>1890</v>
      </c>
      <c r="DV187" s="1233" t="s">
        <v>1890</v>
      </c>
      <c r="DW187" s="1233" t="s">
        <v>1890</v>
      </c>
      <c r="DX187" s="1233" t="s">
        <v>1890</v>
      </c>
      <c r="DY187" s="1233" t="s">
        <v>1890</v>
      </c>
    </row>
    <row r="188" spans="2:129" x14ac:dyDescent="0.25">
      <c r="B188" s="1668"/>
      <c r="C188" s="1505" t="s">
        <v>1642</v>
      </c>
      <c r="D188" s="1439" t="s">
        <v>1785</v>
      </c>
      <c r="E188" s="1267" t="s">
        <v>812</v>
      </c>
      <c r="F188" s="1438" t="s">
        <v>1890</v>
      </c>
      <c r="G188" s="1438" t="s">
        <v>1890</v>
      </c>
      <c r="H188" s="1439" t="s">
        <v>84</v>
      </c>
      <c r="I188" s="1476" t="s">
        <v>1890</v>
      </c>
      <c r="J188" s="1477" t="s">
        <v>1890</v>
      </c>
      <c r="K188" s="1477" t="s">
        <v>1890</v>
      </c>
      <c r="L188" s="1477" t="s">
        <v>1890</v>
      </c>
      <c r="M188" s="1477" t="s">
        <v>1890</v>
      </c>
      <c r="N188" s="1509" t="s">
        <v>1890</v>
      </c>
      <c r="O188" s="1509" t="s">
        <v>1890</v>
      </c>
      <c r="P188" s="1509" t="s">
        <v>1890</v>
      </c>
      <c r="Q188" s="1509" t="s">
        <v>1890</v>
      </c>
      <c r="R188" s="1509" t="s">
        <v>1890</v>
      </c>
      <c r="S188" s="1509" t="s">
        <v>1890</v>
      </c>
      <c r="T188" s="1509" t="s">
        <v>1890</v>
      </c>
      <c r="U188" s="1509" t="s">
        <v>1890</v>
      </c>
      <c r="V188" s="1509" t="s">
        <v>1890</v>
      </c>
      <c r="W188" s="1509" t="s">
        <v>1890</v>
      </c>
      <c r="X188" s="1509" t="s">
        <v>1890</v>
      </c>
      <c r="Y188" s="1509" t="s">
        <v>1890</v>
      </c>
      <c r="Z188" s="1509" t="s">
        <v>1890</v>
      </c>
      <c r="AA188" s="1509" t="s">
        <v>1890</v>
      </c>
      <c r="AB188" s="1509" t="s">
        <v>1890</v>
      </c>
      <c r="AC188" s="1509" t="s">
        <v>1890</v>
      </c>
      <c r="AD188" s="1509" t="s">
        <v>1890</v>
      </c>
      <c r="AE188" s="1509" t="s">
        <v>1890</v>
      </c>
      <c r="AF188" s="1509" t="s">
        <v>1890</v>
      </c>
      <c r="AG188" s="1509" t="s">
        <v>1890</v>
      </c>
      <c r="AH188" s="1509" t="s">
        <v>1890</v>
      </c>
      <c r="AI188" s="1509" t="s">
        <v>1890</v>
      </c>
      <c r="AJ188" s="1509" t="s">
        <v>1890</v>
      </c>
      <c r="AK188" s="1509" t="s">
        <v>1890</v>
      </c>
      <c r="AL188" s="1509" t="s">
        <v>1890</v>
      </c>
      <c r="AM188" s="1509" t="s">
        <v>1890</v>
      </c>
      <c r="AN188" s="1509" t="s">
        <v>1890</v>
      </c>
      <c r="AO188" s="1509" t="s">
        <v>1890</v>
      </c>
      <c r="AP188" s="1509" t="s">
        <v>1890</v>
      </c>
      <c r="AQ188" s="1509" t="s">
        <v>1890</v>
      </c>
      <c r="AR188" s="1509" t="s">
        <v>1890</v>
      </c>
      <c r="AS188" s="1509" t="s">
        <v>1890</v>
      </c>
      <c r="AT188" s="1509" t="s">
        <v>1890</v>
      </c>
      <c r="AU188" s="1509" t="s">
        <v>1890</v>
      </c>
      <c r="AV188" s="1509" t="s">
        <v>1890</v>
      </c>
      <c r="AW188" s="1509" t="s">
        <v>1890</v>
      </c>
      <c r="AX188" s="1509" t="s">
        <v>1890</v>
      </c>
      <c r="AY188" s="1509" t="s">
        <v>1890</v>
      </c>
      <c r="AZ188" s="1509" t="s">
        <v>1890</v>
      </c>
      <c r="BA188" s="1509" t="s">
        <v>1890</v>
      </c>
      <c r="BB188" s="1509" t="s">
        <v>1890</v>
      </c>
      <c r="BC188" s="1509" t="s">
        <v>1890</v>
      </c>
      <c r="BD188" s="1509" t="s">
        <v>1890</v>
      </c>
      <c r="BE188" s="1509" t="s">
        <v>1890</v>
      </c>
      <c r="BF188" s="1509" t="s">
        <v>1890</v>
      </c>
      <c r="BG188" s="1509" t="s">
        <v>1890</v>
      </c>
      <c r="BH188" s="1509" t="s">
        <v>1890</v>
      </c>
      <c r="BI188" s="1509" t="s">
        <v>1890</v>
      </c>
      <c r="BJ188" s="1509" t="s">
        <v>1890</v>
      </c>
      <c r="BK188" s="1509" t="s">
        <v>1890</v>
      </c>
      <c r="BL188" s="1509" t="s">
        <v>1890</v>
      </c>
      <c r="BM188" s="1509" t="s">
        <v>1890</v>
      </c>
      <c r="BN188" s="1509" t="s">
        <v>1890</v>
      </c>
      <c r="BO188" s="1509" t="s">
        <v>1890</v>
      </c>
      <c r="BP188" s="1509" t="s">
        <v>1890</v>
      </c>
      <c r="BQ188" s="1509" t="s">
        <v>1890</v>
      </c>
      <c r="BR188" s="1509" t="s">
        <v>1890</v>
      </c>
      <c r="BS188" s="1509" t="s">
        <v>1890</v>
      </c>
      <c r="BT188" s="1509" t="s">
        <v>1890</v>
      </c>
      <c r="BU188" s="1509" t="s">
        <v>1890</v>
      </c>
      <c r="BV188" s="1509" t="s">
        <v>1890</v>
      </c>
      <c r="BW188" s="1509" t="s">
        <v>1890</v>
      </c>
      <c r="BX188" s="1509" t="s">
        <v>1890</v>
      </c>
      <c r="BY188" s="1509" t="s">
        <v>1890</v>
      </c>
      <c r="BZ188" s="1509" t="s">
        <v>1890</v>
      </c>
      <c r="CA188" s="1509" t="s">
        <v>1890</v>
      </c>
      <c r="CB188" s="1509" t="s">
        <v>1890</v>
      </c>
      <c r="CC188" s="1509" t="s">
        <v>1890</v>
      </c>
      <c r="CD188" s="1509" t="s">
        <v>1890</v>
      </c>
      <c r="CE188" s="1509" t="s">
        <v>1890</v>
      </c>
      <c r="CF188" s="1509" t="s">
        <v>1890</v>
      </c>
      <c r="CG188" s="1509" t="s">
        <v>1890</v>
      </c>
      <c r="CH188" s="1509" t="s">
        <v>1890</v>
      </c>
      <c r="CI188" s="1509" t="s">
        <v>1890</v>
      </c>
      <c r="CJ188" s="1509" t="s">
        <v>1890</v>
      </c>
      <c r="CK188" s="1509" t="s">
        <v>1890</v>
      </c>
      <c r="CL188" s="1509" t="s">
        <v>1890</v>
      </c>
      <c r="CM188" s="1509" t="s">
        <v>1890</v>
      </c>
      <c r="CN188" s="1509" t="s">
        <v>1890</v>
      </c>
      <c r="CO188" s="1509" t="s">
        <v>1890</v>
      </c>
      <c r="CP188" s="1510" t="s">
        <v>1890</v>
      </c>
      <c r="CQ188" s="1508" t="s">
        <v>1890</v>
      </c>
      <c r="CR188" s="1508" t="s">
        <v>1890</v>
      </c>
      <c r="CS188" s="1508" t="s">
        <v>1890</v>
      </c>
      <c r="CT188" s="1508" t="s">
        <v>1890</v>
      </c>
      <c r="CU188" s="1508" t="s">
        <v>1890</v>
      </c>
      <c r="CV188" s="1508" t="s">
        <v>1890</v>
      </c>
      <c r="CW188" s="1508" t="s">
        <v>1890</v>
      </c>
      <c r="CX188" s="1508" t="s">
        <v>1890</v>
      </c>
      <c r="CY188" s="1508" t="s">
        <v>1890</v>
      </c>
      <c r="CZ188" s="1508" t="s">
        <v>1890</v>
      </c>
      <c r="DA188" s="1508" t="s">
        <v>1890</v>
      </c>
      <c r="DB188" s="1508" t="s">
        <v>1890</v>
      </c>
      <c r="DC188" s="1508" t="s">
        <v>1890</v>
      </c>
      <c r="DD188" s="1508" t="s">
        <v>1890</v>
      </c>
      <c r="DE188" s="1508" t="s">
        <v>1890</v>
      </c>
      <c r="DF188" s="1508" t="s">
        <v>1890</v>
      </c>
      <c r="DG188" s="1508" t="s">
        <v>1890</v>
      </c>
      <c r="DH188" s="1508" t="s">
        <v>1890</v>
      </c>
      <c r="DI188" s="1508" t="s">
        <v>1890</v>
      </c>
      <c r="DJ188" s="1508" t="s">
        <v>1890</v>
      </c>
      <c r="DK188" s="1508" t="s">
        <v>1890</v>
      </c>
      <c r="DL188" s="1508" t="s">
        <v>1890</v>
      </c>
      <c r="DM188" s="1508" t="s">
        <v>1890</v>
      </c>
      <c r="DN188" s="1508" t="s">
        <v>1890</v>
      </c>
      <c r="DO188" s="1508" t="s">
        <v>1890</v>
      </c>
      <c r="DP188" s="1508" t="s">
        <v>1890</v>
      </c>
      <c r="DQ188" s="1508" t="s">
        <v>1890</v>
      </c>
      <c r="DR188" s="1508" t="s">
        <v>1890</v>
      </c>
      <c r="DS188" s="1508" t="s">
        <v>1890</v>
      </c>
      <c r="DT188" s="1233" t="s">
        <v>1890</v>
      </c>
      <c r="DU188" s="1233" t="s">
        <v>1890</v>
      </c>
      <c r="DV188" s="1233" t="s">
        <v>1890</v>
      </c>
      <c r="DW188" s="1233" t="s">
        <v>1890</v>
      </c>
      <c r="DX188" s="1233" t="s">
        <v>1890</v>
      </c>
      <c r="DY188" s="1233" t="s">
        <v>1890</v>
      </c>
    </row>
    <row r="189" spans="2:129" x14ac:dyDescent="0.25">
      <c r="B189" s="1668"/>
      <c r="C189" s="1505" t="s">
        <v>1642</v>
      </c>
      <c r="D189" s="1439" t="s">
        <v>1785</v>
      </c>
      <c r="E189" s="1267" t="s">
        <v>813</v>
      </c>
      <c r="F189" s="1438" t="s">
        <v>1890</v>
      </c>
      <c r="G189" s="1438" t="s">
        <v>1890</v>
      </c>
      <c r="H189" s="1439" t="s">
        <v>84</v>
      </c>
      <c r="I189" s="1476" t="s">
        <v>1890</v>
      </c>
      <c r="J189" s="1477" t="s">
        <v>1890</v>
      </c>
      <c r="K189" s="1477" t="s">
        <v>1890</v>
      </c>
      <c r="L189" s="1477" t="s">
        <v>1890</v>
      </c>
      <c r="M189" s="1477" t="s">
        <v>1890</v>
      </c>
      <c r="N189" s="1509" t="s">
        <v>1890</v>
      </c>
      <c r="O189" s="1509" t="s">
        <v>1890</v>
      </c>
      <c r="P189" s="1509" t="s">
        <v>1890</v>
      </c>
      <c r="Q189" s="1509" t="s">
        <v>1890</v>
      </c>
      <c r="R189" s="1509" t="s">
        <v>1890</v>
      </c>
      <c r="S189" s="1509" t="s">
        <v>1890</v>
      </c>
      <c r="T189" s="1509" t="s">
        <v>1890</v>
      </c>
      <c r="U189" s="1509" t="s">
        <v>1890</v>
      </c>
      <c r="V189" s="1509" t="s">
        <v>1890</v>
      </c>
      <c r="W189" s="1509" t="s">
        <v>1890</v>
      </c>
      <c r="X189" s="1509" t="s">
        <v>1890</v>
      </c>
      <c r="Y189" s="1509" t="s">
        <v>1890</v>
      </c>
      <c r="Z189" s="1509" t="s">
        <v>1890</v>
      </c>
      <c r="AA189" s="1509" t="s">
        <v>1890</v>
      </c>
      <c r="AB189" s="1509" t="s">
        <v>1890</v>
      </c>
      <c r="AC189" s="1509" t="s">
        <v>1890</v>
      </c>
      <c r="AD189" s="1509" t="s">
        <v>1890</v>
      </c>
      <c r="AE189" s="1509" t="s">
        <v>1890</v>
      </c>
      <c r="AF189" s="1509" t="s">
        <v>1890</v>
      </c>
      <c r="AG189" s="1509" t="s">
        <v>1890</v>
      </c>
      <c r="AH189" s="1509" t="s">
        <v>1890</v>
      </c>
      <c r="AI189" s="1509" t="s">
        <v>1890</v>
      </c>
      <c r="AJ189" s="1509" t="s">
        <v>1890</v>
      </c>
      <c r="AK189" s="1509" t="s">
        <v>1890</v>
      </c>
      <c r="AL189" s="1509" t="s">
        <v>1890</v>
      </c>
      <c r="AM189" s="1509" t="s">
        <v>1890</v>
      </c>
      <c r="AN189" s="1509" t="s">
        <v>1890</v>
      </c>
      <c r="AO189" s="1509" t="s">
        <v>1890</v>
      </c>
      <c r="AP189" s="1509" t="s">
        <v>1890</v>
      </c>
      <c r="AQ189" s="1509" t="s">
        <v>1890</v>
      </c>
      <c r="AR189" s="1509" t="s">
        <v>1890</v>
      </c>
      <c r="AS189" s="1509" t="s">
        <v>1890</v>
      </c>
      <c r="AT189" s="1509" t="s">
        <v>1890</v>
      </c>
      <c r="AU189" s="1509" t="s">
        <v>1890</v>
      </c>
      <c r="AV189" s="1509" t="s">
        <v>1890</v>
      </c>
      <c r="AW189" s="1509" t="s">
        <v>1890</v>
      </c>
      <c r="AX189" s="1509" t="s">
        <v>1890</v>
      </c>
      <c r="AY189" s="1509" t="s">
        <v>1890</v>
      </c>
      <c r="AZ189" s="1509" t="s">
        <v>1890</v>
      </c>
      <c r="BA189" s="1509" t="s">
        <v>1890</v>
      </c>
      <c r="BB189" s="1509" t="s">
        <v>1890</v>
      </c>
      <c r="BC189" s="1509" t="s">
        <v>1890</v>
      </c>
      <c r="BD189" s="1509" t="s">
        <v>1890</v>
      </c>
      <c r="BE189" s="1509" t="s">
        <v>1890</v>
      </c>
      <c r="BF189" s="1509" t="s">
        <v>1890</v>
      </c>
      <c r="BG189" s="1509" t="s">
        <v>1890</v>
      </c>
      <c r="BH189" s="1509" t="s">
        <v>1890</v>
      </c>
      <c r="BI189" s="1509" t="s">
        <v>1890</v>
      </c>
      <c r="BJ189" s="1509" t="s">
        <v>1890</v>
      </c>
      <c r="BK189" s="1509" t="s">
        <v>1890</v>
      </c>
      <c r="BL189" s="1509" t="s">
        <v>1890</v>
      </c>
      <c r="BM189" s="1509" t="s">
        <v>1890</v>
      </c>
      <c r="BN189" s="1509" t="s">
        <v>1890</v>
      </c>
      <c r="BO189" s="1509" t="s">
        <v>1890</v>
      </c>
      <c r="BP189" s="1509" t="s">
        <v>1890</v>
      </c>
      <c r="BQ189" s="1509" t="s">
        <v>1890</v>
      </c>
      <c r="BR189" s="1509" t="s">
        <v>1890</v>
      </c>
      <c r="BS189" s="1509" t="s">
        <v>1890</v>
      </c>
      <c r="BT189" s="1509" t="s">
        <v>1890</v>
      </c>
      <c r="BU189" s="1509" t="s">
        <v>1890</v>
      </c>
      <c r="BV189" s="1509" t="s">
        <v>1890</v>
      </c>
      <c r="BW189" s="1509" t="s">
        <v>1890</v>
      </c>
      <c r="BX189" s="1509" t="s">
        <v>1890</v>
      </c>
      <c r="BY189" s="1509" t="s">
        <v>1890</v>
      </c>
      <c r="BZ189" s="1509" t="s">
        <v>1890</v>
      </c>
      <c r="CA189" s="1509" t="s">
        <v>1890</v>
      </c>
      <c r="CB189" s="1509" t="s">
        <v>1890</v>
      </c>
      <c r="CC189" s="1509" t="s">
        <v>1890</v>
      </c>
      <c r="CD189" s="1509" t="s">
        <v>1890</v>
      </c>
      <c r="CE189" s="1509" t="s">
        <v>1890</v>
      </c>
      <c r="CF189" s="1509" t="s">
        <v>1890</v>
      </c>
      <c r="CG189" s="1509" t="s">
        <v>1890</v>
      </c>
      <c r="CH189" s="1509" t="s">
        <v>1890</v>
      </c>
      <c r="CI189" s="1509" t="s">
        <v>1890</v>
      </c>
      <c r="CJ189" s="1509" t="s">
        <v>1890</v>
      </c>
      <c r="CK189" s="1509" t="s">
        <v>1890</v>
      </c>
      <c r="CL189" s="1509" t="s">
        <v>1890</v>
      </c>
      <c r="CM189" s="1509" t="s">
        <v>1890</v>
      </c>
      <c r="CN189" s="1509" t="s">
        <v>1890</v>
      </c>
      <c r="CO189" s="1509" t="s">
        <v>1890</v>
      </c>
      <c r="CP189" s="1510" t="s">
        <v>1890</v>
      </c>
      <c r="CQ189" s="1508" t="s">
        <v>1890</v>
      </c>
      <c r="CR189" s="1508" t="s">
        <v>1890</v>
      </c>
      <c r="CS189" s="1508" t="s">
        <v>1890</v>
      </c>
      <c r="CT189" s="1508" t="s">
        <v>1890</v>
      </c>
      <c r="CU189" s="1508" t="s">
        <v>1890</v>
      </c>
      <c r="CV189" s="1508" t="s">
        <v>1890</v>
      </c>
      <c r="CW189" s="1508" t="s">
        <v>1890</v>
      </c>
      <c r="CX189" s="1508" t="s">
        <v>1890</v>
      </c>
      <c r="CY189" s="1508" t="s">
        <v>1890</v>
      </c>
      <c r="CZ189" s="1508" t="s">
        <v>1890</v>
      </c>
      <c r="DA189" s="1508" t="s">
        <v>1890</v>
      </c>
      <c r="DB189" s="1508" t="s">
        <v>1890</v>
      </c>
      <c r="DC189" s="1508" t="s">
        <v>1890</v>
      </c>
      <c r="DD189" s="1508" t="s">
        <v>1890</v>
      </c>
      <c r="DE189" s="1508" t="s">
        <v>1890</v>
      </c>
      <c r="DF189" s="1508" t="s">
        <v>1890</v>
      </c>
      <c r="DG189" s="1508" t="s">
        <v>1890</v>
      </c>
      <c r="DH189" s="1508" t="s">
        <v>1890</v>
      </c>
      <c r="DI189" s="1508" t="s">
        <v>1890</v>
      </c>
      <c r="DJ189" s="1508" t="s">
        <v>1890</v>
      </c>
      <c r="DK189" s="1508" t="s">
        <v>1890</v>
      </c>
      <c r="DL189" s="1508" t="s">
        <v>1890</v>
      </c>
      <c r="DM189" s="1508" t="s">
        <v>1890</v>
      </c>
      <c r="DN189" s="1508" t="s">
        <v>1890</v>
      </c>
      <c r="DO189" s="1508" t="s">
        <v>1890</v>
      </c>
      <c r="DP189" s="1508" t="s">
        <v>1890</v>
      </c>
      <c r="DQ189" s="1508" t="s">
        <v>1890</v>
      </c>
      <c r="DR189" s="1508" t="s">
        <v>1890</v>
      </c>
      <c r="DS189" s="1508" t="s">
        <v>1890</v>
      </c>
      <c r="DT189" s="1233" t="s">
        <v>1890</v>
      </c>
      <c r="DU189" s="1233" t="s">
        <v>1890</v>
      </c>
      <c r="DV189" s="1233" t="s">
        <v>1890</v>
      </c>
      <c r="DW189" s="1233" t="s">
        <v>1890</v>
      </c>
      <c r="DX189" s="1233" t="s">
        <v>1890</v>
      </c>
      <c r="DY189" s="1233" t="s">
        <v>1890</v>
      </c>
    </row>
    <row r="190" spans="2:129" x14ac:dyDescent="0.25">
      <c r="B190" s="1668"/>
      <c r="C190" s="1505" t="s">
        <v>1642</v>
      </c>
      <c r="D190" s="1439" t="s">
        <v>1785</v>
      </c>
      <c r="E190" s="1267" t="s">
        <v>831</v>
      </c>
      <c r="F190" s="1438" t="s">
        <v>1890</v>
      </c>
      <c r="G190" s="1438" t="s">
        <v>1890</v>
      </c>
      <c r="H190" s="1439" t="s">
        <v>84</v>
      </c>
      <c r="I190" s="1476" t="s">
        <v>1890</v>
      </c>
      <c r="J190" s="1477" t="s">
        <v>1890</v>
      </c>
      <c r="K190" s="1477" t="s">
        <v>1890</v>
      </c>
      <c r="L190" s="1477" t="s">
        <v>1890</v>
      </c>
      <c r="M190" s="1477" t="s">
        <v>1890</v>
      </c>
      <c r="N190" s="1509" t="s">
        <v>1890</v>
      </c>
      <c r="O190" s="1509">
        <v>3.5000000000000003E-2</v>
      </c>
      <c r="P190" s="1509">
        <v>3.5000000000000003E-2</v>
      </c>
      <c r="Q190" s="1509">
        <v>3.5000000000000003E-2</v>
      </c>
      <c r="R190" s="1509">
        <v>3.5000000000000003E-2</v>
      </c>
      <c r="S190" s="1509">
        <v>3.5000000000000003E-2</v>
      </c>
      <c r="T190" s="1509">
        <v>3.5000000000000003E-2</v>
      </c>
      <c r="U190" s="1509">
        <v>3.5000000000000003E-2</v>
      </c>
      <c r="V190" s="1509">
        <v>3.5000000000000003E-2</v>
      </c>
      <c r="W190" s="1509">
        <v>3.5000000000000003E-2</v>
      </c>
      <c r="X190" s="1509">
        <v>3.5000000000000003E-2</v>
      </c>
      <c r="Y190" s="1509">
        <v>3.5000000000000003E-2</v>
      </c>
      <c r="Z190" s="1509">
        <v>3.5000000000000003E-2</v>
      </c>
      <c r="AA190" s="1509">
        <v>3.5000000000000003E-2</v>
      </c>
      <c r="AB190" s="1509">
        <v>3.5000000000000003E-2</v>
      </c>
      <c r="AC190" s="1509">
        <v>3.5000000000000003E-2</v>
      </c>
      <c r="AD190" s="1509">
        <v>3.5000000000000003E-2</v>
      </c>
      <c r="AE190" s="1509">
        <v>3.5000000000000003E-2</v>
      </c>
      <c r="AF190" s="1509">
        <v>3.5000000000000003E-2</v>
      </c>
      <c r="AG190" s="1509">
        <v>3.5000000000000003E-2</v>
      </c>
      <c r="AH190" s="1509">
        <v>3.5000000000000003E-2</v>
      </c>
      <c r="AI190" s="1509">
        <v>3.5000000000000003E-2</v>
      </c>
      <c r="AJ190" s="1509">
        <v>3.5000000000000003E-2</v>
      </c>
      <c r="AK190" s="1509">
        <v>3.5000000000000003E-2</v>
      </c>
      <c r="AL190" s="1509">
        <v>3.5000000000000003E-2</v>
      </c>
      <c r="AM190" s="1509">
        <v>3.5000000000000003E-2</v>
      </c>
      <c r="AN190" s="1509">
        <v>3.5000000000000003E-2</v>
      </c>
      <c r="AO190" s="1509">
        <v>3.5000000000000003E-2</v>
      </c>
      <c r="AP190" s="1509">
        <v>3.5000000000000003E-2</v>
      </c>
      <c r="AQ190" s="1509">
        <v>3.5000000000000003E-2</v>
      </c>
      <c r="AR190" s="1509">
        <v>3.5000000000000003E-2</v>
      </c>
      <c r="AS190" s="1509">
        <v>0.03</v>
      </c>
      <c r="AT190" s="1509">
        <v>0.03</v>
      </c>
      <c r="AU190" s="1509">
        <v>0.03</v>
      </c>
      <c r="AV190" s="1509">
        <v>0.03</v>
      </c>
      <c r="AW190" s="1509">
        <v>0.03</v>
      </c>
      <c r="AX190" s="1509">
        <v>0.03</v>
      </c>
      <c r="AY190" s="1509">
        <v>0.03</v>
      </c>
      <c r="AZ190" s="1509">
        <v>0.03</v>
      </c>
      <c r="BA190" s="1509">
        <v>0.03</v>
      </c>
      <c r="BB190" s="1509">
        <v>0.03</v>
      </c>
      <c r="BC190" s="1509">
        <v>0.03</v>
      </c>
      <c r="BD190" s="1509">
        <v>0.03</v>
      </c>
      <c r="BE190" s="1509">
        <v>0.03</v>
      </c>
      <c r="BF190" s="1509">
        <v>0.03</v>
      </c>
      <c r="BG190" s="1509">
        <v>0.03</v>
      </c>
      <c r="BH190" s="1509">
        <v>0.03</v>
      </c>
      <c r="BI190" s="1509">
        <v>0.03</v>
      </c>
      <c r="BJ190" s="1509">
        <v>0.03</v>
      </c>
      <c r="BK190" s="1509">
        <v>0.03</v>
      </c>
      <c r="BL190" s="1509">
        <v>0.03</v>
      </c>
      <c r="BM190" s="1509">
        <v>0.03</v>
      </c>
      <c r="BN190" s="1509">
        <v>0.03</v>
      </c>
      <c r="BO190" s="1509">
        <v>0.03</v>
      </c>
      <c r="BP190" s="1509">
        <v>0.03</v>
      </c>
      <c r="BQ190" s="1509">
        <v>0.03</v>
      </c>
      <c r="BR190" s="1509">
        <v>0.03</v>
      </c>
      <c r="BS190" s="1509">
        <v>0.03</v>
      </c>
      <c r="BT190" s="1509">
        <v>0.03</v>
      </c>
      <c r="BU190" s="1509">
        <v>0.03</v>
      </c>
      <c r="BV190" s="1509">
        <v>0.03</v>
      </c>
      <c r="BW190" s="1509">
        <v>0.03</v>
      </c>
      <c r="BX190" s="1509">
        <v>0.03</v>
      </c>
      <c r="BY190" s="1509">
        <v>0.03</v>
      </c>
      <c r="BZ190" s="1509">
        <v>0.03</v>
      </c>
      <c r="CA190" s="1509">
        <v>0.03</v>
      </c>
      <c r="CB190" s="1509">
        <v>0.03</v>
      </c>
      <c r="CC190" s="1509">
        <v>0.03</v>
      </c>
      <c r="CD190" s="1509">
        <v>0.03</v>
      </c>
      <c r="CE190" s="1509">
        <v>0.03</v>
      </c>
      <c r="CF190" s="1509">
        <v>0.03</v>
      </c>
      <c r="CG190" s="1509">
        <v>0.03</v>
      </c>
      <c r="CH190" s="1509">
        <v>0.03</v>
      </c>
      <c r="CI190" s="1509">
        <v>0.03</v>
      </c>
      <c r="CJ190" s="1509">
        <v>0.03</v>
      </c>
      <c r="CK190" s="1509">
        <v>0.03</v>
      </c>
      <c r="CL190" s="1509">
        <v>2.5000000000000001E-2</v>
      </c>
      <c r="CM190" s="1509">
        <v>2.5000000000000001E-2</v>
      </c>
      <c r="CN190" s="1509">
        <v>2.5000000000000001E-2</v>
      </c>
      <c r="CO190" s="1509">
        <v>2.5000000000000001E-2</v>
      </c>
      <c r="CP190" s="1510">
        <v>2.5000000000000001E-2</v>
      </c>
      <c r="CQ190" s="1508" t="s">
        <v>1890</v>
      </c>
      <c r="CR190" s="1508" t="s">
        <v>1890</v>
      </c>
      <c r="CS190" s="1508" t="s">
        <v>1890</v>
      </c>
      <c r="CT190" s="1508" t="s">
        <v>1890</v>
      </c>
      <c r="CU190" s="1508" t="s">
        <v>1890</v>
      </c>
      <c r="CV190" s="1508" t="s">
        <v>1890</v>
      </c>
      <c r="CW190" s="1508" t="s">
        <v>1890</v>
      </c>
      <c r="CX190" s="1508" t="s">
        <v>1890</v>
      </c>
      <c r="CY190" s="1508" t="s">
        <v>1890</v>
      </c>
      <c r="CZ190" s="1508" t="s">
        <v>1890</v>
      </c>
      <c r="DA190" s="1508" t="s">
        <v>1890</v>
      </c>
      <c r="DB190" s="1508" t="s">
        <v>1890</v>
      </c>
      <c r="DC190" s="1508" t="s">
        <v>1890</v>
      </c>
      <c r="DD190" s="1508" t="s">
        <v>1890</v>
      </c>
      <c r="DE190" s="1508" t="s">
        <v>1890</v>
      </c>
      <c r="DF190" s="1508" t="s">
        <v>1890</v>
      </c>
      <c r="DG190" s="1508" t="s">
        <v>1890</v>
      </c>
      <c r="DH190" s="1508" t="s">
        <v>1890</v>
      </c>
      <c r="DI190" s="1508" t="s">
        <v>1890</v>
      </c>
      <c r="DJ190" s="1508" t="s">
        <v>1890</v>
      </c>
      <c r="DK190" s="1508" t="s">
        <v>1890</v>
      </c>
      <c r="DL190" s="1508" t="s">
        <v>1890</v>
      </c>
      <c r="DM190" s="1508" t="s">
        <v>1890</v>
      </c>
      <c r="DN190" s="1508" t="s">
        <v>1890</v>
      </c>
      <c r="DO190" s="1508" t="s">
        <v>1890</v>
      </c>
      <c r="DP190" s="1508" t="s">
        <v>1890</v>
      </c>
      <c r="DQ190" s="1508" t="s">
        <v>1890</v>
      </c>
      <c r="DR190" s="1508" t="s">
        <v>1890</v>
      </c>
      <c r="DS190" s="1508" t="s">
        <v>1890</v>
      </c>
      <c r="DT190" s="1233" t="s">
        <v>1890</v>
      </c>
      <c r="DU190" s="1233" t="s">
        <v>1890</v>
      </c>
      <c r="DV190" s="1233" t="s">
        <v>1890</v>
      </c>
      <c r="DW190" s="1233" t="s">
        <v>1890</v>
      </c>
      <c r="DX190" s="1233" t="s">
        <v>1890</v>
      </c>
      <c r="DY190" s="1233" t="s">
        <v>1890</v>
      </c>
    </row>
    <row r="191" spans="2:129" x14ac:dyDescent="0.25">
      <c r="B191" s="1668"/>
      <c r="C191" s="1505" t="s">
        <v>1642</v>
      </c>
      <c r="D191" s="1439" t="s">
        <v>1785</v>
      </c>
      <c r="E191" s="1267" t="s">
        <v>814</v>
      </c>
      <c r="F191" s="1438" t="s">
        <v>1890</v>
      </c>
      <c r="G191" s="1438" t="s">
        <v>1890</v>
      </c>
      <c r="H191" s="1439" t="s">
        <v>84</v>
      </c>
      <c r="I191" s="1476" t="s">
        <v>1890</v>
      </c>
      <c r="J191" s="1477" t="s">
        <v>1890</v>
      </c>
      <c r="K191" s="1477" t="s">
        <v>1890</v>
      </c>
      <c r="L191" s="1477" t="s">
        <v>1890</v>
      </c>
      <c r="M191" s="1477" t="s">
        <v>1890</v>
      </c>
      <c r="N191" s="1509" t="s">
        <v>1890</v>
      </c>
      <c r="O191" s="1509">
        <v>0.96618357487922713</v>
      </c>
      <c r="P191" s="1509">
        <v>0.93351070036640305</v>
      </c>
      <c r="Q191" s="1509">
        <v>0.90194270566802237</v>
      </c>
      <c r="R191" s="1509">
        <v>0.87144222769857238</v>
      </c>
      <c r="S191" s="1509">
        <v>0.84197316685852408</v>
      </c>
      <c r="T191" s="1509">
        <v>0.81350064430775282</v>
      </c>
      <c r="U191" s="1509">
        <v>0.78599096068381924</v>
      </c>
      <c r="V191" s="1509">
        <v>0.75941155621625056</v>
      </c>
      <c r="W191" s="1509">
        <v>0.73373097218961414</v>
      </c>
      <c r="X191" s="1509">
        <v>0.70891881370977217</v>
      </c>
      <c r="Y191" s="1509">
        <v>0.68494571372924851</v>
      </c>
      <c r="Z191" s="1509">
        <v>0.66178329828912907</v>
      </c>
      <c r="AA191" s="1509">
        <v>0.63940415293635666</v>
      </c>
      <c r="AB191" s="1509">
        <v>0.61778179027667313</v>
      </c>
      <c r="AC191" s="1509">
        <v>0.59689061862480497</v>
      </c>
      <c r="AD191" s="1509">
        <v>0.57670591171478747</v>
      </c>
      <c r="AE191" s="1509">
        <v>0.55720377943457733</v>
      </c>
      <c r="AF191" s="1509">
        <v>0.53836113955031628</v>
      </c>
      <c r="AG191" s="1509">
        <v>0.520155690386779</v>
      </c>
      <c r="AH191" s="1509">
        <v>0.50256588443167061</v>
      </c>
      <c r="AI191" s="1509">
        <v>0.48557090283253201</v>
      </c>
      <c r="AJ191" s="1509">
        <v>0.46915063075606961</v>
      </c>
      <c r="AK191" s="1509">
        <v>0.45328563358074364</v>
      </c>
      <c r="AL191" s="1509">
        <v>0.43795713389443836</v>
      </c>
      <c r="AM191" s="1509">
        <v>0.42314698926998878</v>
      </c>
      <c r="AN191" s="1509">
        <v>0.40883767079225974</v>
      </c>
      <c r="AO191" s="1509">
        <v>0.39501224231136212</v>
      </c>
      <c r="AP191" s="1509">
        <v>0.38165434039745133</v>
      </c>
      <c r="AQ191" s="1509">
        <v>0.36874815497338298</v>
      </c>
      <c r="AR191" s="1509">
        <v>0.35627841060230242</v>
      </c>
      <c r="AS191" s="1509">
        <v>0.3459013695167984</v>
      </c>
      <c r="AT191" s="1509">
        <v>0.33582657234640623</v>
      </c>
      <c r="AU191" s="1509">
        <v>0.32604521587029728</v>
      </c>
      <c r="AV191" s="1509">
        <v>0.31654875327213333</v>
      </c>
      <c r="AW191" s="1509">
        <v>0.30732888667197411</v>
      </c>
      <c r="AX191" s="1509">
        <v>0.29837755987570302</v>
      </c>
      <c r="AY191" s="1509">
        <v>0.28968695133563405</v>
      </c>
      <c r="AZ191" s="1509">
        <v>0.28124946731614947</v>
      </c>
      <c r="BA191" s="1509">
        <v>0.27305773525839755</v>
      </c>
      <c r="BB191" s="1509">
        <v>0.26510459733825009</v>
      </c>
      <c r="BC191" s="1509">
        <v>0.25738310421189325</v>
      </c>
      <c r="BD191" s="1509">
        <v>0.24988650894358566</v>
      </c>
      <c r="BE191" s="1509">
        <v>0.24260826111027742</v>
      </c>
      <c r="BF191" s="1509">
        <v>0.23554200107793916</v>
      </c>
      <c r="BG191" s="1509">
        <v>0.22868155444460117</v>
      </c>
      <c r="BH191" s="1509">
        <v>0.22202092664524387</v>
      </c>
      <c r="BI191" s="1509">
        <v>0.215554297713829</v>
      </c>
      <c r="BJ191" s="1509">
        <v>0.20927601719789227</v>
      </c>
      <c r="BK191" s="1509">
        <v>0.20318059922125464</v>
      </c>
      <c r="BL191" s="1509">
        <v>0.19726271769053846</v>
      </c>
      <c r="BM191" s="1509">
        <v>0.19151720164129948</v>
      </c>
      <c r="BN191" s="1509">
        <v>0.18593903071970824</v>
      </c>
      <c r="BO191" s="1509">
        <v>0.18052333079583327</v>
      </c>
      <c r="BP191" s="1509">
        <v>0.17526536970469248</v>
      </c>
      <c r="BQ191" s="1509">
        <v>0.17016055311135189</v>
      </c>
      <c r="BR191" s="1509">
        <v>0.16520442049645817</v>
      </c>
      <c r="BS191" s="1509">
        <v>0.16039264125869726</v>
      </c>
      <c r="BT191" s="1509">
        <v>0.15572101093077401</v>
      </c>
      <c r="BU191" s="1509">
        <v>0.15118544750560586</v>
      </c>
      <c r="BV191" s="1509">
        <v>0.14678198786952024</v>
      </c>
      <c r="BW191" s="1509">
        <v>0.14250678433934003</v>
      </c>
      <c r="BX191" s="1509">
        <v>0.13835610130033013</v>
      </c>
      <c r="BY191" s="1509">
        <v>0.13432631194206807</v>
      </c>
      <c r="BZ191" s="1509">
        <v>0.13041389508938647</v>
      </c>
      <c r="CA191" s="1509">
        <v>0.12661543212561796</v>
      </c>
      <c r="CB191" s="1509">
        <v>0.12292760400545433</v>
      </c>
      <c r="CC191" s="1509">
        <v>0.11934718835481004</v>
      </c>
      <c r="CD191" s="1509">
        <v>0.11587105665515537</v>
      </c>
      <c r="CE191" s="1509">
        <v>0.11249617150985959</v>
      </c>
      <c r="CF191" s="1509">
        <v>0.10921958399015494</v>
      </c>
      <c r="CG191" s="1509">
        <v>0.10603843105840287</v>
      </c>
      <c r="CH191" s="1509">
        <v>0.10294993306641054</v>
      </c>
      <c r="CI191" s="1509">
        <v>9.9951391326612168E-2</v>
      </c>
      <c r="CJ191" s="1509">
        <v>9.7040185753992411E-2</v>
      </c>
      <c r="CK191" s="1509">
        <v>9.4213772576691654E-2</v>
      </c>
      <c r="CL191" s="1509">
        <v>9.1915875684577236E-2</v>
      </c>
      <c r="CM191" s="1509">
        <v>8.9674025058124135E-2</v>
      </c>
      <c r="CN191" s="1509">
        <v>8.7486853715243049E-2</v>
      </c>
      <c r="CO191" s="1509">
        <v>8.5353028014871282E-2</v>
      </c>
      <c r="CP191" s="1510">
        <v>8.3271246843776875E-2</v>
      </c>
      <c r="CQ191" s="1508" t="s">
        <v>1890</v>
      </c>
      <c r="CR191" s="1508" t="s">
        <v>1890</v>
      </c>
      <c r="CS191" s="1508" t="s">
        <v>1890</v>
      </c>
      <c r="CT191" s="1508" t="s">
        <v>1890</v>
      </c>
      <c r="CU191" s="1508" t="s">
        <v>1890</v>
      </c>
      <c r="CV191" s="1508" t="s">
        <v>1890</v>
      </c>
      <c r="CW191" s="1508" t="s">
        <v>1890</v>
      </c>
      <c r="CX191" s="1508" t="s">
        <v>1890</v>
      </c>
      <c r="CY191" s="1508" t="s">
        <v>1890</v>
      </c>
      <c r="CZ191" s="1508" t="s">
        <v>1890</v>
      </c>
      <c r="DA191" s="1508" t="s">
        <v>1890</v>
      </c>
      <c r="DB191" s="1508" t="s">
        <v>1890</v>
      </c>
      <c r="DC191" s="1508" t="s">
        <v>1890</v>
      </c>
      <c r="DD191" s="1508" t="s">
        <v>1890</v>
      </c>
      <c r="DE191" s="1508" t="s">
        <v>1890</v>
      </c>
      <c r="DF191" s="1508" t="s">
        <v>1890</v>
      </c>
      <c r="DG191" s="1508" t="s">
        <v>1890</v>
      </c>
      <c r="DH191" s="1508" t="s">
        <v>1890</v>
      </c>
      <c r="DI191" s="1508" t="s">
        <v>1890</v>
      </c>
      <c r="DJ191" s="1508" t="s">
        <v>1890</v>
      </c>
      <c r="DK191" s="1508" t="s">
        <v>1890</v>
      </c>
      <c r="DL191" s="1508" t="s">
        <v>1890</v>
      </c>
      <c r="DM191" s="1508" t="s">
        <v>1890</v>
      </c>
      <c r="DN191" s="1508" t="s">
        <v>1890</v>
      </c>
      <c r="DO191" s="1508" t="s">
        <v>1890</v>
      </c>
      <c r="DP191" s="1508" t="s">
        <v>1890</v>
      </c>
      <c r="DQ191" s="1508" t="s">
        <v>1890</v>
      </c>
      <c r="DR191" s="1508" t="s">
        <v>1890</v>
      </c>
      <c r="DS191" s="1508" t="s">
        <v>1890</v>
      </c>
      <c r="DT191" s="1233" t="s">
        <v>1890</v>
      </c>
      <c r="DU191" s="1233" t="s">
        <v>1890</v>
      </c>
      <c r="DV191" s="1233" t="s">
        <v>1890</v>
      </c>
      <c r="DW191" s="1233" t="s">
        <v>1890</v>
      </c>
      <c r="DX191" s="1233" t="s">
        <v>1890</v>
      </c>
      <c r="DY191" s="1233" t="s">
        <v>1890</v>
      </c>
    </row>
    <row r="192" spans="2:129" x14ac:dyDescent="0.25">
      <c r="B192" s="1668"/>
      <c r="C192" s="1505" t="s">
        <v>1642</v>
      </c>
      <c r="D192" s="1439" t="s">
        <v>1785</v>
      </c>
      <c r="E192" s="1267" t="s">
        <v>815</v>
      </c>
      <c r="F192" s="1438" t="s">
        <v>816</v>
      </c>
      <c r="G192" s="1438" t="s">
        <v>1890</v>
      </c>
      <c r="H192" s="1439" t="s">
        <v>817</v>
      </c>
      <c r="I192" s="1476" t="s">
        <v>1890</v>
      </c>
      <c r="J192" s="1477" t="s">
        <v>1890</v>
      </c>
      <c r="K192" s="1477" t="s">
        <v>1890</v>
      </c>
      <c r="L192" s="1477" t="s">
        <v>1890</v>
      </c>
      <c r="M192" s="1477" t="s">
        <v>1890</v>
      </c>
      <c r="N192" s="1509" t="s">
        <v>1890</v>
      </c>
      <c r="O192" s="1509" t="s">
        <v>1890</v>
      </c>
      <c r="P192" s="1509" t="s">
        <v>1890</v>
      </c>
      <c r="Q192" s="1509" t="s">
        <v>1890</v>
      </c>
      <c r="R192" s="1509" t="s">
        <v>1890</v>
      </c>
      <c r="S192" s="1509" t="s">
        <v>1890</v>
      </c>
      <c r="T192" s="1509" t="s">
        <v>1890</v>
      </c>
      <c r="U192" s="1509" t="s">
        <v>1890</v>
      </c>
      <c r="V192" s="1509" t="s">
        <v>1890</v>
      </c>
      <c r="W192" s="1509" t="s">
        <v>1890</v>
      </c>
      <c r="X192" s="1509" t="s">
        <v>1890</v>
      </c>
      <c r="Y192" s="1509" t="s">
        <v>1890</v>
      </c>
      <c r="Z192" s="1509" t="s">
        <v>1890</v>
      </c>
      <c r="AA192" s="1509" t="s">
        <v>1890</v>
      </c>
      <c r="AB192" s="1509" t="s">
        <v>1890</v>
      </c>
      <c r="AC192" s="1509" t="s">
        <v>1890</v>
      </c>
      <c r="AD192" s="1509" t="s">
        <v>1890</v>
      </c>
      <c r="AE192" s="1509" t="s">
        <v>1890</v>
      </c>
      <c r="AF192" s="1509" t="s">
        <v>1890</v>
      </c>
      <c r="AG192" s="1509" t="s">
        <v>1890</v>
      </c>
      <c r="AH192" s="1509" t="s">
        <v>1890</v>
      </c>
      <c r="AI192" s="1509" t="s">
        <v>1890</v>
      </c>
      <c r="AJ192" s="1509" t="s">
        <v>1890</v>
      </c>
      <c r="AK192" s="1509" t="s">
        <v>1890</v>
      </c>
      <c r="AL192" s="1509" t="s">
        <v>1890</v>
      </c>
      <c r="AM192" s="1509" t="s">
        <v>1890</v>
      </c>
      <c r="AN192" s="1509" t="s">
        <v>1890</v>
      </c>
      <c r="AO192" s="1509" t="s">
        <v>1890</v>
      </c>
      <c r="AP192" s="1509" t="s">
        <v>1890</v>
      </c>
      <c r="AQ192" s="1509" t="s">
        <v>1890</v>
      </c>
      <c r="AR192" s="1509" t="s">
        <v>1890</v>
      </c>
      <c r="AS192" s="1509" t="s">
        <v>1890</v>
      </c>
      <c r="AT192" s="1509" t="s">
        <v>1890</v>
      </c>
      <c r="AU192" s="1509" t="s">
        <v>1890</v>
      </c>
      <c r="AV192" s="1509" t="s">
        <v>1890</v>
      </c>
      <c r="AW192" s="1509" t="s">
        <v>1890</v>
      </c>
      <c r="AX192" s="1509" t="s">
        <v>1890</v>
      </c>
      <c r="AY192" s="1509" t="s">
        <v>1890</v>
      </c>
      <c r="AZ192" s="1509" t="s">
        <v>1890</v>
      </c>
      <c r="BA192" s="1509" t="s">
        <v>1890</v>
      </c>
      <c r="BB192" s="1509" t="s">
        <v>1890</v>
      </c>
      <c r="BC192" s="1509" t="s">
        <v>1890</v>
      </c>
      <c r="BD192" s="1509" t="s">
        <v>1890</v>
      </c>
      <c r="BE192" s="1509" t="s">
        <v>1890</v>
      </c>
      <c r="BF192" s="1509" t="s">
        <v>1890</v>
      </c>
      <c r="BG192" s="1509" t="s">
        <v>1890</v>
      </c>
      <c r="BH192" s="1509" t="s">
        <v>1890</v>
      </c>
      <c r="BI192" s="1509" t="s">
        <v>1890</v>
      </c>
      <c r="BJ192" s="1509" t="s">
        <v>1890</v>
      </c>
      <c r="BK192" s="1509" t="s">
        <v>1890</v>
      </c>
      <c r="BL192" s="1509" t="s">
        <v>1890</v>
      </c>
      <c r="BM192" s="1509" t="s">
        <v>1890</v>
      </c>
      <c r="BN192" s="1509" t="s">
        <v>1890</v>
      </c>
      <c r="BO192" s="1509" t="s">
        <v>1890</v>
      </c>
      <c r="BP192" s="1509" t="s">
        <v>1890</v>
      </c>
      <c r="BQ192" s="1509" t="s">
        <v>1890</v>
      </c>
      <c r="BR192" s="1509" t="s">
        <v>1890</v>
      </c>
      <c r="BS192" s="1509" t="s">
        <v>1890</v>
      </c>
      <c r="BT192" s="1509" t="s">
        <v>1890</v>
      </c>
      <c r="BU192" s="1509" t="s">
        <v>1890</v>
      </c>
      <c r="BV192" s="1509" t="s">
        <v>1890</v>
      </c>
      <c r="BW192" s="1509" t="s">
        <v>1890</v>
      </c>
      <c r="BX192" s="1509" t="s">
        <v>1890</v>
      </c>
      <c r="BY192" s="1509" t="s">
        <v>1890</v>
      </c>
      <c r="BZ192" s="1509" t="s">
        <v>1890</v>
      </c>
      <c r="CA192" s="1509" t="s">
        <v>1890</v>
      </c>
      <c r="CB192" s="1509" t="s">
        <v>1890</v>
      </c>
      <c r="CC192" s="1509" t="s">
        <v>1890</v>
      </c>
      <c r="CD192" s="1509" t="s">
        <v>1890</v>
      </c>
      <c r="CE192" s="1509" t="s">
        <v>1890</v>
      </c>
      <c r="CF192" s="1509" t="s">
        <v>1890</v>
      </c>
      <c r="CG192" s="1509" t="s">
        <v>1890</v>
      </c>
      <c r="CH192" s="1509" t="s">
        <v>1890</v>
      </c>
      <c r="CI192" s="1509" t="s">
        <v>1890</v>
      </c>
      <c r="CJ192" s="1509" t="s">
        <v>1890</v>
      </c>
      <c r="CK192" s="1509" t="s">
        <v>1890</v>
      </c>
      <c r="CL192" s="1509" t="s">
        <v>1890</v>
      </c>
      <c r="CM192" s="1509" t="s">
        <v>1890</v>
      </c>
      <c r="CN192" s="1509" t="s">
        <v>1890</v>
      </c>
      <c r="CO192" s="1509" t="s">
        <v>1890</v>
      </c>
      <c r="CP192" s="1510" t="s">
        <v>1890</v>
      </c>
      <c r="CQ192" s="1508" t="s">
        <v>1890</v>
      </c>
      <c r="CR192" s="1508" t="s">
        <v>1890</v>
      </c>
      <c r="CS192" s="1508" t="s">
        <v>1890</v>
      </c>
      <c r="CT192" s="1508" t="s">
        <v>1890</v>
      </c>
      <c r="CU192" s="1508" t="s">
        <v>1890</v>
      </c>
      <c r="CV192" s="1508" t="s">
        <v>1890</v>
      </c>
      <c r="CW192" s="1508" t="s">
        <v>1890</v>
      </c>
      <c r="CX192" s="1508" t="s">
        <v>1890</v>
      </c>
      <c r="CY192" s="1508" t="s">
        <v>1890</v>
      </c>
      <c r="CZ192" s="1508" t="s">
        <v>1890</v>
      </c>
      <c r="DA192" s="1508" t="s">
        <v>1890</v>
      </c>
      <c r="DB192" s="1508" t="s">
        <v>1890</v>
      </c>
      <c r="DC192" s="1508" t="s">
        <v>1890</v>
      </c>
      <c r="DD192" s="1508" t="s">
        <v>1890</v>
      </c>
      <c r="DE192" s="1508" t="s">
        <v>1890</v>
      </c>
      <c r="DF192" s="1508" t="s">
        <v>1890</v>
      </c>
      <c r="DG192" s="1508" t="s">
        <v>1890</v>
      </c>
      <c r="DH192" s="1508" t="s">
        <v>1890</v>
      </c>
      <c r="DI192" s="1508" t="s">
        <v>1890</v>
      </c>
      <c r="DJ192" s="1508" t="s">
        <v>1890</v>
      </c>
      <c r="DK192" s="1508" t="s">
        <v>1890</v>
      </c>
      <c r="DL192" s="1508" t="s">
        <v>1890</v>
      </c>
      <c r="DM192" s="1508" t="s">
        <v>1890</v>
      </c>
      <c r="DN192" s="1508" t="s">
        <v>1890</v>
      </c>
      <c r="DO192" s="1508" t="s">
        <v>1890</v>
      </c>
      <c r="DP192" s="1508" t="s">
        <v>1890</v>
      </c>
      <c r="DQ192" s="1508" t="s">
        <v>1890</v>
      </c>
      <c r="DR192" s="1508" t="s">
        <v>1890</v>
      </c>
      <c r="DS192" s="1508" t="s">
        <v>1890</v>
      </c>
      <c r="DT192" s="1233" t="s">
        <v>1890</v>
      </c>
      <c r="DU192" s="1233" t="s">
        <v>1890</v>
      </c>
      <c r="DV192" s="1233" t="s">
        <v>1890</v>
      </c>
      <c r="DW192" s="1233" t="s">
        <v>1890</v>
      </c>
      <c r="DX192" s="1233" t="s">
        <v>1890</v>
      </c>
      <c r="DY192" s="1233" t="s">
        <v>1890</v>
      </c>
    </row>
    <row r="193" spans="2:129" x14ac:dyDescent="0.25">
      <c r="B193" s="1668"/>
      <c r="C193" s="1505" t="s">
        <v>1642</v>
      </c>
      <c r="D193" s="1439" t="s">
        <v>1785</v>
      </c>
      <c r="E193" s="1267" t="s">
        <v>815</v>
      </c>
      <c r="F193" s="1438" t="s">
        <v>818</v>
      </c>
      <c r="G193" s="1438" t="s">
        <v>1890</v>
      </c>
      <c r="H193" s="1439" t="s">
        <v>817</v>
      </c>
      <c r="I193" s="1476" t="s">
        <v>1890</v>
      </c>
      <c r="J193" s="1477" t="s">
        <v>1890</v>
      </c>
      <c r="K193" s="1477" t="s">
        <v>1890</v>
      </c>
      <c r="L193" s="1477" t="s">
        <v>1890</v>
      </c>
      <c r="M193" s="1477" t="s">
        <v>1890</v>
      </c>
      <c r="N193" s="1509" t="s">
        <v>1890</v>
      </c>
      <c r="O193" s="1509" t="s">
        <v>1890</v>
      </c>
      <c r="P193" s="1509" t="s">
        <v>1890</v>
      </c>
      <c r="Q193" s="1509" t="s">
        <v>1890</v>
      </c>
      <c r="R193" s="1509" t="s">
        <v>1890</v>
      </c>
      <c r="S193" s="1509" t="s">
        <v>1890</v>
      </c>
      <c r="T193" s="1509" t="s">
        <v>1890</v>
      </c>
      <c r="U193" s="1509" t="s">
        <v>1890</v>
      </c>
      <c r="V193" s="1509" t="s">
        <v>1890</v>
      </c>
      <c r="W193" s="1509" t="s">
        <v>1890</v>
      </c>
      <c r="X193" s="1509" t="s">
        <v>1890</v>
      </c>
      <c r="Y193" s="1509" t="s">
        <v>1890</v>
      </c>
      <c r="Z193" s="1509" t="s">
        <v>1890</v>
      </c>
      <c r="AA193" s="1509" t="s">
        <v>1890</v>
      </c>
      <c r="AB193" s="1509" t="s">
        <v>1890</v>
      </c>
      <c r="AC193" s="1509" t="s">
        <v>1890</v>
      </c>
      <c r="AD193" s="1509" t="s">
        <v>1890</v>
      </c>
      <c r="AE193" s="1509" t="s">
        <v>1890</v>
      </c>
      <c r="AF193" s="1509" t="s">
        <v>1890</v>
      </c>
      <c r="AG193" s="1509" t="s">
        <v>1890</v>
      </c>
      <c r="AH193" s="1509" t="s">
        <v>1890</v>
      </c>
      <c r="AI193" s="1509" t="s">
        <v>1890</v>
      </c>
      <c r="AJ193" s="1509" t="s">
        <v>1890</v>
      </c>
      <c r="AK193" s="1509" t="s">
        <v>1890</v>
      </c>
      <c r="AL193" s="1509" t="s">
        <v>1890</v>
      </c>
      <c r="AM193" s="1509" t="s">
        <v>1890</v>
      </c>
      <c r="AN193" s="1509" t="s">
        <v>1890</v>
      </c>
      <c r="AO193" s="1509" t="s">
        <v>1890</v>
      </c>
      <c r="AP193" s="1509" t="s">
        <v>1890</v>
      </c>
      <c r="AQ193" s="1509" t="s">
        <v>1890</v>
      </c>
      <c r="AR193" s="1509" t="s">
        <v>1890</v>
      </c>
      <c r="AS193" s="1509" t="s">
        <v>1890</v>
      </c>
      <c r="AT193" s="1509" t="s">
        <v>1890</v>
      </c>
      <c r="AU193" s="1509" t="s">
        <v>1890</v>
      </c>
      <c r="AV193" s="1509" t="s">
        <v>1890</v>
      </c>
      <c r="AW193" s="1509" t="s">
        <v>1890</v>
      </c>
      <c r="AX193" s="1509" t="s">
        <v>1890</v>
      </c>
      <c r="AY193" s="1509" t="s">
        <v>1890</v>
      </c>
      <c r="AZ193" s="1509" t="s">
        <v>1890</v>
      </c>
      <c r="BA193" s="1509" t="s">
        <v>1890</v>
      </c>
      <c r="BB193" s="1509" t="s">
        <v>1890</v>
      </c>
      <c r="BC193" s="1509" t="s">
        <v>1890</v>
      </c>
      <c r="BD193" s="1509" t="s">
        <v>1890</v>
      </c>
      <c r="BE193" s="1509" t="s">
        <v>1890</v>
      </c>
      <c r="BF193" s="1509" t="s">
        <v>1890</v>
      </c>
      <c r="BG193" s="1509" t="s">
        <v>1890</v>
      </c>
      <c r="BH193" s="1509" t="s">
        <v>1890</v>
      </c>
      <c r="BI193" s="1509" t="s">
        <v>1890</v>
      </c>
      <c r="BJ193" s="1509" t="s">
        <v>1890</v>
      </c>
      <c r="BK193" s="1509" t="s">
        <v>1890</v>
      </c>
      <c r="BL193" s="1509" t="s">
        <v>1890</v>
      </c>
      <c r="BM193" s="1509" t="s">
        <v>1890</v>
      </c>
      <c r="BN193" s="1509" t="s">
        <v>1890</v>
      </c>
      <c r="BO193" s="1509" t="s">
        <v>1890</v>
      </c>
      <c r="BP193" s="1509" t="s">
        <v>1890</v>
      </c>
      <c r="BQ193" s="1509" t="s">
        <v>1890</v>
      </c>
      <c r="BR193" s="1509" t="s">
        <v>1890</v>
      </c>
      <c r="BS193" s="1509" t="s">
        <v>1890</v>
      </c>
      <c r="BT193" s="1509" t="s">
        <v>1890</v>
      </c>
      <c r="BU193" s="1509" t="s">
        <v>1890</v>
      </c>
      <c r="BV193" s="1509" t="s">
        <v>1890</v>
      </c>
      <c r="BW193" s="1509" t="s">
        <v>1890</v>
      </c>
      <c r="BX193" s="1509" t="s">
        <v>1890</v>
      </c>
      <c r="BY193" s="1509" t="s">
        <v>1890</v>
      </c>
      <c r="BZ193" s="1509" t="s">
        <v>1890</v>
      </c>
      <c r="CA193" s="1509" t="s">
        <v>1890</v>
      </c>
      <c r="CB193" s="1509" t="s">
        <v>1890</v>
      </c>
      <c r="CC193" s="1509" t="s">
        <v>1890</v>
      </c>
      <c r="CD193" s="1509" t="s">
        <v>1890</v>
      </c>
      <c r="CE193" s="1509" t="s">
        <v>1890</v>
      </c>
      <c r="CF193" s="1509" t="s">
        <v>1890</v>
      </c>
      <c r="CG193" s="1509" t="s">
        <v>1890</v>
      </c>
      <c r="CH193" s="1509" t="s">
        <v>1890</v>
      </c>
      <c r="CI193" s="1509" t="s">
        <v>1890</v>
      </c>
      <c r="CJ193" s="1509" t="s">
        <v>1890</v>
      </c>
      <c r="CK193" s="1509" t="s">
        <v>1890</v>
      </c>
      <c r="CL193" s="1509" t="s">
        <v>1890</v>
      </c>
      <c r="CM193" s="1509" t="s">
        <v>1890</v>
      </c>
      <c r="CN193" s="1509" t="s">
        <v>1890</v>
      </c>
      <c r="CO193" s="1509" t="s">
        <v>1890</v>
      </c>
      <c r="CP193" s="1510" t="s">
        <v>1890</v>
      </c>
      <c r="CQ193" s="1508" t="s">
        <v>1890</v>
      </c>
      <c r="CR193" s="1508" t="s">
        <v>1890</v>
      </c>
      <c r="CS193" s="1508" t="s">
        <v>1890</v>
      </c>
      <c r="CT193" s="1508" t="s">
        <v>1890</v>
      </c>
      <c r="CU193" s="1508" t="s">
        <v>1890</v>
      </c>
      <c r="CV193" s="1508" t="s">
        <v>1890</v>
      </c>
      <c r="CW193" s="1508" t="s">
        <v>1890</v>
      </c>
      <c r="CX193" s="1508" t="s">
        <v>1890</v>
      </c>
      <c r="CY193" s="1508" t="s">
        <v>1890</v>
      </c>
      <c r="CZ193" s="1508" t="s">
        <v>1890</v>
      </c>
      <c r="DA193" s="1508" t="s">
        <v>1890</v>
      </c>
      <c r="DB193" s="1508" t="s">
        <v>1890</v>
      </c>
      <c r="DC193" s="1508" t="s">
        <v>1890</v>
      </c>
      <c r="DD193" s="1508" t="s">
        <v>1890</v>
      </c>
      <c r="DE193" s="1508" t="s">
        <v>1890</v>
      </c>
      <c r="DF193" s="1508" t="s">
        <v>1890</v>
      </c>
      <c r="DG193" s="1508" t="s">
        <v>1890</v>
      </c>
      <c r="DH193" s="1508" t="s">
        <v>1890</v>
      </c>
      <c r="DI193" s="1508" t="s">
        <v>1890</v>
      </c>
      <c r="DJ193" s="1508" t="s">
        <v>1890</v>
      </c>
      <c r="DK193" s="1508" t="s">
        <v>1890</v>
      </c>
      <c r="DL193" s="1508" t="s">
        <v>1890</v>
      </c>
      <c r="DM193" s="1508" t="s">
        <v>1890</v>
      </c>
      <c r="DN193" s="1508" t="s">
        <v>1890</v>
      </c>
      <c r="DO193" s="1508" t="s">
        <v>1890</v>
      </c>
      <c r="DP193" s="1508" t="s">
        <v>1890</v>
      </c>
      <c r="DQ193" s="1508" t="s">
        <v>1890</v>
      </c>
      <c r="DR193" s="1508" t="s">
        <v>1890</v>
      </c>
      <c r="DS193" s="1508" t="s">
        <v>1890</v>
      </c>
      <c r="DT193" s="1233" t="s">
        <v>1890</v>
      </c>
      <c r="DU193" s="1233" t="s">
        <v>1890</v>
      </c>
      <c r="DV193" s="1233" t="s">
        <v>1890</v>
      </c>
      <c r="DW193" s="1233" t="s">
        <v>1890</v>
      </c>
      <c r="DX193" s="1233" t="s">
        <v>1890</v>
      </c>
      <c r="DY193" s="1233" t="s">
        <v>1890</v>
      </c>
    </row>
    <row r="194" spans="2:129" ht="14.4" thickBot="1" x14ac:dyDescent="0.3">
      <c r="B194" s="1668"/>
      <c r="C194" s="1505" t="s">
        <v>1642</v>
      </c>
      <c r="D194" s="1439" t="s">
        <v>1785</v>
      </c>
      <c r="E194" s="1267" t="s">
        <v>819</v>
      </c>
      <c r="F194" s="1438" t="s">
        <v>1890</v>
      </c>
      <c r="G194" s="1438" t="s">
        <v>1890</v>
      </c>
      <c r="H194" s="1439" t="s">
        <v>84</v>
      </c>
      <c r="I194" s="1476" t="s">
        <v>1890</v>
      </c>
      <c r="J194" s="1477" t="s">
        <v>1890</v>
      </c>
      <c r="K194" s="1477" t="s">
        <v>1890</v>
      </c>
      <c r="L194" s="1477" t="s">
        <v>1890</v>
      </c>
      <c r="M194" s="1477" t="s">
        <v>1890</v>
      </c>
      <c r="N194" s="1509" t="s">
        <v>1890</v>
      </c>
      <c r="O194" s="1509" t="s">
        <v>1890</v>
      </c>
      <c r="P194" s="1509" t="s">
        <v>1890</v>
      </c>
      <c r="Q194" s="1509" t="s">
        <v>1890</v>
      </c>
      <c r="R194" s="1509" t="s">
        <v>1890</v>
      </c>
      <c r="S194" s="1509" t="s">
        <v>1890</v>
      </c>
      <c r="T194" s="1509" t="s">
        <v>1890</v>
      </c>
      <c r="U194" s="1509" t="s">
        <v>1890</v>
      </c>
      <c r="V194" s="1509" t="s">
        <v>1890</v>
      </c>
      <c r="W194" s="1509" t="s">
        <v>1890</v>
      </c>
      <c r="X194" s="1509" t="s">
        <v>1890</v>
      </c>
      <c r="Y194" s="1509" t="s">
        <v>1890</v>
      </c>
      <c r="Z194" s="1509" t="s">
        <v>1890</v>
      </c>
      <c r="AA194" s="1509" t="s">
        <v>1890</v>
      </c>
      <c r="AB194" s="1509" t="s">
        <v>1890</v>
      </c>
      <c r="AC194" s="1509" t="s">
        <v>1890</v>
      </c>
      <c r="AD194" s="1509" t="s">
        <v>1890</v>
      </c>
      <c r="AE194" s="1509" t="s">
        <v>1890</v>
      </c>
      <c r="AF194" s="1509" t="s">
        <v>1890</v>
      </c>
      <c r="AG194" s="1509" t="s">
        <v>1890</v>
      </c>
      <c r="AH194" s="1509" t="s">
        <v>1890</v>
      </c>
      <c r="AI194" s="1509" t="s">
        <v>1890</v>
      </c>
      <c r="AJ194" s="1509" t="s">
        <v>1890</v>
      </c>
      <c r="AK194" s="1509" t="s">
        <v>1890</v>
      </c>
      <c r="AL194" s="1509" t="s">
        <v>1890</v>
      </c>
      <c r="AM194" s="1509" t="s">
        <v>1890</v>
      </c>
      <c r="AN194" s="1509" t="s">
        <v>1890</v>
      </c>
      <c r="AO194" s="1509" t="s">
        <v>1890</v>
      </c>
      <c r="AP194" s="1509" t="s">
        <v>1890</v>
      </c>
      <c r="AQ194" s="1509" t="s">
        <v>1890</v>
      </c>
      <c r="AR194" s="1509" t="s">
        <v>1890</v>
      </c>
      <c r="AS194" s="1509" t="s">
        <v>1890</v>
      </c>
      <c r="AT194" s="1509" t="s">
        <v>1890</v>
      </c>
      <c r="AU194" s="1509" t="s">
        <v>1890</v>
      </c>
      <c r="AV194" s="1509" t="s">
        <v>1890</v>
      </c>
      <c r="AW194" s="1509" t="s">
        <v>1890</v>
      </c>
      <c r="AX194" s="1509" t="s">
        <v>1890</v>
      </c>
      <c r="AY194" s="1509" t="s">
        <v>1890</v>
      </c>
      <c r="AZ194" s="1509" t="s">
        <v>1890</v>
      </c>
      <c r="BA194" s="1509" t="s">
        <v>1890</v>
      </c>
      <c r="BB194" s="1509" t="s">
        <v>1890</v>
      </c>
      <c r="BC194" s="1509" t="s">
        <v>1890</v>
      </c>
      <c r="BD194" s="1509" t="s">
        <v>1890</v>
      </c>
      <c r="BE194" s="1509" t="s">
        <v>1890</v>
      </c>
      <c r="BF194" s="1509" t="s">
        <v>1890</v>
      </c>
      <c r="BG194" s="1509" t="s">
        <v>1890</v>
      </c>
      <c r="BH194" s="1509" t="s">
        <v>1890</v>
      </c>
      <c r="BI194" s="1509" t="s">
        <v>1890</v>
      </c>
      <c r="BJ194" s="1509" t="s">
        <v>1890</v>
      </c>
      <c r="BK194" s="1509" t="s">
        <v>1890</v>
      </c>
      <c r="BL194" s="1509" t="s">
        <v>1890</v>
      </c>
      <c r="BM194" s="1509" t="s">
        <v>1890</v>
      </c>
      <c r="BN194" s="1509" t="s">
        <v>1890</v>
      </c>
      <c r="BO194" s="1509" t="s">
        <v>1890</v>
      </c>
      <c r="BP194" s="1509" t="s">
        <v>1890</v>
      </c>
      <c r="BQ194" s="1509" t="s">
        <v>1890</v>
      </c>
      <c r="BR194" s="1509" t="s">
        <v>1890</v>
      </c>
      <c r="BS194" s="1509" t="s">
        <v>1890</v>
      </c>
      <c r="BT194" s="1509" t="s">
        <v>1890</v>
      </c>
      <c r="BU194" s="1509" t="s">
        <v>1890</v>
      </c>
      <c r="BV194" s="1509" t="s">
        <v>1890</v>
      </c>
      <c r="BW194" s="1509" t="s">
        <v>1890</v>
      </c>
      <c r="BX194" s="1509" t="s">
        <v>1890</v>
      </c>
      <c r="BY194" s="1509" t="s">
        <v>1890</v>
      </c>
      <c r="BZ194" s="1509" t="s">
        <v>1890</v>
      </c>
      <c r="CA194" s="1509" t="s">
        <v>1890</v>
      </c>
      <c r="CB194" s="1509" t="s">
        <v>1890</v>
      </c>
      <c r="CC194" s="1509" t="s">
        <v>1890</v>
      </c>
      <c r="CD194" s="1509" t="s">
        <v>1890</v>
      </c>
      <c r="CE194" s="1509" t="s">
        <v>1890</v>
      </c>
      <c r="CF194" s="1509" t="s">
        <v>1890</v>
      </c>
      <c r="CG194" s="1509" t="s">
        <v>1890</v>
      </c>
      <c r="CH194" s="1509" t="s">
        <v>1890</v>
      </c>
      <c r="CI194" s="1509" t="s">
        <v>1890</v>
      </c>
      <c r="CJ194" s="1509" t="s">
        <v>1890</v>
      </c>
      <c r="CK194" s="1509" t="s">
        <v>1890</v>
      </c>
      <c r="CL194" s="1509" t="s">
        <v>1890</v>
      </c>
      <c r="CM194" s="1509" t="s">
        <v>1890</v>
      </c>
      <c r="CN194" s="1509" t="s">
        <v>1890</v>
      </c>
      <c r="CO194" s="1509" t="s">
        <v>1890</v>
      </c>
      <c r="CP194" s="1510" t="s">
        <v>1890</v>
      </c>
      <c r="CQ194" s="1508" t="s">
        <v>1890</v>
      </c>
      <c r="CR194" s="1508" t="s">
        <v>1890</v>
      </c>
      <c r="CS194" s="1508" t="s">
        <v>1890</v>
      </c>
      <c r="CT194" s="1508" t="s">
        <v>1890</v>
      </c>
      <c r="CU194" s="1508" t="s">
        <v>1890</v>
      </c>
      <c r="CV194" s="1508" t="s">
        <v>1890</v>
      </c>
      <c r="CW194" s="1508" t="s">
        <v>1890</v>
      </c>
      <c r="CX194" s="1508" t="s">
        <v>1890</v>
      </c>
      <c r="CY194" s="1508" t="s">
        <v>1890</v>
      </c>
      <c r="CZ194" s="1508" t="s">
        <v>1890</v>
      </c>
      <c r="DA194" s="1508" t="s">
        <v>1890</v>
      </c>
      <c r="DB194" s="1508" t="s">
        <v>1890</v>
      </c>
      <c r="DC194" s="1508" t="s">
        <v>1890</v>
      </c>
      <c r="DD194" s="1508" t="s">
        <v>1890</v>
      </c>
      <c r="DE194" s="1508" t="s">
        <v>1890</v>
      </c>
      <c r="DF194" s="1508" t="s">
        <v>1890</v>
      </c>
      <c r="DG194" s="1508" t="s">
        <v>1890</v>
      </c>
      <c r="DH194" s="1508" t="s">
        <v>1890</v>
      </c>
      <c r="DI194" s="1508" t="s">
        <v>1890</v>
      </c>
      <c r="DJ194" s="1508" t="s">
        <v>1890</v>
      </c>
      <c r="DK194" s="1508" t="s">
        <v>1890</v>
      </c>
      <c r="DL194" s="1508" t="s">
        <v>1890</v>
      </c>
      <c r="DM194" s="1508" t="s">
        <v>1890</v>
      </c>
      <c r="DN194" s="1508" t="s">
        <v>1890</v>
      </c>
      <c r="DO194" s="1508" t="s">
        <v>1890</v>
      </c>
      <c r="DP194" s="1508" t="s">
        <v>1890</v>
      </c>
      <c r="DQ194" s="1508" t="s">
        <v>1890</v>
      </c>
      <c r="DR194" s="1508" t="s">
        <v>1890</v>
      </c>
      <c r="DS194" s="1508" t="s">
        <v>1890</v>
      </c>
      <c r="DT194" s="1233" t="s">
        <v>1890</v>
      </c>
      <c r="DU194" s="1233" t="s">
        <v>1890</v>
      </c>
      <c r="DV194" s="1233" t="s">
        <v>1890</v>
      </c>
      <c r="DW194" s="1233" t="s">
        <v>1890</v>
      </c>
      <c r="DX194" s="1233" t="s">
        <v>1890</v>
      </c>
      <c r="DY194" s="1233" t="s">
        <v>1890</v>
      </c>
    </row>
    <row r="195" spans="2:129" ht="14.4" thickBot="1" x14ac:dyDescent="0.3">
      <c r="B195" s="1668"/>
      <c r="C195" s="1505" t="s">
        <v>1642</v>
      </c>
      <c r="D195" s="1439" t="s">
        <v>1785</v>
      </c>
      <c r="E195" s="1267" t="s">
        <v>820</v>
      </c>
      <c r="F195" s="1438" t="s">
        <v>1890</v>
      </c>
      <c r="G195" s="1438" t="s">
        <v>1890</v>
      </c>
      <c r="H195" s="1439" t="s">
        <v>84</v>
      </c>
      <c r="I195" s="1655" t="str">
        <f>IF(SUM(N194:CP194)&lt;&gt;0,SUM(N194:CP194),"")</f>
        <v/>
      </c>
      <c r="J195" s="1656"/>
      <c r="K195" s="1656"/>
      <c r="L195" s="1656"/>
      <c r="M195" s="1657"/>
      <c r="N195" s="1509" t="s">
        <v>1890</v>
      </c>
      <c r="O195" s="1509" t="s">
        <v>1890</v>
      </c>
      <c r="P195" s="1509" t="s">
        <v>1890</v>
      </c>
      <c r="Q195" s="1509" t="s">
        <v>1890</v>
      </c>
      <c r="R195" s="1509" t="s">
        <v>1890</v>
      </c>
      <c r="S195" s="1509" t="s">
        <v>1890</v>
      </c>
      <c r="T195" s="1509" t="s">
        <v>1890</v>
      </c>
      <c r="U195" s="1509" t="s">
        <v>1890</v>
      </c>
      <c r="V195" s="1509" t="s">
        <v>1890</v>
      </c>
      <c r="W195" s="1509" t="s">
        <v>1890</v>
      </c>
      <c r="X195" s="1509" t="s">
        <v>1890</v>
      </c>
      <c r="Y195" s="1509" t="s">
        <v>1890</v>
      </c>
      <c r="Z195" s="1509" t="s">
        <v>1890</v>
      </c>
      <c r="AA195" s="1509" t="s">
        <v>1890</v>
      </c>
      <c r="AB195" s="1509" t="s">
        <v>1890</v>
      </c>
      <c r="AC195" s="1509" t="s">
        <v>1890</v>
      </c>
      <c r="AD195" s="1509" t="s">
        <v>1890</v>
      </c>
      <c r="AE195" s="1509" t="s">
        <v>1890</v>
      </c>
      <c r="AF195" s="1509" t="s">
        <v>1890</v>
      </c>
      <c r="AG195" s="1509" t="s">
        <v>1890</v>
      </c>
      <c r="AH195" s="1509" t="s">
        <v>1890</v>
      </c>
      <c r="AI195" s="1509" t="s">
        <v>1890</v>
      </c>
      <c r="AJ195" s="1509" t="s">
        <v>1890</v>
      </c>
      <c r="AK195" s="1509" t="s">
        <v>1890</v>
      </c>
      <c r="AL195" s="1509" t="s">
        <v>1890</v>
      </c>
      <c r="AM195" s="1509" t="s">
        <v>1890</v>
      </c>
      <c r="AN195" s="1509" t="s">
        <v>1890</v>
      </c>
      <c r="AO195" s="1509" t="s">
        <v>1890</v>
      </c>
      <c r="AP195" s="1509" t="s">
        <v>1890</v>
      </c>
      <c r="AQ195" s="1509" t="s">
        <v>1890</v>
      </c>
      <c r="AR195" s="1509" t="s">
        <v>1890</v>
      </c>
      <c r="AS195" s="1509" t="s">
        <v>1890</v>
      </c>
      <c r="AT195" s="1509" t="s">
        <v>1890</v>
      </c>
      <c r="AU195" s="1509" t="s">
        <v>1890</v>
      </c>
      <c r="AV195" s="1509" t="s">
        <v>1890</v>
      </c>
      <c r="AW195" s="1509" t="s">
        <v>1890</v>
      </c>
      <c r="AX195" s="1509" t="s">
        <v>1890</v>
      </c>
      <c r="AY195" s="1509" t="s">
        <v>1890</v>
      </c>
      <c r="AZ195" s="1509" t="s">
        <v>1890</v>
      </c>
      <c r="BA195" s="1509" t="s">
        <v>1890</v>
      </c>
      <c r="BB195" s="1509" t="s">
        <v>1890</v>
      </c>
      <c r="BC195" s="1509" t="s">
        <v>1890</v>
      </c>
      <c r="BD195" s="1509" t="s">
        <v>1890</v>
      </c>
      <c r="BE195" s="1509" t="s">
        <v>1890</v>
      </c>
      <c r="BF195" s="1509" t="s">
        <v>1890</v>
      </c>
      <c r="BG195" s="1509" t="s">
        <v>1890</v>
      </c>
      <c r="BH195" s="1509" t="s">
        <v>1890</v>
      </c>
      <c r="BI195" s="1509" t="s">
        <v>1890</v>
      </c>
      <c r="BJ195" s="1509" t="s">
        <v>1890</v>
      </c>
      <c r="BK195" s="1509" t="s">
        <v>1890</v>
      </c>
      <c r="BL195" s="1509" t="s">
        <v>1890</v>
      </c>
      <c r="BM195" s="1509" t="s">
        <v>1890</v>
      </c>
      <c r="BN195" s="1509" t="s">
        <v>1890</v>
      </c>
      <c r="BO195" s="1509" t="s">
        <v>1890</v>
      </c>
      <c r="BP195" s="1509" t="s">
        <v>1890</v>
      </c>
      <c r="BQ195" s="1509" t="s">
        <v>1890</v>
      </c>
      <c r="BR195" s="1509" t="s">
        <v>1890</v>
      </c>
      <c r="BS195" s="1509" t="s">
        <v>1890</v>
      </c>
      <c r="BT195" s="1509" t="s">
        <v>1890</v>
      </c>
      <c r="BU195" s="1509" t="s">
        <v>1890</v>
      </c>
      <c r="BV195" s="1509" t="s">
        <v>1890</v>
      </c>
      <c r="BW195" s="1509" t="s">
        <v>1890</v>
      </c>
      <c r="BX195" s="1509" t="s">
        <v>1890</v>
      </c>
      <c r="BY195" s="1509" t="s">
        <v>1890</v>
      </c>
      <c r="BZ195" s="1509" t="s">
        <v>1890</v>
      </c>
      <c r="CA195" s="1509" t="s">
        <v>1890</v>
      </c>
      <c r="CB195" s="1509" t="s">
        <v>1890</v>
      </c>
      <c r="CC195" s="1509" t="s">
        <v>1890</v>
      </c>
      <c r="CD195" s="1509" t="s">
        <v>1890</v>
      </c>
      <c r="CE195" s="1509" t="s">
        <v>1890</v>
      </c>
      <c r="CF195" s="1509" t="s">
        <v>1890</v>
      </c>
      <c r="CG195" s="1509" t="s">
        <v>1890</v>
      </c>
      <c r="CH195" s="1509" t="s">
        <v>1890</v>
      </c>
      <c r="CI195" s="1509" t="s">
        <v>1890</v>
      </c>
      <c r="CJ195" s="1509" t="s">
        <v>1890</v>
      </c>
      <c r="CK195" s="1509" t="s">
        <v>1890</v>
      </c>
      <c r="CL195" s="1509" t="s">
        <v>1890</v>
      </c>
      <c r="CM195" s="1509" t="s">
        <v>1890</v>
      </c>
      <c r="CN195" s="1509" t="s">
        <v>1890</v>
      </c>
      <c r="CO195" s="1509" t="s">
        <v>1890</v>
      </c>
      <c r="CP195" s="1510" t="s">
        <v>1890</v>
      </c>
      <c r="CQ195" s="1508" t="s">
        <v>1890</v>
      </c>
      <c r="CR195" s="1508" t="s">
        <v>1890</v>
      </c>
      <c r="CS195" s="1508" t="s">
        <v>1890</v>
      </c>
      <c r="CT195" s="1508" t="s">
        <v>1890</v>
      </c>
      <c r="CU195" s="1508" t="s">
        <v>1890</v>
      </c>
      <c r="CV195" s="1508" t="s">
        <v>1890</v>
      </c>
      <c r="CW195" s="1508" t="s">
        <v>1890</v>
      </c>
      <c r="CX195" s="1508" t="s">
        <v>1890</v>
      </c>
      <c r="CY195" s="1508" t="s">
        <v>1890</v>
      </c>
      <c r="CZ195" s="1508" t="s">
        <v>1890</v>
      </c>
      <c r="DA195" s="1508" t="s">
        <v>1890</v>
      </c>
      <c r="DB195" s="1508" t="s">
        <v>1890</v>
      </c>
      <c r="DC195" s="1508" t="s">
        <v>1890</v>
      </c>
      <c r="DD195" s="1508" t="s">
        <v>1890</v>
      </c>
      <c r="DE195" s="1508" t="s">
        <v>1890</v>
      </c>
      <c r="DF195" s="1508" t="s">
        <v>1890</v>
      </c>
      <c r="DG195" s="1508" t="s">
        <v>1890</v>
      </c>
      <c r="DH195" s="1508" t="s">
        <v>1890</v>
      </c>
      <c r="DI195" s="1508" t="s">
        <v>1890</v>
      </c>
      <c r="DJ195" s="1508" t="s">
        <v>1890</v>
      </c>
      <c r="DK195" s="1508" t="s">
        <v>1890</v>
      </c>
      <c r="DL195" s="1508" t="s">
        <v>1890</v>
      </c>
      <c r="DM195" s="1508" t="s">
        <v>1890</v>
      </c>
      <c r="DN195" s="1508" t="s">
        <v>1890</v>
      </c>
      <c r="DO195" s="1508" t="s">
        <v>1890</v>
      </c>
      <c r="DP195" s="1508" t="s">
        <v>1890</v>
      </c>
      <c r="DQ195" s="1508" t="s">
        <v>1890</v>
      </c>
      <c r="DR195" s="1508" t="s">
        <v>1890</v>
      </c>
      <c r="DS195" s="1508" t="s">
        <v>1890</v>
      </c>
      <c r="DT195" s="1233" t="s">
        <v>1890</v>
      </c>
      <c r="DU195" s="1233" t="s">
        <v>1890</v>
      </c>
      <c r="DV195" s="1233" t="s">
        <v>1890</v>
      </c>
      <c r="DW195" s="1233" t="s">
        <v>1890</v>
      </c>
      <c r="DX195" s="1233" t="s">
        <v>1890</v>
      </c>
      <c r="DY195" s="1233" t="s">
        <v>1890</v>
      </c>
    </row>
    <row r="196" spans="2:129" x14ac:dyDescent="0.25">
      <c r="B196" s="1668"/>
      <c r="C196" s="1505" t="s">
        <v>1643</v>
      </c>
      <c r="D196" s="1439" t="s">
        <v>1786</v>
      </c>
      <c r="E196" s="1267" t="s">
        <v>815</v>
      </c>
      <c r="F196" s="1438" t="s">
        <v>1890</v>
      </c>
      <c r="G196" s="1438" t="s">
        <v>1890</v>
      </c>
      <c r="H196" s="1439" t="s">
        <v>84</v>
      </c>
      <c r="I196" s="1476" t="s">
        <v>1890</v>
      </c>
      <c r="J196" s="1477" t="s">
        <v>1890</v>
      </c>
      <c r="K196" s="1477" t="s">
        <v>1890</v>
      </c>
      <c r="L196" s="1477" t="s">
        <v>1890</v>
      </c>
      <c r="M196" s="1477" t="s">
        <v>1890</v>
      </c>
      <c r="N196" s="1509" t="s">
        <v>1890</v>
      </c>
      <c r="O196" s="1509" t="s">
        <v>1890</v>
      </c>
      <c r="P196" s="1509" t="s">
        <v>1890</v>
      </c>
      <c r="Q196" s="1509" t="s">
        <v>1890</v>
      </c>
      <c r="R196" s="1509" t="s">
        <v>1890</v>
      </c>
      <c r="S196" s="1509" t="s">
        <v>1890</v>
      </c>
      <c r="T196" s="1509" t="s">
        <v>1890</v>
      </c>
      <c r="U196" s="1509" t="s">
        <v>1890</v>
      </c>
      <c r="V196" s="1509" t="s">
        <v>1890</v>
      </c>
      <c r="W196" s="1509" t="s">
        <v>1890</v>
      </c>
      <c r="X196" s="1509" t="s">
        <v>1890</v>
      </c>
      <c r="Y196" s="1509" t="s">
        <v>1890</v>
      </c>
      <c r="Z196" s="1509" t="s">
        <v>1890</v>
      </c>
      <c r="AA196" s="1509" t="s">
        <v>1890</v>
      </c>
      <c r="AB196" s="1509" t="s">
        <v>1890</v>
      </c>
      <c r="AC196" s="1509" t="s">
        <v>1890</v>
      </c>
      <c r="AD196" s="1509" t="s">
        <v>1890</v>
      </c>
      <c r="AE196" s="1509" t="s">
        <v>1890</v>
      </c>
      <c r="AF196" s="1509" t="s">
        <v>1890</v>
      </c>
      <c r="AG196" s="1509" t="s">
        <v>1890</v>
      </c>
      <c r="AH196" s="1509" t="s">
        <v>1890</v>
      </c>
      <c r="AI196" s="1509" t="s">
        <v>1890</v>
      </c>
      <c r="AJ196" s="1509" t="s">
        <v>1890</v>
      </c>
      <c r="AK196" s="1509" t="s">
        <v>1890</v>
      </c>
      <c r="AL196" s="1509" t="s">
        <v>1890</v>
      </c>
      <c r="AM196" s="1509" t="s">
        <v>1890</v>
      </c>
      <c r="AN196" s="1509" t="s">
        <v>1890</v>
      </c>
      <c r="AO196" s="1509" t="s">
        <v>1890</v>
      </c>
      <c r="AP196" s="1509" t="s">
        <v>1890</v>
      </c>
      <c r="AQ196" s="1509" t="s">
        <v>1890</v>
      </c>
      <c r="AR196" s="1509" t="s">
        <v>1890</v>
      </c>
      <c r="AS196" s="1509" t="s">
        <v>1890</v>
      </c>
      <c r="AT196" s="1509" t="s">
        <v>1890</v>
      </c>
      <c r="AU196" s="1509" t="s">
        <v>1890</v>
      </c>
      <c r="AV196" s="1509" t="s">
        <v>1890</v>
      </c>
      <c r="AW196" s="1509" t="s">
        <v>1890</v>
      </c>
      <c r="AX196" s="1509" t="s">
        <v>1890</v>
      </c>
      <c r="AY196" s="1509" t="s">
        <v>1890</v>
      </c>
      <c r="AZ196" s="1509" t="s">
        <v>1890</v>
      </c>
      <c r="BA196" s="1509" t="s">
        <v>1890</v>
      </c>
      <c r="BB196" s="1509" t="s">
        <v>1890</v>
      </c>
      <c r="BC196" s="1509" t="s">
        <v>1890</v>
      </c>
      <c r="BD196" s="1509" t="s">
        <v>1890</v>
      </c>
      <c r="BE196" s="1509" t="s">
        <v>1890</v>
      </c>
      <c r="BF196" s="1509" t="s">
        <v>1890</v>
      </c>
      <c r="BG196" s="1509" t="s">
        <v>1890</v>
      </c>
      <c r="BH196" s="1509" t="s">
        <v>1890</v>
      </c>
      <c r="BI196" s="1509" t="s">
        <v>1890</v>
      </c>
      <c r="BJ196" s="1509" t="s">
        <v>1890</v>
      </c>
      <c r="BK196" s="1509" t="s">
        <v>1890</v>
      </c>
      <c r="BL196" s="1509" t="s">
        <v>1890</v>
      </c>
      <c r="BM196" s="1509" t="s">
        <v>1890</v>
      </c>
      <c r="BN196" s="1509" t="s">
        <v>1890</v>
      </c>
      <c r="BO196" s="1509" t="s">
        <v>1890</v>
      </c>
      <c r="BP196" s="1509" t="s">
        <v>1890</v>
      </c>
      <c r="BQ196" s="1509" t="s">
        <v>1890</v>
      </c>
      <c r="BR196" s="1509" t="s">
        <v>1890</v>
      </c>
      <c r="BS196" s="1509" t="s">
        <v>1890</v>
      </c>
      <c r="BT196" s="1509" t="s">
        <v>1890</v>
      </c>
      <c r="BU196" s="1509" t="s">
        <v>1890</v>
      </c>
      <c r="BV196" s="1509" t="s">
        <v>1890</v>
      </c>
      <c r="BW196" s="1509" t="s">
        <v>1890</v>
      </c>
      <c r="BX196" s="1509" t="s">
        <v>1890</v>
      </c>
      <c r="BY196" s="1509" t="s">
        <v>1890</v>
      </c>
      <c r="BZ196" s="1509" t="s">
        <v>1890</v>
      </c>
      <c r="CA196" s="1509" t="s">
        <v>1890</v>
      </c>
      <c r="CB196" s="1509" t="s">
        <v>1890</v>
      </c>
      <c r="CC196" s="1509" t="s">
        <v>1890</v>
      </c>
      <c r="CD196" s="1509" t="s">
        <v>1890</v>
      </c>
      <c r="CE196" s="1509" t="s">
        <v>1890</v>
      </c>
      <c r="CF196" s="1509" t="s">
        <v>1890</v>
      </c>
      <c r="CG196" s="1509" t="s">
        <v>1890</v>
      </c>
      <c r="CH196" s="1509" t="s">
        <v>1890</v>
      </c>
      <c r="CI196" s="1509" t="s">
        <v>1890</v>
      </c>
      <c r="CJ196" s="1509" t="s">
        <v>1890</v>
      </c>
      <c r="CK196" s="1509" t="s">
        <v>1890</v>
      </c>
      <c r="CL196" s="1509" t="s">
        <v>1890</v>
      </c>
      <c r="CM196" s="1509" t="s">
        <v>1890</v>
      </c>
      <c r="CN196" s="1509" t="s">
        <v>1890</v>
      </c>
      <c r="CO196" s="1509" t="s">
        <v>1890</v>
      </c>
      <c r="CP196" s="1510" t="s">
        <v>1890</v>
      </c>
      <c r="CQ196" s="1508" t="s">
        <v>1890</v>
      </c>
      <c r="CR196" s="1508" t="s">
        <v>1890</v>
      </c>
      <c r="CS196" s="1508" t="s">
        <v>1890</v>
      </c>
      <c r="CT196" s="1508" t="s">
        <v>1890</v>
      </c>
      <c r="CU196" s="1508" t="s">
        <v>1890</v>
      </c>
      <c r="CV196" s="1508" t="s">
        <v>1890</v>
      </c>
      <c r="CW196" s="1508" t="s">
        <v>1890</v>
      </c>
      <c r="CX196" s="1508" t="s">
        <v>1890</v>
      </c>
      <c r="CY196" s="1508" t="s">
        <v>1890</v>
      </c>
      <c r="CZ196" s="1508" t="s">
        <v>1890</v>
      </c>
      <c r="DA196" s="1508" t="s">
        <v>1890</v>
      </c>
      <c r="DB196" s="1508" t="s">
        <v>1890</v>
      </c>
      <c r="DC196" s="1508" t="s">
        <v>1890</v>
      </c>
      <c r="DD196" s="1508" t="s">
        <v>1890</v>
      </c>
      <c r="DE196" s="1508" t="s">
        <v>1890</v>
      </c>
      <c r="DF196" s="1508" t="s">
        <v>1890</v>
      </c>
      <c r="DG196" s="1508" t="s">
        <v>1890</v>
      </c>
      <c r="DH196" s="1508" t="s">
        <v>1890</v>
      </c>
      <c r="DI196" s="1508" t="s">
        <v>1890</v>
      </c>
      <c r="DJ196" s="1508" t="s">
        <v>1890</v>
      </c>
      <c r="DK196" s="1508" t="s">
        <v>1890</v>
      </c>
      <c r="DL196" s="1508" t="s">
        <v>1890</v>
      </c>
      <c r="DM196" s="1508" t="s">
        <v>1890</v>
      </c>
      <c r="DN196" s="1508" t="s">
        <v>1890</v>
      </c>
      <c r="DO196" s="1508" t="s">
        <v>1890</v>
      </c>
      <c r="DP196" s="1508" t="s">
        <v>1890</v>
      </c>
      <c r="DQ196" s="1508" t="s">
        <v>1890</v>
      </c>
      <c r="DR196" s="1508" t="s">
        <v>1890</v>
      </c>
      <c r="DS196" s="1508" t="s">
        <v>1890</v>
      </c>
      <c r="DT196" s="1233" t="s">
        <v>1890</v>
      </c>
      <c r="DU196" s="1233" t="s">
        <v>1890</v>
      </c>
      <c r="DV196" s="1233" t="s">
        <v>1890</v>
      </c>
      <c r="DW196" s="1233" t="s">
        <v>1890</v>
      </c>
      <c r="DX196" s="1233" t="s">
        <v>1890</v>
      </c>
      <c r="DY196" s="1233" t="s">
        <v>1890</v>
      </c>
    </row>
    <row r="197" spans="2:129" x14ac:dyDescent="0.25">
      <c r="B197" s="1668"/>
      <c r="C197" s="1505" t="s">
        <v>1643</v>
      </c>
      <c r="D197" s="1439" t="s">
        <v>1786</v>
      </c>
      <c r="E197" s="1267" t="s">
        <v>812</v>
      </c>
      <c r="F197" s="1438" t="s">
        <v>1890</v>
      </c>
      <c r="G197" s="1438" t="s">
        <v>1890</v>
      </c>
      <c r="H197" s="1439" t="s">
        <v>84</v>
      </c>
      <c r="I197" s="1476" t="s">
        <v>1890</v>
      </c>
      <c r="J197" s="1477" t="s">
        <v>1890</v>
      </c>
      <c r="K197" s="1477" t="s">
        <v>1890</v>
      </c>
      <c r="L197" s="1477" t="s">
        <v>1890</v>
      </c>
      <c r="M197" s="1477" t="s">
        <v>1890</v>
      </c>
      <c r="N197" s="1509" t="s">
        <v>1890</v>
      </c>
      <c r="O197" s="1509" t="s">
        <v>1890</v>
      </c>
      <c r="P197" s="1509" t="s">
        <v>1890</v>
      </c>
      <c r="Q197" s="1509" t="s">
        <v>1890</v>
      </c>
      <c r="R197" s="1509" t="s">
        <v>1890</v>
      </c>
      <c r="S197" s="1509" t="s">
        <v>1890</v>
      </c>
      <c r="T197" s="1509" t="s">
        <v>1890</v>
      </c>
      <c r="U197" s="1509" t="s">
        <v>1890</v>
      </c>
      <c r="V197" s="1509" t="s">
        <v>1890</v>
      </c>
      <c r="W197" s="1509" t="s">
        <v>1890</v>
      </c>
      <c r="X197" s="1509" t="s">
        <v>1890</v>
      </c>
      <c r="Y197" s="1509" t="s">
        <v>1890</v>
      </c>
      <c r="Z197" s="1509" t="s">
        <v>1890</v>
      </c>
      <c r="AA197" s="1509" t="s">
        <v>1890</v>
      </c>
      <c r="AB197" s="1509" t="s">
        <v>1890</v>
      </c>
      <c r="AC197" s="1509" t="s">
        <v>1890</v>
      </c>
      <c r="AD197" s="1509" t="s">
        <v>1890</v>
      </c>
      <c r="AE197" s="1509" t="s">
        <v>1890</v>
      </c>
      <c r="AF197" s="1509" t="s">
        <v>1890</v>
      </c>
      <c r="AG197" s="1509" t="s">
        <v>1890</v>
      </c>
      <c r="AH197" s="1509" t="s">
        <v>1890</v>
      </c>
      <c r="AI197" s="1509" t="s">
        <v>1890</v>
      </c>
      <c r="AJ197" s="1509" t="s">
        <v>1890</v>
      </c>
      <c r="AK197" s="1509" t="s">
        <v>1890</v>
      </c>
      <c r="AL197" s="1509" t="s">
        <v>1890</v>
      </c>
      <c r="AM197" s="1509" t="s">
        <v>1890</v>
      </c>
      <c r="AN197" s="1509" t="s">
        <v>1890</v>
      </c>
      <c r="AO197" s="1509" t="s">
        <v>1890</v>
      </c>
      <c r="AP197" s="1509" t="s">
        <v>1890</v>
      </c>
      <c r="AQ197" s="1509" t="s">
        <v>1890</v>
      </c>
      <c r="AR197" s="1509" t="s">
        <v>1890</v>
      </c>
      <c r="AS197" s="1509" t="s">
        <v>1890</v>
      </c>
      <c r="AT197" s="1509" t="s">
        <v>1890</v>
      </c>
      <c r="AU197" s="1509" t="s">
        <v>1890</v>
      </c>
      <c r="AV197" s="1509" t="s">
        <v>1890</v>
      </c>
      <c r="AW197" s="1509" t="s">
        <v>1890</v>
      </c>
      <c r="AX197" s="1509" t="s">
        <v>1890</v>
      </c>
      <c r="AY197" s="1509" t="s">
        <v>1890</v>
      </c>
      <c r="AZ197" s="1509" t="s">
        <v>1890</v>
      </c>
      <c r="BA197" s="1509" t="s">
        <v>1890</v>
      </c>
      <c r="BB197" s="1509" t="s">
        <v>1890</v>
      </c>
      <c r="BC197" s="1509" t="s">
        <v>1890</v>
      </c>
      <c r="BD197" s="1509" t="s">
        <v>1890</v>
      </c>
      <c r="BE197" s="1509" t="s">
        <v>1890</v>
      </c>
      <c r="BF197" s="1509" t="s">
        <v>1890</v>
      </c>
      <c r="BG197" s="1509" t="s">
        <v>1890</v>
      </c>
      <c r="BH197" s="1509" t="s">
        <v>1890</v>
      </c>
      <c r="BI197" s="1509" t="s">
        <v>1890</v>
      </c>
      <c r="BJ197" s="1509" t="s">
        <v>1890</v>
      </c>
      <c r="BK197" s="1509" t="s">
        <v>1890</v>
      </c>
      <c r="BL197" s="1509" t="s">
        <v>1890</v>
      </c>
      <c r="BM197" s="1509" t="s">
        <v>1890</v>
      </c>
      <c r="BN197" s="1509" t="s">
        <v>1890</v>
      </c>
      <c r="BO197" s="1509" t="s">
        <v>1890</v>
      </c>
      <c r="BP197" s="1509" t="s">
        <v>1890</v>
      </c>
      <c r="BQ197" s="1509" t="s">
        <v>1890</v>
      </c>
      <c r="BR197" s="1509" t="s">
        <v>1890</v>
      </c>
      <c r="BS197" s="1509" t="s">
        <v>1890</v>
      </c>
      <c r="BT197" s="1509" t="s">
        <v>1890</v>
      </c>
      <c r="BU197" s="1509" t="s">
        <v>1890</v>
      </c>
      <c r="BV197" s="1509" t="s">
        <v>1890</v>
      </c>
      <c r="BW197" s="1509" t="s">
        <v>1890</v>
      </c>
      <c r="BX197" s="1509" t="s">
        <v>1890</v>
      </c>
      <c r="BY197" s="1509" t="s">
        <v>1890</v>
      </c>
      <c r="BZ197" s="1509" t="s">
        <v>1890</v>
      </c>
      <c r="CA197" s="1509" t="s">
        <v>1890</v>
      </c>
      <c r="CB197" s="1509" t="s">
        <v>1890</v>
      </c>
      <c r="CC197" s="1509" t="s">
        <v>1890</v>
      </c>
      <c r="CD197" s="1509" t="s">
        <v>1890</v>
      </c>
      <c r="CE197" s="1509" t="s">
        <v>1890</v>
      </c>
      <c r="CF197" s="1509" t="s">
        <v>1890</v>
      </c>
      <c r="CG197" s="1509" t="s">
        <v>1890</v>
      </c>
      <c r="CH197" s="1509" t="s">
        <v>1890</v>
      </c>
      <c r="CI197" s="1509" t="s">
        <v>1890</v>
      </c>
      <c r="CJ197" s="1509" t="s">
        <v>1890</v>
      </c>
      <c r="CK197" s="1509" t="s">
        <v>1890</v>
      </c>
      <c r="CL197" s="1509" t="s">
        <v>1890</v>
      </c>
      <c r="CM197" s="1509" t="s">
        <v>1890</v>
      </c>
      <c r="CN197" s="1509" t="s">
        <v>1890</v>
      </c>
      <c r="CO197" s="1509" t="s">
        <v>1890</v>
      </c>
      <c r="CP197" s="1510" t="s">
        <v>1890</v>
      </c>
      <c r="CQ197" s="1508" t="s">
        <v>1890</v>
      </c>
      <c r="CR197" s="1508" t="s">
        <v>1890</v>
      </c>
      <c r="CS197" s="1508" t="s">
        <v>1890</v>
      </c>
      <c r="CT197" s="1508" t="s">
        <v>1890</v>
      </c>
      <c r="CU197" s="1508" t="s">
        <v>1890</v>
      </c>
      <c r="CV197" s="1508" t="s">
        <v>1890</v>
      </c>
      <c r="CW197" s="1508" t="s">
        <v>1890</v>
      </c>
      <c r="CX197" s="1508" t="s">
        <v>1890</v>
      </c>
      <c r="CY197" s="1508" t="s">
        <v>1890</v>
      </c>
      <c r="CZ197" s="1508" t="s">
        <v>1890</v>
      </c>
      <c r="DA197" s="1508" t="s">
        <v>1890</v>
      </c>
      <c r="DB197" s="1508" t="s">
        <v>1890</v>
      </c>
      <c r="DC197" s="1508" t="s">
        <v>1890</v>
      </c>
      <c r="DD197" s="1508" t="s">
        <v>1890</v>
      </c>
      <c r="DE197" s="1508" t="s">
        <v>1890</v>
      </c>
      <c r="DF197" s="1508" t="s">
        <v>1890</v>
      </c>
      <c r="DG197" s="1508" t="s">
        <v>1890</v>
      </c>
      <c r="DH197" s="1508" t="s">
        <v>1890</v>
      </c>
      <c r="DI197" s="1508" t="s">
        <v>1890</v>
      </c>
      <c r="DJ197" s="1508" t="s">
        <v>1890</v>
      </c>
      <c r="DK197" s="1508" t="s">
        <v>1890</v>
      </c>
      <c r="DL197" s="1508" t="s">
        <v>1890</v>
      </c>
      <c r="DM197" s="1508" t="s">
        <v>1890</v>
      </c>
      <c r="DN197" s="1508" t="s">
        <v>1890</v>
      </c>
      <c r="DO197" s="1508" t="s">
        <v>1890</v>
      </c>
      <c r="DP197" s="1508" t="s">
        <v>1890</v>
      </c>
      <c r="DQ197" s="1508" t="s">
        <v>1890</v>
      </c>
      <c r="DR197" s="1508" t="s">
        <v>1890</v>
      </c>
      <c r="DS197" s="1508" t="s">
        <v>1890</v>
      </c>
      <c r="DT197" s="1233" t="s">
        <v>1890</v>
      </c>
      <c r="DU197" s="1233" t="s">
        <v>1890</v>
      </c>
      <c r="DV197" s="1233" t="s">
        <v>1890</v>
      </c>
      <c r="DW197" s="1233" t="s">
        <v>1890</v>
      </c>
      <c r="DX197" s="1233" t="s">
        <v>1890</v>
      </c>
      <c r="DY197" s="1233" t="s">
        <v>1890</v>
      </c>
    </row>
    <row r="198" spans="2:129" x14ac:dyDescent="0.25">
      <c r="B198" s="1668"/>
      <c r="C198" s="1505" t="s">
        <v>1643</v>
      </c>
      <c r="D198" s="1439" t="s">
        <v>1786</v>
      </c>
      <c r="E198" s="1267" t="s">
        <v>813</v>
      </c>
      <c r="F198" s="1438" t="s">
        <v>1890</v>
      </c>
      <c r="G198" s="1438" t="s">
        <v>1890</v>
      </c>
      <c r="H198" s="1439" t="s">
        <v>84</v>
      </c>
      <c r="I198" s="1476" t="s">
        <v>1890</v>
      </c>
      <c r="J198" s="1477" t="s">
        <v>1890</v>
      </c>
      <c r="K198" s="1477" t="s">
        <v>1890</v>
      </c>
      <c r="L198" s="1477" t="s">
        <v>1890</v>
      </c>
      <c r="M198" s="1477" t="s">
        <v>1890</v>
      </c>
      <c r="N198" s="1509" t="s">
        <v>1890</v>
      </c>
      <c r="O198" s="1509" t="s">
        <v>1890</v>
      </c>
      <c r="P198" s="1509" t="s">
        <v>1890</v>
      </c>
      <c r="Q198" s="1509" t="s">
        <v>1890</v>
      </c>
      <c r="R198" s="1509" t="s">
        <v>1890</v>
      </c>
      <c r="S198" s="1509" t="s">
        <v>1890</v>
      </c>
      <c r="T198" s="1509" t="s">
        <v>1890</v>
      </c>
      <c r="U198" s="1509" t="s">
        <v>1890</v>
      </c>
      <c r="V198" s="1509" t="s">
        <v>1890</v>
      </c>
      <c r="W198" s="1509" t="s">
        <v>1890</v>
      </c>
      <c r="X198" s="1509" t="s">
        <v>1890</v>
      </c>
      <c r="Y198" s="1509" t="s">
        <v>1890</v>
      </c>
      <c r="Z198" s="1509" t="s">
        <v>1890</v>
      </c>
      <c r="AA198" s="1509" t="s">
        <v>1890</v>
      </c>
      <c r="AB198" s="1509" t="s">
        <v>1890</v>
      </c>
      <c r="AC198" s="1509" t="s">
        <v>1890</v>
      </c>
      <c r="AD198" s="1509" t="s">
        <v>1890</v>
      </c>
      <c r="AE198" s="1509" t="s">
        <v>1890</v>
      </c>
      <c r="AF198" s="1509" t="s">
        <v>1890</v>
      </c>
      <c r="AG198" s="1509" t="s">
        <v>1890</v>
      </c>
      <c r="AH198" s="1509" t="s">
        <v>1890</v>
      </c>
      <c r="AI198" s="1509" t="s">
        <v>1890</v>
      </c>
      <c r="AJ198" s="1509" t="s">
        <v>1890</v>
      </c>
      <c r="AK198" s="1509" t="s">
        <v>1890</v>
      </c>
      <c r="AL198" s="1509" t="s">
        <v>1890</v>
      </c>
      <c r="AM198" s="1509" t="s">
        <v>1890</v>
      </c>
      <c r="AN198" s="1509" t="s">
        <v>1890</v>
      </c>
      <c r="AO198" s="1509" t="s">
        <v>1890</v>
      </c>
      <c r="AP198" s="1509" t="s">
        <v>1890</v>
      </c>
      <c r="AQ198" s="1509" t="s">
        <v>1890</v>
      </c>
      <c r="AR198" s="1509" t="s">
        <v>1890</v>
      </c>
      <c r="AS198" s="1509" t="s">
        <v>1890</v>
      </c>
      <c r="AT198" s="1509" t="s">
        <v>1890</v>
      </c>
      <c r="AU198" s="1509" t="s">
        <v>1890</v>
      </c>
      <c r="AV198" s="1509" t="s">
        <v>1890</v>
      </c>
      <c r="AW198" s="1509" t="s">
        <v>1890</v>
      </c>
      <c r="AX198" s="1509" t="s">
        <v>1890</v>
      </c>
      <c r="AY198" s="1509" t="s">
        <v>1890</v>
      </c>
      <c r="AZ198" s="1509" t="s">
        <v>1890</v>
      </c>
      <c r="BA198" s="1509" t="s">
        <v>1890</v>
      </c>
      <c r="BB198" s="1509" t="s">
        <v>1890</v>
      </c>
      <c r="BC198" s="1509" t="s">
        <v>1890</v>
      </c>
      <c r="BD198" s="1509" t="s">
        <v>1890</v>
      </c>
      <c r="BE198" s="1509" t="s">
        <v>1890</v>
      </c>
      <c r="BF198" s="1509" t="s">
        <v>1890</v>
      </c>
      <c r="BG198" s="1509" t="s">
        <v>1890</v>
      </c>
      <c r="BH198" s="1509" t="s">
        <v>1890</v>
      </c>
      <c r="BI198" s="1509" t="s">
        <v>1890</v>
      </c>
      <c r="BJ198" s="1509" t="s">
        <v>1890</v>
      </c>
      <c r="BK198" s="1509" t="s">
        <v>1890</v>
      </c>
      <c r="BL198" s="1509" t="s">
        <v>1890</v>
      </c>
      <c r="BM198" s="1509" t="s">
        <v>1890</v>
      </c>
      <c r="BN198" s="1509" t="s">
        <v>1890</v>
      </c>
      <c r="BO198" s="1509" t="s">
        <v>1890</v>
      </c>
      <c r="BP198" s="1509" t="s">
        <v>1890</v>
      </c>
      <c r="BQ198" s="1509" t="s">
        <v>1890</v>
      </c>
      <c r="BR198" s="1509" t="s">
        <v>1890</v>
      </c>
      <c r="BS198" s="1509" t="s">
        <v>1890</v>
      </c>
      <c r="BT198" s="1509" t="s">
        <v>1890</v>
      </c>
      <c r="BU198" s="1509" t="s">
        <v>1890</v>
      </c>
      <c r="BV198" s="1509" t="s">
        <v>1890</v>
      </c>
      <c r="BW198" s="1509" t="s">
        <v>1890</v>
      </c>
      <c r="BX198" s="1509" t="s">
        <v>1890</v>
      </c>
      <c r="BY198" s="1509" t="s">
        <v>1890</v>
      </c>
      <c r="BZ198" s="1509" t="s">
        <v>1890</v>
      </c>
      <c r="CA198" s="1509" t="s">
        <v>1890</v>
      </c>
      <c r="CB198" s="1509" t="s">
        <v>1890</v>
      </c>
      <c r="CC198" s="1509" t="s">
        <v>1890</v>
      </c>
      <c r="CD198" s="1509" t="s">
        <v>1890</v>
      </c>
      <c r="CE198" s="1509" t="s">
        <v>1890</v>
      </c>
      <c r="CF198" s="1509" t="s">
        <v>1890</v>
      </c>
      <c r="CG198" s="1509" t="s">
        <v>1890</v>
      </c>
      <c r="CH198" s="1509" t="s">
        <v>1890</v>
      </c>
      <c r="CI198" s="1509" t="s">
        <v>1890</v>
      </c>
      <c r="CJ198" s="1509" t="s">
        <v>1890</v>
      </c>
      <c r="CK198" s="1509" t="s">
        <v>1890</v>
      </c>
      <c r="CL198" s="1509" t="s">
        <v>1890</v>
      </c>
      <c r="CM198" s="1509" t="s">
        <v>1890</v>
      </c>
      <c r="CN198" s="1509" t="s">
        <v>1890</v>
      </c>
      <c r="CO198" s="1509" t="s">
        <v>1890</v>
      </c>
      <c r="CP198" s="1510" t="s">
        <v>1890</v>
      </c>
      <c r="CQ198" s="1508" t="s">
        <v>1890</v>
      </c>
      <c r="CR198" s="1508" t="s">
        <v>1890</v>
      </c>
      <c r="CS198" s="1508" t="s">
        <v>1890</v>
      </c>
      <c r="CT198" s="1508" t="s">
        <v>1890</v>
      </c>
      <c r="CU198" s="1508" t="s">
        <v>1890</v>
      </c>
      <c r="CV198" s="1508" t="s">
        <v>1890</v>
      </c>
      <c r="CW198" s="1508" t="s">
        <v>1890</v>
      </c>
      <c r="CX198" s="1508" t="s">
        <v>1890</v>
      </c>
      <c r="CY198" s="1508" t="s">
        <v>1890</v>
      </c>
      <c r="CZ198" s="1508" t="s">
        <v>1890</v>
      </c>
      <c r="DA198" s="1508" t="s">
        <v>1890</v>
      </c>
      <c r="DB198" s="1508" t="s">
        <v>1890</v>
      </c>
      <c r="DC198" s="1508" t="s">
        <v>1890</v>
      </c>
      <c r="DD198" s="1508" t="s">
        <v>1890</v>
      </c>
      <c r="DE198" s="1508" t="s">
        <v>1890</v>
      </c>
      <c r="DF198" s="1508" t="s">
        <v>1890</v>
      </c>
      <c r="DG198" s="1508" t="s">
        <v>1890</v>
      </c>
      <c r="DH198" s="1508" t="s">
        <v>1890</v>
      </c>
      <c r="DI198" s="1508" t="s">
        <v>1890</v>
      </c>
      <c r="DJ198" s="1508" t="s">
        <v>1890</v>
      </c>
      <c r="DK198" s="1508" t="s">
        <v>1890</v>
      </c>
      <c r="DL198" s="1508" t="s">
        <v>1890</v>
      </c>
      <c r="DM198" s="1508" t="s">
        <v>1890</v>
      </c>
      <c r="DN198" s="1508" t="s">
        <v>1890</v>
      </c>
      <c r="DO198" s="1508" t="s">
        <v>1890</v>
      </c>
      <c r="DP198" s="1508" t="s">
        <v>1890</v>
      </c>
      <c r="DQ198" s="1508" t="s">
        <v>1890</v>
      </c>
      <c r="DR198" s="1508" t="s">
        <v>1890</v>
      </c>
      <c r="DS198" s="1508" t="s">
        <v>1890</v>
      </c>
      <c r="DT198" s="1233" t="s">
        <v>1890</v>
      </c>
      <c r="DU198" s="1233" t="s">
        <v>1890</v>
      </c>
      <c r="DV198" s="1233" t="s">
        <v>1890</v>
      </c>
      <c r="DW198" s="1233" t="s">
        <v>1890</v>
      </c>
      <c r="DX198" s="1233" t="s">
        <v>1890</v>
      </c>
      <c r="DY198" s="1233" t="s">
        <v>1890</v>
      </c>
    </row>
    <row r="199" spans="2:129" x14ac:dyDescent="0.25">
      <c r="B199" s="1668"/>
      <c r="C199" s="1505" t="s">
        <v>1643</v>
      </c>
      <c r="D199" s="1439" t="s">
        <v>1786</v>
      </c>
      <c r="E199" s="1267" t="s">
        <v>831</v>
      </c>
      <c r="F199" s="1438" t="s">
        <v>1890</v>
      </c>
      <c r="G199" s="1438" t="s">
        <v>1890</v>
      </c>
      <c r="H199" s="1439" t="s">
        <v>84</v>
      </c>
      <c r="I199" s="1476" t="s">
        <v>1890</v>
      </c>
      <c r="J199" s="1477" t="s">
        <v>1890</v>
      </c>
      <c r="K199" s="1477" t="s">
        <v>1890</v>
      </c>
      <c r="L199" s="1477" t="s">
        <v>1890</v>
      </c>
      <c r="M199" s="1477" t="s">
        <v>1890</v>
      </c>
      <c r="N199" s="1509" t="s">
        <v>1890</v>
      </c>
      <c r="O199" s="1509">
        <v>3.5000000000000003E-2</v>
      </c>
      <c r="P199" s="1509">
        <v>3.5000000000000003E-2</v>
      </c>
      <c r="Q199" s="1509">
        <v>3.5000000000000003E-2</v>
      </c>
      <c r="R199" s="1509">
        <v>3.5000000000000003E-2</v>
      </c>
      <c r="S199" s="1509">
        <v>3.5000000000000003E-2</v>
      </c>
      <c r="T199" s="1509">
        <v>3.5000000000000003E-2</v>
      </c>
      <c r="U199" s="1509">
        <v>3.5000000000000003E-2</v>
      </c>
      <c r="V199" s="1509">
        <v>3.5000000000000003E-2</v>
      </c>
      <c r="W199" s="1509">
        <v>3.5000000000000003E-2</v>
      </c>
      <c r="X199" s="1509">
        <v>3.5000000000000003E-2</v>
      </c>
      <c r="Y199" s="1509">
        <v>3.5000000000000003E-2</v>
      </c>
      <c r="Z199" s="1509">
        <v>3.5000000000000003E-2</v>
      </c>
      <c r="AA199" s="1509">
        <v>3.5000000000000003E-2</v>
      </c>
      <c r="AB199" s="1509">
        <v>3.5000000000000003E-2</v>
      </c>
      <c r="AC199" s="1509">
        <v>3.5000000000000003E-2</v>
      </c>
      <c r="AD199" s="1509">
        <v>3.5000000000000003E-2</v>
      </c>
      <c r="AE199" s="1509">
        <v>3.5000000000000003E-2</v>
      </c>
      <c r="AF199" s="1509">
        <v>3.5000000000000003E-2</v>
      </c>
      <c r="AG199" s="1509">
        <v>3.5000000000000003E-2</v>
      </c>
      <c r="AH199" s="1509">
        <v>3.5000000000000003E-2</v>
      </c>
      <c r="AI199" s="1509">
        <v>3.5000000000000003E-2</v>
      </c>
      <c r="AJ199" s="1509">
        <v>3.5000000000000003E-2</v>
      </c>
      <c r="AK199" s="1509">
        <v>3.5000000000000003E-2</v>
      </c>
      <c r="AL199" s="1509">
        <v>3.5000000000000003E-2</v>
      </c>
      <c r="AM199" s="1509">
        <v>3.5000000000000003E-2</v>
      </c>
      <c r="AN199" s="1509">
        <v>3.5000000000000003E-2</v>
      </c>
      <c r="AO199" s="1509">
        <v>3.5000000000000003E-2</v>
      </c>
      <c r="AP199" s="1509">
        <v>3.5000000000000003E-2</v>
      </c>
      <c r="AQ199" s="1509">
        <v>3.5000000000000003E-2</v>
      </c>
      <c r="AR199" s="1509">
        <v>3.5000000000000003E-2</v>
      </c>
      <c r="AS199" s="1509">
        <v>0.03</v>
      </c>
      <c r="AT199" s="1509">
        <v>0.03</v>
      </c>
      <c r="AU199" s="1509">
        <v>0.03</v>
      </c>
      <c r="AV199" s="1509">
        <v>0.03</v>
      </c>
      <c r="AW199" s="1509">
        <v>0.03</v>
      </c>
      <c r="AX199" s="1509">
        <v>0.03</v>
      </c>
      <c r="AY199" s="1509">
        <v>0.03</v>
      </c>
      <c r="AZ199" s="1509">
        <v>0.03</v>
      </c>
      <c r="BA199" s="1509">
        <v>0.03</v>
      </c>
      <c r="BB199" s="1509">
        <v>0.03</v>
      </c>
      <c r="BC199" s="1509">
        <v>0.03</v>
      </c>
      <c r="BD199" s="1509">
        <v>0.03</v>
      </c>
      <c r="BE199" s="1509">
        <v>0.03</v>
      </c>
      <c r="BF199" s="1509">
        <v>0.03</v>
      </c>
      <c r="BG199" s="1509">
        <v>0.03</v>
      </c>
      <c r="BH199" s="1509">
        <v>0.03</v>
      </c>
      <c r="BI199" s="1509">
        <v>0.03</v>
      </c>
      <c r="BJ199" s="1509">
        <v>0.03</v>
      </c>
      <c r="BK199" s="1509">
        <v>0.03</v>
      </c>
      <c r="BL199" s="1509">
        <v>0.03</v>
      </c>
      <c r="BM199" s="1509">
        <v>0.03</v>
      </c>
      <c r="BN199" s="1509">
        <v>0.03</v>
      </c>
      <c r="BO199" s="1509">
        <v>0.03</v>
      </c>
      <c r="BP199" s="1509">
        <v>0.03</v>
      </c>
      <c r="BQ199" s="1509">
        <v>0.03</v>
      </c>
      <c r="BR199" s="1509">
        <v>0.03</v>
      </c>
      <c r="BS199" s="1509">
        <v>0.03</v>
      </c>
      <c r="BT199" s="1509">
        <v>0.03</v>
      </c>
      <c r="BU199" s="1509">
        <v>0.03</v>
      </c>
      <c r="BV199" s="1509">
        <v>0.03</v>
      </c>
      <c r="BW199" s="1509">
        <v>0.03</v>
      </c>
      <c r="BX199" s="1509">
        <v>0.03</v>
      </c>
      <c r="BY199" s="1509">
        <v>0.03</v>
      </c>
      <c r="BZ199" s="1509">
        <v>0.03</v>
      </c>
      <c r="CA199" s="1509">
        <v>0.03</v>
      </c>
      <c r="CB199" s="1509">
        <v>0.03</v>
      </c>
      <c r="CC199" s="1509">
        <v>0.03</v>
      </c>
      <c r="CD199" s="1509">
        <v>0.03</v>
      </c>
      <c r="CE199" s="1509">
        <v>0.03</v>
      </c>
      <c r="CF199" s="1509">
        <v>0.03</v>
      </c>
      <c r="CG199" s="1509">
        <v>0.03</v>
      </c>
      <c r="CH199" s="1509">
        <v>0.03</v>
      </c>
      <c r="CI199" s="1509">
        <v>0.03</v>
      </c>
      <c r="CJ199" s="1509">
        <v>0.03</v>
      </c>
      <c r="CK199" s="1509">
        <v>0.03</v>
      </c>
      <c r="CL199" s="1509">
        <v>2.5000000000000001E-2</v>
      </c>
      <c r="CM199" s="1509">
        <v>2.5000000000000001E-2</v>
      </c>
      <c r="CN199" s="1509">
        <v>2.5000000000000001E-2</v>
      </c>
      <c r="CO199" s="1509">
        <v>2.5000000000000001E-2</v>
      </c>
      <c r="CP199" s="1510">
        <v>2.5000000000000001E-2</v>
      </c>
      <c r="CQ199" s="1508" t="s">
        <v>1890</v>
      </c>
      <c r="CR199" s="1508" t="s">
        <v>1890</v>
      </c>
      <c r="CS199" s="1508" t="s">
        <v>1890</v>
      </c>
      <c r="CT199" s="1508" t="s">
        <v>1890</v>
      </c>
      <c r="CU199" s="1508" t="s">
        <v>1890</v>
      </c>
      <c r="CV199" s="1508" t="s">
        <v>1890</v>
      </c>
      <c r="CW199" s="1508" t="s">
        <v>1890</v>
      </c>
      <c r="CX199" s="1508" t="s">
        <v>1890</v>
      </c>
      <c r="CY199" s="1508" t="s">
        <v>1890</v>
      </c>
      <c r="CZ199" s="1508" t="s">
        <v>1890</v>
      </c>
      <c r="DA199" s="1508" t="s">
        <v>1890</v>
      </c>
      <c r="DB199" s="1508" t="s">
        <v>1890</v>
      </c>
      <c r="DC199" s="1508" t="s">
        <v>1890</v>
      </c>
      <c r="DD199" s="1508" t="s">
        <v>1890</v>
      </c>
      <c r="DE199" s="1508" t="s">
        <v>1890</v>
      </c>
      <c r="DF199" s="1508" t="s">
        <v>1890</v>
      </c>
      <c r="DG199" s="1508" t="s">
        <v>1890</v>
      </c>
      <c r="DH199" s="1508" t="s">
        <v>1890</v>
      </c>
      <c r="DI199" s="1508" t="s">
        <v>1890</v>
      </c>
      <c r="DJ199" s="1508" t="s">
        <v>1890</v>
      </c>
      <c r="DK199" s="1508" t="s">
        <v>1890</v>
      </c>
      <c r="DL199" s="1508" t="s">
        <v>1890</v>
      </c>
      <c r="DM199" s="1508" t="s">
        <v>1890</v>
      </c>
      <c r="DN199" s="1508" t="s">
        <v>1890</v>
      </c>
      <c r="DO199" s="1508" t="s">
        <v>1890</v>
      </c>
      <c r="DP199" s="1508" t="s">
        <v>1890</v>
      </c>
      <c r="DQ199" s="1508" t="s">
        <v>1890</v>
      </c>
      <c r="DR199" s="1508" t="s">
        <v>1890</v>
      </c>
      <c r="DS199" s="1508" t="s">
        <v>1890</v>
      </c>
      <c r="DT199" s="1233" t="s">
        <v>1890</v>
      </c>
      <c r="DU199" s="1233" t="s">
        <v>1890</v>
      </c>
      <c r="DV199" s="1233" t="s">
        <v>1890</v>
      </c>
      <c r="DW199" s="1233" t="s">
        <v>1890</v>
      </c>
      <c r="DX199" s="1233" t="s">
        <v>1890</v>
      </c>
      <c r="DY199" s="1233" t="s">
        <v>1890</v>
      </c>
    </row>
    <row r="200" spans="2:129" x14ac:dyDescent="0.25">
      <c r="B200" s="1668"/>
      <c r="C200" s="1505" t="s">
        <v>1643</v>
      </c>
      <c r="D200" s="1439" t="s">
        <v>1786</v>
      </c>
      <c r="E200" s="1267" t="s">
        <v>814</v>
      </c>
      <c r="F200" s="1438" t="s">
        <v>1890</v>
      </c>
      <c r="G200" s="1438" t="s">
        <v>1890</v>
      </c>
      <c r="H200" s="1439" t="s">
        <v>84</v>
      </c>
      <c r="I200" s="1476" t="s">
        <v>1890</v>
      </c>
      <c r="J200" s="1477" t="s">
        <v>1890</v>
      </c>
      <c r="K200" s="1477" t="s">
        <v>1890</v>
      </c>
      <c r="L200" s="1477" t="s">
        <v>1890</v>
      </c>
      <c r="M200" s="1477" t="s">
        <v>1890</v>
      </c>
      <c r="N200" s="1509" t="s">
        <v>1890</v>
      </c>
      <c r="O200" s="1509">
        <v>0.96618357487922713</v>
      </c>
      <c r="P200" s="1509">
        <v>0.93351070036640305</v>
      </c>
      <c r="Q200" s="1509">
        <v>0.90194270566802237</v>
      </c>
      <c r="R200" s="1509">
        <v>0.87144222769857238</v>
      </c>
      <c r="S200" s="1509">
        <v>0.84197316685852408</v>
      </c>
      <c r="T200" s="1509">
        <v>0.81350064430775282</v>
      </c>
      <c r="U200" s="1509">
        <v>0.78599096068381924</v>
      </c>
      <c r="V200" s="1509">
        <v>0.75941155621625056</v>
      </c>
      <c r="W200" s="1509">
        <v>0.73373097218961414</v>
      </c>
      <c r="X200" s="1509">
        <v>0.70891881370977217</v>
      </c>
      <c r="Y200" s="1509">
        <v>0.68494571372924851</v>
      </c>
      <c r="Z200" s="1509">
        <v>0.66178329828912907</v>
      </c>
      <c r="AA200" s="1509">
        <v>0.63940415293635666</v>
      </c>
      <c r="AB200" s="1509">
        <v>0.61778179027667313</v>
      </c>
      <c r="AC200" s="1509">
        <v>0.59689061862480497</v>
      </c>
      <c r="AD200" s="1509">
        <v>0.57670591171478747</v>
      </c>
      <c r="AE200" s="1509">
        <v>0.55720377943457733</v>
      </c>
      <c r="AF200" s="1509">
        <v>0.53836113955031628</v>
      </c>
      <c r="AG200" s="1509">
        <v>0.520155690386779</v>
      </c>
      <c r="AH200" s="1509">
        <v>0.50256588443167061</v>
      </c>
      <c r="AI200" s="1509">
        <v>0.48557090283253201</v>
      </c>
      <c r="AJ200" s="1509">
        <v>0.46915063075606961</v>
      </c>
      <c r="AK200" s="1509">
        <v>0.45328563358074364</v>
      </c>
      <c r="AL200" s="1509">
        <v>0.43795713389443836</v>
      </c>
      <c r="AM200" s="1509">
        <v>0.42314698926998878</v>
      </c>
      <c r="AN200" s="1509">
        <v>0.40883767079225974</v>
      </c>
      <c r="AO200" s="1509">
        <v>0.39501224231136212</v>
      </c>
      <c r="AP200" s="1509">
        <v>0.38165434039745133</v>
      </c>
      <c r="AQ200" s="1509">
        <v>0.36874815497338298</v>
      </c>
      <c r="AR200" s="1509">
        <v>0.35627841060230242</v>
      </c>
      <c r="AS200" s="1509">
        <v>0.3459013695167984</v>
      </c>
      <c r="AT200" s="1509">
        <v>0.33582657234640623</v>
      </c>
      <c r="AU200" s="1509">
        <v>0.32604521587029728</v>
      </c>
      <c r="AV200" s="1509">
        <v>0.31654875327213333</v>
      </c>
      <c r="AW200" s="1509">
        <v>0.30732888667197411</v>
      </c>
      <c r="AX200" s="1509">
        <v>0.29837755987570302</v>
      </c>
      <c r="AY200" s="1509">
        <v>0.28968695133563405</v>
      </c>
      <c r="AZ200" s="1509">
        <v>0.28124946731614947</v>
      </c>
      <c r="BA200" s="1509">
        <v>0.27305773525839755</v>
      </c>
      <c r="BB200" s="1509">
        <v>0.26510459733825009</v>
      </c>
      <c r="BC200" s="1509">
        <v>0.25738310421189325</v>
      </c>
      <c r="BD200" s="1509">
        <v>0.24988650894358566</v>
      </c>
      <c r="BE200" s="1509">
        <v>0.24260826111027742</v>
      </c>
      <c r="BF200" s="1509">
        <v>0.23554200107793916</v>
      </c>
      <c r="BG200" s="1509">
        <v>0.22868155444460117</v>
      </c>
      <c r="BH200" s="1509">
        <v>0.22202092664524387</v>
      </c>
      <c r="BI200" s="1509">
        <v>0.215554297713829</v>
      </c>
      <c r="BJ200" s="1509">
        <v>0.20927601719789227</v>
      </c>
      <c r="BK200" s="1509">
        <v>0.20318059922125464</v>
      </c>
      <c r="BL200" s="1509">
        <v>0.19726271769053846</v>
      </c>
      <c r="BM200" s="1509">
        <v>0.19151720164129948</v>
      </c>
      <c r="BN200" s="1509">
        <v>0.18593903071970824</v>
      </c>
      <c r="BO200" s="1509">
        <v>0.18052333079583327</v>
      </c>
      <c r="BP200" s="1509">
        <v>0.17526536970469248</v>
      </c>
      <c r="BQ200" s="1509">
        <v>0.17016055311135189</v>
      </c>
      <c r="BR200" s="1509">
        <v>0.16520442049645817</v>
      </c>
      <c r="BS200" s="1509">
        <v>0.16039264125869726</v>
      </c>
      <c r="BT200" s="1509">
        <v>0.15572101093077401</v>
      </c>
      <c r="BU200" s="1509">
        <v>0.15118544750560586</v>
      </c>
      <c r="BV200" s="1509">
        <v>0.14678198786952024</v>
      </c>
      <c r="BW200" s="1509">
        <v>0.14250678433934003</v>
      </c>
      <c r="BX200" s="1509">
        <v>0.13835610130033013</v>
      </c>
      <c r="BY200" s="1509">
        <v>0.13432631194206807</v>
      </c>
      <c r="BZ200" s="1509">
        <v>0.13041389508938647</v>
      </c>
      <c r="CA200" s="1509">
        <v>0.12661543212561796</v>
      </c>
      <c r="CB200" s="1509">
        <v>0.12292760400545433</v>
      </c>
      <c r="CC200" s="1509">
        <v>0.11934718835481004</v>
      </c>
      <c r="CD200" s="1509">
        <v>0.11587105665515537</v>
      </c>
      <c r="CE200" s="1509">
        <v>0.11249617150985959</v>
      </c>
      <c r="CF200" s="1509">
        <v>0.10921958399015494</v>
      </c>
      <c r="CG200" s="1509">
        <v>0.10603843105840287</v>
      </c>
      <c r="CH200" s="1509">
        <v>0.10294993306641054</v>
      </c>
      <c r="CI200" s="1509">
        <v>9.9951391326612168E-2</v>
      </c>
      <c r="CJ200" s="1509">
        <v>9.7040185753992411E-2</v>
      </c>
      <c r="CK200" s="1509">
        <v>9.4213772576691654E-2</v>
      </c>
      <c r="CL200" s="1509">
        <v>9.1915875684577236E-2</v>
      </c>
      <c r="CM200" s="1509">
        <v>8.9674025058124135E-2</v>
      </c>
      <c r="CN200" s="1509">
        <v>8.7486853715243049E-2</v>
      </c>
      <c r="CO200" s="1509">
        <v>8.5353028014871282E-2</v>
      </c>
      <c r="CP200" s="1510">
        <v>8.3271246843776875E-2</v>
      </c>
      <c r="CQ200" s="1508" t="s">
        <v>1890</v>
      </c>
      <c r="CR200" s="1508" t="s">
        <v>1890</v>
      </c>
      <c r="CS200" s="1508" t="s">
        <v>1890</v>
      </c>
      <c r="CT200" s="1508" t="s">
        <v>1890</v>
      </c>
      <c r="CU200" s="1508" t="s">
        <v>1890</v>
      </c>
      <c r="CV200" s="1508" t="s">
        <v>1890</v>
      </c>
      <c r="CW200" s="1508" t="s">
        <v>1890</v>
      </c>
      <c r="CX200" s="1508" t="s">
        <v>1890</v>
      </c>
      <c r="CY200" s="1508" t="s">
        <v>1890</v>
      </c>
      <c r="CZ200" s="1508" t="s">
        <v>1890</v>
      </c>
      <c r="DA200" s="1508" t="s">
        <v>1890</v>
      </c>
      <c r="DB200" s="1508" t="s">
        <v>1890</v>
      </c>
      <c r="DC200" s="1508" t="s">
        <v>1890</v>
      </c>
      <c r="DD200" s="1508" t="s">
        <v>1890</v>
      </c>
      <c r="DE200" s="1508" t="s">
        <v>1890</v>
      </c>
      <c r="DF200" s="1508" t="s">
        <v>1890</v>
      </c>
      <c r="DG200" s="1508" t="s">
        <v>1890</v>
      </c>
      <c r="DH200" s="1508" t="s">
        <v>1890</v>
      </c>
      <c r="DI200" s="1508" t="s">
        <v>1890</v>
      </c>
      <c r="DJ200" s="1508" t="s">
        <v>1890</v>
      </c>
      <c r="DK200" s="1508" t="s">
        <v>1890</v>
      </c>
      <c r="DL200" s="1508" t="s">
        <v>1890</v>
      </c>
      <c r="DM200" s="1508" t="s">
        <v>1890</v>
      </c>
      <c r="DN200" s="1508" t="s">
        <v>1890</v>
      </c>
      <c r="DO200" s="1508" t="s">
        <v>1890</v>
      </c>
      <c r="DP200" s="1508" t="s">
        <v>1890</v>
      </c>
      <c r="DQ200" s="1508" t="s">
        <v>1890</v>
      </c>
      <c r="DR200" s="1508" t="s">
        <v>1890</v>
      </c>
      <c r="DS200" s="1508" t="s">
        <v>1890</v>
      </c>
      <c r="DT200" s="1233" t="s">
        <v>1890</v>
      </c>
      <c r="DU200" s="1233" t="s">
        <v>1890</v>
      </c>
      <c r="DV200" s="1233" t="s">
        <v>1890</v>
      </c>
      <c r="DW200" s="1233" t="s">
        <v>1890</v>
      </c>
      <c r="DX200" s="1233" t="s">
        <v>1890</v>
      </c>
      <c r="DY200" s="1233" t="s">
        <v>1890</v>
      </c>
    </row>
    <row r="201" spans="2:129" x14ac:dyDescent="0.25">
      <c r="B201" s="1668"/>
      <c r="C201" s="1505" t="s">
        <v>1643</v>
      </c>
      <c r="D201" s="1439" t="s">
        <v>1786</v>
      </c>
      <c r="E201" s="1267" t="s">
        <v>815</v>
      </c>
      <c r="F201" s="1438" t="s">
        <v>816</v>
      </c>
      <c r="G201" s="1438" t="s">
        <v>1890</v>
      </c>
      <c r="H201" s="1439" t="s">
        <v>817</v>
      </c>
      <c r="I201" s="1476" t="s">
        <v>1890</v>
      </c>
      <c r="J201" s="1477" t="s">
        <v>1890</v>
      </c>
      <c r="K201" s="1477" t="s">
        <v>1890</v>
      </c>
      <c r="L201" s="1477" t="s">
        <v>1890</v>
      </c>
      <c r="M201" s="1477" t="s">
        <v>1890</v>
      </c>
      <c r="N201" s="1509" t="s">
        <v>1890</v>
      </c>
      <c r="O201" s="1509" t="s">
        <v>1890</v>
      </c>
      <c r="P201" s="1509" t="s">
        <v>1890</v>
      </c>
      <c r="Q201" s="1509" t="s">
        <v>1890</v>
      </c>
      <c r="R201" s="1509" t="s">
        <v>1890</v>
      </c>
      <c r="S201" s="1509" t="s">
        <v>1890</v>
      </c>
      <c r="T201" s="1509" t="s">
        <v>1890</v>
      </c>
      <c r="U201" s="1509" t="s">
        <v>1890</v>
      </c>
      <c r="V201" s="1509" t="s">
        <v>1890</v>
      </c>
      <c r="W201" s="1509" t="s">
        <v>1890</v>
      </c>
      <c r="X201" s="1509" t="s">
        <v>1890</v>
      </c>
      <c r="Y201" s="1509" t="s">
        <v>1890</v>
      </c>
      <c r="Z201" s="1509" t="s">
        <v>1890</v>
      </c>
      <c r="AA201" s="1509" t="s">
        <v>1890</v>
      </c>
      <c r="AB201" s="1509" t="s">
        <v>1890</v>
      </c>
      <c r="AC201" s="1509" t="s">
        <v>1890</v>
      </c>
      <c r="AD201" s="1509" t="s">
        <v>1890</v>
      </c>
      <c r="AE201" s="1509" t="s">
        <v>1890</v>
      </c>
      <c r="AF201" s="1509" t="s">
        <v>1890</v>
      </c>
      <c r="AG201" s="1509" t="s">
        <v>1890</v>
      </c>
      <c r="AH201" s="1509" t="s">
        <v>1890</v>
      </c>
      <c r="AI201" s="1509" t="s">
        <v>1890</v>
      </c>
      <c r="AJ201" s="1509" t="s">
        <v>1890</v>
      </c>
      <c r="AK201" s="1509" t="s">
        <v>1890</v>
      </c>
      <c r="AL201" s="1509" t="s">
        <v>1890</v>
      </c>
      <c r="AM201" s="1509" t="s">
        <v>1890</v>
      </c>
      <c r="AN201" s="1509" t="s">
        <v>1890</v>
      </c>
      <c r="AO201" s="1509" t="s">
        <v>1890</v>
      </c>
      <c r="AP201" s="1509" t="s">
        <v>1890</v>
      </c>
      <c r="AQ201" s="1509" t="s">
        <v>1890</v>
      </c>
      <c r="AR201" s="1509" t="s">
        <v>1890</v>
      </c>
      <c r="AS201" s="1509" t="s">
        <v>1890</v>
      </c>
      <c r="AT201" s="1509" t="s">
        <v>1890</v>
      </c>
      <c r="AU201" s="1509" t="s">
        <v>1890</v>
      </c>
      <c r="AV201" s="1509" t="s">
        <v>1890</v>
      </c>
      <c r="AW201" s="1509" t="s">
        <v>1890</v>
      </c>
      <c r="AX201" s="1509" t="s">
        <v>1890</v>
      </c>
      <c r="AY201" s="1509" t="s">
        <v>1890</v>
      </c>
      <c r="AZ201" s="1509" t="s">
        <v>1890</v>
      </c>
      <c r="BA201" s="1509" t="s">
        <v>1890</v>
      </c>
      <c r="BB201" s="1509" t="s">
        <v>1890</v>
      </c>
      <c r="BC201" s="1509" t="s">
        <v>1890</v>
      </c>
      <c r="BD201" s="1509" t="s">
        <v>1890</v>
      </c>
      <c r="BE201" s="1509" t="s">
        <v>1890</v>
      </c>
      <c r="BF201" s="1509" t="s">
        <v>1890</v>
      </c>
      <c r="BG201" s="1509" t="s">
        <v>1890</v>
      </c>
      <c r="BH201" s="1509" t="s">
        <v>1890</v>
      </c>
      <c r="BI201" s="1509" t="s">
        <v>1890</v>
      </c>
      <c r="BJ201" s="1509" t="s">
        <v>1890</v>
      </c>
      <c r="BK201" s="1509" t="s">
        <v>1890</v>
      </c>
      <c r="BL201" s="1509" t="s">
        <v>1890</v>
      </c>
      <c r="BM201" s="1509" t="s">
        <v>1890</v>
      </c>
      <c r="BN201" s="1509" t="s">
        <v>1890</v>
      </c>
      <c r="BO201" s="1509" t="s">
        <v>1890</v>
      </c>
      <c r="BP201" s="1509" t="s">
        <v>1890</v>
      </c>
      <c r="BQ201" s="1509" t="s">
        <v>1890</v>
      </c>
      <c r="BR201" s="1509" t="s">
        <v>1890</v>
      </c>
      <c r="BS201" s="1509" t="s">
        <v>1890</v>
      </c>
      <c r="BT201" s="1509" t="s">
        <v>1890</v>
      </c>
      <c r="BU201" s="1509" t="s">
        <v>1890</v>
      </c>
      <c r="BV201" s="1509" t="s">
        <v>1890</v>
      </c>
      <c r="BW201" s="1509" t="s">
        <v>1890</v>
      </c>
      <c r="BX201" s="1509" t="s">
        <v>1890</v>
      </c>
      <c r="BY201" s="1509" t="s">
        <v>1890</v>
      </c>
      <c r="BZ201" s="1509" t="s">
        <v>1890</v>
      </c>
      <c r="CA201" s="1509" t="s">
        <v>1890</v>
      </c>
      <c r="CB201" s="1509" t="s">
        <v>1890</v>
      </c>
      <c r="CC201" s="1509" t="s">
        <v>1890</v>
      </c>
      <c r="CD201" s="1509" t="s">
        <v>1890</v>
      </c>
      <c r="CE201" s="1509" t="s">
        <v>1890</v>
      </c>
      <c r="CF201" s="1509" t="s">
        <v>1890</v>
      </c>
      <c r="CG201" s="1509" t="s">
        <v>1890</v>
      </c>
      <c r="CH201" s="1509" t="s">
        <v>1890</v>
      </c>
      <c r="CI201" s="1509" t="s">
        <v>1890</v>
      </c>
      <c r="CJ201" s="1509" t="s">
        <v>1890</v>
      </c>
      <c r="CK201" s="1509" t="s">
        <v>1890</v>
      </c>
      <c r="CL201" s="1509" t="s">
        <v>1890</v>
      </c>
      <c r="CM201" s="1509" t="s">
        <v>1890</v>
      </c>
      <c r="CN201" s="1509" t="s">
        <v>1890</v>
      </c>
      <c r="CO201" s="1509" t="s">
        <v>1890</v>
      </c>
      <c r="CP201" s="1510" t="s">
        <v>1890</v>
      </c>
      <c r="CQ201" s="1508" t="s">
        <v>1890</v>
      </c>
      <c r="CR201" s="1508" t="s">
        <v>1890</v>
      </c>
      <c r="CS201" s="1508" t="s">
        <v>1890</v>
      </c>
      <c r="CT201" s="1508" t="s">
        <v>1890</v>
      </c>
      <c r="CU201" s="1508" t="s">
        <v>1890</v>
      </c>
      <c r="CV201" s="1508" t="s">
        <v>1890</v>
      </c>
      <c r="CW201" s="1508" t="s">
        <v>1890</v>
      </c>
      <c r="CX201" s="1508" t="s">
        <v>1890</v>
      </c>
      <c r="CY201" s="1508" t="s">
        <v>1890</v>
      </c>
      <c r="CZ201" s="1508" t="s">
        <v>1890</v>
      </c>
      <c r="DA201" s="1508" t="s">
        <v>1890</v>
      </c>
      <c r="DB201" s="1508" t="s">
        <v>1890</v>
      </c>
      <c r="DC201" s="1508" t="s">
        <v>1890</v>
      </c>
      <c r="DD201" s="1508" t="s">
        <v>1890</v>
      </c>
      <c r="DE201" s="1508" t="s">
        <v>1890</v>
      </c>
      <c r="DF201" s="1508" t="s">
        <v>1890</v>
      </c>
      <c r="DG201" s="1508" t="s">
        <v>1890</v>
      </c>
      <c r="DH201" s="1508" t="s">
        <v>1890</v>
      </c>
      <c r="DI201" s="1508" t="s">
        <v>1890</v>
      </c>
      <c r="DJ201" s="1508" t="s">
        <v>1890</v>
      </c>
      <c r="DK201" s="1508" t="s">
        <v>1890</v>
      </c>
      <c r="DL201" s="1508" t="s">
        <v>1890</v>
      </c>
      <c r="DM201" s="1508" t="s">
        <v>1890</v>
      </c>
      <c r="DN201" s="1508" t="s">
        <v>1890</v>
      </c>
      <c r="DO201" s="1508" t="s">
        <v>1890</v>
      </c>
      <c r="DP201" s="1508" t="s">
        <v>1890</v>
      </c>
      <c r="DQ201" s="1508" t="s">
        <v>1890</v>
      </c>
      <c r="DR201" s="1508" t="s">
        <v>1890</v>
      </c>
      <c r="DS201" s="1508" t="s">
        <v>1890</v>
      </c>
      <c r="DT201" s="1233" t="s">
        <v>1890</v>
      </c>
      <c r="DU201" s="1233" t="s">
        <v>1890</v>
      </c>
      <c r="DV201" s="1233" t="s">
        <v>1890</v>
      </c>
      <c r="DW201" s="1233" t="s">
        <v>1890</v>
      </c>
      <c r="DX201" s="1233" t="s">
        <v>1890</v>
      </c>
      <c r="DY201" s="1233" t="s">
        <v>1890</v>
      </c>
    </row>
    <row r="202" spans="2:129" x14ac:dyDescent="0.25">
      <c r="B202" s="1668"/>
      <c r="C202" s="1505" t="s">
        <v>1643</v>
      </c>
      <c r="D202" s="1439" t="s">
        <v>1786</v>
      </c>
      <c r="E202" s="1267" t="s">
        <v>815</v>
      </c>
      <c r="F202" s="1438" t="s">
        <v>818</v>
      </c>
      <c r="G202" s="1438" t="s">
        <v>1890</v>
      </c>
      <c r="H202" s="1439" t="s">
        <v>817</v>
      </c>
      <c r="I202" s="1476" t="s">
        <v>1890</v>
      </c>
      <c r="J202" s="1477" t="s">
        <v>1890</v>
      </c>
      <c r="K202" s="1477" t="s">
        <v>1890</v>
      </c>
      <c r="L202" s="1477" t="s">
        <v>1890</v>
      </c>
      <c r="M202" s="1477" t="s">
        <v>1890</v>
      </c>
      <c r="N202" s="1509" t="s">
        <v>1890</v>
      </c>
      <c r="O202" s="1509" t="s">
        <v>1890</v>
      </c>
      <c r="P202" s="1509" t="s">
        <v>1890</v>
      </c>
      <c r="Q202" s="1509" t="s">
        <v>1890</v>
      </c>
      <c r="R202" s="1509" t="s">
        <v>1890</v>
      </c>
      <c r="S202" s="1509" t="s">
        <v>1890</v>
      </c>
      <c r="T202" s="1509" t="s">
        <v>1890</v>
      </c>
      <c r="U202" s="1509" t="s">
        <v>1890</v>
      </c>
      <c r="V202" s="1509" t="s">
        <v>1890</v>
      </c>
      <c r="W202" s="1509" t="s">
        <v>1890</v>
      </c>
      <c r="X202" s="1509" t="s">
        <v>1890</v>
      </c>
      <c r="Y202" s="1509" t="s">
        <v>1890</v>
      </c>
      <c r="Z202" s="1509" t="s">
        <v>1890</v>
      </c>
      <c r="AA202" s="1509" t="s">
        <v>1890</v>
      </c>
      <c r="AB202" s="1509" t="s">
        <v>1890</v>
      </c>
      <c r="AC202" s="1509" t="s">
        <v>1890</v>
      </c>
      <c r="AD202" s="1509" t="s">
        <v>1890</v>
      </c>
      <c r="AE202" s="1509" t="s">
        <v>1890</v>
      </c>
      <c r="AF202" s="1509" t="s">
        <v>1890</v>
      </c>
      <c r="AG202" s="1509" t="s">
        <v>1890</v>
      </c>
      <c r="AH202" s="1509" t="s">
        <v>1890</v>
      </c>
      <c r="AI202" s="1509" t="s">
        <v>1890</v>
      </c>
      <c r="AJ202" s="1509" t="s">
        <v>1890</v>
      </c>
      <c r="AK202" s="1509" t="s">
        <v>1890</v>
      </c>
      <c r="AL202" s="1509" t="s">
        <v>1890</v>
      </c>
      <c r="AM202" s="1509" t="s">
        <v>1890</v>
      </c>
      <c r="AN202" s="1509" t="s">
        <v>1890</v>
      </c>
      <c r="AO202" s="1509" t="s">
        <v>1890</v>
      </c>
      <c r="AP202" s="1509" t="s">
        <v>1890</v>
      </c>
      <c r="AQ202" s="1509" t="s">
        <v>1890</v>
      </c>
      <c r="AR202" s="1509" t="s">
        <v>1890</v>
      </c>
      <c r="AS202" s="1509" t="s">
        <v>1890</v>
      </c>
      <c r="AT202" s="1509" t="s">
        <v>1890</v>
      </c>
      <c r="AU202" s="1509" t="s">
        <v>1890</v>
      </c>
      <c r="AV202" s="1509" t="s">
        <v>1890</v>
      </c>
      <c r="AW202" s="1509" t="s">
        <v>1890</v>
      </c>
      <c r="AX202" s="1509" t="s">
        <v>1890</v>
      </c>
      <c r="AY202" s="1509" t="s">
        <v>1890</v>
      </c>
      <c r="AZ202" s="1509" t="s">
        <v>1890</v>
      </c>
      <c r="BA202" s="1509" t="s">
        <v>1890</v>
      </c>
      <c r="BB202" s="1509" t="s">
        <v>1890</v>
      </c>
      <c r="BC202" s="1509" t="s">
        <v>1890</v>
      </c>
      <c r="BD202" s="1509" t="s">
        <v>1890</v>
      </c>
      <c r="BE202" s="1509" t="s">
        <v>1890</v>
      </c>
      <c r="BF202" s="1509" t="s">
        <v>1890</v>
      </c>
      <c r="BG202" s="1509" t="s">
        <v>1890</v>
      </c>
      <c r="BH202" s="1509" t="s">
        <v>1890</v>
      </c>
      <c r="BI202" s="1509" t="s">
        <v>1890</v>
      </c>
      <c r="BJ202" s="1509" t="s">
        <v>1890</v>
      </c>
      <c r="BK202" s="1509" t="s">
        <v>1890</v>
      </c>
      <c r="BL202" s="1509" t="s">
        <v>1890</v>
      </c>
      <c r="BM202" s="1509" t="s">
        <v>1890</v>
      </c>
      <c r="BN202" s="1509" t="s">
        <v>1890</v>
      </c>
      <c r="BO202" s="1509" t="s">
        <v>1890</v>
      </c>
      <c r="BP202" s="1509" t="s">
        <v>1890</v>
      </c>
      <c r="BQ202" s="1509" t="s">
        <v>1890</v>
      </c>
      <c r="BR202" s="1509" t="s">
        <v>1890</v>
      </c>
      <c r="BS202" s="1509" t="s">
        <v>1890</v>
      </c>
      <c r="BT202" s="1509" t="s">
        <v>1890</v>
      </c>
      <c r="BU202" s="1509" t="s">
        <v>1890</v>
      </c>
      <c r="BV202" s="1509" t="s">
        <v>1890</v>
      </c>
      <c r="BW202" s="1509" t="s">
        <v>1890</v>
      </c>
      <c r="BX202" s="1509" t="s">
        <v>1890</v>
      </c>
      <c r="BY202" s="1509" t="s">
        <v>1890</v>
      </c>
      <c r="BZ202" s="1509" t="s">
        <v>1890</v>
      </c>
      <c r="CA202" s="1509" t="s">
        <v>1890</v>
      </c>
      <c r="CB202" s="1509" t="s">
        <v>1890</v>
      </c>
      <c r="CC202" s="1509" t="s">
        <v>1890</v>
      </c>
      <c r="CD202" s="1509" t="s">
        <v>1890</v>
      </c>
      <c r="CE202" s="1509" t="s">
        <v>1890</v>
      </c>
      <c r="CF202" s="1509" t="s">
        <v>1890</v>
      </c>
      <c r="CG202" s="1509" t="s">
        <v>1890</v>
      </c>
      <c r="CH202" s="1509" t="s">
        <v>1890</v>
      </c>
      <c r="CI202" s="1509" t="s">
        <v>1890</v>
      </c>
      <c r="CJ202" s="1509" t="s">
        <v>1890</v>
      </c>
      <c r="CK202" s="1509" t="s">
        <v>1890</v>
      </c>
      <c r="CL202" s="1509" t="s">
        <v>1890</v>
      </c>
      <c r="CM202" s="1509" t="s">
        <v>1890</v>
      </c>
      <c r="CN202" s="1509" t="s">
        <v>1890</v>
      </c>
      <c r="CO202" s="1509" t="s">
        <v>1890</v>
      </c>
      <c r="CP202" s="1510" t="s">
        <v>1890</v>
      </c>
      <c r="CQ202" s="1508" t="s">
        <v>1890</v>
      </c>
      <c r="CR202" s="1508" t="s">
        <v>1890</v>
      </c>
      <c r="CS202" s="1508" t="s">
        <v>1890</v>
      </c>
      <c r="CT202" s="1508" t="s">
        <v>1890</v>
      </c>
      <c r="CU202" s="1508" t="s">
        <v>1890</v>
      </c>
      <c r="CV202" s="1508" t="s">
        <v>1890</v>
      </c>
      <c r="CW202" s="1508" t="s">
        <v>1890</v>
      </c>
      <c r="CX202" s="1508" t="s">
        <v>1890</v>
      </c>
      <c r="CY202" s="1508" t="s">
        <v>1890</v>
      </c>
      <c r="CZ202" s="1508" t="s">
        <v>1890</v>
      </c>
      <c r="DA202" s="1508" t="s">
        <v>1890</v>
      </c>
      <c r="DB202" s="1508" t="s">
        <v>1890</v>
      </c>
      <c r="DC202" s="1508" t="s">
        <v>1890</v>
      </c>
      <c r="DD202" s="1508" t="s">
        <v>1890</v>
      </c>
      <c r="DE202" s="1508" t="s">
        <v>1890</v>
      </c>
      <c r="DF202" s="1508" t="s">
        <v>1890</v>
      </c>
      <c r="DG202" s="1508" t="s">
        <v>1890</v>
      </c>
      <c r="DH202" s="1508" t="s">
        <v>1890</v>
      </c>
      <c r="DI202" s="1508" t="s">
        <v>1890</v>
      </c>
      <c r="DJ202" s="1508" t="s">
        <v>1890</v>
      </c>
      <c r="DK202" s="1508" t="s">
        <v>1890</v>
      </c>
      <c r="DL202" s="1508" t="s">
        <v>1890</v>
      </c>
      <c r="DM202" s="1508" t="s">
        <v>1890</v>
      </c>
      <c r="DN202" s="1508" t="s">
        <v>1890</v>
      </c>
      <c r="DO202" s="1508" t="s">
        <v>1890</v>
      </c>
      <c r="DP202" s="1508" t="s">
        <v>1890</v>
      </c>
      <c r="DQ202" s="1508" t="s">
        <v>1890</v>
      </c>
      <c r="DR202" s="1508" t="s">
        <v>1890</v>
      </c>
      <c r="DS202" s="1508" t="s">
        <v>1890</v>
      </c>
      <c r="DT202" s="1233" t="s">
        <v>1890</v>
      </c>
      <c r="DU202" s="1233" t="s">
        <v>1890</v>
      </c>
      <c r="DV202" s="1233" t="s">
        <v>1890</v>
      </c>
      <c r="DW202" s="1233" t="s">
        <v>1890</v>
      </c>
      <c r="DX202" s="1233" t="s">
        <v>1890</v>
      </c>
      <c r="DY202" s="1233" t="s">
        <v>1890</v>
      </c>
    </row>
    <row r="203" spans="2:129" ht="14.4" thickBot="1" x14ac:dyDescent="0.3">
      <c r="B203" s="1668"/>
      <c r="C203" s="1505" t="s">
        <v>1643</v>
      </c>
      <c r="D203" s="1439" t="s">
        <v>1786</v>
      </c>
      <c r="E203" s="1267" t="s">
        <v>819</v>
      </c>
      <c r="F203" s="1438" t="s">
        <v>1890</v>
      </c>
      <c r="G203" s="1438" t="s">
        <v>1890</v>
      </c>
      <c r="H203" s="1439" t="s">
        <v>84</v>
      </c>
      <c r="I203" s="1476" t="s">
        <v>1890</v>
      </c>
      <c r="J203" s="1477" t="s">
        <v>1890</v>
      </c>
      <c r="K203" s="1477" t="s">
        <v>1890</v>
      </c>
      <c r="L203" s="1477" t="s">
        <v>1890</v>
      </c>
      <c r="M203" s="1477" t="s">
        <v>1890</v>
      </c>
      <c r="N203" s="1509" t="s">
        <v>1890</v>
      </c>
      <c r="O203" s="1509" t="s">
        <v>1890</v>
      </c>
      <c r="P203" s="1509" t="s">
        <v>1890</v>
      </c>
      <c r="Q203" s="1509" t="s">
        <v>1890</v>
      </c>
      <c r="R203" s="1509" t="s">
        <v>1890</v>
      </c>
      <c r="S203" s="1509" t="s">
        <v>1890</v>
      </c>
      <c r="T203" s="1509" t="s">
        <v>1890</v>
      </c>
      <c r="U203" s="1509" t="s">
        <v>1890</v>
      </c>
      <c r="V203" s="1509" t="s">
        <v>1890</v>
      </c>
      <c r="W203" s="1509" t="s">
        <v>1890</v>
      </c>
      <c r="X203" s="1509" t="s">
        <v>1890</v>
      </c>
      <c r="Y203" s="1509" t="s">
        <v>1890</v>
      </c>
      <c r="Z203" s="1509" t="s">
        <v>1890</v>
      </c>
      <c r="AA203" s="1509" t="s">
        <v>1890</v>
      </c>
      <c r="AB203" s="1509" t="s">
        <v>1890</v>
      </c>
      <c r="AC203" s="1509" t="s">
        <v>1890</v>
      </c>
      <c r="AD203" s="1509" t="s">
        <v>1890</v>
      </c>
      <c r="AE203" s="1509" t="s">
        <v>1890</v>
      </c>
      <c r="AF203" s="1509" t="s">
        <v>1890</v>
      </c>
      <c r="AG203" s="1509" t="s">
        <v>1890</v>
      </c>
      <c r="AH203" s="1509" t="s">
        <v>1890</v>
      </c>
      <c r="AI203" s="1509" t="s">
        <v>1890</v>
      </c>
      <c r="AJ203" s="1509" t="s">
        <v>1890</v>
      </c>
      <c r="AK203" s="1509" t="s">
        <v>1890</v>
      </c>
      <c r="AL203" s="1509" t="s">
        <v>1890</v>
      </c>
      <c r="AM203" s="1509" t="s">
        <v>1890</v>
      </c>
      <c r="AN203" s="1509" t="s">
        <v>1890</v>
      </c>
      <c r="AO203" s="1509" t="s">
        <v>1890</v>
      </c>
      <c r="AP203" s="1509" t="s">
        <v>1890</v>
      </c>
      <c r="AQ203" s="1509" t="s">
        <v>1890</v>
      </c>
      <c r="AR203" s="1509" t="s">
        <v>1890</v>
      </c>
      <c r="AS203" s="1509" t="s">
        <v>1890</v>
      </c>
      <c r="AT203" s="1509" t="s">
        <v>1890</v>
      </c>
      <c r="AU203" s="1509" t="s">
        <v>1890</v>
      </c>
      <c r="AV203" s="1509" t="s">
        <v>1890</v>
      </c>
      <c r="AW203" s="1509" t="s">
        <v>1890</v>
      </c>
      <c r="AX203" s="1509" t="s">
        <v>1890</v>
      </c>
      <c r="AY203" s="1509" t="s">
        <v>1890</v>
      </c>
      <c r="AZ203" s="1509" t="s">
        <v>1890</v>
      </c>
      <c r="BA203" s="1509" t="s">
        <v>1890</v>
      </c>
      <c r="BB203" s="1509" t="s">
        <v>1890</v>
      </c>
      <c r="BC203" s="1509" t="s">
        <v>1890</v>
      </c>
      <c r="BD203" s="1509" t="s">
        <v>1890</v>
      </c>
      <c r="BE203" s="1509" t="s">
        <v>1890</v>
      </c>
      <c r="BF203" s="1509" t="s">
        <v>1890</v>
      </c>
      <c r="BG203" s="1509" t="s">
        <v>1890</v>
      </c>
      <c r="BH203" s="1509" t="s">
        <v>1890</v>
      </c>
      <c r="BI203" s="1509" t="s">
        <v>1890</v>
      </c>
      <c r="BJ203" s="1509" t="s">
        <v>1890</v>
      </c>
      <c r="BK203" s="1509" t="s">
        <v>1890</v>
      </c>
      <c r="BL203" s="1509" t="s">
        <v>1890</v>
      </c>
      <c r="BM203" s="1509" t="s">
        <v>1890</v>
      </c>
      <c r="BN203" s="1509" t="s">
        <v>1890</v>
      </c>
      <c r="BO203" s="1509" t="s">
        <v>1890</v>
      </c>
      <c r="BP203" s="1509" t="s">
        <v>1890</v>
      </c>
      <c r="BQ203" s="1509" t="s">
        <v>1890</v>
      </c>
      <c r="BR203" s="1509" t="s">
        <v>1890</v>
      </c>
      <c r="BS203" s="1509" t="s">
        <v>1890</v>
      </c>
      <c r="BT203" s="1509" t="s">
        <v>1890</v>
      </c>
      <c r="BU203" s="1509" t="s">
        <v>1890</v>
      </c>
      <c r="BV203" s="1509" t="s">
        <v>1890</v>
      </c>
      <c r="BW203" s="1509" t="s">
        <v>1890</v>
      </c>
      <c r="BX203" s="1509" t="s">
        <v>1890</v>
      </c>
      <c r="BY203" s="1509" t="s">
        <v>1890</v>
      </c>
      <c r="BZ203" s="1509" t="s">
        <v>1890</v>
      </c>
      <c r="CA203" s="1509" t="s">
        <v>1890</v>
      </c>
      <c r="CB203" s="1509" t="s">
        <v>1890</v>
      </c>
      <c r="CC203" s="1509" t="s">
        <v>1890</v>
      </c>
      <c r="CD203" s="1509" t="s">
        <v>1890</v>
      </c>
      <c r="CE203" s="1509" t="s">
        <v>1890</v>
      </c>
      <c r="CF203" s="1509" t="s">
        <v>1890</v>
      </c>
      <c r="CG203" s="1509" t="s">
        <v>1890</v>
      </c>
      <c r="CH203" s="1509" t="s">
        <v>1890</v>
      </c>
      <c r="CI203" s="1509" t="s">
        <v>1890</v>
      </c>
      <c r="CJ203" s="1509" t="s">
        <v>1890</v>
      </c>
      <c r="CK203" s="1509" t="s">
        <v>1890</v>
      </c>
      <c r="CL203" s="1509" t="s">
        <v>1890</v>
      </c>
      <c r="CM203" s="1509" t="s">
        <v>1890</v>
      </c>
      <c r="CN203" s="1509" t="s">
        <v>1890</v>
      </c>
      <c r="CO203" s="1509" t="s">
        <v>1890</v>
      </c>
      <c r="CP203" s="1510" t="s">
        <v>1890</v>
      </c>
      <c r="CQ203" s="1508" t="s">
        <v>1890</v>
      </c>
      <c r="CR203" s="1508" t="s">
        <v>1890</v>
      </c>
      <c r="CS203" s="1508" t="s">
        <v>1890</v>
      </c>
      <c r="CT203" s="1508" t="s">
        <v>1890</v>
      </c>
      <c r="CU203" s="1508" t="s">
        <v>1890</v>
      </c>
      <c r="CV203" s="1508" t="s">
        <v>1890</v>
      </c>
      <c r="CW203" s="1508" t="s">
        <v>1890</v>
      </c>
      <c r="CX203" s="1508" t="s">
        <v>1890</v>
      </c>
      <c r="CY203" s="1508" t="s">
        <v>1890</v>
      </c>
      <c r="CZ203" s="1508" t="s">
        <v>1890</v>
      </c>
      <c r="DA203" s="1508" t="s">
        <v>1890</v>
      </c>
      <c r="DB203" s="1508" t="s">
        <v>1890</v>
      </c>
      <c r="DC203" s="1508" t="s">
        <v>1890</v>
      </c>
      <c r="DD203" s="1508" t="s">
        <v>1890</v>
      </c>
      <c r="DE203" s="1508" t="s">
        <v>1890</v>
      </c>
      <c r="DF203" s="1508" t="s">
        <v>1890</v>
      </c>
      <c r="DG203" s="1508" t="s">
        <v>1890</v>
      </c>
      <c r="DH203" s="1508" t="s">
        <v>1890</v>
      </c>
      <c r="DI203" s="1508" t="s">
        <v>1890</v>
      </c>
      <c r="DJ203" s="1508" t="s">
        <v>1890</v>
      </c>
      <c r="DK203" s="1508" t="s">
        <v>1890</v>
      </c>
      <c r="DL203" s="1508" t="s">
        <v>1890</v>
      </c>
      <c r="DM203" s="1508" t="s">
        <v>1890</v>
      </c>
      <c r="DN203" s="1508" t="s">
        <v>1890</v>
      </c>
      <c r="DO203" s="1508" t="s">
        <v>1890</v>
      </c>
      <c r="DP203" s="1508" t="s">
        <v>1890</v>
      </c>
      <c r="DQ203" s="1508" t="s">
        <v>1890</v>
      </c>
      <c r="DR203" s="1508" t="s">
        <v>1890</v>
      </c>
      <c r="DS203" s="1508" t="s">
        <v>1890</v>
      </c>
      <c r="DT203" s="1233" t="s">
        <v>1890</v>
      </c>
      <c r="DU203" s="1233" t="s">
        <v>1890</v>
      </c>
      <c r="DV203" s="1233" t="s">
        <v>1890</v>
      </c>
      <c r="DW203" s="1233" t="s">
        <v>1890</v>
      </c>
      <c r="DX203" s="1233" t="s">
        <v>1890</v>
      </c>
      <c r="DY203" s="1233" t="s">
        <v>1890</v>
      </c>
    </row>
    <row r="204" spans="2:129" ht="14.4" thickBot="1" x14ac:dyDescent="0.3">
      <c r="B204" s="1668"/>
      <c r="C204" s="1505" t="s">
        <v>1643</v>
      </c>
      <c r="D204" s="1439" t="s">
        <v>1786</v>
      </c>
      <c r="E204" s="1267" t="s">
        <v>820</v>
      </c>
      <c r="F204" s="1438" t="s">
        <v>1890</v>
      </c>
      <c r="G204" s="1438" t="s">
        <v>1890</v>
      </c>
      <c r="H204" s="1439" t="s">
        <v>84</v>
      </c>
      <c r="I204" s="1655" t="str">
        <f>IF(SUM(N203:CP203)&lt;&gt;0,SUM(N203:CP203),"")</f>
        <v/>
      </c>
      <c r="J204" s="1656"/>
      <c r="K204" s="1656"/>
      <c r="L204" s="1656"/>
      <c r="M204" s="1657"/>
      <c r="N204" s="1509" t="s">
        <v>1890</v>
      </c>
      <c r="O204" s="1509" t="s">
        <v>1890</v>
      </c>
      <c r="P204" s="1509" t="s">
        <v>1890</v>
      </c>
      <c r="Q204" s="1509" t="s">
        <v>1890</v>
      </c>
      <c r="R204" s="1509" t="s">
        <v>1890</v>
      </c>
      <c r="S204" s="1509" t="s">
        <v>1890</v>
      </c>
      <c r="T204" s="1509" t="s">
        <v>1890</v>
      </c>
      <c r="U204" s="1509" t="s">
        <v>1890</v>
      </c>
      <c r="V204" s="1509" t="s">
        <v>1890</v>
      </c>
      <c r="W204" s="1509" t="s">
        <v>1890</v>
      </c>
      <c r="X204" s="1509" t="s">
        <v>1890</v>
      </c>
      <c r="Y204" s="1509" t="s">
        <v>1890</v>
      </c>
      <c r="Z204" s="1509" t="s">
        <v>1890</v>
      </c>
      <c r="AA204" s="1509" t="s">
        <v>1890</v>
      </c>
      <c r="AB204" s="1509" t="s">
        <v>1890</v>
      </c>
      <c r="AC204" s="1509" t="s">
        <v>1890</v>
      </c>
      <c r="AD204" s="1509" t="s">
        <v>1890</v>
      </c>
      <c r="AE204" s="1509" t="s">
        <v>1890</v>
      </c>
      <c r="AF204" s="1509" t="s">
        <v>1890</v>
      </c>
      <c r="AG204" s="1509" t="s">
        <v>1890</v>
      </c>
      <c r="AH204" s="1509" t="s">
        <v>1890</v>
      </c>
      <c r="AI204" s="1509" t="s">
        <v>1890</v>
      </c>
      <c r="AJ204" s="1509" t="s">
        <v>1890</v>
      </c>
      <c r="AK204" s="1509" t="s">
        <v>1890</v>
      </c>
      <c r="AL204" s="1509" t="s">
        <v>1890</v>
      </c>
      <c r="AM204" s="1509" t="s">
        <v>1890</v>
      </c>
      <c r="AN204" s="1509" t="s">
        <v>1890</v>
      </c>
      <c r="AO204" s="1509" t="s">
        <v>1890</v>
      </c>
      <c r="AP204" s="1509" t="s">
        <v>1890</v>
      </c>
      <c r="AQ204" s="1509" t="s">
        <v>1890</v>
      </c>
      <c r="AR204" s="1509" t="s">
        <v>1890</v>
      </c>
      <c r="AS204" s="1509" t="s">
        <v>1890</v>
      </c>
      <c r="AT204" s="1509" t="s">
        <v>1890</v>
      </c>
      <c r="AU204" s="1509" t="s">
        <v>1890</v>
      </c>
      <c r="AV204" s="1509" t="s">
        <v>1890</v>
      </c>
      <c r="AW204" s="1509" t="s">
        <v>1890</v>
      </c>
      <c r="AX204" s="1509" t="s">
        <v>1890</v>
      </c>
      <c r="AY204" s="1509" t="s">
        <v>1890</v>
      </c>
      <c r="AZ204" s="1509" t="s">
        <v>1890</v>
      </c>
      <c r="BA204" s="1509" t="s">
        <v>1890</v>
      </c>
      <c r="BB204" s="1509" t="s">
        <v>1890</v>
      </c>
      <c r="BC204" s="1509" t="s">
        <v>1890</v>
      </c>
      <c r="BD204" s="1509" t="s">
        <v>1890</v>
      </c>
      <c r="BE204" s="1509" t="s">
        <v>1890</v>
      </c>
      <c r="BF204" s="1509" t="s">
        <v>1890</v>
      </c>
      <c r="BG204" s="1509" t="s">
        <v>1890</v>
      </c>
      <c r="BH204" s="1509" t="s">
        <v>1890</v>
      </c>
      <c r="BI204" s="1509" t="s">
        <v>1890</v>
      </c>
      <c r="BJ204" s="1509" t="s">
        <v>1890</v>
      </c>
      <c r="BK204" s="1509" t="s">
        <v>1890</v>
      </c>
      <c r="BL204" s="1509" t="s">
        <v>1890</v>
      </c>
      <c r="BM204" s="1509" t="s">
        <v>1890</v>
      </c>
      <c r="BN204" s="1509" t="s">
        <v>1890</v>
      </c>
      <c r="BO204" s="1509" t="s">
        <v>1890</v>
      </c>
      <c r="BP204" s="1509" t="s">
        <v>1890</v>
      </c>
      <c r="BQ204" s="1509" t="s">
        <v>1890</v>
      </c>
      <c r="BR204" s="1509" t="s">
        <v>1890</v>
      </c>
      <c r="BS204" s="1509" t="s">
        <v>1890</v>
      </c>
      <c r="BT204" s="1509" t="s">
        <v>1890</v>
      </c>
      <c r="BU204" s="1509" t="s">
        <v>1890</v>
      </c>
      <c r="BV204" s="1509" t="s">
        <v>1890</v>
      </c>
      <c r="BW204" s="1509" t="s">
        <v>1890</v>
      </c>
      <c r="BX204" s="1509" t="s">
        <v>1890</v>
      </c>
      <c r="BY204" s="1509" t="s">
        <v>1890</v>
      </c>
      <c r="BZ204" s="1509" t="s">
        <v>1890</v>
      </c>
      <c r="CA204" s="1509" t="s">
        <v>1890</v>
      </c>
      <c r="CB204" s="1509" t="s">
        <v>1890</v>
      </c>
      <c r="CC204" s="1509" t="s">
        <v>1890</v>
      </c>
      <c r="CD204" s="1509" t="s">
        <v>1890</v>
      </c>
      <c r="CE204" s="1509" t="s">
        <v>1890</v>
      </c>
      <c r="CF204" s="1509" t="s">
        <v>1890</v>
      </c>
      <c r="CG204" s="1509" t="s">
        <v>1890</v>
      </c>
      <c r="CH204" s="1509" t="s">
        <v>1890</v>
      </c>
      <c r="CI204" s="1509" t="s">
        <v>1890</v>
      </c>
      <c r="CJ204" s="1509" t="s">
        <v>1890</v>
      </c>
      <c r="CK204" s="1509" t="s">
        <v>1890</v>
      </c>
      <c r="CL204" s="1509" t="s">
        <v>1890</v>
      </c>
      <c r="CM204" s="1509" t="s">
        <v>1890</v>
      </c>
      <c r="CN204" s="1509" t="s">
        <v>1890</v>
      </c>
      <c r="CO204" s="1509" t="s">
        <v>1890</v>
      </c>
      <c r="CP204" s="1510" t="s">
        <v>1890</v>
      </c>
      <c r="CQ204" s="1508" t="s">
        <v>1890</v>
      </c>
      <c r="CR204" s="1508" t="s">
        <v>1890</v>
      </c>
      <c r="CS204" s="1508" t="s">
        <v>1890</v>
      </c>
      <c r="CT204" s="1508" t="s">
        <v>1890</v>
      </c>
      <c r="CU204" s="1508" t="s">
        <v>1890</v>
      </c>
      <c r="CV204" s="1508" t="s">
        <v>1890</v>
      </c>
      <c r="CW204" s="1508" t="s">
        <v>1890</v>
      </c>
      <c r="CX204" s="1508" t="s">
        <v>1890</v>
      </c>
      <c r="CY204" s="1508" t="s">
        <v>1890</v>
      </c>
      <c r="CZ204" s="1508" t="s">
        <v>1890</v>
      </c>
      <c r="DA204" s="1508" t="s">
        <v>1890</v>
      </c>
      <c r="DB204" s="1508" t="s">
        <v>1890</v>
      </c>
      <c r="DC204" s="1508" t="s">
        <v>1890</v>
      </c>
      <c r="DD204" s="1508" t="s">
        <v>1890</v>
      </c>
      <c r="DE204" s="1508" t="s">
        <v>1890</v>
      </c>
      <c r="DF204" s="1508" t="s">
        <v>1890</v>
      </c>
      <c r="DG204" s="1508" t="s">
        <v>1890</v>
      </c>
      <c r="DH204" s="1508" t="s">
        <v>1890</v>
      </c>
      <c r="DI204" s="1508" t="s">
        <v>1890</v>
      </c>
      <c r="DJ204" s="1508" t="s">
        <v>1890</v>
      </c>
      <c r="DK204" s="1508" t="s">
        <v>1890</v>
      </c>
      <c r="DL204" s="1508" t="s">
        <v>1890</v>
      </c>
      <c r="DM204" s="1508" t="s">
        <v>1890</v>
      </c>
      <c r="DN204" s="1508" t="s">
        <v>1890</v>
      </c>
      <c r="DO204" s="1508" t="s">
        <v>1890</v>
      </c>
      <c r="DP204" s="1508" t="s">
        <v>1890</v>
      </c>
      <c r="DQ204" s="1508" t="s">
        <v>1890</v>
      </c>
      <c r="DR204" s="1508" t="s">
        <v>1890</v>
      </c>
      <c r="DS204" s="1508" t="s">
        <v>1890</v>
      </c>
      <c r="DT204" s="1233" t="s">
        <v>1890</v>
      </c>
      <c r="DU204" s="1233" t="s">
        <v>1890</v>
      </c>
      <c r="DV204" s="1233" t="s">
        <v>1890</v>
      </c>
      <c r="DW204" s="1233" t="s">
        <v>1890</v>
      </c>
      <c r="DX204" s="1233" t="s">
        <v>1890</v>
      </c>
      <c r="DY204" s="1233" t="s">
        <v>1890</v>
      </c>
    </row>
    <row r="205" spans="2:129" x14ac:dyDescent="0.25">
      <c r="B205" s="1668"/>
      <c r="C205" s="1505" t="s">
        <v>1644</v>
      </c>
      <c r="D205" s="1439" t="s">
        <v>1787</v>
      </c>
      <c r="E205" s="1267" t="s">
        <v>815</v>
      </c>
      <c r="F205" s="1438" t="s">
        <v>1890</v>
      </c>
      <c r="G205" s="1438" t="s">
        <v>1890</v>
      </c>
      <c r="H205" s="1439" t="s">
        <v>84</v>
      </c>
      <c r="I205" s="1476" t="s">
        <v>1890</v>
      </c>
      <c r="J205" s="1477" t="s">
        <v>1890</v>
      </c>
      <c r="K205" s="1477" t="s">
        <v>1890</v>
      </c>
      <c r="L205" s="1477" t="s">
        <v>1890</v>
      </c>
      <c r="M205" s="1477" t="s">
        <v>1890</v>
      </c>
      <c r="N205" s="1509" t="s">
        <v>1890</v>
      </c>
      <c r="O205" s="1509" t="s">
        <v>1890</v>
      </c>
      <c r="P205" s="1509" t="s">
        <v>1890</v>
      </c>
      <c r="Q205" s="1509" t="s">
        <v>1890</v>
      </c>
      <c r="R205" s="1509" t="s">
        <v>1890</v>
      </c>
      <c r="S205" s="1509" t="s">
        <v>1890</v>
      </c>
      <c r="T205" s="1509" t="s">
        <v>1890</v>
      </c>
      <c r="U205" s="1509" t="s">
        <v>1890</v>
      </c>
      <c r="V205" s="1509" t="s">
        <v>1890</v>
      </c>
      <c r="W205" s="1509" t="s">
        <v>1890</v>
      </c>
      <c r="X205" s="1509" t="s">
        <v>1890</v>
      </c>
      <c r="Y205" s="1509" t="s">
        <v>1890</v>
      </c>
      <c r="Z205" s="1509" t="s">
        <v>1890</v>
      </c>
      <c r="AA205" s="1509" t="s">
        <v>1890</v>
      </c>
      <c r="AB205" s="1509" t="s">
        <v>1890</v>
      </c>
      <c r="AC205" s="1509" t="s">
        <v>1890</v>
      </c>
      <c r="AD205" s="1509" t="s">
        <v>1890</v>
      </c>
      <c r="AE205" s="1509" t="s">
        <v>1890</v>
      </c>
      <c r="AF205" s="1509" t="s">
        <v>1890</v>
      </c>
      <c r="AG205" s="1509" t="s">
        <v>1890</v>
      </c>
      <c r="AH205" s="1509" t="s">
        <v>1890</v>
      </c>
      <c r="AI205" s="1509" t="s">
        <v>1890</v>
      </c>
      <c r="AJ205" s="1509" t="s">
        <v>1890</v>
      </c>
      <c r="AK205" s="1509" t="s">
        <v>1890</v>
      </c>
      <c r="AL205" s="1509" t="s">
        <v>1890</v>
      </c>
      <c r="AM205" s="1509" t="s">
        <v>1890</v>
      </c>
      <c r="AN205" s="1509" t="s">
        <v>1890</v>
      </c>
      <c r="AO205" s="1509" t="s">
        <v>1890</v>
      </c>
      <c r="AP205" s="1509" t="s">
        <v>1890</v>
      </c>
      <c r="AQ205" s="1509" t="s">
        <v>1890</v>
      </c>
      <c r="AR205" s="1509" t="s">
        <v>1890</v>
      </c>
      <c r="AS205" s="1509" t="s">
        <v>1890</v>
      </c>
      <c r="AT205" s="1509" t="s">
        <v>1890</v>
      </c>
      <c r="AU205" s="1509" t="s">
        <v>1890</v>
      </c>
      <c r="AV205" s="1509" t="s">
        <v>1890</v>
      </c>
      <c r="AW205" s="1509" t="s">
        <v>1890</v>
      </c>
      <c r="AX205" s="1509" t="s">
        <v>1890</v>
      </c>
      <c r="AY205" s="1509" t="s">
        <v>1890</v>
      </c>
      <c r="AZ205" s="1509" t="s">
        <v>1890</v>
      </c>
      <c r="BA205" s="1509" t="s">
        <v>1890</v>
      </c>
      <c r="BB205" s="1509" t="s">
        <v>1890</v>
      </c>
      <c r="BC205" s="1509" t="s">
        <v>1890</v>
      </c>
      <c r="BD205" s="1509" t="s">
        <v>1890</v>
      </c>
      <c r="BE205" s="1509" t="s">
        <v>1890</v>
      </c>
      <c r="BF205" s="1509" t="s">
        <v>1890</v>
      </c>
      <c r="BG205" s="1509" t="s">
        <v>1890</v>
      </c>
      <c r="BH205" s="1509" t="s">
        <v>1890</v>
      </c>
      <c r="BI205" s="1509" t="s">
        <v>1890</v>
      </c>
      <c r="BJ205" s="1509" t="s">
        <v>1890</v>
      </c>
      <c r="BK205" s="1509" t="s">
        <v>1890</v>
      </c>
      <c r="BL205" s="1509" t="s">
        <v>1890</v>
      </c>
      <c r="BM205" s="1509" t="s">
        <v>1890</v>
      </c>
      <c r="BN205" s="1509" t="s">
        <v>1890</v>
      </c>
      <c r="BO205" s="1509" t="s">
        <v>1890</v>
      </c>
      <c r="BP205" s="1509" t="s">
        <v>1890</v>
      </c>
      <c r="BQ205" s="1509" t="s">
        <v>1890</v>
      </c>
      <c r="BR205" s="1509" t="s">
        <v>1890</v>
      </c>
      <c r="BS205" s="1509" t="s">
        <v>1890</v>
      </c>
      <c r="BT205" s="1509" t="s">
        <v>1890</v>
      </c>
      <c r="BU205" s="1509" t="s">
        <v>1890</v>
      </c>
      <c r="BV205" s="1509" t="s">
        <v>1890</v>
      </c>
      <c r="BW205" s="1509" t="s">
        <v>1890</v>
      </c>
      <c r="BX205" s="1509" t="s">
        <v>1890</v>
      </c>
      <c r="BY205" s="1509" t="s">
        <v>1890</v>
      </c>
      <c r="BZ205" s="1509" t="s">
        <v>1890</v>
      </c>
      <c r="CA205" s="1509" t="s">
        <v>1890</v>
      </c>
      <c r="CB205" s="1509" t="s">
        <v>1890</v>
      </c>
      <c r="CC205" s="1509" t="s">
        <v>1890</v>
      </c>
      <c r="CD205" s="1509" t="s">
        <v>1890</v>
      </c>
      <c r="CE205" s="1509" t="s">
        <v>1890</v>
      </c>
      <c r="CF205" s="1509" t="s">
        <v>1890</v>
      </c>
      <c r="CG205" s="1509" t="s">
        <v>1890</v>
      </c>
      <c r="CH205" s="1509" t="s">
        <v>1890</v>
      </c>
      <c r="CI205" s="1509" t="s">
        <v>1890</v>
      </c>
      <c r="CJ205" s="1509" t="s">
        <v>1890</v>
      </c>
      <c r="CK205" s="1509" t="s">
        <v>1890</v>
      </c>
      <c r="CL205" s="1509" t="s">
        <v>1890</v>
      </c>
      <c r="CM205" s="1509" t="s">
        <v>1890</v>
      </c>
      <c r="CN205" s="1509" t="s">
        <v>1890</v>
      </c>
      <c r="CO205" s="1509" t="s">
        <v>1890</v>
      </c>
      <c r="CP205" s="1510" t="s">
        <v>1890</v>
      </c>
      <c r="CQ205" s="1508" t="s">
        <v>1890</v>
      </c>
      <c r="CR205" s="1508" t="s">
        <v>1890</v>
      </c>
      <c r="CS205" s="1508" t="s">
        <v>1890</v>
      </c>
      <c r="CT205" s="1508" t="s">
        <v>1890</v>
      </c>
      <c r="CU205" s="1508" t="s">
        <v>1890</v>
      </c>
      <c r="CV205" s="1508" t="s">
        <v>1890</v>
      </c>
      <c r="CW205" s="1508" t="s">
        <v>1890</v>
      </c>
      <c r="CX205" s="1508" t="s">
        <v>1890</v>
      </c>
      <c r="CY205" s="1508" t="s">
        <v>1890</v>
      </c>
      <c r="CZ205" s="1508" t="s">
        <v>1890</v>
      </c>
      <c r="DA205" s="1508" t="s">
        <v>1890</v>
      </c>
      <c r="DB205" s="1508" t="s">
        <v>1890</v>
      </c>
      <c r="DC205" s="1508" t="s">
        <v>1890</v>
      </c>
      <c r="DD205" s="1508" t="s">
        <v>1890</v>
      </c>
      <c r="DE205" s="1508" t="s">
        <v>1890</v>
      </c>
      <c r="DF205" s="1508" t="s">
        <v>1890</v>
      </c>
      <c r="DG205" s="1508" t="s">
        <v>1890</v>
      </c>
      <c r="DH205" s="1508" t="s">
        <v>1890</v>
      </c>
      <c r="DI205" s="1508" t="s">
        <v>1890</v>
      </c>
      <c r="DJ205" s="1508" t="s">
        <v>1890</v>
      </c>
      <c r="DK205" s="1508" t="s">
        <v>1890</v>
      </c>
      <c r="DL205" s="1508" t="s">
        <v>1890</v>
      </c>
      <c r="DM205" s="1508" t="s">
        <v>1890</v>
      </c>
      <c r="DN205" s="1508" t="s">
        <v>1890</v>
      </c>
      <c r="DO205" s="1508" t="s">
        <v>1890</v>
      </c>
      <c r="DP205" s="1508" t="s">
        <v>1890</v>
      </c>
      <c r="DQ205" s="1508" t="s">
        <v>1890</v>
      </c>
      <c r="DR205" s="1508" t="s">
        <v>1890</v>
      </c>
      <c r="DS205" s="1508" t="s">
        <v>1890</v>
      </c>
      <c r="DT205" s="1233" t="s">
        <v>1890</v>
      </c>
      <c r="DU205" s="1233" t="s">
        <v>1890</v>
      </c>
      <c r="DV205" s="1233" t="s">
        <v>1890</v>
      </c>
      <c r="DW205" s="1233" t="s">
        <v>1890</v>
      </c>
      <c r="DX205" s="1233" t="s">
        <v>1890</v>
      </c>
      <c r="DY205" s="1233" t="s">
        <v>1890</v>
      </c>
    </row>
    <row r="206" spans="2:129" x14ac:dyDescent="0.25">
      <c r="B206" s="1668"/>
      <c r="C206" s="1505" t="s">
        <v>1644</v>
      </c>
      <c r="D206" s="1439" t="s">
        <v>1787</v>
      </c>
      <c r="E206" s="1267" t="s">
        <v>812</v>
      </c>
      <c r="F206" s="1438" t="s">
        <v>1890</v>
      </c>
      <c r="G206" s="1438" t="s">
        <v>1890</v>
      </c>
      <c r="H206" s="1439" t="s">
        <v>84</v>
      </c>
      <c r="I206" s="1476" t="s">
        <v>1890</v>
      </c>
      <c r="J206" s="1477" t="s">
        <v>1890</v>
      </c>
      <c r="K206" s="1477" t="s">
        <v>1890</v>
      </c>
      <c r="L206" s="1477" t="s">
        <v>1890</v>
      </c>
      <c r="M206" s="1477" t="s">
        <v>1890</v>
      </c>
      <c r="N206" s="1509" t="s">
        <v>1890</v>
      </c>
      <c r="O206" s="1509" t="s">
        <v>1890</v>
      </c>
      <c r="P206" s="1509" t="s">
        <v>1890</v>
      </c>
      <c r="Q206" s="1509" t="s">
        <v>1890</v>
      </c>
      <c r="R206" s="1509" t="s">
        <v>1890</v>
      </c>
      <c r="S206" s="1509" t="s">
        <v>1890</v>
      </c>
      <c r="T206" s="1509" t="s">
        <v>1890</v>
      </c>
      <c r="U206" s="1509" t="s">
        <v>1890</v>
      </c>
      <c r="V206" s="1509" t="s">
        <v>1890</v>
      </c>
      <c r="W206" s="1509" t="s">
        <v>1890</v>
      </c>
      <c r="X206" s="1509" t="s">
        <v>1890</v>
      </c>
      <c r="Y206" s="1509" t="s">
        <v>1890</v>
      </c>
      <c r="Z206" s="1509" t="s">
        <v>1890</v>
      </c>
      <c r="AA206" s="1509" t="s">
        <v>1890</v>
      </c>
      <c r="AB206" s="1509" t="s">
        <v>1890</v>
      </c>
      <c r="AC206" s="1509" t="s">
        <v>1890</v>
      </c>
      <c r="AD206" s="1509" t="s">
        <v>1890</v>
      </c>
      <c r="AE206" s="1509" t="s">
        <v>1890</v>
      </c>
      <c r="AF206" s="1509" t="s">
        <v>1890</v>
      </c>
      <c r="AG206" s="1509" t="s">
        <v>1890</v>
      </c>
      <c r="AH206" s="1509" t="s">
        <v>1890</v>
      </c>
      <c r="AI206" s="1509" t="s">
        <v>1890</v>
      </c>
      <c r="AJ206" s="1509" t="s">
        <v>1890</v>
      </c>
      <c r="AK206" s="1509" t="s">
        <v>1890</v>
      </c>
      <c r="AL206" s="1509" t="s">
        <v>1890</v>
      </c>
      <c r="AM206" s="1509" t="s">
        <v>1890</v>
      </c>
      <c r="AN206" s="1509" t="s">
        <v>1890</v>
      </c>
      <c r="AO206" s="1509" t="s">
        <v>1890</v>
      </c>
      <c r="AP206" s="1509" t="s">
        <v>1890</v>
      </c>
      <c r="AQ206" s="1509" t="s">
        <v>1890</v>
      </c>
      <c r="AR206" s="1509" t="s">
        <v>1890</v>
      </c>
      <c r="AS206" s="1509" t="s">
        <v>1890</v>
      </c>
      <c r="AT206" s="1509" t="s">
        <v>1890</v>
      </c>
      <c r="AU206" s="1509" t="s">
        <v>1890</v>
      </c>
      <c r="AV206" s="1509" t="s">
        <v>1890</v>
      </c>
      <c r="AW206" s="1509" t="s">
        <v>1890</v>
      </c>
      <c r="AX206" s="1509" t="s">
        <v>1890</v>
      </c>
      <c r="AY206" s="1509" t="s">
        <v>1890</v>
      </c>
      <c r="AZ206" s="1509" t="s">
        <v>1890</v>
      </c>
      <c r="BA206" s="1509" t="s">
        <v>1890</v>
      </c>
      <c r="BB206" s="1509" t="s">
        <v>1890</v>
      </c>
      <c r="BC206" s="1509" t="s">
        <v>1890</v>
      </c>
      <c r="BD206" s="1509" t="s">
        <v>1890</v>
      </c>
      <c r="BE206" s="1509" t="s">
        <v>1890</v>
      </c>
      <c r="BF206" s="1509" t="s">
        <v>1890</v>
      </c>
      <c r="BG206" s="1509" t="s">
        <v>1890</v>
      </c>
      <c r="BH206" s="1509" t="s">
        <v>1890</v>
      </c>
      <c r="BI206" s="1509" t="s">
        <v>1890</v>
      </c>
      <c r="BJ206" s="1509" t="s">
        <v>1890</v>
      </c>
      <c r="BK206" s="1509" t="s">
        <v>1890</v>
      </c>
      <c r="BL206" s="1509" t="s">
        <v>1890</v>
      </c>
      <c r="BM206" s="1509" t="s">
        <v>1890</v>
      </c>
      <c r="BN206" s="1509" t="s">
        <v>1890</v>
      </c>
      <c r="BO206" s="1509" t="s">
        <v>1890</v>
      </c>
      <c r="BP206" s="1509" t="s">
        <v>1890</v>
      </c>
      <c r="BQ206" s="1509" t="s">
        <v>1890</v>
      </c>
      <c r="BR206" s="1509" t="s">
        <v>1890</v>
      </c>
      <c r="BS206" s="1509" t="s">
        <v>1890</v>
      </c>
      <c r="BT206" s="1509" t="s">
        <v>1890</v>
      </c>
      <c r="BU206" s="1509" t="s">
        <v>1890</v>
      </c>
      <c r="BV206" s="1509" t="s">
        <v>1890</v>
      </c>
      <c r="BW206" s="1509" t="s">
        <v>1890</v>
      </c>
      <c r="BX206" s="1509" t="s">
        <v>1890</v>
      </c>
      <c r="BY206" s="1509" t="s">
        <v>1890</v>
      </c>
      <c r="BZ206" s="1509" t="s">
        <v>1890</v>
      </c>
      <c r="CA206" s="1509" t="s">
        <v>1890</v>
      </c>
      <c r="CB206" s="1509" t="s">
        <v>1890</v>
      </c>
      <c r="CC206" s="1509" t="s">
        <v>1890</v>
      </c>
      <c r="CD206" s="1509" t="s">
        <v>1890</v>
      </c>
      <c r="CE206" s="1509" t="s">
        <v>1890</v>
      </c>
      <c r="CF206" s="1509" t="s">
        <v>1890</v>
      </c>
      <c r="CG206" s="1509" t="s">
        <v>1890</v>
      </c>
      <c r="CH206" s="1509" t="s">
        <v>1890</v>
      </c>
      <c r="CI206" s="1509" t="s">
        <v>1890</v>
      </c>
      <c r="CJ206" s="1509" t="s">
        <v>1890</v>
      </c>
      <c r="CK206" s="1509" t="s">
        <v>1890</v>
      </c>
      <c r="CL206" s="1509" t="s">
        <v>1890</v>
      </c>
      <c r="CM206" s="1509" t="s">
        <v>1890</v>
      </c>
      <c r="CN206" s="1509" t="s">
        <v>1890</v>
      </c>
      <c r="CO206" s="1509" t="s">
        <v>1890</v>
      </c>
      <c r="CP206" s="1510" t="s">
        <v>1890</v>
      </c>
      <c r="CQ206" s="1508" t="s">
        <v>1890</v>
      </c>
      <c r="CR206" s="1508" t="s">
        <v>1890</v>
      </c>
      <c r="CS206" s="1508" t="s">
        <v>1890</v>
      </c>
      <c r="CT206" s="1508" t="s">
        <v>1890</v>
      </c>
      <c r="CU206" s="1508" t="s">
        <v>1890</v>
      </c>
      <c r="CV206" s="1508" t="s">
        <v>1890</v>
      </c>
      <c r="CW206" s="1508" t="s">
        <v>1890</v>
      </c>
      <c r="CX206" s="1508" t="s">
        <v>1890</v>
      </c>
      <c r="CY206" s="1508" t="s">
        <v>1890</v>
      </c>
      <c r="CZ206" s="1508" t="s">
        <v>1890</v>
      </c>
      <c r="DA206" s="1508" t="s">
        <v>1890</v>
      </c>
      <c r="DB206" s="1508" t="s">
        <v>1890</v>
      </c>
      <c r="DC206" s="1508" t="s">
        <v>1890</v>
      </c>
      <c r="DD206" s="1508" t="s">
        <v>1890</v>
      </c>
      <c r="DE206" s="1508" t="s">
        <v>1890</v>
      </c>
      <c r="DF206" s="1508" t="s">
        <v>1890</v>
      </c>
      <c r="DG206" s="1508" t="s">
        <v>1890</v>
      </c>
      <c r="DH206" s="1508" t="s">
        <v>1890</v>
      </c>
      <c r="DI206" s="1508" t="s">
        <v>1890</v>
      </c>
      <c r="DJ206" s="1508" t="s">
        <v>1890</v>
      </c>
      <c r="DK206" s="1508" t="s">
        <v>1890</v>
      </c>
      <c r="DL206" s="1508" t="s">
        <v>1890</v>
      </c>
      <c r="DM206" s="1508" t="s">
        <v>1890</v>
      </c>
      <c r="DN206" s="1508" t="s">
        <v>1890</v>
      </c>
      <c r="DO206" s="1508" t="s">
        <v>1890</v>
      </c>
      <c r="DP206" s="1508" t="s">
        <v>1890</v>
      </c>
      <c r="DQ206" s="1508" t="s">
        <v>1890</v>
      </c>
      <c r="DR206" s="1508" t="s">
        <v>1890</v>
      </c>
      <c r="DS206" s="1508" t="s">
        <v>1890</v>
      </c>
      <c r="DT206" s="1233" t="s">
        <v>1890</v>
      </c>
      <c r="DU206" s="1233" t="s">
        <v>1890</v>
      </c>
      <c r="DV206" s="1233" t="s">
        <v>1890</v>
      </c>
      <c r="DW206" s="1233" t="s">
        <v>1890</v>
      </c>
      <c r="DX206" s="1233" t="s">
        <v>1890</v>
      </c>
      <c r="DY206" s="1233" t="s">
        <v>1890</v>
      </c>
    </row>
    <row r="207" spans="2:129" x14ac:dyDescent="0.25">
      <c r="B207" s="1668"/>
      <c r="C207" s="1505" t="s">
        <v>1644</v>
      </c>
      <c r="D207" s="1439" t="s">
        <v>1787</v>
      </c>
      <c r="E207" s="1267" t="s">
        <v>813</v>
      </c>
      <c r="F207" s="1438" t="s">
        <v>1890</v>
      </c>
      <c r="G207" s="1438" t="s">
        <v>1890</v>
      </c>
      <c r="H207" s="1439" t="s">
        <v>84</v>
      </c>
      <c r="I207" s="1476" t="s">
        <v>1890</v>
      </c>
      <c r="J207" s="1477" t="s">
        <v>1890</v>
      </c>
      <c r="K207" s="1477" t="s">
        <v>1890</v>
      </c>
      <c r="L207" s="1477" t="s">
        <v>1890</v>
      </c>
      <c r="M207" s="1477" t="s">
        <v>1890</v>
      </c>
      <c r="N207" s="1509" t="s">
        <v>1890</v>
      </c>
      <c r="O207" s="1509" t="s">
        <v>1890</v>
      </c>
      <c r="P207" s="1509" t="s">
        <v>1890</v>
      </c>
      <c r="Q207" s="1509" t="s">
        <v>1890</v>
      </c>
      <c r="R207" s="1509" t="s">
        <v>1890</v>
      </c>
      <c r="S207" s="1509" t="s">
        <v>1890</v>
      </c>
      <c r="T207" s="1509" t="s">
        <v>1890</v>
      </c>
      <c r="U207" s="1509" t="s">
        <v>1890</v>
      </c>
      <c r="V207" s="1509" t="s">
        <v>1890</v>
      </c>
      <c r="W207" s="1509" t="s">
        <v>1890</v>
      </c>
      <c r="X207" s="1509" t="s">
        <v>1890</v>
      </c>
      <c r="Y207" s="1509" t="s">
        <v>1890</v>
      </c>
      <c r="Z207" s="1509" t="s">
        <v>1890</v>
      </c>
      <c r="AA207" s="1509" t="s">
        <v>1890</v>
      </c>
      <c r="AB207" s="1509" t="s">
        <v>1890</v>
      </c>
      <c r="AC207" s="1509" t="s">
        <v>1890</v>
      </c>
      <c r="AD207" s="1509" t="s">
        <v>1890</v>
      </c>
      <c r="AE207" s="1509" t="s">
        <v>1890</v>
      </c>
      <c r="AF207" s="1509" t="s">
        <v>1890</v>
      </c>
      <c r="AG207" s="1509" t="s">
        <v>1890</v>
      </c>
      <c r="AH207" s="1509" t="s">
        <v>1890</v>
      </c>
      <c r="AI207" s="1509" t="s">
        <v>1890</v>
      </c>
      <c r="AJ207" s="1509" t="s">
        <v>1890</v>
      </c>
      <c r="AK207" s="1509" t="s">
        <v>1890</v>
      </c>
      <c r="AL207" s="1509" t="s">
        <v>1890</v>
      </c>
      <c r="AM207" s="1509" t="s">
        <v>1890</v>
      </c>
      <c r="AN207" s="1509" t="s">
        <v>1890</v>
      </c>
      <c r="AO207" s="1509" t="s">
        <v>1890</v>
      </c>
      <c r="AP207" s="1509" t="s">
        <v>1890</v>
      </c>
      <c r="AQ207" s="1509" t="s">
        <v>1890</v>
      </c>
      <c r="AR207" s="1509" t="s">
        <v>1890</v>
      </c>
      <c r="AS207" s="1509" t="s">
        <v>1890</v>
      </c>
      <c r="AT207" s="1509" t="s">
        <v>1890</v>
      </c>
      <c r="AU207" s="1509" t="s">
        <v>1890</v>
      </c>
      <c r="AV207" s="1509" t="s">
        <v>1890</v>
      </c>
      <c r="AW207" s="1509" t="s">
        <v>1890</v>
      </c>
      <c r="AX207" s="1509" t="s">
        <v>1890</v>
      </c>
      <c r="AY207" s="1509" t="s">
        <v>1890</v>
      </c>
      <c r="AZ207" s="1509" t="s">
        <v>1890</v>
      </c>
      <c r="BA207" s="1509" t="s">
        <v>1890</v>
      </c>
      <c r="BB207" s="1509" t="s">
        <v>1890</v>
      </c>
      <c r="BC207" s="1509" t="s">
        <v>1890</v>
      </c>
      <c r="BD207" s="1509" t="s">
        <v>1890</v>
      </c>
      <c r="BE207" s="1509" t="s">
        <v>1890</v>
      </c>
      <c r="BF207" s="1509" t="s">
        <v>1890</v>
      </c>
      <c r="BG207" s="1509" t="s">
        <v>1890</v>
      </c>
      <c r="BH207" s="1509" t="s">
        <v>1890</v>
      </c>
      <c r="BI207" s="1509" t="s">
        <v>1890</v>
      </c>
      <c r="BJ207" s="1509" t="s">
        <v>1890</v>
      </c>
      <c r="BK207" s="1509" t="s">
        <v>1890</v>
      </c>
      <c r="BL207" s="1509" t="s">
        <v>1890</v>
      </c>
      <c r="BM207" s="1509" t="s">
        <v>1890</v>
      </c>
      <c r="BN207" s="1509" t="s">
        <v>1890</v>
      </c>
      <c r="BO207" s="1509" t="s">
        <v>1890</v>
      </c>
      <c r="BP207" s="1509" t="s">
        <v>1890</v>
      </c>
      <c r="BQ207" s="1509" t="s">
        <v>1890</v>
      </c>
      <c r="BR207" s="1509" t="s">
        <v>1890</v>
      </c>
      <c r="BS207" s="1509" t="s">
        <v>1890</v>
      </c>
      <c r="BT207" s="1509" t="s">
        <v>1890</v>
      </c>
      <c r="BU207" s="1509" t="s">
        <v>1890</v>
      </c>
      <c r="BV207" s="1509" t="s">
        <v>1890</v>
      </c>
      <c r="BW207" s="1509" t="s">
        <v>1890</v>
      </c>
      <c r="BX207" s="1509" t="s">
        <v>1890</v>
      </c>
      <c r="BY207" s="1509" t="s">
        <v>1890</v>
      </c>
      <c r="BZ207" s="1509" t="s">
        <v>1890</v>
      </c>
      <c r="CA207" s="1509" t="s">
        <v>1890</v>
      </c>
      <c r="CB207" s="1509" t="s">
        <v>1890</v>
      </c>
      <c r="CC207" s="1509" t="s">
        <v>1890</v>
      </c>
      <c r="CD207" s="1509" t="s">
        <v>1890</v>
      </c>
      <c r="CE207" s="1509" t="s">
        <v>1890</v>
      </c>
      <c r="CF207" s="1509" t="s">
        <v>1890</v>
      </c>
      <c r="CG207" s="1509" t="s">
        <v>1890</v>
      </c>
      <c r="CH207" s="1509" t="s">
        <v>1890</v>
      </c>
      <c r="CI207" s="1509" t="s">
        <v>1890</v>
      </c>
      <c r="CJ207" s="1509" t="s">
        <v>1890</v>
      </c>
      <c r="CK207" s="1509" t="s">
        <v>1890</v>
      </c>
      <c r="CL207" s="1509" t="s">
        <v>1890</v>
      </c>
      <c r="CM207" s="1509" t="s">
        <v>1890</v>
      </c>
      <c r="CN207" s="1509" t="s">
        <v>1890</v>
      </c>
      <c r="CO207" s="1509" t="s">
        <v>1890</v>
      </c>
      <c r="CP207" s="1510" t="s">
        <v>1890</v>
      </c>
      <c r="CQ207" s="1508" t="s">
        <v>1890</v>
      </c>
      <c r="CR207" s="1508" t="s">
        <v>1890</v>
      </c>
      <c r="CS207" s="1508" t="s">
        <v>1890</v>
      </c>
      <c r="CT207" s="1508" t="s">
        <v>1890</v>
      </c>
      <c r="CU207" s="1508" t="s">
        <v>1890</v>
      </c>
      <c r="CV207" s="1508" t="s">
        <v>1890</v>
      </c>
      <c r="CW207" s="1508" t="s">
        <v>1890</v>
      </c>
      <c r="CX207" s="1508" t="s">
        <v>1890</v>
      </c>
      <c r="CY207" s="1508" t="s">
        <v>1890</v>
      </c>
      <c r="CZ207" s="1508" t="s">
        <v>1890</v>
      </c>
      <c r="DA207" s="1508" t="s">
        <v>1890</v>
      </c>
      <c r="DB207" s="1508" t="s">
        <v>1890</v>
      </c>
      <c r="DC207" s="1508" t="s">
        <v>1890</v>
      </c>
      <c r="DD207" s="1508" t="s">
        <v>1890</v>
      </c>
      <c r="DE207" s="1508" t="s">
        <v>1890</v>
      </c>
      <c r="DF207" s="1508" t="s">
        <v>1890</v>
      </c>
      <c r="DG207" s="1508" t="s">
        <v>1890</v>
      </c>
      <c r="DH207" s="1508" t="s">
        <v>1890</v>
      </c>
      <c r="DI207" s="1508" t="s">
        <v>1890</v>
      </c>
      <c r="DJ207" s="1508" t="s">
        <v>1890</v>
      </c>
      <c r="DK207" s="1508" t="s">
        <v>1890</v>
      </c>
      <c r="DL207" s="1508" t="s">
        <v>1890</v>
      </c>
      <c r="DM207" s="1508" t="s">
        <v>1890</v>
      </c>
      <c r="DN207" s="1508" t="s">
        <v>1890</v>
      </c>
      <c r="DO207" s="1508" t="s">
        <v>1890</v>
      </c>
      <c r="DP207" s="1508" t="s">
        <v>1890</v>
      </c>
      <c r="DQ207" s="1508" t="s">
        <v>1890</v>
      </c>
      <c r="DR207" s="1508" t="s">
        <v>1890</v>
      </c>
      <c r="DS207" s="1508" t="s">
        <v>1890</v>
      </c>
      <c r="DT207" s="1233" t="s">
        <v>1890</v>
      </c>
      <c r="DU207" s="1233" t="s">
        <v>1890</v>
      </c>
      <c r="DV207" s="1233" t="s">
        <v>1890</v>
      </c>
      <c r="DW207" s="1233" t="s">
        <v>1890</v>
      </c>
      <c r="DX207" s="1233" t="s">
        <v>1890</v>
      </c>
      <c r="DY207" s="1233" t="s">
        <v>1890</v>
      </c>
    </row>
    <row r="208" spans="2:129" x14ac:dyDescent="0.25">
      <c r="B208" s="1668"/>
      <c r="C208" s="1505" t="s">
        <v>1644</v>
      </c>
      <c r="D208" s="1439" t="s">
        <v>1787</v>
      </c>
      <c r="E208" s="1267" t="s">
        <v>831</v>
      </c>
      <c r="F208" s="1438" t="s">
        <v>1890</v>
      </c>
      <c r="G208" s="1438" t="s">
        <v>1890</v>
      </c>
      <c r="H208" s="1439" t="s">
        <v>84</v>
      </c>
      <c r="I208" s="1476" t="s">
        <v>1890</v>
      </c>
      <c r="J208" s="1477" t="s">
        <v>1890</v>
      </c>
      <c r="K208" s="1477" t="s">
        <v>1890</v>
      </c>
      <c r="L208" s="1477" t="s">
        <v>1890</v>
      </c>
      <c r="M208" s="1477" t="s">
        <v>1890</v>
      </c>
      <c r="N208" s="1509" t="s">
        <v>1890</v>
      </c>
      <c r="O208" s="1509">
        <v>3.5000000000000003E-2</v>
      </c>
      <c r="P208" s="1509">
        <v>3.5000000000000003E-2</v>
      </c>
      <c r="Q208" s="1509">
        <v>3.5000000000000003E-2</v>
      </c>
      <c r="R208" s="1509">
        <v>3.5000000000000003E-2</v>
      </c>
      <c r="S208" s="1509">
        <v>3.5000000000000003E-2</v>
      </c>
      <c r="T208" s="1509">
        <v>3.5000000000000003E-2</v>
      </c>
      <c r="U208" s="1509">
        <v>3.5000000000000003E-2</v>
      </c>
      <c r="V208" s="1509">
        <v>3.5000000000000003E-2</v>
      </c>
      <c r="W208" s="1509">
        <v>3.5000000000000003E-2</v>
      </c>
      <c r="X208" s="1509">
        <v>3.5000000000000003E-2</v>
      </c>
      <c r="Y208" s="1509">
        <v>3.5000000000000003E-2</v>
      </c>
      <c r="Z208" s="1509">
        <v>3.5000000000000003E-2</v>
      </c>
      <c r="AA208" s="1509">
        <v>3.5000000000000003E-2</v>
      </c>
      <c r="AB208" s="1509">
        <v>3.5000000000000003E-2</v>
      </c>
      <c r="AC208" s="1509">
        <v>3.5000000000000003E-2</v>
      </c>
      <c r="AD208" s="1509">
        <v>3.5000000000000003E-2</v>
      </c>
      <c r="AE208" s="1509">
        <v>3.5000000000000003E-2</v>
      </c>
      <c r="AF208" s="1509">
        <v>3.5000000000000003E-2</v>
      </c>
      <c r="AG208" s="1509">
        <v>3.5000000000000003E-2</v>
      </c>
      <c r="AH208" s="1509">
        <v>3.5000000000000003E-2</v>
      </c>
      <c r="AI208" s="1509">
        <v>3.5000000000000003E-2</v>
      </c>
      <c r="AJ208" s="1509">
        <v>3.5000000000000003E-2</v>
      </c>
      <c r="AK208" s="1509">
        <v>3.5000000000000003E-2</v>
      </c>
      <c r="AL208" s="1509">
        <v>3.5000000000000003E-2</v>
      </c>
      <c r="AM208" s="1509">
        <v>3.5000000000000003E-2</v>
      </c>
      <c r="AN208" s="1509">
        <v>3.5000000000000003E-2</v>
      </c>
      <c r="AO208" s="1509">
        <v>3.5000000000000003E-2</v>
      </c>
      <c r="AP208" s="1509">
        <v>3.5000000000000003E-2</v>
      </c>
      <c r="AQ208" s="1509">
        <v>3.5000000000000003E-2</v>
      </c>
      <c r="AR208" s="1509">
        <v>3.5000000000000003E-2</v>
      </c>
      <c r="AS208" s="1509">
        <v>0.03</v>
      </c>
      <c r="AT208" s="1509">
        <v>0.03</v>
      </c>
      <c r="AU208" s="1509">
        <v>0.03</v>
      </c>
      <c r="AV208" s="1509">
        <v>0.03</v>
      </c>
      <c r="AW208" s="1509">
        <v>0.03</v>
      </c>
      <c r="AX208" s="1509">
        <v>0.03</v>
      </c>
      <c r="AY208" s="1509">
        <v>0.03</v>
      </c>
      <c r="AZ208" s="1509">
        <v>0.03</v>
      </c>
      <c r="BA208" s="1509">
        <v>0.03</v>
      </c>
      <c r="BB208" s="1509">
        <v>0.03</v>
      </c>
      <c r="BC208" s="1509">
        <v>0.03</v>
      </c>
      <c r="BD208" s="1509">
        <v>0.03</v>
      </c>
      <c r="BE208" s="1509">
        <v>0.03</v>
      </c>
      <c r="BF208" s="1509">
        <v>0.03</v>
      </c>
      <c r="BG208" s="1509">
        <v>0.03</v>
      </c>
      <c r="BH208" s="1509">
        <v>0.03</v>
      </c>
      <c r="BI208" s="1509">
        <v>0.03</v>
      </c>
      <c r="BJ208" s="1509">
        <v>0.03</v>
      </c>
      <c r="BK208" s="1509">
        <v>0.03</v>
      </c>
      <c r="BL208" s="1509">
        <v>0.03</v>
      </c>
      <c r="BM208" s="1509">
        <v>0.03</v>
      </c>
      <c r="BN208" s="1509">
        <v>0.03</v>
      </c>
      <c r="BO208" s="1509">
        <v>0.03</v>
      </c>
      <c r="BP208" s="1509">
        <v>0.03</v>
      </c>
      <c r="BQ208" s="1509">
        <v>0.03</v>
      </c>
      <c r="BR208" s="1509">
        <v>0.03</v>
      </c>
      <c r="BS208" s="1509">
        <v>0.03</v>
      </c>
      <c r="BT208" s="1509">
        <v>0.03</v>
      </c>
      <c r="BU208" s="1509">
        <v>0.03</v>
      </c>
      <c r="BV208" s="1509">
        <v>0.03</v>
      </c>
      <c r="BW208" s="1509">
        <v>0.03</v>
      </c>
      <c r="BX208" s="1509">
        <v>0.03</v>
      </c>
      <c r="BY208" s="1509">
        <v>0.03</v>
      </c>
      <c r="BZ208" s="1509">
        <v>0.03</v>
      </c>
      <c r="CA208" s="1509">
        <v>0.03</v>
      </c>
      <c r="CB208" s="1509">
        <v>0.03</v>
      </c>
      <c r="CC208" s="1509">
        <v>0.03</v>
      </c>
      <c r="CD208" s="1509">
        <v>0.03</v>
      </c>
      <c r="CE208" s="1509">
        <v>0.03</v>
      </c>
      <c r="CF208" s="1509">
        <v>0.03</v>
      </c>
      <c r="CG208" s="1509">
        <v>0.03</v>
      </c>
      <c r="CH208" s="1509">
        <v>0.03</v>
      </c>
      <c r="CI208" s="1509">
        <v>0.03</v>
      </c>
      <c r="CJ208" s="1509">
        <v>0.03</v>
      </c>
      <c r="CK208" s="1509">
        <v>0.03</v>
      </c>
      <c r="CL208" s="1509">
        <v>2.5000000000000001E-2</v>
      </c>
      <c r="CM208" s="1509">
        <v>2.5000000000000001E-2</v>
      </c>
      <c r="CN208" s="1509">
        <v>2.5000000000000001E-2</v>
      </c>
      <c r="CO208" s="1509">
        <v>2.5000000000000001E-2</v>
      </c>
      <c r="CP208" s="1510">
        <v>2.5000000000000001E-2</v>
      </c>
      <c r="CQ208" s="1508" t="s">
        <v>1890</v>
      </c>
      <c r="CR208" s="1508" t="s">
        <v>1890</v>
      </c>
      <c r="CS208" s="1508" t="s">
        <v>1890</v>
      </c>
      <c r="CT208" s="1508" t="s">
        <v>1890</v>
      </c>
      <c r="CU208" s="1508" t="s">
        <v>1890</v>
      </c>
      <c r="CV208" s="1508" t="s">
        <v>1890</v>
      </c>
      <c r="CW208" s="1508" t="s">
        <v>1890</v>
      </c>
      <c r="CX208" s="1508" t="s">
        <v>1890</v>
      </c>
      <c r="CY208" s="1508" t="s">
        <v>1890</v>
      </c>
      <c r="CZ208" s="1508" t="s">
        <v>1890</v>
      </c>
      <c r="DA208" s="1508" t="s">
        <v>1890</v>
      </c>
      <c r="DB208" s="1508" t="s">
        <v>1890</v>
      </c>
      <c r="DC208" s="1508" t="s">
        <v>1890</v>
      </c>
      <c r="DD208" s="1508" t="s">
        <v>1890</v>
      </c>
      <c r="DE208" s="1508" t="s">
        <v>1890</v>
      </c>
      <c r="DF208" s="1508" t="s">
        <v>1890</v>
      </c>
      <c r="DG208" s="1508" t="s">
        <v>1890</v>
      </c>
      <c r="DH208" s="1508" t="s">
        <v>1890</v>
      </c>
      <c r="DI208" s="1508" t="s">
        <v>1890</v>
      </c>
      <c r="DJ208" s="1508" t="s">
        <v>1890</v>
      </c>
      <c r="DK208" s="1508" t="s">
        <v>1890</v>
      </c>
      <c r="DL208" s="1508" t="s">
        <v>1890</v>
      </c>
      <c r="DM208" s="1508" t="s">
        <v>1890</v>
      </c>
      <c r="DN208" s="1508" t="s">
        <v>1890</v>
      </c>
      <c r="DO208" s="1508" t="s">
        <v>1890</v>
      </c>
      <c r="DP208" s="1508" t="s">
        <v>1890</v>
      </c>
      <c r="DQ208" s="1508" t="s">
        <v>1890</v>
      </c>
      <c r="DR208" s="1508" t="s">
        <v>1890</v>
      </c>
      <c r="DS208" s="1508" t="s">
        <v>1890</v>
      </c>
      <c r="DT208" s="1233" t="s">
        <v>1890</v>
      </c>
      <c r="DU208" s="1233" t="s">
        <v>1890</v>
      </c>
      <c r="DV208" s="1233" t="s">
        <v>1890</v>
      </c>
      <c r="DW208" s="1233" t="s">
        <v>1890</v>
      </c>
      <c r="DX208" s="1233" t="s">
        <v>1890</v>
      </c>
      <c r="DY208" s="1233" t="s">
        <v>1890</v>
      </c>
    </row>
    <row r="209" spans="2:129" x14ac:dyDescent="0.25">
      <c r="B209" s="1668"/>
      <c r="C209" s="1505" t="s">
        <v>1644</v>
      </c>
      <c r="D209" s="1439" t="s">
        <v>1787</v>
      </c>
      <c r="E209" s="1267" t="s">
        <v>814</v>
      </c>
      <c r="F209" s="1438" t="s">
        <v>1890</v>
      </c>
      <c r="G209" s="1438" t="s">
        <v>1890</v>
      </c>
      <c r="H209" s="1439" t="s">
        <v>84</v>
      </c>
      <c r="I209" s="1476" t="s">
        <v>1890</v>
      </c>
      <c r="J209" s="1477" t="s">
        <v>1890</v>
      </c>
      <c r="K209" s="1477" t="s">
        <v>1890</v>
      </c>
      <c r="L209" s="1477" t="s">
        <v>1890</v>
      </c>
      <c r="M209" s="1477" t="s">
        <v>1890</v>
      </c>
      <c r="N209" s="1509" t="s">
        <v>1890</v>
      </c>
      <c r="O209" s="1509">
        <v>0.96618357487922713</v>
      </c>
      <c r="P209" s="1509">
        <v>0.93351070036640305</v>
      </c>
      <c r="Q209" s="1509">
        <v>0.90194270566802237</v>
      </c>
      <c r="R209" s="1509">
        <v>0.87144222769857238</v>
      </c>
      <c r="S209" s="1509">
        <v>0.84197316685852408</v>
      </c>
      <c r="T209" s="1509">
        <v>0.81350064430775282</v>
      </c>
      <c r="U209" s="1509">
        <v>0.78599096068381924</v>
      </c>
      <c r="V209" s="1509">
        <v>0.75941155621625056</v>
      </c>
      <c r="W209" s="1509">
        <v>0.73373097218961414</v>
      </c>
      <c r="X209" s="1509">
        <v>0.70891881370977217</v>
      </c>
      <c r="Y209" s="1509">
        <v>0.68494571372924851</v>
      </c>
      <c r="Z209" s="1509">
        <v>0.66178329828912907</v>
      </c>
      <c r="AA209" s="1509">
        <v>0.63940415293635666</v>
      </c>
      <c r="AB209" s="1509">
        <v>0.61778179027667313</v>
      </c>
      <c r="AC209" s="1509">
        <v>0.59689061862480497</v>
      </c>
      <c r="AD209" s="1509">
        <v>0.57670591171478747</v>
      </c>
      <c r="AE209" s="1509">
        <v>0.55720377943457733</v>
      </c>
      <c r="AF209" s="1509">
        <v>0.53836113955031628</v>
      </c>
      <c r="AG209" s="1509">
        <v>0.520155690386779</v>
      </c>
      <c r="AH209" s="1509">
        <v>0.50256588443167061</v>
      </c>
      <c r="AI209" s="1509">
        <v>0.48557090283253201</v>
      </c>
      <c r="AJ209" s="1509">
        <v>0.46915063075606961</v>
      </c>
      <c r="AK209" s="1509">
        <v>0.45328563358074364</v>
      </c>
      <c r="AL209" s="1509">
        <v>0.43795713389443836</v>
      </c>
      <c r="AM209" s="1509">
        <v>0.42314698926998878</v>
      </c>
      <c r="AN209" s="1509">
        <v>0.40883767079225974</v>
      </c>
      <c r="AO209" s="1509">
        <v>0.39501224231136212</v>
      </c>
      <c r="AP209" s="1509">
        <v>0.38165434039745133</v>
      </c>
      <c r="AQ209" s="1509">
        <v>0.36874815497338298</v>
      </c>
      <c r="AR209" s="1509">
        <v>0.35627841060230242</v>
      </c>
      <c r="AS209" s="1509">
        <v>0.3459013695167984</v>
      </c>
      <c r="AT209" s="1509">
        <v>0.33582657234640623</v>
      </c>
      <c r="AU209" s="1509">
        <v>0.32604521587029728</v>
      </c>
      <c r="AV209" s="1509">
        <v>0.31654875327213333</v>
      </c>
      <c r="AW209" s="1509">
        <v>0.30732888667197411</v>
      </c>
      <c r="AX209" s="1509">
        <v>0.29837755987570302</v>
      </c>
      <c r="AY209" s="1509">
        <v>0.28968695133563405</v>
      </c>
      <c r="AZ209" s="1509">
        <v>0.28124946731614947</v>
      </c>
      <c r="BA209" s="1509">
        <v>0.27305773525839755</v>
      </c>
      <c r="BB209" s="1509">
        <v>0.26510459733825009</v>
      </c>
      <c r="BC209" s="1509">
        <v>0.25738310421189325</v>
      </c>
      <c r="BD209" s="1509">
        <v>0.24988650894358566</v>
      </c>
      <c r="BE209" s="1509">
        <v>0.24260826111027742</v>
      </c>
      <c r="BF209" s="1509">
        <v>0.23554200107793916</v>
      </c>
      <c r="BG209" s="1509">
        <v>0.22868155444460117</v>
      </c>
      <c r="BH209" s="1509">
        <v>0.22202092664524387</v>
      </c>
      <c r="BI209" s="1509">
        <v>0.215554297713829</v>
      </c>
      <c r="BJ209" s="1509">
        <v>0.20927601719789227</v>
      </c>
      <c r="BK209" s="1509">
        <v>0.20318059922125464</v>
      </c>
      <c r="BL209" s="1509">
        <v>0.19726271769053846</v>
      </c>
      <c r="BM209" s="1509">
        <v>0.19151720164129948</v>
      </c>
      <c r="BN209" s="1509">
        <v>0.18593903071970824</v>
      </c>
      <c r="BO209" s="1509">
        <v>0.18052333079583327</v>
      </c>
      <c r="BP209" s="1509">
        <v>0.17526536970469248</v>
      </c>
      <c r="BQ209" s="1509">
        <v>0.17016055311135189</v>
      </c>
      <c r="BR209" s="1509">
        <v>0.16520442049645817</v>
      </c>
      <c r="BS209" s="1509">
        <v>0.16039264125869726</v>
      </c>
      <c r="BT209" s="1509">
        <v>0.15572101093077401</v>
      </c>
      <c r="BU209" s="1509">
        <v>0.15118544750560586</v>
      </c>
      <c r="BV209" s="1509">
        <v>0.14678198786952024</v>
      </c>
      <c r="BW209" s="1509">
        <v>0.14250678433934003</v>
      </c>
      <c r="BX209" s="1509">
        <v>0.13835610130033013</v>
      </c>
      <c r="BY209" s="1509">
        <v>0.13432631194206807</v>
      </c>
      <c r="BZ209" s="1509">
        <v>0.13041389508938647</v>
      </c>
      <c r="CA209" s="1509">
        <v>0.12661543212561796</v>
      </c>
      <c r="CB209" s="1509">
        <v>0.12292760400545433</v>
      </c>
      <c r="CC209" s="1509">
        <v>0.11934718835481004</v>
      </c>
      <c r="CD209" s="1509">
        <v>0.11587105665515537</v>
      </c>
      <c r="CE209" s="1509">
        <v>0.11249617150985959</v>
      </c>
      <c r="CF209" s="1509">
        <v>0.10921958399015494</v>
      </c>
      <c r="CG209" s="1509">
        <v>0.10603843105840287</v>
      </c>
      <c r="CH209" s="1509">
        <v>0.10294993306641054</v>
      </c>
      <c r="CI209" s="1509">
        <v>9.9951391326612168E-2</v>
      </c>
      <c r="CJ209" s="1509">
        <v>9.7040185753992411E-2</v>
      </c>
      <c r="CK209" s="1509">
        <v>9.4213772576691654E-2</v>
      </c>
      <c r="CL209" s="1509">
        <v>9.1915875684577236E-2</v>
      </c>
      <c r="CM209" s="1509">
        <v>8.9674025058124135E-2</v>
      </c>
      <c r="CN209" s="1509">
        <v>8.7486853715243049E-2</v>
      </c>
      <c r="CO209" s="1509">
        <v>8.5353028014871282E-2</v>
      </c>
      <c r="CP209" s="1510">
        <v>8.3271246843776875E-2</v>
      </c>
      <c r="CQ209" s="1508" t="s">
        <v>1890</v>
      </c>
      <c r="CR209" s="1508" t="s">
        <v>1890</v>
      </c>
      <c r="CS209" s="1508" t="s">
        <v>1890</v>
      </c>
      <c r="CT209" s="1508" t="s">
        <v>1890</v>
      </c>
      <c r="CU209" s="1508" t="s">
        <v>1890</v>
      </c>
      <c r="CV209" s="1508" t="s">
        <v>1890</v>
      </c>
      <c r="CW209" s="1508" t="s">
        <v>1890</v>
      </c>
      <c r="CX209" s="1508" t="s">
        <v>1890</v>
      </c>
      <c r="CY209" s="1508" t="s">
        <v>1890</v>
      </c>
      <c r="CZ209" s="1508" t="s">
        <v>1890</v>
      </c>
      <c r="DA209" s="1508" t="s">
        <v>1890</v>
      </c>
      <c r="DB209" s="1508" t="s">
        <v>1890</v>
      </c>
      <c r="DC209" s="1508" t="s">
        <v>1890</v>
      </c>
      <c r="DD209" s="1508" t="s">
        <v>1890</v>
      </c>
      <c r="DE209" s="1508" t="s">
        <v>1890</v>
      </c>
      <c r="DF209" s="1508" t="s">
        <v>1890</v>
      </c>
      <c r="DG209" s="1508" t="s">
        <v>1890</v>
      </c>
      <c r="DH209" s="1508" t="s">
        <v>1890</v>
      </c>
      <c r="DI209" s="1508" t="s">
        <v>1890</v>
      </c>
      <c r="DJ209" s="1508" t="s">
        <v>1890</v>
      </c>
      <c r="DK209" s="1508" t="s">
        <v>1890</v>
      </c>
      <c r="DL209" s="1508" t="s">
        <v>1890</v>
      </c>
      <c r="DM209" s="1508" t="s">
        <v>1890</v>
      </c>
      <c r="DN209" s="1508" t="s">
        <v>1890</v>
      </c>
      <c r="DO209" s="1508" t="s">
        <v>1890</v>
      </c>
      <c r="DP209" s="1508" t="s">
        <v>1890</v>
      </c>
      <c r="DQ209" s="1508" t="s">
        <v>1890</v>
      </c>
      <c r="DR209" s="1508" t="s">
        <v>1890</v>
      </c>
      <c r="DS209" s="1508" t="s">
        <v>1890</v>
      </c>
      <c r="DT209" s="1233" t="s">
        <v>1890</v>
      </c>
      <c r="DU209" s="1233" t="s">
        <v>1890</v>
      </c>
      <c r="DV209" s="1233" t="s">
        <v>1890</v>
      </c>
      <c r="DW209" s="1233" t="s">
        <v>1890</v>
      </c>
      <c r="DX209" s="1233" t="s">
        <v>1890</v>
      </c>
      <c r="DY209" s="1233" t="s">
        <v>1890</v>
      </c>
    </row>
    <row r="210" spans="2:129" x14ac:dyDescent="0.25">
      <c r="B210" s="1668"/>
      <c r="C210" s="1505" t="s">
        <v>1644</v>
      </c>
      <c r="D210" s="1439" t="s">
        <v>1787</v>
      </c>
      <c r="E210" s="1267" t="s">
        <v>815</v>
      </c>
      <c r="F210" s="1438" t="s">
        <v>816</v>
      </c>
      <c r="G210" s="1438" t="s">
        <v>1890</v>
      </c>
      <c r="H210" s="1439" t="s">
        <v>817</v>
      </c>
      <c r="I210" s="1476" t="s">
        <v>1890</v>
      </c>
      <c r="J210" s="1477" t="s">
        <v>1890</v>
      </c>
      <c r="K210" s="1477" t="s">
        <v>1890</v>
      </c>
      <c r="L210" s="1477" t="s">
        <v>1890</v>
      </c>
      <c r="M210" s="1477" t="s">
        <v>1890</v>
      </c>
      <c r="N210" s="1509" t="s">
        <v>1890</v>
      </c>
      <c r="O210" s="1509" t="s">
        <v>1890</v>
      </c>
      <c r="P210" s="1509" t="s">
        <v>1890</v>
      </c>
      <c r="Q210" s="1509" t="s">
        <v>1890</v>
      </c>
      <c r="R210" s="1509" t="s">
        <v>1890</v>
      </c>
      <c r="S210" s="1509" t="s">
        <v>1890</v>
      </c>
      <c r="T210" s="1509" t="s">
        <v>1890</v>
      </c>
      <c r="U210" s="1509" t="s">
        <v>1890</v>
      </c>
      <c r="V210" s="1509" t="s">
        <v>1890</v>
      </c>
      <c r="W210" s="1509" t="s">
        <v>1890</v>
      </c>
      <c r="X210" s="1509" t="s">
        <v>1890</v>
      </c>
      <c r="Y210" s="1509" t="s">
        <v>1890</v>
      </c>
      <c r="Z210" s="1509" t="s">
        <v>1890</v>
      </c>
      <c r="AA210" s="1509" t="s">
        <v>1890</v>
      </c>
      <c r="AB210" s="1509" t="s">
        <v>1890</v>
      </c>
      <c r="AC210" s="1509" t="s">
        <v>1890</v>
      </c>
      <c r="AD210" s="1509" t="s">
        <v>1890</v>
      </c>
      <c r="AE210" s="1509" t="s">
        <v>1890</v>
      </c>
      <c r="AF210" s="1509" t="s">
        <v>1890</v>
      </c>
      <c r="AG210" s="1509" t="s">
        <v>1890</v>
      </c>
      <c r="AH210" s="1509" t="s">
        <v>1890</v>
      </c>
      <c r="AI210" s="1509" t="s">
        <v>1890</v>
      </c>
      <c r="AJ210" s="1509" t="s">
        <v>1890</v>
      </c>
      <c r="AK210" s="1509" t="s">
        <v>1890</v>
      </c>
      <c r="AL210" s="1509" t="s">
        <v>1890</v>
      </c>
      <c r="AM210" s="1509" t="s">
        <v>1890</v>
      </c>
      <c r="AN210" s="1509" t="s">
        <v>1890</v>
      </c>
      <c r="AO210" s="1509" t="s">
        <v>1890</v>
      </c>
      <c r="AP210" s="1509" t="s">
        <v>1890</v>
      </c>
      <c r="AQ210" s="1509" t="s">
        <v>1890</v>
      </c>
      <c r="AR210" s="1509" t="s">
        <v>1890</v>
      </c>
      <c r="AS210" s="1509" t="s">
        <v>1890</v>
      </c>
      <c r="AT210" s="1509" t="s">
        <v>1890</v>
      </c>
      <c r="AU210" s="1509" t="s">
        <v>1890</v>
      </c>
      <c r="AV210" s="1509" t="s">
        <v>1890</v>
      </c>
      <c r="AW210" s="1509" t="s">
        <v>1890</v>
      </c>
      <c r="AX210" s="1509" t="s">
        <v>1890</v>
      </c>
      <c r="AY210" s="1509" t="s">
        <v>1890</v>
      </c>
      <c r="AZ210" s="1509" t="s">
        <v>1890</v>
      </c>
      <c r="BA210" s="1509" t="s">
        <v>1890</v>
      </c>
      <c r="BB210" s="1509" t="s">
        <v>1890</v>
      </c>
      <c r="BC210" s="1509" t="s">
        <v>1890</v>
      </c>
      <c r="BD210" s="1509" t="s">
        <v>1890</v>
      </c>
      <c r="BE210" s="1509" t="s">
        <v>1890</v>
      </c>
      <c r="BF210" s="1509" t="s">
        <v>1890</v>
      </c>
      <c r="BG210" s="1509" t="s">
        <v>1890</v>
      </c>
      <c r="BH210" s="1509" t="s">
        <v>1890</v>
      </c>
      <c r="BI210" s="1509" t="s">
        <v>1890</v>
      </c>
      <c r="BJ210" s="1509" t="s">
        <v>1890</v>
      </c>
      <c r="BK210" s="1509" t="s">
        <v>1890</v>
      </c>
      <c r="BL210" s="1509" t="s">
        <v>1890</v>
      </c>
      <c r="BM210" s="1509" t="s">
        <v>1890</v>
      </c>
      <c r="BN210" s="1509" t="s">
        <v>1890</v>
      </c>
      <c r="BO210" s="1509" t="s">
        <v>1890</v>
      </c>
      <c r="BP210" s="1509" t="s">
        <v>1890</v>
      </c>
      <c r="BQ210" s="1509" t="s">
        <v>1890</v>
      </c>
      <c r="BR210" s="1509" t="s">
        <v>1890</v>
      </c>
      <c r="BS210" s="1509" t="s">
        <v>1890</v>
      </c>
      <c r="BT210" s="1509" t="s">
        <v>1890</v>
      </c>
      <c r="BU210" s="1509" t="s">
        <v>1890</v>
      </c>
      <c r="BV210" s="1509" t="s">
        <v>1890</v>
      </c>
      <c r="BW210" s="1509" t="s">
        <v>1890</v>
      </c>
      <c r="BX210" s="1509" t="s">
        <v>1890</v>
      </c>
      <c r="BY210" s="1509" t="s">
        <v>1890</v>
      </c>
      <c r="BZ210" s="1509" t="s">
        <v>1890</v>
      </c>
      <c r="CA210" s="1509" t="s">
        <v>1890</v>
      </c>
      <c r="CB210" s="1509" t="s">
        <v>1890</v>
      </c>
      <c r="CC210" s="1509" t="s">
        <v>1890</v>
      </c>
      <c r="CD210" s="1509" t="s">
        <v>1890</v>
      </c>
      <c r="CE210" s="1509" t="s">
        <v>1890</v>
      </c>
      <c r="CF210" s="1509" t="s">
        <v>1890</v>
      </c>
      <c r="CG210" s="1509" t="s">
        <v>1890</v>
      </c>
      <c r="CH210" s="1509" t="s">
        <v>1890</v>
      </c>
      <c r="CI210" s="1509" t="s">
        <v>1890</v>
      </c>
      <c r="CJ210" s="1509" t="s">
        <v>1890</v>
      </c>
      <c r="CK210" s="1509" t="s">
        <v>1890</v>
      </c>
      <c r="CL210" s="1509" t="s">
        <v>1890</v>
      </c>
      <c r="CM210" s="1509" t="s">
        <v>1890</v>
      </c>
      <c r="CN210" s="1509" t="s">
        <v>1890</v>
      </c>
      <c r="CO210" s="1509" t="s">
        <v>1890</v>
      </c>
      <c r="CP210" s="1510" t="s">
        <v>1890</v>
      </c>
      <c r="CQ210" s="1508" t="s">
        <v>1890</v>
      </c>
      <c r="CR210" s="1508" t="s">
        <v>1890</v>
      </c>
      <c r="CS210" s="1508" t="s">
        <v>1890</v>
      </c>
      <c r="CT210" s="1508" t="s">
        <v>1890</v>
      </c>
      <c r="CU210" s="1508" t="s">
        <v>1890</v>
      </c>
      <c r="CV210" s="1508" t="s">
        <v>1890</v>
      </c>
      <c r="CW210" s="1508" t="s">
        <v>1890</v>
      </c>
      <c r="CX210" s="1508" t="s">
        <v>1890</v>
      </c>
      <c r="CY210" s="1508" t="s">
        <v>1890</v>
      </c>
      <c r="CZ210" s="1508" t="s">
        <v>1890</v>
      </c>
      <c r="DA210" s="1508" t="s">
        <v>1890</v>
      </c>
      <c r="DB210" s="1508" t="s">
        <v>1890</v>
      </c>
      <c r="DC210" s="1508" t="s">
        <v>1890</v>
      </c>
      <c r="DD210" s="1508" t="s">
        <v>1890</v>
      </c>
      <c r="DE210" s="1508" t="s">
        <v>1890</v>
      </c>
      <c r="DF210" s="1508" t="s">
        <v>1890</v>
      </c>
      <c r="DG210" s="1508" t="s">
        <v>1890</v>
      </c>
      <c r="DH210" s="1508" t="s">
        <v>1890</v>
      </c>
      <c r="DI210" s="1508" t="s">
        <v>1890</v>
      </c>
      <c r="DJ210" s="1508" t="s">
        <v>1890</v>
      </c>
      <c r="DK210" s="1508" t="s">
        <v>1890</v>
      </c>
      <c r="DL210" s="1508" t="s">
        <v>1890</v>
      </c>
      <c r="DM210" s="1508" t="s">
        <v>1890</v>
      </c>
      <c r="DN210" s="1508" t="s">
        <v>1890</v>
      </c>
      <c r="DO210" s="1508" t="s">
        <v>1890</v>
      </c>
      <c r="DP210" s="1508" t="s">
        <v>1890</v>
      </c>
      <c r="DQ210" s="1508" t="s">
        <v>1890</v>
      </c>
      <c r="DR210" s="1508" t="s">
        <v>1890</v>
      </c>
      <c r="DS210" s="1508" t="s">
        <v>1890</v>
      </c>
      <c r="DT210" s="1233" t="s">
        <v>1890</v>
      </c>
      <c r="DU210" s="1233" t="s">
        <v>1890</v>
      </c>
      <c r="DV210" s="1233" t="s">
        <v>1890</v>
      </c>
      <c r="DW210" s="1233" t="s">
        <v>1890</v>
      </c>
      <c r="DX210" s="1233" t="s">
        <v>1890</v>
      </c>
      <c r="DY210" s="1233" t="s">
        <v>1890</v>
      </c>
    </row>
    <row r="211" spans="2:129" x14ac:dyDescent="0.25">
      <c r="B211" s="1668"/>
      <c r="C211" s="1505" t="s">
        <v>1644</v>
      </c>
      <c r="D211" s="1439" t="s">
        <v>1787</v>
      </c>
      <c r="E211" s="1267" t="s">
        <v>815</v>
      </c>
      <c r="F211" s="1438" t="s">
        <v>818</v>
      </c>
      <c r="G211" s="1438" t="s">
        <v>1890</v>
      </c>
      <c r="H211" s="1439" t="s">
        <v>817</v>
      </c>
      <c r="I211" s="1476" t="s">
        <v>1890</v>
      </c>
      <c r="J211" s="1477" t="s">
        <v>1890</v>
      </c>
      <c r="K211" s="1477" t="s">
        <v>1890</v>
      </c>
      <c r="L211" s="1477" t="s">
        <v>1890</v>
      </c>
      <c r="M211" s="1477" t="s">
        <v>1890</v>
      </c>
      <c r="N211" s="1509" t="s">
        <v>1890</v>
      </c>
      <c r="O211" s="1509" t="s">
        <v>1890</v>
      </c>
      <c r="P211" s="1509" t="s">
        <v>1890</v>
      </c>
      <c r="Q211" s="1509" t="s">
        <v>1890</v>
      </c>
      <c r="R211" s="1509" t="s">
        <v>1890</v>
      </c>
      <c r="S211" s="1509" t="s">
        <v>1890</v>
      </c>
      <c r="T211" s="1509" t="s">
        <v>1890</v>
      </c>
      <c r="U211" s="1509" t="s">
        <v>1890</v>
      </c>
      <c r="V211" s="1509" t="s">
        <v>1890</v>
      </c>
      <c r="W211" s="1509" t="s">
        <v>1890</v>
      </c>
      <c r="X211" s="1509" t="s">
        <v>1890</v>
      </c>
      <c r="Y211" s="1509" t="s">
        <v>1890</v>
      </c>
      <c r="Z211" s="1509" t="s">
        <v>1890</v>
      </c>
      <c r="AA211" s="1509" t="s">
        <v>1890</v>
      </c>
      <c r="AB211" s="1509" t="s">
        <v>1890</v>
      </c>
      <c r="AC211" s="1509" t="s">
        <v>1890</v>
      </c>
      <c r="AD211" s="1509" t="s">
        <v>1890</v>
      </c>
      <c r="AE211" s="1509" t="s">
        <v>1890</v>
      </c>
      <c r="AF211" s="1509" t="s">
        <v>1890</v>
      </c>
      <c r="AG211" s="1509" t="s">
        <v>1890</v>
      </c>
      <c r="AH211" s="1509" t="s">
        <v>1890</v>
      </c>
      <c r="AI211" s="1509" t="s">
        <v>1890</v>
      </c>
      <c r="AJ211" s="1509" t="s">
        <v>1890</v>
      </c>
      <c r="AK211" s="1509" t="s">
        <v>1890</v>
      </c>
      <c r="AL211" s="1509" t="s">
        <v>1890</v>
      </c>
      <c r="AM211" s="1509" t="s">
        <v>1890</v>
      </c>
      <c r="AN211" s="1509" t="s">
        <v>1890</v>
      </c>
      <c r="AO211" s="1509" t="s">
        <v>1890</v>
      </c>
      <c r="AP211" s="1509" t="s">
        <v>1890</v>
      </c>
      <c r="AQ211" s="1509" t="s">
        <v>1890</v>
      </c>
      <c r="AR211" s="1509" t="s">
        <v>1890</v>
      </c>
      <c r="AS211" s="1509" t="s">
        <v>1890</v>
      </c>
      <c r="AT211" s="1509" t="s">
        <v>1890</v>
      </c>
      <c r="AU211" s="1509" t="s">
        <v>1890</v>
      </c>
      <c r="AV211" s="1509" t="s">
        <v>1890</v>
      </c>
      <c r="AW211" s="1509" t="s">
        <v>1890</v>
      </c>
      <c r="AX211" s="1509" t="s">
        <v>1890</v>
      </c>
      <c r="AY211" s="1509" t="s">
        <v>1890</v>
      </c>
      <c r="AZ211" s="1509" t="s">
        <v>1890</v>
      </c>
      <c r="BA211" s="1509" t="s">
        <v>1890</v>
      </c>
      <c r="BB211" s="1509" t="s">
        <v>1890</v>
      </c>
      <c r="BC211" s="1509" t="s">
        <v>1890</v>
      </c>
      <c r="BD211" s="1509" t="s">
        <v>1890</v>
      </c>
      <c r="BE211" s="1509" t="s">
        <v>1890</v>
      </c>
      <c r="BF211" s="1509" t="s">
        <v>1890</v>
      </c>
      <c r="BG211" s="1509" t="s">
        <v>1890</v>
      </c>
      <c r="BH211" s="1509" t="s">
        <v>1890</v>
      </c>
      <c r="BI211" s="1509" t="s">
        <v>1890</v>
      </c>
      <c r="BJ211" s="1509" t="s">
        <v>1890</v>
      </c>
      <c r="BK211" s="1509" t="s">
        <v>1890</v>
      </c>
      <c r="BL211" s="1509" t="s">
        <v>1890</v>
      </c>
      <c r="BM211" s="1509" t="s">
        <v>1890</v>
      </c>
      <c r="BN211" s="1509" t="s">
        <v>1890</v>
      </c>
      <c r="BO211" s="1509" t="s">
        <v>1890</v>
      </c>
      <c r="BP211" s="1509" t="s">
        <v>1890</v>
      </c>
      <c r="BQ211" s="1509" t="s">
        <v>1890</v>
      </c>
      <c r="BR211" s="1509" t="s">
        <v>1890</v>
      </c>
      <c r="BS211" s="1509" t="s">
        <v>1890</v>
      </c>
      <c r="BT211" s="1509" t="s">
        <v>1890</v>
      </c>
      <c r="BU211" s="1509" t="s">
        <v>1890</v>
      </c>
      <c r="BV211" s="1509" t="s">
        <v>1890</v>
      </c>
      <c r="BW211" s="1509" t="s">
        <v>1890</v>
      </c>
      <c r="BX211" s="1509" t="s">
        <v>1890</v>
      </c>
      <c r="BY211" s="1509" t="s">
        <v>1890</v>
      </c>
      <c r="BZ211" s="1509" t="s">
        <v>1890</v>
      </c>
      <c r="CA211" s="1509" t="s">
        <v>1890</v>
      </c>
      <c r="CB211" s="1509" t="s">
        <v>1890</v>
      </c>
      <c r="CC211" s="1509" t="s">
        <v>1890</v>
      </c>
      <c r="CD211" s="1509" t="s">
        <v>1890</v>
      </c>
      <c r="CE211" s="1509" t="s">
        <v>1890</v>
      </c>
      <c r="CF211" s="1509" t="s">
        <v>1890</v>
      </c>
      <c r="CG211" s="1509" t="s">
        <v>1890</v>
      </c>
      <c r="CH211" s="1509" t="s">
        <v>1890</v>
      </c>
      <c r="CI211" s="1509" t="s">
        <v>1890</v>
      </c>
      <c r="CJ211" s="1509" t="s">
        <v>1890</v>
      </c>
      <c r="CK211" s="1509" t="s">
        <v>1890</v>
      </c>
      <c r="CL211" s="1509" t="s">
        <v>1890</v>
      </c>
      <c r="CM211" s="1509" t="s">
        <v>1890</v>
      </c>
      <c r="CN211" s="1509" t="s">
        <v>1890</v>
      </c>
      <c r="CO211" s="1509" t="s">
        <v>1890</v>
      </c>
      <c r="CP211" s="1510" t="s">
        <v>1890</v>
      </c>
      <c r="CQ211" s="1508" t="s">
        <v>1890</v>
      </c>
      <c r="CR211" s="1508" t="s">
        <v>1890</v>
      </c>
      <c r="CS211" s="1508" t="s">
        <v>1890</v>
      </c>
      <c r="CT211" s="1508" t="s">
        <v>1890</v>
      </c>
      <c r="CU211" s="1508" t="s">
        <v>1890</v>
      </c>
      <c r="CV211" s="1508" t="s">
        <v>1890</v>
      </c>
      <c r="CW211" s="1508" t="s">
        <v>1890</v>
      </c>
      <c r="CX211" s="1508" t="s">
        <v>1890</v>
      </c>
      <c r="CY211" s="1508" t="s">
        <v>1890</v>
      </c>
      <c r="CZ211" s="1508" t="s">
        <v>1890</v>
      </c>
      <c r="DA211" s="1508" t="s">
        <v>1890</v>
      </c>
      <c r="DB211" s="1508" t="s">
        <v>1890</v>
      </c>
      <c r="DC211" s="1508" t="s">
        <v>1890</v>
      </c>
      <c r="DD211" s="1508" t="s">
        <v>1890</v>
      </c>
      <c r="DE211" s="1508" t="s">
        <v>1890</v>
      </c>
      <c r="DF211" s="1508" t="s">
        <v>1890</v>
      </c>
      <c r="DG211" s="1508" t="s">
        <v>1890</v>
      </c>
      <c r="DH211" s="1508" t="s">
        <v>1890</v>
      </c>
      <c r="DI211" s="1508" t="s">
        <v>1890</v>
      </c>
      <c r="DJ211" s="1508" t="s">
        <v>1890</v>
      </c>
      <c r="DK211" s="1508" t="s">
        <v>1890</v>
      </c>
      <c r="DL211" s="1508" t="s">
        <v>1890</v>
      </c>
      <c r="DM211" s="1508" t="s">
        <v>1890</v>
      </c>
      <c r="DN211" s="1508" t="s">
        <v>1890</v>
      </c>
      <c r="DO211" s="1508" t="s">
        <v>1890</v>
      </c>
      <c r="DP211" s="1508" t="s">
        <v>1890</v>
      </c>
      <c r="DQ211" s="1508" t="s">
        <v>1890</v>
      </c>
      <c r="DR211" s="1508" t="s">
        <v>1890</v>
      </c>
      <c r="DS211" s="1508" t="s">
        <v>1890</v>
      </c>
      <c r="DT211" s="1233" t="s">
        <v>1890</v>
      </c>
      <c r="DU211" s="1233" t="s">
        <v>1890</v>
      </c>
      <c r="DV211" s="1233" t="s">
        <v>1890</v>
      </c>
      <c r="DW211" s="1233" t="s">
        <v>1890</v>
      </c>
      <c r="DX211" s="1233" t="s">
        <v>1890</v>
      </c>
      <c r="DY211" s="1233" t="s">
        <v>1890</v>
      </c>
    </row>
    <row r="212" spans="2:129" ht="14.4" thickBot="1" x14ac:dyDescent="0.3">
      <c r="B212" s="1668"/>
      <c r="C212" s="1505" t="s">
        <v>1644</v>
      </c>
      <c r="D212" s="1439" t="s">
        <v>1787</v>
      </c>
      <c r="E212" s="1267" t="s">
        <v>819</v>
      </c>
      <c r="F212" s="1438" t="s">
        <v>1890</v>
      </c>
      <c r="G212" s="1438" t="s">
        <v>1890</v>
      </c>
      <c r="H212" s="1439" t="s">
        <v>84</v>
      </c>
      <c r="I212" s="1476" t="s">
        <v>1890</v>
      </c>
      <c r="J212" s="1477" t="s">
        <v>1890</v>
      </c>
      <c r="K212" s="1477" t="s">
        <v>1890</v>
      </c>
      <c r="L212" s="1477" t="s">
        <v>1890</v>
      </c>
      <c r="M212" s="1477" t="s">
        <v>1890</v>
      </c>
      <c r="N212" s="1509" t="s">
        <v>1890</v>
      </c>
      <c r="O212" s="1509" t="s">
        <v>1890</v>
      </c>
      <c r="P212" s="1509" t="s">
        <v>1890</v>
      </c>
      <c r="Q212" s="1509" t="s">
        <v>1890</v>
      </c>
      <c r="R212" s="1509" t="s">
        <v>1890</v>
      </c>
      <c r="S212" s="1509" t="s">
        <v>1890</v>
      </c>
      <c r="T212" s="1509" t="s">
        <v>1890</v>
      </c>
      <c r="U212" s="1509" t="s">
        <v>1890</v>
      </c>
      <c r="V212" s="1509" t="s">
        <v>1890</v>
      </c>
      <c r="W212" s="1509" t="s">
        <v>1890</v>
      </c>
      <c r="X212" s="1509" t="s">
        <v>1890</v>
      </c>
      <c r="Y212" s="1509" t="s">
        <v>1890</v>
      </c>
      <c r="Z212" s="1509" t="s">
        <v>1890</v>
      </c>
      <c r="AA212" s="1509" t="s">
        <v>1890</v>
      </c>
      <c r="AB212" s="1509" t="s">
        <v>1890</v>
      </c>
      <c r="AC212" s="1509" t="s">
        <v>1890</v>
      </c>
      <c r="AD212" s="1509" t="s">
        <v>1890</v>
      </c>
      <c r="AE212" s="1509" t="s">
        <v>1890</v>
      </c>
      <c r="AF212" s="1509" t="s">
        <v>1890</v>
      </c>
      <c r="AG212" s="1509" t="s">
        <v>1890</v>
      </c>
      <c r="AH212" s="1509" t="s">
        <v>1890</v>
      </c>
      <c r="AI212" s="1509" t="s">
        <v>1890</v>
      </c>
      <c r="AJ212" s="1509" t="s">
        <v>1890</v>
      </c>
      <c r="AK212" s="1509" t="s">
        <v>1890</v>
      </c>
      <c r="AL212" s="1509" t="s">
        <v>1890</v>
      </c>
      <c r="AM212" s="1509" t="s">
        <v>1890</v>
      </c>
      <c r="AN212" s="1509" t="s">
        <v>1890</v>
      </c>
      <c r="AO212" s="1509" t="s">
        <v>1890</v>
      </c>
      <c r="AP212" s="1509" t="s">
        <v>1890</v>
      </c>
      <c r="AQ212" s="1509" t="s">
        <v>1890</v>
      </c>
      <c r="AR212" s="1509" t="s">
        <v>1890</v>
      </c>
      <c r="AS212" s="1509" t="s">
        <v>1890</v>
      </c>
      <c r="AT212" s="1509" t="s">
        <v>1890</v>
      </c>
      <c r="AU212" s="1509" t="s">
        <v>1890</v>
      </c>
      <c r="AV212" s="1509" t="s">
        <v>1890</v>
      </c>
      <c r="AW212" s="1509" t="s">
        <v>1890</v>
      </c>
      <c r="AX212" s="1509" t="s">
        <v>1890</v>
      </c>
      <c r="AY212" s="1509" t="s">
        <v>1890</v>
      </c>
      <c r="AZ212" s="1509" t="s">
        <v>1890</v>
      </c>
      <c r="BA212" s="1509" t="s">
        <v>1890</v>
      </c>
      <c r="BB212" s="1509" t="s">
        <v>1890</v>
      </c>
      <c r="BC212" s="1509" t="s">
        <v>1890</v>
      </c>
      <c r="BD212" s="1509" t="s">
        <v>1890</v>
      </c>
      <c r="BE212" s="1509" t="s">
        <v>1890</v>
      </c>
      <c r="BF212" s="1509" t="s">
        <v>1890</v>
      </c>
      <c r="BG212" s="1509" t="s">
        <v>1890</v>
      </c>
      <c r="BH212" s="1509" t="s">
        <v>1890</v>
      </c>
      <c r="BI212" s="1509" t="s">
        <v>1890</v>
      </c>
      <c r="BJ212" s="1509" t="s">
        <v>1890</v>
      </c>
      <c r="BK212" s="1509" t="s">
        <v>1890</v>
      </c>
      <c r="BL212" s="1509" t="s">
        <v>1890</v>
      </c>
      <c r="BM212" s="1509" t="s">
        <v>1890</v>
      </c>
      <c r="BN212" s="1509" t="s">
        <v>1890</v>
      </c>
      <c r="BO212" s="1509" t="s">
        <v>1890</v>
      </c>
      <c r="BP212" s="1509" t="s">
        <v>1890</v>
      </c>
      <c r="BQ212" s="1509" t="s">
        <v>1890</v>
      </c>
      <c r="BR212" s="1509" t="s">
        <v>1890</v>
      </c>
      <c r="BS212" s="1509" t="s">
        <v>1890</v>
      </c>
      <c r="BT212" s="1509" t="s">
        <v>1890</v>
      </c>
      <c r="BU212" s="1509" t="s">
        <v>1890</v>
      </c>
      <c r="BV212" s="1509" t="s">
        <v>1890</v>
      </c>
      <c r="BW212" s="1509" t="s">
        <v>1890</v>
      </c>
      <c r="BX212" s="1509" t="s">
        <v>1890</v>
      </c>
      <c r="BY212" s="1509" t="s">
        <v>1890</v>
      </c>
      <c r="BZ212" s="1509" t="s">
        <v>1890</v>
      </c>
      <c r="CA212" s="1509" t="s">
        <v>1890</v>
      </c>
      <c r="CB212" s="1509" t="s">
        <v>1890</v>
      </c>
      <c r="CC212" s="1509" t="s">
        <v>1890</v>
      </c>
      <c r="CD212" s="1509" t="s">
        <v>1890</v>
      </c>
      <c r="CE212" s="1509" t="s">
        <v>1890</v>
      </c>
      <c r="CF212" s="1509" t="s">
        <v>1890</v>
      </c>
      <c r="CG212" s="1509" t="s">
        <v>1890</v>
      </c>
      <c r="CH212" s="1509" t="s">
        <v>1890</v>
      </c>
      <c r="CI212" s="1509" t="s">
        <v>1890</v>
      </c>
      <c r="CJ212" s="1509" t="s">
        <v>1890</v>
      </c>
      <c r="CK212" s="1509" t="s">
        <v>1890</v>
      </c>
      <c r="CL212" s="1509" t="s">
        <v>1890</v>
      </c>
      <c r="CM212" s="1509" t="s">
        <v>1890</v>
      </c>
      <c r="CN212" s="1509" t="s">
        <v>1890</v>
      </c>
      <c r="CO212" s="1509" t="s">
        <v>1890</v>
      </c>
      <c r="CP212" s="1510" t="s">
        <v>1890</v>
      </c>
      <c r="CQ212" s="1508" t="s">
        <v>1890</v>
      </c>
      <c r="CR212" s="1508" t="s">
        <v>1890</v>
      </c>
      <c r="CS212" s="1508" t="s">
        <v>1890</v>
      </c>
      <c r="CT212" s="1508" t="s">
        <v>1890</v>
      </c>
      <c r="CU212" s="1508" t="s">
        <v>1890</v>
      </c>
      <c r="CV212" s="1508" t="s">
        <v>1890</v>
      </c>
      <c r="CW212" s="1508" t="s">
        <v>1890</v>
      </c>
      <c r="CX212" s="1508" t="s">
        <v>1890</v>
      </c>
      <c r="CY212" s="1508" t="s">
        <v>1890</v>
      </c>
      <c r="CZ212" s="1508" t="s">
        <v>1890</v>
      </c>
      <c r="DA212" s="1508" t="s">
        <v>1890</v>
      </c>
      <c r="DB212" s="1508" t="s">
        <v>1890</v>
      </c>
      <c r="DC212" s="1508" t="s">
        <v>1890</v>
      </c>
      <c r="DD212" s="1508" t="s">
        <v>1890</v>
      </c>
      <c r="DE212" s="1508" t="s">
        <v>1890</v>
      </c>
      <c r="DF212" s="1508" t="s">
        <v>1890</v>
      </c>
      <c r="DG212" s="1508" t="s">
        <v>1890</v>
      </c>
      <c r="DH212" s="1508" t="s">
        <v>1890</v>
      </c>
      <c r="DI212" s="1508" t="s">
        <v>1890</v>
      </c>
      <c r="DJ212" s="1508" t="s">
        <v>1890</v>
      </c>
      <c r="DK212" s="1508" t="s">
        <v>1890</v>
      </c>
      <c r="DL212" s="1508" t="s">
        <v>1890</v>
      </c>
      <c r="DM212" s="1508" t="s">
        <v>1890</v>
      </c>
      <c r="DN212" s="1508" t="s">
        <v>1890</v>
      </c>
      <c r="DO212" s="1508" t="s">
        <v>1890</v>
      </c>
      <c r="DP212" s="1508" t="s">
        <v>1890</v>
      </c>
      <c r="DQ212" s="1508" t="s">
        <v>1890</v>
      </c>
      <c r="DR212" s="1508" t="s">
        <v>1890</v>
      </c>
      <c r="DS212" s="1508" t="s">
        <v>1890</v>
      </c>
      <c r="DT212" s="1233" t="s">
        <v>1890</v>
      </c>
      <c r="DU212" s="1233" t="s">
        <v>1890</v>
      </c>
      <c r="DV212" s="1233" t="s">
        <v>1890</v>
      </c>
      <c r="DW212" s="1233" t="s">
        <v>1890</v>
      </c>
      <c r="DX212" s="1233" t="s">
        <v>1890</v>
      </c>
      <c r="DY212" s="1233" t="s">
        <v>1890</v>
      </c>
    </row>
    <row r="213" spans="2:129" ht="14.4" thickBot="1" x14ac:dyDescent="0.3">
      <c r="B213" s="1668"/>
      <c r="C213" s="1505" t="s">
        <v>1644</v>
      </c>
      <c r="D213" s="1439" t="s">
        <v>1787</v>
      </c>
      <c r="E213" s="1267" t="s">
        <v>820</v>
      </c>
      <c r="F213" s="1438" t="s">
        <v>1890</v>
      </c>
      <c r="G213" s="1438" t="s">
        <v>1890</v>
      </c>
      <c r="H213" s="1439" t="s">
        <v>84</v>
      </c>
      <c r="I213" s="1655" t="str">
        <f>IF(SUM(N212:CP212)&lt;&gt;0,SUM(N212:CP212),"")</f>
        <v/>
      </c>
      <c r="J213" s="1656"/>
      <c r="K213" s="1656"/>
      <c r="L213" s="1656"/>
      <c r="M213" s="1657"/>
      <c r="N213" s="1509" t="s">
        <v>1890</v>
      </c>
      <c r="O213" s="1509" t="s">
        <v>1890</v>
      </c>
      <c r="P213" s="1509" t="s">
        <v>1890</v>
      </c>
      <c r="Q213" s="1509" t="s">
        <v>1890</v>
      </c>
      <c r="R213" s="1509" t="s">
        <v>1890</v>
      </c>
      <c r="S213" s="1509" t="s">
        <v>1890</v>
      </c>
      <c r="T213" s="1509" t="s">
        <v>1890</v>
      </c>
      <c r="U213" s="1509" t="s">
        <v>1890</v>
      </c>
      <c r="V213" s="1509" t="s">
        <v>1890</v>
      </c>
      <c r="W213" s="1509" t="s">
        <v>1890</v>
      </c>
      <c r="X213" s="1509" t="s">
        <v>1890</v>
      </c>
      <c r="Y213" s="1509" t="s">
        <v>1890</v>
      </c>
      <c r="Z213" s="1509" t="s">
        <v>1890</v>
      </c>
      <c r="AA213" s="1509" t="s">
        <v>1890</v>
      </c>
      <c r="AB213" s="1509" t="s">
        <v>1890</v>
      </c>
      <c r="AC213" s="1509" t="s">
        <v>1890</v>
      </c>
      <c r="AD213" s="1509" t="s">
        <v>1890</v>
      </c>
      <c r="AE213" s="1509" t="s">
        <v>1890</v>
      </c>
      <c r="AF213" s="1509" t="s">
        <v>1890</v>
      </c>
      <c r="AG213" s="1509" t="s">
        <v>1890</v>
      </c>
      <c r="AH213" s="1509" t="s">
        <v>1890</v>
      </c>
      <c r="AI213" s="1509" t="s">
        <v>1890</v>
      </c>
      <c r="AJ213" s="1509" t="s">
        <v>1890</v>
      </c>
      <c r="AK213" s="1509" t="s">
        <v>1890</v>
      </c>
      <c r="AL213" s="1509" t="s">
        <v>1890</v>
      </c>
      <c r="AM213" s="1509" t="s">
        <v>1890</v>
      </c>
      <c r="AN213" s="1509" t="s">
        <v>1890</v>
      </c>
      <c r="AO213" s="1509" t="s">
        <v>1890</v>
      </c>
      <c r="AP213" s="1509" t="s">
        <v>1890</v>
      </c>
      <c r="AQ213" s="1509" t="s">
        <v>1890</v>
      </c>
      <c r="AR213" s="1509" t="s">
        <v>1890</v>
      </c>
      <c r="AS213" s="1509" t="s">
        <v>1890</v>
      </c>
      <c r="AT213" s="1509" t="s">
        <v>1890</v>
      </c>
      <c r="AU213" s="1509" t="s">
        <v>1890</v>
      </c>
      <c r="AV213" s="1509" t="s">
        <v>1890</v>
      </c>
      <c r="AW213" s="1509" t="s">
        <v>1890</v>
      </c>
      <c r="AX213" s="1509" t="s">
        <v>1890</v>
      </c>
      <c r="AY213" s="1509" t="s">
        <v>1890</v>
      </c>
      <c r="AZ213" s="1509" t="s">
        <v>1890</v>
      </c>
      <c r="BA213" s="1509" t="s">
        <v>1890</v>
      </c>
      <c r="BB213" s="1509" t="s">
        <v>1890</v>
      </c>
      <c r="BC213" s="1509" t="s">
        <v>1890</v>
      </c>
      <c r="BD213" s="1509" t="s">
        <v>1890</v>
      </c>
      <c r="BE213" s="1509" t="s">
        <v>1890</v>
      </c>
      <c r="BF213" s="1509" t="s">
        <v>1890</v>
      </c>
      <c r="BG213" s="1509" t="s">
        <v>1890</v>
      </c>
      <c r="BH213" s="1509" t="s">
        <v>1890</v>
      </c>
      <c r="BI213" s="1509" t="s">
        <v>1890</v>
      </c>
      <c r="BJ213" s="1509" t="s">
        <v>1890</v>
      </c>
      <c r="BK213" s="1509" t="s">
        <v>1890</v>
      </c>
      <c r="BL213" s="1509" t="s">
        <v>1890</v>
      </c>
      <c r="BM213" s="1509" t="s">
        <v>1890</v>
      </c>
      <c r="BN213" s="1509" t="s">
        <v>1890</v>
      </c>
      <c r="BO213" s="1509" t="s">
        <v>1890</v>
      </c>
      <c r="BP213" s="1509" t="s">
        <v>1890</v>
      </c>
      <c r="BQ213" s="1509" t="s">
        <v>1890</v>
      </c>
      <c r="BR213" s="1509" t="s">
        <v>1890</v>
      </c>
      <c r="BS213" s="1509" t="s">
        <v>1890</v>
      </c>
      <c r="BT213" s="1509" t="s">
        <v>1890</v>
      </c>
      <c r="BU213" s="1509" t="s">
        <v>1890</v>
      </c>
      <c r="BV213" s="1509" t="s">
        <v>1890</v>
      </c>
      <c r="BW213" s="1509" t="s">
        <v>1890</v>
      </c>
      <c r="BX213" s="1509" t="s">
        <v>1890</v>
      </c>
      <c r="BY213" s="1509" t="s">
        <v>1890</v>
      </c>
      <c r="BZ213" s="1509" t="s">
        <v>1890</v>
      </c>
      <c r="CA213" s="1509" t="s">
        <v>1890</v>
      </c>
      <c r="CB213" s="1509" t="s">
        <v>1890</v>
      </c>
      <c r="CC213" s="1509" t="s">
        <v>1890</v>
      </c>
      <c r="CD213" s="1509" t="s">
        <v>1890</v>
      </c>
      <c r="CE213" s="1509" t="s">
        <v>1890</v>
      </c>
      <c r="CF213" s="1509" t="s">
        <v>1890</v>
      </c>
      <c r="CG213" s="1509" t="s">
        <v>1890</v>
      </c>
      <c r="CH213" s="1509" t="s">
        <v>1890</v>
      </c>
      <c r="CI213" s="1509" t="s">
        <v>1890</v>
      </c>
      <c r="CJ213" s="1509" t="s">
        <v>1890</v>
      </c>
      <c r="CK213" s="1509" t="s">
        <v>1890</v>
      </c>
      <c r="CL213" s="1509" t="s">
        <v>1890</v>
      </c>
      <c r="CM213" s="1509" t="s">
        <v>1890</v>
      </c>
      <c r="CN213" s="1509" t="s">
        <v>1890</v>
      </c>
      <c r="CO213" s="1509" t="s">
        <v>1890</v>
      </c>
      <c r="CP213" s="1510" t="s">
        <v>1890</v>
      </c>
      <c r="CQ213" s="1508" t="s">
        <v>1890</v>
      </c>
      <c r="CR213" s="1508" t="s">
        <v>1890</v>
      </c>
      <c r="CS213" s="1508" t="s">
        <v>1890</v>
      </c>
      <c r="CT213" s="1508" t="s">
        <v>1890</v>
      </c>
      <c r="CU213" s="1508" t="s">
        <v>1890</v>
      </c>
      <c r="CV213" s="1508" t="s">
        <v>1890</v>
      </c>
      <c r="CW213" s="1508" t="s">
        <v>1890</v>
      </c>
      <c r="CX213" s="1508" t="s">
        <v>1890</v>
      </c>
      <c r="CY213" s="1508" t="s">
        <v>1890</v>
      </c>
      <c r="CZ213" s="1508" t="s">
        <v>1890</v>
      </c>
      <c r="DA213" s="1508" t="s">
        <v>1890</v>
      </c>
      <c r="DB213" s="1508" t="s">
        <v>1890</v>
      </c>
      <c r="DC213" s="1508" t="s">
        <v>1890</v>
      </c>
      <c r="DD213" s="1508" t="s">
        <v>1890</v>
      </c>
      <c r="DE213" s="1508" t="s">
        <v>1890</v>
      </c>
      <c r="DF213" s="1508" t="s">
        <v>1890</v>
      </c>
      <c r="DG213" s="1508" t="s">
        <v>1890</v>
      </c>
      <c r="DH213" s="1508" t="s">
        <v>1890</v>
      </c>
      <c r="DI213" s="1508" t="s">
        <v>1890</v>
      </c>
      <c r="DJ213" s="1508" t="s">
        <v>1890</v>
      </c>
      <c r="DK213" s="1508" t="s">
        <v>1890</v>
      </c>
      <c r="DL213" s="1508" t="s">
        <v>1890</v>
      </c>
      <c r="DM213" s="1508" t="s">
        <v>1890</v>
      </c>
      <c r="DN213" s="1508" t="s">
        <v>1890</v>
      </c>
      <c r="DO213" s="1508" t="s">
        <v>1890</v>
      </c>
      <c r="DP213" s="1508" t="s">
        <v>1890</v>
      </c>
      <c r="DQ213" s="1508" t="s">
        <v>1890</v>
      </c>
      <c r="DR213" s="1508" t="s">
        <v>1890</v>
      </c>
      <c r="DS213" s="1508" t="s">
        <v>1890</v>
      </c>
      <c r="DT213" s="1233" t="s">
        <v>1890</v>
      </c>
      <c r="DU213" s="1233" t="s">
        <v>1890</v>
      </c>
      <c r="DV213" s="1233" t="s">
        <v>1890</v>
      </c>
      <c r="DW213" s="1233" t="s">
        <v>1890</v>
      </c>
      <c r="DX213" s="1233" t="s">
        <v>1890</v>
      </c>
      <c r="DY213" s="1233" t="s">
        <v>1890</v>
      </c>
    </row>
    <row r="214" spans="2:129" x14ac:dyDescent="0.25">
      <c r="B214" s="1668"/>
      <c r="C214" s="1505" t="s">
        <v>1646</v>
      </c>
      <c r="D214" s="1439" t="s">
        <v>1793</v>
      </c>
      <c r="E214" s="1267" t="s">
        <v>815</v>
      </c>
      <c r="F214" s="1438" t="s">
        <v>1890</v>
      </c>
      <c r="G214" s="1438" t="s">
        <v>1890</v>
      </c>
      <c r="H214" s="1439" t="s">
        <v>84</v>
      </c>
      <c r="I214" s="1476" t="s">
        <v>1890</v>
      </c>
      <c r="J214" s="1477" t="s">
        <v>1890</v>
      </c>
      <c r="K214" s="1477" t="s">
        <v>1890</v>
      </c>
      <c r="L214" s="1477" t="s">
        <v>1890</v>
      </c>
      <c r="M214" s="1477" t="s">
        <v>1890</v>
      </c>
      <c r="N214" s="1509" t="s">
        <v>1890</v>
      </c>
      <c r="O214" s="1509" t="s">
        <v>1890</v>
      </c>
      <c r="P214" s="1509" t="s">
        <v>1890</v>
      </c>
      <c r="Q214" s="1509" t="s">
        <v>1890</v>
      </c>
      <c r="R214" s="1509" t="s">
        <v>1890</v>
      </c>
      <c r="S214" s="1509" t="s">
        <v>1890</v>
      </c>
      <c r="T214" s="1509" t="s">
        <v>1890</v>
      </c>
      <c r="U214" s="1509" t="s">
        <v>1890</v>
      </c>
      <c r="V214" s="1509" t="s">
        <v>1890</v>
      </c>
      <c r="W214" s="1509" t="s">
        <v>1890</v>
      </c>
      <c r="X214" s="1509" t="s">
        <v>1890</v>
      </c>
      <c r="Y214" s="1509" t="s">
        <v>1890</v>
      </c>
      <c r="Z214" s="1509" t="s">
        <v>1890</v>
      </c>
      <c r="AA214" s="1509" t="s">
        <v>1890</v>
      </c>
      <c r="AB214" s="1509" t="s">
        <v>1890</v>
      </c>
      <c r="AC214" s="1509" t="s">
        <v>1890</v>
      </c>
      <c r="AD214" s="1509" t="s">
        <v>1890</v>
      </c>
      <c r="AE214" s="1509" t="s">
        <v>1890</v>
      </c>
      <c r="AF214" s="1509" t="s">
        <v>1890</v>
      </c>
      <c r="AG214" s="1509" t="s">
        <v>1890</v>
      </c>
      <c r="AH214" s="1509" t="s">
        <v>1890</v>
      </c>
      <c r="AI214" s="1509" t="s">
        <v>1890</v>
      </c>
      <c r="AJ214" s="1509" t="s">
        <v>1890</v>
      </c>
      <c r="AK214" s="1509" t="s">
        <v>1890</v>
      </c>
      <c r="AL214" s="1509" t="s">
        <v>1890</v>
      </c>
      <c r="AM214" s="1509" t="s">
        <v>1890</v>
      </c>
      <c r="AN214" s="1509" t="s">
        <v>1890</v>
      </c>
      <c r="AO214" s="1509" t="s">
        <v>1890</v>
      </c>
      <c r="AP214" s="1509" t="s">
        <v>1890</v>
      </c>
      <c r="AQ214" s="1509" t="s">
        <v>1890</v>
      </c>
      <c r="AR214" s="1509" t="s">
        <v>1890</v>
      </c>
      <c r="AS214" s="1509" t="s">
        <v>1890</v>
      </c>
      <c r="AT214" s="1509" t="s">
        <v>1890</v>
      </c>
      <c r="AU214" s="1509" t="s">
        <v>1890</v>
      </c>
      <c r="AV214" s="1509" t="s">
        <v>1890</v>
      </c>
      <c r="AW214" s="1509" t="s">
        <v>1890</v>
      </c>
      <c r="AX214" s="1509" t="s">
        <v>1890</v>
      </c>
      <c r="AY214" s="1509" t="s">
        <v>1890</v>
      </c>
      <c r="AZ214" s="1509" t="s">
        <v>1890</v>
      </c>
      <c r="BA214" s="1509" t="s">
        <v>1890</v>
      </c>
      <c r="BB214" s="1509" t="s">
        <v>1890</v>
      </c>
      <c r="BC214" s="1509" t="s">
        <v>1890</v>
      </c>
      <c r="BD214" s="1509" t="s">
        <v>1890</v>
      </c>
      <c r="BE214" s="1509" t="s">
        <v>1890</v>
      </c>
      <c r="BF214" s="1509" t="s">
        <v>1890</v>
      </c>
      <c r="BG214" s="1509" t="s">
        <v>1890</v>
      </c>
      <c r="BH214" s="1509" t="s">
        <v>1890</v>
      </c>
      <c r="BI214" s="1509" t="s">
        <v>1890</v>
      </c>
      <c r="BJ214" s="1509" t="s">
        <v>1890</v>
      </c>
      <c r="BK214" s="1509" t="s">
        <v>1890</v>
      </c>
      <c r="BL214" s="1509" t="s">
        <v>1890</v>
      </c>
      <c r="BM214" s="1509" t="s">
        <v>1890</v>
      </c>
      <c r="BN214" s="1509" t="s">
        <v>1890</v>
      </c>
      <c r="BO214" s="1509" t="s">
        <v>1890</v>
      </c>
      <c r="BP214" s="1509" t="s">
        <v>1890</v>
      </c>
      <c r="BQ214" s="1509" t="s">
        <v>1890</v>
      </c>
      <c r="BR214" s="1509" t="s">
        <v>1890</v>
      </c>
      <c r="BS214" s="1509" t="s">
        <v>1890</v>
      </c>
      <c r="BT214" s="1509" t="s">
        <v>1890</v>
      </c>
      <c r="BU214" s="1509" t="s">
        <v>1890</v>
      </c>
      <c r="BV214" s="1509" t="s">
        <v>1890</v>
      </c>
      <c r="BW214" s="1509" t="s">
        <v>1890</v>
      </c>
      <c r="BX214" s="1509" t="s">
        <v>1890</v>
      </c>
      <c r="BY214" s="1509" t="s">
        <v>1890</v>
      </c>
      <c r="BZ214" s="1509" t="s">
        <v>1890</v>
      </c>
      <c r="CA214" s="1509" t="s">
        <v>1890</v>
      </c>
      <c r="CB214" s="1509" t="s">
        <v>1890</v>
      </c>
      <c r="CC214" s="1509" t="s">
        <v>1890</v>
      </c>
      <c r="CD214" s="1509" t="s">
        <v>1890</v>
      </c>
      <c r="CE214" s="1509" t="s">
        <v>1890</v>
      </c>
      <c r="CF214" s="1509" t="s">
        <v>1890</v>
      </c>
      <c r="CG214" s="1509" t="s">
        <v>1890</v>
      </c>
      <c r="CH214" s="1509" t="s">
        <v>1890</v>
      </c>
      <c r="CI214" s="1509" t="s">
        <v>1890</v>
      </c>
      <c r="CJ214" s="1509" t="s">
        <v>1890</v>
      </c>
      <c r="CK214" s="1509" t="s">
        <v>1890</v>
      </c>
      <c r="CL214" s="1509" t="s">
        <v>1890</v>
      </c>
      <c r="CM214" s="1509" t="s">
        <v>1890</v>
      </c>
      <c r="CN214" s="1509" t="s">
        <v>1890</v>
      </c>
      <c r="CO214" s="1509" t="s">
        <v>1890</v>
      </c>
      <c r="CP214" s="1510" t="s">
        <v>1890</v>
      </c>
      <c r="CQ214" s="1508" t="s">
        <v>1890</v>
      </c>
      <c r="CR214" s="1508" t="s">
        <v>1890</v>
      </c>
      <c r="CS214" s="1508" t="s">
        <v>1890</v>
      </c>
      <c r="CT214" s="1508" t="s">
        <v>1890</v>
      </c>
      <c r="CU214" s="1508" t="s">
        <v>1890</v>
      </c>
      <c r="CV214" s="1508" t="s">
        <v>1890</v>
      </c>
      <c r="CW214" s="1508" t="s">
        <v>1890</v>
      </c>
      <c r="CX214" s="1508" t="s">
        <v>1890</v>
      </c>
      <c r="CY214" s="1508" t="s">
        <v>1890</v>
      </c>
      <c r="CZ214" s="1508" t="s">
        <v>1890</v>
      </c>
      <c r="DA214" s="1508" t="s">
        <v>1890</v>
      </c>
      <c r="DB214" s="1508" t="s">
        <v>1890</v>
      </c>
      <c r="DC214" s="1508" t="s">
        <v>1890</v>
      </c>
      <c r="DD214" s="1508" t="s">
        <v>1890</v>
      </c>
      <c r="DE214" s="1508" t="s">
        <v>1890</v>
      </c>
      <c r="DF214" s="1508" t="s">
        <v>1890</v>
      </c>
      <c r="DG214" s="1508" t="s">
        <v>1890</v>
      </c>
      <c r="DH214" s="1508" t="s">
        <v>1890</v>
      </c>
      <c r="DI214" s="1508" t="s">
        <v>1890</v>
      </c>
      <c r="DJ214" s="1508" t="s">
        <v>1890</v>
      </c>
      <c r="DK214" s="1508" t="s">
        <v>1890</v>
      </c>
      <c r="DL214" s="1508" t="s">
        <v>1890</v>
      </c>
      <c r="DM214" s="1508" t="s">
        <v>1890</v>
      </c>
      <c r="DN214" s="1508" t="s">
        <v>1890</v>
      </c>
      <c r="DO214" s="1508" t="s">
        <v>1890</v>
      </c>
      <c r="DP214" s="1508" t="s">
        <v>1890</v>
      </c>
      <c r="DQ214" s="1508" t="s">
        <v>1890</v>
      </c>
      <c r="DR214" s="1508" t="s">
        <v>1890</v>
      </c>
      <c r="DS214" s="1508" t="s">
        <v>1890</v>
      </c>
      <c r="DT214" s="1233" t="s">
        <v>1890</v>
      </c>
      <c r="DU214" s="1233" t="s">
        <v>1890</v>
      </c>
      <c r="DV214" s="1233" t="s">
        <v>1890</v>
      </c>
      <c r="DW214" s="1233" t="s">
        <v>1890</v>
      </c>
      <c r="DX214" s="1233" t="s">
        <v>1890</v>
      </c>
      <c r="DY214" s="1233" t="s">
        <v>1890</v>
      </c>
    </row>
    <row r="215" spans="2:129" x14ac:dyDescent="0.25">
      <c r="B215" s="1668"/>
      <c r="C215" s="1505" t="s">
        <v>1646</v>
      </c>
      <c r="D215" s="1439" t="s">
        <v>1793</v>
      </c>
      <c r="E215" s="1267" t="s">
        <v>812</v>
      </c>
      <c r="F215" s="1438" t="s">
        <v>1890</v>
      </c>
      <c r="G215" s="1438" t="s">
        <v>1890</v>
      </c>
      <c r="H215" s="1439" t="s">
        <v>84</v>
      </c>
      <c r="I215" s="1476" t="s">
        <v>1890</v>
      </c>
      <c r="J215" s="1477" t="s">
        <v>1890</v>
      </c>
      <c r="K215" s="1477" t="s">
        <v>1890</v>
      </c>
      <c r="L215" s="1477" t="s">
        <v>1890</v>
      </c>
      <c r="M215" s="1477" t="s">
        <v>1890</v>
      </c>
      <c r="N215" s="1509" t="s">
        <v>1890</v>
      </c>
      <c r="O215" s="1509" t="s">
        <v>1890</v>
      </c>
      <c r="P215" s="1509" t="s">
        <v>1890</v>
      </c>
      <c r="Q215" s="1509" t="s">
        <v>1890</v>
      </c>
      <c r="R215" s="1509" t="s">
        <v>1890</v>
      </c>
      <c r="S215" s="1509" t="s">
        <v>1890</v>
      </c>
      <c r="T215" s="1509" t="s">
        <v>1890</v>
      </c>
      <c r="U215" s="1509" t="s">
        <v>1890</v>
      </c>
      <c r="V215" s="1509" t="s">
        <v>1890</v>
      </c>
      <c r="W215" s="1509" t="s">
        <v>1890</v>
      </c>
      <c r="X215" s="1509" t="s">
        <v>1890</v>
      </c>
      <c r="Y215" s="1509" t="s">
        <v>1890</v>
      </c>
      <c r="Z215" s="1509" t="s">
        <v>1890</v>
      </c>
      <c r="AA215" s="1509" t="s">
        <v>1890</v>
      </c>
      <c r="AB215" s="1509" t="s">
        <v>1890</v>
      </c>
      <c r="AC215" s="1509" t="s">
        <v>1890</v>
      </c>
      <c r="AD215" s="1509" t="s">
        <v>1890</v>
      </c>
      <c r="AE215" s="1509" t="s">
        <v>1890</v>
      </c>
      <c r="AF215" s="1509" t="s">
        <v>1890</v>
      </c>
      <c r="AG215" s="1509" t="s">
        <v>1890</v>
      </c>
      <c r="AH215" s="1509" t="s">
        <v>1890</v>
      </c>
      <c r="AI215" s="1509" t="s">
        <v>1890</v>
      </c>
      <c r="AJ215" s="1509" t="s">
        <v>1890</v>
      </c>
      <c r="AK215" s="1509" t="s">
        <v>1890</v>
      </c>
      <c r="AL215" s="1509" t="s">
        <v>1890</v>
      </c>
      <c r="AM215" s="1509" t="s">
        <v>1890</v>
      </c>
      <c r="AN215" s="1509" t="s">
        <v>1890</v>
      </c>
      <c r="AO215" s="1509" t="s">
        <v>1890</v>
      </c>
      <c r="AP215" s="1509" t="s">
        <v>1890</v>
      </c>
      <c r="AQ215" s="1509" t="s">
        <v>1890</v>
      </c>
      <c r="AR215" s="1509" t="s">
        <v>1890</v>
      </c>
      <c r="AS215" s="1509" t="s">
        <v>1890</v>
      </c>
      <c r="AT215" s="1509" t="s">
        <v>1890</v>
      </c>
      <c r="AU215" s="1509" t="s">
        <v>1890</v>
      </c>
      <c r="AV215" s="1509" t="s">
        <v>1890</v>
      </c>
      <c r="AW215" s="1509" t="s">
        <v>1890</v>
      </c>
      <c r="AX215" s="1509" t="s">
        <v>1890</v>
      </c>
      <c r="AY215" s="1509" t="s">
        <v>1890</v>
      </c>
      <c r="AZ215" s="1509" t="s">
        <v>1890</v>
      </c>
      <c r="BA215" s="1509" t="s">
        <v>1890</v>
      </c>
      <c r="BB215" s="1509" t="s">
        <v>1890</v>
      </c>
      <c r="BC215" s="1509" t="s">
        <v>1890</v>
      </c>
      <c r="BD215" s="1509" t="s">
        <v>1890</v>
      </c>
      <c r="BE215" s="1509" t="s">
        <v>1890</v>
      </c>
      <c r="BF215" s="1509" t="s">
        <v>1890</v>
      </c>
      <c r="BG215" s="1509" t="s">
        <v>1890</v>
      </c>
      <c r="BH215" s="1509" t="s">
        <v>1890</v>
      </c>
      <c r="BI215" s="1509" t="s">
        <v>1890</v>
      </c>
      <c r="BJ215" s="1509" t="s">
        <v>1890</v>
      </c>
      <c r="BK215" s="1509" t="s">
        <v>1890</v>
      </c>
      <c r="BL215" s="1509" t="s">
        <v>1890</v>
      </c>
      <c r="BM215" s="1509" t="s">
        <v>1890</v>
      </c>
      <c r="BN215" s="1509" t="s">
        <v>1890</v>
      </c>
      <c r="BO215" s="1509" t="s">
        <v>1890</v>
      </c>
      <c r="BP215" s="1509" t="s">
        <v>1890</v>
      </c>
      <c r="BQ215" s="1509" t="s">
        <v>1890</v>
      </c>
      <c r="BR215" s="1509" t="s">
        <v>1890</v>
      </c>
      <c r="BS215" s="1509" t="s">
        <v>1890</v>
      </c>
      <c r="BT215" s="1509" t="s">
        <v>1890</v>
      </c>
      <c r="BU215" s="1509" t="s">
        <v>1890</v>
      </c>
      <c r="BV215" s="1509" t="s">
        <v>1890</v>
      </c>
      <c r="BW215" s="1509" t="s">
        <v>1890</v>
      </c>
      <c r="BX215" s="1509" t="s">
        <v>1890</v>
      </c>
      <c r="BY215" s="1509" t="s">
        <v>1890</v>
      </c>
      <c r="BZ215" s="1509" t="s">
        <v>1890</v>
      </c>
      <c r="CA215" s="1509" t="s">
        <v>1890</v>
      </c>
      <c r="CB215" s="1509" t="s">
        <v>1890</v>
      </c>
      <c r="CC215" s="1509" t="s">
        <v>1890</v>
      </c>
      <c r="CD215" s="1509" t="s">
        <v>1890</v>
      </c>
      <c r="CE215" s="1509" t="s">
        <v>1890</v>
      </c>
      <c r="CF215" s="1509" t="s">
        <v>1890</v>
      </c>
      <c r="CG215" s="1509" t="s">
        <v>1890</v>
      </c>
      <c r="CH215" s="1509" t="s">
        <v>1890</v>
      </c>
      <c r="CI215" s="1509" t="s">
        <v>1890</v>
      </c>
      <c r="CJ215" s="1509" t="s">
        <v>1890</v>
      </c>
      <c r="CK215" s="1509" t="s">
        <v>1890</v>
      </c>
      <c r="CL215" s="1509" t="s">
        <v>1890</v>
      </c>
      <c r="CM215" s="1509" t="s">
        <v>1890</v>
      </c>
      <c r="CN215" s="1509" t="s">
        <v>1890</v>
      </c>
      <c r="CO215" s="1509" t="s">
        <v>1890</v>
      </c>
      <c r="CP215" s="1510" t="s">
        <v>1890</v>
      </c>
      <c r="CQ215" s="1508" t="s">
        <v>1890</v>
      </c>
      <c r="CR215" s="1508" t="s">
        <v>1890</v>
      </c>
      <c r="CS215" s="1508" t="s">
        <v>1890</v>
      </c>
      <c r="CT215" s="1508" t="s">
        <v>1890</v>
      </c>
      <c r="CU215" s="1508" t="s">
        <v>1890</v>
      </c>
      <c r="CV215" s="1508" t="s">
        <v>1890</v>
      </c>
      <c r="CW215" s="1508" t="s">
        <v>1890</v>
      </c>
      <c r="CX215" s="1508" t="s">
        <v>1890</v>
      </c>
      <c r="CY215" s="1508" t="s">
        <v>1890</v>
      </c>
      <c r="CZ215" s="1508" t="s">
        <v>1890</v>
      </c>
      <c r="DA215" s="1508" t="s">
        <v>1890</v>
      </c>
      <c r="DB215" s="1508" t="s">
        <v>1890</v>
      </c>
      <c r="DC215" s="1508" t="s">
        <v>1890</v>
      </c>
      <c r="DD215" s="1508" t="s">
        <v>1890</v>
      </c>
      <c r="DE215" s="1508" t="s">
        <v>1890</v>
      </c>
      <c r="DF215" s="1508" t="s">
        <v>1890</v>
      </c>
      <c r="DG215" s="1508" t="s">
        <v>1890</v>
      </c>
      <c r="DH215" s="1508" t="s">
        <v>1890</v>
      </c>
      <c r="DI215" s="1508" t="s">
        <v>1890</v>
      </c>
      <c r="DJ215" s="1508" t="s">
        <v>1890</v>
      </c>
      <c r="DK215" s="1508" t="s">
        <v>1890</v>
      </c>
      <c r="DL215" s="1508" t="s">
        <v>1890</v>
      </c>
      <c r="DM215" s="1508" t="s">
        <v>1890</v>
      </c>
      <c r="DN215" s="1508" t="s">
        <v>1890</v>
      </c>
      <c r="DO215" s="1508" t="s">
        <v>1890</v>
      </c>
      <c r="DP215" s="1508" t="s">
        <v>1890</v>
      </c>
      <c r="DQ215" s="1508" t="s">
        <v>1890</v>
      </c>
      <c r="DR215" s="1508" t="s">
        <v>1890</v>
      </c>
      <c r="DS215" s="1508" t="s">
        <v>1890</v>
      </c>
      <c r="DT215" s="1233" t="s">
        <v>1890</v>
      </c>
      <c r="DU215" s="1233" t="s">
        <v>1890</v>
      </c>
      <c r="DV215" s="1233" t="s">
        <v>1890</v>
      </c>
      <c r="DW215" s="1233" t="s">
        <v>1890</v>
      </c>
      <c r="DX215" s="1233" t="s">
        <v>1890</v>
      </c>
      <c r="DY215" s="1233" t="s">
        <v>1890</v>
      </c>
    </row>
    <row r="216" spans="2:129" x14ac:dyDescent="0.25">
      <c r="B216" s="1668"/>
      <c r="C216" s="1505" t="s">
        <v>1646</v>
      </c>
      <c r="D216" s="1439" t="s">
        <v>1793</v>
      </c>
      <c r="E216" s="1267" t="s">
        <v>813</v>
      </c>
      <c r="F216" s="1438" t="s">
        <v>1890</v>
      </c>
      <c r="G216" s="1438" t="s">
        <v>1890</v>
      </c>
      <c r="H216" s="1439" t="s">
        <v>84</v>
      </c>
      <c r="I216" s="1476" t="s">
        <v>1890</v>
      </c>
      <c r="J216" s="1477" t="s">
        <v>1890</v>
      </c>
      <c r="K216" s="1477" t="s">
        <v>1890</v>
      </c>
      <c r="L216" s="1477" t="s">
        <v>1890</v>
      </c>
      <c r="M216" s="1477" t="s">
        <v>1890</v>
      </c>
      <c r="N216" s="1509" t="s">
        <v>1890</v>
      </c>
      <c r="O216" s="1509" t="s">
        <v>1890</v>
      </c>
      <c r="P216" s="1509" t="s">
        <v>1890</v>
      </c>
      <c r="Q216" s="1509" t="s">
        <v>1890</v>
      </c>
      <c r="R216" s="1509" t="s">
        <v>1890</v>
      </c>
      <c r="S216" s="1509" t="s">
        <v>1890</v>
      </c>
      <c r="T216" s="1509" t="s">
        <v>1890</v>
      </c>
      <c r="U216" s="1509" t="s">
        <v>1890</v>
      </c>
      <c r="V216" s="1509" t="s">
        <v>1890</v>
      </c>
      <c r="W216" s="1509" t="s">
        <v>1890</v>
      </c>
      <c r="X216" s="1509" t="s">
        <v>1890</v>
      </c>
      <c r="Y216" s="1509" t="s">
        <v>1890</v>
      </c>
      <c r="Z216" s="1509" t="s">
        <v>1890</v>
      </c>
      <c r="AA216" s="1509" t="s">
        <v>1890</v>
      </c>
      <c r="AB216" s="1509" t="s">
        <v>1890</v>
      </c>
      <c r="AC216" s="1509" t="s">
        <v>1890</v>
      </c>
      <c r="AD216" s="1509" t="s">
        <v>1890</v>
      </c>
      <c r="AE216" s="1509" t="s">
        <v>1890</v>
      </c>
      <c r="AF216" s="1509" t="s">
        <v>1890</v>
      </c>
      <c r="AG216" s="1509" t="s">
        <v>1890</v>
      </c>
      <c r="AH216" s="1509" t="s">
        <v>1890</v>
      </c>
      <c r="AI216" s="1509" t="s">
        <v>1890</v>
      </c>
      <c r="AJ216" s="1509" t="s">
        <v>1890</v>
      </c>
      <c r="AK216" s="1509" t="s">
        <v>1890</v>
      </c>
      <c r="AL216" s="1509" t="s">
        <v>1890</v>
      </c>
      <c r="AM216" s="1509" t="s">
        <v>1890</v>
      </c>
      <c r="AN216" s="1509" t="s">
        <v>1890</v>
      </c>
      <c r="AO216" s="1509" t="s">
        <v>1890</v>
      </c>
      <c r="AP216" s="1509" t="s">
        <v>1890</v>
      </c>
      <c r="AQ216" s="1509" t="s">
        <v>1890</v>
      </c>
      <c r="AR216" s="1509" t="s">
        <v>1890</v>
      </c>
      <c r="AS216" s="1509" t="s">
        <v>1890</v>
      </c>
      <c r="AT216" s="1509" t="s">
        <v>1890</v>
      </c>
      <c r="AU216" s="1509" t="s">
        <v>1890</v>
      </c>
      <c r="AV216" s="1509" t="s">
        <v>1890</v>
      </c>
      <c r="AW216" s="1509" t="s">
        <v>1890</v>
      </c>
      <c r="AX216" s="1509" t="s">
        <v>1890</v>
      </c>
      <c r="AY216" s="1509" t="s">
        <v>1890</v>
      </c>
      <c r="AZ216" s="1509" t="s">
        <v>1890</v>
      </c>
      <c r="BA216" s="1509" t="s">
        <v>1890</v>
      </c>
      <c r="BB216" s="1509" t="s">
        <v>1890</v>
      </c>
      <c r="BC216" s="1509" t="s">
        <v>1890</v>
      </c>
      <c r="BD216" s="1509" t="s">
        <v>1890</v>
      </c>
      <c r="BE216" s="1509" t="s">
        <v>1890</v>
      </c>
      <c r="BF216" s="1509" t="s">
        <v>1890</v>
      </c>
      <c r="BG216" s="1509" t="s">
        <v>1890</v>
      </c>
      <c r="BH216" s="1509" t="s">
        <v>1890</v>
      </c>
      <c r="BI216" s="1509" t="s">
        <v>1890</v>
      </c>
      <c r="BJ216" s="1509" t="s">
        <v>1890</v>
      </c>
      <c r="BK216" s="1509" t="s">
        <v>1890</v>
      </c>
      <c r="BL216" s="1509" t="s">
        <v>1890</v>
      </c>
      <c r="BM216" s="1509" t="s">
        <v>1890</v>
      </c>
      <c r="BN216" s="1509" t="s">
        <v>1890</v>
      </c>
      <c r="BO216" s="1509" t="s">
        <v>1890</v>
      </c>
      <c r="BP216" s="1509" t="s">
        <v>1890</v>
      </c>
      <c r="BQ216" s="1509" t="s">
        <v>1890</v>
      </c>
      <c r="BR216" s="1509" t="s">
        <v>1890</v>
      </c>
      <c r="BS216" s="1509" t="s">
        <v>1890</v>
      </c>
      <c r="BT216" s="1509" t="s">
        <v>1890</v>
      </c>
      <c r="BU216" s="1509" t="s">
        <v>1890</v>
      </c>
      <c r="BV216" s="1509" t="s">
        <v>1890</v>
      </c>
      <c r="BW216" s="1509" t="s">
        <v>1890</v>
      </c>
      <c r="BX216" s="1509" t="s">
        <v>1890</v>
      </c>
      <c r="BY216" s="1509" t="s">
        <v>1890</v>
      </c>
      <c r="BZ216" s="1509" t="s">
        <v>1890</v>
      </c>
      <c r="CA216" s="1509" t="s">
        <v>1890</v>
      </c>
      <c r="CB216" s="1509" t="s">
        <v>1890</v>
      </c>
      <c r="CC216" s="1509" t="s">
        <v>1890</v>
      </c>
      <c r="CD216" s="1509" t="s">
        <v>1890</v>
      </c>
      <c r="CE216" s="1509" t="s">
        <v>1890</v>
      </c>
      <c r="CF216" s="1509" t="s">
        <v>1890</v>
      </c>
      <c r="CG216" s="1509" t="s">
        <v>1890</v>
      </c>
      <c r="CH216" s="1509" t="s">
        <v>1890</v>
      </c>
      <c r="CI216" s="1509" t="s">
        <v>1890</v>
      </c>
      <c r="CJ216" s="1509" t="s">
        <v>1890</v>
      </c>
      <c r="CK216" s="1509" t="s">
        <v>1890</v>
      </c>
      <c r="CL216" s="1509" t="s">
        <v>1890</v>
      </c>
      <c r="CM216" s="1509" t="s">
        <v>1890</v>
      </c>
      <c r="CN216" s="1509" t="s">
        <v>1890</v>
      </c>
      <c r="CO216" s="1509" t="s">
        <v>1890</v>
      </c>
      <c r="CP216" s="1510" t="s">
        <v>1890</v>
      </c>
      <c r="CQ216" s="1508" t="s">
        <v>1890</v>
      </c>
      <c r="CR216" s="1508" t="s">
        <v>1890</v>
      </c>
      <c r="CS216" s="1508" t="s">
        <v>1890</v>
      </c>
      <c r="CT216" s="1508" t="s">
        <v>1890</v>
      </c>
      <c r="CU216" s="1508" t="s">
        <v>1890</v>
      </c>
      <c r="CV216" s="1508" t="s">
        <v>1890</v>
      </c>
      <c r="CW216" s="1508" t="s">
        <v>1890</v>
      </c>
      <c r="CX216" s="1508" t="s">
        <v>1890</v>
      </c>
      <c r="CY216" s="1508" t="s">
        <v>1890</v>
      </c>
      <c r="CZ216" s="1508" t="s">
        <v>1890</v>
      </c>
      <c r="DA216" s="1508" t="s">
        <v>1890</v>
      </c>
      <c r="DB216" s="1508" t="s">
        <v>1890</v>
      </c>
      <c r="DC216" s="1508" t="s">
        <v>1890</v>
      </c>
      <c r="DD216" s="1508" t="s">
        <v>1890</v>
      </c>
      <c r="DE216" s="1508" t="s">
        <v>1890</v>
      </c>
      <c r="DF216" s="1508" t="s">
        <v>1890</v>
      </c>
      <c r="DG216" s="1508" t="s">
        <v>1890</v>
      </c>
      <c r="DH216" s="1508" t="s">
        <v>1890</v>
      </c>
      <c r="DI216" s="1508" t="s">
        <v>1890</v>
      </c>
      <c r="DJ216" s="1508" t="s">
        <v>1890</v>
      </c>
      <c r="DK216" s="1508" t="s">
        <v>1890</v>
      </c>
      <c r="DL216" s="1508" t="s">
        <v>1890</v>
      </c>
      <c r="DM216" s="1508" t="s">
        <v>1890</v>
      </c>
      <c r="DN216" s="1508" t="s">
        <v>1890</v>
      </c>
      <c r="DO216" s="1508" t="s">
        <v>1890</v>
      </c>
      <c r="DP216" s="1508" t="s">
        <v>1890</v>
      </c>
      <c r="DQ216" s="1508" t="s">
        <v>1890</v>
      </c>
      <c r="DR216" s="1508" t="s">
        <v>1890</v>
      </c>
      <c r="DS216" s="1508" t="s">
        <v>1890</v>
      </c>
      <c r="DT216" s="1233" t="s">
        <v>1890</v>
      </c>
      <c r="DU216" s="1233" t="s">
        <v>1890</v>
      </c>
      <c r="DV216" s="1233" t="s">
        <v>1890</v>
      </c>
      <c r="DW216" s="1233" t="s">
        <v>1890</v>
      </c>
      <c r="DX216" s="1233" t="s">
        <v>1890</v>
      </c>
      <c r="DY216" s="1233" t="s">
        <v>1890</v>
      </c>
    </row>
    <row r="217" spans="2:129" x14ac:dyDescent="0.25">
      <c r="B217" s="1668"/>
      <c r="C217" s="1505" t="s">
        <v>1646</v>
      </c>
      <c r="D217" s="1439" t="s">
        <v>1793</v>
      </c>
      <c r="E217" s="1267" t="s">
        <v>831</v>
      </c>
      <c r="F217" s="1438" t="s">
        <v>1890</v>
      </c>
      <c r="G217" s="1438" t="s">
        <v>1890</v>
      </c>
      <c r="H217" s="1439" t="s">
        <v>84</v>
      </c>
      <c r="I217" s="1476" t="s">
        <v>1890</v>
      </c>
      <c r="J217" s="1477" t="s">
        <v>1890</v>
      </c>
      <c r="K217" s="1477" t="s">
        <v>1890</v>
      </c>
      <c r="L217" s="1477" t="s">
        <v>1890</v>
      </c>
      <c r="M217" s="1477" t="s">
        <v>1890</v>
      </c>
      <c r="N217" s="1509" t="s">
        <v>1890</v>
      </c>
      <c r="O217" s="1509">
        <v>3.5000000000000003E-2</v>
      </c>
      <c r="P217" s="1509">
        <v>3.5000000000000003E-2</v>
      </c>
      <c r="Q217" s="1509">
        <v>3.5000000000000003E-2</v>
      </c>
      <c r="R217" s="1509">
        <v>3.5000000000000003E-2</v>
      </c>
      <c r="S217" s="1509">
        <v>3.5000000000000003E-2</v>
      </c>
      <c r="T217" s="1509">
        <v>3.5000000000000003E-2</v>
      </c>
      <c r="U217" s="1509">
        <v>3.5000000000000003E-2</v>
      </c>
      <c r="V217" s="1509">
        <v>3.5000000000000003E-2</v>
      </c>
      <c r="W217" s="1509">
        <v>3.5000000000000003E-2</v>
      </c>
      <c r="X217" s="1509">
        <v>3.5000000000000003E-2</v>
      </c>
      <c r="Y217" s="1509">
        <v>3.5000000000000003E-2</v>
      </c>
      <c r="Z217" s="1509">
        <v>3.5000000000000003E-2</v>
      </c>
      <c r="AA217" s="1509">
        <v>3.5000000000000003E-2</v>
      </c>
      <c r="AB217" s="1509">
        <v>3.5000000000000003E-2</v>
      </c>
      <c r="AC217" s="1509">
        <v>3.5000000000000003E-2</v>
      </c>
      <c r="AD217" s="1509">
        <v>3.5000000000000003E-2</v>
      </c>
      <c r="AE217" s="1509">
        <v>3.5000000000000003E-2</v>
      </c>
      <c r="AF217" s="1509">
        <v>3.5000000000000003E-2</v>
      </c>
      <c r="AG217" s="1509">
        <v>3.5000000000000003E-2</v>
      </c>
      <c r="AH217" s="1509">
        <v>3.5000000000000003E-2</v>
      </c>
      <c r="AI217" s="1509">
        <v>3.5000000000000003E-2</v>
      </c>
      <c r="AJ217" s="1509">
        <v>3.5000000000000003E-2</v>
      </c>
      <c r="AK217" s="1509">
        <v>3.5000000000000003E-2</v>
      </c>
      <c r="AL217" s="1509">
        <v>3.5000000000000003E-2</v>
      </c>
      <c r="AM217" s="1509">
        <v>3.5000000000000003E-2</v>
      </c>
      <c r="AN217" s="1509">
        <v>3.5000000000000003E-2</v>
      </c>
      <c r="AO217" s="1509">
        <v>3.5000000000000003E-2</v>
      </c>
      <c r="AP217" s="1509">
        <v>3.5000000000000003E-2</v>
      </c>
      <c r="AQ217" s="1509">
        <v>3.5000000000000003E-2</v>
      </c>
      <c r="AR217" s="1509">
        <v>3.5000000000000003E-2</v>
      </c>
      <c r="AS217" s="1509">
        <v>0.03</v>
      </c>
      <c r="AT217" s="1509">
        <v>0.03</v>
      </c>
      <c r="AU217" s="1509">
        <v>0.03</v>
      </c>
      <c r="AV217" s="1509">
        <v>0.03</v>
      </c>
      <c r="AW217" s="1509">
        <v>0.03</v>
      </c>
      <c r="AX217" s="1509">
        <v>0.03</v>
      </c>
      <c r="AY217" s="1509">
        <v>0.03</v>
      </c>
      <c r="AZ217" s="1509">
        <v>0.03</v>
      </c>
      <c r="BA217" s="1509">
        <v>0.03</v>
      </c>
      <c r="BB217" s="1509">
        <v>0.03</v>
      </c>
      <c r="BC217" s="1509">
        <v>0.03</v>
      </c>
      <c r="BD217" s="1509">
        <v>0.03</v>
      </c>
      <c r="BE217" s="1509">
        <v>0.03</v>
      </c>
      <c r="BF217" s="1509">
        <v>0.03</v>
      </c>
      <c r="BG217" s="1509">
        <v>0.03</v>
      </c>
      <c r="BH217" s="1509">
        <v>0.03</v>
      </c>
      <c r="BI217" s="1509">
        <v>0.03</v>
      </c>
      <c r="BJ217" s="1509">
        <v>0.03</v>
      </c>
      <c r="BK217" s="1509">
        <v>0.03</v>
      </c>
      <c r="BL217" s="1509">
        <v>0.03</v>
      </c>
      <c r="BM217" s="1509">
        <v>0.03</v>
      </c>
      <c r="BN217" s="1509">
        <v>0.03</v>
      </c>
      <c r="BO217" s="1509">
        <v>0.03</v>
      </c>
      <c r="BP217" s="1509">
        <v>0.03</v>
      </c>
      <c r="BQ217" s="1509">
        <v>0.03</v>
      </c>
      <c r="BR217" s="1509">
        <v>0.03</v>
      </c>
      <c r="BS217" s="1509">
        <v>0.03</v>
      </c>
      <c r="BT217" s="1509">
        <v>0.03</v>
      </c>
      <c r="BU217" s="1509">
        <v>0.03</v>
      </c>
      <c r="BV217" s="1509">
        <v>0.03</v>
      </c>
      <c r="BW217" s="1509">
        <v>0.03</v>
      </c>
      <c r="BX217" s="1509">
        <v>0.03</v>
      </c>
      <c r="BY217" s="1509">
        <v>0.03</v>
      </c>
      <c r="BZ217" s="1509">
        <v>0.03</v>
      </c>
      <c r="CA217" s="1509">
        <v>0.03</v>
      </c>
      <c r="CB217" s="1509">
        <v>0.03</v>
      </c>
      <c r="CC217" s="1509">
        <v>0.03</v>
      </c>
      <c r="CD217" s="1509">
        <v>0.03</v>
      </c>
      <c r="CE217" s="1509">
        <v>0.03</v>
      </c>
      <c r="CF217" s="1509">
        <v>0.03</v>
      </c>
      <c r="CG217" s="1509">
        <v>0.03</v>
      </c>
      <c r="CH217" s="1509">
        <v>0.03</v>
      </c>
      <c r="CI217" s="1509">
        <v>0.03</v>
      </c>
      <c r="CJ217" s="1509">
        <v>0.03</v>
      </c>
      <c r="CK217" s="1509">
        <v>0.03</v>
      </c>
      <c r="CL217" s="1509">
        <v>2.5000000000000001E-2</v>
      </c>
      <c r="CM217" s="1509">
        <v>2.5000000000000001E-2</v>
      </c>
      <c r="CN217" s="1509">
        <v>2.5000000000000001E-2</v>
      </c>
      <c r="CO217" s="1509">
        <v>2.5000000000000001E-2</v>
      </c>
      <c r="CP217" s="1510">
        <v>2.5000000000000001E-2</v>
      </c>
      <c r="CQ217" s="1508" t="s">
        <v>1890</v>
      </c>
      <c r="CR217" s="1508" t="s">
        <v>1890</v>
      </c>
      <c r="CS217" s="1508" t="s">
        <v>1890</v>
      </c>
      <c r="CT217" s="1508" t="s">
        <v>1890</v>
      </c>
      <c r="CU217" s="1508" t="s">
        <v>1890</v>
      </c>
      <c r="CV217" s="1508" t="s">
        <v>1890</v>
      </c>
      <c r="CW217" s="1508" t="s">
        <v>1890</v>
      </c>
      <c r="CX217" s="1508" t="s">
        <v>1890</v>
      </c>
      <c r="CY217" s="1508" t="s">
        <v>1890</v>
      </c>
      <c r="CZ217" s="1508" t="s">
        <v>1890</v>
      </c>
      <c r="DA217" s="1508" t="s">
        <v>1890</v>
      </c>
      <c r="DB217" s="1508" t="s">
        <v>1890</v>
      </c>
      <c r="DC217" s="1508" t="s">
        <v>1890</v>
      </c>
      <c r="DD217" s="1508" t="s">
        <v>1890</v>
      </c>
      <c r="DE217" s="1508" t="s">
        <v>1890</v>
      </c>
      <c r="DF217" s="1508" t="s">
        <v>1890</v>
      </c>
      <c r="DG217" s="1508" t="s">
        <v>1890</v>
      </c>
      <c r="DH217" s="1508" t="s">
        <v>1890</v>
      </c>
      <c r="DI217" s="1508" t="s">
        <v>1890</v>
      </c>
      <c r="DJ217" s="1508" t="s">
        <v>1890</v>
      </c>
      <c r="DK217" s="1508" t="s">
        <v>1890</v>
      </c>
      <c r="DL217" s="1508" t="s">
        <v>1890</v>
      </c>
      <c r="DM217" s="1508" t="s">
        <v>1890</v>
      </c>
      <c r="DN217" s="1508" t="s">
        <v>1890</v>
      </c>
      <c r="DO217" s="1508" t="s">
        <v>1890</v>
      </c>
      <c r="DP217" s="1508" t="s">
        <v>1890</v>
      </c>
      <c r="DQ217" s="1508" t="s">
        <v>1890</v>
      </c>
      <c r="DR217" s="1508" t="s">
        <v>1890</v>
      </c>
      <c r="DS217" s="1508" t="s">
        <v>1890</v>
      </c>
      <c r="DT217" s="1233" t="s">
        <v>1890</v>
      </c>
      <c r="DU217" s="1233" t="s">
        <v>1890</v>
      </c>
      <c r="DV217" s="1233" t="s">
        <v>1890</v>
      </c>
      <c r="DW217" s="1233" t="s">
        <v>1890</v>
      </c>
      <c r="DX217" s="1233" t="s">
        <v>1890</v>
      </c>
      <c r="DY217" s="1233" t="s">
        <v>1890</v>
      </c>
    </row>
    <row r="218" spans="2:129" x14ac:dyDescent="0.25">
      <c r="B218" s="1668"/>
      <c r="C218" s="1505" t="s">
        <v>1646</v>
      </c>
      <c r="D218" s="1439" t="s">
        <v>1793</v>
      </c>
      <c r="E218" s="1267" t="s">
        <v>814</v>
      </c>
      <c r="F218" s="1438" t="s">
        <v>1890</v>
      </c>
      <c r="G218" s="1438" t="s">
        <v>1890</v>
      </c>
      <c r="H218" s="1439" t="s">
        <v>84</v>
      </c>
      <c r="I218" s="1476" t="s">
        <v>1890</v>
      </c>
      <c r="J218" s="1477" t="s">
        <v>1890</v>
      </c>
      <c r="K218" s="1477" t="s">
        <v>1890</v>
      </c>
      <c r="L218" s="1477" t="s">
        <v>1890</v>
      </c>
      <c r="M218" s="1477" t="s">
        <v>1890</v>
      </c>
      <c r="N218" s="1509" t="s">
        <v>1890</v>
      </c>
      <c r="O218" s="1509">
        <v>0.96618357487922713</v>
      </c>
      <c r="P218" s="1509">
        <v>0.93351070036640305</v>
      </c>
      <c r="Q218" s="1509">
        <v>0.90194270566802237</v>
      </c>
      <c r="R218" s="1509">
        <v>0.87144222769857238</v>
      </c>
      <c r="S218" s="1509">
        <v>0.84197316685852408</v>
      </c>
      <c r="T218" s="1509">
        <v>0.81350064430775282</v>
      </c>
      <c r="U218" s="1509">
        <v>0.78599096068381924</v>
      </c>
      <c r="V218" s="1509">
        <v>0.75941155621625056</v>
      </c>
      <c r="W218" s="1509">
        <v>0.73373097218961414</v>
      </c>
      <c r="X218" s="1509">
        <v>0.70891881370977217</v>
      </c>
      <c r="Y218" s="1509">
        <v>0.68494571372924851</v>
      </c>
      <c r="Z218" s="1509">
        <v>0.66178329828912907</v>
      </c>
      <c r="AA218" s="1509">
        <v>0.63940415293635666</v>
      </c>
      <c r="AB218" s="1509">
        <v>0.61778179027667313</v>
      </c>
      <c r="AC218" s="1509">
        <v>0.59689061862480497</v>
      </c>
      <c r="AD218" s="1509">
        <v>0.57670591171478747</v>
      </c>
      <c r="AE218" s="1509">
        <v>0.55720377943457733</v>
      </c>
      <c r="AF218" s="1509">
        <v>0.53836113955031628</v>
      </c>
      <c r="AG218" s="1509">
        <v>0.520155690386779</v>
      </c>
      <c r="AH218" s="1509">
        <v>0.50256588443167061</v>
      </c>
      <c r="AI218" s="1509">
        <v>0.48557090283253201</v>
      </c>
      <c r="AJ218" s="1509">
        <v>0.46915063075606961</v>
      </c>
      <c r="AK218" s="1509">
        <v>0.45328563358074364</v>
      </c>
      <c r="AL218" s="1509">
        <v>0.43795713389443836</v>
      </c>
      <c r="AM218" s="1509">
        <v>0.42314698926998878</v>
      </c>
      <c r="AN218" s="1509">
        <v>0.40883767079225974</v>
      </c>
      <c r="AO218" s="1509">
        <v>0.39501224231136212</v>
      </c>
      <c r="AP218" s="1509">
        <v>0.38165434039745133</v>
      </c>
      <c r="AQ218" s="1509">
        <v>0.36874815497338298</v>
      </c>
      <c r="AR218" s="1509">
        <v>0.35627841060230242</v>
      </c>
      <c r="AS218" s="1509">
        <v>0.3459013695167984</v>
      </c>
      <c r="AT218" s="1509">
        <v>0.33582657234640623</v>
      </c>
      <c r="AU218" s="1509">
        <v>0.32604521587029728</v>
      </c>
      <c r="AV218" s="1509">
        <v>0.31654875327213333</v>
      </c>
      <c r="AW218" s="1509">
        <v>0.30732888667197411</v>
      </c>
      <c r="AX218" s="1509">
        <v>0.29837755987570302</v>
      </c>
      <c r="AY218" s="1509">
        <v>0.28968695133563405</v>
      </c>
      <c r="AZ218" s="1509">
        <v>0.28124946731614947</v>
      </c>
      <c r="BA218" s="1509">
        <v>0.27305773525839755</v>
      </c>
      <c r="BB218" s="1509">
        <v>0.26510459733825009</v>
      </c>
      <c r="BC218" s="1509">
        <v>0.25738310421189325</v>
      </c>
      <c r="BD218" s="1509">
        <v>0.24988650894358566</v>
      </c>
      <c r="BE218" s="1509">
        <v>0.24260826111027742</v>
      </c>
      <c r="BF218" s="1509">
        <v>0.23554200107793916</v>
      </c>
      <c r="BG218" s="1509">
        <v>0.22868155444460117</v>
      </c>
      <c r="BH218" s="1509">
        <v>0.22202092664524387</v>
      </c>
      <c r="BI218" s="1509">
        <v>0.215554297713829</v>
      </c>
      <c r="BJ218" s="1509">
        <v>0.20927601719789227</v>
      </c>
      <c r="BK218" s="1509">
        <v>0.20318059922125464</v>
      </c>
      <c r="BL218" s="1509">
        <v>0.19726271769053846</v>
      </c>
      <c r="BM218" s="1509">
        <v>0.19151720164129948</v>
      </c>
      <c r="BN218" s="1509">
        <v>0.18593903071970824</v>
      </c>
      <c r="BO218" s="1509">
        <v>0.18052333079583327</v>
      </c>
      <c r="BP218" s="1509">
        <v>0.17526536970469248</v>
      </c>
      <c r="BQ218" s="1509">
        <v>0.17016055311135189</v>
      </c>
      <c r="BR218" s="1509">
        <v>0.16520442049645817</v>
      </c>
      <c r="BS218" s="1509">
        <v>0.16039264125869726</v>
      </c>
      <c r="BT218" s="1509">
        <v>0.15572101093077401</v>
      </c>
      <c r="BU218" s="1509">
        <v>0.15118544750560586</v>
      </c>
      <c r="BV218" s="1509">
        <v>0.14678198786952024</v>
      </c>
      <c r="BW218" s="1509">
        <v>0.14250678433934003</v>
      </c>
      <c r="BX218" s="1509">
        <v>0.13835610130033013</v>
      </c>
      <c r="BY218" s="1509">
        <v>0.13432631194206807</v>
      </c>
      <c r="BZ218" s="1509">
        <v>0.13041389508938647</v>
      </c>
      <c r="CA218" s="1509">
        <v>0.12661543212561796</v>
      </c>
      <c r="CB218" s="1509">
        <v>0.12292760400545433</v>
      </c>
      <c r="CC218" s="1509">
        <v>0.11934718835481004</v>
      </c>
      <c r="CD218" s="1509">
        <v>0.11587105665515537</v>
      </c>
      <c r="CE218" s="1509">
        <v>0.11249617150985959</v>
      </c>
      <c r="CF218" s="1509">
        <v>0.10921958399015494</v>
      </c>
      <c r="CG218" s="1509">
        <v>0.10603843105840287</v>
      </c>
      <c r="CH218" s="1509">
        <v>0.10294993306641054</v>
      </c>
      <c r="CI218" s="1509">
        <v>9.9951391326612168E-2</v>
      </c>
      <c r="CJ218" s="1509">
        <v>9.7040185753992411E-2</v>
      </c>
      <c r="CK218" s="1509">
        <v>9.4213772576691654E-2</v>
      </c>
      <c r="CL218" s="1509">
        <v>9.1915875684577236E-2</v>
      </c>
      <c r="CM218" s="1509">
        <v>8.9674025058124135E-2</v>
      </c>
      <c r="CN218" s="1509">
        <v>8.7486853715243049E-2</v>
      </c>
      <c r="CO218" s="1509">
        <v>8.5353028014871282E-2</v>
      </c>
      <c r="CP218" s="1510">
        <v>8.3271246843776875E-2</v>
      </c>
      <c r="CQ218" s="1508" t="s">
        <v>1890</v>
      </c>
      <c r="CR218" s="1508" t="s">
        <v>1890</v>
      </c>
      <c r="CS218" s="1508" t="s">
        <v>1890</v>
      </c>
      <c r="CT218" s="1508" t="s">
        <v>1890</v>
      </c>
      <c r="CU218" s="1508" t="s">
        <v>1890</v>
      </c>
      <c r="CV218" s="1508" t="s">
        <v>1890</v>
      </c>
      <c r="CW218" s="1508" t="s">
        <v>1890</v>
      </c>
      <c r="CX218" s="1508" t="s">
        <v>1890</v>
      </c>
      <c r="CY218" s="1508" t="s">
        <v>1890</v>
      </c>
      <c r="CZ218" s="1508" t="s">
        <v>1890</v>
      </c>
      <c r="DA218" s="1508" t="s">
        <v>1890</v>
      </c>
      <c r="DB218" s="1508" t="s">
        <v>1890</v>
      </c>
      <c r="DC218" s="1508" t="s">
        <v>1890</v>
      </c>
      <c r="DD218" s="1508" t="s">
        <v>1890</v>
      </c>
      <c r="DE218" s="1508" t="s">
        <v>1890</v>
      </c>
      <c r="DF218" s="1508" t="s">
        <v>1890</v>
      </c>
      <c r="DG218" s="1508" t="s">
        <v>1890</v>
      </c>
      <c r="DH218" s="1508" t="s">
        <v>1890</v>
      </c>
      <c r="DI218" s="1508" t="s">
        <v>1890</v>
      </c>
      <c r="DJ218" s="1508" t="s">
        <v>1890</v>
      </c>
      <c r="DK218" s="1508" t="s">
        <v>1890</v>
      </c>
      <c r="DL218" s="1508" t="s">
        <v>1890</v>
      </c>
      <c r="DM218" s="1508" t="s">
        <v>1890</v>
      </c>
      <c r="DN218" s="1508" t="s">
        <v>1890</v>
      </c>
      <c r="DO218" s="1508" t="s">
        <v>1890</v>
      </c>
      <c r="DP218" s="1508" t="s">
        <v>1890</v>
      </c>
      <c r="DQ218" s="1508" t="s">
        <v>1890</v>
      </c>
      <c r="DR218" s="1508" t="s">
        <v>1890</v>
      </c>
      <c r="DS218" s="1508" t="s">
        <v>1890</v>
      </c>
      <c r="DT218" s="1233" t="s">
        <v>1890</v>
      </c>
      <c r="DU218" s="1233" t="s">
        <v>1890</v>
      </c>
      <c r="DV218" s="1233" t="s">
        <v>1890</v>
      </c>
      <c r="DW218" s="1233" t="s">
        <v>1890</v>
      </c>
      <c r="DX218" s="1233" t="s">
        <v>1890</v>
      </c>
      <c r="DY218" s="1233" t="s">
        <v>1890</v>
      </c>
    </row>
    <row r="219" spans="2:129" x14ac:dyDescent="0.25">
      <c r="B219" s="1668"/>
      <c r="C219" s="1505" t="s">
        <v>1646</v>
      </c>
      <c r="D219" s="1439" t="s">
        <v>1793</v>
      </c>
      <c r="E219" s="1267" t="s">
        <v>815</v>
      </c>
      <c r="F219" s="1438" t="s">
        <v>816</v>
      </c>
      <c r="G219" s="1438" t="s">
        <v>1890</v>
      </c>
      <c r="H219" s="1439" t="s">
        <v>817</v>
      </c>
      <c r="I219" s="1476" t="s">
        <v>1890</v>
      </c>
      <c r="J219" s="1477" t="s">
        <v>1890</v>
      </c>
      <c r="K219" s="1477" t="s">
        <v>1890</v>
      </c>
      <c r="L219" s="1477" t="s">
        <v>1890</v>
      </c>
      <c r="M219" s="1477" t="s">
        <v>1890</v>
      </c>
      <c r="N219" s="1509" t="s">
        <v>1890</v>
      </c>
      <c r="O219" s="1509" t="s">
        <v>1890</v>
      </c>
      <c r="P219" s="1509" t="s">
        <v>1890</v>
      </c>
      <c r="Q219" s="1509" t="s">
        <v>1890</v>
      </c>
      <c r="R219" s="1509" t="s">
        <v>1890</v>
      </c>
      <c r="S219" s="1509" t="s">
        <v>1890</v>
      </c>
      <c r="T219" s="1509" t="s">
        <v>1890</v>
      </c>
      <c r="U219" s="1509" t="s">
        <v>1890</v>
      </c>
      <c r="V219" s="1509" t="s">
        <v>1890</v>
      </c>
      <c r="W219" s="1509" t="s">
        <v>1890</v>
      </c>
      <c r="X219" s="1509" t="s">
        <v>1890</v>
      </c>
      <c r="Y219" s="1509" t="s">
        <v>1890</v>
      </c>
      <c r="Z219" s="1509" t="s">
        <v>1890</v>
      </c>
      <c r="AA219" s="1509" t="s">
        <v>1890</v>
      </c>
      <c r="AB219" s="1509" t="s">
        <v>1890</v>
      </c>
      <c r="AC219" s="1509" t="s">
        <v>1890</v>
      </c>
      <c r="AD219" s="1509" t="s">
        <v>1890</v>
      </c>
      <c r="AE219" s="1509" t="s">
        <v>1890</v>
      </c>
      <c r="AF219" s="1509" t="s">
        <v>1890</v>
      </c>
      <c r="AG219" s="1509" t="s">
        <v>1890</v>
      </c>
      <c r="AH219" s="1509" t="s">
        <v>1890</v>
      </c>
      <c r="AI219" s="1509" t="s">
        <v>1890</v>
      </c>
      <c r="AJ219" s="1509" t="s">
        <v>1890</v>
      </c>
      <c r="AK219" s="1509" t="s">
        <v>1890</v>
      </c>
      <c r="AL219" s="1509" t="s">
        <v>1890</v>
      </c>
      <c r="AM219" s="1509" t="s">
        <v>1890</v>
      </c>
      <c r="AN219" s="1509" t="s">
        <v>1890</v>
      </c>
      <c r="AO219" s="1509" t="s">
        <v>1890</v>
      </c>
      <c r="AP219" s="1509" t="s">
        <v>1890</v>
      </c>
      <c r="AQ219" s="1509" t="s">
        <v>1890</v>
      </c>
      <c r="AR219" s="1509" t="s">
        <v>1890</v>
      </c>
      <c r="AS219" s="1509" t="s">
        <v>1890</v>
      </c>
      <c r="AT219" s="1509" t="s">
        <v>1890</v>
      </c>
      <c r="AU219" s="1509" t="s">
        <v>1890</v>
      </c>
      <c r="AV219" s="1509" t="s">
        <v>1890</v>
      </c>
      <c r="AW219" s="1509" t="s">
        <v>1890</v>
      </c>
      <c r="AX219" s="1509" t="s">
        <v>1890</v>
      </c>
      <c r="AY219" s="1509" t="s">
        <v>1890</v>
      </c>
      <c r="AZ219" s="1509" t="s">
        <v>1890</v>
      </c>
      <c r="BA219" s="1509" t="s">
        <v>1890</v>
      </c>
      <c r="BB219" s="1509" t="s">
        <v>1890</v>
      </c>
      <c r="BC219" s="1509" t="s">
        <v>1890</v>
      </c>
      <c r="BD219" s="1509" t="s">
        <v>1890</v>
      </c>
      <c r="BE219" s="1509" t="s">
        <v>1890</v>
      </c>
      <c r="BF219" s="1509" t="s">
        <v>1890</v>
      </c>
      <c r="BG219" s="1509" t="s">
        <v>1890</v>
      </c>
      <c r="BH219" s="1509" t="s">
        <v>1890</v>
      </c>
      <c r="BI219" s="1509" t="s">
        <v>1890</v>
      </c>
      <c r="BJ219" s="1509" t="s">
        <v>1890</v>
      </c>
      <c r="BK219" s="1509" t="s">
        <v>1890</v>
      </c>
      <c r="BL219" s="1509" t="s">
        <v>1890</v>
      </c>
      <c r="BM219" s="1509" t="s">
        <v>1890</v>
      </c>
      <c r="BN219" s="1509" t="s">
        <v>1890</v>
      </c>
      <c r="BO219" s="1509" t="s">
        <v>1890</v>
      </c>
      <c r="BP219" s="1509" t="s">
        <v>1890</v>
      </c>
      <c r="BQ219" s="1509" t="s">
        <v>1890</v>
      </c>
      <c r="BR219" s="1509" t="s">
        <v>1890</v>
      </c>
      <c r="BS219" s="1509" t="s">
        <v>1890</v>
      </c>
      <c r="BT219" s="1509" t="s">
        <v>1890</v>
      </c>
      <c r="BU219" s="1509" t="s">
        <v>1890</v>
      </c>
      <c r="BV219" s="1509" t="s">
        <v>1890</v>
      </c>
      <c r="BW219" s="1509" t="s">
        <v>1890</v>
      </c>
      <c r="BX219" s="1509" t="s">
        <v>1890</v>
      </c>
      <c r="BY219" s="1509" t="s">
        <v>1890</v>
      </c>
      <c r="BZ219" s="1509" t="s">
        <v>1890</v>
      </c>
      <c r="CA219" s="1509" t="s">
        <v>1890</v>
      </c>
      <c r="CB219" s="1509" t="s">
        <v>1890</v>
      </c>
      <c r="CC219" s="1509" t="s">
        <v>1890</v>
      </c>
      <c r="CD219" s="1509" t="s">
        <v>1890</v>
      </c>
      <c r="CE219" s="1509" t="s">
        <v>1890</v>
      </c>
      <c r="CF219" s="1509" t="s">
        <v>1890</v>
      </c>
      <c r="CG219" s="1509" t="s">
        <v>1890</v>
      </c>
      <c r="CH219" s="1509" t="s">
        <v>1890</v>
      </c>
      <c r="CI219" s="1509" t="s">
        <v>1890</v>
      </c>
      <c r="CJ219" s="1509" t="s">
        <v>1890</v>
      </c>
      <c r="CK219" s="1509" t="s">
        <v>1890</v>
      </c>
      <c r="CL219" s="1509" t="s">
        <v>1890</v>
      </c>
      <c r="CM219" s="1509" t="s">
        <v>1890</v>
      </c>
      <c r="CN219" s="1509" t="s">
        <v>1890</v>
      </c>
      <c r="CO219" s="1509" t="s">
        <v>1890</v>
      </c>
      <c r="CP219" s="1510" t="s">
        <v>1890</v>
      </c>
      <c r="CQ219" s="1508" t="s">
        <v>1890</v>
      </c>
      <c r="CR219" s="1508" t="s">
        <v>1890</v>
      </c>
      <c r="CS219" s="1508" t="s">
        <v>1890</v>
      </c>
      <c r="CT219" s="1508" t="s">
        <v>1890</v>
      </c>
      <c r="CU219" s="1508" t="s">
        <v>1890</v>
      </c>
      <c r="CV219" s="1508" t="s">
        <v>1890</v>
      </c>
      <c r="CW219" s="1508" t="s">
        <v>1890</v>
      </c>
      <c r="CX219" s="1508" t="s">
        <v>1890</v>
      </c>
      <c r="CY219" s="1508" t="s">
        <v>1890</v>
      </c>
      <c r="CZ219" s="1508" t="s">
        <v>1890</v>
      </c>
      <c r="DA219" s="1508" t="s">
        <v>1890</v>
      </c>
      <c r="DB219" s="1508" t="s">
        <v>1890</v>
      </c>
      <c r="DC219" s="1508" t="s">
        <v>1890</v>
      </c>
      <c r="DD219" s="1508" t="s">
        <v>1890</v>
      </c>
      <c r="DE219" s="1508" t="s">
        <v>1890</v>
      </c>
      <c r="DF219" s="1508" t="s">
        <v>1890</v>
      </c>
      <c r="DG219" s="1508" t="s">
        <v>1890</v>
      </c>
      <c r="DH219" s="1508" t="s">
        <v>1890</v>
      </c>
      <c r="DI219" s="1508" t="s">
        <v>1890</v>
      </c>
      <c r="DJ219" s="1508" t="s">
        <v>1890</v>
      </c>
      <c r="DK219" s="1508" t="s">
        <v>1890</v>
      </c>
      <c r="DL219" s="1508" t="s">
        <v>1890</v>
      </c>
      <c r="DM219" s="1508" t="s">
        <v>1890</v>
      </c>
      <c r="DN219" s="1508" t="s">
        <v>1890</v>
      </c>
      <c r="DO219" s="1508" t="s">
        <v>1890</v>
      </c>
      <c r="DP219" s="1508" t="s">
        <v>1890</v>
      </c>
      <c r="DQ219" s="1508" t="s">
        <v>1890</v>
      </c>
      <c r="DR219" s="1508" t="s">
        <v>1890</v>
      </c>
      <c r="DS219" s="1508" t="s">
        <v>1890</v>
      </c>
      <c r="DT219" s="1233" t="s">
        <v>1890</v>
      </c>
      <c r="DU219" s="1233" t="s">
        <v>1890</v>
      </c>
      <c r="DV219" s="1233" t="s">
        <v>1890</v>
      </c>
      <c r="DW219" s="1233" t="s">
        <v>1890</v>
      </c>
      <c r="DX219" s="1233" t="s">
        <v>1890</v>
      </c>
      <c r="DY219" s="1233" t="s">
        <v>1890</v>
      </c>
    </row>
    <row r="220" spans="2:129" x14ac:dyDescent="0.25">
      <c r="B220" s="1668"/>
      <c r="C220" s="1505" t="s">
        <v>1646</v>
      </c>
      <c r="D220" s="1439" t="s">
        <v>1793</v>
      </c>
      <c r="E220" s="1267" t="s">
        <v>815</v>
      </c>
      <c r="F220" s="1438" t="s">
        <v>818</v>
      </c>
      <c r="G220" s="1438" t="s">
        <v>1890</v>
      </c>
      <c r="H220" s="1439" t="s">
        <v>817</v>
      </c>
      <c r="I220" s="1476" t="s">
        <v>1890</v>
      </c>
      <c r="J220" s="1477" t="s">
        <v>1890</v>
      </c>
      <c r="K220" s="1477" t="s">
        <v>1890</v>
      </c>
      <c r="L220" s="1477" t="s">
        <v>1890</v>
      </c>
      <c r="M220" s="1477" t="s">
        <v>1890</v>
      </c>
      <c r="N220" s="1509" t="s">
        <v>1890</v>
      </c>
      <c r="O220" s="1509" t="s">
        <v>1890</v>
      </c>
      <c r="P220" s="1509" t="s">
        <v>1890</v>
      </c>
      <c r="Q220" s="1509" t="s">
        <v>1890</v>
      </c>
      <c r="R220" s="1509" t="s">
        <v>1890</v>
      </c>
      <c r="S220" s="1509" t="s">
        <v>1890</v>
      </c>
      <c r="T220" s="1509" t="s">
        <v>1890</v>
      </c>
      <c r="U220" s="1509" t="s">
        <v>1890</v>
      </c>
      <c r="V220" s="1509" t="s">
        <v>1890</v>
      </c>
      <c r="W220" s="1509" t="s">
        <v>1890</v>
      </c>
      <c r="X220" s="1509" t="s">
        <v>1890</v>
      </c>
      <c r="Y220" s="1509" t="s">
        <v>1890</v>
      </c>
      <c r="Z220" s="1509" t="s">
        <v>1890</v>
      </c>
      <c r="AA220" s="1509" t="s">
        <v>1890</v>
      </c>
      <c r="AB220" s="1509" t="s">
        <v>1890</v>
      </c>
      <c r="AC220" s="1509" t="s">
        <v>1890</v>
      </c>
      <c r="AD220" s="1509" t="s">
        <v>1890</v>
      </c>
      <c r="AE220" s="1509" t="s">
        <v>1890</v>
      </c>
      <c r="AF220" s="1509" t="s">
        <v>1890</v>
      </c>
      <c r="AG220" s="1509" t="s">
        <v>1890</v>
      </c>
      <c r="AH220" s="1509" t="s">
        <v>1890</v>
      </c>
      <c r="AI220" s="1509" t="s">
        <v>1890</v>
      </c>
      <c r="AJ220" s="1509" t="s">
        <v>1890</v>
      </c>
      <c r="AK220" s="1509" t="s">
        <v>1890</v>
      </c>
      <c r="AL220" s="1509" t="s">
        <v>1890</v>
      </c>
      <c r="AM220" s="1509" t="s">
        <v>1890</v>
      </c>
      <c r="AN220" s="1509" t="s">
        <v>1890</v>
      </c>
      <c r="AO220" s="1509" t="s">
        <v>1890</v>
      </c>
      <c r="AP220" s="1509" t="s">
        <v>1890</v>
      </c>
      <c r="AQ220" s="1509" t="s">
        <v>1890</v>
      </c>
      <c r="AR220" s="1509" t="s">
        <v>1890</v>
      </c>
      <c r="AS220" s="1509" t="s">
        <v>1890</v>
      </c>
      <c r="AT220" s="1509" t="s">
        <v>1890</v>
      </c>
      <c r="AU220" s="1509" t="s">
        <v>1890</v>
      </c>
      <c r="AV220" s="1509" t="s">
        <v>1890</v>
      </c>
      <c r="AW220" s="1509" t="s">
        <v>1890</v>
      </c>
      <c r="AX220" s="1509" t="s">
        <v>1890</v>
      </c>
      <c r="AY220" s="1509" t="s">
        <v>1890</v>
      </c>
      <c r="AZ220" s="1509" t="s">
        <v>1890</v>
      </c>
      <c r="BA220" s="1509" t="s">
        <v>1890</v>
      </c>
      <c r="BB220" s="1509" t="s">
        <v>1890</v>
      </c>
      <c r="BC220" s="1509" t="s">
        <v>1890</v>
      </c>
      <c r="BD220" s="1509" t="s">
        <v>1890</v>
      </c>
      <c r="BE220" s="1509" t="s">
        <v>1890</v>
      </c>
      <c r="BF220" s="1509" t="s">
        <v>1890</v>
      </c>
      <c r="BG220" s="1509" t="s">
        <v>1890</v>
      </c>
      <c r="BH220" s="1509" t="s">
        <v>1890</v>
      </c>
      <c r="BI220" s="1509" t="s">
        <v>1890</v>
      </c>
      <c r="BJ220" s="1509" t="s">
        <v>1890</v>
      </c>
      <c r="BK220" s="1509" t="s">
        <v>1890</v>
      </c>
      <c r="BL220" s="1509" t="s">
        <v>1890</v>
      </c>
      <c r="BM220" s="1509" t="s">
        <v>1890</v>
      </c>
      <c r="BN220" s="1509" t="s">
        <v>1890</v>
      </c>
      <c r="BO220" s="1509" t="s">
        <v>1890</v>
      </c>
      <c r="BP220" s="1509" t="s">
        <v>1890</v>
      </c>
      <c r="BQ220" s="1509" t="s">
        <v>1890</v>
      </c>
      <c r="BR220" s="1509" t="s">
        <v>1890</v>
      </c>
      <c r="BS220" s="1509" t="s">
        <v>1890</v>
      </c>
      <c r="BT220" s="1509" t="s">
        <v>1890</v>
      </c>
      <c r="BU220" s="1509" t="s">
        <v>1890</v>
      </c>
      <c r="BV220" s="1509" t="s">
        <v>1890</v>
      </c>
      <c r="BW220" s="1509" t="s">
        <v>1890</v>
      </c>
      <c r="BX220" s="1509" t="s">
        <v>1890</v>
      </c>
      <c r="BY220" s="1509" t="s">
        <v>1890</v>
      </c>
      <c r="BZ220" s="1509" t="s">
        <v>1890</v>
      </c>
      <c r="CA220" s="1509" t="s">
        <v>1890</v>
      </c>
      <c r="CB220" s="1509" t="s">
        <v>1890</v>
      </c>
      <c r="CC220" s="1509" t="s">
        <v>1890</v>
      </c>
      <c r="CD220" s="1509" t="s">
        <v>1890</v>
      </c>
      <c r="CE220" s="1509" t="s">
        <v>1890</v>
      </c>
      <c r="CF220" s="1509" t="s">
        <v>1890</v>
      </c>
      <c r="CG220" s="1509" t="s">
        <v>1890</v>
      </c>
      <c r="CH220" s="1509" t="s">
        <v>1890</v>
      </c>
      <c r="CI220" s="1509" t="s">
        <v>1890</v>
      </c>
      <c r="CJ220" s="1509" t="s">
        <v>1890</v>
      </c>
      <c r="CK220" s="1509" t="s">
        <v>1890</v>
      </c>
      <c r="CL220" s="1509" t="s">
        <v>1890</v>
      </c>
      <c r="CM220" s="1509" t="s">
        <v>1890</v>
      </c>
      <c r="CN220" s="1509" t="s">
        <v>1890</v>
      </c>
      <c r="CO220" s="1509" t="s">
        <v>1890</v>
      </c>
      <c r="CP220" s="1510" t="s">
        <v>1890</v>
      </c>
      <c r="CQ220" s="1508" t="s">
        <v>1890</v>
      </c>
      <c r="CR220" s="1508" t="s">
        <v>1890</v>
      </c>
      <c r="CS220" s="1508" t="s">
        <v>1890</v>
      </c>
      <c r="CT220" s="1508" t="s">
        <v>1890</v>
      </c>
      <c r="CU220" s="1508" t="s">
        <v>1890</v>
      </c>
      <c r="CV220" s="1508" t="s">
        <v>1890</v>
      </c>
      <c r="CW220" s="1508" t="s">
        <v>1890</v>
      </c>
      <c r="CX220" s="1508" t="s">
        <v>1890</v>
      </c>
      <c r="CY220" s="1508" t="s">
        <v>1890</v>
      </c>
      <c r="CZ220" s="1508" t="s">
        <v>1890</v>
      </c>
      <c r="DA220" s="1508" t="s">
        <v>1890</v>
      </c>
      <c r="DB220" s="1508" t="s">
        <v>1890</v>
      </c>
      <c r="DC220" s="1508" t="s">
        <v>1890</v>
      </c>
      <c r="DD220" s="1508" t="s">
        <v>1890</v>
      </c>
      <c r="DE220" s="1508" t="s">
        <v>1890</v>
      </c>
      <c r="DF220" s="1508" t="s">
        <v>1890</v>
      </c>
      <c r="DG220" s="1508" t="s">
        <v>1890</v>
      </c>
      <c r="DH220" s="1508" t="s">
        <v>1890</v>
      </c>
      <c r="DI220" s="1508" t="s">
        <v>1890</v>
      </c>
      <c r="DJ220" s="1508" t="s">
        <v>1890</v>
      </c>
      <c r="DK220" s="1508" t="s">
        <v>1890</v>
      </c>
      <c r="DL220" s="1508" t="s">
        <v>1890</v>
      </c>
      <c r="DM220" s="1508" t="s">
        <v>1890</v>
      </c>
      <c r="DN220" s="1508" t="s">
        <v>1890</v>
      </c>
      <c r="DO220" s="1508" t="s">
        <v>1890</v>
      </c>
      <c r="DP220" s="1508" t="s">
        <v>1890</v>
      </c>
      <c r="DQ220" s="1508" t="s">
        <v>1890</v>
      </c>
      <c r="DR220" s="1508" t="s">
        <v>1890</v>
      </c>
      <c r="DS220" s="1508" t="s">
        <v>1890</v>
      </c>
      <c r="DT220" s="1233" t="s">
        <v>1890</v>
      </c>
      <c r="DU220" s="1233" t="s">
        <v>1890</v>
      </c>
      <c r="DV220" s="1233" t="s">
        <v>1890</v>
      </c>
      <c r="DW220" s="1233" t="s">
        <v>1890</v>
      </c>
      <c r="DX220" s="1233" t="s">
        <v>1890</v>
      </c>
      <c r="DY220" s="1233" t="s">
        <v>1890</v>
      </c>
    </row>
    <row r="221" spans="2:129" ht="14.4" thickBot="1" x14ac:dyDescent="0.3">
      <c r="B221" s="1668"/>
      <c r="C221" s="1505" t="s">
        <v>1646</v>
      </c>
      <c r="D221" s="1439" t="s">
        <v>1793</v>
      </c>
      <c r="E221" s="1267" t="s">
        <v>819</v>
      </c>
      <c r="F221" s="1438" t="s">
        <v>1890</v>
      </c>
      <c r="G221" s="1438" t="s">
        <v>1890</v>
      </c>
      <c r="H221" s="1439" t="s">
        <v>84</v>
      </c>
      <c r="I221" s="1476" t="s">
        <v>1890</v>
      </c>
      <c r="J221" s="1477" t="s">
        <v>1890</v>
      </c>
      <c r="K221" s="1477" t="s">
        <v>1890</v>
      </c>
      <c r="L221" s="1477" t="s">
        <v>1890</v>
      </c>
      <c r="M221" s="1477" t="s">
        <v>1890</v>
      </c>
      <c r="N221" s="1509" t="s">
        <v>1890</v>
      </c>
      <c r="O221" s="1509" t="s">
        <v>1890</v>
      </c>
      <c r="P221" s="1509" t="s">
        <v>1890</v>
      </c>
      <c r="Q221" s="1509" t="s">
        <v>1890</v>
      </c>
      <c r="R221" s="1509" t="s">
        <v>1890</v>
      </c>
      <c r="S221" s="1509" t="s">
        <v>1890</v>
      </c>
      <c r="T221" s="1509" t="s">
        <v>1890</v>
      </c>
      <c r="U221" s="1509" t="s">
        <v>1890</v>
      </c>
      <c r="V221" s="1509" t="s">
        <v>1890</v>
      </c>
      <c r="W221" s="1509" t="s">
        <v>1890</v>
      </c>
      <c r="X221" s="1509" t="s">
        <v>1890</v>
      </c>
      <c r="Y221" s="1509" t="s">
        <v>1890</v>
      </c>
      <c r="Z221" s="1509" t="s">
        <v>1890</v>
      </c>
      <c r="AA221" s="1509" t="s">
        <v>1890</v>
      </c>
      <c r="AB221" s="1509" t="s">
        <v>1890</v>
      </c>
      <c r="AC221" s="1509" t="s">
        <v>1890</v>
      </c>
      <c r="AD221" s="1509" t="s">
        <v>1890</v>
      </c>
      <c r="AE221" s="1509" t="s">
        <v>1890</v>
      </c>
      <c r="AF221" s="1509" t="s">
        <v>1890</v>
      </c>
      <c r="AG221" s="1509" t="s">
        <v>1890</v>
      </c>
      <c r="AH221" s="1509" t="s">
        <v>1890</v>
      </c>
      <c r="AI221" s="1509" t="s">
        <v>1890</v>
      </c>
      <c r="AJ221" s="1509" t="s">
        <v>1890</v>
      </c>
      <c r="AK221" s="1509" t="s">
        <v>1890</v>
      </c>
      <c r="AL221" s="1509" t="s">
        <v>1890</v>
      </c>
      <c r="AM221" s="1509" t="s">
        <v>1890</v>
      </c>
      <c r="AN221" s="1509" t="s">
        <v>1890</v>
      </c>
      <c r="AO221" s="1509" t="s">
        <v>1890</v>
      </c>
      <c r="AP221" s="1509" t="s">
        <v>1890</v>
      </c>
      <c r="AQ221" s="1509" t="s">
        <v>1890</v>
      </c>
      <c r="AR221" s="1509" t="s">
        <v>1890</v>
      </c>
      <c r="AS221" s="1509" t="s">
        <v>1890</v>
      </c>
      <c r="AT221" s="1509" t="s">
        <v>1890</v>
      </c>
      <c r="AU221" s="1509" t="s">
        <v>1890</v>
      </c>
      <c r="AV221" s="1509" t="s">
        <v>1890</v>
      </c>
      <c r="AW221" s="1509" t="s">
        <v>1890</v>
      </c>
      <c r="AX221" s="1509" t="s">
        <v>1890</v>
      </c>
      <c r="AY221" s="1509" t="s">
        <v>1890</v>
      </c>
      <c r="AZ221" s="1509" t="s">
        <v>1890</v>
      </c>
      <c r="BA221" s="1509" t="s">
        <v>1890</v>
      </c>
      <c r="BB221" s="1509" t="s">
        <v>1890</v>
      </c>
      <c r="BC221" s="1509" t="s">
        <v>1890</v>
      </c>
      <c r="BD221" s="1509" t="s">
        <v>1890</v>
      </c>
      <c r="BE221" s="1509" t="s">
        <v>1890</v>
      </c>
      <c r="BF221" s="1509" t="s">
        <v>1890</v>
      </c>
      <c r="BG221" s="1509" t="s">
        <v>1890</v>
      </c>
      <c r="BH221" s="1509" t="s">
        <v>1890</v>
      </c>
      <c r="BI221" s="1509" t="s">
        <v>1890</v>
      </c>
      <c r="BJ221" s="1509" t="s">
        <v>1890</v>
      </c>
      <c r="BK221" s="1509" t="s">
        <v>1890</v>
      </c>
      <c r="BL221" s="1509" t="s">
        <v>1890</v>
      </c>
      <c r="BM221" s="1509" t="s">
        <v>1890</v>
      </c>
      <c r="BN221" s="1509" t="s">
        <v>1890</v>
      </c>
      <c r="BO221" s="1509" t="s">
        <v>1890</v>
      </c>
      <c r="BP221" s="1509" t="s">
        <v>1890</v>
      </c>
      <c r="BQ221" s="1509" t="s">
        <v>1890</v>
      </c>
      <c r="BR221" s="1509" t="s">
        <v>1890</v>
      </c>
      <c r="BS221" s="1509" t="s">
        <v>1890</v>
      </c>
      <c r="BT221" s="1509" t="s">
        <v>1890</v>
      </c>
      <c r="BU221" s="1509" t="s">
        <v>1890</v>
      </c>
      <c r="BV221" s="1509" t="s">
        <v>1890</v>
      </c>
      <c r="BW221" s="1509" t="s">
        <v>1890</v>
      </c>
      <c r="BX221" s="1509" t="s">
        <v>1890</v>
      </c>
      <c r="BY221" s="1509" t="s">
        <v>1890</v>
      </c>
      <c r="BZ221" s="1509" t="s">
        <v>1890</v>
      </c>
      <c r="CA221" s="1509" t="s">
        <v>1890</v>
      </c>
      <c r="CB221" s="1509" t="s">
        <v>1890</v>
      </c>
      <c r="CC221" s="1509" t="s">
        <v>1890</v>
      </c>
      <c r="CD221" s="1509" t="s">
        <v>1890</v>
      </c>
      <c r="CE221" s="1509" t="s">
        <v>1890</v>
      </c>
      <c r="CF221" s="1509" t="s">
        <v>1890</v>
      </c>
      <c r="CG221" s="1509" t="s">
        <v>1890</v>
      </c>
      <c r="CH221" s="1509" t="s">
        <v>1890</v>
      </c>
      <c r="CI221" s="1509" t="s">
        <v>1890</v>
      </c>
      <c r="CJ221" s="1509" t="s">
        <v>1890</v>
      </c>
      <c r="CK221" s="1509" t="s">
        <v>1890</v>
      </c>
      <c r="CL221" s="1509" t="s">
        <v>1890</v>
      </c>
      <c r="CM221" s="1509" t="s">
        <v>1890</v>
      </c>
      <c r="CN221" s="1509" t="s">
        <v>1890</v>
      </c>
      <c r="CO221" s="1509" t="s">
        <v>1890</v>
      </c>
      <c r="CP221" s="1510" t="s">
        <v>1890</v>
      </c>
      <c r="CQ221" s="1508" t="s">
        <v>1890</v>
      </c>
      <c r="CR221" s="1508" t="s">
        <v>1890</v>
      </c>
      <c r="CS221" s="1508" t="s">
        <v>1890</v>
      </c>
      <c r="CT221" s="1508" t="s">
        <v>1890</v>
      </c>
      <c r="CU221" s="1508" t="s">
        <v>1890</v>
      </c>
      <c r="CV221" s="1508" t="s">
        <v>1890</v>
      </c>
      <c r="CW221" s="1508" t="s">
        <v>1890</v>
      </c>
      <c r="CX221" s="1508" t="s">
        <v>1890</v>
      </c>
      <c r="CY221" s="1508" t="s">
        <v>1890</v>
      </c>
      <c r="CZ221" s="1508" t="s">
        <v>1890</v>
      </c>
      <c r="DA221" s="1508" t="s">
        <v>1890</v>
      </c>
      <c r="DB221" s="1508" t="s">
        <v>1890</v>
      </c>
      <c r="DC221" s="1508" t="s">
        <v>1890</v>
      </c>
      <c r="DD221" s="1508" t="s">
        <v>1890</v>
      </c>
      <c r="DE221" s="1508" t="s">
        <v>1890</v>
      </c>
      <c r="DF221" s="1508" t="s">
        <v>1890</v>
      </c>
      <c r="DG221" s="1508" t="s">
        <v>1890</v>
      </c>
      <c r="DH221" s="1508" t="s">
        <v>1890</v>
      </c>
      <c r="DI221" s="1508" t="s">
        <v>1890</v>
      </c>
      <c r="DJ221" s="1508" t="s">
        <v>1890</v>
      </c>
      <c r="DK221" s="1508" t="s">
        <v>1890</v>
      </c>
      <c r="DL221" s="1508" t="s">
        <v>1890</v>
      </c>
      <c r="DM221" s="1508" t="s">
        <v>1890</v>
      </c>
      <c r="DN221" s="1508" t="s">
        <v>1890</v>
      </c>
      <c r="DO221" s="1508" t="s">
        <v>1890</v>
      </c>
      <c r="DP221" s="1508" t="s">
        <v>1890</v>
      </c>
      <c r="DQ221" s="1508" t="s">
        <v>1890</v>
      </c>
      <c r="DR221" s="1508" t="s">
        <v>1890</v>
      </c>
      <c r="DS221" s="1508" t="s">
        <v>1890</v>
      </c>
      <c r="DT221" s="1233" t="s">
        <v>1890</v>
      </c>
      <c r="DU221" s="1233" t="s">
        <v>1890</v>
      </c>
      <c r="DV221" s="1233" t="s">
        <v>1890</v>
      </c>
      <c r="DW221" s="1233" t="s">
        <v>1890</v>
      </c>
      <c r="DX221" s="1233" t="s">
        <v>1890</v>
      </c>
      <c r="DY221" s="1233" t="s">
        <v>1890</v>
      </c>
    </row>
    <row r="222" spans="2:129" ht="14.4" thickBot="1" x14ac:dyDescent="0.3">
      <c r="B222" s="1668"/>
      <c r="C222" s="1505" t="s">
        <v>1646</v>
      </c>
      <c r="D222" s="1439" t="s">
        <v>1793</v>
      </c>
      <c r="E222" s="1267" t="s">
        <v>820</v>
      </c>
      <c r="F222" s="1438" t="s">
        <v>1890</v>
      </c>
      <c r="G222" s="1438" t="s">
        <v>1890</v>
      </c>
      <c r="H222" s="1439" t="s">
        <v>84</v>
      </c>
      <c r="I222" s="1655" t="str">
        <f>IF(SUM(N221:CP221)&lt;&gt;0,SUM(N221:CP221),"")</f>
        <v/>
      </c>
      <c r="J222" s="1656"/>
      <c r="K222" s="1656"/>
      <c r="L222" s="1656"/>
      <c r="M222" s="1657"/>
      <c r="N222" s="1509" t="s">
        <v>1890</v>
      </c>
      <c r="O222" s="1509" t="s">
        <v>1890</v>
      </c>
      <c r="P222" s="1509" t="s">
        <v>1890</v>
      </c>
      <c r="Q222" s="1509" t="s">
        <v>1890</v>
      </c>
      <c r="R222" s="1509" t="s">
        <v>1890</v>
      </c>
      <c r="S222" s="1509" t="s">
        <v>1890</v>
      </c>
      <c r="T222" s="1509" t="s">
        <v>1890</v>
      </c>
      <c r="U222" s="1509" t="s">
        <v>1890</v>
      </c>
      <c r="V222" s="1509" t="s">
        <v>1890</v>
      </c>
      <c r="W222" s="1509" t="s">
        <v>1890</v>
      </c>
      <c r="X222" s="1509" t="s">
        <v>1890</v>
      </c>
      <c r="Y222" s="1509" t="s">
        <v>1890</v>
      </c>
      <c r="Z222" s="1509" t="s">
        <v>1890</v>
      </c>
      <c r="AA222" s="1509" t="s">
        <v>1890</v>
      </c>
      <c r="AB222" s="1509" t="s">
        <v>1890</v>
      </c>
      <c r="AC222" s="1509" t="s">
        <v>1890</v>
      </c>
      <c r="AD222" s="1509" t="s">
        <v>1890</v>
      </c>
      <c r="AE222" s="1509" t="s">
        <v>1890</v>
      </c>
      <c r="AF222" s="1509" t="s">
        <v>1890</v>
      </c>
      <c r="AG222" s="1509" t="s">
        <v>1890</v>
      </c>
      <c r="AH222" s="1509" t="s">
        <v>1890</v>
      </c>
      <c r="AI222" s="1509" t="s">
        <v>1890</v>
      </c>
      <c r="AJ222" s="1509" t="s">
        <v>1890</v>
      </c>
      <c r="AK222" s="1509" t="s">
        <v>1890</v>
      </c>
      <c r="AL222" s="1509" t="s">
        <v>1890</v>
      </c>
      <c r="AM222" s="1509" t="s">
        <v>1890</v>
      </c>
      <c r="AN222" s="1509" t="s">
        <v>1890</v>
      </c>
      <c r="AO222" s="1509" t="s">
        <v>1890</v>
      </c>
      <c r="AP222" s="1509" t="s">
        <v>1890</v>
      </c>
      <c r="AQ222" s="1509" t="s">
        <v>1890</v>
      </c>
      <c r="AR222" s="1509" t="s">
        <v>1890</v>
      </c>
      <c r="AS222" s="1509" t="s">
        <v>1890</v>
      </c>
      <c r="AT222" s="1509" t="s">
        <v>1890</v>
      </c>
      <c r="AU222" s="1509" t="s">
        <v>1890</v>
      </c>
      <c r="AV222" s="1509" t="s">
        <v>1890</v>
      </c>
      <c r="AW222" s="1509" t="s">
        <v>1890</v>
      </c>
      <c r="AX222" s="1509" t="s">
        <v>1890</v>
      </c>
      <c r="AY222" s="1509" t="s">
        <v>1890</v>
      </c>
      <c r="AZ222" s="1509" t="s">
        <v>1890</v>
      </c>
      <c r="BA222" s="1509" t="s">
        <v>1890</v>
      </c>
      <c r="BB222" s="1509" t="s">
        <v>1890</v>
      </c>
      <c r="BC222" s="1509" t="s">
        <v>1890</v>
      </c>
      <c r="BD222" s="1509" t="s">
        <v>1890</v>
      </c>
      <c r="BE222" s="1509" t="s">
        <v>1890</v>
      </c>
      <c r="BF222" s="1509" t="s">
        <v>1890</v>
      </c>
      <c r="BG222" s="1509" t="s">
        <v>1890</v>
      </c>
      <c r="BH222" s="1509" t="s">
        <v>1890</v>
      </c>
      <c r="BI222" s="1509" t="s">
        <v>1890</v>
      </c>
      <c r="BJ222" s="1509" t="s">
        <v>1890</v>
      </c>
      <c r="BK222" s="1509" t="s">
        <v>1890</v>
      </c>
      <c r="BL222" s="1509" t="s">
        <v>1890</v>
      </c>
      <c r="BM222" s="1509" t="s">
        <v>1890</v>
      </c>
      <c r="BN222" s="1509" t="s">
        <v>1890</v>
      </c>
      <c r="BO222" s="1509" t="s">
        <v>1890</v>
      </c>
      <c r="BP222" s="1509" t="s">
        <v>1890</v>
      </c>
      <c r="BQ222" s="1509" t="s">
        <v>1890</v>
      </c>
      <c r="BR222" s="1509" t="s">
        <v>1890</v>
      </c>
      <c r="BS222" s="1509" t="s">
        <v>1890</v>
      </c>
      <c r="BT222" s="1509" t="s">
        <v>1890</v>
      </c>
      <c r="BU222" s="1509" t="s">
        <v>1890</v>
      </c>
      <c r="BV222" s="1509" t="s">
        <v>1890</v>
      </c>
      <c r="BW222" s="1509" t="s">
        <v>1890</v>
      </c>
      <c r="BX222" s="1509" t="s">
        <v>1890</v>
      </c>
      <c r="BY222" s="1509" t="s">
        <v>1890</v>
      </c>
      <c r="BZ222" s="1509" t="s">
        <v>1890</v>
      </c>
      <c r="CA222" s="1509" t="s">
        <v>1890</v>
      </c>
      <c r="CB222" s="1509" t="s">
        <v>1890</v>
      </c>
      <c r="CC222" s="1509" t="s">
        <v>1890</v>
      </c>
      <c r="CD222" s="1509" t="s">
        <v>1890</v>
      </c>
      <c r="CE222" s="1509" t="s">
        <v>1890</v>
      </c>
      <c r="CF222" s="1509" t="s">
        <v>1890</v>
      </c>
      <c r="CG222" s="1509" t="s">
        <v>1890</v>
      </c>
      <c r="CH222" s="1509" t="s">
        <v>1890</v>
      </c>
      <c r="CI222" s="1509" t="s">
        <v>1890</v>
      </c>
      <c r="CJ222" s="1509" t="s">
        <v>1890</v>
      </c>
      <c r="CK222" s="1509" t="s">
        <v>1890</v>
      </c>
      <c r="CL222" s="1509" t="s">
        <v>1890</v>
      </c>
      <c r="CM222" s="1509" t="s">
        <v>1890</v>
      </c>
      <c r="CN222" s="1509" t="s">
        <v>1890</v>
      </c>
      <c r="CO222" s="1509" t="s">
        <v>1890</v>
      </c>
      <c r="CP222" s="1510" t="s">
        <v>1890</v>
      </c>
      <c r="CQ222" s="1508" t="s">
        <v>1890</v>
      </c>
      <c r="CR222" s="1508" t="s">
        <v>1890</v>
      </c>
      <c r="CS222" s="1508" t="s">
        <v>1890</v>
      </c>
      <c r="CT222" s="1508" t="s">
        <v>1890</v>
      </c>
      <c r="CU222" s="1508" t="s">
        <v>1890</v>
      </c>
      <c r="CV222" s="1508" t="s">
        <v>1890</v>
      </c>
      <c r="CW222" s="1508" t="s">
        <v>1890</v>
      </c>
      <c r="CX222" s="1508" t="s">
        <v>1890</v>
      </c>
      <c r="CY222" s="1508" t="s">
        <v>1890</v>
      </c>
      <c r="CZ222" s="1508" t="s">
        <v>1890</v>
      </c>
      <c r="DA222" s="1508" t="s">
        <v>1890</v>
      </c>
      <c r="DB222" s="1508" t="s">
        <v>1890</v>
      </c>
      <c r="DC222" s="1508" t="s">
        <v>1890</v>
      </c>
      <c r="DD222" s="1508" t="s">
        <v>1890</v>
      </c>
      <c r="DE222" s="1508" t="s">
        <v>1890</v>
      </c>
      <c r="DF222" s="1508" t="s">
        <v>1890</v>
      </c>
      <c r="DG222" s="1508" t="s">
        <v>1890</v>
      </c>
      <c r="DH222" s="1508" t="s">
        <v>1890</v>
      </c>
      <c r="DI222" s="1508" t="s">
        <v>1890</v>
      </c>
      <c r="DJ222" s="1508" t="s">
        <v>1890</v>
      </c>
      <c r="DK222" s="1508" t="s">
        <v>1890</v>
      </c>
      <c r="DL222" s="1508" t="s">
        <v>1890</v>
      </c>
      <c r="DM222" s="1508" t="s">
        <v>1890</v>
      </c>
      <c r="DN222" s="1508" t="s">
        <v>1890</v>
      </c>
      <c r="DO222" s="1508" t="s">
        <v>1890</v>
      </c>
      <c r="DP222" s="1508" t="s">
        <v>1890</v>
      </c>
      <c r="DQ222" s="1508" t="s">
        <v>1890</v>
      </c>
      <c r="DR222" s="1508" t="s">
        <v>1890</v>
      </c>
      <c r="DS222" s="1508" t="s">
        <v>1890</v>
      </c>
      <c r="DT222" s="1233" t="s">
        <v>1890</v>
      </c>
      <c r="DU222" s="1233" t="s">
        <v>1890</v>
      </c>
      <c r="DV222" s="1233" t="s">
        <v>1890</v>
      </c>
      <c r="DW222" s="1233" t="s">
        <v>1890</v>
      </c>
      <c r="DX222" s="1233" t="s">
        <v>1890</v>
      </c>
      <c r="DY222" s="1233" t="s">
        <v>1890</v>
      </c>
    </row>
    <row r="223" spans="2:129" x14ac:dyDescent="0.25">
      <c r="B223" s="1668"/>
      <c r="C223" s="1505" t="s">
        <v>1645</v>
      </c>
      <c r="D223" s="1439" t="s">
        <v>1788</v>
      </c>
      <c r="E223" s="1267" t="s">
        <v>815</v>
      </c>
      <c r="F223" s="1438" t="s">
        <v>1890</v>
      </c>
      <c r="G223" s="1438" t="s">
        <v>1890</v>
      </c>
      <c r="H223" s="1439" t="s">
        <v>84</v>
      </c>
      <c r="I223" s="1476" t="s">
        <v>1890</v>
      </c>
      <c r="J223" s="1477" t="s">
        <v>1890</v>
      </c>
      <c r="K223" s="1477" t="s">
        <v>1890</v>
      </c>
      <c r="L223" s="1477" t="s">
        <v>1890</v>
      </c>
      <c r="M223" s="1477" t="s">
        <v>1890</v>
      </c>
      <c r="N223" s="1509" t="s">
        <v>1890</v>
      </c>
      <c r="O223" s="1509" t="s">
        <v>1890</v>
      </c>
      <c r="P223" s="1509" t="s">
        <v>1890</v>
      </c>
      <c r="Q223" s="1509" t="s">
        <v>1890</v>
      </c>
      <c r="R223" s="1509" t="s">
        <v>1890</v>
      </c>
      <c r="S223" s="1509" t="s">
        <v>1890</v>
      </c>
      <c r="T223" s="1509" t="s">
        <v>1890</v>
      </c>
      <c r="U223" s="1509" t="s">
        <v>1890</v>
      </c>
      <c r="V223" s="1509" t="s">
        <v>1890</v>
      </c>
      <c r="W223" s="1509" t="s">
        <v>1890</v>
      </c>
      <c r="X223" s="1509" t="s">
        <v>1890</v>
      </c>
      <c r="Y223" s="1509" t="s">
        <v>1890</v>
      </c>
      <c r="Z223" s="1509" t="s">
        <v>1890</v>
      </c>
      <c r="AA223" s="1509" t="s">
        <v>1890</v>
      </c>
      <c r="AB223" s="1509" t="s">
        <v>1890</v>
      </c>
      <c r="AC223" s="1509" t="s">
        <v>1890</v>
      </c>
      <c r="AD223" s="1509" t="s">
        <v>1890</v>
      </c>
      <c r="AE223" s="1509" t="s">
        <v>1890</v>
      </c>
      <c r="AF223" s="1509" t="s">
        <v>1890</v>
      </c>
      <c r="AG223" s="1509" t="s">
        <v>1890</v>
      </c>
      <c r="AH223" s="1509" t="s">
        <v>1890</v>
      </c>
      <c r="AI223" s="1509" t="s">
        <v>1890</v>
      </c>
      <c r="AJ223" s="1509" t="s">
        <v>1890</v>
      </c>
      <c r="AK223" s="1509" t="s">
        <v>1890</v>
      </c>
      <c r="AL223" s="1509" t="s">
        <v>1890</v>
      </c>
      <c r="AM223" s="1509" t="s">
        <v>1890</v>
      </c>
      <c r="AN223" s="1509" t="s">
        <v>1890</v>
      </c>
      <c r="AO223" s="1509" t="s">
        <v>1890</v>
      </c>
      <c r="AP223" s="1509" t="s">
        <v>1890</v>
      </c>
      <c r="AQ223" s="1509" t="s">
        <v>1890</v>
      </c>
      <c r="AR223" s="1509" t="s">
        <v>1890</v>
      </c>
      <c r="AS223" s="1509" t="s">
        <v>1890</v>
      </c>
      <c r="AT223" s="1509" t="s">
        <v>1890</v>
      </c>
      <c r="AU223" s="1509" t="s">
        <v>1890</v>
      </c>
      <c r="AV223" s="1509" t="s">
        <v>1890</v>
      </c>
      <c r="AW223" s="1509" t="s">
        <v>1890</v>
      </c>
      <c r="AX223" s="1509" t="s">
        <v>1890</v>
      </c>
      <c r="AY223" s="1509" t="s">
        <v>1890</v>
      </c>
      <c r="AZ223" s="1509" t="s">
        <v>1890</v>
      </c>
      <c r="BA223" s="1509" t="s">
        <v>1890</v>
      </c>
      <c r="BB223" s="1509" t="s">
        <v>1890</v>
      </c>
      <c r="BC223" s="1509" t="s">
        <v>1890</v>
      </c>
      <c r="BD223" s="1509" t="s">
        <v>1890</v>
      </c>
      <c r="BE223" s="1509" t="s">
        <v>1890</v>
      </c>
      <c r="BF223" s="1509" t="s">
        <v>1890</v>
      </c>
      <c r="BG223" s="1509" t="s">
        <v>1890</v>
      </c>
      <c r="BH223" s="1509" t="s">
        <v>1890</v>
      </c>
      <c r="BI223" s="1509" t="s">
        <v>1890</v>
      </c>
      <c r="BJ223" s="1509" t="s">
        <v>1890</v>
      </c>
      <c r="BK223" s="1509" t="s">
        <v>1890</v>
      </c>
      <c r="BL223" s="1509" t="s">
        <v>1890</v>
      </c>
      <c r="BM223" s="1509" t="s">
        <v>1890</v>
      </c>
      <c r="BN223" s="1509" t="s">
        <v>1890</v>
      </c>
      <c r="BO223" s="1509" t="s">
        <v>1890</v>
      </c>
      <c r="BP223" s="1509" t="s">
        <v>1890</v>
      </c>
      <c r="BQ223" s="1509" t="s">
        <v>1890</v>
      </c>
      <c r="BR223" s="1509" t="s">
        <v>1890</v>
      </c>
      <c r="BS223" s="1509" t="s">
        <v>1890</v>
      </c>
      <c r="BT223" s="1509" t="s">
        <v>1890</v>
      </c>
      <c r="BU223" s="1509" t="s">
        <v>1890</v>
      </c>
      <c r="BV223" s="1509" t="s">
        <v>1890</v>
      </c>
      <c r="BW223" s="1509" t="s">
        <v>1890</v>
      </c>
      <c r="BX223" s="1509" t="s">
        <v>1890</v>
      </c>
      <c r="BY223" s="1509" t="s">
        <v>1890</v>
      </c>
      <c r="BZ223" s="1509" t="s">
        <v>1890</v>
      </c>
      <c r="CA223" s="1509" t="s">
        <v>1890</v>
      </c>
      <c r="CB223" s="1509" t="s">
        <v>1890</v>
      </c>
      <c r="CC223" s="1509" t="s">
        <v>1890</v>
      </c>
      <c r="CD223" s="1509" t="s">
        <v>1890</v>
      </c>
      <c r="CE223" s="1509" t="s">
        <v>1890</v>
      </c>
      <c r="CF223" s="1509" t="s">
        <v>1890</v>
      </c>
      <c r="CG223" s="1509" t="s">
        <v>1890</v>
      </c>
      <c r="CH223" s="1509" t="s">
        <v>1890</v>
      </c>
      <c r="CI223" s="1509" t="s">
        <v>1890</v>
      </c>
      <c r="CJ223" s="1509" t="s">
        <v>1890</v>
      </c>
      <c r="CK223" s="1509" t="s">
        <v>1890</v>
      </c>
      <c r="CL223" s="1509" t="s">
        <v>1890</v>
      </c>
      <c r="CM223" s="1509" t="s">
        <v>1890</v>
      </c>
      <c r="CN223" s="1509" t="s">
        <v>1890</v>
      </c>
      <c r="CO223" s="1509" t="s">
        <v>1890</v>
      </c>
      <c r="CP223" s="1510" t="s">
        <v>1890</v>
      </c>
      <c r="CQ223" s="1508" t="s">
        <v>1890</v>
      </c>
      <c r="CR223" s="1508" t="s">
        <v>1890</v>
      </c>
      <c r="CS223" s="1508" t="s">
        <v>1890</v>
      </c>
      <c r="CT223" s="1508" t="s">
        <v>1890</v>
      </c>
      <c r="CU223" s="1508" t="s">
        <v>1890</v>
      </c>
      <c r="CV223" s="1508" t="s">
        <v>1890</v>
      </c>
      <c r="CW223" s="1508" t="s">
        <v>1890</v>
      </c>
      <c r="CX223" s="1508" t="s">
        <v>1890</v>
      </c>
      <c r="CY223" s="1508" t="s">
        <v>1890</v>
      </c>
      <c r="CZ223" s="1508" t="s">
        <v>1890</v>
      </c>
      <c r="DA223" s="1508" t="s">
        <v>1890</v>
      </c>
      <c r="DB223" s="1508" t="s">
        <v>1890</v>
      </c>
      <c r="DC223" s="1508" t="s">
        <v>1890</v>
      </c>
      <c r="DD223" s="1508" t="s">
        <v>1890</v>
      </c>
      <c r="DE223" s="1508" t="s">
        <v>1890</v>
      </c>
      <c r="DF223" s="1508" t="s">
        <v>1890</v>
      </c>
      <c r="DG223" s="1508" t="s">
        <v>1890</v>
      </c>
      <c r="DH223" s="1508" t="s">
        <v>1890</v>
      </c>
      <c r="DI223" s="1508" t="s">
        <v>1890</v>
      </c>
      <c r="DJ223" s="1508" t="s">
        <v>1890</v>
      </c>
      <c r="DK223" s="1508" t="s">
        <v>1890</v>
      </c>
      <c r="DL223" s="1508" t="s">
        <v>1890</v>
      </c>
      <c r="DM223" s="1508" t="s">
        <v>1890</v>
      </c>
      <c r="DN223" s="1508" t="s">
        <v>1890</v>
      </c>
      <c r="DO223" s="1508" t="s">
        <v>1890</v>
      </c>
      <c r="DP223" s="1508" t="s">
        <v>1890</v>
      </c>
      <c r="DQ223" s="1508" t="s">
        <v>1890</v>
      </c>
      <c r="DR223" s="1508" t="s">
        <v>1890</v>
      </c>
      <c r="DS223" s="1508" t="s">
        <v>1890</v>
      </c>
      <c r="DT223" s="1233" t="s">
        <v>1890</v>
      </c>
      <c r="DU223" s="1233" t="s">
        <v>1890</v>
      </c>
      <c r="DV223" s="1233" t="s">
        <v>1890</v>
      </c>
      <c r="DW223" s="1233" t="s">
        <v>1890</v>
      </c>
      <c r="DX223" s="1233" t="s">
        <v>1890</v>
      </c>
      <c r="DY223" s="1233" t="s">
        <v>1890</v>
      </c>
    </row>
    <row r="224" spans="2:129" x14ac:dyDescent="0.25">
      <c r="B224" s="1668"/>
      <c r="C224" s="1505" t="s">
        <v>1645</v>
      </c>
      <c r="D224" s="1439" t="s">
        <v>1788</v>
      </c>
      <c r="E224" s="1267" t="s">
        <v>812</v>
      </c>
      <c r="F224" s="1438" t="s">
        <v>1890</v>
      </c>
      <c r="G224" s="1438" t="s">
        <v>1890</v>
      </c>
      <c r="H224" s="1439" t="s">
        <v>84</v>
      </c>
      <c r="I224" s="1476" t="s">
        <v>1890</v>
      </c>
      <c r="J224" s="1477" t="s">
        <v>1890</v>
      </c>
      <c r="K224" s="1477" t="s">
        <v>1890</v>
      </c>
      <c r="L224" s="1477" t="s">
        <v>1890</v>
      </c>
      <c r="M224" s="1477" t="s">
        <v>1890</v>
      </c>
      <c r="N224" s="1509" t="s">
        <v>1890</v>
      </c>
      <c r="O224" s="1509" t="s">
        <v>1890</v>
      </c>
      <c r="P224" s="1509" t="s">
        <v>1890</v>
      </c>
      <c r="Q224" s="1509" t="s">
        <v>1890</v>
      </c>
      <c r="R224" s="1509" t="s">
        <v>1890</v>
      </c>
      <c r="S224" s="1509" t="s">
        <v>1890</v>
      </c>
      <c r="T224" s="1509" t="s">
        <v>1890</v>
      </c>
      <c r="U224" s="1509" t="s">
        <v>1890</v>
      </c>
      <c r="V224" s="1509" t="s">
        <v>1890</v>
      </c>
      <c r="W224" s="1509" t="s">
        <v>1890</v>
      </c>
      <c r="X224" s="1509" t="s">
        <v>1890</v>
      </c>
      <c r="Y224" s="1509" t="s">
        <v>1890</v>
      </c>
      <c r="Z224" s="1509" t="s">
        <v>1890</v>
      </c>
      <c r="AA224" s="1509" t="s">
        <v>1890</v>
      </c>
      <c r="AB224" s="1509" t="s">
        <v>1890</v>
      </c>
      <c r="AC224" s="1509" t="s">
        <v>1890</v>
      </c>
      <c r="AD224" s="1509" t="s">
        <v>1890</v>
      </c>
      <c r="AE224" s="1509" t="s">
        <v>1890</v>
      </c>
      <c r="AF224" s="1509" t="s">
        <v>1890</v>
      </c>
      <c r="AG224" s="1509" t="s">
        <v>1890</v>
      </c>
      <c r="AH224" s="1509" t="s">
        <v>1890</v>
      </c>
      <c r="AI224" s="1509" t="s">
        <v>1890</v>
      </c>
      <c r="AJ224" s="1509" t="s">
        <v>1890</v>
      </c>
      <c r="AK224" s="1509" t="s">
        <v>1890</v>
      </c>
      <c r="AL224" s="1509" t="s">
        <v>1890</v>
      </c>
      <c r="AM224" s="1509" t="s">
        <v>1890</v>
      </c>
      <c r="AN224" s="1509" t="s">
        <v>1890</v>
      </c>
      <c r="AO224" s="1509" t="s">
        <v>1890</v>
      </c>
      <c r="AP224" s="1509" t="s">
        <v>1890</v>
      </c>
      <c r="AQ224" s="1509" t="s">
        <v>1890</v>
      </c>
      <c r="AR224" s="1509" t="s">
        <v>1890</v>
      </c>
      <c r="AS224" s="1509" t="s">
        <v>1890</v>
      </c>
      <c r="AT224" s="1509" t="s">
        <v>1890</v>
      </c>
      <c r="AU224" s="1509" t="s">
        <v>1890</v>
      </c>
      <c r="AV224" s="1509" t="s">
        <v>1890</v>
      </c>
      <c r="AW224" s="1509" t="s">
        <v>1890</v>
      </c>
      <c r="AX224" s="1509" t="s">
        <v>1890</v>
      </c>
      <c r="AY224" s="1509" t="s">
        <v>1890</v>
      </c>
      <c r="AZ224" s="1509" t="s">
        <v>1890</v>
      </c>
      <c r="BA224" s="1509" t="s">
        <v>1890</v>
      </c>
      <c r="BB224" s="1509" t="s">
        <v>1890</v>
      </c>
      <c r="BC224" s="1509" t="s">
        <v>1890</v>
      </c>
      <c r="BD224" s="1509" t="s">
        <v>1890</v>
      </c>
      <c r="BE224" s="1509" t="s">
        <v>1890</v>
      </c>
      <c r="BF224" s="1509" t="s">
        <v>1890</v>
      </c>
      <c r="BG224" s="1509" t="s">
        <v>1890</v>
      </c>
      <c r="BH224" s="1509" t="s">
        <v>1890</v>
      </c>
      <c r="BI224" s="1509" t="s">
        <v>1890</v>
      </c>
      <c r="BJ224" s="1509" t="s">
        <v>1890</v>
      </c>
      <c r="BK224" s="1509" t="s">
        <v>1890</v>
      </c>
      <c r="BL224" s="1509" t="s">
        <v>1890</v>
      </c>
      <c r="BM224" s="1509" t="s">
        <v>1890</v>
      </c>
      <c r="BN224" s="1509" t="s">
        <v>1890</v>
      </c>
      <c r="BO224" s="1509" t="s">
        <v>1890</v>
      </c>
      <c r="BP224" s="1509" t="s">
        <v>1890</v>
      </c>
      <c r="BQ224" s="1509" t="s">
        <v>1890</v>
      </c>
      <c r="BR224" s="1509" t="s">
        <v>1890</v>
      </c>
      <c r="BS224" s="1509" t="s">
        <v>1890</v>
      </c>
      <c r="BT224" s="1509" t="s">
        <v>1890</v>
      </c>
      <c r="BU224" s="1509" t="s">
        <v>1890</v>
      </c>
      <c r="BV224" s="1509" t="s">
        <v>1890</v>
      </c>
      <c r="BW224" s="1509" t="s">
        <v>1890</v>
      </c>
      <c r="BX224" s="1509" t="s">
        <v>1890</v>
      </c>
      <c r="BY224" s="1509" t="s">
        <v>1890</v>
      </c>
      <c r="BZ224" s="1509" t="s">
        <v>1890</v>
      </c>
      <c r="CA224" s="1509" t="s">
        <v>1890</v>
      </c>
      <c r="CB224" s="1509" t="s">
        <v>1890</v>
      </c>
      <c r="CC224" s="1509" t="s">
        <v>1890</v>
      </c>
      <c r="CD224" s="1509" t="s">
        <v>1890</v>
      </c>
      <c r="CE224" s="1509" t="s">
        <v>1890</v>
      </c>
      <c r="CF224" s="1509" t="s">
        <v>1890</v>
      </c>
      <c r="CG224" s="1509" t="s">
        <v>1890</v>
      </c>
      <c r="CH224" s="1509" t="s">
        <v>1890</v>
      </c>
      <c r="CI224" s="1509" t="s">
        <v>1890</v>
      </c>
      <c r="CJ224" s="1509" t="s">
        <v>1890</v>
      </c>
      <c r="CK224" s="1509" t="s">
        <v>1890</v>
      </c>
      <c r="CL224" s="1509" t="s">
        <v>1890</v>
      </c>
      <c r="CM224" s="1509" t="s">
        <v>1890</v>
      </c>
      <c r="CN224" s="1509" t="s">
        <v>1890</v>
      </c>
      <c r="CO224" s="1509" t="s">
        <v>1890</v>
      </c>
      <c r="CP224" s="1510" t="s">
        <v>1890</v>
      </c>
      <c r="CQ224" s="1508" t="s">
        <v>1890</v>
      </c>
      <c r="CR224" s="1508" t="s">
        <v>1890</v>
      </c>
      <c r="CS224" s="1508" t="s">
        <v>1890</v>
      </c>
      <c r="CT224" s="1508" t="s">
        <v>1890</v>
      </c>
      <c r="CU224" s="1508" t="s">
        <v>1890</v>
      </c>
      <c r="CV224" s="1508" t="s">
        <v>1890</v>
      </c>
      <c r="CW224" s="1508" t="s">
        <v>1890</v>
      </c>
      <c r="CX224" s="1508" t="s">
        <v>1890</v>
      </c>
      <c r="CY224" s="1508" t="s">
        <v>1890</v>
      </c>
      <c r="CZ224" s="1508" t="s">
        <v>1890</v>
      </c>
      <c r="DA224" s="1508" t="s">
        <v>1890</v>
      </c>
      <c r="DB224" s="1508" t="s">
        <v>1890</v>
      </c>
      <c r="DC224" s="1508" t="s">
        <v>1890</v>
      </c>
      <c r="DD224" s="1508" t="s">
        <v>1890</v>
      </c>
      <c r="DE224" s="1508" t="s">
        <v>1890</v>
      </c>
      <c r="DF224" s="1508" t="s">
        <v>1890</v>
      </c>
      <c r="DG224" s="1508" t="s">
        <v>1890</v>
      </c>
      <c r="DH224" s="1508" t="s">
        <v>1890</v>
      </c>
      <c r="DI224" s="1508" t="s">
        <v>1890</v>
      </c>
      <c r="DJ224" s="1508" t="s">
        <v>1890</v>
      </c>
      <c r="DK224" s="1508" t="s">
        <v>1890</v>
      </c>
      <c r="DL224" s="1508" t="s">
        <v>1890</v>
      </c>
      <c r="DM224" s="1508" t="s">
        <v>1890</v>
      </c>
      <c r="DN224" s="1508" t="s">
        <v>1890</v>
      </c>
      <c r="DO224" s="1508" t="s">
        <v>1890</v>
      </c>
      <c r="DP224" s="1508" t="s">
        <v>1890</v>
      </c>
      <c r="DQ224" s="1508" t="s">
        <v>1890</v>
      </c>
      <c r="DR224" s="1508" t="s">
        <v>1890</v>
      </c>
      <c r="DS224" s="1508" t="s">
        <v>1890</v>
      </c>
      <c r="DT224" s="1233" t="s">
        <v>1890</v>
      </c>
      <c r="DU224" s="1233" t="s">
        <v>1890</v>
      </c>
      <c r="DV224" s="1233" t="s">
        <v>1890</v>
      </c>
      <c r="DW224" s="1233" t="s">
        <v>1890</v>
      </c>
      <c r="DX224" s="1233" t="s">
        <v>1890</v>
      </c>
      <c r="DY224" s="1233" t="s">
        <v>1890</v>
      </c>
    </row>
    <row r="225" spans="2:129" x14ac:dyDescent="0.25">
      <c r="B225" s="1668"/>
      <c r="C225" s="1505" t="s">
        <v>1645</v>
      </c>
      <c r="D225" s="1439" t="s">
        <v>1788</v>
      </c>
      <c r="E225" s="1267" t="s">
        <v>813</v>
      </c>
      <c r="F225" s="1438" t="s">
        <v>1890</v>
      </c>
      <c r="G225" s="1438" t="s">
        <v>1890</v>
      </c>
      <c r="H225" s="1439" t="s">
        <v>84</v>
      </c>
      <c r="I225" s="1476" t="s">
        <v>1890</v>
      </c>
      <c r="J225" s="1477" t="s">
        <v>1890</v>
      </c>
      <c r="K225" s="1477" t="s">
        <v>1890</v>
      </c>
      <c r="L225" s="1477" t="s">
        <v>1890</v>
      </c>
      <c r="M225" s="1477" t="s">
        <v>1890</v>
      </c>
      <c r="N225" s="1509" t="s">
        <v>1890</v>
      </c>
      <c r="O225" s="1509" t="s">
        <v>1890</v>
      </c>
      <c r="P225" s="1509" t="s">
        <v>1890</v>
      </c>
      <c r="Q225" s="1509" t="s">
        <v>1890</v>
      </c>
      <c r="R225" s="1509" t="s">
        <v>1890</v>
      </c>
      <c r="S225" s="1509" t="s">
        <v>1890</v>
      </c>
      <c r="T225" s="1509" t="s">
        <v>1890</v>
      </c>
      <c r="U225" s="1509" t="s">
        <v>1890</v>
      </c>
      <c r="V225" s="1509" t="s">
        <v>1890</v>
      </c>
      <c r="W225" s="1509" t="s">
        <v>1890</v>
      </c>
      <c r="X225" s="1509" t="s">
        <v>1890</v>
      </c>
      <c r="Y225" s="1509" t="s">
        <v>1890</v>
      </c>
      <c r="Z225" s="1509" t="s">
        <v>1890</v>
      </c>
      <c r="AA225" s="1509" t="s">
        <v>1890</v>
      </c>
      <c r="AB225" s="1509" t="s">
        <v>1890</v>
      </c>
      <c r="AC225" s="1509" t="s">
        <v>1890</v>
      </c>
      <c r="AD225" s="1509" t="s">
        <v>1890</v>
      </c>
      <c r="AE225" s="1509" t="s">
        <v>1890</v>
      </c>
      <c r="AF225" s="1509" t="s">
        <v>1890</v>
      </c>
      <c r="AG225" s="1509" t="s">
        <v>1890</v>
      </c>
      <c r="AH225" s="1509" t="s">
        <v>1890</v>
      </c>
      <c r="AI225" s="1509" t="s">
        <v>1890</v>
      </c>
      <c r="AJ225" s="1509" t="s">
        <v>1890</v>
      </c>
      <c r="AK225" s="1509" t="s">
        <v>1890</v>
      </c>
      <c r="AL225" s="1509" t="s">
        <v>1890</v>
      </c>
      <c r="AM225" s="1509" t="s">
        <v>1890</v>
      </c>
      <c r="AN225" s="1509" t="s">
        <v>1890</v>
      </c>
      <c r="AO225" s="1509" t="s">
        <v>1890</v>
      </c>
      <c r="AP225" s="1509" t="s">
        <v>1890</v>
      </c>
      <c r="AQ225" s="1509" t="s">
        <v>1890</v>
      </c>
      <c r="AR225" s="1509" t="s">
        <v>1890</v>
      </c>
      <c r="AS225" s="1509" t="s">
        <v>1890</v>
      </c>
      <c r="AT225" s="1509" t="s">
        <v>1890</v>
      </c>
      <c r="AU225" s="1509" t="s">
        <v>1890</v>
      </c>
      <c r="AV225" s="1509" t="s">
        <v>1890</v>
      </c>
      <c r="AW225" s="1509" t="s">
        <v>1890</v>
      </c>
      <c r="AX225" s="1509" t="s">
        <v>1890</v>
      </c>
      <c r="AY225" s="1509" t="s">
        <v>1890</v>
      </c>
      <c r="AZ225" s="1509" t="s">
        <v>1890</v>
      </c>
      <c r="BA225" s="1509" t="s">
        <v>1890</v>
      </c>
      <c r="BB225" s="1509" t="s">
        <v>1890</v>
      </c>
      <c r="BC225" s="1509" t="s">
        <v>1890</v>
      </c>
      <c r="BD225" s="1509" t="s">
        <v>1890</v>
      </c>
      <c r="BE225" s="1509" t="s">
        <v>1890</v>
      </c>
      <c r="BF225" s="1509" t="s">
        <v>1890</v>
      </c>
      <c r="BG225" s="1509" t="s">
        <v>1890</v>
      </c>
      <c r="BH225" s="1509" t="s">
        <v>1890</v>
      </c>
      <c r="BI225" s="1509" t="s">
        <v>1890</v>
      </c>
      <c r="BJ225" s="1509" t="s">
        <v>1890</v>
      </c>
      <c r="BK225" s="1509" t="s">
        <v>1890</v>
      </c>
      <c r="BL225" s="1509" t="s">
        <v>1890</v>
      </c>
      <c r="BM225" s="1509" t="s">
        <v>1890</v>
      </c>
      <c r="BN225" s="1509" t="s">
        <v>1890</v>
      </c>
      <c r="BO225" s="1509" t="s">
        <v>1890</v>
      </c>
      <c r="BP225" s="1509" t="s">
        <v>1890</v>
      </c>
      <c r="BQ225" s="1509" t="s">
        <v>1890</v>
      </c>
      <c r="BR225" s="1509" t="s">
        <v>1890</v>
      </c>
      <c r="BS225" s="1509" t="s">
        <v>1890</v>
      </c>
      <c r="BT225" s="1509" t="s">
        <v>1890</v>
      </c>
      <c r="BU225" s="1509" t="s">
        <v>1890</v>
      </c>
      <c r="BV225" s="1509" t="s">
        <v>1890</v>
      </c>
      <c r="BW225" s="1509" t="s">
        <v>1890</v>
      </c>
      <c r="BX225" s="1509" t="s">
        <v>1890</v>
      </c>
      <c r="BY225" s="1509" t="s">
        <v>1890</v>
      </c>
      <c r="BZ225" s="1509" t="s">
        <v>1890</v>
      </c>
      <c r="CA225" s="1509" t="s">
        <v>1890</v>
      </c>
      <c r="CB225" s="1509" t="s">
        <v>1890</v>
      </c>
      <c r="CC225" s="1509" t="s">
        <v>1890</v>
      </c>
      <c r="CD225" s="1509" t="s">
        <v>1890</v>
      </c>
      <c r="CE225" s="1509" t="s">
        <v>1890</v>
      </c>
      <c r="CF225" s="1509" t="s">
        <v>1890</v>
      </c>
      <c r="CG225" s="1509" t="s">
        <v>1890</v>
      </c>
      <c r="CH225" s="1509" t="s">
        <v>1890</v>
      </c>
      <c r="CI225" s="1509" t="s">
        <v>1890</v>
      </c>
      <c r="CJ225" s="1509" t="s">
        <v>1890</v>
      </c>
      <c r="CK225" s="1509" t="s">
        <v>1890</v>
      </c>
      <c r="CL225" s="1509" t="s">
        <v>1890</v>
      </c>
      <c r="CM225" s="1509" t="s">
        <v>1890</v>
      </c>
      <c r="CN225" s="1509" t="s">
        <v>1890</v>
      </c>
      <c r="CO225" s="1509" t="s">
        <v>1890</v>
      </c>
      <c r="CP225" s="1510" t="s">
        <v>1890</v>
      </c>
      <c r="CQ225" s="1508" t="s">
        <v>1890</v>
      </c>
      <c r="CR225" s="1508" t="s">
        <v>1890</v>
      </c>
      <c r="CS225" s="1508" t="s">
        <v>1890</v>
      </c>
      <c r="CT225" s="1508" t="s">
        <v>1890</v>
      </c>
      <c r="CU225" s="1508" t="s">
        <v>1890</v>
      </c>
      <c r="CV225" s="1508" t="s">
        <v>1890</v>
      </c>
      <c r="CW225" s="1508" t="s">
        <v>1890</v>
      </c>
      <c r="CX225" s="1508" t="s">
        <v>1890</v>
      </c>
      <c r="CY225" s="1508" t="s">
        <v>1890</v>
      </c>
      <c r="CZ225" s="1508" t="s">
        <v>1890</v>
      </c>
      <c r="DA225" s="1508" t="s">
        <v>1890</v>
      </c>
      <c r="DB225" s="1508" t="s">
        <v>1890</v>
      </c>
      <c r="DC225" s="1508" t="s">
        <v>1890</v>
      </c>
      <c r="DD225" s="1508" t="s">
        <v>1890</v>
      </c>
      <c r="DE225" s="1508" t="s">
        <v>1890</v>
      </c>
      <c r="DF225" s="1508" t="s">
        <v>1890</v>
      </c>
      <c r="DG225" s="1508" t="s">
        <v>1890</v>
      </c>
      <c r="DH225" s="1508" t="s">
        <v>1890</v>
      </c>
      <c r="DI225" s="1508" t="s">
        <v>1890</v>
      </c>
      <c r="DJ225" s="1508" t="s">
        <v>1890</v>
      </c>
      <c r="DK225" s="1508" t="s">
        <v>1890</v>
      </c>
      <c r="DL225" s="1508" t="s">
        <v>1890</v>
      </c>
      <c r="DM225" s="1508" t="s">
        <v>1890</v>
      </c>
      <c r="DN225" s="1508" t="s">
        <v>1890</v>
      </c>
      <c r="DO225" s="1508" t="s">
        <v>1890</v>
      </c>
      <c r="DP225" s="1508" t="s">
        <v>1890</v>
      </c>
      <c r="DQ225" s="1508" t="s">
        <v>1890</v>
      </c>
      <c r="DR225" s="1508" t="s">
        <v>1890</v>
      </c>
      <c r="DS225" s="1508" t="s">
        <v>1890</v>
      </c>
      <c r="DT225" s="1233" t="s">
        <v>1890</v>
      </c>
      <c r="DU225" s="1233" t="s">
        <v>1890</v>
      </c>
      <c r="DV225" s="1233" t="s">
        <v>1890</v>
      </c>
      <c r="DW225" s="1233" t="s">
        <v>1890</v>
      </c>
      <c r="DX225" s="1233" t="s">
        <v>1890</v>
      </c>
      <c r="DY225" s="1233" t="s">
        <v>1890</v>
      </c>
    </row>
    <row r="226" spans="2:129" x14ac:dyDescent="0.25">
      <c r="B226" s="1668"/>
      <c r="C226" s="1505" t="s">
        <v>1645</v>
      </c>
      <c r="D226" s="1439" t="s">
        <v>1788</v>
      </c>
      <c r="E226" s="1267" t="s">
        <v>831</v>
      </c>
      <c r="F226" s="1438" t="s">
        <v>1890</v>
      </c>
      <c r="G226" s="1438" t="s">
        <v>1890</v>
      </c>
      <c r="H226" s="1439" t="s">
        <v>84</v>
      </c>
      <c r="I226" s="1476" t="s">
        <v>1890</v>
      </c>
      <c r="J226" s="1477" t="s">
        <v>1890</v>
      </c>
      <c r="K226" s="1477" t="s">
        <v>1890</v>
      </c>
      <c r="L226" s="1477" t="s">
        <v>1890</v>
      </c>
      <c r="M226" s="1477" t="s">
        <v>1890</v>
      </c>
      <c r="N226" s="1509" t="s">
        <v>1890</v>
      </c>
      <c r="O226" s="1509">
        <v>3.5000000000000003E-2</v>
      </c>
      <c r="P226" s="1509">
        <v>3.5000000000000003E-2</v>
      </c>
      <c r="Q226" s="1509">
        <v>3.5000000000000003E-2</v>
      </c>
      <c r="R226" s="1509">
        <v>3.5000000000000003E-2</v>
      </c>
      <c r="S226" s="1509">
        <v>3.5000000000000003E-2</v>
      </c>
      <c r="T226" s="1509">
        <v>3.5000000000000003E-2</v>
      </c>
      <c r="U226" s="1509">
        <v>3.5000000000000003E-2</v>
      </c>
      <c r="V226" s="1509">
        <v>3.5000000000000003E-2</v>
      </c>
      <c r="W226" s="1509">
        <v>3.5000000000000003E-2</v>
      </c>
      <c r="X226" s="1509">
        <v>3.5000000000000003E-2</v>
      </c>
      <c r="Y226" s="1509">
        <v>3.5000000000000003E-2</v>
      </c>
      <c r="Z226" s="1509">
        <v>3.5000000000000003E-2</v>
      </c>
      <c r="AA226" s="1509">
        <v>3.5000000000000003E-2</v>
      </c>
      <c r="AB226" s="1509">
        <v>3.5000000000000003E-2</v>
      </c>
      <c r="AC226" s="1509">
        <v>3.5000000000000003E-2</v>
      </c>
      <c r="AD226" s="1509">
        <v>3.5000000000000003E-2</v>
      </c>
      <c r="AE226" s="1509">
        <v>3.5000000000000003E-2</v>
      </c>
      <c r="AF226" s="1509">
        <v>3.5000000000000003E-2</v>
      </c>
      <c r="AG226" s="1509">
        <v>3.5000000000000003E-2</v>
      </c>
      <c r="AH226" s="1509">
        <v>3.5000000000000003E-2</v>
      </c>
      <c r="AI226" s="1509">
        <v>3.5000000000000003E-2</v>
      </c>
      <c r="AJ226" s="1509">
        <v>3.5000000000000003E-2</v>
      </c>
      <c r="AK226" s="1509">
        <v>3.5000000000000003E-2</v>
      </c>
      <c r="AL226" s="1509">
        <v>3.5000000000000003E-2</v>
      </c>
      <c r="AM226" s="1509">
        <v>3.5000000000000003E-2</v>
      </c>
      <c r="AN226" s="1509">
        <v>3.5000000000000003E-2</v>
      </c>
      <c r="AO226" s="1509">
        <v>3.5000000000000003E-2</v>
      </c>
      <c r="AP226" s="1509">
        <v>3.5000000000000003E-2</v>
      </c>
      <c r="AQ226" s="1509">
        <v>3.5000000000000003E-2</v>
      </c>
      <c r="AR226" s="1509">
        <v>3.5000000000000003E-2</v>
      </c>
      <c r="AS226" s="1509">
        <v>0.03</v>
      </c>
      <c r="AT226" s="1509">
        <v>0.03</v>
      </c>
      <c r="AU226" s="1509">
        <v>0.03</v>
      </c>
      <c r="AV226" s="1509">
        <v>0.03</v>
      </c>
      <c r="AW226" s="1509">
        <v>0.03</v>
      </c>
      <c r="AX226" s="1509">
        <v>0.03</v>
      </c>
      <c r="AY226" s="1509">
        <v>0.03</v>
      </c>
      <c r="AZ226" s="1509">
        <v>0.03</v>
      </c>
      <c r="BA226" s="1509">
        <v>0.03</v>
      </c>
      <c r="BB226" s="1509">
        <v>0.03</v>
      </c>
      <c r="BC226" s="1509">
        <v>0.03</v>
      </c>
      <c r="BD226" s="1509">
        <v>0.03</v>
      </c>
      <c r="BE226" s="1509">
        <v>0.03</v>
      </c>
      <c r="BF226" s="1509">
        <v>0.03</v>
      </c>
      <c r="BG226" s="1509">
        <v>0.03</v>
      </c>
      <c r="BH226" s="1509">
        <v>0.03</v>
      </c>
      <c r="BI226" s="1509">
        <v>0.03</v>
      </c>
      <c r="BJ226" s="1509">
        <v>0.03</v>
      </c>
      <c r="BK226" s="1509">
        <v>0.03</v>
      </c>
      <c r="BL226" s="1509">
        <v>0.03</v>
      </c>
      <c r="BM226" s="1509">
        <v>0.03</v>
      </c>
      <c r="BN226" s="1509">
        <v>0.03</v>
      </c>
      <c r="BO226" s="1509">
        <v>0.03</v>
      </c>
      <c r="BP226" s="1509">
        <v>0.03</v>
      </c>
      <c r="BQ226" s="1509">
        <v>0.03</v>
      </c>
      <c r="BR226" s="1509">
        <v>0.03</v>
      </c>
      <c r="BS226" s="1509">
        <v>0.03</v>
      </c>
      <c r="BT226" s="1509">
        <v>0.03</v>
      </c>
      <c r="BU226" s="1509">
        <v>0.03</v>
      </c>
      <c r="BV226" s="1509">
        <v>0.03</v>
      </c>
      <c r="BW226" s="1509">
        <v>0.03</v>
      </c>
      <c r="BX226" s="1509">
        <v>0.03</v>
      </c>
      <c r="BY226" s="1509">
        <v>0.03</v>
      </c>
      <c r="BZ226" s="1509">
        <v>0.03</v>
      </c>
      <c r="CA226" s="1509">
        <v>0.03</v>
      </c>
      <c r="CB226" s="1509">
        <v>0.03</v>
      </c>
      <c r="CC226" s="1509">
        <v>0.03</v>
      </c>
      <c r="CD226" s="1509">
        <v>0.03</v>
      </c>
      <c r="CE226" s="1509">
        <v>0.03</v>
      </c>
      <c r="CF226" s="1509">
        <v>0.03</v>
      </c>
      <c r="CG226" s="1509">
        <v>0.03</v>
      </c>
      <c r="CH226" s="1509">
        <v>0.03</v>
      </c>
      <c r="CI226" s="1509">
        <v>0.03</v>
      </c>
      <c r="CJ226" s="1509">
        <v>0.03</v>
      </c>
      <c r="CK226" s="1509">
        <v>0.03</v>
      </c>
      <c r="CL226" s="1509">
        <v>2.5000000000000001E-2</v>
      </c>
      <c r="CM226" s="1509">
        <v>2.5000000000000001E-2</v>
      </c>
      <c r="CN226" s="1509">
        <v>2.5000000000000001E-2</v>
      </c>
      <c r="CO226" s="1509">
        <v>2.5000000000000001E-2</v>
      </c>
      <c r="CP226" s="1510">
        <v>2.5000000000000001E-2</v>
      </c>
      <c r="CQ226" s="1508" t="s">
        <v>1890</v>
      </c>
      <c r="CR226" s="1508" t="s">
        <v>1890</v>
      </c>
      <c r="CS226" s="1508" t="s">
        <v>1890</v>
      </c>
      <c r="CT226" s="1508" t="s">
        <v>1890</v>
      </c>
      <c r="CU226" s="1508" t="s">
        <v>1890</v>
      </c>
      <c r="CV226" s="1508" t="s">
        <v>1890</v>
      </c>
      <c r="CW226" s="1508" t="s">
        <v>1890</v>
      </c>
      <c r="CX226" s="1508" t="s">
        <v>1890</v>
      </c>
      <c r="CY226" s="1508" t="s">
        <v>1890</v>
      </c>
      <c r="CZ226" s="1508" t="s">
        <v>1890</v>
      </c>
      <c r="DA226" s="1508" t="s">
        <v>1890</v>
      </c>
      <c r="DB226" s="1508" t="s">
        <v>1890</v>
      </c>
      <c r="DC226" s="1508" t="s">
        <v>1890</v>
      </c>
      <c r="DD226" s="1508" t="s">
        <v>1890</v>
      </c>
      <c r="DE226" s="1508" t="s">
        <v>1890</v>
      </c>
      <c r="DF226" s="1508" t="s">
        <v>1890</v>
      </c>
      <c r="DG226" s="1508" t="s">
        <v>1890</v>
      </c>
      <c r="DH226" s="1508" t="s">
        <v>1890</v>
      </c>
      <c r="DI226" s="1508" t="s">
        <v>1890</v>
      </c>
      <c r="DJ226" s="1508" t="s">
        <v>1890</v>
      </c>
      <c r="DK226" s="1508" t="s">
        <v>1890</v>
      </c>
      <c r="DL226" s="1508" t="s">
        <v>1890</v>
      </c>
      <c r="DM226" s="1508" t="s">
        <v>1890</v>
      </c>
      <c r="DN226" s="1508" t="s">
        <v>1890</v>
      </c>
      <c r="DO226" s="1508" t="s">
        <v>1890</v>
      </c>
      <c r="DP226" s="1508" t="s">
        <v>1890</v>
      </c>
      <c r="DQ226" s="1508" t="s">
        <v>1890</v>
      </c>
      <c r="DR226" s="1508" t="s">
        <v>1890</v>
      </c>
      <c r="DS226" s="1508" t="s">
        <v>1890</v>
      </c>
      <c r="DT226" s="1233" t="s">
        <v>1890</v>
      </c>
      <c r="DU226" s="1233" t="s">
        <v>1890</v>
      </c>
      <c r="DV226" s="1233" t="s">
        <v>1890</v>
      </c>
      <c r="DW226" s="1233" t="s">
        <v>1890</v>
      </c>
      <c r="DX226" s="1233" t="s">
        <v>1890</v>
      </c>
      <c r="DY226" s="1233" t="s">
        <v>1890</v>
      </c>
    </row>
    <row r="227" spans="2:129" x14ac:dyDescent="0.25">
      <c r="B227" s="1668"/>
      <c r="C227" s="1505" t="s">
        <v>1645</v>
      </c>
      <c r="D227" s="1439" t="s">
        <v>1788</v>
      </c>
      <c r="E227" s="1267" t="s">
        <v>814</v>
      </c>
      <c r="F227" s="1438" t="s">
        <v>1890</v>
      </c>
      <c r="G227" s="1438" t="s">
        <v>1890</v>
      </c>
      <c r="H227" s="1439" t="s">
        <v>84</v>
      </c>
      <c r="I227" s="1476" t="s">
        <v>1890</v>
      </c>
      <c r="J227" s="1477" t="s">
        <v>1890</v>
      </c>
      <c r="K227" s="1477" t="s">
        <v>1890</v>
      </c>
      <c r="L227" s="1477" t="s">
        <v>1890</v>
      </c>
      <c r="M227" s="1477" t="s">
        <v>1890</v>
      </c>
      <c r="N227" s="1509" t="s">
        <v>1890</v>
      </c>
      <c r="O227" s="1509">
        <v>0.96618357487922713</v>
      </c>
      <c r="P227" s="1509">
        <v>0.93351070036640305</v>
      </c>
      <c r="Q227" s="1509">
        <v>0.90194270566802237</v>
      </c>
      <c r="R227" s="1509">
        <v>0.87144222769857238</v>
      </c>
      <c r="S227" s="1509">
        <v>0.84197316685852408</v>
      </c>
      <c r="T227" s="1509">
        <v>0.81350064430775282</v>
      </c>
      <c r="U227" s="1509">
        <v>0.78599096068381924</v>
      </c>
      <c r="V227" s="1509">
        <v>0.75941155621625056</v>
      </c>
      <c r="W227" s="1509">
        <v>0.73373097218961414</v>
      </c>
      <c r="X227" s="1509">
        <v>0.70891881370977217</v>
      </c>
      <c r="Y227" s="1509">
        <v>0.68494571372924851</v>
      </c>
      <c r="Z227" s="1509">
        <v>0.66178329828912907</v>
      </c>
      <c r="AA227" s="1509">
        <v>0.63940415293635666</v>
      </c>
      <c r="AB227" s="1509">
        <v>0.61778179027667313</v>
      </c>
      <c r="AC227" s="1509">
        <v>0.59689061862480497</v>
      </c>
      <c r="AD227" s="1509">
        <v>0.57670591171478747</v>
      </c>
      <c r="AE227" s="1509">
        <v>0.55720377943457733</v>
      </c>
      <c r="AF227" s="1509">
        <v>0.53836113955031628</v>
      </c>
      <c r="AG227" s="1509">
        <v>0.520155690386779</v>
      </c>
      <c r="AH227" s="1509">
        <v>0.50256588443167061</v>
      </c>
      <c r="AI227" s="1509">
        <v>0.48557090283253201</v>
      </c>
      <c r="AJ227" s="1509">
        <v>0.46915063075606961</v>
      </c>
      <c r="AK227" s="1509">
        <v>0.45328563358074364</v>
      </c>
      <c r="AL227" s="1509">
        <v>0.43795713389443836</v>
      </c>
      <c r="AM227" s="1509">
        <v>0.42314698926998878</v>
      </c>
      <c r="AN227" s="1509">
        <v>0.40883767079225974</v>
      </c>
      <c r="AO227" s="1509">
        <v>0.39501224231136212</v>
      </c>
      <c r="AP227" s="1509">
        <v>0.38165434039745133</v>
      </c>
      <c r="AQ227" s="1509">
        <v>0.36874815497338298</v>
      </c>
      <c r="AR227" s="1509">
        <v>0.35627841060230242</v>
      </c>
      <c r="AS227" s="1509">
        <v>0.3459013695167984</v>
      </c>
      <c r="AT227" s="1509">
        <v>0.33582657234640623</v>
      </c>
      <c r="AU227" s="1509">
        <v>0.32604521587029728</v>
      </c>
      <c r="AV227" s="1509">
        <v>0.31654875327213333</v>
      </c>
      <c r="AW227" s="1509">
        <v>0.30732888667197411</v>
      </c>
      <c r="AX227" s="1509">
        <v>0.29837755987570302</v>
      </c>
      <c r="AY227" s="1509">
        <v>0.28968695133563405</v>
      </c>
      <c r="AZ227" s="1509">
        <v>0.28124946731614947</v>
      </c>
      <c r="BA227" s="1509">
        <v>0.27305773525839755</v>
      </c>
      <c r="BB227" s="1509">
        <v>0.26510459733825009</v>
      </c>
      <c r="BC227" s="1509">
        <v>0.25738310421189325</v>
      </c>
      <c r="BD227" s="1509">
        <v>0.24988650894358566</v>
      </c>
      <c r="BE227" s="1509">
        <v>0.24260826111027742</v>
      </c>
      <c r="BF227" s="1509">
        <v>0.23554200107793916</v>
      </c>
      <c r="BG227" s="1509">
        <v>0.22868155444460117</v>
      </c>
      <c r="BH227" s="1509">
        <v>0.22202092664524387</v>
      </c>
      <c r="BI227" s="1509">
        <v>0.215554297713829</v>
      </c>
      <c r="BJ227" s="1509">
        <v>0.20927601719789227</v>
      </c>
      <c r="BK227" s="1509">
        <v>0.20318059922125464</v>
      </c>
      <c r="BL227" s="1509">
        <v>0.19726271769053846</v>
      </c>
      <c r="BM227" s="1509">
        <v>0.19151720164129948</v>
      </c>
      <c r="BN227" s="1509">
        <v>0.18593903071970824</v>
      </c>
      <c r="BO227" s="1509">
        <v>0.18052333079583327</v>
      </c>
      <c r="BP227" s="1509">
        <v>0.17526536970469248</v>
      </c>
      <c r="BQ227" s="1509">
        <v>0.17016055311135189</v>
      </c>
      <c r="BR227" s="1509">
        <v>0.16520442049645817</v>
      </c>
      <c r="BS227" s="1509">
        <v>0.16039264125869726</v>
      </c>
      <c r="BT227" s="1509">
        <v>0.15572101093077401</v>
      </c>
      <c r="BU227" s="1509">
        <v>0.15118544750560586</v>
      </c>
      <c r="BV227" s="1509">
        <v>0.14678198786952024</v>
      </c>
      <c r="BW227" s="1509">
        <v>0.14250678433934003</v>
      </c>
      <c r="BX227" s="1509">
        <v>0.13835610130033013</v>
      </c>
      <c r="BY227" s="1509">
        <v>0.13432631194206807</v>
      </c>
      <c r="BZ227" s="1509">
        <v>0.13041389508938647</v>
      </c>
      <c r="CA227" s="1509">
        <v>0.12661543212561796</v>
      </c>
      <c r="CB227" s="1509">
        <v>0.12292760400545433</v>
      </c>
      <c r="CC227" s="1509">
        <v>0.11934718835481004</v>
      </c>
      <c r="CD227" s="1509">
        <v>0.11587105665515537</v>
      </c>
      <c r="CE227" s="1509">
        <v>0.11249617150985959</v>
      </c>
      <c r="CF227" s="1509">
        <v>0.10921958399015494</v>
      </c>
      <c r="CG227" s="1509">
        <v>0.10603843105840287</v>
      </c>
      <c r="CH227" s="1509">
        <v>0.10294993306641054</v>
      </c>
      <c r="CI227" s="1509">
        <v>9.9951391326612168E-2</v>
      </c>
      <c r="CJ227" s="1509">
        <v>9.7040185753992411E-2</v>
      </c>
      <c r="CK227" s="1509">
        <v>9.4213772576691654E-2</v>
      </c>
      <c r="CL227" s="1509">
        <v>9.1915875684577236E-2</v>
      </c>
      <c r="CM227" s="1509">
        <v>8.9674025058124135E-2</v>
      </c>
      <c r="CN227" s="1509">
        <v>8.7486853715243049E-2</v>
      </c>
      <c r="CO227" s="1509">
        <v>8.5353028014871282E-2</v>
      </c>
      <c r="CP227" s="1510">
        <v>8.3271246843776875E-2</v>
      </c>
      <c r="CQ227" s="1508" t="s">
        <v>1890</v>
      </c>
      <c r="CR227" s="1508" t="s">
        <v>1890</v>
      </c>
      <c r="CS227" s="1508" t="s">
        <v>1890</v>
      </c>
      <c r="CT227" s="1508" t="s">
        <v>1890</v>
      </c>
      <c r="CU227" s="1508" t="s">
        <v>1890</v>
      </c>
      <c r="CV227" s="1508" t="s">
        <v>1890</v>
      </c>
      <c r="CW227" s="1508" t="s">
        <v>1890</v>
      </c>
      <c r="CX227" s="1508" t="s">
        <v>1890</v>
      </c>
      <c r="CY227" s="1508" t="s">
        <v>1890</v>
      </c>
      <c r="CZ227" s="1508" t="s">
        <v>1890</v>
      </c>
      <c r="DA227" s="1508" t="s">
        <v>1890</v>
      </c>
      <c r="DB227" s="1508" t="s">
        <v>1890</v>
      </c>
      <c r="DC227" s="1508" t="s">
        <v>1890</v>
      </c>
      <c r="DD227" s="1508" t="s">
        <v>1890</v>
      </c>
      <c r="DE227" s="1508" t="s">
        <v>1890</v>
      </c>
      <c r="DF227" s="1508" t="s">
        <v>1890</v>
      </c>
      <c r="DG227" s="1508" t="s">
        <v>1890</v>
      </c>
      <c r="DH227" s="1508" t="s">
        <v>1890</v>
      </c>
      <c r="DI227" s="1508" t="s">
        <v>1890</v>
      </c>
      <c r="DJ227" s="1508" t="s">
        <v>1890</v>
      </c>
      <c r="DK227" s="1508" t="s">
        <v>1890</v>
      </c>
      <c r="DL227" s="1508" t="s">
        <v>1890</v>
      </c>
      <c r="DM227" s="1508" t="s">
        <v>1890</v>
      </c>
      <c r="DN227" s="1508" t="s">
        <v>1890</v>
      </c>
      <c r="DO227" s="1508" t="s">
        <v>1890</v>
      </c>
      <c r="DP227" s="1508" t="s">
        <v>1890</v>
      </c>
      <c r="DQ227" s="1508" t="s">
        <v>1890</v>
      </c>
      <c r="DR227" s="1508" t="s">
        <v>1890</v>
      </c>
      <c r="DS227" s="1508" t="s">
        <v>1890</v>
      </c>
      <c r="DT227" s="1233" t="s">
        <v>1890</v>
      </c>
      <c r="DU227" s="1233" t="s">
        <v>1890</v>
      </c>
      <c r="DV227" s="1233" t="s">
        <v>1890</v>
      </c>
      <c r="DW227" s="1233" t="s">
        <v>1890</v>
      </c>
      <c r="DX227" s="1233" t="s">
        <v>1890</v>
      </c>
      <c r="DY227" s="1233" t="s">
        <v>1890</v>
      </c>
    </row>
    <row r="228" spans="2:129" x14ac:dyDescent="0.25">
      <c r="B228" s="1668"/>
      <c r="C228" s="1505" t="s">
        <v>1645</v>
      </c>
      <c r="D228" s="1439" t="s">
        <v>1788</v>
      </c>
      <c r="E228" s="1267" t="s">
        <v>815</v>
      </c>
      <c r="F228" s="1438" t="s">
        <v>816</v>
      </c>
      <c r="G228" s="1438" t="s">
        <v>1890</v>
      </c>
      <c r="H228" s="1439" t="s">
        <v>817</v>
      </c>
      <c r="I228" s="1476" t="s">
        <v>1890</v>
      </c>
      <c r="J228" s="1477" t="s">
        <v>1890</v>
      </c>
      <c r="K228" s="1477" t="s">
        <v>1890</v>
      </c>
      <c r="L228" s="1477" t="s">
        <v>1890</v>
      </c>
      <c r="M228" s="1477" t="s">
        <v>1890</v>
      </c>
      <c r="N228" s="1509" t="s">
        <v>1890</v>
      </c>
      <c r="O228" s="1509" t="s">
        <v>1890</v>
      </c>
      <c r="P228" s="1509" t="s">
        <v>1890</v>
      </c>
      <c r="Q228" s="1509" t="s">
        <v>1890</v>
      </c>
      <c r="R228" s="1509" t="s">
        <v>1890</v>
      </c>
      <c r="S228" s="1509" t="s">
        <v>1890</v>
      </c>
      <c r="T228" s="1509" t="s">
        <v>1890</v>
      </c>
      <c r="U228" s="1509" t="s">
        <v>1890</v>
      </c>
      <c r="V228" s="1509" t="s">
        <v>1890</v>
      </c>
      <c r="W228" s="1509" t="s">
        <v>1890</v>
      </c>
      <c r="X228" s="1509" t="s">
        <v>1890</v>
      </c>
      <c r="Y228" s="1509" t="s">
        <v>1890</v>
      </c>
      <c r="Z228" s="1509" t="s">
        <v>1890</v>
      </c>
      <c r="AA228" s="1509" t="s">
        <v>1890</v>
      </c>
      <c r="AB228" s="1509" t="s">
        <v>1890</v>
      </c>
      <c r="AC228" s="1509" t="s">
        <v>1890</v>
      </c>
      <c r="AD228" s="1509" t="s">
        <v>1890</v>
      </c>
      <c r="AE228" s="1509" t="s">
        <v>1890</v>
      </c>
      <c r="AF228" s="1509" t="s">
        <v>1890</v>
      </c>
      <c r="AG228" s="1509" t="s">
        <v>1890</v>
      </c>
      <c r="AH228" s="1509" t="s">
        <v>1890</v>
      </c>
      <c r="AI228" s="1509" t="s">
        <v>1890</v>
      </c>
      <c r="AJ228" s="1509" t="s">
        <v>1890</v>
      </c>
      <c r="AK228" s="1509" t="s">
        <v>1890</v>
      </c>
      <c r="AL228" s="1509" t="s">
        <v>1890</v>
      </c>
      <c r="AM228" s="1509" t="s">
        <v>1890</v>
      </c>
      <c r="AN228" s="1509" t="s">
        <v>1890</v>
      </c>
      <c r="AO228" s="1509" t="s">
        <v>1890</v>
      </c>
      <c r="AP228" s="1509" t="s">
        <v>1890</v>
      </c>
      <c r="AQ228" s="1509" t="s">
        <v>1890</v>
      </c>
      <c r="AR228" s="1509" t="s">
        <v>1890</v>
      </c>
      <c r="AS228" s="1509" t="s">
        <v>1890</v>
      </c>
      <c r="AT228" s="1509" t="s">
        <v>1890</v>
      </c>
      <c r="AU228" s="1509" t="s">
        <v>1890</v>
      </c>
      <c r="AV228" s="1509" t="s">
        <v>1890</v>
      </c>
      <c r="AW228" s="1509" t="s">
        <v>1890</v>
      </c>
      <c r="AX228" s="1509" t="s">
        <v>1890</v>
      </c>
      <c r="AY228" s="1509" t="s">
        <v>1890</v>
      </c>
      <c r="AZ228" s="1509" t="s">
        <v>1890</v>
      </c>
      <c r="BA228" s="1509" t="s">
        <v>1890</v>
      </c>
      <c r="BB228" s="1509" t="s">
        <v>1890</v>
      </c>
      <c r="BC228" s="1509" t="s">
        <v>1890</v>
      </c>
      <c r="BD228" s="1509" t="s">
        <v>1890</v>
      </c>
      <c r="BE228" s="1509" t="s">
        <v>1890</v>
      </c>
      <c r="BF228" s="1509" t="s">
        <v>1890</v>
      </c>
      <c r="BG228" s="1509" t="s">
        <v>1890</v>
      </c>
      <c r="BH228" s="1509" t="s">
        <v>1890</v>
      </c>
      <c r="BI228" s="1509" t="s">
        <v>1890</v>
      </c>
      <c r="BJ228" s="1509" t="s">
        <v>1890</v>
      </c>
      <c r="BK228" s="1509" t="s">
        <v>1890</v>
      </c>
      <c r="BL228" s="1509" t="s">
        <v>1890</v>
      </c>
      <c r="BM228" s="1509" t="s">
        <v>1890</v>
      </c>
      <c r="BN228" s="1509" t="s">
        <v>1890</v>
      </c>
      <c r="BO228" s="1509" t="s">
        <v>1890</v>
      </c>
      <c r="BP228" s="1509" t="s">
        <v>1890</v>
      </c>
      <c r="BQ228" s="1509" t="s">
        <v>1890</v>
      </c>
      <c r="BR228" s="1509" t="s">
        <v>1890</v>
      </c>
      <c r="BS228" s="1509" t="s">
        <v>1890</v>
      </c>
      <c r="BT228" s="1509" t="s">
        <v>1890</v>
      </c>
      <c r="BU228" s="1509" t="s">
        <v>1890</v>
      </c>
      <c r="BV228" s="1509" t="s">
        <v>1890</v>
      </c>
      <c r="BW228" s="1509" t="s">
        <v>1890</v>
      </c>
      <c r="BX228" s="1509" t="s">
        <v>1890</v>
      </c>
      <c r="BY228" s="1509" t="s">
        <v>1890</v>
      </c>
      <c r="BZ228" s="1509" t="s">
        <v>1890</v>
      </c>
      <c r="CA228" s="1509" t="s">
        <v>1890</v>
      </c>
      <c r="CB228" s="1509" t="s">
        <v>1890</v>
      </c>
      <c r="CC228" s="1509" t="s">
        <v>1890</v>
      </c>
      <c r="CD228" s="1509" t="s">
        <v>1890</v>
      </c>
      <c r="CE228" s="1509" t="s">
        <v>1890</v>
      </c>
      <c r="CF228" s="1509" t="s">
        <v>1890</v>
      </c>
      <c r="CG228" s="1509" t="s">
        <v>1890</v>
      </c>
      <c r="CH228" s="1509" t="s">
        <v>1890</v>
      </c>
      <c r="CI228" s="1509" t="s">
        <v>1890</v>
      </c>
      <c r="CJ228" s="1509" t="s">
        <v>1890</v>
      </c>
      <c r="CK228" s="1509" t="s">
        <v>1890</v>
      </c>
      <c r="CL228" s="1509" t="s">
        <v>1890</v>
      </c>
      <c r="CM228" s="1509" t="s">
        <v>1890</v>
      </c>
      <c r="CN228" s="1509" t="s">
        <v>1890</v>
      </c>
      <c r="CO228" s="1509" t="s">
        <v>1890</v>
      </c>
      <c r="CP228" s="1510" t="s">
        <v>1890</v>
      </c>
      <c r="CQ228" s="1508" t="s">
        <v>1890</v>
      </c>
      <c r="CR228" s="1508" t="s">
        <v>1890</v>
      </c>
      <c r="CS228" s="1508" t="s">
        <v>1890</v>
      </c>
      <c r="CT228" s="1508" t="s">
        <v>1890</v>
      </c>
      <c r="CU228" s="1508" t="s">
        <v>1890</v>
      </c>
      <c r="CV228" s="1508" t="s">
        <v>1890</v>
      </c>
      <c r="CW228" s="1508" t="s">
        <v>1890</v>
      </c>
      <c r="CX228" s="1508" t="s">
        <v>1890</v>
      </c>
      <c r="CY228" s="1508" t="s">
        <v>1890</v>
      </c>
      <c r="CZ228" s="1508" t="s">
        <v>1890</v>
      </c>
      <c r="DA228" s="1508" t="s">
        <v>1890</v>
      </c>
      <c r="DB228" s="1508" t="s">
        <v>1890</v>
      </c>
      <c r="DC228" s="1508" t="s">
        <v>1890</v>
      </c>
      <c r="DD228" s="1508" t="s">
        <v>1890</v>
      </c>
      <c r="DE228" s="1508" t="s">
        <v>1890</v>
      </c>
      <c r="DF228" s="1508" t="s">
        <v>1890</v>
      </c>
      <c r="DG228" s="1508" t="s">
        <v>1890</v>
      </c>
      <c r="DH228" s="1508" t="s">
        <v>1890</v>
      </c>
      <c r="DI228" s="1508" t="s">
        <v>1890</v>
      </c>
      <c r="DJ228" s="1508" t="s">
        <v>1890</v>
      </c>
      <c r="DK228" s="1508" t="s">
        <v>1890</v>
      </c>
      <c r="DL228" s="1508" t="s">
        <v>1890</v>
      </c>
      <c r="DM228" s="1508" t="s">
        <v>1890</v>
      </c>
      <c r="DN228" s="1508" t="s">
        <v>1890</v>
      </c>
      <c r="DO228" s="1508" t="s">
        <v>1890</v>
      </c>
      <c r="DP228" s="1508" t="s">
        <v>1890</v>
      </c>
      <c r="DQ228" s="1508" t="s">
        <v>1890</v>
      </c>
      <c r="DR228" s="1508" t="s">
        <v>1890</v>
      </c>
      <c r="DS228" s="1508" t="s">
        <v>1890</v>
      </c>
      <c r="DT228" s="1233" t="s">
        <v>1890</v>
      </c>
      <c r="DU228" s="1233" t="s">
        <v>1890</v>
      </c>
      <c r="DV228" s="1233" t="s">
        <v>1890</v>
      </c>
      <c r="DW228" s="1233" t="s">
        <v>1890</v>
      </c>
      <c r="DX228" s="1233" t="s">
        <v>1890</v>
      </c>
      <c r="DY228" s="1233" t="s">
        <v>1890</v>
      </c>
    </row>
    <row r="229" spans="2:129" x14ac:dyDescent="0.25">
      <c r="B229" s="1668"/>
      <c r="C229" s="1505" t="s">
        <v>1645</v>
      </c>
      <c r="D229" s="1439" t="s">
        <v>1788</v>
      </c>
      <c r="E229" s="1267" t="s">
        <v>815</v>
      </c>
      <c r="F229" s="1438" t="s">
        <v>818</v>
      </c>
      <c r="G229" s="1438" t="s">
        <v>1890</v>
      </c>
      <c r="H229" s="1439" t="s">
        <v>817</v>
      </c>
      <c r="I229" s="1476" t="s">
        <v>1890</v>
      </c>
      <c r="J229" s="1477" t="s">
        <v>1890</v>
      </c>
      <c r="K229" s="1477" t="s">
        <v>1890</v>
      </c>
      <c r="L229" s="1477" t="s">
        <v>1890</v>
      </c>
      <c r="M229" s="1477" t="s">
        <v>1890</v>
      </c>
      <c r="N229" s="1509" t="s">
        <v>1890</v>
      </c>
      <c r="O229" s="1509" t="s">
        <v>1890</v>
      </c>
      <c r="P229" s="1509" t="s">
        <v>1890</v>
      </c>
      <c r="Q229" s="1509" t="s">
        <v>1890</v>
      </c>
      <c r="R229" s="1509" t="s">
        <v>1890</v>
      </c>
      <c r="S229" s="1509" t="s">
        <v>1890</v>
      </c>
      <c r="T229" s="1509" t="s">
        <v>1890</v>
      </c>
      <c r="U229" s="1509" t="s">
        <v>1890</v>
      </c>
      <c r="V229" s="1509" t="s">
        <v>1890</v>
      </c>
      <c r="W229" s="1509" t="s">
        <v>1890</v>
      </c>
      <c r="X229" s="1509" t="s">
        <v>1890</v>
      </c>
      <c r="Y229" s="1509" t="s">
        <v>1890</v>
      </c>
      <c r="Z229" s="1509" t="s">
        <v>1890</v>
      </c>
      <c r="AA229" s="1509" t="s">
        <v>1890</v>
      </c>
      <c r="AB229" s="1509" t="s">
        <v>1890</v>
      </c>
      <c r="AC229" s="1509" t="s">
        <v>1890</v>
      </c>
      <c r="AD229" s="1509" t="s">
        <v>1890</v>
      </c>
      <c r="AE229" s="1509" t="s">
        <v>1890</v>
      </c>
      <c r="AF229" s="1509" t="s">
        <v>1890</v>
      </c>
      <c r="AG229" s="1509" t="s">
        <v>1890</v>
      </c>
      <c r="AH229" s="1509" t="s">
        <v>1890</v>
      </c>
      <c r="AI229" s="1509" t="s">
        <v>1890</v>
      </c>
      <c r="AJ229" s="1509" t="s">
        <v>1890</v>
      </c>
      <c r="AK229" s="1509" t="s">
        <v>1890</v>
      </c>
      <c r="AL229" s="1509" t="s">
        <v>1890</v>
      </c>
      <c r="AM229" s="1509" t="s">
        <v>1890</v>
      </c>
      <c r="AN229" s="1509" t="s">
        <v>1890</v>
      </c>
      <c r="AO229" s="1509" t="s">
        <v>1890</v>
      </c>
      <c r="AP229" s="1509" t="s">
        <v>1890</v>
      </c>
      <c r="AQ229" s="1509" t="s">
        <v>1890</v>
      </c>
      <c r="AR229" s="1509" t="s">
        <v>1890</v>
      </c>
      <c r="AS229" s="1509" t="s">
        <v>1890</v>
      </c>
      <c r="AT229" s="1509" t="s">
        <v>1890</v>
      </c>
      <c r="AU229" s="1509" t="s">
        <v>1890</v>
      </c>
      <c r="AV229" s="1509" t="s">
        <v>1890</v>
      </c>
      <c r="AW229" s="1509" t="s">
        <v>1890</v>
      </c>
      <c r="AX229" s="1509" t="s">
        <v>1890</v>
      </c>
      <c r="AY229" s="1509" t="s">
        <v>1890</v>
      </c>
      <c r="AZ229" s="1509" t="s">
        <v>1890</v>
      </c>
      <c r="BA229" s="1509" t="s">
        <v>1890</v>
      </c>
      <c r="BB229" s="1509" t="s">
        <v>1890</v>
      </c>
      <c r="BC229" s="1509" t="s">
        <v>1890</v>
      </c>
      <c r="BD229" s="1509" t="s">
        <v>1890</v>
      </c>
      <c r="BE229" s="1509" t="s">
        <v>1890</v>
      </c>
      <c r="BF229" s="1509" t="s">
        <v>1890</v>
      </c>
      <c r="BG229" s="1509" t="s">
        <v>1890</v>
      </c>
      <c r="BH229" s="1509" t="s">
        <v>1890</v>
      </c>
      <c r="BI229" s="1509" t="s">
        <v>1890</v>
      </c>
      <c r="BJ229" s="1509" t="s">
        <v>1890</v>
      </c>
      <c r="BK229" s="1509" t="s">
        <v>1890</v>
      </c>
      <c r="BL229" s="1509" t="s">
        <v>1890</v>
      </c>
      <c r="BM229" s="1509" t="s">
        <v>1890</v>
      </c>
      <c r="BN229" s="1509" t="s">
        <v>1890</v>
      </c>
      <c r="BO229" s="1509" t="s">
        <v>1890</v>
      </c>
      <c r="BP229" s="1509" t="s">
        <v>1890</v>
      </c>
      <c r="BQ229" s="1509" t="s">
        <v>1890</v>
      </c>
      <c r="BR229" s="1509" t="s">
        <v>1890</v>
      </c>
      <c r="BS229" s="1509" t="s">
        <v>1890</v>
      </c>
      <c r="BT229" s="1509" t="s">
        <v>1890</v>
      </c>
      <c r="BU229" s="1509" t="s">
        <v>1890</v>
      </c>
      <c r="BV229" s="1509" t="s">
        <v>1890</v>
      </c>
      <c r="BW229" s="1509" t="s">
        <v>1890</v>
      </c>
      <c r="BX229" s="1509" t="s">
        <v>1890</v>
      </c>
      <c r="BY229" s="1509" t="s">
        <v>1890</v>
      </c>
      <c r="BZ229" s="1509" t="s">
        <v>1890</v>
      </c>
      <c r="CA229" s="1509" t="s">
        <v>1890</v>
      </c>
      <c r="CB229" s="1509" t="s">
        <v>1890</v>
      </c>
      <c r="CC229" s="1509" t="s">
        <v>1890</v>
      </c>
      <c r="CD229" s="1509" t="s">
        <v>1890</v>
      </c>
      <c r="CE229" s="1509" t="s">
        <v>1890</v>
      </c>
      <c r="CF229" s="1509" t="s">
        <v>1890</v>
      </c>
      <c r="CG229" s="1509" t="s">
        <v>1890</v>
      </c>
      <c r="CH229" s="1509" t="s">
        <v>1890</v>
      </c>
      <c r="CI229" s="1509" t="s">
        <v>1890</v>
      </c>
      <c r="CJ229" s="1509" t="s">
        <v>1890</v>
      </c>
      <c r="CK229" s="1509" t="s">
        <v>1890</v>
      </c>
      <c r="CL229" s="1509" t="s">
        <v>1890</v>
      </c>
      <c r="CM229" s="1509" t="s">
        <v>1890</v>
      </c>
      <c r="CN229" s="1509" t="s">
        <v>1890</v>
      </c>
      <c r="CO229" s="1509" t="s">
        <v>1890</v>
      </c>
      <c r="CP229" s="1510" t="s">
        <v>1890</v>
      </c>
      <c r="CQ229" s="1508" t="s">
        <v>1890</v>
      </c>
      <c r="CR229" s="1508" t="s">
        <v>1890</v>
      </c>
      <c r="CS229" s="1508" t="s">
        <v>1890</v>
      </c>
      <c r="CT229" s="1508" t="s">
        <v>1890</v>
      </c>
      <c r="CU229" s="1508" t="s">
        <v>1890</v>
      </c>
      <c r="CV229" s="1508" t="s">
        <v>1890</v>
      </c>
      <c r="CW229" s="1508" t="s">
        <v>1890</v>
      </c>
      <c r="CX229" s="1508" t="s">
        <v>1890</v>
      </c>
      <c r="CY229" s="1508" t="s">
        <v>1890</v>
      </c>
      <c r="CZ229" s="1508" t="s">
        <v>1890</v>
      </c>
      <c r="DA229" s="1508" t="s">
        <v>1890</v>
      </c>
      <c r="DB229" s="1508" t="s">
        <v>1890</v>
      </c>
      <c r="DC229" s="1508" t="s">
        <v>1890</v>
      </c>
      <c r="DD229" s="1508" t="s">
        <v>1890</v>
      </c>
      <c r="DE229" s="1508" t="s">
        <v>1890</v>
      </c>
      <c r="DF229" s="1508" t="s">
        <v>1890</v>
      </c>
      <c r="DG229" s="1508" t="s">
        <v>1890</v>
      </c>
      <c r="DH229" s="1508" t="s">
        <v>1890</v>
      </c>
      <c r="DI229" s="1508" t="s">
        <v>1890</v>
      </c>
      <c r="DJ229" s="1508" t="s">
        <v>1890</v>
      </c>
      <c r="DK229" s="1508" t="s">
        <v>1890</v>
      </c>
      <c r="DL229" s="1508" t="s">
        <v>1890</v>
      </c>
      <c r="DM229" s="1508" t="s">
        <v>1890</v>
      </c>
      <c r="DN229" s="1508" t="s">
        <v>1890</v>
      </c>
      <c r="DO229" s="1508" t="s">
        <v>1890</v>
      </c>
      <c r="DP229" s="1508" t="s">
        <v>1890</v>
      </c>
      <c r="DQ229" s="1508" t="s">
        <v>1890</v>
      </c>
      <c r="DR229" s="1508" t="s">
        <v>1890</v>
      </c>
      <c r="DS229" s="1508" t="s">
        <v>1890</v>
      </c>
      <c r="DT229" s="1233" t="s">
        <v>1890</v>
      </c>
      <c r="DU229" s="1233" t="s">
        <v>1890</v>
      </c>
      <c r="DV229" s="1233" t="s">
        <v>1890</v>
      </c>
      <c r="DW229" s="1233" t="s">
        <v>1890</v>
      </c>
      <c r="DX229" s="1233" t="s">
        <v>1890</v>
      </c>
      <c r="DY229" s="1233" t="s">
        <v>1890</v>
      </c>
    </row>
    <row r="230" spans="2:129" ht="14.4" thickBot="1" x14ac:dyDescent="0.3">
      <c r="B230" s="1668"/>
      <c r="C230" s="1505" t="s">
        <v>1645</v>
      </c>
      <c r="D230" s="1439" t="s">
        <v>1788</v>
      </c>
      <c r="E230" s="1267" t="s">
        <v>819</v>
      </c>
      <c r="F230" s="1438" t="s">
        <v>1890</v>
      </c>
      <c r="G230" s="1438" t="s">
        <v>1890</v>
      </c>
      <c r="H230" s="1439" t="s">
        <v>84</v>
      </c>
      <c r="I230" s="1476" t="s">
        <v>1890</v>
      </c>
      <c r="J230" s="1477" t="s">
        <v>1890</v>
      </c>
      <c r="K230" s="1477" t="s">
        <v>1890</v>
      </c>
      <c r="L230" s="1477" t="s">
        <v>1890</v>
      </c>
      <c r="M230" s="1477" t="s">
        <v>1890</v>
      </c>
      <c r="N230" s="1509" t="s">
        <v>1890</v>
      </c>
      <c r="O230" s="1509" t="s">
        <v>1890</v>
      </c>
      <c r="P230" s="1509" t="s">
        <v>1890</v>
      </c>
      <c r="Q230" s="1509" t="s">
        <v>1890</v>
      </c>
      <c r="R230" s="1509" t="s">
        <v>1890</v>
      </c>
      <c r="S230" s="1509" t="s">
        <v>1890</v>
      </c>
      <c r="T230" s="1509" t="s">
        <v>1890</v>
      </c>
      <c r="U230" s="1509" t="s">
        <v>1890</v>
      </c>
      <c r="V230" s="1509" t="s">
        <v>1890</v>
      </c>
      <c r="W230" s="1509" t="s">
        <v>1890</v>
      </c>
      <c r="X230" s="1509" t="s">
        <v>1890</v>
      </c>
      <c r="Y230" s="1509" t="s">
        <v>1890</v>
      </c>
      <c r="Z230" s="1509" t="s">
        <v>1890</v>
      </c>
      <c r="AA230" s="1509" t="s">
        <v>1890</v>
      </c>
      <c r="AB230" s="1509" t="s">
        <v>1890</v>
      </c>
      <c r="AC230" s="1509" t="s">
        <v>1890</v>
      </c>
      <c r="AD230" s="1509" t="s">
        <v>1890</v>
      </c>
      <c r="AE230" s="1509" t="s">
        <v>1890</v>
      </c>
      <c r="AF230" s="1509" t="s">
        <v>1890</v>
      </c>
      <c r="AG230" s="1509" t="s">
        <v>1890</v>
      </c>
      <c r="AH230" s="1509" t="s">
        <v>1890</v>
      </c>
      <c r="AI230" s="1509" t="s">
        <v>1890</v>
      </c>
      <c r="AJ230" s="1509" t="s">
        <v>1890</v>
      </c>
      <c r="AK230" s="1509" t="s">
        <v>1890</v>
      </c>
      <c r="AL230" s="1509" t="s">
        <v>1890</v>
      </c>
      <c r="AM230" s="1509" t="s">
        <v>1890</v>
      </c>
      <c r="AN230" s="1509" t="s">
        <v>1890</v>
      </c>
      <c r="AO230" s="1509" t="s">
        <v>1890</v>
      </c>
      <c r="AP230" s="1509" t="s">
        <v>1890</v>
      </c>
      <c r="AQ230" s="1509" t="s">
        <v>1890</v>
      </c>
      <c r="AR230" s="1509" t="s">
        <v>1890</v>
      </c>
      <c r="AS230" s="1509" t="s">
        <v>1890</v>
      </c>
      <c r="AT230" s="1509" t="s">
        <v>1890</v>
      </c>
      <c r="AU230" s="1509" t="s">
        <v>1890</v>
      </c>
      <c r="AV230" s="1509" t="s">
        <v>1890</v>
      </c>
      <c r="AW230" s="1509" t="s">
        <v>1890</v>
      </c>
      <c r="AX230" s="1509" t="s">
        <v>1890</v>
      </c>
      <c r="AY230" s="1509" t="s">
        <v>1890</v>
      </c>
      <c r="AZ230" s="1509" t="s">
        <v>1890</v>
      </c>
      <c r="BA230" s="1509" t="s">
        <v>1890</v>
      </c>
      <c r="BB230" s="1509" t="s">
        <v>1890</v>
      </c>
      <c r="BC230" s="1509" t="s">
        <v>1890</v>
      </c>
      <c r="BD230" s="1509" t="s">
        <v>1890</v>
      </c>
      <c r="BE230" s="1509" t="s">
        <v>1890</v>
      </c>
      <c r="BF230" s="1509" t="s">
        <v>1890</v>
      </c>
      <c r="BG230" s="1509" t="s">
        <v>1890</v>
      </c>
      <c r="BH230" s="1509" t="s">
        <v>1890</v>
      </c>
      <c r="BI230" s="1509" t="s">
        <v>1890</v>
      </c>
      <c r="BJ230" s="1509" t="s">
        <v>1890</v>
      </c>
      <c r="BK230" s="1509" t="s">
        <v>1890</v>
      </c>
      <c r="BL230" s="1509" t="s">
        <v>1890</v>
      </c>
      <c r="BM230" s="1509" t="s">
        <v>1890</v>
      </c>
      <c r="BN230" s="1509" t="s">
        <v>1890</v>
      </c>
      <c r="BO230" s="1509" t="s">
        <v>1890</v>
      </c>
      <c r="BP230" s="1509" t="s">
        <v>1890</v>
      </c>
      <c r="BQ230" s="1509" t="s">
        <v>1890</v>
      </c>
      <c r="BR230" s="1509" t="s">
        <v>1890</v>
      </c>
      <c r="BS230" s="1509" t="s">
        <v>1890</v>
      </c>
      <c r="BT230" s="1509" t="s">
        <v>1890</v>
      </c>
      <c r="BU230" s="1509" t="s">
        <v>1890</v>
      </c>
      <c r="BV230" s="1509" t="s">
        <v>1890</v>
      </c>
      <c r="BW230" s="1509" t="s">
        <v>1890</v>
      </c>
      <c r="BX230" s="1509" t="s">
        <v>1890</v>
      </c>
      <c r="BY230" s="1509" t="s">
        <v>1890</v>
      </c>
      <c r="BZ230" s="1509" t="s">
        <v>1890</v>
      </c>
      <c r="CA230" s="1509" t="s">
        <v>1890</v>
      </c>
      <c r="CB230" s="1509" t="s">
        <v>1890</v>
      </c>
      <c r="CC230" s="1509" t="s">
        <v>1890</v>
      </c>
      <c r="CD230" s="1509" t="s">
        <v>1890</v>
      </c>
      <c r="CE230" s="1509" t="s">
        <v>1890</v>
      </c>
      <c r="CF230" s="1509" t="s">
        <v>1890</v>
      </c>
      <c r="CG230" s="1509" t="s">
        <v>1890</v>
      </c>
      <c r="CH230" s="1509" t="s">
        <v>1890</v>
      </c>
      <c r="CI230" s="1509" t="s">
        <v>1890</v>
      </c>
      <c r="CJ230" s="1509" t="s">
        <v>1890</v>
      </c>
      <c r="CK230" s="1509" t="s">
        <v>1890</v>
      </c>
      <c r="CL230" s="1509" t="s">
        <v>1890</v>
      </c>
      <c r="CM230" s="1509" t="s">
        <v>1890</v>
      </c>
      <c r="CN230" s="1509" t="s">
        <v>1890</v>
      </c>
      <c r="CO230" s="1509" t="s">
        <v>1890</v>
      </c>
      <c r="CP230" s="1510" t="s">
        <v>1890</v>
      </c>
      <c r="CQ230" s="1508" t="s">
        <v>1890</v>
      </c>
      <c r="CR230" s="1508" t="s">
        <v>1890</v>
      </c>
      <c r="CS230" s="1508" t="s">
        <v>1890</v>
      </c>
      <c r="CT230" s="1508" t="s">
        <v>1890</v>
      </c>
      <c r="CU230" s="1508" t="s">
        <v>1890</v>
      </c>
      <c r="CV230" s="1508" t="s">
        <v>1890</v>
      </c>
      <c r="CW230" s="1508" t="s">
        <v>1890</v>
      </c>
      <c r="CX230" s="1508" t="s">
        <v>1890</v>
      </c>
      <c r="CY230" s="1508" t="s">
        <v>1890</v>
      </c>
      <c r="CZ230" s="1508" t="s">
        <v>1890</v>
      </c>
      <c r="DA230" s="1508" t="s">
        <v>1890</v>
      </c>
      <c r="DB230" s="1508" t="s">
        <v>1890</v>
      </c>
      <c r="DC230" s="1508" t="s">
        <v>1890</v>
      </c>
      <c r="DD230" s="1508" t="s">
        <v>1890</v>
      </c>
      <c r="DE230" s="1508" t="s">
        <v>1890</v>
      </c>
      <c r="DF230" s="1508" t="s">
        <v>1890</v>
      </c>
      <c r="DG230" s="1508" t="s">
        <v>1890</v>
      </c>
      <c r="DH230" s="1508" t="s">
        <v>1890</v>
      </c>
      <c r="DI230" s="1508" t="s">
        <v>1890</v>
      </c>
      <c r="DJ230" s="1508" t="s">
        <v>1890</v>
      </c>
      <c r="DK230" s="1508" t="s">
        <v>1890</v>
      </c>
      <c r="DL230" s="1508" t="s">
        <v>1890</v>
      </c>
      <c r="DM230" s="1508" t="s">
        <v>1890</v>
      </c>
      <c r="DN230" s="1508" t="s">
        <v>1890</v>
      </c>
      <c r="DO230" s="1508" t="s">
        <v>1890</v>
      </c>
      <c r="DP230" s="1508" t="s">
        <v>1890</v>
      </c>
      <c r="DQ230" s="1508" t="s">
        <v>1890</v>
      </c>
      <c r="DR230" s="1508" t="s">
        <v>1890</v>
      </c>
      <c r="DS230" s="1508" t="s">
        <v>1890</v>
      </c>
      <c r="DT230" s="1233" t="s">
        <v>1890</v>
      </c>
      <c r="DU230" s="1233" t="s">
        <v>1890</v>
      </c>
      <c r="DV230" s="1233" t="s">
        <v>1890</v>
      </c>
      <c r="DW230" s="1233" t="s">
        <v>1890</v>
      </c>
      <c r="DX230" s="1233" t="s">
        <v>1890</v>
      </c>
      <c r="DY230" s="1233" t="s">
        <v>1890</v>
      </c>
    </row>
    <row r="231" spans="2:129" ht="14.4" thickBot="1" x14ac:dyDescent="0.3">
      <c r="B231" s="1668"/>
      <c r="C231" s="1505" t="s">
        <v>1645</v>
      </c>
      <c r="D231" s="1439" t="s">
        <v>1788</v>
      </c>
      <c r="E231" s="1267" t="s">
        <v>820</v>
      </c>
      <c r="F231" s="1438" t="s">
        <v>1890</v>
      </c>
      <c r="G231" s="1438" t="s">
        <v>1890</v>
      </c>
      <c r="H231" s="1439" t="s">
        <v>84</v>
      </c>
      <c r="I231" s="1655" t="str">
        <f>IF(SUM(N230:CP230)&lt;&gt;0,SUM(N230:CP230),"")</f>
        <v/>
      </c>
      <c r="J231" s="1656"/>
      <c r="K231" s="1656"/>
      <c r="L231" s="1656"/>
      <c r="M231" s="1657"/>
      <c r="N231" s="1509" t="s">
        <v>1890</v>
      </c>
      <c r="O231" s="1509" t="s">
        <v>1890</v>
      </c>
      <c r="P231" s="1509" t="s">
        <v>1890</v>
      </c>
      <c r="Q231" s="1509" t="s">
        <v>1890</v>
      </c>
      <c r="R231" s="1509" t="s">
        <v>1890</v>
      </c>
      <c r="S231" s="1509" t="s">
        <v>1890</v>
      </c>
      <c r="T231" s="1509" t="s">
        <v>1890</v>
      </c>
      <c r="U231" s="1509" t="s">
        <v>1890</v>
      </c>
      <c r="V231" s="1509" t="s">
        <v>1890</v>
      </c>
      <c r="W231" s="1509" t="s">
        <v>1890</v>
      </c>
      <c r="X231" s="1509" t="s">
        <v>1890</v>
      </c>
      <c r="Y231" s="1509" t="s">
        <v>1890</v>
      </c>
      <c r="Z231" s="1509" t="s">
        <v>1890</v>
      </c>
      <c r="AA231" s="1509" t="s">
        <v>1890</v>
      </c>
      <c r="AB231" s="1509" t="s">
        <v>1890</v>
      </c>
      <c r="AC231" s="1509" t="s">
        <v>1890</v>
      </c>
      <c r="AD231" s="1509" t="s">
        <v>1890</v>
      </c>
      <c r="AE231" s="1509" t="s">
        <v>1890</v>
      </c>
      <c r="AF231" s="1509" t="s">
        <v>1890</v>
      </c>
      <c r="AG231" s="1509" t="s">
        <v>1890</v>
      </c>
      <c r="AH231" s="1509" t="s">
        <v>1890</v>
      </c>
      <c r="AI231" s="1509" t="s">
        <v>1890</v>
      </c>
      <c r="AJ231" s="1509" t="s">
        <v>1890</v>
      </c>
      <c r="AK231" s="1509" t="s">
        <v>1890</v>
      </c>
      <c r="AL231" s="1509" t="s">
        <v>1890</v>
      </c>
      <c r="AM231" s="1509" t="s">
        <v>1890</v>
      </c>
      <c r="AN231" s="1509" t="s">
        <v>1890</v>
      </c>
      <c r="AO231" s="1509" t="s">
        <v>1890</v>
      </c>
      <c r="AP231" s="1509" t="s">
        <v>1890</v>
      </c>
      <c r="AQ231" s="1509" t="s">
        <v>1890</v>
      </c>
      <c r="AR231" s="1509" t="s">
        <v>1890</v>
      </c>
      <c r="AS231" s="1509" t="s">
        <v>1890</v>
      </c>
      <c r="AT231" s="1509" t="s">
        <v>1890</v>
      </c>
      <c r="AU231" s="1509" t="s">
        <v>1890</v>
      </c>
      <c r="AV231" s="1509" t="s">
        <v>1890</v>
      </c>
      <c r="AW231" s="1509" t="s">
        <v>1890</v>
      </c>
      <c r="AX231" s="1509" t="s">
        <v>1890</v>
      </c>
      <c r="AY231" s="1509" t="s">
        <v>1890</v>
      </c>
      <c r="AZ231" s="1509" t="s">
        <v>1890</v>
      </c>
      <c r="BA231" s="1509" t="s">
        <v>1890</v>
      </c>
      <c r="BB231" s="1509" t="s">
        <v>1890</v>
      </c>
      <c r="BC231" s="1509" t="s">
        <v>1890</v>
      </c>
      <c r="BD231" s="1509" t="s">
        <v>1890</v>
      </c>
      <c r="BE231" s="1509" t="s">
        <v>1890</v>
      </c>
      <c r="BF231" s="1509" t="s">
        <v>1890</v>
      </c>
      <c r="BG231" s="1509" t="s">
        <v>1890</v>
      </c>
      <c r="BH231" s="1509" t="s">
        <v>1890</v>
      </c>
      <c r="BI231" s="1509" t="s">
        <v>1890</v>
      </c>
      <c r="BJ231" s="1509" t="s">
        <v>1890</v>
      </c>
      <c r="BK231" s="1509" t="s">
        <v>1890</v>
      </c>
      <c r="BL231" s="1509" t="s">
        <v>1890</v>
      </c>
      <c r="BM231" s="1509" t="s">
        <v>1890</v>
      </c>
      <c r="BN231" s="1509" t="s">
        <v>1890</v>
      </c>
      <c r="BO231" s="1509" t="s">
        <v>1890</v>
      </c>
      <c r="BP231" s="1509" t="s">
        <v>1890</v>
      </c>
      <c r="BQ231" s="1509" t="s">
        <v>1890</v>
      </c>
      <c r="BR231" s="1509" t="s">
        <v>1890</v>
      </c>
      <c r="BS231" s="1509" t="s">
        <v>1890</v>
      </c>
      <c r="BT231" s="1509" t="s">
        <v>1890</v>
      </c>
      <c r="BU231" s="1509" t="s">
        <v>1890</v>
      </c>
      <c r="BV231" s="1509" t="s">
        <v>1890</v>
      </c>
      <c r="BW231" s="1509" t="s">
        <v>1890</v>
      </c>
      <c r="BX231" s="1509" t="s">
        <v>1890</v>
      </c>
      <c r="BY231" s="1509" t="s">
        <v>1890</v>
      </c>
      <c r="BZ231" s="1509" t="s">
        <v>1890</v>
      </c>
      <c r="CA231" s="1509" t="s">
        <v>1890</v>
      </c>
      <c r="CB231" s="1509" t="s">
        <v>1890</v>
      </c>
      <c r="CC231" s="1509" t="s">
        <v>1890</v>
      </c>
      <c r="CD231" s="1509" t="s">
        <v>1890</v>
      </c>
      <c r="CE231" s="1509" t="s">
        <v>1890</v>
      </c>
      <c r="CF231" s="1509" t="s">
        <v>1890</v>
      </c>
      <c r="CG231" s="1509" t="s">
        <v>1890</v>
      </c>
      <c r="CH231" s="1509" t="s">
        <v>1890</v>
      </c>
      <c r="CI231" s="1509" t="s">
        <v>1890</v>
      </c>
      <c r="CJ231" s="1509" t="s">
        <v>1890</v>
      </c>
      <c r="CK231" s="1509" t="s">
        <v>1890</v>
      </c>
      <c r="CL231" s="1509" t="s">
        <v>1890</v>
      </c>
      <c r="CM231" s="1509" t="s">
        <v>1890</v>
      </c>
      <c r="CN231" s="1509" t="s">
        <v>1890</v>
      </c>
      <c r="CO231" s="1509" t="s">
        <v>1890</v>
      </c>
      <c r="CP231" s="1510" t="s">
        <v>1890</v>
      </c>
      <c r="CQ231" s="1508" t="s">
        <v>1890</v>
      </c>
      <c r="CR231" s="1508" t="s">
        <v>1890</v>
      </c>
      <c r="CS231" s="1508" t="s">
        <v>1890</v>
      </c>
      <c r="CT231" s="1508" t="s">
        <v>1890</v>
      </c>
      <c r="CU231" s="1508" t="s">
        <v>1890</v>
      </c>
      <c r="CV231" s="1508" t="s">
        <v>1890</v>
      </c>
      <c r="CW231" s="1508" t="s">
        <v>1890</v>
      </c>
      <c r="CX231" s="1508" t="s">
        <v>1890</v>
      </c>
      <c r="CY231" s="1508" t="s">
        <v>1890</v>
      </c>
      <c r="CZ231" s="1508" t="s">
        <v>1890</v>
      </c>
      <c r="DA231" s="1508" t="s">
        <v>1890</v>
      </c>
      <c r="DB231" s="1508" t="s">
        <v>1890</v>
      </c>
      <c r="DC231" s="1508" t="s">
        <v>1890</v>
      </c>
      <c r="DD231" s="1508" t="s">
        <v>1890</v>
      </c>
      <c r="DE231" s="1508" t="s">
        <v>1890</v>
      </c>
      <c r="DF231" s="1508" t="s">
        <v>1890</v>
      </c>
      <c r="DG231" s="1508" t="s">
        <v>1890</v>
      </c>
      <c r="DH231" s="1508" t="s">
        <v>1890</v>
      </c>
      <c r="DI231" s="1508" t="s">
        <v>1890</v>
      </c>
      <c r="DJ231" s="1508" t="s">
        <v>1890</v>
      </c>
      <c r="DK231" s="1508" t="s">
        <v>1890</v>
      </c>
      <c r="DL231" s="1508" t="s">
        <v>1890</v>
      </c>
      <c r="DM231" s="1508" t="s">
        <v>1890</v>
      </c>
      <c r="DN231" s="1508" t="s">
        <v>1890</v>
      </c>
      <c r="DO231" s="1508" t="s">
        <v>1890</v>
      </c>
      <c r="DP231" s="1508" t="s">
        <v>1890</v>
      </c>
      <c r="DQ231" s="1508" t="s">
        <v>1890</v>
      </c>
      <c r="DR231" s="1508" t="s">
        <v>1890</v>
      </c>
      <c r="DS231" s="1508" t="s">
        <v>1890</v>
      </c>
      <c r="DT231" s="1233" t="s">
        <v>1890</v>
      </c>
      <c r="DU231" s="1233" t="s">
        <v>1890</v>
      </c>
      <c r="DV231" s="1233" t="s">
        <v>1890</v>
      </c>
      <c r="DW231" s="1233" t="s">
        <v>1890</v>
      </c>
      <c r="DX231" s="1233" t="s">
        <v>1890</v>
      </c>
      <c r="DY231" s="1233" t="s">
        <v>1890</v>
      </c>
    </row>
    <row r="232" spans="2:129" x14ac:dyDescent="0.25">
      <c r="B232" s="1668"/>
      <c r="C232" s="1505" t="s">
        <v>1625</v>
      </c>
      <c r="D232" s="1439" t="s">
        <v>1757</v>
      </c>
      <c r="E232" s="1267" t="s">
        <v>815</v>
      </c>
      <c r="F232" s="1438" t="s">
        <v>1890</v>
      </c>
      <c r="G232" s="1438" t="s">
        <v>1890</v>
      </c>
      <c r="H232" s="1439" t="s">
        <v>84</v>
      </c>
      <c r="I232" s="1476" t="s">
        <v>1890</v>
      </c>
      <c r="J232" s="1477" t="s">
        <v>1890</v>
      </c>
      <c r="K232" s="1477" t="s">
        <v>1890</v>
      </c>
      <c r="L232" s="1477" t="s">
        <v>1890</v>
      </c>
      <c r="M232" s="1477" t="s">
        <v>1890</v>
      </c>
      <c r="N232" s="1509" t="s">
        <v>1890</v>
      </c>
      <c r="O232" s="1509">
        <v>0.58744899819283947</v>
      </c>
      <c r="P232" s="1509">
        <v>0.62527535214836405</v>
      </c>
      <c r="Q232" s="1509">
        <v>0.63519954390749245</v>
      </c>
      <c r="R232" s="1509">
        <v>0.64512373566662062</v>
      </c>
      <c r="S232" s="1509">
        <v>0.65504792742574902</v>
      </c>
      <c r="T232" s="1509">
        <v>0.65504792742574902</v>
      </c>
      <c r="U232" s="1509">
        <v>0.65504792742574902</v>
      </c>
      <c r="V232" s="1509">
        <v>0.66057114722960986</v>
      </c>
      <c r="W232" s="1509">
        <v>0.66057114722960986</v>
      </c>
      <c r="X232" s="1509">
        <v>0.67161758683733142</v>
      </c>
      <c r="Y232" s="1509">
        <v>0.67714080664119214</v>
      </c>
      <c r="Z232" s="1509">
        <v>0.68266402644505297</v>
      </c>
      <c r="AA232" s="1509">
        <v>0.69371046605277453</v>
      </c>
      <c r="AB232" s="1509">
        <v>0.69923368585663537</v>
      </c>
      <c r="AC232" s="1509">
        <v>0.71028012546435682</v>
      </c>
      <c r="AD232" s="1509">
        <v>0.72132656507207848</v>
      </c>
      <c r="AE232" s="1509">
        <v>0.7268497848759391</v>
      </c>
      <c r="AF232" s="1509">
        <v>0.73789622448366077</v>
      </c>
      <c r="AG232" s="1509">
        <v>0.74894266409138233</v>
      </c>
      <c r="AH232" s="1509">
        <v>0.75998910369910389</v>
      </c>
      <c r="AI232" s="1509">
        <v>0.77103554330682533</v>
      </c>
      <c r="AJ232" s="1509">
        <v>0.78208198291454711</v>
      </c>
      <c r="AK232" s="1509">
        <v>1.2572934664366833</v>
      </c>
      <c r="AL232" s="1509">
        <v>1.4378020817894539</v>
      </c>
      <c r="AM232" s="1509">
        <v>1.3604412466382663</v>
      </c>
      <c r="AN232" s="1509">
        <v>1.025210927975831</v>
      </c>
      <c r="AO232" s="1509">
        <v>0.99942398292543522</v>
      </c>
      <c r="AP232" s="1509">
        <v>0.99942398292543522</v>
      </c>
      <c r="AQ232" s="1509">
        <v>0.99942398292543522</v>
      </c>
      <c r="AR232" s="1509">
        <v>1.025210927975831</v>
      </c>
      <c r="AS232" s="1509">
        <v>0.99942398292543522</v>
      </c>
      <c r="AT232" s="1509">
        <v>0.97363703787503941</v>
      </c>
      <c r="AU232" s="1509">
        <v>1.025210927975831</v>
      </c>
      <c r="AV232" s="1509">
        <v>0.99942398292543522</v>
      </c>
      <c r="AW232" s="1509">
        <v>0.99942398292543522</v>
      </c>
      <c r="AX232" s="1509">
        <v>0.97363703787503941</v>
      </c>
      <c r="AY232" s="1509">
        <v>1.025210927975831</v>
      </c>
      <c r="AZ232" s="1509">
        <v>0.97363703787503941</v>
      </c>
      <c r="BA232" s="1509">
        <v>0.99942398292543522</v>
      </c>
      <c r="BB232" s="1509">
        <v>0.99942398292543522</v>
      </c>
      <c r="BC232" s="1509">
        <v>0.99942398292543522</v>
      </c>
      <c r="BD232" s="1509">
        <v>0.97363703787503941</v>
      </c>
      <c r="BE232" s="1509">
        <v>0.99942398292543522</v>
      </c>
      <c r="BF232" s="1509">
        <v>0.99942398292543522</v>
      </c>
      <c r="BG232" s="1509">
        <v>0.97363703787503941</v>
      </c>
      <c r="BH232" s="1509">
        <v>0.99942398292543522</v>
      </c>
      <c r="BI232" s="1509">
        <v>0.97363703787503941</v>
      </c>
      <c r="BJ232" s="1509">
        <v>0.99942398292543522</v>
      </c>
      <c r="BK232" s="1509">
        <v>0.97363703787503941</v>
      </c>
      <c r="BL232" s="1509">
        <v>0.97363703787503941</v>
      </c>
      <c r="BM232" s="1509">
        <v>0.99942398292543522</v>
      </c>
      <c r="BN232" s="1509">
        <v>0.97363703787503941</v>
      </c>
      <c r="BO232" s="1509">
        <v>0.97363703787503941</v>
      </c>
      <c r="BP232" s="1509">
        <v>0.99942398292543522</v>
      </c>
      <c r="BQ232" s="1509">
        <v>0.97363703787503941</v>
      </c>
      <c r="BR232" s="1509">
        <v>0.97363703787503941</v>
      </c>
      <c r="BS232" s="1509">
        <v>0.97363703787503941</v>
      </c>
      <c r="BT232" s="1509">
        <v>0.97363703787503941</v>
      </c>
      <c r="BU232" s="1509">
        <v>1.1489882972250207</v>
      </c>
      <c r="BV232" s="1509">
        <v>1.2332256510563138</v>
      </c>
      <c r="BW232" s="1509">
        <v>1.1232013521746247</v>
      </c>
      <c r="BX232" s="1509">
        <v>1.1782135016154691</v>
      </c>
      <c r="BY232" s="1509">
        <v>1.1782135016154691</v>
      </c>
      <c r="BZ232" s="1509">
        <v>1.1782135016154691</v>
      </c>
      <c r="CA232" s="1509">
        <v>1.1782135016154691</v>
      </c>
      <c r="CB232" s="1509">
        <v>1.1782135016154691</v>
      </c>
      <c r="CC232" s="1509">
        <v>1.143797900925277</v>
      </c>
      <c r="CD232" s="1509">
        <v>1.3223893428700342</v>
      </c>
      <c r="CE232" s="1509">
        <v>1.3223893428700342</v>
      </c>
      <c r="CF232" s="1509">
        <v>1.3223893428700342</v>
      </c>
      <c r="CG232" s="1509">
        <v>1.2467806446785377</v>
      </c>
      <c r="CH232" s="1509">
        <v>1.3223893428700342</v>
      </c>
      <c r="CI232" s="1509">
        <v>1.2467806446785377</v>
      </c>
      <c r="CJ232" s="1509">
        <v>1.3223893428700342</v>
      </c>
      <c r="CK232" s="1509">
        <v>1.3223893428700342</v>
      </c>
      <c r="CL232" s="1509" t="s">
        <v>1890</v>
      </c>
      <c r="CM232" s="1509" t="s">
        <v>1890</v>
      </c>
      <c r="CN232" s="1509" t="s">
        <v>1890</v>
      </c>
      <c r="CO232" s="1509" t="s">
        <v>1890</v>
      </c>
      <c r="CP232" s="1510" t="s">
        <v>1890</v>
      </c>
      <c r="CQ232" s="1508" t="s">
        <v>1890</v>
      </c>
      <c r="CR232" s="1508" t="s">
        <v>1890</v>
      </c>
      <c r="CS232" s="1508" t="s">
        <v>1890</v>
      </c>
      <c r="CT232" s="1508" t="s">
        <v>1890</v>
      </c>
      <c r="CU232" s="1508" t="s">
        <v>1890</v>
      </c>
      <c r="CV232" s="1508" t="s">
        <v>1890</v>
      </c>
      <c r="CW232" s="1508" t="s">
        <v>1890</v>
      </c>
      <c r="CX232" s="1508" t="s">
        <v>1890</v>
      </c>
      <c r="CY232" s="1508" t="s">
        <v>1890</v>
      </c>
      <c r="CZ232" s="1508" t="s">
        <v>1890</v>
      </c>
      <c r="DA232" s="1508" t="s">
        <v>1890</v>
      </c>
      <c r="DB232" s="1508" t="s">
        <v>1890</v>
      </c>
      <c r="DC232" s="1508" t="s">
        <v>1890</v>
      </c>
      <c r="DD232" s="1508" t="s">
        <v>1890</v>
      </c>
      <c r="DE232" s="1508" t="s">
        <v>1890</v>
      </c>
      <c r="DF232" s="1508" t="s">
        <v>1890</v>
      </c>
      <c r="DG232" s="1508" t="s">
        <v>1890</v>
      </c>
      <c r="DH232" s="1508" t="s">
        <v>1890</v>
      </c>
      <c r="DI232" s="1508" t="s">
        <v>1890</v>
      </c>
      <c r="DJ232" s="1508" t="s">
        <v>1890</v>
      </c>
      <c r="DK232" s="1508" t="s">
        <v>1890</v>
      </c>
      <c r="DL232" s="1508" t="s">
        <v>1890</v>
      </c>
      <c r="DM232" s="1508" t="s">
        <v>1890</v>
      </c>
      <c r="DN232" s="1508" t="s">
        <v>1890</v>
      </c>
      <c r="DO232" s="1508" t="s">
        <v>1890</v>
      </c>
      <c r="DP232" s="1508" t="s">
        <v>1890</v>
      </c>
      <c r="DQ232" s="1508" t="s">
        <v>1890</v>
      </c>
      <c r="DR232" s="1508" t="s">
        <v>1890</v>
      </c>
      <c r="DS232" s="1508" t="s">
        <v>1890</v>
      </c>
      <c r="DT232" s="1233" t="s">
        <v>1890</v>
      </c>
      <c r="DU232" s="1233" t="s">
        <v>1890</v>
      </c>
      <c r="DV232" s="1233" t="s">
        <v>1890</v>
      </c>
      <c r="DW232" s="1233" t="s">
        <v>1890</v>
      </c>
      <c r="DX232" s="1233" t="s">
        <v>1890</v>
      </c>
      <c r="DY232" s="1233" t="s">
        <v>1890</v>
      </c>
    </row>
    <row r="233" spans="2:129" x14ac:dyDescent="0.25">
      <c r="B233" s="1668"/>
      <c r="C233" s="1505" t="s">
        <v>1625</v>
      </c>
      <c r="D233" s="1439" t="s">
        <v>1757</v>
      </c>
      <c r="E233" s="1267" t="s">
        <v>812</v>
      </c>
      <c r="F233" s="1438" t="s">
        <v>1890</v>
      </c>
      <c r="G233" s="1438" t="s">
        <v>1890</v>
      </c>
      <c r="H233" s="1439" t="s">
        <v>84</v>
      </c>
      <c r="I233" s="1476" t="s">
        <v>1890</v>
      </c>
      <c r="J233" s="1477" t="s">
        <v>1890</v>
      </c>
      <c r="K233" s="1477" t="s">
        <v>1890</v>
      </c>
      <c r="L233" s="1477" t="s">
        <v>1890</v>
      </c>
      <c r="M233" s="1477" t="s">
        <v>1890</v>
      </c>
      <c r="N233" s="1509" t="s">
        <v>1890</v>
      </c>
      <c r="O233" s="1509">
        <v>2.3193987374875134</v>
      </c>
      <c r="P233" s="1509">
        <v>2.4358357246404543</v>
      </c>
      <c r="Q233" s="1509">
        <v>2.5450200719989815</v>
      </c>
      <c r="R233" s="1509">
        <v>2.6510784009999604</v>
      </c>
      <c r="S233" s="1509">
        <v>2.7540107116433914</v>
      </c>
      <c r="T233" s="1509">
        <v>2.8824373438985864</v>
      </c>
      <c r="U233" s="1509">
        <v>2.8615542192160155</v>
      </c>
      <c r="V233" s="1509">
        <v>3.1012916802806685</v>
      </c>
      <c r="W233" s="1509">
        <v>3.077282270697375</v>
      </c>
      <c r="X233" s="1509">
        <v>3.2790208036337209</v>
      </c>
      <c r="Y233" s="1509">
        <v>3.363196204502338</v>
      </c>
      <c r="Z233" s="1509">
        <v>3.4442455870134063</v>
      </c>
      <c r="AA233" s="1509">
        <v>3.6303534950756617</v>
      </c>
      <c r="AB233" s="1509">
        <v>3.703587565149685</v>
      </c>
      <c r="AC233" s="1509">
        <v>3.8787538758741706</v>
      </c>
      <c r="AD233" s="1509">
        <v>4.0476681498835605</v>
      </c>
      <c r="AE233" s="1509">
        <v>4.1083976134410412</v>
      </c>
      <c r="AF233" s="1509">
        <v>4.266370290112663</v>
      </c>
      <c r="AG233" s="1509">
        <v>4.4180906635260122</v>
      </c>
      <c r="AH233" s="1509">
        <v>4.5635587336810923</v>
      </c>
      <c r="AI233" s="1509">
        <v>4.7027747671210749</v>
      </c>
      <c r="AJ233" s="1509">
        <v>4.8357382307596106</v>
      </c>
      <c r="AK233" s="1509">
        <v>4.9624496576830506</v>
      </c>
      <c r="AL233" s="1509">
        <v>4.9624496576830506</v>
      </c>
      <c r="AM233" s="1509">
        <v>4.9624496576830506</v>
      </c>
      <c r="AN233" s="1509">
        <v>4.9624496576830497</v>
      </c>
      <c r="AO233" s="1509">
        <v>4.9624496576830506</v>
      </c>
      <c r="AP233" s="1509">
        <v>4.9624496576830506</v>
      </c>
      <c r="AQ233" s="1509">
        <v>4.9624496576830506</v>
      </c>
      <c r="AR233" s="1509">
        <v>4.9624496576830497</v>
      </c>
      <c r="AS233" s="1509">
        <v>4.9624496576830506</v>
      </c>
      <c r="AT233" s="1509">
        <v>4.9624496576830506</v>
      </c>
      <c r="AU233" s="1509">
        <v>4.9624496576830497</v>
      </c>
      <c r="AV233" s="1509">
        <v>4.9624496576830506</v>
      </c>
      <c r="AW233" s="1509">
        <v>4.9624496576830506</v>
      </c>
      <c r="AX233" s="1509">
        <v>4.9624496576830506</v>
      </c>
      <c r="AY233" s="1509">
        <v>4.9624496576830497</v>
      </c>
      <c r="AZ233" s="1509">
        <v>4.9624496576830506</v>
      </c>
      <c r="BA233" s="1509">
        <v>4.9624496576830506</v>
      </c>
      <c r="BB233" s="1509">
        <v>4.9624496576830506</v>
      </c>
      <c r="BC233" s="1509">
        <v>4.9624496576830506</v>
      </c>
      <c r="BD233" s="1509">
        <v>4.9624496576830506</v>
      </c>
      <c r="BE233" s="1509">
        <v>4.9624496576830506</v>
      </c>
      <c r="BF233" s="1509">
        <v>4.9624496576830506</v>
      </c>
      <c r="BG233" s="1509">
        <v>4.9624496576830506</v>
      </c>
      <c r="BH233" s="1509">
        <v>4.9624496576830506</v>
      </c>
      <c r="BI233" s="1509">
        <v>4.9624496576830506</v>
      </c>
      <c r="BJ233" s="1509">
        <v>4.9624496576830506</v>
      </c>
      <c r="BK233" s="1509">
        <v>4.9624496576830506</v>
      </c>
      <c r="BL233" s="1509">
        <v>4.9624496576830506</v>
      </c>
      <c r="BM233" s="1509">
        <v>4.9624496576830506</v>
      </c>
      <c r="BN233" s="1509">
        <v>4.9624496576830506</v>
      </c>
      <c r="BO233" s="1509">
        <v>4.9624496576830506</v>
      </c>
      <c r="BP233" s="1509">
        <v>4.9624496576830506</v>
      </c>
      <c r="BQ233" s="1509">
        <v>4.9624496576830506</v>
      </c>
      <c r="BR233" s="1509">
        <v>4.9624496576830506</v>
      </c>
      <c r="BS233" s="1509">
        <v>4.9624496576830506</v>
      </c>
      <c r="BT233" s="1509">
        <v>4.9624496576830506</v>
      </c>
      <c r="BU233" s="1509">
        <v>4.9624496576830506</v>
      </c>
      <c r="BV233" s="1509">
        <v>4.9624496576830506</v>
      </c>
      <c r="BW233" s="1509">
        <v>4.9624496576830506</v>
      </c>
      <c r="BX233" s="1509">
        <v>4.9624496576830506</v>
      </c>
      <c r="BY233" s="1509">
        <v>4.9624496576830506</v>
      </c>
      <c r="BZ233" s="1509">
        <v>4.9624496576830506</v>
      </c>
      <c r="CA233" s="1509">
        <v>4.9624496576830506</v>
      </c>
      <c r="CB233" s="1509">
        <v>4.9624496576830506</v>
      </c>
      <c r="CC233" s="1509">
        <v>4.9624496576830506</v>
      </c>
      <c r="CD233" s="1509">
        <v>4.9624496576830506</v>
      </c>
      <c r="CE233" s="1509">
        <v>4.9624496576830506</v>
      </c>
      <c r="CF233" s="1509">
        <v>4.9624496576830506</v>
      </c>
      <c r="CG233" s="1509">
        <v>4.9624496576830506</v>
      </c>
      <c r="CH233" s="1509">
        <v>4.9624496576830506</v>
      </c>
      <c r="CI233" s="1509">
        <v>4.9624496576830506</v>
      </c>
      <c r="CJ233" s="1509">
        <v>4.9624496576830506</v>
      </c>
      <c r="CK233" s="1509">
        <v>4.9624496576830506</v>
      </c>
      <c r="CL233" s="1509" t="s">
        <v>1890</v>
      </c>
      <c r="CM233" s="1509" t="s">
        <v>1890</v>
      </c>
      <c r="CN233" s="1509" t="s">
        <v>1890</v>
      </c>
      <c r="CO233" s="1509" t="s">
        <v>1890</v>
      </c>
      <c r="CP233" s="1510" t="s">
        <v>1890</v>
      </c>
      <c r="CQ233" s="1508" t="s">
        <v>1890</v>
      </c>
      <c r="CR233" s="1508" t="s">
        <v>1890</v>
      </c>
      <c r="CS233" s="1508" t="s">
        <v>1890</v>
      </c>
      <c r="CT233" s="1508" t="s">
        <v>1890</v>
      </c>
      <c r="CU233" s="1508" t="s">
        <v>1890</v>
      </c>
      <c r="CV233" s="1508" t="s">
        <v>1890</v>
      </c>
      <c r="CW233" s="1508" t="s">
        <v>1890</v>
      </c>
      <c r="CX233" s="1508" t="s">
        <v>1890</v>
      </c>
      <c r="CY233" s="1508" t="s">
        <v>1890</v>
      </c>
      <c r="CZ233" s="1508" t="s">
        <v>1890</v>
      </c>
      <c r="DA233" s="1508" t="s">
        <v>1890</v>
      </c>
      <c r="DB233" s="1508" t="s">
        <v>1890</v>
      </c>
      <c r="DC233" s="1508" t="s">
        <v>1890</v>
      </c>
      <c r="DD233" s="1508" t="s">
        <v>1890</v>
      </c>
      <c r="DE233" s="1508" t="s">
        <v>1890</v>
      </c>
      <c r="DF233" s="1508" t="s">
        <v>1890</v>
      </c>
      <c r="DG233" s="1508" t="s">
        <v>1890</v>
      </c>
      <c r="DH233" s="1508" t="s">
        <v>1890</v>
      </c>
      <c r="DI233" s="1508" t="s">
        <v>1890</v>
      </c>
      <c r="DJ233" s="1508" t="s">
        <v>1890</v>
      </c>
      <c r="DK233" s="1508" t="s">
        <v>1890</v>
      </c>
      <c r="DL233" s="1508" t="s">
        <v>1890</v>
      </c>
      <c r="DM233" s="1508" t="s">
        <v>1890</v>
      </c>
      <c r="DN233" s="1508" t="s">
        <v>1890</v>
      </c>
      <c r="DO233" s="1508" t="s">
        <v>1890</v>
      </c>
      <c r="DP233" s="1508" t="s">
        <v>1890</v>
      </c>
      <c r="DQ233" s="1508" t="s">
        <v>1890</v>
      </c>
      <c r="DR233" s="1508" t="s">
        <v>1890</v>
      </c>
      <c r="DS233" s="1508" t="s">
        <v>1890</v>
      </c>
      <c r="DT233" s="1233" t="s">
        <v>1890</v>
      </c>
      <c r="DU233" s="1233" t="s">
        <v>1890</v>
      </c>
      <c r="DV233" s="1233" t="s">
        <v>1890</v>
      </c>
      <c r="DW233" s="1233" t="s">
        <v>1890</v>
      </c>
      <c r="DX233" s="1233" t="s">
        <v>1890</v>
      </c>
      <c r="DY233" s="1233" t="s">
        <v>1890</v>
      </c>
    </row>
    <row r="234" spans="2:129" x14ac:dyDescent="0.25">
      <c r="B234" s="1668"/>
      <c r="C234" s="1505" t="s">
        <v>1625</v>
      </c>
      <c r="D234" s="1439" t="s">
        <v>1757</v>
      </c>
      <c r="E234" s="1267" t="s">
        <v>813</v>
      </c>
      <c r="F234" s="1438" t="s">
        <v>1890</v>
      </c>
      <c r="G234" s="1438" t="s">
        <v>1890</v>
      </c>
      <c r="H234" s="1439" t="s">
        <v>84</v>
      </c>
      <c r="I234" s="1476" t="s">
        <v>1890</v>
      </c>
      <c r="J234" s="1477" t="s">
        <v>1890</v>
      </c>
      <c r="K234" s="1477" t="s">
        <v>1890</v>
      </c>
      <c r="L234" s="1477" t="s">
        <v>1890</v>
      </c>
      <c r="M234" s="1477" t="s">
        <v>1890</v>
      </c>
      <c r="N234" s="1509" t="s">
        <v>1890</v>
      </c>
      <c r="O234" s="1509">
        <v>9.1348319218986524E-3</v>
      </c>
      <c r="P234" s="1509">
        <v>2.7992695569704368E-2</v>
      </c>
      <c r="Q234" s="1509">
        <v>4.7593080203372939E-2</v>
      </c>
      <c r="R234" s="1509">
        <v>6.7502107200750394E-2</v>
      </c>
      <c r="S234" s="1509">
        <v>8.7719776561836743E-2</v>
      </c>
      <c r="T234" s="1509">
        <v>0.10809176710477754</v>
      </c>
      <c r="U234" s="1509">
        <v>0.12846375764771834</v>
      </c>
      <c r="V234" s="1509">
        <v>0.14892163425860916</v>
      </c>
      <c r="W234" s="1509">
        <v>0.16946539693745005</v>
      </c>
      <c r="X234" s="1509">
        <v>0.19018093175219095</v>
      </c>
      <c r="Y234" s="1509">
        <v>0.21115412477078202</v>
      </c>
      <c r="Z234" s="1509">
        <v>0.23229908992527312</v>
      </c>
      <c r="AA234" s="1509">
        <v>0.25370171328361429</v>
      </c>
      <c r="AB234" s="1509">
        <v>0.27536199484580565</v>
      </c>
      <c r="AC234" s="1509">
        <v>0.29727993461184704</v>
      </c>
      <c r="AD234" s="1509">
        <v>0.31954141864968866</v>
      </c>
      <c r="AE234" s="1509">
        <v>0.34206056089138037</v>
      </c>
      <c r="AF234" s="1509">
        <v>0.36483736133692207</v>
      </c>
      <c r="AG234" s="1509">
        <v>0.38795770605426405</v>
      </c>
      <c r="AH234" s="1509">
        <v>0.41142159504340609</v>
      </c>
      <c r="AI234" s="1509">
        <v>0.43522902830434829</v>
      </c>
      <c r="AJ234" s="1509">
        <v>0.45938000583709065</v>
      </c>
      <c r="AK234" s="1509">
        <v>0.49109229407450233</v>
      </c>
      <c r="AL234" s="1509">
        <v>0.53300102984941866</v>
      </c>
      <c r="AM234" s="1509">
        <v>0.57651371360646975</v>
      </c>
      <c r="AN234" s="1509">
        <v>0.61361060492171904</v>
      </c>
      <c r="AO234" s="1509">
        <v>0.64509367778623361</v>
      </c>
      <c r="AP234" s="1509">
        <v>0.67617576365521459</v>
      </c>
      <c r="AQ234" s="1509">
        <v>0.70725784952419557</v>
      </c>
      <c r="AR234" s="1509">
        <v>0.73874092238871036</v>
      </c>
      <c r="AS234" s="1509">
        <v>0.77022399525322482</v>
      </c>
      <c r="AT234" s="1509">
        <v>0.80090509412667221</v>
      </c>
      <c r="AU234" s="1509">
        <v>0.83198717999565319</v>
      </c>
      <c r="AV234" s="1509">
        <v>0.86347025286016788</v>
      </c>
      <c r="AW234" s="1509">
        <v>0.89455233872914885</v>
      </c>
      <c r="AX234" s="1509">
        <v>0.92523343760259624</v>
      </c>
      <c r="AY234" s="1509">
        <v>0.95631552347157722</v>
      </c>
      <c r="AZ234" s="1509">
        <v>0.9873976093405582</v>
      </c>
      <c r="BA234" s="1509">
        <v>1.0180787082140055</v>
      </c>
      <c r="BB234" s="1509">
        <v>1.0491607940829863</v>
      </c>
      <c r="BC234" s="1509">
        <v>1.0802428799519677</v>
      </c>
      <c r="BD234" s="1509">
        <v>1.110923978825415</v>
      </c>
      <c r="BE234" s="1509">
        <v>1.1416050776988627</v>
      </c>
      <c r="BF234" s="1509">
        <v>1.1726871635678435</v>
      </c>
      <c r="BG234" s="1509">
        <v>1.2033682624412909</v>
      </c>
      <c r="BH234" s="1509">
        <v>1.2340493613147385</v>
      </c>
      <c r="BI234" s="1509">
        <v>1.2647304601881857</v>
      </c>
      <c r="BJ234" s="1509">
        <v>1.2954115590616335</v>
      </c>
      <c r="BK234" s="1509">
        <v>1.3260926579350809</v>
      </c>
      <c r="BL234" s="1509">
        <v>1.3563727698129944</v>
      </c>
      <c r="BM234" s="1509">
        <v>1.387053868686442</v>
      </c>
      <c r="BN234" s="1509">
        <v>1.4177349675598894</v>
      </c>
      <c r="BO234" s="1509">
        <v>1.4480150794378033</v>
      </c>
      <c r="BP234" s="1509">
        <v>1.4786961783112509</v>
      </c>
      <c r="BQ234" s="1509">
        <v>1.5093772771846981</v>
      </c>
      <c r="BR234" s="1509">
        <v>1.539657389062612</v>
      </c>
      <c r="BS234" s="1509">
        <v>1.5699375009405256</v>
      </c>
      <c r="BT234" s="1509">
        <v>1.6002176128184395</v>
      </c>
      <c r="BU234" s="1509">
        <v>1.6332244367792454</v>
      </c>
      <c r="BV234" s="1509">
        <v>1.6702678636750201</v>
      </c>
      <c r="BW234" s="1509">
        <v>1.7069103035752613</v>
      </c>
      <c r="BX234" s="1509">
        <v>1.7426973045516971</v>
      </c>
      <c r="BY234" s="1509">
        <v>1.7793397444519381</v>
      </c>
      <c r="BZ234" s="1509">
        <v>1.8159821843521795</v>
      </c>
      <c r="CA234" s="1509">
        <v>1.8526246242524207</v>
      </c>
      <c r="CB234" s="1509">
        <v>1.8892670641526619</v>
      </c>
      <c r="CC234" s="1509">
        <v>1.9253743414621707</v>
      </c>
      <c r="CD234" s="1509">
        <v>1.9637235531031878</v>
      </c>
      <c r="CE234" s="1509">
        <v>2.0048498616664459</v>
      </c>
      <c r="CF234" s="1509">
        <v>2.0459761702297037</v>
      </c>
      <c r="CG234" s="1509">
        <v>2.0859267635360843</v>
      </c>
      <c r="CH234" s="1509">
        <v>2.1258773568424649</v>
      </c>
      <c r="CI234" s="1509">
        <v>2.1658279501488451</v>
      </c>
      <c r="CJ234" s="1509">
        <v>2.2057785434552253</v>
      </c>
      <c r="CK234" s="1509">
        <v>2.2469048520184836</v>
      </c>
      <c r="CL234" s="1509">
        <v>2.2674680063001116</v>
      </c>
      <c r="CM234" s="1509">
        <v>2.2674680063001116</v>
      </c>
      <c r="CN234" s="1509">
        <v>2.2674680063001116</v>
      </c>
      <c r="CO234" s="1509">
        <v>2.2674680063001116</v>
      </c>
      <c r="CP234" s="1510">
        <v>2.2674680063001116</v>
      </c>
      <c r="CQ234" s="1508" t="s">
        <v>1890</v>
      </c>
      <c r="CR234" s="1508" t="s">
        <v>1890</v>
      </c>
      <c r="CS234" s="1508" t="s">
        <v>1890</v>
      </c>
      <c r="CT234" s="1508" t="s">
        <v>1890</v>
      </c>
      <c r="CU234" s="1508" t="s">
        <v>1890</v>
      </c>
      <c r="CV234" s="1508" t="s">
        <v>1890</v>
      </c>
      <c r="CW234" s="1508" t="s">
        <v>1890</v>
      </c>
      <c r="CX234" s="1508" t="s">
        <v>1890</v>
      </c>
      <c r="CY234" s="1508" t="s">
        <v>1890</v>
      </c>
      <c r="CZ234" s="1508" t="s">
        <v>1890</v>
      </c>
      <c r="DA234" s="1508" t="s">
        <v>1890</v>
      </c>
      <c r="DB234" s="1508" t="s">
        <v>1890</v>
      </c>
      <c r="DC234" s="1508" t="s">
        <v>1890</v>
      </c>
      <c r="DD234" s="1508" t="s">
        <v>1890</v>
      </c>
      <c r="DE234" s="1508" t="s">
        <v>1890</v>
      </c>
      <c r="DF234" s="1508" t="s">
        <v>1890</v>
      </c>
      <c r="DG234" s="1508" t="s">
        <v>1890</v>
      </c>
      <c r="DH234" s="1508" t="s">
        <v>1890</v>
      </c>
      <c r="DI234" s="1508" t="s">
        <v>1890</v>
      </c>
      <c r="DJ234" s="1508" t="s">
        <v>1890</v>
      </c>
      <c r="DK234" s="1508" t="s">
        <v>1890</v>
      </c>
      <c r="DL234" s="1508" t="s">
        <v>1890</v>
      </c>
      <c r="DM234" s="1508" t="s">
        <v>1890</v>
      </c>
      <c r="DN234" s="1508" t="s">
        <v>1890</v>
      </c>
      <c r="DO234" s="1508" t="s">
        <v>1890</v>
      </c>
      <c r="DP234" s="1508" t="s">
        <v>1890</v>
      </c>
      <c r="DQ234" s="1508" t="s">
        <v>1890</v>
      </c>
      <c r="DR234" s="1508" t="s">
        <v>1890</v>
      </c>
      <c r="DS234" s="1508" t="s">
        <v>1890</v>
      </c>
      <c r="DT234" s="1233" t="s">
        <v>1890</v>
      </c>
      <c r="DU234" s="1233" t="s">
        <v>1890</v>
      </c>
      <c r="DV234" s="1233" t="s">
        <v>1890</v>
      </c>
      <c r="DW234" s="1233" t="s">
        <v>1890</v>
      </c>
      <c r="DX234" s="1233" t="s">
        <v>1890</v>
      </c>
      <c r="DY234" s="1233" t="s">
        <v>1890</v>
      </c>
    </row>
    <row r="235" spans="2:129" x14ac:dyDescent="0.25">
      <c r="B235" s="1668"/>
      <c r="C235" s="1505" t="s">
        <v>1625</v>
      </c>
      <c r="D235" s="1439" t="s">
        <v>1757</v>
      </c>
      <c r="E235" s="1267" t="s">
        <v>831</v>
      </c>
      <c r="F235" s="1438" t="s">
        <v>1890</v>
      </c>
      <c r="G235" s="1438" t="s">
        <v>1890</v>
      </c>
      <c r="H235" s="1439" t="s">
        <v>84</v>
      </c>
      <c r="I235" s="1476" t="s">
        <v>1890</v>
      </c>
      <c r="J235" s="1477" t="s">
        <v>1890</v>
      </c>
      <c r="K235" s="1477" t="s">
        <v>1890</v>
      </c>
      <c r="L235" s="1477" t="s">
        <v>1890</v>
      </c>
      <c r="M235" s="1477" t="s">
        <v>1890</v>
      </c>
      <c r="N235" s="1509" t="s">
        <v>1890</v>
      </c>
      <c r="O235" s="1509">
        <v>3.5000000000000003E-2</v>
      </c>
      <c r="P235" s="1509">
        <v>3.5000000000000003E-2</v>
      </c>
      <c r="Q235" s="1509">
        <v>3.5000000000000003E-2</v>
      </c>
      <c r="R235" s="1509">
        <v>3.5000000000000003E-2</v>
      </c>
      <c r="S235" s="1509">
        <v>3.5000000000000003E-2</v>
      </c>
      <c r="T235" s="1509">
        <v>3.5000000000000003E-2</v>
      </c>
      <c r="U235" s="1509">
        <v>3.5000000000000003E-2</v>
      </c>
      <c r="V235" s="1509">
        <v>3.5000000000000003E-2</v>
      </c>
      <c r="W235" s="1509">
        <v>3.5000000000000003E-2</v>
      </c>
      <c r="X235" s="1509">
        <v>3.5000000000000003E-2</v>
      </c>
      <c r="Y235" s="1509">
        <v>3.5000000000000003E-2</v>
      </c>
      <c r="Z235" s="1509">
        <v>3.5000000000000003E-2</v>
      </c>
      <c r="AA235" s="1509">
        <v>3.5000000000000003E-2</v>
      </c>
      <c r="AB235" s="1509">
        <v>3.5000000000000003E-2</v>
      </c>
      <c r="AC235" s="1509">
        <v>3.5000000000000003E-2</v>
      </c>
      <c r="AD235" s="1509">
        <v>3.5000000000000003E-2</v>
      </c>
      <c r="AE235" s="1509">
        <v>3.5000000000000003E-2</v>
      </c>
      <c r="AF235" s="1509">
        <v>3.5000000000000003E-2</v>
      </c>
      <c r="AG235" s="1509">
        <v>3.5000000000000003E-2</v>
      </c>
      <c r="AH235" s="1509">
        <v>3.5000000000000003E-2</v>
      </c>
      <c r="AI235" s="1509">
        <v>3.5000000000000003E-2</v>
      </c>
      <c r="AJ235" s="1509">
        <v>3.5000000000000003E-2</v>
      </c>
      <c r="AK235" s="1509">
        <v>3.5000000000000003E-2</v>
      </c>
      <c r="AL235" s="1509">
        <v>3.5000000000000003E-2</v>
      </c>
      <c r="AM235" s="1509">
        <v>3.5000000000000003E-2</v>
      </c>
      <c r="AN235" s="1509">
        <v>3.5000000000000003E-2</v>
      </c>
      <c r="AO235" s="1509">
        <v>3.5000000000000003E-2</v>
      </c>
      <c r="AP235" s="1509">
        <v>3.5000000000000003E-2</v>
      </c>
      <c r="AQ235" s="1509">
        <v>3.5000000000000003E-2</v>
      </c>
      <c r="AR235" s="1509">
        <v>3.5000000000000003E-2</v>
      </c>
      <c r="AS235" s="1509">
        <v>0.03</v>
      </c>
      <c r="AT235" s="1509">
        <v>0.03</v>
      </c>
      <c r="AU235" s="1509">
        <v>0.03</v>
      </c>
      <c r="AV235" s="1509">
        <v>0.03</v>
      </c>
      <c r="AW235" s="1509">
        <v>0.03</v>
      </c>
      <c r="AX235" s="1509">
        <v>0.03</v>
      </c>
      <c r="AY235" s="1509">
        <v>0.03</v>
      </c>
      <c r="AZ235" s="1509">
        <v>0.03</v>
      </c>
      <c r="BA235" s="1509">
        <v>0.03</v>
      </c>
      <c r="BB235" s="1509">
        <v>0.03</v>
      </c>
      <c r="BC235" s="1509">
        <v>0.03</v>
      </c>
      <c r="BD235" s="1509">
        <v>0.03</v>
      </c>
      <c r="BE235" s="1509">
        <v>0.03</v>
      </c>
      <c r="BF235" s="1509">
        <v>0.03</v>
      </c>
      <c r="BG235" s="1509">
        <v>0.03</v>
      </c>
      <c r="BH235" s="1509">
        <v>0.03</v>
      </c>
      <c r="BI235" s="1509">
        <v>0.03</v>
      </c>
      <c r="BJ235" s="1509">
        <v>0.03</v>
      </c>
      <c r="BK235" s="1509">
        <v>0.03</v>
      </c>
      <c r="BL235" s="1509">
        <v>0.03</v>
      </c>
      <c r="BM235" s="1509">
        <v>0.03</v>
      </c>
      <c r="BN235" s="1509">
        <v>0.03</v>
      </c>
      <c r="BO235" s="1509">
        <v>0.03</v>
      </c>
      <c r="BP235" s="1509">
        <v>0.03</v>
      </c>
      <c r="BQ235" s="1509">
        <v>0.03</v>
      </c>
      <c r="BR235" s="1509">
        <v>0.03</v>
      </c>
      <c r="BS235" s="1509">
        <v>0.03</v>
      </c>
      <c r="BT235" s="1509">
        <v>0.03</v>
      </c>
      <c r="BU235" s="1509">
        <v>0.03</v>
      </c>
      <c r="BV235" s="1509">
        <v>0.03</v>
      </c>
      <c r="BW235" s="1509">
        <v>0.03</v>
      </c>
      <c r="BX235" s="1509">
        <v>0.03</v>
      </c>
      <c r="BY235" s="1509">
        <v>0.03</v>
      </c>
      <c r="BZ235" s="1509">
        <v>0.03</v>
      </c>
      <c r="CA235" s="1509">
        <v>0.03</v>
      </c>
      <c r="CB235" s="1509">
        <v>0.03</v>
      </c>
      <c r="CC235" s="1509">
        <v>0.03</v>
      </c>
      <c r="CD235" s="1509">
        <v>0.03</v>
      </c>
      <c r="CE235" s="1509">
        <v>0.03</v>
      </c>
      <c r="CF235" s="1509">
        <v>0.03</v>
      </c>
      <c r="CG235" s="1509">
        <v>0.03</v>
      </c>
      <c r="CH235" s="1509">
        <v>0.03</v>
      </c>
      <c r="CI235" s="1509">
        <v>0.03</v>
      </c>
      <c r="CJ235" s="1509">
        <v>0.03</v>
      </c>
      <c r="CK235" s="1509">
        <v>0.03</v>
      </c>
      <c r="CL235" s="1509">
        <v>2.5000000000000001E-2</v>
      </c>
      <c r="CM235" s="1509">
        <v>2.5000000000000001E-2</v>
      </c>
      <c r="CN235" s="1509">
        <v>2.5000000000000001E-2</v>
      </c>
      <c r="CO235" s="1509">
        <v>2.5000000000000001E-2</v>
      </c>
      <c r="CP235" s="1510">
        <v>2.5000000000000001E-2</v>
      </c>
      <c r="CQ235" s="1508" t="s">
        <v>1890</v>
      </c>
      <c r="CR235" s="1508" t="s">
        <v>1890</v>
      </c>
      <c r="CS235" s="1508" t="s">
        <v>1890</v>
      </c>
      <c r="CT235" s="1508" t="s">
        <v>1890</v>
      </c>
      <c r="CU235" s="1508" t="s">
        <v>1890</v>
      </c>
      <c r="CV235" s="1508" t="s">
        <v>1890</v>
      </c>
      <c r="CW235" s="1508" t="s">
        <v>1890</v>
      </c>
      <c r="CX235" s="1508" t="s">
        <v>1890</v>
      </c>
      <c r="CY235" s="1508" t="s">
        <v>1890</v>
      </c>
      <c r="CZ235" s="1508" t="s">
        <v>1890</v>
      </c>
      <c r="DA235" s="1508" t="s">
        <v>1890</v>
      </c>
      <c r="DB235" s="1508" t="s">
        <v>1890</v>
      </c>
      <c r="DC235" s="1508" t="s">
        <v>1890</v>
      </c>
      <c r="DD235" s="1508" t="s">
        <v>1890</v>
      </c>
      <c r="DE235" s="1508" t="s">
        <v>1890</v>
      </c>
      <c r="DF235" s="1508" t="s">
        <v>1890</v>
      </c>
      <c r="DG235" s="1508" t="s">
        <v>1890</v>
      </c>
      <c r="DH235" s="1508" t="s">
        <v>1890</v>
      </c>
      <c r="DI235" s="1508" t="s">
        <v>1890</v>
      </c>
      <c r="DJ235" s="1508" t="s">
        <v>1890</v>
      </c>
      <c r="DK235" s="1508" t="s">
        <v>1890</v>
      </c>
      <c r="DL235" s="1508" t="s">
        <v>1890</v>
      </c>
      <c r="DM235" s="1508" t="s">
        <v>1890</v>
      </c>
      <c r="DN235" s="1508" t="s">
        <v>1890</v>
      </c>
      <c r="DO235" s="1508" t="s">
        <v>1890</v>
      </c>
      <c r="DP235" s="1508" t="s">
        <v>1890</v>
      </c>
      <c r="DQ235" s="1508" t="s">
        <v>1890</v>
      </c>
      <c r="DR235" s="1508" t="s">
        <v>1890</v>
      </c>
      <c r="DS235" s="1508" t="s">
        <v>1890</v>
      </c>
      <c r="DT235" s="1233" t="s">
        <v>1890</v>
      </c>
      <c r="DU235" s="1233" t="s">
        <v>1890</v>
      </c>
      <c r="DV235" s="1233" t="s">
        <v>1890</v>
      </c>
      <c r="DW235" s="1233" t="s">
        <v>1890</v>
      </c>
      <c r="DX235" s="1233" t="s">
        <v>1890</v>
      </c>
      <c r="DY235" s="1233" t="s">
        <v>1890</v>
      </c>
    </row>
    <row r="236" spans="2:129" x14ac:dyDescent="0.25">
      <c r="B236" s="1668"/>
      <c r="C236" s="1505" t="s">
        <v>1625</v>
      </c>
      <c r="D236" s="1439" t="s">
        <v>1757</v>
      </c>
      <c r="E236" s="1267" t="s">
        <v>814</v>
      </c>
      <c r="F236" s="1438" t="s">
        <v>1890</v>
      </c>
      <c r="G236" s="1438" t="s">
        <v>1890</v>
      </c>
      <c r="H236" s="1439" t="s">
        <v>84</v>
      </c>
      <c r="I236" s="1476"/>
      <c r="J236" s="1477"/>
      <c r="K236" s="1477"/>
      <c r="L236" s="1477"/>
      <c r="M236" s="1477"/>
      <c r="N236" s="1509" t="s">
        <v>1890</v>
      </c>
      <c r="O236" s="1509">
        <v>0.96618357487922713</v>
      </c>
      <c r="P236" s="1509">
        <v>0.93351070036640305</v>
      </c>
      <c r="Q236" s="1509">
        <v>0.90194270566802237</v>
      </c>
      <c r="R236" s="1509">
        <v>0.87144222769857238</v>
      </c>
      <c r="S236" s="1509">
        <v>0.84197316685852408</v>
      </c>
      <c r="T236" s="1509">
        <v>0.81350064430775282</v>
      </c>
      <c r="U236" s="1509">
        <v>0.78599096068381924</v>
      </c>
      <c r="V236" s="1509">
        <v>0.75941155621625056</v>
      </c>
      <c r="W236" s="1509">
        <v>0.73373097218961414</v>
      </c>
      <c r="X236" s="1509">
        <v>0.70891881370977217</v>
      </c>
      <c r="Y236" s="1509">
        <v>0.68494571372924851</v>
      </c>
      <c r="Z236" s="1509">
        <v>0.66178329828912907</v>
      </c>
      <c r="AA236" s="1509">
        <v>0.63940415293635666</v>
      </c>
      <c r="AB236" s="1509">
        <v>0.61778179027667313</v>
      </c>
      <c r="AC236" s="1509">
        <v>0.59689061862480497</v>
      </c>
      <c r="AD236" s="1509">
        <v>0.57670591171478747</v>
      </c>
      <c r="AE236" s="1509">
        <v>0.55720377943457733</v>
      </c>
      <c r="AF236" s="1509">
        <v>0.53836113955031628</v>
      </c>
      <c r="AG236" s="1509">
        <v>0.520155690386779</v>
      </c>
      <c r="AH236" s="1509">
        <v>0.50256588443167061</v>
      </c>
      <c r="AI236" s="1509">
        <v>0.48557090283253201</v>
      </c>
      <c r="AJ236" s="1509">
        <v>0.46915063075606961</v>
      </c>
      <c r="AK236" s="1509">
        <v>0.45328563358074364</v>
      </c>
      <c r="AL236" s="1509">
        <v>0.43795713389443836</v>
      </c>
      <c r="AM236" s="1509">
        <v>0.42314698926998878</v>
      </c>
      <c r="AN236" s="1509">
        <v>0.40883767079225974</v>
      </c>
      <c r="AO236" s="1509">
        <v>0.39501224231136212</v>
      </c>
      <c r="AP236" s="1509">
        <v>0.38165434039745133</v>
      </c>
      <c r="AQ236" s="1509">
        <v>0.36874815497338298</v>
      </c>
      <c r="AR236" s="1509">
        <v>0.35627841060230242</v>
      </c>
      <c r="AS236" s="1509">
        <v>0.3459013695167984</v>
      </c>
      <c r="AT236" s="1509">
        <v>0.33582657234640623</v>
      </c>
      <c r="AU236" s="1509">
        <v>0.32604521587029728</v>
      </c>
      <c r="AV236" s="1509">
        <v>0.31654875327213333</v>
      </c>
      <c r="AW236" s="1509">
        <v>0.30732888667197411</v>
      </c>
      <c r="AX236" s="1509">
        <v>0.29837755987570302</v>
      </c>
      <c r="AY236" s="1509">
        <v>0.28968695133563405</v>
      </c>
      <c r="AZ236" s="1509">
        <v>0.28124946731614947</v>
      </c>
      <c r="BA236" s="1509">
        <v>0.27305773525839755</v>
      </c>
      <c r="BB236" s="1509">
        <v>0.26510459733825009</v>
      </c>
      <c r="BC236" s="1509">
        <v>0.25738310421189325</v>
      </c>
      <c r="BD236" s="1509">
        <v>0.24988650894358566</v>
      </c>
      <c r="BE236" s="1509">
        <v>0.24260826111027742</v>
      </c>
      <c r="BF236" s="1509">
        <v>0.23554200107793916</v>
      </c>
      <c r="BG236" s="1509">
        <v>0.22868155444460117</v>
      </c>
      <c r="BH236" s="1509">
        <v>0.22202092664524387</v>
      </c>
      <c r="BI236" s="1509">
        <v>0.215554297713829</v>
      </c>
      <c r="BJ236" s="1509">
        <v>0.20927601719789227</v>
      </c>
      <c r="BK236" s="1509">
        <v>0.20318059922125464</v>
      </c>
      <c r="BL236" s="1509">
        <v>0.19726271769053846</v>
      </c>
      <c r="BM236" s="1509">
        <v>0.19151720164129948</v>
      </c>
      <c r="BN236" s="1509">
        <v>0.18593903071970824</v>
      </c>
      <c r="BO236" s="1509">
        <v>0.18052333079583327</v>
      </c>
      <c r="BP236" s="1509">
        <v>0.17526536970469248</v>
      </c>
      <c r="BQ236" s="1509">
        <v>0.17016055311135189</v>
      </c>
      <c r="BR236" s="1509">
        <v>0.16520442049645817</v>
      </c>
      <c r="BS236" s="1509">
        <v>0.16039264125869726</v>
      </c>
      <c r="BT236" s="1509">
        <v>0.15572101093077401</v>
      </c>
      <c r="BU236" s="1509">
        <v>0.15118544750560586</v>
      </c>
      <c r="BV236" s="1509">
        <v>0.14678198786952024</v>
      </c>
      <c r="BW236" s="1509">
        <v>0.14250678433934003</v>
      </c>
      <c r="BX236" s="1509">
        <v>0.13835610130033013</v>
      </c>
      <c r="BY236" s="1509">
        <v>0.13432631194206807</v>
      </c>
      <c r="BZ236" s="1509">
        <v>0.13041389508938647</v>
      </c>
      <c r="CA236" s="1509">
        <v>0.12661543212561796</v>
      </c>
      <c r="CB236" s="1509">
        <v>0.12292760400545433</v>
      </c>
      <c r="CC236" s="1509">
        <v>0.11934718835481004</v>
      </c>
      <c r="CD236" s="1509">
        <v>0.11587105665515537</v>
      </c>
      <c r="CE236" s="1509">
        <v>0.11249617150985959</v>
      </c>
      <c r="CF236" s="1509">
        <v>0.10921958399015494</v>
      </c>
      <c r="CG236" s="1509">
        <v>0.10603843105840287</v>
      </c>
      <c r="CH236" s="1509">
        <v>0.10294993306641054</v>
      </c>
      <c r="CI236" s="1509">
        <v>9.9951391326612168E-2</v>
      </c>
      <c r="CJ236" s="1509">
        <v>9.7040185753992411E-2</v>
      </c>
      <c r="CK236" s="1509">
        <v>9.4213772576691654E-2</v>
      </c>
      <c r="CL236" s="1509">
        <v>9.1915875684577236E-2</v>
      </c>
      <c r="CM236" s="1509">
        <v>8.9674025058124135E-2</v>
      </c>
      <c r="CN236" s="1509">
        <v>8.7486853715243049E-2</v>
      </c>
      <c r="CO236" s="1509">
        <v>8.5353028014871282E-2</v>
      </c>
      <c r="CP236" s="1510">
        <v>8.3271246843776875E-2</v>
      </c>
      <c r="CQ236" s="1508" t="s">
        <v>1890</v>
      </c>
      <c r="CR236" s="1508" t="s">
        <v>1890</v>
      </c>
      <c r="CS236" s="1508" t="s">
        <v>1890</v>
      </c>
      <c r="CT236" s="1508" t="s">
        <v>1890</v>
      </c>
      <c r="CU236" s="1508" t="s">
        <v>1890</v>
      </c>
      <c r="CV236" s="1508" t="s">
        <v>1890</v>
      </c>
      <c r="CW236" s="1508" t="s">
        <v>1890</v>
      </c>
      <c r="CX236" s="1508" t="s">
        <v>1890</v>
      </c>
      <c r="CY236" s="1508" t="s">
        <v>1890</v>
      </c>
      <c r="CZ236" s="1508" t="s">
        <v>1890</v>
      </c>
      <c r="DA236" s="1508" t="s">
        <v>1890</v>
      </c>
      <c r="DB236" s="1508" t="s">
        <v>1890</v>
      </c>
      <c r="DC236" s="1508" t="s">
        <v>1890</v>
      </c>
      <c r="DD236" s="1508" t="s">
        <v>1890</v>
      </c>
      <c r="DE236" s="1508" t="s">
        <v>1890</v>
      </c>
      <c r="DF236" s="1508" t="s">
        <v>1890</v>
      </c>
      <c r="DG236" s="1508" t="s">
        <v>1890</v>
      </c>
      <c r="DH236" s="1508" t="s">
        <v>1890</v>
      </c>
      <c r="DI236" s="1508" t="s">
        <v>1890</v>
      </c>
      <c r="DJ236" s="1508" t="s">
        <v>1890</v>
      </c>
      <c r="DK236" s="1508" t="s">
        <v>1890</v>
      </c>
      <c r="DL236" s="1508" t="s">
        <v>1890</v>
      </c>
      <c r="DM236" s="1508" t="s">
        <v>1890</v>
      </c>
      <c r="DN236" s="1508" t="s">
        <v>1890</v>
      </c>
      <c r="DO236" s="1508" t="s">
        <v>1890</v>
      </c>
      <c r="DP236" s="1508" t="s">
        <v>1890</v>
      </c>
      <c r="DQ236" s="1508" t="s">
        <v>1890</v>
      </c>
      <c r="DR236" s="1508" t="s">
        <v>1890</v>
      </c>
      <c r="DS236" s="1508" t="s">
        <v>1890</v>
      </c>
      <c r="DT236" s="1233" t="s">
        <v>1890</v>
      </c>
      <c r="DU236" s="1233" t="s">
        <v>1890</v>
      </c>
      <c r="DV236" s="1233" t="s">
        <v>1890</v>
      </c>
      <c r="DW236" s="1233" t="s">
        <v>1890</v>
      </c>
      <c r="DX236" s="1233" t="s">
        <v>1890</v>
      </c>
      <c r="DY236" s="1233" t="s">
        <v>1890</v>
      </c>
    </row>
    <row r="237" spans="2:129" x14ac:dyDescent="0.25">
      <c r="B237" s="1668"/>
      <c r="C237" s="1505" t="s">
        <v>1625</v>
      </c>
      <c r="D237" s="1439" t="s">
        <v>1757</v>
      </c>
      <c r="E237" s="1267" t="s">
        <v>815</v>
      </c>
      <c r="F237" s="1438" t="s">
        <v>816</v>
      </c>
      <c r="G237" s="1438" t="s">
        <v>1890</v>
      </c>
      <c r="H237" s="1439" t="s">
        <v>817</v>
      </c>
      <c r="I237" s="1476" t="s">
        <v>1890</v>
      </c>
      <c r="J237" s="1477" t="s">
        <v>1890</v>
      </c>
      <c r="K237" s="1477" t="s">
        <v>1890</v>
      </c>
      <c r="L237" s="1477" t="s">
        <v>1890</v>
      </c>
      <c r="M237" s="1477" t="s">
        <v>1890</v>
      </c>
      <c r="N237" s="1509" t="s">
        <v>1890</v>
      </c>
      <c r="O237" s="1509" t="s">
        <v>1890</v>
      </c>
      <c r="P237" s="1509" t="s">
        <v>1890</v>
      </c>
      <c r="Q237" s="1509" t="s">
        <v>1890</v>
      </c>
      <c r="R237" s="1509" t="s">
        <v>1890</v>
      </c>
      <c r="S237" s="1509" t="s">
        <v>1890</v>
      </c>
      <c r="T237" s="1509" t="s">
        <v>1890</v>
      </c>
      <c r="U237" s="1509" t="s">
        <v>1890</v>
      </c>
      <c r="V237" s="1509" t="s">
        <v>1890</v>
      </c>
      <c r="W237" s="1509" t="s">
        <v>1890</v>
      </c>
      <c r="X237" s="1509" t="s">
        <v>1890</v>
      </c>
      <c r="Y237" s="1509" t="s">
        <v>1890</v>
      </c>
      <c r="Z237" s="1509" t="s">
        <v>1890</v>
      </c>
      <c r="AA237" s="1509" t="s">
        <v>1890</v>
      </c>
      <c r="AB237" s="1509" t="s">
        <v>1890</v>
      </c>
      <c r="AC237" s="1509" t="s">
        <v>1890</v>
      </c>
      <c r="AD237" s="1509" t="s">
        <v>1890</v>
      </c>
      <c r="AE237" s="1509" t="s">
        <v>1890</v>
      </c>
      <c r="AF237" s="1509" t="s">
        <v>1890</v>
      </c>
      <c r="AG237" s="1509" t="s">
        <v>1890</v>
      </c>
      <c r="AH237" s="1509" t="s">
        <v>1890</v>
      </c>
      <c r="AI237" s="1509" t="s">
        <v>1890</v>
      </c>
      <c r="AJ237" s="1509" t="s">
        <v>1890</v>
      </c>
      <c r="AK237" s="1509" t="s">
        <v>1890</v>
      </c>
      <c r="AL237" s="1509" t="s">
        <v>1890</v>
      </c>
      <c r="AM237" s="1509" t="s">
        <v>1890</v>
      </c>
      <c r="AN237" s="1509" t="s">
        <v>1890</v>
      </c>
      <c r="AO237" s="1509" t="s">
        <v>1890</v>
      </c>
      <c r="AP237" s="1509" t="s">
        <v>1890</v>
      </c>
      <c r="AQ237" s="1509" t="s">
        <v>1890</v>
      </c>
      <c r="AR237" s="1509" t="s">
        <v>1890</v>
      </c>
      <c r="AS237" s="1509" t="s">
        <v>1890</v>
      </c>
      <c r="AT237" s="1509" t="s">
        <v>1890</v>
      </c>
      <c r="AU237" s="1509" t="s">
        <v>1890</v>
      </c>
      <c r="AV237" s="1509" t="s">
        <v>1890</v>
      </c>
      <c r="AW237" s="1509" t="s">
        <v>1890</v>
      </c>
      <c r="AX237" s="1509" t="s">
        <v>1890</v>
      </c>
      <c r="AY237" s="1509" t="s">
        <v>1890</v>
      </c>
      <c r="AZ237" s="1509" t="s">
        <v>1890</v>
      </c>
      <c r="BA237" s="1509" t="s">
        <v>1890</v>
      </c>
      <c r="BB237" s="1509" t="s">
        <v>1890</v>
      </c>
      <c r="BC237" s="1509" t="s">
        <v>1890</v>
      </c>
      <c r="BD237" s="1509" t="s">
        <v>1890</v>
      </c>
      <c r="BE237" s="1509" t="s">
        <v>1890</v>
      </c>
      <c r="BF237" s="1509" t="s">
        <v>1890</v>
      </c>
      <c r="BG237" s="1509" t="s">
        <v>1890</v>
      </c>
      <c r="BH237" s="1509" t="s">
        <v>1890</v>
      </c>
      <c r="BI237" s="1509" t="s">
        <v>1890</v>
      </c>
      <c r="BJ237" s="1509" t="s">
        <v>1890</v>
      </c>
      <c r="BK237" s="1509" t="s">
        <v>1890</v>
      </c>
      <c r="BL237" s="1509" t="s">
        <v>1890</v>
      </c>
      <c r="BM237" s="1509" t="s">
        <v>1890</v>
      </c>
      <c r="BN237" s="1509" t="s">
        <v>1890</v>
      </c>
      <c r="BO237" s="1509" t="s">
        <v>1890</v>
      </c>
      <c r="BP237" s="1509" t="s">
        <v>1890</v>
      </c>
      <c r="BQ237" s="1509" t="s">
        <v>1890</v>
      </c>
      <c r="BR237" s="1509" t="s">
        <v>1890</v>
      </c>
      <c r="BS237" s="1509" t="s">
        <v>1890</v>
      </c>
      <c r="BT237" s="1509" t="s">
        <v>1890</v>
      </c>
      <c r="BU237" s="1509" t="s">
        <v>1890</v>
      </c>
      <c r="BV237" s="1509" t="s">
        <v>1890</v>
      </c>
      <c r="BW237" s="1509" t="s">
        <v>1890</v>
      </c>
      <c r="BX237" s="1509" t="s">
        <v>1890</v>
      </c>
      <c r="BY237" s="1509" t="s">
        <v>1890</v>
      </c>
      <c r="BZ237" s="1509" t="s">
        <v>1890</v>
      </c>
      <c r="CA237" s="1509" t="s">
        <v>1890</v>
      </c>
      <c r="CB237" s="1509" t="s">
        <v>1890</v>
      </c>
      <c r="CC237" s="1509" t="s">
        <v>1890</v>
      </c>
      <c r="CD237" s="1509" t="s">
        <v>1890</v>
      </c>
      <c r="CE237" s="1509" t="s">
        <v>1890</v>
      </c>
      <c r="CF237" s="1509" t="s">
        <v>1890</v>
      </c>
      <c r="CG237" s="1509" t="s">
        <v>1890</v>
      </c>
      <c r="CH237" s="1509" t="s">
        <v>1890</v>
      </c>
      <c r="CI237" s="1509" t="s">
        <v>1890</v>
      </c>
      <c r="CJ237" s="1509" t="s">
        <v>1890</v>
      </c>
      <c r="CK237" s="1509" t="s">
        <v>1890</v>
      </c>
      <c r="CL237" s="1509" t="s">
        <v>1890</v>
      </c>
      <c r="CM237" s="1509" t="s">
        <v>1890</v>
      </c>
      <c r="CN237" s="1509" t="s">
        <v>1890</v>
      </c>
      <c r="CO237" s="1509" t="s">
        <v>1890</v>
      </c>
      <c r="CP237" s="1510" t="s">
        <v>1890</v>
      </c>
      <c r="CQ237" s="1508" t="s">
        <v>1890</v>
      </c>
      <c r="CR237" s="1508" t="s">
        <v>1890</v>
      </c>
      <c r="CS237" s="1508" t="s">
        <v>1890</v>
      </c>
      <c r="CT237" s="1508" t="s">
        <v>1890</v>
      </c>
      <c r="CU237" s="1508" t="s">
        <v>1890</v>
      </c>
      <c r="CV237" s="1508" t="s">
        <v>1890</v>
      </c>
      <c r="CW237" s="1508" t="s">
        <v>1890</v>
      </c>
      <c r="CX237" s="1508" t="s">
        <v>1890</v>
      </c>
      <c r="CY237" s="1508" t="s">
        <v>1890</v>
      </c>
      <c r="CZ237" s="1508" t="s">
        <v>1890</v>
      </c>
      <c r="DA237" s="1508" t="s">
        <v>1890</v>
      </c>
      <c r="DB237" s="1508" t="s">
        <v>1890</v>
      </c>
      <c r="DC237" s="1508" t="s">
        <v>1890</v>
      </c>
      <c r="DD237" s="1508" t="s">
        <v>1890</v>
      </c>
      <c r="DE237" s="1508" t="s">
        <v>1890</v>
      </c>
      <c r="DF237" s="1508" t="s">
        <v>1890</v>
      </c>
      <c r="DG237" s="1508" t="s">
        <v>1890</v>
      </c>
      <c r="DH237" s="1508" t="s">
        <v>1890</v>
      </c>
      <c r="DI237" s="1508" t="s">
        <v>1890</v>
      </c>
      <c r="DJ237" s="1508" t="s">
        <v>1890</v>
      </c>
      <c r="DK237" s="1508" t="s">
        <v>1890</v>
      </c>
      <c r="DL237" s="1508" t="s">
        <v>1890</v>
      </c>
      <c r="DM237" s="1508" t="s">
        <v>1890</v>
      </c>
      <c r="DN237" s="1508" t="s">
        <v>1890</v>
      </c>
      <c r="DO237" s="1508" t="s">
        <v>1890</v>
      </c>
      <c r="DP237" s="1508" t="s">
        <v>1890</v>
      </c>
      <c r="DQ237" s="1508" t="s">
        <v>1890</v>
      </c>
      <c r="DR237" s="1508" t="s">
        <v>1890</v>
      </c>
      <c r="DS237" s="1508" t="s">
        <v>1890</v>
      </c>
      <c r="DT237" s="1233" t="s">
        <v>1890</v>
      </c>
      <c r="DU237" s="1233" t="s">
        <v>1890</v>
      </c>
      <c r="DV237" s="1233" t="s">
        <v>1890</v>
      </c>
      <c r="DW237" s="1233" t="s">
        <v>1890</v>
      </c>
      <c r="DX237" s="1233" t="s">
        <v>1890</v>
      </c>
      <c r="DY237" s="1233" t="s">
        <v>1890</v>
      </c>
    </row>
    <row r="238" spans="2:129" x14ac:dyDescent="0.25">
      <c r="B238" s="1668"/>
      <c r="C238" s="1505" t="s">
        <v>1625</v>
      </c>
      <c r="D238" s="1439" t="s">
        <v>1757</v>
      </c>
      <c r="E238" s="1267" t="s">
        <v>815</v>
      </c>
      <c r="F238" s="1438" t="s">
        <v>818</v>
      </c>
      <c r="G238" s="1438" t="s">
        <v>1890</v>
      </c>
      <c r="H238" s="1439" t="s">
        <v>817</v>
      </c>
      <c r="I238" s="1476" t="s">
        <v>1890</v>
      </c>
      <c r="J238" s="1477" t="s">
        <v>1890</v>
      </c>
      <c r="K238" s="1477" t="s">
        <v>1890</v>
      </c>
      <c r="L238" s="1477" t="s">
        <v>1890</v>
      </c>
      <c r="M238" s="1477" t="s">
        <v>1890</v>
      </c>
      <c r="N238" s="1509" t="s">
        <v>1890</v>
      </c>
      <c r="O238" s="1509" t="s">
        <v>1890</v>
      </c>
      <c r="P238" s="1509" t="s">
        <v>1890</v>
      </c>
      <c r="Q238" s="1509" t="s">
        <v>1890</v>
      </c>
      <c r="R238" s="1509" t="s">
        <v>1890</v>
      </c>
      <c r="S238" s="1509" t="s">
        <v>1890</v>
      </c>
      <c r="T238" s="1509" t="s">
        <v>1890</v>
      </c>
      <c r="U238" s="1509" t="s">
        <v>1890</v>
      </c>
      <c r="V238" s="1509" t="s">
        <v>1890</v>
      </c>
      <c r="W238" s="1509" t="s">
        <v>1890</v>
      </c>
      <c r="X238" s="1509" t="s">
        <v>1890</v>
      </c>
      <c r="Y238" s="1509" t="s">
        <v>1890</v>
      </c>
      <c r="Z238" s="1509" t="s">
        <v>1890</v>
      </c>
      <c r="AA238" s="1509" t="s">
        <v>1890</v>
      </c>
      <c r="AB238" s="1509" t="s">
        <v>1890</v>
      </c>
      <c r="AC238" s="1509" t="s">
        <v>1890</v>
      </c>
      <c r="AD238" s="1509" t="s">
        <v>1890</v>
      </c>
      <c r="AE238" s="1509" t="s">
        <v>1890</v>
      </c>
      <c r="AF238" s="1509" t="s">
        <v>1890</v>
      </c>
      <c r="AG238" s="1509" t="s">
        <v>1890</v>
      </c>
      <c r="AH238" s="1509" t="s">
        <v>1890</v>
      </c>
      <c r="AI238" s="1509" t="s">
        <v>1890</v>
      </c>
      <c r="AJ238" s="1509" t="s">
        <v>1890</v>
      </c>
      <c r="AK238" s="1509" t="s">
        <v>1890</v>
      </c>
      <c r="AL238" s="1509" t="s">
        <v>1890</v>
      </c>
      <c r="AM238" s="1509" t="s">
        <v>1890</v>
      </c>
      <c r="AN238" s="1509" t="s">
        <v>1890</v>
      </c>
      <c r="AO238" s="1509" t="s">
        <v>1890</v>
      </c>
      <c r="AP238" s="1509" t="s">
        <v>1890</v>
      </c>
      <c r="AQ238" s="1509" t="s">
        <v>1890</v>
      </c>
      <c r="AR238" s="1509" t="s">
        <v>1890</v>
      </c>
      <c r="AS238" s="1509" t="s">
        <v>1890</v>
      </c>
      <c r="AT238" s="1509" t="s">
        <v>1890</v>
      </c>
      <c r="AU238" s="1509" t="s">
        <v>1890</v>
      </c>
      <c r="AV238" s="1509" t="s">
        <v>1890</v>
      </c>
      <c r="AW238" s="1509" t="s">
        <v>1890</v>
      </c>
      <c r="AX238" s="1509" t="s">
        <v>1890</v>
      </c>
      <c r="AY238" s="1509" t="s">
        <v>1890</v>
      </c>
      <c r="AZ238" s="1509" t="s">
        <v>1890</v>
      </c>
      <c r="BA238" s="1509" t="s">
        <v>1890</v>
      </c>
      <c r="BB238" s="1509" t="s">
        <v>1890</v>
      </c>
      <c r="BC238" s="1509" t="s">
        <v>1890</v>
      </c>
      <c r="BD238" s="1509" t="s">
        <v>1890</v>
      </c>
      <c r="BE238" s="1509" t="s">
        <v>1890</v>
      </c>
      <c r="BF238" s="1509" t="s">
        <v>1890</v>
      </c>
      <c r="BG238" s="1509" t="s">
        <v>1890</v>
      </c>
      <c r="BH238" s="1509" t="s">
        <v>1890</v>
      </c>
      <c r="BI238" s="1509" t="s">
        <v>1890</v>
      </c>
      <c r="BJ238" s="1509" t="s">
        <v>1890</v>
      </c>
      <c r="BK238" s="1509" t="s">
        <v>1890</v>
      </c>
      <c r="BL238" s="1509" t="s">
        <v>1890</v>
      </c>
      <c r="BM238" s="1509" t="s">
        <v>1890</v>
      </c>
      <c r="BN238" s="1509" t="s">
        <v>1890</v>
      </c>
      <c r="BO238" s="1509" t="s">
        <v>1890</v>
      </c>
      <c r="BP238" s="1509" t="s">
        <v>1890</v>
      </c>
      <c r="BQ238" s="1509" t="s">
        <v>1890</v>
      </c>
      <c r="BR238" s="1509" t="s">
        <v>1890</v>
      </c>
      <c r="BS238" s="1509" t="s">
        <v>1890</v>
      </c>
      <c r="BT238" s="1509" t="s">
        <v>1890</v>
      </c>
      <c r="BU238" s="1509" t="s">
        <v>1890</v>
      </c>
      <c r="BV238" s="1509" t="s">
        <v>1890</v>
      </c>
      <c r="BW238" s="1509" t="s">
        <v>1890</v>
      </c>
      <c r="BX238" s="1509" t="s">
        <v>1890</v>
      </c>
      <c r="BY238" s="1509" t="s">
        <v>1890</v>
      </c>
      <c r="BZ238" s="1509" t="s">
        <v>1890</v>
      </c>
      <c r="CA238" s="1509" t="s">
        <v>1890</v>
      </c>
      <c r="CB238" s="1509" t="s">
        <v>1890</v>
      </c>
      <c r="CC238" s="1509" t="s">
        <v>1890</v>
      </c>
      <c r="CD238" s="1509" t="s">
        <v>1890</v>
      </c>
      <c r="CE238" s="1509" t="s">
        <v>1890</v>
      </c>
      <c r="CF238" s="1509" t="s">
        <v>1890</v>
      </c>
      <c r="CG238" s="1509" t="s">
        <v>1890</v>
      </c>
      <c r="CH238" s="1509" t="s">
        <v>1890</v>
      </c>
      <c r="CI238" s="1509" t="s">
        <v>1890</v>
      </c>
      <c r="CJ238" s="1509" t="s">
        <v>1890</v>
      </c>
      <c r="CK238" s="1509" t="s">
        <v>1890</v>
      </c>
      <c r="CL238" s="1509" t="s">
        <v>1890</v>
      </c>
      <c r="CM238" s="1509" t="s">
        <v>1890</v>
      </c>
      <c r="CN238" s="1509" t="s">
        <v>1890</v>
      </c>
      <c r="CO238" s="1509" t="s">
        <v>1890</v>
      </c>
      <c r="CP238" s="1510" t="s">
        <v>1890</v>
      </c>
      <c r="CQ238" s="1508" t="s">
        <v>1890</v>
      </c>
      <c r="CR238" s="1508" t="s">
        <v>1890</v>
      </c>
      <c r="CS238" s="1508" t="s">
        <v>1890</v>
      </c>
      <c r="CT238" s="1508" t="s">
        <v>1890</v>
      </c>
      <c r="CU238" s="1508" t="s">
        <v>1890</v>
      </c>
      <c r="CV238" s="1508" t="s">
        <v>1890</v>
      </c>
      <c r="CW238" s="1508" t="s">
        <v>1890</v>
      </c>
      <c r="CX238" s="1508" t="s">
        <v>1890</v>
      </c>
      <c r="CY238" s="1508" t="s">
        <v>1890</v>
      </c>
      <c r="CZ238" s="1508" t="s">
        <v>1890</v>
      </c>
      <c r="DA238" s="1508" t="s">
        <v>1890</v>
      </c>
      <c r="DB238" s="1508" t="s">
        <v>1890</v>
      </c>
      <c r="DC238" s="1508" t="s">
        <v>1890</v>
      </c>
      <c r="DD238" s="1508" t="s">
        <v>1890</v>
      </c>
      <c r="DE238" s="1508" t="s">
        <v>1890</v>
      </c>
      <c r="DF238" s="1508" t="s">
        <v>1890</v>
      </c>
      <c r="DG238" s="1508" t="s">
        <v>1890</v>
      </c>
      <c r="DH238" s="1508" t="s">
        <v>1890</v>
      </c>
      <c r="DI238" s="1508" t="s">
        <v>1890</v>
      </c>
      <c r="DJ238" s="1508" t="s">
        <v>1890</v>
      </c>
      <c r="DK238" s="1508" t="s">
        <v>1890</v>
      </c>
      <c r="DL238" s="1508" t="s">
        <v>1890</v>
      </c>
      <c r="DM238" s="1508" t="s">
        <v>1890</v>
      </c>
      <c r="DN238" s="1508" t="s">
        <v>1890</v>
      </c>
      <c r="DO238" s="1508" t="s">
        <v>1890</v>
      </c>
      <c r="DP238" s="1508" t="s">
        <v>1890</v>
      </c>
      <c r="DQ238" s="1508" t="s">
        <v>1890</v>
      </c>
      <c r="DR238" s="1508" t="s">
        <v>1890</v>
      </c>
      <c r="DS238" s="1508" t="s">
        <v>1890</v>
      </c>
      <c r="DT238" s="1233" t="s">
        <v>1890</v>
      </c>
      <c r="DU238" s="1233" t="s">
        <v>1890</v>
      </c>
      <c r="DV238" s="1233" t="s">
        <v>1890</v>
      </c>
      <c r="DW238" s="1233" t="s">
        <v>1890</v>
      </c>
      <c r="DX238" s="1233" t="s">
        <v>1890</v>
      </c>
      <c r="DY238" s="1233" t="s">
        <v>1890</v>
      </c>
    </row>
    <row r="239" spans="2:129" ht="14.4" thickBot="1" x14ac:dyDescent="0.3">
      <c r="B239" s="1668"/>
      <c r="C239" s="1505" t="s">
        <v>1625</v>
      </c>
      <c r="D239" s="1439" t="s">
        <v>1757</v>
      </c>
      <c r="E239" s="1267" t="s">
        <v>819</v>
      </c>
      <c r="F239" s="1438" t="s">
        <v>1890</v>
      </c>
      <c r="G239" s="1438" t="s">
        <v>1890</v>
      </c>
      <c r="H239" s="1439" t="s">
        <v>84</v>
      </c>
      <c r="I239" s="1476" t="s">
        <v>1890</v>
      </c>
      <c r="J239" s="1477" t="s">
        <v>1890</v>
      </c>
      <c r="K239" s="1477" t="s">
        <v>1890</v>
      </c>
      <c r="L239" s="1477" t="s">
        <v>1890</v>
      </c>
      <c r="M239" s="1477" t="s">
        <v>1890</v>
      </c>
      <c r="N239" s="1509" t="s">
        <v>1890</v>
      </c>
      <c r="O239" s="1509">
        <v>2.2497908883182722</v>
      </c>
      <c r="P239" s="1509">
        <v>2.3000101941330335</v>
      </c>
      <c r="Q239" s="1509">
        <v>2.3383885212478916</v>
      </c>
      <c r="R239" s="1509">
        <v>2.3690858542443443</v>
      </c>
      <c r="S239" s="1509">
        <v>2.3926608185125757</v>
      </c>
      <c r="T239" s="1509">
        <v>2.4327973586223277</v>
      </c>
      <c r="U239" s="1509">
        <v>2.3501271020970158</v>
      </c>
      <c r="V239" s="1509">
        <v>2.468249551229051</v>
      </c>
      <c r="W239" s="1509">
        <v>2.3822393226280627</v>
      </c>
      <c r="X239" s="1509">
        <v>2.4593823787696634</v>
      </c>
      <c r="Y239" s="1509">
        <v>2.4482359374023517</v>
      </c>
      <c r="Z239" s="1509">
        <v>2.4330758626118199</v>
      </c>
      <c r="AA239" s="1509">
        <v>2.4834810304590071</v>
      </c>
      <c r="AB239" s="1509">
        <v>2.4581225825945947</v>
      </c>
      <c r="AC239" s="1509">
        <v>2.4926354045391004</v>
      </c>
      <c r="AD239" s="1509">
        <v>2.5185955758705107</v>
      </c>
      <c r="AE239" s="1509">
        <v>2.4798121149535342</v>
      </c>
      <c r="AF239" s="1509">
        <v>2.4932622287285424</v>
      </c>
      <c r="AG239" s="1509">
        <v>2.4998934077112822</v>
      </c>
      <c r="AH239" s="1509">
        <v>2.500255388935591</v>
      </c>
      <c r="AI239" s="1509">
        <v>2.4948651417016987</v>
      </c>
      <c r="AJ239" s="1509">
        <v>2.4842080606273091</v>
      </c>
      <c r="AK239" s="1509">
        <v>2.4720122188615878</v>
      </c>
      <c r="AL239" s="1509">
        <v>2.406771832569941</v>
      </c>
      <c r="AM239" s="1509">
        <v>2.3437956742379078</v>
      </c>
      <c r="AN239" s="1509">
        <v>2.2797034899606099</v>
      </c>
      <c r="AO239" s="1509">
        <v>2.2150482668018565</v>
      </c>
      <c r="AP239" s="1509">
        <v>2.1520058659291568</v>
      </c>
      <c r="AQ239" s="1509">
        <v>2.0906941825214105</v>
      </c>
      <c r="AR239" s="1509">
        <v>2.0312111184087853</v>
      </c>
      <c r="AS239" s="1509">
        <v>1.9829396675435251</v>
      </c>
      <c r="AT239" s="1509">
        <v>1.9354876715166318</v>
      </c>
      <c r="AU239" s="1509">
        <v>1.8892484095877553</v>
      </c>
      <c r="AV239" s="1509">
        <v>1.8441876843457543</v>
      </c>
      <c r="AW239" s="1509">
        <v>1.8000259027928909</v>
      </c>
      <c r="AX239" s="1509">
        <v>1.7567525152927577</v>
      </c>
      <c r="AY239" s="1509">
        <v>1.7145890410001856</v>
      </c>
      <c r="AZ239" s="1509">
        <v>1.6733913744628377</v>
      </c>
      <c r="BA239" s="1509">
        <v>1.6330295312404552</v>
      </c>
      <c r="BB239" s="1509">
        <v>1.5937055681698511</v>
      </c>
      <c r="BC239" s="1509">
        <v>1.5552869631345436</v>
      </c>
      <c r="BD239" s="1509">
        <v>1.51765413553711</v>
      </c>
      <c r="BE239" s="1509">
        <v>1.4808941050729605</v>
      </c>
      <c r="BF239" s="1509">
        <v>1.4450824037643824</v>
      </c>
      <c r="BG239" s="1509">
        <v>1.4100088263964121</v>
      </c>
      <c r="BH239" s="1509">
        <v>1.3757524541542339</v>
      </c>
      <c r="BI239" s="1509">
        <v>1.3422954370452531</v>
      </c>
      <c r="BJ239" s="1509">
        <v>1.3096202716174836</v>
      </c>
      <c r="BK239" s="1509">
        <v>1.2777097959155082</v>
      </c>
      <c r="BL239" s="1509">
        <v>1.2464680846517953</v>
      </c>
      <c r="BM239" s="1509">
        <v>1.2160391471818481</v>
      </c>
      <c r="BN239" s="1509">
        <v>1.1863253450304572</v>
      </c>
      <c r="BO239" s="1509">
        <v>1.1572384462942924</v>
      </c>
      <c r="BP239" s="1509">
        <v>1.1289098062673819</v>
      </c>
      <c r="BQ239" s="1509">
        <v>1.1012496508780412</v>
      </c>
      <c r="BR239" s="1509">
        <v>1.0741768266635541</v>
      </c>
      <c r="BS239" s="1509">
        <v>1.047746830096032</v>
      </c>
      <c r="BT239" s="1509">
        <v>1.0219451817647953</v>
      </c>
      <c r="BU239" s="1509">
        <v>0.99716993957241407</v>
      </c>
      <c r="BV239" s="1509">
        <v>0.97356346276193473</v>
      </c>
      <c r="BW239" s="1509">
        <v>0.95042904168046738</v>
      </c>
      <c r="BX239" s="1509">
        <v>0.92769799234055161</v>
      </c>
      <c r="BY239" s="1509">
        <v>0.90559970627891306</v>
      </c>
      <c r="BZ239" s="1509">
        <v>0.88400169911773918</v>
      </c>
      <c r="CA239" s="1509">
        <v>0.86289357517544529</v>
      </c>
      <c r="CB239" s="1509">
        <v>0.84226511993937014</v>
      </c>
      <c r="CC239" s="1509">
        <v>0.82204242818076556</v>
      </c>
      <c r="CD239" s="1509">
        <v>0.8025430085104317</v>
      </c>
      <c r="CE239" s="1509">
        <v>0.78379452168930319</v>
      </c>
      <c r="CF239" s="1509">
        <v>0.76545735335048826</v>
      </c>
      <c r="CG239" s="1509">
        <v>0.7473987772151176</v>
      </c>
      <c r="CH239" s="1509">
        <v>0.72974279169823142</v>
      </c>
      <c r="CI239" s="1509">
        <v>0.71248126466513262</v>
      </c>
      <c r="CJ239" s="1509">
        <v>0.69560619616546515</v>
      </c>
      <c r="CK239" s="1509">
        <v>0.67922048620176667</v>
      </c>
      <c r="CL239" s="1509">
        <v>0.20841630738583725</v>
      </c>
      <c r="CM239" s="1509">
        <v>0.20333298281545098</v>
      </c>
      <c r="CN239" s="1509">
        <v>0.19837364177117167</v>
      </c>
      <c r="CO239" s="1509">
        <v>0.19353526026455775</v>
      </c>
      <c r="CP239" s="1510">
        <v>0.18881488806298322</v>
      </c>
      <c r="CQ239" s="1508" t="s">
        <v>1890</v>
      </c>
      <c r="CR239" s="1508" t="s">
        <v>1890</v>
      </c>
      <c r="CS239" s="1508" t="s">
        <v>1890</v>
      </c>
      <c r="CT239" s="1508" t="s">
        <v>1890</v>
      </c>
      <c r="CU239" s="1508" t="s">
        <v>1890</v>
      </c>
      <c r="CV239" s="1508" t="s">
        <v>1890</v>
      </c>
      <c r="CW239" s="1508" t="s">
        <v>1890</v>
      </c>
      <c r="CX239" s="1508" t="s">
        <v>1890</v>
      </c>
      <c r="CY239" s="1508" t="s">
        <v>1890</v>
      </c>
      <c r="CZ239" s="1508" t="s">
        <v>1890</v>
      </c>
      <c r="DA239" s="1508" t="s">
        <v>1890</v>
      </c>
      <c r="DB239" s="1508" t="s">
        <v>1890</v>
      </c>
      <c r="DC239" s="1508" t="s">
        <v>1890</v>
      </c>
      <c r="DD239" s="1508" t="s">
        <v>1890</v>
      </c>
      <c r="DE239" s="1508" t="s">
        <v>1890</v>
      </c>
      <c r="DF239" s="1508" t="s">
        <v>1890</v>
      </c>
      <c r="DG239" s="1508" t="s">
        <v>1890</v>
      </c>
      <c r="DH239" s="1508" t="s">
        <v>1890</v>
      </c>
      <c r="DI239" s="1508" t="s">
        <v>1890</v>
      </c>
      <c r="DJ239" s="1508" t="s">
        <v>1890</v>
      </c>
      <c r="DK239" s="1508" t="s">
        <v>1890</v>
      </c>
      <c r="DL239" s="1508" t="s">
        <v>1890</v>
      </c>
      <c r="DM239" s="1508" t="s">
        <v>1890</v>
      </c>
      <c r="DN239" s="1508" t="s">
        <v>1890</v>
      </c>
      <c r="DO239" s="1508" t="s">
        <v>1890</v>
      </c>
      <c r="DP239" s="1508" t="s">
        <v>1890</v>
      </c>
      <c r="DQ239" s="1508" t="s">
        <v>1890</v>
      </c>
      <c r="DR239" s="1508" t="s">
        <v>1890</v>
      </c>
      <c r="DS239" s="1508" t="s">
        <v>1890</v>
      </c>
      <c r="DT239" s="1233" t="s">
        <v>1890</v>
      </c>
      <c r="DU239" s="1233" t="s">
        <v>1890</v>
      </c>
      <c r="DV239" s="1233" t="s">
        <v>1890</v>
      </c>
      <c r="DW239" s="1233" t="s">
        <v>1890</v>
      </c>
      <c r="DX239" s="1233" t="s">
        <v>1890</v>
      </c>
      <c r="DY239" s="1233" t="s">
        <v>1890</v>
      </c>
    </row>
    <row r="240" spans="2:129" ht="14.4" thickBot="1" x14ac:dyDescent="0.3">
      <c r="B240" s="1668"/>
      <c r="C240" s="1505" t="s">
        <v>1625</v>
      </c>
      <c r="D240" s="1439" t="s">
        <v>1757</v>
      </c>
      <c r="E240" s="1267" t="s">
        <v>820</v>
      </c>
      <c r="F240" s="1438" t="s">
        <v>1890</v>
      </c>
      <c r="G240" s="1438" t="s">
        <v>1890</v>
      </c>
      <c r="H240" s="1439" t="s">
        <v>84</v>
      </c>
      <c r="I240" s="1655">
        <f>IF(SUM(N239:CP239)&lt;&gt;0,SUM(N239:CP239),"")</f>
        <v>127.31255889749112</v>
      </c>
      <c r="J240" s="1656"/>
      <c r="K240" s="1656"/>
      <c r="L240" s="1656"/>
      <c r="M240" s="1657"/>
      <c r="N240" s="1509" t="s">
        <v>1890</v>
      </c>
      <c r="O240" s="1509" t="s">
        <v>1890</v>
      </c>
      <c r="P240" s="1509" t="s">
        <v>1890</v>
      </c>
      <c r="Q240" s="1509" t="s">
        <v>1890</v>
      </c>
      <c r="R240" s="1509" t="s">
        <v>1890</v>
      </c>
      <c r="S240" s="1509" t="s">
        <v>1890</v>
      </c>
      <c r="T240" s="1509" t="s">
        <v>1890</v>
      </c>
      <c r="U240" s="1509" t="s">
        <v>1890</v>
      </c>
      <c r="V240" s="1509" t="s">
        <v>1890</v>
      </c>
      <c r="W240" s="1509" t="s">
        <v>1890</v>
      </c>
      <c r="X240" s="1509" t="s">
        <v>1890</v>
      </c>
      <c r="Y240" s="1509" t="s">
        <v>1890</v>
      </c>
      <c r="Z240" s="1509" t="s">
        <v>1890</v>
      </c>
      <c r="AA240" s="1509" t="s">
        <v>1890</v>
      </c>
      <c r="AB240" s="1509" t="s">
        <v>1890</v>
      </c>
      <c r="AC240" s="1509" t="s">
        <v>1890</v>
      </c>
      <c r="AD240" s="1509" t="s">
        <v>1890</v>
      </c>
      <c r="AE240" s="1509" t="s">
        <v>1890</v>
      </c>
      <c r="AF240" s="1509" t="s">
        <v>1890</v>
      </c>
      <c r="AG240" s="1509" t="s">
        <v>1890</v>
      </c>
      <c r="AH240" s="1509" t="s">
        <v>1890</v>
      </c>
      <c r="AI240" s="1509" t="s">
        <v>1890</v>
      </c>
      <c r="AJ240" s="1509" t="s">
        <v>1890</v>
      </c>
      <c r="AK240" s="1509" t="s">
        <v>1890</v>
      </c>
      <c r="AL240" s="1509" t="s">
        <v>1890</v>
      </c>
      <c r="AM240" s="1509" t="s">
        <v>1890</v>
      </c>
      <c r="AN240" s="1509" t="s">
        <v>1890</v>
      </c>
      <c r="AO240" s="1509" t="s">
        <v>1890</v>
      </c>
      <c r="AP240" s="1509" t="s">
        <v>1890</v>
      </c>
      <c r="AQ240" s="1509" t="s">
        <v>1890</v>
      </c>
      <c r="AR240" s="1509" t="s">
        <v>1890</v>
      </c>
      <c r="AS240" s="1509" t="s">
        <v>1890</v>
      </c>
      <c r="AT240" s="1509" t="s">
        <v>1890</v>
      </c>
      <c r="AU240" s="1509" t="s">
        <v>1890</v>
      </c>
      <c r="AV240" s="1509" t="s">
        <v>1890</v>
      </c>
      <c r="AW240" s="1509" t="s">
        <v>1890</v>
      </c>
      <c r="AX240" s="1509" t="s">
        <v>1890</v>
      </c>
      <c r="AY240" s="1509" t="s">
        <v>1890</v>
      </c>
      <c r="AZ240" s="1509" t="s">
        <v>1890</v>
      </c>
      <c r="BA240" s="1509" t="s">
        <v>1890</v>
      </c>
      <c r="BB240" s="1509" t="s">
        <v>1890</v>
      </c>
      <c r="BC240" s="1509" t="s">
        <v>1890</v>
      </c>
      <c r="BD240" s="1509" t="s">
        <v>1890</v>
      </c>
      <c r="BE240" s="1509" t="s">
        <v>1890</v>
      </c>
      <c r="BF240" s="1509" t="s">
        <v>1890</v>
      </c>
      <c r="BG240" s="1509" t="s">
        <v>1890</v>
      </c>
      <c r="BH240" s="1509" t="s">
        <v>1890</v>
      </c>
      <c r="BI240" s="1509" t="s">
        <v>1890</v>
      </c>
      <c r="BJ240" s="1509" t="s">
        <v>1890</v>
      </c>
      <c r="BK240" s="1509" t="s">
        <v>1890</v>
      </c>
      <c r="BL240" s="1509" t="s">
        <v>1890</v>
      </c>
      <c r="BM240" s="1509" t="s">
        <v>1890</v>
      </c>
      <c r="BN240" s="1509" t="s">
        <v>1890</v>
      </c>
      <c r="BO240" s="1509" t="s">
        <v>1890</v>
      </c>
      <c r="BP240" s="1509" t="s">
        <v>1890</v>
      </c>
      <c r="BQ240" s="1509" t="s">
        <v>1890</v>
      </c>
      <c r="BR240" s="1509" t="s">
        <v>1890</v>
      </c>
      <c r="BS240" s="1509" t="s">
        <v>1890</v>
      </c>
      <c r="BT240" s="1509" t="s">
        <v>1890</v>
      </c>
      <c r="BU240" s="1509" t="s">
        <v>1890</v>
      </c>
      <c r="BV240" s="1509" t="s">
        <v>1890</v>
      </c>
      <c r="BW240" s="1509" t="s">
        <v>1890</v>
      </c>
      <c r="BX240" s="1509" t="s">
        <v>1890</v>
      </c>
      <c r="BY240" s="1509" t="s">
        <v>1890</v>
      </c>
      <c r="BZ240" s="1509" t="s">
        <v>1890</v>
      </c>
      <c r="CA240" s="1509" t="s">
        <v>1890</v>
      </c>
      <c r="CB240" s="1509" t="s">
        <v>1890</v>
      </c>
      <c r="CC240" s="1509" t="s">
        <v>1890</v>
      </c>
      <c r="CD240" s="1509" t="s">
        <v>1890</v>
      </c>
      <c r="CE240" s="1509" t="s">
        <v>1890</v>
      </c>
      <c r="CF240" s="1509" t="s">
        <v>1890</v>
      </c>
      <c r="CG240" s="1509" t="s">
        <v>1890</v>
      </c>
      <c r="CH240" s="1509" t="s">
        <v>1890</v>
      </c>
      <c r="CI240" s="1509" t="s">
        <v>1890</v>
      </c>
      <c r="CJ240" s="1509" t="s">
        <v>1890</v>
      </c>
      <c r="CK240" s="1509" t="s">
        <v>1890</v>
      </c>
      <c r="CL240" s="1509" t="s">
        <v>1890</v>
      </c>
      <c r="CM240" s="1509" t="s">
        <v>1890</v>
      </c>
      <c r="CN240" s="1509" t="s">
        <v>1890</v>
      </c>
      <c r="CO240" s="1509" t="s">
        <v>1890</v>
      </c>
      <c r="CP240" s="1510" t="s">
        <v>1890</v>
      </c>
      <c r="CQ240" s="1508" t="s">
        <v>1890</v>
      </c>
      <c r="CR240" s="1508" t="s">
        <v>1890</v>
      </c>
      <c r="CS240" s="1508" t="s">
        <v>1890</v>
      </c>
      <c r="CT240" s="1508" t="s">
        <v>1890</v>
      </c>
      <c r="CU240" s="1508" t="s">
        <v>1890</v>
      </c>
      <c r="CV240" s="1508" t="s">
        <v>1890</v>
      </c>
      <c r="CW240" s="1508" t="s">
        <v>1890</v>
      </c>
      <c r="CX240" s="1508" t="s">
        <v>1890</v>
      </c>
      <c r="CY240" s="1508" t="s">
        <v>1890</v>
      </c>
      <c r="CZ240" s="1508" t="s">
        <v>1890</v>
      </c>
      <c r="DA240" s="1508" t="s">
        <v>1890</v>
      </c>
      <c r="DB240" s="1508" t="s">
        <v>1890</v>
      </c>
      <c r="DC240" s="1508" t="s">
        <v>1890</v>
      </c>
      <c r="DD240" s="1508" t="s">
        <v>1890</v>
      </c>
      <c r="DE240" s="1508" t="s">
        <v>1890</v>
      </c>
      <c r="DF240" s="1508" t="s">
        <v>1890</v>
      </c>
      <c r="DG240" s="1508" t="s">
        <v>1890</v>
      </c>
      <c r="DH240" s="1508" t="s">
        <v>1890</v>
      </c>
      <c r="DI240" s="1508" t="s">
        <v>1890</v>
      </c>
      <c r="DJ240" s="1508" t="s">
        <v>1890</v>
      </c>
      <c r="DK240" s="1508" t="s">
        <v>1890</v>
      </c>
      <c r="DL240" s="1508" t="s">
        <v>1890</v>
      </c>
      <c r="DM240" s="1508" t="s">
        <v>1890</v>
      </c>
      <c r="DN240" s="1508" t="s">
        <v>1890</v>
      </c>
      <c r="DO240" s="1508" t="s">
        <v>1890</v>
      </c>
      <c r="DP240" s="1508" t="s">
        <v>1890</v>
      </c>
      <c r="DQ240" s="1508" t="s">
        <v>1890</v>
      </c>
      <c r="DR240" s="1508" t="s">
        <v>1890</v>
      </c>
      <c r="DS240" s="1508" t="s">
        <v>1890</v>
      </c>
      <c r="DT240" s="1233" t="s">
        <v>1890</v>
      </c>
      <c r="DU240" s="1233" t="s">
        <v>1890</v>
      </c>
      <c r="DV240" s="1233" t="s">
        <v>1890</v>
      </c>
      <c r="DW240" s="1233" t="s">
        <v>1890</v>
      </c>
      <c r="DX240" s="1233" t="s">
        <v>1890</v>
      </c>
      <c r="DY240" s="1233" t="s">
        <v>1890</v>
      </c>
    </row>
    <row r="241" spans="2:129" x14ac:dyDescent="0.25">
      <c r="B241" s="1668"/>
      <c r="C241" s="1505" t="s">
        <v>1607</v>
      </c>
      <c r="D241" s="1439" t="s">
        <v>1730</v>
      </c>
      <c r="E241" s="1267" t="s">
        <v>815</v>
      </c>
      <c r="F241" s="1438" t="s">
        <v>1890</v>
      </c>
      <c r="G241" s="1438" t="s">
        <v>1890</v>
      </c>
      <c r="H241" s="1439" t="s">
        <v>84</v>
      </c>
      <c r="I241" s="1476" t="s">
        <v>1890</v>
      </c>
      <c r="J241" s="1477" t="s">
        <v>1890</v>
      </c>
      <c r="K241" s="1477" t="s">
        <v>1890</v>
      </c>
      <c r="L241" s="1477" t="s">
        <v>1890</v>
      </c>
      <c r="M241" s="1477" t="s">
        <v>1890</v>
      </c>
      <c r="N241" s="1509" t="s">
        <v>1890</v>
      </c>
      <c r="O241" s="1509">
        <v>0.58744899819283947</v>
      </c>
      <c r="P241" s="1509">
        <v>0.62527535214836405</v>
      </c>
      <c r="Q241" s="1509">
        <v>0.63519954390749245</v>
      </c>
      <c r="R241" s="1509">
        <v>0.64512373566662062</v>
      </c>
      <c r="S241" s="1509">
        <v>0.65504792742574902</v>
      </c>
      <c r="T241" s="1509">
        <v>0.65504792742574902</v>
      </c>
      <c r="U241" s="1509">
        <v>0.65504792742574902</v>
      </c>
      <c r="V241" s="1509">
        <v>0.66057114722960986</v>
      </c>
      <c r="W241" s="1509">
        <v>0.66057114722960986</v>
      </c>
      <c r="X241" s="1509">
        <v>0.67161758683733142</v>
      </c>
      <c r="Y241" s="1509">
        <v>0.67714080664119214</v>
      </c>
      <c r="Z241" s="1509">
        <v>0.68266402644505297</v>
      </c>
      <c r="AA241" s="1509">
        <v>0.69371046605277453</v>
      </c>
      <c r="AB241" s="1509">
        <v>0.69923368585663537</v>
      </c>
      <c r="AC241" s="1509">
        <v>0.71028012546435682</v>
      </c>
      <c r="AD241" s="1509">
        <v>0.72132656507207848</v>
      </c>
      <c r="AE241" s="1509">
        <v>0.7268497848759391</v>
      </c>
      <c r="AF241" s="1509">
        <v>0.73789622448366077</v>
      </c>
      <c r="AG241" s="1509">
        <v>0.74894266409138233</v>
      </c>
      <c r="AH241" s="1509">
        <v>0.75998910369910389</v>
      </c>
      <c r="AI241" s="1509">
        <v>0.77103554330682533</v>
      </c>
      <c r="AJ241" s="1509">
        <v>0.78208198291454711</v>
      </c>
      <c r="AK241" s="1509">
        <v>1.2572934664366833</v>
      </c>
      <c r="AL241" s="1509">
        <v>1.4378020817894539</v>
      </c>
      <c r="AM241" s="1509">
        <v>1.3604412466382663</v>
      </c>
      <c r="AN241" s="1509">
        <v>1.025210927975831</v>
      </c>
      <c r="AO241" s="1509">
        <v>0.99942398292543522</v>
      </c>
      <c r="AP241" s="1509">
        <v>0.99942398292543522</v>
      </c>
      <c r="AQ241" s="1509">
        <v>0.99942398292543522</v>
      </c>
      <c r="AR241" s="1509">
        <v>1.025210927975831</v>
      </c>
      <c r="AS241" s="1509">
        <v>0.99942398292543522</v>
      </c>
      <c r="AT241" s="1509">
        <v>0.97363703787503941</v>
      </c>
      <c r="AU241" s="1509">
        <v>1.025210927975831</v>
      </c>
      <c r="AV241" s="1509">
        <v>0.99942398292543522</v>
      </c>
      <c r="AW241" s="1509">
        <v>0.99942398292543522</v>
      </c>
      <c r="AX241" s="1509">
        <v>0.97363703787503941</v>
      </c>
      <c r="AY241" s="1509">
        <v>1.025210927975831</v>
      </c>
      <c r="AZ241" s="1509">
        <v>0.97363703787503941</v>
      </c>
      <c r="BA241" s="1509">
        <v>0.99942398292543522</v>
      </c>
      <c r="BB241" s="1509">
        <v>0.99942398292543522</v>
      </c>
      <c r="BC241" s="1509">
        <v>0.99942398292543522</v>
      </c>
      <c r="BD241" s="1509">
        <v>0.97363703787503941</v>
      </c>
      <c r="BE241" s="1509">
        <v>0.99942398292543522</v>
      </c>
      <c r="BF241" s="1509">
        <v>0.99942398292543522</v>
      </c>
      <c r="BG241" s="1509">
        <v>0.97363703787503941</v>
      </c>
      <c r="BH241" s="1509">
        <v>0.99942398292543522</v>
      </c>
      <c r="BI241" s="1509">
        <v>0.97363703787503941</v>
      </c>
      <c r="BJ241" s="1509">
        <v>0.99942398292543522</v>
      </c>
      <c r="BK241" s="1509">
        <v>0.97363703787503941</v>
      </c>
      <c r="BL241" s="1509">
        <v>0.97363703787503941</v>
      </c>
      <c r="BM241" s="1509">
        <v>0.99942398292543522</v>
      </c>
      <c r="BN241" s="1509">
        <v>0.97363703787503941</v>
      </c>
      <c r="BO241" s="1509">
        <v>0.97363703787503941</v>
      </c>
      <c r="BP241" s="1509">
        <v>0.99942398292543522</v>
      </c>
      <c r="BQ241" s="1509">
        <v>0.97363703787503941</v>
      </c>
      <c r="BR241" s="1509">
        <v>0.97363703787503941</v>
      </c>
      <c r="BS241" s="1509">
        <v>0.97363703787503941</v>
      </c>
      <c r="BT241" s="1509">
        <v>0.97363703787503941</v>
      </c>
      <c r="BU241" s="1509">
        <v>1.1489882972250207</v>
      </c>
      <c r="BV241" s="1509">
        <v>1.2332256510563138</v>
      </c>
      <c r="BW241" s="1509">
        <v>1.1232013521746247</v>
      </c>
      <c r="BX241" s="1509">
        <v>1.1782135016154691</v>
      </c>
      <c r="BY241" s="1509">
        <v>1.1782135016154691</v>
      </c>
      <c r="BZ241" s="1509">
        <v>1.1782135016154691</v>
      </c>
      <c r="CA241" s="1509">
        <v>1.1782135016154691</v>
      </c>
      <c r="CB241" s="1509">
        <v>1.1782135016154691</v>
      </c>
      <c r="CC241" s="1509">
        <v>1.143797900925277</v>
      </c>
      <c r="CD241" s="1509">
        <v>1.3223893428700342</v>
      </c>
      <c r="CE241" s="1509">
        <v>1.3223893428700342</v>
      </c>
      <c r="CF241" s="1509">
        <v>1.3223893428700342</v>
      </c>
      <c r="CG241" s="1509">
        <v>1.2467806446785377</v>
      </c>
      <c r="CH241" s="1509">
        <v>1.3223893428700342</v>
      </c>
      <c r="CI241" s="1509">
        <v>1.2467806446785377</v>
      </c>
      <c r="CJ241" s="1509">
        <v>1.3223893428700342</v>
      </c>
      <c r="CK241" s="1509">
        <v>1.3223893428700342</v>
      </c>
      <c r="CL241" s="1509" t="s">
        <v>1890</v>
      </c>
      <c r="CM241" s="1509" t="s">
        <v>1890</v>
      </c>
      <c r="CN241" s="1509" t="s">
        <v>1890</v>
      </c>
      <c r="CO241" s="1509" t="s">
        <v>1890</v>
      </c>
      <c r="CP241" s="1510" t="s">
        <v>1890</v>
      </c>
      <c r="CQ241" s="1508" t="s">
        <v>1890</v>
      </c>
      <c r="CR241" s="1508" t="s">
        <v>1890</v>
      </c>
      <c r="CS241" s="1508" t="s">
        <v>1890</v>
      </c>
      <c r="CT241" s="1508" t="s">
        <v>1890</v>
      </c>
      <c r="CU241" s="1508" t="s">
        <v>1890</v>
      </c>
      <c r="CV241" s="1508" t="s">
        <v>1890</v>
      </c>
      <c r="CW241" s="1508" t="s">
        <v>1890</v>
      </c>
      <c r="CX241" s="1508" t="s">
        <v>1890</v>
      </c>
      <c r="CY241" s="1508" t="s">
        <v>1890</v>
      </c>
      <c r="CZ241" s="1508" t="s">
        <v>1890</v>
      </c>
      <c r="DA241" s="1508" t="s">
        <v>1890</v>
      </c>
      <c r="DB241" s="1508" t="s">
        <v>1890</v>
      </c>
      <c r="DC241" s="1508" t="s">
        <v>1890</v>
      </c>
      <c r="DD241" s="1508" t="s">
        <v>1890</v>
      </c>
      <c r="DE241" s="1508" t="s">
        <v>1890</v>
      </c>
      <c r="DF241" s="1508" t="s">
        <v>1890</v>
      </c>
      <c r="DG241" s="1508" t="s">
        <v>1890</v>
      </c>
      <c r="DH241" s="1508" t="s">
        <v>1890</v>
      </c>
      <c r="DI241" s="1508" t="s">
        <v>1890</v>
      </c>
      <c r="DJ241" s="1508" t="s">
        <v>1890</v>
      </c>
      <c r="DK241" s="1508" t="s">
        <v>1890</v>
      </c>
      <c r="DL241" s="1508" t="s">
        <v>1890</v>
      </c>
      <c r="DM241" s="1508" t="s">
        <v>1890</v>
      </c>
      <c r="DN241" s="1508" t="s">
        <v>1890</v>
      </c>
      <c r="DO241" s="1508" t="s">
        <v>1890</v>
      </c>
      <c r="DP241" s="1508" t="s">
        <v>1890</v>
      </c>
      <c r="DQ241" s="1508" t="s">
        <v>1890</v>
      </c>
      <c r="DR241" s="1508" t="s">
        <v>1890</v>
      </c>
      <c r="DS241" s="1508" t="s">
        <v>1890</v>
      </c>
      <c r="DT241" s="1233" t="s">
        <v>1890</v>
      </c>
      <c r="DU241" s="1233" t="s">
        <v>1890</v>
      </c>
      <c r="DV241" s="1233" t="s">
        <v>1890</v>
      </c>
      <c r="DW241" s="1233" t="s">
        <v>1890</v>
      </c>
      <c r="DX241" s="1233" t="s">
        <v>1890</v>
      </c>
      <c r="DY241" s="1233" t="s">
        <v>1890</v>
      </c>
    </row>
    <row r="242" spans="2:129" x14ac:dyDescent="0.25">
      <c r="B242" s="1668"/>
      <c r="C242" s="1505" t="s">
        <v>1607</v>
      </c>
      <c r="D242" s="1439" t="s">
        <v>1730</v>
      </c>
      <c r="E242" s="1267" t="s">
        <v>812</v>
      </c>
      <c r="F242" s="1438" t="s">
        <v>1890</v>
      </c>
      <c r="G242" s="1438" t="s">
        <v>1890</v>
      </c>
      <c r="H242" s="1439" t="s">
        <v>84</v>
      </c>
      <c r="I242" s="1476" t="s">
        <v>1890</v>
      </c>
      <c r="J242" s="1477" t="s">
        <v>1890</v>
      </c>
      <c r="K242" s="1477" t="s">
        <v>1890</v>
      </c>
      <c r="L242" s="1477" t="s">
        <v>1890</v>
      </c>
      <c r="M242" s="1477" t="s">
        <v>1890</v>
      </c>
      <c r="N242" s="1509" t="s">
        <v>1890</v>
      </c>
      <c r="O242" s="1509">
        <v>2.3193987374875134</v>
      </c>
      <c r="P242" s="1509">
        <v>2.4358357246404543</v>
      </c>
      <c r="Q242" s="1509">
        <v>2.5450200719989815</v>
      </c>
      <c r="R242" s="1509">
        <v>2.6510784009999604</v>
      </c>
      <c r="S242" s="1509">
        <v>2.7540107116433914</v>
      </c>
      <c r="T242" s="1509">
        <v>2.8824373438985864</v>
      </c>
      <c r="U242" s="1509">
        <v>2.8615542192160155</v>
      </c>
      <c r="V242" s="1509">
        <v>3.1012916802806685</v>
      </c>
      <c r="W242" s="1509">
        <v>3.077282270697375</v>
      </c>
      <c r="X242" s="1509">
        <v>3.2790208036337209</v>
      </c>
      <c r="Y242" s="1509">
        <v>3.363196204502338</v>
      </c>
      <c r="Z242" s="1509">
        <v>3.4442455870134063</v>
      </c>
      <c r="AA242" s="1509">
        <v>3.6303534950756617</v>
      </c>
      <c r="AB242" s="1509">
        <v>3.703587565149685</v>
      </c>
      <c r="AC242" s="1509">
        <v>3.8787538758741706</v>
      </c>
      <c r="AD242" s="1509">
        <v>4.0476681498835605</v>
      </c>
      <c r="AE242" s="1509">
        <v>4.1083976134410412</v>
      </c>
      <c r="AF242" s="1509">
        <v>4.266370290112663</v>
      </c>
      <c r="AG242" s="1509">
        <v>4.4180906635260122</v>
      </c>
      <c r="AH242" s="1509">
        <v>4.5635587336810923</v>
      </c>
      <c r="AI242" s="1509">
        <v>4.7027747671210749</v>
      </c>
      <c r="AJ242" s="1509">
        <v>4.8357382307596106</v>
      </c>
      <c r="AK242" s="1509">
        <v>4.9624496576830506</v>
      </c>
      <c r="AL242" s="1509">
        <v>4.9624496576830506</v>
      </c>
      <c r="AM242" s="1509">
        <v>4.9624496576830506</v>
      </c>
      <c r="AN242" s="1509">
        <v>4.9624496576830497</v>
      </c>
      <c r="AO242" s="1509">
        <v>4.9624496576830506</v>
      </c>
      <c r="AP242" s="1509">
        <v>4.9624496576830506</v>
      </c>
      <c r="AQ242" s="1509">
        <v>4.9624496576830506</v>
      </c>
      <c r="AR242" s="1509">
        <v>4.9624496576830497</v>
      </c>
      <c r="AS242" s="1509">
        <v>4.9624496576830506</v>
      </c>
      <c r="AT242" s="1509">
        <v>4.9624496576830506</v>
      </c>
      <c r="AU242" s="1509">
        <v>4.9624496576830497</v>
      </c>
      <c r="AV242" s="1509">
        <v>4.9624496576830506</v>
      </c>
      <c r="AW242" s="1509">
        <v>4.9624496576830506</v>
      </c>
      <c r="AX242" s="1509">
        <v>4.9624496576830506</v>
      </c>
      <c r="AY242" s="1509">
        <v>4.9624496576830497</v>
      </c>
      <c r="AZ242" s="1509">
        <v>4.9624496576830506</v>
      </c>
      <c r="BA242" s="1509">
        <v>4.9624496576830506</v>
      </c>
      <c r="BB242" s="1509">
        <v>4.9624496576830506</v>
      </c>
      <c r="BC242" s="1509">
        <v>4.9624496576830506</v>
      </c>
      <c r="BD242" s="1509">
        <v>4.9624496576830506</v>
      </c>
      <c r="BE242" s="1509">
        <v>4.9624496576830506</v>
      </c>
      <c r="BF242" s="1509">
        <v>4.9624496576830506</v>
      </c>
      <c r="BG242" s="1509">
        <v>4.9624496576830506</v>
      </c>
      <c r="BH242" s="1509">
        <v>4.9624496576830506</v>
      </c>
      <c r="BI242" s="1509">
        <v>4.9624496576830506</v>
      </c>
      <c r="BJ242" s="1509">
        <v>4.9624496576830506</v>
      </c>
      <c r="BK242" s="1509">
        <v>4.9624496576830506</v>
      </c>
      <c r="BL242" s="1509">
        <v>4.9624496576830506</v>
      </c>
      <c r="BM242" s="1509">
        <v>4.9624496576830506</v>
      </c>
      <c r="BN242" s="1509">
        <v>4.9624496576830506</v>
      </c>
      <c r="BO242" s="1509">
        <v>4.9624496576830506</v>
      </c>
      <c r="BP242" s="1509">
        <v>4.9624496576830506</v>
      </c>
      <c r="BQ242" s="1509">
        <v>4.9624496576830506</v>
      </c>
      <c r="BR242" s="1509">
        <v>4.9624496576830506</v>
      </c>
      <c r="BS242" s="1509">
        <v>4.9624496576830506</v>
      </c>
      <c r="BT242" s="1509">
        <v>4.9624496576830506</v>
      </c>
      <c r="BU242" s="1509">
        <v>4.9624496576830506</v>
      </c>
      <c r="BV242" s="1509">
        <v>4.9624496576830506</v>
      </c>
      <c r="BW242" s="1509">
        <v>4.9624496576830506</v>
      </c>
      <c r="BX242" s="1509">
        <v>4.9624496576830506</v>
      </c>
      <c r="BY242" s="1509">
        <v>4.9624496576830506</v>
      </c>
      <c r="BZ242" s="1509">
        <v>4.9624496576830506</v>
      </c>
      <c r="CA242" s="1509">
        <v>4.9624496576830506</v>
      </c>
      <c r="CB242" s="1509">
        <v>4.9624496576830506</v>
      </c>
      <c r="CC242" s="1509">
        <v>4.9624496576830506</v>
      </c>
      <c r="CD242" s="1509">
        <v>4.9624496576830506</v>
      </c>
      <c r="CE242" s="1509">
        <v>4.9624496576830506</v>
      </c>
      <c r="CF242" s="1509">
        <v>4.9624496576830506</v>
      </c>
      <c r="CG242" s="1509">
        <v>4.9624496576830506</v>
      </c>
      <c r="CH242" s="1509">
        <v>4.9624496576830506</v>
      </c>
      <c r="CI242" s="1509">
        <v>4.9624496576830506</v>
      </c>
      <c r="CJ242" s="1509">
        <v>4.9624496576830506</v>
      </c>
      <c r="CK242" s="1509">
        <v>4.9624496576830506</v>
      </c>
      <c r="CL242" s="1509" t="s">
        <v>1890</v>
      </c>
      <c r="CM242" s="1509" t="s">
        <v>1890</v>
      </c>
      <c r="CN242" s="1509" t="s">
        <v>1890</v>
      </c>
      <c r="CO242" s="1509" t="s">
        <v>1890</v>
      </c>
      <c r="CP242" s="1510" t="s">
        <v>1890</v>
      </c>
      <c r="CQ242" s="1508" t="s">
        <v>1890</v>
      </c>
      <c r="CR242" s="1508" t="s">
        <v>1890</v>
      </c>
      <c r="CS242" s="1508" t="s">
        <v>1890</v>
      </c>
      <c r="CT242" s="1508" t="s">
        <v>1890</v>
      </c>
      <c r="CU242" s="1508" t="s">
        <v>1890</v>
      </c>
      <c r="CV242" s="1508" t="s">
        <v>1890</v>
      </c>
      <c r="CW242" s="1508" t="s">
        <v>1890</v>
      </c>
      <c r="CX242" s="1508" t="s">
        <v>1890</v>
      </c>
      <c r="CY242" s="1508" t="s">
        <v>1890</v>
      </c>
      <c r="CZ242" s="1508" t="s">
        <v>1890</v>
      </c>
      <c r="DA242" s="1508" t="s">
        <v>1890</v>
      </c>
      <c r="DB242" s="1508" t="s">
        <v>1890</v>
      </c>
      <c r="DC242" s="1508" t="s">
        <v>1890</v>
      </c>
      <c r="DD242" s="1508" t="s">
        <v>1890</v>
      </c>
      <c r="DE242" s="1508" t="s">
        <v>1890</v>
      </c>
      <c r="DF242" s="1508" t="s">
        <v>1890</v>
      </c>
      <c r="DG242" s="1508" t="s">
        <v>1890</v>
      </c>
      <c r="DH242" s="1508" t="s">
        <v>1890</v>
      </c>
      <c r="DI242" s="1508" t="s">
        <v>1890</v>
      </c>
      <c r="DJ242" s="1508" t="s">
        <v>1890</v>
      </c>
      <c r="DK242" s="1508" t="s">
        <v>1890</v>
      </c>
      <c r="DL242" s="1508" t="s">
        <v>1890</v>
      </c>
      <c r="DM242" s="1508" t="s">
        <v>1890</v>
      </c>
      <c r="DN242" s="1508" t="s">
        <v>1890</v>
      </c>
      <c r="DO242" s="1508" t="s">
        <v>1890</v>
      </c>
      <c r="DP242" s="1508" t="s">
        <v>1890</v>
      </c>
      <c r="DQ242" s="1508" t="s">
        <v>1890</v>
      </c>
      <c r="DR242" s="1508" t="s">
        <v>1890</v>
      </c>
      <c r="DS242" s="1508" t="s">
        <v>1890</v>
      </c>
      <c r="DT242" s="1233" t="s">
        <v>1890</v>
      </c>
      <c r="DU242" s="1233" t="s">
        <v>1890</v>
      </c>
      <c r="DV242" s="1233" t="s">
        <v>1890</v>
      </c>
      <c r="DW242" s="1233" t="s">
        <v>1890</v>
      </c>
      <c r="DX242" s="1233" t="s">
        <v>1890</v>
      </c>
      <c r="DY242" s="1233" t="s">
        <v>1890</v>
      </c>
    </row>
    <row r="243" spans="2:129" x14ac:dyDescent="0.25">
      <c r="B243" s="1668"/>
      <c r="C243" s="1505" t="s">
        <v>1607</v>
      </c>
      <c r="D243" s="1439" t="s">
        <v>1730</v>
      </c>
      <c r="E243" s="1267" t="s">
        <v>813</v>
      </c>
      <c r="F243" s="1438" t="s">
        <v>1890</v>
      </c>
      <c r="G243" s="1438" t="s">
        <v>1890</v>
      </c>
      <c r="H243" s="1439" t="s">
        <v>84</v>
      </c>
      <c r="I243" s="1476" t="s">
        <v>1890</v>
      </c>
      <c r="J243" s="1477" t="s">
        <v>1890</v>
      </c>
      <c r="K243" s="1477" t="s">
        <v>1890</v>
      </c>
      <c r="L243" s="1477" t="s">
        <v>1890</v>
      </c>
      <c r="M243" s="1477" t="s">
        <v>1890</v>
      </c>
      <c r="N243" s="1509" t="s">
        <v>1890</v>
      </c>
      <c r="O243" s="1509">
        <v>9.1348319218986524E-3</v>
      </c>
      <c r="P243" s="1509">
        <v>2.7992695569704368E-2</v>
      </c>
      <c r="Q243" s="1509">
        <v>4.7593080203372939E-2</v>
      </c>
      <c r="R243" s="1509">
        <v>6.7502107200750394E-2</v>
      </c>
      <c r="S243" s="1509">
        <v>8.7719776561836743E-2</v>
      </c>
      <c r="T243" s="1509">
        <v>0.10809176710477754</v>
      </c>
      <c r="U243" s="1509">
        <v>0.12846375764771834</v>
      </c>
      <c r="V243" s="1509">
        <v>0.14892163425860916</v>
      </c>
      <c r="W243" s="1509">
        <v>0.16946539693745005</v>
      </c>
      <c r="X243" s="1509">
        <v>0.19018093175219095</v>
      </c>
      <c r="Y243" s="1509">
        <v>0.21115412477078202</v>
      </c>
      <c r="Z243" s="1509">
        <v>0.23229908992527312</v>
      </c>
      <c r="AA243" s="1509">
        <v>0.25370171328361429</v>
      </c>
      <c r="AB243" s="1509">
        <v>0.27536199484580565</v>
      </c>
      <c r="AC243" s="1509">
        <v>0.29727993461184704</v>
      </c>
      <c r="AD243" s="1509">
        <v>0.31954141864968866</v>
      </c>
      <c r="AE243" s="1509">
        <v>0.34206056089138037</v>
      </c>
      <c r="AF243" s="1509">
        <v>0.36483736133692207</v>
      </c>
      <c r="AG243" s="1509">
        <v>0.38795770605426405</v>
      </c>
      <c r="AH243" s="1509">
        <v>0.41142159504340609</v>
      </c>
      <c r="AI243" s="1509">
        <v>0.43522902830434829</v>
      </c>
      <c r="AJ243" s="1509">
        <v>0.45938000583709065</v>
      </c>
      <c r="AK243" s="1509">
        <v>0.49109229407450233</v>
      </c>
      <c r="AL243" s="1509">
        <v>0.53300102984941866</v>
      </c>
      <c r="AM243" s="1509">
        <v>0.57651371360646975</v>
      </c>
      <c r="AN243" s="1509">
        <v>0.61361060492171904</v>
      </c>
      <c r="AO243" s="1509">
        <v>0.64509367778623361</v>
      </c>
      <c r="AP243" s="1509">
        <v>0.67617576365521459</v>
      </c>
      <c r="AQ243" s="1509">
        <v>0.70725784952419557</v>
      </c>
      <c r="AR243" s="1509">
        <v>0.73874092238871036</v>
      </c>
      <c r="AS243" s="1509">
        <v>0.77022399525322482</v>
      </c>
      <c r="AT243" s="1509">
        <v>0.80090509412667221</v>
      </c>
      <c r="AU243" s="1509">
        <v>0.83198717999565319</v>
      </c>
      <c r="AV243" s="1509">
        <v>0.86347025286016788</v>
      </c>
      <c r="AW243" s="1509">
        <v>0.89455233872914885</v>
      </c>
      <c r="AX243" s="1509">
        <v>0.92523343760259624</v>
      </c>
      <c r="AY243" s="1509">
        <v>0.95631552347157722</v>
      </c>
      <c r="AZ243" s="1509">
        <v>0.9873976093405582</v>
      </c>
      <c r="BA243" s="1509">
        <v>1.0180787082140055</v>
      </c>
      <c r="BB243" s="1509">
        <v>1.0491607940829863</v>
      </c>
      <c r="BC243" s="1509">
        <v>1.0802428799519677</v>
      </c>
      <c r="BD243" s="1509">
        <v>1.110923978825415</v>
      </c>
      <c r="BE243" s="1509">
        <v>1.1416050776988627</v>
      </c>
      <c r="BF243" s="1509">
        <v>1.1726871635678435</v>
      </c>
      <c r="BG243" s="1509">
        <v>1.2033682624412909</v>
      </c>
      <c r="BH243" s="1509">
        <v>1.2340493613147385</v>
      </c>
      <c r="BI243" s="1509">
        <v>1.2647304601881857</v>
      </c>
      <c r="BJ243" s="1509">
        <v>1.2954115590616335</v>
      </c>
      <c r="BK243" s="1509">
        <v>1.3260926579350809</v>
      </c>
      <c r="BL243" s="1509">
        <v>1.3563727698129944</v>
      </c>
      <c r="BM243" s="1509">
        <v>1.387053868686442</v>
      </c>
      <c r="BN243" s="1509">
        <v>1.4177349675598894</v>
      </c>
      <c r="BO243" s="1509">
        <v>1.4480150794378033</v>
      </c>
      <c r="BP243" s="1509">
        <v>1.4786961783112509</v>
      </c>
      <c r="BQ243" s="1509">
        <v>1.5093772771846981</v>
      </c>
      <c r="BR243" s="1509">
        <v>1.539657389062612</v>
      </c>
      <c r="BS243" s="1509">
        <v>1.5699375009405256</v>
      </c>
      <c r="BT243" s="1509">
        <v>1.6002176128184395</v>
      </c>
      <c r="BU243" s="1509">
        <v>1.6332244367792454</v>
      </c>
      <c r="BV243" s="1509">
        <v>1.6702678636750201</v>
      </c>
      <c r="BW243" s="1509">
        <v>1.7069103035752613</v>
      </c>
      <c r="BX243" s="1509">
        <v>1.7426973045516971</v>
      </c>
      <c r="BY243" s="1509">
        <v>1.7793397444519381</v>
      </c>
      <c r="BZ243" s="1509">
        <v>1.8159821843521795</v>
      </c>
      <c r="CA243" s="1509">
        <v>1.8526246242524207</v>
      </c>
      <c r="CB243" s="1509">
        <v>1.8892670641526619</v>
      </c>
      <c r="CC243" s="1509">
        <v>1.9253743414621707</v>
      </c>
      <c r="CD243" s="1509">
        <v>1.9637235531031878</v>
      </c>
      <c r="CE243" s="1509">
        <v>2.0048498616664459</v>
      </c>
      <c r="CF243" s="1509">
        <v>2.0459761702297037</v>
      </c>
      <c r="CG243" s="1509">
        <v>2.0859267635360843</v>
      </c>
      <c r="CH243" s="1509">
        <v>2.1258773568424649</v>
      </c>
      <c r="CI243" s="1509">
        <v>2.1658279501488451</v>
      </c>
      <c r="CJ243" s="1509">
        <v>2.2057785434552253</v>
      </c>
      <c r="CK243" s="1509">
        <v>2.2469048520184836</v>
      </c>
      <c r="CL243" s="1509">
        <v>2.2674680063001116</v>
      </c>
      <c r="CM243" s="1509">
        <v>2.2674680063001116</v>
      </c>
      <c r="CN243" s="1509">
        <v>2.2674680063001116</v>
      </c>
      <c r="CO243" s="1509">
        <v>2.2674680063001116</v>
      </c>
      <c r="CP243" s="1510">
        <v>2.2674680063001116</v>
      </c>
      <c r="CQ243" s="1508" t="s">
        <v>1890</v>
      </c>
      <c r="CR243" s="1508" t="s">
        <v>1890</v>
      </c>
      <c r="CS243" s="1508" t="s">
        <v>1890</v>
      </c>
      <c r="CT243" s="1508" t="s">
        <v>1890</v>
      </c>
      <c r="CU243" s="1508" t="s">
        <v>1890</v>
      </c>
      <c r="CV243" s="1508" t="s">
        <v>1890</v>
      </c>
      <c r="CW243" s="1508" t="s">
        <v>1890</v>
      </c>
      <c r="CX243" s="1508" t="s">
        <v>1890</v>
      </c>
      <c r="CY243" s="1508" t="s">
        <v>1890</v>
      </c>
      <c r="CZ243" s="1508" t="s">
        <v>1890</v>
      </c>
      <c r="DA243" s="1508" t="s">
        <v>1890</v>
      </c>
      <c r="DB243" s="1508" t="s">
        <v>1890</v>
      </c>
      <c r="DC243" s="1508" t="s">
        <v>1890</v>
      </c>
      <c r="DD243" s="1508" t="s">
        <v>1890</v>
      </c>
      <c r="DE243" s="1508" t="s">
        <v>1890</v>
      </c>
      <c r="DF243" s="1508" t="s">
        <v>1890</v>
      </c>
      <c r="DG243" s="1508" t="s">
        <v>1890</v>
      </c>
      <c r="DH243" s="1508" t="s">
        <v>1890</v>
      </c>
      <c r="DI243" s="1508" t="s">
        <v>1890</v>
      </c>
      <c r="DJ243" s="1508" t="s">
        <v>1890</v>
      </c>
      <c r="DK243" s="1508" t="s">
        <v>1890</v>
      </c>
      <c r="DL243" s="1508" t="s">
        <v>1890</v>
      </c>
      <c r="DM243" s="1508" t="s">
        <v>1890</v>
      </c>
      <c r="DN243" s="1508" t="s">
        <v>1890</v>
      </c>
      <c r="DO243" s="1508" t="s">
        <v>1890</v>
      </c>
      <c r="DP243" s="1508" t="s">
        <v>1890</v>
      </c>
      <c r="DQ243" s="1508" t="s">
        <v>1890</v>
      </c>
      <c r="DR243" s="1508" t="s">
        <v>1890</v>
      </c>
      <c r="DS243" s="1508" t="s">
        <v>1890</v>
      </c>
      <c r="DT243" s="1233" t="s">
        <v>1890</v>
      </c>
      <c r="DU243" s="1233" t="s">
        <v>1890</v>
      </c>
      <c r="DV243" s="1233" t="s">
        <v>1890</v>
      </c>
      <c r="DW243" s="1233" t="s">
        <v>1890</v>
      </c>
      <c r="DX243" s="1233" t="s">
        <v>1890</v>
      </c>
      <c r="DY243" s="1233" t="s">
        <v>1890</v>
      </c>
    </row>
    <row r="244" spans="2:129" x14ac:dyDescent="0.25">
      <c r="B244" s="1668"/>
      <c r="C244" s="1505" t="s">
        <v>1607</v>
      </c>
      <c r="D244" s="1439" t="s">
        <v>1730</v>
      </c>
      <c r="E244" s="1267" t="s">
        <v>831</v>
      </c>
      <c r="F244" s="1438" t="s">
        <v>1890</v>
      </c>
      <c r="G244" s="1438" t="s">
        <v>1890</v>
      </c>
      <c r="H244" s="1439" t="s">
        <v>84</v>
      </c>
      <c r="I244" s="1476" t="s">
        <v>1890</v>
      </c>
      <c r="J244" s="1477" t="s">
        <v>1890</v>
      </c>
      <c r="K244" s="1477" t="s">
        <v>1890</v>
      </c>
      <c r="L244" s="1477" t="s">
        <v>1890</v>
      </c>
      <c r="M244" s="1477" t="s">
        <v>1890</v>
      </c>
      <c r="N244" s="1509" t="s">
        <v>1890</v>
      </c>
      <c r="O244" s="1509">
        <v>3.5000000000000003E-2</v>
      </c>
      <c r="P244" s="1509">
        <v>3.5000000000000003E-2</v>
      </c>
      <c r="Q244" s="1509">
        <v>3.5000000000000003E-2</v>
      </c>
      <c r="R244" s="1509">
        <v>3.5000000000000003E-2</v>
      </c>
      <c r="S244" s="1509">
        <v>3.5000000000000003E-2</v>
      </c>
      <c r="T244" s="1509">
        <v>3.5000000000000003E-2</v>
      </c>
      <c r="U244" s="1509">
        <v>3.5000000000000003E-2</v>
      </c>
      <c r="V244" s="1509">
        <v>3.5000000000000003E-2</v>
      </c>
      <c r="W244" s="1509">
        <v>3.5000000000000003E-2</v>
      </c>
      <c r="X244" s="1509">
        <v>3.5000000000000003E-2</v>
      </c>
      <c r="Y244" s="1509">
        <v>3.5000000000000003E-2</v>
      </c>
      <c r="Z244" s="1509">
        <v>3.5000000000000003E-2</v>
      </c>
      <c r="AA244" s="1509">
        <v>3.5000000000000003E-2</v>
      </c>
      <c r="AB244" s="1509">
        <v>3.5000000000000003E-2</v>
      </c>
      <c r="AC244" s="1509">
        <v>3.5000000000000003E-2</v>
      </c>
      <c r="AD244" s="1509">
        <v>3.5000000000000003E-2</v>
      </c>
      <c r="AE244" s="1509">
        <v>3.5000000000000003E-2</v>
      </c>
      <c r="AF244" s="1509">
        <v>3.5000000000000003E-2</v>
      </c>
      <c r="AG244" s="1509">
        <v>3.5000000000000003E-2</v>
      </c>
      <c r="AH244" s="1509">
        <v>3.5000000000000003E-2</v>
      </c>
      <c r="AI244" s="1509">
        <v>3.5000000000000003E-2</v>
      </c>
      <c r="AJ244" s="1509">
        <v>3.5000000000000003E-2</v>
      </c>
      <c r="AK244" s="1509">
        <v>3.5000000000000003E-2</v>
      </c>
      <c r="AL244" s="1509">
        <v>3.5000000000000003E-2</v>
      </c>
      <c r="AM244" s="1509">
        <v>3.5000000000000003E-2</v>
      </c>
      <c r="AN244" s="1509">
        <v>3.5000000000000003E-2</v>
      </c>
      <c r="AO244" s="1509">
        <v>3.5000000000000003E-2</v>
      </c>
      <c r="AP244" s="1509">
        <v>3.5000000000000003E-2</v>
      </c>
      <c r="AQ244" s="1509">
        <v>3.5000000000000003E-2</v>
      </c>
      <c r="AR244" s="1509">
        <v>3.5000000000000003E-2</v>
      </c>
      <c r="AS244" s="1509">
        <v>0.03</v>
      </c>
      <c r="AT244" s="1509">
        <v>0.03</v>
      </c>
      <c r="AU244" s="1509">
        <v>0.03</v>
      </c>
      <c r="AV244" s="1509">
        <v>0.03</v>
      </c>
      <c r="AW244" s="1509">
        <v>0.03</v>
      </c>
      <c r="AX244" s="1509">
        <v>0.03</v>
      </c>
      <c r="AY244" s="1509">
        <v>0.03</v>
      </c>
      <c r="AZ244" s="1509">
        <v>0.03</v>
      </c>
      <c r="BA244" s="1509">
        <v>0.03</v>
      </c>
      <c r="BB244" s="1509">
        <v>0.03</v>
      </c>
      <c r="BC244" s="1509">
        <v>0.03</v>
      </c>
      <c r="BD244" s="1509">
        <v>0.03</v>
      </c>
      <c r="BE244" s="1509">
        <v>0.03</v>
      </c>
      <c r="BF244" s="1509">
        <v>0.03</v>
      </c>
      <c r="BG244" s="1509">
        <v>0.03</v>
      </c>
      <c r="BH244" s="1509">
        <v>0.03</v>
      </c>
      <c r="BI244" s="1509">
        <v>0.03</v>
      </c>
      <c r="BJ244" s="1509">
        <v>0.03</v>
      </c>
      <c r="BK244" s="1509">
        <v>0.03</v>
      </c>
      <c r="BL244" s="1509">
        <v>0.03</v>
      </c>
      <c r="BM244" s="1509">
        <v>0.03</v>
      </c>
      <c r="BN244" s="1509">
        <v>0.03</v>
      </c>
      <c r="BO244" s="1509">
        <v>0.03</v>
      </c>
      <c r="BP244" s="1509">
        <v>0.03</v>
      </c>
      <c r="BQ244" s="1509">
        <v>0.03</v>
      </c>
      <c r="BR244" s="1509">
        <v>0.03</v>
      </c>
      <c r="BS244" s="1509">
        <v>0.03</v>
      </c>
      <c r="BT244" s="1509">
        <v>0.03</v>
      </c>
      <c r="BU244" s="1509">
        <v>0.03</v>
      </c>
      <c r="BV244" s="1509">
        <v>0.03</v>
      </c>
      <c r="BW244" s="1509">
        <v>0.03</v>
      </c>
      <c r="BX244" s="1509">
        <v>0.03</v>
      </c>
      <c r="BY244" s="1509">
        <v>0.03</v>
      </c>
      <c r="BZ244" s="1509">
        <v>0.03</v>
      </c>
      <c r="CA244" s="1509">
        <v>0.03</v>
      </c>
      <c r="CB244" s="1509">
        <v>0.03</v>
      </c>
      <c r="CC244" s="1509">
        <v>0.03</v>
      </c>
      <c r="CD244" s="1509">
        <v>0.03</v>
      </c>
      <c r="CE244" s="1509">
        <v>0.03</v>
      </c>
      <c r="CF244" s="1509">
        <v>0.03</v>
      </c>
      <c r="CG244" s="1509">
        <v>0.03</v>
      </c>
      <c r="CH244" s="1509">
        <v>0.03</v>
      </c>
      <c r="CI244" s="1509">
        <v>0.03</v>
      </c>
      <c r="CJ244" s="1509">
        <v>0.03</v>
      </c>
      <c r="CK244" s="1509">
        <v>0.03</v>
      </c>
      <c r="CL244" s="1509">
        <v>2.5000000000000001E-2</v>
      </c>
      <c r="CM244" s="1509">
        <v>2.5000000000000001E-2</v>
      </c>
      <c r="CN244" s="1509">
        <v>2.5000000000000001E-2</v>
      </c>
      <c r="CO244" s="1509">
        <v>2.5000000000000001E-2</v>
      </c>
      <c r="CP244" s="1510">
        <v>2.5000000000000001E-2</v>
      </c>
      <c r="CQ244" s="1508" t="s">
        <v>1890</v>
      </c>
      <c r="CR244" s="1508" t="s">
        <v>1890</v>
      </c>
      <c r="CS244" s="1508" t="s">
        <v>1890</v>
      </c>
      <c r="CT244" s="1508" t="s">
        <v>1890</v>
      </c>
      <c r="CU244" s="1508" t="s">
        <v>1890</v>
      </c>
      <c r="CV244" s="1508" t="s">
        <v>1890</v>
      </c>
      <c r="CW244" s="1508" t="s">
        <v>1890</v>
      </c>
      <c r="CX244" s="1508" t="s">
        <v>1890</v>
      </c>
      <c r="CY244" s="1508" t="s">
        <v>1890</v>
      </c>
      <c r="CZ244" s="1508" t="s">
        <v>1890</v>
      </c>
      <c r="DA244" s="1508" t="s">
        <v>1890</v>
      </c>
      <c r="DB244" s="1508" t="s">
        <v>1890</v>
      </c>
      <c r="DC244" s="1508" t="s">
        <v>1890</v>
      </c>
      <c r="DD244" s="1508" t="s">
        <v>1890</v>
      </c>
      <c r="DE244" s="1508" t="s">
        <v>1890</v>
      </c>
      <c r="DF244" s="1508" t="s">
        <v>1890</v>
      </c>
      <c r="DG244" s="1508" t="s">
        <v>1890</v>
      </c>
      <c r="DH244" s="1508" t="s">
        <v>1890</v>
      </c>
      <c r="DI244" s="1508" t="s">
        <v>1890</v>
      </c>
      <c r="DJ244" s="1508" t="s">
        <v>1890</v>
      </c>
      <c r="DK244" s="1508" t="s">
        <v>1890</v>
      </c>
      <c r="DL244" s="1508" t="s">
        <v>1890</v>
      </c>
      <c r="DM244" s="1508" t="s">
        <v>1890</v>
      </c>
      <c r="DN244" s="1508" t="s">
        <v>1890</v>
      </c>
      <c r="DO244" s="1508" t="s">
        <v>1890</v>
      </c>
      <c r="DP244" s="1508" t="s">
        <v>1890</v>
      </c>
      <c r="DQ244" s="1508" t="s">
        <v>1890</v>
      </c>
      <c r="DR244" s="1508" t="s">
        <v>1890</v>
      </c>
      <c r="DS244" s="1508" t="s">
        <v>1890</v>
      </c>
      <c r="DT244" s="1233" t="s">
        <v>1890</v>
      </c>
      <c r="DU244" s="1233" t="s">
        <v>1890</v>
      </c>
      <c r="DV244" s="1233" t="s">
        <v>1890</v>
      </c>
      <c r="DW244" s="1233" t="s">
        <v>1890</v>
      </c>
      <c r="DX244" s="1233" t="s">
        <v>1890</v>
      </c>
      <c r="DY244" s="1233" t="s">
        <v>1890</v>
      </c>
    </row>
    <row r="245" spans="2:129" x14ac:dyDescent="0.25">
      <c r="B245" s="1668"/>
      <c r="C245" s="1505" t="s">
        <v>1607</v>
      </c>
      <c r="D245" s="1439" t="s">
        <v>1730</v>
      </c>
      <c r="E245" s="1267" t="s">
        <v>814</v>
      </c>
      <c r="F245" s="1438" t="s">
        <v>1890</v>
      </c>
      <c r="G245" s="1438" t="s">
        <v>1890</v>
      </c>
      <c r="H245" s="1439" t="s">
        <v>84</v>
      </c>
      <c r="I245" s="1476" t="s">
        <v>1890</v>
      </c>
      <c r="J245" s="1477" t="s">
        <v>1890</v>
      </c>
      <c r="K245" s="1477" t="s">
        <v>1890</v>
      </c>
      <c r="L245" s="1477" t="s">
        <v>1890</v>
      </c>
      <c r="M245" s="1477" t="s">
        <v>1890</v>
      </c>
      <c r="N245" s="1509" t="s">
        <v>1890</v>
      </c>
      <c r="O245" s="1509">
        <v>0.96618357487922713</v>
      </c>
      <c r="P245" s="1509">
        <v>0.93351070036640305</v>
      </c>
      <c r="Q245" s="1509">
        <v>0.90194270566802237</v>
      </c>
      <c r="R245" s="1509">
        <v>0.87144222769857238</v>
      </c>
      <c r="S245" s="1509">
        <v>0.84197316685852408</v>
      </c>
      <c r="T245" s="1509">
        <v>0.81350064430775282</v>
      </c>
      <c r="U245" s="1509">
        <v>0.78599096068381924</v>
      </c>
      <c r="V245" s="1509">
        <v>0.75941155621625056</v>
      </c>
      <c r="W245" s="1509">
        <v>0.73373097218961414</v>
      </c>
      <c r="X245" s="1509">
        <v>0.70891881370977217</v>
      </c>
      <c r="Y245" s="1509">
        <v>0.68494571372924851</v>
      </c>
      <c r="Z245" s="1509">
        <v>0.66178329828912907</v>
      </c>
      <c r="AA245" s="1509">
        <v>0.63940415293635666</v>
      </c>
      <c r="AB245" s="1509">
        <v>0.61778179027667313</v>
      </c>
      <c r="AC245" s="1509">
        <v>0.59689061862480497</v>
      </c>
      <c r="AD245" s="1509">
        <v>0.57670591171478747</v>
      </c>
      <c r="AE245" s="1509">
        <v>0.55720377943457733</v>
      </c>
      <c r="AF245" s="1509">
        <v>0.53836113955031628</v>
      </c>
      <c r="AG245" s="1509">
        <v>0.520155690386779</v>
      </c>
      <c r="AH245" s="1509">
        <v>0.50256588443167061</v>
      </c>
      <c r="AI245" s="1509">
        <v>0.48557090283253201</v>
      </c>
      <c r="AJ245" s="1509">
        <v>0.46915063075606961</v>
      </c>
      <c r="AK245" s="1509">
        <v>0.45328563358074364</v>
      </c>
      <c r="AL245" s="1509">
        <v>0.43795713389443836</v>
      </c>
      <c r="AM245" s="1509">
        <v>0.42314698926998878</v>
      </c>
      <c r="AN245" s="1509">
        <v>0.40883767079225974</v>
      </c>
      <c r="AO245" s="1509">
        <v>0.39501224231136212</v>
      </c>
      <c r="AP245" s="1509">
        <v>0.38165434039745133</v>
      </c>
      <c r="AQ245" s="1509">
        <v>0.36874815497338298</v>
      </c>
      <c r="AR245" s="1509">
        <v>0.35627841060230242</v>
      </c>
      <c r="AS245" s="1509">
        <v>0.3459013695167984</v>
      </c>
      <c r="AT245" s="1509">
        <v>0.33582657234640623</v>
      </c>
      <c r="AU245" s="1509">
        <v>0.32604521587029728</v>
      </c>
      <c r="AV245" s="1509">
        <v>0.31654875327213333</v>
      </c>
      <c r="AW245" s="1509">
        <v>0.30732888667197411</v>
      </c>
      <c r="AX245" s="1509">
        <v>0.29837755987570302</v>
      </c>
      <c r="AY245" s="1509">
        <v>0.28968695133563405</v>
      </c>
      <c r="AZ245" s="1509">
        <v>0.28124946731614947</v>
      </c>
      <c r="BA245" s="1509">
        <v>0.27305773525839755</v>
      </c>
      <c r="BB245" s="1509">
        <v>0.26510459733825009</v>
      </c>
      <c r="BC245" s="1509">
        <v>0.25738310421189325</v>
      </c>
      <c r="BD245" s="1509">
        <v>0.24988650894358566</v>
      </c>
      <c r="BE245" s="1509">
        <v>0.24260826111027742</v>
      </c>
      <c r="BF245" s="1509">
        <v>0.23554200107793916</v>
      </c>
      <c r="BG245" s="1509">
        <v>0.22868155444460117</v>
      </c>
      <c r="BH245" s="1509">
        <v>0.22202092664524387</v>
      </c>
      <c r="BI245" s="1509">
        <v>0.215554297713829</v>
      </c>
      <c r="BJ245" s="1509">
        <v>0.20927601719789227</v>
      </c>
      <c r="BK245" s="1509">
        <v>0.20318059922125464</v>
      </c>
      <c r="BL245" s="1509">
        <v>0.19726271769053846</v>
      </c>
      <c r="BM245" s="1509">
        <v>0.19151720164129948</v>
      </c>
      <c r="BN245" s="1509">
        <v>0.18593903071970824</v>
      </c>
      <c r="BO245" s="1509">
        <v>0.18052333079583327</v>
      </c>
      <c r="BP245" s="1509">
        <v>0.17526536970469248</v>
      </c>
      <c r="BQ245" s="1509">
        <v>0.17016055311135189</v>
      </c>
      <c r="BR245" s="1509">
        <v>0.16520442049645817</v>
      </c>
      <c r="BS245" s="1509">
        <v>0.16039264125869726</v>
      </c>
      <c r="BT245" s="1509">
        <v>0.15572101093077401</v>
      </c>
      <c r="BU245" s="1509">
        <v>0.15118544750560586</v>
      </c>
      <c r="BV245" s="1509">
        <v>0.14678198786952024</v>
      </c>
      <c r="BW245" s="1509">
        <v>0.14250678433934003</v>
      </c>
      <c r="BX245" s="1509">
        <v>0.13835610130033013</v>
      </c>
      <c r="BY245" s="1509">
        <v>0.13432631194206807</v>
      </c>
      <c r="BZ245" s="1509">
        <v>0.13041389508938647</v>
      </c>
      <c r="CA245" s="1509">
        <v>0.12661543212561796</v>
      </c>
      <c r="CB245" s="1509">
        <v>0.12292760400545433</v>
      </c>
      <c r="CC245" s="1509">
        <v>0.11934718835481004</v>
      </c>
      <c r="CD245" s="1509">
        <v>0.11587105665515537</v>
      </c>
      <c r="CE245" s="1509">
        <v>0.11249617150985959</v>
      </c>
      <c r="CF245" s="1509">
        <v>0.10921958399015494</v>
      </c>
      <c r="CG245" s="1509">
        <v>0.10603843105840287</v>
      </c>
      <c r="CH245" s="1509">
        <v>0.10294993306641054</v>
      </c>
      <c r="CI245" s="1509">
        <v>9.9951391326612168E-2</v>
      </c>
      <c r="CJ245" s="1509">
        <v>9.7040185753992411E-2</v>
      </c>
      <c r="CK245" s="1509">
        <v>9.4213772576691654E-2</v>
      </c>
      <c r="CL245" s="1509">
        <v>9.1915875684577236E-2</v>
      </c>
      <c r="CM245" s="1509">
        <v>8.9674025058124135E-2</v>
      </c>
      <c r="CN245" s="1509">
        <v>8.7486853715243049E-2</v>
      </c>
      <c r="CO245" s="1509">
        <v>8.5353028014871282E-2</v>
      </c>
      <c r="CP245" s="1510">
        <v>8.3271246843776875E-2</v>
      </c>
      <c r="CQ245" s="1508" t="s">
        <v>1890</v>
      </c>
      <c r="CR245" s="1508" t="s">
        <v>1890</v>
      </c>
      <c r="CS245" s="1508" t="s">
        <v>1890</v>
      </c>
      <c r="CT245" s="1508" t="s">
        <v>1890</v>
      </c>
      <c r="CU245" s="1508" t="s">
        <v>1890</v>
      </c>
      <c r="CV245" s="1508" t="s">
        <v>1890</v>
      </c>
      <c r="CW245" s="1508" t="s">
        <v>1890</v>
      </c>
      <c r="CX245" s="1508" t="s">
        <v>1890</v>
      </c>
      <c r="CY245" s="1508" t="s">
        <v>1890</v>
      </c>
      <c r="CZ245" s="1508" t="s">
        <v>1890</v>
      </c>
      <c r="DA245" s="1508" t="s">
        <v>1890</v>
      </c>
      <c r="DB245" s="1508" t="s">
        <v>1890</v>
      </c>
      <c r="DC245" s="1508" t="s">
        <v>1890</v>
      </c>
      <c r="DD245" s="1508" t="s">
        <v>1890</v>
      </c>
      <c r="DE245" s="1508" t="s">
        <v>1890</v>
      </c>
      <c r="DF245" s="1508" t="s">
        <v>1890</v>
      </c>
      <c r="DG245" s="1508" t="s">
        <v>1890</v>
      </c>
      <c r="DH245" s="1508" t="s">
        <v>1890</v>
      </c>
      <c r="DI245" s="1508" t="s">
        <v>1890</v>
      </c>
      <c r="DJ245" s="1508" t="s">
        <v>1890</v>
      </c>
      <c r="DK245" s="1508" t="s">
        <v>1890</v>
      </c>
      <c r="DL245" s="1508" t="s">
        <v>1890</v>
      </c>
      <c r="DM245" s="1508" t="s">
        <v>1890</v>
      </c>
      <c r="DN245" s="1508" t="s">
        <v>1890</v>
      </c>
      <c r="DO245" s="1508" t="s">
        <v>1890</v>
      </c>
      <c r="DP245" s="1508" t="s">
        <v>1890</v>
      </c>
      <c r="DQ245" s="1508" t="s">
        <v>1890</v>
      </c>
      <c r="DR245" s="1508" t="s">
        <v>1890</v>
      </c>
      <c r="DS245" s="1508" t="s">
        <v>1890</v>
      </c>
      <c r="DT245" s="1233" t="s">
        <v>1890</v>
      </c>
      <c r="DU245" s="1233" t="s">
        <v>1890</v>
      </c>
      <c r="DV245" s="1233" t="s">
        <v>1890</v>
      </c>
      <c r="DW245" s="1233" t="s">
        <v>1890</v>
      </c>
      <c r="DX245" s="1233" t="s">
        <v>1890</v>
      </c>
      <c r="DY245" s="1233" t="s">
        <v>1890</v>
      </c>
    </row>
    <row r="246" spans="2:129" x14ac:dyDescent="0.25">
      <c r="B246" s="1668"/>
      <c r="C246" s="1505" t="s">
        <v>1607</v>
      </c>
      <c r="D246" s="1439" t="s">
        <v>1730</v>
      </c>
      <c r="E246" s="1267" t="s">
        <v>815</v>
      </c>
      <c r="F246" s="1438" t="s">
        <v>816</v>
      </c>
      <c r="G246" s="1438" t="s">
        <v>1890</v>
      </c>
      <c r="H246" s="1439" t="s">
        <v>817</v>
      </c>
      <c r="I246" s="1476" t="s">
        <v>1890</v>
      </c>
      <c r="J246" s="1477" t="s">
        <v>1890</v>
      </c>
      <c r="K246" s="1477" t="s">
        <v>1890</v>
      </c>
      <c r="L246" s="1477" t="s">
        <v>1890</v>
      </c>
      <c r="M246" s="1477" t="s">
        <v>1890</v>
      </c>
      <c r="N246" s="1509" t="s">
        <v>1890</v>
      </c>
      <c r="O246" s="1509" t="s">
        <v>1890</v>
      </c>
      <c r="P246" s="1509" t="s">
        <v>1890</v>
      </c>
      <c r="Q246" s="1509" t="s">
        <v>1890</v>
      </c>
      <c r="R246" s="1509" t="s">
        <v>1890</v>
      </c>
      <c r="S246" s="1509" t="s">
        <v>1890</v>
      </c>
      <c r="T246" s="1509" t="s">
        <v>1890</v>
      </c>
      <c r="U246" s="1509" t="s">
        <v>1890</v>
      </c>
      <c r="V246" s="1509" t="s">
        <v>1890</v>
      </c>
      <c r="W246" s="1509" t="s">
        <v>1890</v>
      </c>
      <c r="X246" s="1509" t="s">
        <v>1890</v>
      </c>
      <c r="Y246" s="1509" t="s">
        <v>1890</v>
      </c>
      <c r="Z246" s="1509" t="s">
        <v>1890</v>
      </c>
      <c r="AA246" s="1509" t="s">
        <v>1890</v>
      </c>
      <c r="AB246" s="1509" t="s">
        <v>1890</v>
      </c>
      <c r="AC246" s="1509" t="s">
        <v>1890</v>
      </c>
      <c r="AD246" s="1509" t="s">
        <v>1890</v>
      </c>
      <c r="AE246" s="1509" t="s">
        <v>1890</v>
      </c>
      <c r="AF246" s="1509" t="s">
        <v>1890</v>
      </c>
      <c r="AG246" s="1509" t="s">
        <v>1890</v>
      </c>
      <c r="AH246" s="1509" t="s">
        <v>1890</v>
      </c>
      <c r="AI246" s="1509" t="s">
        <v>1890</v>
      </c>
      <c r="AJ246" s="1509" t="s">
        <v>1890</v>
      </c>
      <c r="AK246" s="1509" t="s">
        <v>1890</v>
      </c>
      <c r="AL246" s="1509" t="s">
        <v>1890</v>
      </c>
      <c r="AM246" s="1509" t="s">
        <v>1890</v>
      </c>
      <c r="AN246" s="1509" t="s">
        <v>1890</v>
      </c>
      <c r="AO246" s="1509" t="s">
        <v>1890</v>
      </c>
      <c r="AP246" s="1509" t="s">
        <v>1890</v>
      </c>
      <c r="AQ246" s="1509" t="s">
        <v>1890</v>
      </c>
      <c r="AR246" s="1509" t="s">
        <v>1890</v>
      </c>
      <c r="AS246" s="1509" t="s">
        <v>1890</v>
      </c>
      <c r="AT246" s="1509" t="s">
        <v>1890</v>
      </c>
      <c r="AU246" s="1509" t="s">
        <v>1890</v>
      </c>
      <c r="AV246" s="1509" t="s">
        <v>1890</v>
      </c>
      <c r="AW246" s="1509" t="s">
        <v>1890</v>
      </c>
      <c r="AX246" s="1509" t="s">
        <v>1890</v>
      </c>
      <c r="AY246" s="1509" t="s">
        <v>1890</v>
      </c>
      <c r="AZ246" s="1509" t="s">
        <v>1890</v>
      </c>
      <c r="BA246" s="1509" t="s">
        <v>1890</v>
      </c>
      <c r="BB246" s="1509" t="s">
        <v>1890</v>
      </c>
      <c r="BC246" s="1509" t="s">
        <v>1890</v>
      </c>
      <c r="BD246" s="1509" t="s">
        <v>1890</v>
      </c>
      <c r="BE246" s="1509" t="s">
        <v>1890</v>
      </c>
      <c r="BF246" s="1509" t="s">
        <v>1890</v>
      </c>
      <c r="BG246" s="1509" t="s">
        <v>1890</v>
      </c>
      <c r="BH246" s="1509" t="s">
        <v>1890</v>
      </c>
      <c r="BI246" s="1509" t="s">
        <v>1890</v>
      </c>
      <c r="BJ246" s="1509" t="s">
        <v>1890</v>
      </c>
      <c r="BK246" s="1509" t="s">
        <v>1890</v>
      </c>
      <c r="BL246" s="1509" t="s">
        <v>1890</v>
      </c>
      <c r="BM246" s="1509" t="s">
        <v>1890</v>
      </c>
      <c r="BN246" s="1509" t="s">
        <v>1890</v>
      </c>
      <c r="BO246" s="1509" t="s">
        <v>1890</v>
      </c>
      <c r="BP246" s="1509" t="s">
        <v>1890</v>
      </c>
      <c r="BQ246" s="1509" t="s">
        <v>1890</v>
      </c>
      <c r="BR246" s="1509" t="s">
        <v>1890</v>
      </c>
      <c r="BS246" s="1509" t="s">
        <v>1890</v>
      </c>
      <c r="BT246" s="1509" t="s">
        <v>1890</v>
      </c>
      <c r="BU246" s="1509" t="s">
        <v>1890</v>
      </c>
      <c r="BV246" s="1509" t="s">
        <v>1890</v>
      </c>
      <c r="BW246" s="1509" t="s">
        <v>1890</v>
      </c>
      <c r="BX246" s="1509" t="s">
        <v>1890</v>
      </c>
      <c r="BY246" s="1509" t="s">
        <v>1890</v>
      </c>
      <c r="BZ246" s="1509" t="s">
        <v>1890</v>
      </c>
      <c r="CA246" s="1509" t="s">
        <v>1890</v>
      </c>
      <c r="CB246" s="1509" t="s">
        <v>1890</v>
      </c>
      <c r="CC246" s="1509" t="s">
        <v>1890</v>
      </c>
      <c r="CD246" s="1509" t="s">
        <v>1890</v>
      </c>
      <c r="CE246" s="1509" t="s">
        <v>1890</v>
      </c>
      <c r="CF246" s="1509" t="s">
        <v>1890</v>
      </c>
      <c r="CG246" s="1509" t="s">
        <v>1890</v>
      </c>
      <c r="CH246" s="1509" t="s">
        <v>1890</v>
      </c>
      <c r="CI246" s="1509" t="s">
        <v>1890</v>
      </c>
      <c r="CJ246" s="1509" t="s">
        <v>1890</v>
      </c>
      <c r="CK246" s="1509" t="s">
        <v>1890</v>
      </c>
      <c r="CL246" s="1509" t="s">
        <v>1890</v>
      </c>
      <c r="CM246" s="1509" t="s">
        <v>1890</v>
      </c>
      <c r="CN246" s="1509" t="s">
        <v>1890</v>
      </c>
      <c r="CO246" s="1509" t="s">
        <v>1890</v>
      </c>
      <c r="CP246" s="1510" t="s">
        <v>1890</v>
      </c>
      <c r="CQ246" s="1508" t="s">
        <v>1890</v>
      </c>
      <c r="CR246" s="1508" t="s">
        <v>1890</v>
      </c>
      <c r="CS246" s="1508" t="s">
        <v>1890</v>
      </c>
      <c r="CT246" s="1508" t="s">
        <v>1890</v>
      </c>
      <c r="CU246" s="1508" t="s">
        <v>1890</v>
      </c>
      <c r="CV246" s="1508" t="s">
        <v>1890</v>
      </c>
      <c r="CW246" s="1508" t="s">
        <v>1890</v>
      </c>
      <c r="CX246" s="1508" t="s">
        <v>1890</v>
      </c>
      <c r="CY246" s="1508" t="s">
        <v>1890</v>
      </c>
      <c r="CZ246" s="1508" t="s">
        <v>1890</v>
      </c>
      <c r="DA246" s="1508" t="s">
        <v>1890</v>
      </c>
      <c r="DB246" s="1508" t="s">
        <v>1890</v>
      </c>
      <c r="DC246" s="1508" t="s">
        <v>1890</v>
      </c>
      <c r="DD246" s="1508" t="s">
        <v>1890</v>
      </c>
      <c r="DE246" s="1508" t="s">
        <v>1890</v>
      </c>
      <c r="DF246" s="1508" t="s">
        <v>1890</v>
      </c>
      <c r="DG246" s="1508" t="s">
        <v>1890</v>
      </c>
      <c r="DH246" s="1508" t="s">
        <v>1890</v>
      </c>
      <c r="DI246" s="1508" t="s">
        <v>1890</v>
      </c>
      <c r="DJ246" s="1508" t="s">
        <v>1890</v>
      </c>
      <c r="DK246" s="1508" t="s">
        <v>1890</v>
      </c>
      <c r="DL246" s="1508" t="s">
        <v>1890</v>
      </c>
      <c r="DM246" s="1508" t="s">
        <v>1890</v>
      </c>
      <c r="DN246" s="1508" t="s">
        <v>1890</v>
      </c>
      <c r="DO246" s="1508" t="s">
        <v>1890</v>
      </c>
      <c r="DP246" s="1508" t="s">
        <v>1890</v>
      </c>
      <c r="DQ246" s="1508" t="s">
        <v>1890</v>
      </c>
      <c r="DR246" s="1508" t="s">
        <v>1890</v>
      </c>
      <c r="DS246" s="1508" t="s">
        <v>1890</v>
      </c>
      <c r="DT246" s="1233" t="s">
        <v>1890</v>
      </c>
      <c r="DU246" s="1233" t="s">
        <v>1890</v>
      </c>
      <c r="DV246" s="1233" t="s">
        <v>1890</v>
      </c>
      <c r="DW246" s="1233" t="s">
        <v>1890</v>
      </c>
      <c r="DX246" s="1233" t="s">
        <v>1890</v>
      </c>
      <c r="DY246" s="1233" t="s">
        <v>1890</v>
      </c>
    </row>
    <row r="247" spans="2:129" x14ac:dyDescent="0.25">
      <c r="B247" s="1668"/>
      <c r="C247" s="1505" t="s">
        <v>1607</v>
      </c>
      <c r="D247" s="1439" t="s">
        <v>1730</v>
      </c>
      <c r="E247" s="1267" t="s">
        <v>815</v>
      </c>
      <c r="F247" s="1438" t="s">
        <v>818</v>
      </c>
      <c r="G247" s="1438" t="s">
        <v>1890</v>
      </c>
      <c r="H247" s="1439" t="s">
        <v>817</v>
      </c>
      <c r="I247" s="1476" t="s">
        <v>1890</v>
      </c>
      <c r="J247" s="1477" t="s">
        <v>1890</v>
      </c>
      <c r="K247" s="1477" t="s">
        <v>1890</v>
      </c>
      <c r="L247" s="1477" t="s">
        <v>1890</v>
      </c>
      <c r="M247" s="1477" t="s">
        <v>1890</v>
      </c>
      <c r="N247" s="1509" t="s">
        <v>1890</v>
      </c>
      <c r="O247" s="1509" t="s">
        <v>1890</v>
      </c>
      <c r="P247" s="1509" t="s">
        <v>1890</v>
      </c>
      <c r="Q247" s="1509" t="s">
        <v>1890</v>
      </c>
      <c r="R247" s="1509" t="s">
        <v>1890</v>
      </c>
      <c r="S247" s="1509" t="s">
        <v>1890</v>
      </c>
      <c r="T247" s="1509" t="s">
        <v>1890</v>
      </c>
      <c r="U247" s="1509" t="s">
        <v>1890</v>
      </c>
      <c r="V247" s="1509" t="s">
        <v>1890</v>
      </c>
      <c r="W247" s="1509" t="s">
        <v>1890</v>
      </c>
      <c r="X247" s="1509" t="s">
        <v>1890</v>
      </c>
      <c r="Y247" s="1509" t="s">
        <v>1890</v>
      </c>
      <c r="Z247" s="1509" t="s">
        <v>1890</v>
      </c>
      <c r="AA247" s="1509" t="s">
        <v>1890</v>
      </c>
      <c r="AB247" s="1509" t="s">
        <v>1890</v>
      </c>
      <c r="AC247" s="1509" t="s">
        <v>1890</v>
      </c>
      <c r="AD247" s="1509" t="s">
        <v>1890</v>
      </c>
      <c r="AE247" s="1509" t="s">
        <v>1890</v>
      </c>
      <c r="AF247" s="1509" t="s">
        <v>1890</v>
      </c>
      <c r="AG247" s="1509" t="s">
        <v>1890</v>
      </c>
      <c r="AH247" s="1509" t="s">
        <v>1890</v>
      </c>
      <c r="AI247" s="1509" t="s">
        <v>1890</v>
      </c>
      <c r="AJ247" s="1509" t="s">
        <v>1890</v>
      </c>
      <c r="AK247" s="1509" t="s">
        <v>1890</v>
      </c>
      <c r="AL247" s="1509" t="s">
        <v>1890</v>
      </c>
      <c r="AM247" s="1509" t="s">
        <v>1890</v>
      </c>
      <c r="AN247" s="1509" t="s">
        <v>1890</v>
      </c>
      <c r="AO247" s="1509" t="s">
        <v>1890</v>
      </c>
      <c r="AP247" s="1509" t="s">
        <v>1890</v>
      </c>
      <c r="AQ247" s="1509" t="s">
        <v>1890</v>
      </c>
      <c r="AR247" s="1509" t="s">
        <v>1890</v>
      </c>
      <c r="AS247" s="1509" t="s">
        <v>1890</v>
      </c>
      <c r="AT247" s="1509" t="s">
        <v>1890</v>
      </c>
      <c r="AU247" s="1509" t="s">
        <v>1890</v>
      </c>
      <c r="AV247" s="1509" t="s">
        <v>1890</v>
      </c>
      <c r="AW247" s="1509" t="s">
        <v>1890</v>
      </c>
      <c r="AX247" s="1509" t="s">
        <v>1890</v>
      </c>
      <c r="AY247" s="1509" t="s">
        <v>1890</v>
      </c>
      <c r="AZ247" s="1509" t="s">
        <v>1890</v>
      </c>
      <c r="BA247" s="1509" t="s">
        <v>1890</v>
      </c>
      <c r="BB247" s="1509" t="s">
        <v>1890</v>
      </c>
      <c r="BC247" s="1509" t="s">
        <v>1890</v>
      </c>
      <c r="BD247" s="1509" t="s">
        <v>1890</v>
      </c>
      <c r="BE247" s="1509" t="s">
        <v>1890</v>
      </c>
      <c r="BF247" s="1509" t="s">
        <v>1890</v>
      </c>
      <c r="BG247" s="1509" t="s">
        <v>1890</v>
      </c>
      <c r="BH247" s="1509" t="s">
        <v>1890</v>
      </c>
      <c r="BI247" s="1509" t="s">
        <v>1890</v>
      </c>
      <c r="BJ247" s="1509" t="s">
        <v>1890</v>
      </c>
      <c r="BK247" s="1509" t="s">
        <v>1890</v>
      </c>
      <c r="BL247" s="1509" t="s">
        <v>1890</v>
      </c>
      <c r="BM247" s="1509" t="s">
        <v>1890</v>
      </c>
      <c r="BN247" s="1509" t="s">
        <v>1890</v>
      </c>
      <c r="BO247" s="1509" t="s">
        <v>1890</v>
      </c>
      <c r="BP247" s="1509" t="s">
        <v>1890</v>
      </c>
      <c r="BQ247" s="1509" t="s">
        <v>1890</v>
      </c>
      <c r="BR247" s="1509" t="s">
        <v>1890</v>
      </c>
      <c r="BS247" s="1509" t="s">
        <v>1890</v>
      </c>
      <c r="BT247" s="1509" t="s">
        <v>1890</v>
      </c>
      <c r="BU247" s="1509" t="s">
        <v>1890</v>
      </c>
      <c r="BV247" s="1509" t="s">
        <v>1890</v>
      </c>
      <c r="BW247" s="1509" t="s">
        <v>1890</v>
      </c>
      <c r="BX247" s="1509" t="s">
        <v>1890</v>
      </c>
      <c r="BY247" s="1509" t="s">
        <v>1890</v>
      </c>
      <c r="BZ247" s="1509" t="s">
        <v>1890</v>
      </c>
      <c r="CA247" s="1509" t="s">
        <v>1890</v>
      </c>
      <c r="CB247" s="1509" t="s">
        <v>1890</v>
      </c>
      <c r="CC247" s="1509" t="s">
        <v>1890</v>
      </c>
      <c r="CD247" s="1509" t="s">
        <v>1890</v>
      </c>
      <c r="CE247" s="1509" t="s">
        <v>1890</v>
      </c>
      <c r="CF247" s="1509" t="s">
        <v>1890</v>
      </c>
      <c r="CG247" s="1509" t="s">
        <v>1890</v>
      </c>
      <c r="CH247" s="1509" t="s">
        <v>1890</v>
      </c>
      <c r="CI247" s="1509" t="s">
        <v>1890</v>
      </c>
      <c r="CJ247" s="1509" t="s">
        <v>1890</v>
      </c>
      <c r="CK247" s="1509" t="s">
        <v>1890</v>
      </c>
      <c r="CL247" s="1509" t="s">
        <v>1890</v>
      </c>
      <c r="CM247" s="1509" t="s">
        <v>1890</v>
      </c>
      <c r="CN247" s="1509" t="s">
        <v>1890</v>
      </c>
      <c r="CO247" s="1509" t="s">
        <v>1890</v>
      </c>
      <c r="CP247" s="1510" t="s">
        <v>1890</v>
      </c>
      <c r="CQ247" s="1508" t="s">
        <v>1890</v>
      </c>
      <c r="CR247" s="1508" t="s">
        <v>1890</v>
      </c>
      <c r="CS247" s="1508" t="s">
        <v>1890</v>
      </c>
      <c r="CT247" s="1508" t="s">
        <v>1890</v>
      </c>
      <c r="CU247" s="1508" t="s">
        <v>1890</v>
      </c>
      <c r="CV247" s="1508" t="s">
        <v>1890</v>
      </c>
      <c r="CW247" s="1508" t="s">
        <v>1890</v>
      </c>
      <c r="CX247" s="1508" t="s">
        <v>1890</v>
      </c>
      <c r="CY247" s="1508" t="s">
        <v>1890</v>
      </c>
      <c r="CZ247" s="1508" t="s">
        <v>1890</v>
      </c>
      <c r="DA247" s="1508" t="s">
        <v>1890</v>
      </c>
      <c r="DB247" s="1508" t="s">
        <v>1890</v>
      </c>
      <c r="DC247" s="1508" t="s">
        <v>1890</v>
      </c>
      <c r="DD247" s="1508" t="s">
        <v>1890</v>
      </c>
      <c r="DE247" s="1508" t="s">
        <v>1890</v>
      </c>
      <c r="DF247" s="1508" t="s">
        <v>1890</v>
      </c>
      <c r="DG247" s="1508" t="s">
        <v>1890</v>
      </c>
      <c r="DH247" s="1508" t="s">
        <v>1890</v>
      </c>
      <c r="DI247" s="1508" t="s">
        <v>1890</v>
      </c>
      <c r="DJ247" s="1508" t="s">
        <v>1890</v>
      </c>
      <c r="DK247" s="1508" t="s">
        <v>1890</v>
      </c>
      <c r="DL247" s="1508" t="s">
        <v>1890</v>
      </c>
      <c r="DM247" s="1508" t="s">
        <v>1890</v>
      </c>
      <c r="DN247" s="1508" t="s">
        <v>1890</v>
      </c>
      <c r="DO247" s="1508" t="s">
        <v>1890</v>
      </c>
      <c r="DP247" s="1508" t="s">
        <v>1890</v>
      </c>
      <c r="DQ247" s="1508" t="s">
        <v>1890</v>
      </c>
      <c r="DR247" s="1508" t="s">
        <v>1890</v>
      </c>
      <c r="DS247" s="1508" t="s">
        <v>1890</v>
      </c>
      <c r="DT247" s="1233" t="s">
        <v>1890</v>
      </c>
      <c r="DU247" s="1233" t="s">
        <v>1890</v>
      </c>
      <c r="DV247" s="1233" t="s">
        <v>1890</v>
      </c>
      <c r="DW247" s="1233" t="s">
        <v>1890</v>
      </c>
      <c r="DX247" s="1233" t="s">
        <v>1890</v>
      </c>
      <c r="DY247" s="1233" t="s">
        <v>1890</v>
      </c>
    </row>
    <row r="248" spans="2:129" ht="14.4" thickBot="1" x14ac:dyDescent="0.3">
      <c r="B248" s="1668"/>
      <c r="C248" s="1505" t="s">
        <v>1607</v>
      </c>
      <c r="D248" s="1439" t="s">
        <v>1730</v>
      </c>
      <c r="E248" s="1267" t="s">
        <v>819</v>
      </c>
      <c r="F248" s="1438" t="s">
        <v>1890</v>
      </c>
      <c r="G248" s="1438" t="s">
        <v>1890</v>
      </c>
      <c r="H248" s="1439" t="s">
        <v>84</v>
      </c>
      <c r="I248" s="1476" t="s">
        <v>1890</v>
      </c>
      <c r="J248" s="1477" t="s">
        <v>1890</v>
      </c>
      <c r="K248" s="1477" t="s">
        <v>1890</v>
      </c>
      <c r="L248" s="1477" t="s">
        <v>1890</v>
      </c>
      <c r="M248" s="1477" t="s">
        <v>1890</v>
      </c>
      <c r="N248" s="1509" t="s">
        <v>1890</v>
      </c>
      <c r="O248" s="1509">
        <v>2.2497908883182722</v>
      </c>
      <c r="P248" s="1509">
        <v>2.3000101941330335</v>
      </c>
      <c r="Q248" s="1509">
        <v>2.3383885212478916</v>
      </c>
      <c r="R248" s="1509">
        <v>2.3690858542443443</v>
      </c>
      <c r="S248" s="1509">
        <v>2.3926608185125757</v>
      </c>
      <c r="T248" s="1509">
        <v>2.4327973586223277</v>
      </c>
      <c r="U248" s="1509">
        <v>2.3501271020970158</v>
      </c>
      <c r="V248" s="1509">
        <v>2.468249551229051</v>
      </c>
      <c r="W248" s="1509">
        <v>2.3822393226280627</v>
      </c>
      <c r="X248" s="1509">
        <v>2.4593823787696634</v>
      </c>
      <c r="Y248" s="1509">
        <v>2.4482359374023517</v>
      </c>
      <c r="Z248" s="1509">
        <v>2.4330758626118199</v>
      </c>
      <c r="AA248" s="1509">
        <v>2.4834810304590071</v>
      </c>
      <c r="AB248" s="1509">
        <v>2.4581225825945947</v>
      </c>
      <c r="AC248" s="1509">
        <v>2.4926354045391004</v>
      </c>
      <c r="AD248" s="1509">
        <v>2.5185955758705107</v>
      </c>
      <c r="AE248" s="1509">
        <v>2.4798121149535342</v>
      </c>
      <c r="AF248" s="1509">
        <v>2.4932622287285424</v>
      </c>
      <c r="AG248" s="1509">
        <v>2.4998934077112822</v>
      </c>
      <c r="AH248" s="1509">
        <v>2.500255388935591</v>
      </c>
      <c r="AI248" s="1509">
        <v>2.4948651417016987</v>
      </c>
      <c r="AJ248" s="1509">
        <v>2.4842080606273091</v>
      </c>
      <c r="AK248" s="1509">
        <v>2.4720122188615878</v>
      </c>
      <c r="AL248" s="1509">
        <v>2.406771832569941</v>
      </c>
      <c r="AM248" s="1509">
        <v>2.3437956742379078</v>
      </c>
      <c r="AN248" s="1509">
        <v>2.2797034899606099</v>
      </c>
      <c r="AO248" s="1509">
        <v>2.2150482668018565</v>
      </c>
      <c r="AP248" s="1509">
        <v>2.1520058659291568</v>
      </c>
      <c r="AQ248" s="1509">
        <v>2.0906941825214105</v>
      </c>
      <c r="AR248" s="1509">
        <v>2.0312111184087853</v>
      </c>
      <c r="AS248" s="1509">
        <v>1.9829396675435251</v>
      </c>
      <c r="AT248" s="1509">
        <v>1.9354876715166318</v>
      </c>
      <c r="AU248" s="1509">
        <v>1.8892484095877553</v>
      </c>
      <c r="AV248" s="1509">
        <v>1.8441876843457543</v>
      </c>
      <c r="AW248" s="1509">
        <v>1.8000259027928909</v>
      </c>
      <c r="AX248" s="1509">
        <v>1.7567525152927577</v>
      </c>
      <c r="AY248" s="1509">
        <v>1.7145890410001856</v>
      </c>
      <c r="AZ248" s="1509">
        <v>1.6733913744628377</v>
      </c>
      <c r="BA248" s="1509">
        <v>1.6330295312404552</v>
      </c>
      <c r="BB248" s="1509">
        <v>1.5937055681698511</v>
      </c>
      <c r="BC248" s="1509">
        <v>1.5552869631345436</v>
      </c>
      <c r="BD248" s="1509">
        <v>1.51765413553711</v>
      </c>
      <c r="BE248" s="1509">
        <v>1.4808941050729605</v>
      </c>
      <c r="BF248" s="1509">
        <v>1.4450824037643824</v>
      </c>
      <c r="BG248" s="1509">
        <v>1.4100088263964121</v>
      </c>
      <c r="BH248" s="1509">
        <v>1.3757524541542339</v>
      </c>
      <c r="BI248" s="1509">
        <v>1.3422954370452531</v>
      </c>
      <c r="BJ248" s="1509">
        <v>1.3096202716174836</v>
      </c>
      <c r="BK248" s="1509">
        <v>1.2777097959155082</v>
      </c>
      <c r="BL248" s="1509">
        <v>1.2464680846517953</v>
      </c>
      <c r="BM248" s="1509">
        <v>1.2160391471818481</v>
      </c>
      <c r="BN248" s="1509">
        <v>1.1863253450304572</v>
      </c>
      <c r="BO248" s="1509">
        <v>1.1572384462942924</v>
      </c>
      <c r="BP248" s="1509">
        <v>1.1289098062673819</v>
      </c>
      <c r="BQ248" s="1509">
        <v>1.1012496508780412</v>
      </c>
      <c r="BR248" s="1509">
        <v>1.0741768266635541</v>
      </c>
      <c r="BS248" s="1509">
        <v>1.047746830096032</v>
      </c>
      <c r="BT248" s="1509">
        <v>1.0219451817647953</v>
      </c>
      <c r="BU248" s="1509">
        <v>0.99716993957241407</v>
      </c>
      <c r="BV248" s="1509">
        <v>0.97356346276193473</v>
      </c>
      <c r="BW248" s="1509">
        <v>0.95042904168046738</v>
      </c>
      <c r="BX248" s="1509">
        <v>0.92769799234055161</v>
      </c>
      <c r="BY248" s="1509">
        <v>0.90559970627891306</v>
      </c>
      <c r="BZ248" s="1509">
        <v>0.88400169911773918</v>
      </c>
      <c r="CA248" s="1509">
        <v>0.86289357517544529</v>
      </c>
      <c r="CB248" s="1509">
        <v>0.84226511993937014</v>
      </c>
      <c r="CC248" s="1509">
        <v>0.82204242818076556</v>
      </c>
      <c r="CD248" s="1509">
        <v>0.8025430085104317</v>
      </c>
      <c r="CE248" s="1509">
        <v>0.78379452168930319</v>
      </c>
      <c r="CF248" s="1509">
        <v>0.76545735335048826</v>
      </c>
      <c r="CG248" s="1509">
        <v>0.7473987772151176</v>
      </c>
      <c r="CH248" s="1509">
        <v>0.72974279169823142</v>
      </c>
      <c r="CI248" s="1509">
        <v>0.71248126466513262</v>
      </c>
      <c r="CJ248" s="1509">
        <v>0.69560619616546515</v>
      </c>
      <c r="CK248" s="1509">
        <v>0.67922048620176667</v>
      </c>
      <c r="CL248" s="1509">
        <v>0.20841630738583725</v>
      </c>
      <c r="CM248" s="1509">
        <v>0.20333298281545098</v>
      </c>
      <c r="CN248" s="1509">
        <v>0.19837364177117167</v>
      </c>
      <c r="CO248" s="1509">
        <v>0.19353526026455775</v>
      </c>
      <c r="CP248" s="1510">
        <v>0.18881488806298322</v>
      </c>
      <c r="CQ248" s="1508" t="s">
        <v>1890</v>
      </c>
      <c r="CR248" s="1508" t="s">
        <v>1890</v>
      </c>
      <c r="CS248" s="1508" t="s">
        <v>1890</v>
      </c>
      <c r="CT248" s="1508" t="s">
        <v>1890</v>
      </c>
      <c r="CU248" s="1508" t="s">
        <v>1890</v>
      </c>
      <c r="CV248" s="1508" t="s">
        <v>1890</v>
      </c>
      <c r="CW248" s="1508" t="s">
        <v>1890</v>
      </c>
      <c r="CX248" s="1508" t="s">
        <v>1890</v>
      </c>
      <c r="CY248" s="1508" t="s">
        <v>1890</v>
      </c>
      <c r="CZ248" s="1508" t="s">
        <v>1890</v>
      </c>
      <c r="DA248" s="1508" t="s">
        <v>1890</v>
      </c>
      <c r="DB248" s="1508" t="s">
        <v>1890</v>
      </c>
      <c r="DC248" s="1508" t="s">
        <v>1890</v>
      </c>
      <c r="DD248" s="1508" t="s">
        <v>1890</v>
      </c>
      <c r="DE248" s="1508" t="s">
        <v>1890</v>
      </c>
      <c r="DF248" s="1508" t="s">
        <v>1890</v>
      </c>
      <c r="DG248" s="1508" t="s">
        <v>1890</v>
      </c>
      <c r="DH248" s="1508" t="s">
        <v>1890</v>
      </c>
      <c r="DI248" s="1508" t="s">
        <v>1890</v>
      </c>
      <c r="DJ248" s="1508" t="s">
        <v>1890</v>
      </c>
      <c r="DK248" s="1508" t="s">
        <v>1890</v>
      </c>
      <c r="DL248" s="1508" t="s">
        <v>1890</v>
      </c>
      <c r="DM248" s="1508" t="s">
        <v>1890</v>
      </c>
      <c r="DN248" s="1508" t="s">
        <v>1890</v>
      </c>
      <c r="DO248" s="1508" t="s">
        <v>1890</v>
      </c>
      <c r="DP248" s="1508" t="s">
        <v>1890</v>
      </c>
      <c r="DQ248" s="1508" t="s">
        <v>1890</v>
      </c>
      <c r="DR248" s="1508" t="s">
        <v>1890</v>
      </c>
      <c r="DS248" s="1508" t="s">
        <v>1890</v>
      </c>
      <c r="DT248" s="1233" t="s">
        <v>1890</v>
      </c>
      <c r="DU248" s="1233" t="s">
        <v>1890</v>
      </c>
      <c r="DV248" s="1233" t="s">
        <v>1890</v>
      </c>
      <c r="DW248" s="1233" t="s">
        <v>1890</v>
      </c>
      <c r="DX248" s="1233" t="s">
        <v>1890</v>
      </c>
      <c r="DY248" s="1233" t="s">
        <v>1890</v>
      </c>
    </row>
    <row r="249" spans="2:129" ht="14.4" thickBot="1" x14ac:dyDescent="0.3">
      <c r="B249" s="1668"/>
      <c r="C249" s="1505" t="s">
        <v>1607</v>
      </c>
      <c r="D249" s="1439" t="s">
        <v>1730</v>
      </c>
      <c r="E249" s="1267" t="s">
        <v>820</v>
      </c>
      <c r="F249" s="1438" t="s">
        <v>1890</v>
      </c>
      <c r="G249" s="1438" t="s">
        <v>1890</v>
      </c>
      <c r="H249" s="1439" t="s">
        <v>84</v>
      </c>
      <c r="I249" s="1655">
        <f>IF(SUM(N248:CP248)&lt;&gt;0,SUM(N248:CP248),"")</f>
        <v>127.31255889749112</v>
      </c>
      <c r="J249" s="1656"/>
      <c r="K249" s="1656"/>
      <c r="L249" s="1656"/>
      <c r="M249" s="1657"/>
      <c r="N249" s="1509" t="s">
        <v>1890</v>
      </c>
      <c r="O249" s="1509" t="s">
        <v>1890</v>
      </c>
      <c r="P249" s="1509" t="s">
        <v>1890</v>
      </c>
      <c r="Q249" s="1509" t="s">
        <v>1890</v>
      </c>
      <c r="R249" s="1509" t="s">
        <v>1890</v>
      </c>
      <c r="S249" s="1509" t="s">
        <v>1890</v>
      </c>
      <c r="T249" s="1509" t="s">
        <v>1890</v>
      </c>
      <c r="U249" s="1509" t="s">
        <v>1890</v>
      </c>
      <c r="V249" s="1509" t="s">
        <v>1890</v>
      </c>
      <c r="W249" s="1509" t="s">
        <v>1890</v>
      </c>
      <c r="X249" s="1509" t="s">
        <v>1890</v>
      </c>
      <c r="Y249" s="1509" t="s">
        <v>1890</v>
      </c>
      <c r="Z249" s="1509" t="s">
        <v>1890</v>
      </c>
      <c r="AA249" s="1509" t="s">
        <v>1890</v>
      </c>
      <c r="AB249" s="1509" t="s">
        <v>1890</v>
      </c>
      <c r="AC249" s="1509" t="s">
        <v>1890</v>
      </c>
      <c r="AD249" s="1509" t="s">
        <v>1890</v>
      </c>
      <c r="AE249" s="1509" t="s">
        <v>1890</v>
      </c>
      <c r="AF249" s="1509" t="s">
        <v>1890</v>
      </c>
      <c r="AG249" s="1509" t="s">
        <v>1890</v>
      </c>
      <c r="AH249" s="1509" t="s">
        <v>1890</v>
      </c>
      <c r="AI249" s="1509" t="s">
        <v>1890</v>
      </c>
      <c r="AJ249" s="1509" t="s">
        <v>1890</v>
      </c>
      <c r="AK249" s="1509" t="s">
        <v>1890</v>
      </c>
      <c r="AL249" s="1509" t="s">
        <v>1890</v>
      </c>
      <c r="AM249" s="1509" t="s">
        <v>1890</v>
      </c>
      <c r="AN249" s="1509" t="s">
        <v>1890</v>
      </c>
      <c r="AO249" s="1509" t="s">
        <v>1890</v>
      </c>
      <c r="AP249" s="1509" t="s">
        <v>1890</v>
      </c>
      <c r="AQ249" s="1509" t="s">
        <v>1890</v>
      </c>
      <c r="AR249" s="1509" t="s">
        <v>1890</v>
      </c>
      <c r="AS249" s="1509" t="s">
        <v>1890</v>
      </c>
      <c r="AT249" s="1509" t="s">
        <v>1890</v>
      </c>
      <c r="AU249" s="1509" t="s">
        <v>1890</v>
      </c>
      <c r="AV249" s="1509" t="s">
        <v>1890</v>
      </c>
      <c r="AW249" s="1509" t="s">
        <v>1890</v>
      </c>
      <c r="AX249" s="1509" t="s">
        <v>1890</v>
      </c>
      <c r="AY249" s="1509" t="s">
        <v>1890</v>
      </c>
      <c r="AZ249" s="1509" t="s">
        <v>1890</v>
      </c>
      <c r="BA249" s="1509" t="s">
        <v>1890</v>
      </c>
      <c r="BB249" s="1509" t="s">
        <v>1890</v>
      </c>
      <c r="BC249" s="1509" t="s">
        <v>1890</v>
      </c>
      <c r="BD249" s="1509" t="s">
        <v>1890</v>
      </c>
      <c r="BE249" s="1509" t="s">
        <v>1890</v>
      </c>
      <c r="BF249" s="1509" t="s">
        <v>1890</v>
      </c>
      <c r="BG249" s="1509" t="s">
        <v>1890</v>
      </c>
      <c r="BH249" s="1509" t="s">
        <v>1890</v>
      </c>
      <c r="BI249" s="1509" t="s">
        <v>1890</v>
      </c>
      <c r="BJ249" s="1509" t="s">
        <v>1890</v>
      </c>
      <c r="BK249" s="1509" t="s">
        <v>1890</v>
      </c>
      <c r="BL249" s="1509" t="s">
        <v>1890</v>
      </c>
      <c r="BM249" s="1509" t="s">
        <v>1890</v>
      </c>
      <c r="BN249" s="1509" t="s">
        <v>1890</v>
      </c>
      <c r="BO249" s="1509" t="s">
        <v>1890</v>
      </c>
      <c r="BP249" s="1509" t="s">
        <v>1890</v>
      </c>
      <c r="BQ249" s="1509" t="s">
        <v>1890</v>
      </c>
      <c r="BR249" s="1509" t="s">
        <v>1890</v>
      </c>
      <c r="BS249" s="1509" t="s">
        <v>1890</v>
      </c>
      <c r="BT249" s="1509" t="s">
        <v>1890</v>
      </c>
      <c r="BU249" s="1509" t="s">
        <v>1890</v>
      </c>
      <c r="BV249" s="1509" t="s">
        <v>1890</v>
      </c>
      <c r="BW249" s="1509" t="s">
        <v>1890</v>
      </c>
      <c r="BX249" s="1509" t="s">
        <v>1890</v>
      </c>
      <c r="BY249" s="1509" t="s">
        <v>1890</v>
      </c>
      <c r="BZ249" s="1509" t="s">
        <v>1890</v>
      </c>
      <c r="CA249" s="1509" t="s">
        <v>1890</v>
      </c>
      <c r="CB249" s="1509" t="s">
        <v>1890</v>
      </c>
      <c r="CC249" s="1509" t="s">
        <v>1890</v>
      </c>
      <c r="CD249" s="1509" t="s">
        <v>1890</v>
      </c>
      <c r="CE249" s="1509" t="s">
        <v>1890</v>
      </c>
      <c r="CF249" s="1509" t="s">
        <v>1890</v>
      </c>
      <c r="CG249" s="1509" t="s">
        <v>1890</v>
      </c>
      <c r="CH249" s="1509" t="s">
        <v>1890</v>
      </c>
      <c r="CI249" s="1509" t="s">
        <v>1890</v>
      </c>
      <c r="CJ249" s="1509" t="s">
        <v>1890</v>
      </c>
      <c r="CK249" s="1509" t="s">
        <v>1890</v>
      </c>
      <c r="CL249" s="1509" t="s">
        <v>1890</v>
      </c>
      <c r="CM249" s="1509" t="s">
        <v>1890</v>
      </c>
      <c r="CN249" s="1509" t="s">
        <v>1890</v>
      </c>
      <c r="CO249" s="1509" t="s">
        <v>1890</v>
      </c>
      <c r="CP249" s="1510" t="s">
        <v>1890</v>
      </c>
      <c r="CQ249" s="1508" t="s">
        <v>1890</v>
      </c>
      <c r="CR249" s="1508" t="s">
        <v>1890</v>
      </c>
      <c r="CS249" s="1508" t="s">
        <v>1890</v>
      </c>
      <c r="CT249" s="1508" t="s">
        <v>1890</v>
      </c>
      <c r="CU249" s="1508" t="s">
        <v>1890</v>
      </c>
      <c r="CV249" s="1508" t="s">
        <v>1890</v>
      </c>
      <c r="CW249" s="1508" t="s">
        <v>1890</v>
      </c>
      <c r="CX249" s="1508" t="s">
        <v>1890</v>
      </c>
      <c r="CY249" s="1508" t="s">
        <v>1890</v>
      </c>
      <c r="CZ249" s="1508" t="s">
        <v>1890</v>
      </c>
      <c r="DA249" s="1508" t="s">
        <v>1890</v>
      </c>
      <c r="DB249" s="1508" t="s">
        <v>1890</v>
      </c>
      <c r="DC249" s="1508" t="s">
        <v>1890</v>
      </c>
      <c r="DD249" s="1508" t="s">
        <v>1890</v>
      </c>
      <c r="DE249" s="1508" t="s">
        <v>1890</v>
      </c>
      <c r="DF249" s="1508" t="s">
        <v>1890</v>
      </c>
      <c r="DG249" s="1508" t="s">
        <v>1890</v>
      </c>
      <c r="DH249" s="1508" t="s">
        <v>1890</v>
      </c>
      <c r="DI249" s="1508" t="s">
        <v>1890</v>
      </c>
      <c r="DJ249" s="1508" t="s">
        <v>1890</v>
      </c>
      <c r="DK249" s="1508" t="s">
        <v>1890</v>
      </c>
      <c r="DL249" s="1508" t="s">
        <v>1890</v>
      </c>
      <c r="DM249" s="1508" t="s">
        <v>1890</v>
      </c>
      <c r="DN249" s="1508" t="s">
        <v>1890</v>
      </c>
      <c r="DO249" s="1508" t="s">
        <v>1890</v>
      </c>
      <c r="DP249" s="1508" t="s">
        <v>1890</v>
      </c>
      <c r="DQ249" s="1508" t="s">
        <v>1890</v>
      </c>
      <c r="DR249" s="1508" t="s">
        <v>1890</v>
      </c>
      <c r="DS249" s="1508" t="s">
        <v>1890</v>
      </c>
      <c r="DT249" s="1233" t="s">
        <v>1890</v>
      </c>
      <c r="DU249" s="1233" t="s">
        <v>1890</v>
      </c>
      <c r="DV249" s="1233" t="s">
        <v>1890</v>
      </c>
      <c r="DW249" s="1233" t="s">
        <v>1890</v>
      </c>
      <c r="DX249" s="1233" t="s">
        <v>1890</v>
      </c>
      <c r="DY249" s="1233" t="s">
        <v>1890</v>
      </c>
    </row>
    <row r="250" spans="2:129" x14ac:dyDescent="0.25">
      <c r="B250" s="1668"/>
      <c r="C250" s="1505" t="s">
        <v>1626</v>
      </c>
      <c r="D250" s="1439" t="s">
        <v>1758</v>
      </c>
      <c r="E250" s="1267" t="s">
        <v>815</v>
      </c>
      <c r="F250" s="1438" t="s">
        <v>1890</v>
      </c>
      <c r="G250" s="1438" t="s">
        <v>1890</v>
      </c>
      <c r="H250" s="1439" t="s">
        <v>84</v>
      </c>
      <c r="I250" s="1476" t="s">
        <v>1890</v>
      </c>
      <c r="J250" s="1477" t="s">
        <v>1890</v>
      </c>
      <c r="K250" s="1477" t="s">
        <v>1890</v>
      </c>
      <c r="L250" s="1477" t="s">
        <v>1890</v>
      </c>
      <c r="M250" s="1477" t="s">
        <v>1890</v>
      </c>
      <c r="N250" s="1509" t="s">
        <v>1890</v>
      </c>
      <c r="O250" s="1509">
        <v>0.53969851409179392</v>
      </c>
      <c r="P250" s="1509">
        <v>0.53969851409179392</v>
      </c>
      <c r="Q250" s="1509">
        <v>0.5496227058509221</v>
      </c>
      <c r="R250" s="1509">
        <v>0.53969851409179392</v>
      </c>
      <c r="S250" s="1509">
        <v>0.5496227058509221</v>
      </c>
      <c r="T250" s="1509">
        <v>0.53969851409179392</v>
      </c>
      <c r="U250" s="1509">
        <v>0.5496227058509221</v>
      </c>
      <c r="V250" s="1509">
        <v>0.53969851409179392</v>
      </c>
      <c r="W250" s="1509">
        <v>0.5496227058509221</v>
      </c>
      <c r="X250" s="1509">
        <v>0.53969851409179392</v>
      </c>
      <c r="Y250" s="1509">
        <v>0.54962270585092232</v>
      </c>
      <c r="Z250" s="1509">
        <v>0.53969851409179392</v>
      </c>
      <c r="AA250" s="1509">
        <v>0.5496227058509221</v>
      </c>
      <c r="AB250" s="1509">
        <v>0.53969851409179392</v>
      </c>
      <c r="AC250" s="1509">
        <v>0.54962270585092232</v>
      </c>
      <c r="AD250" s="1509">
        <v>0.53969851409179392</v>
      </c>
      <c r="AE250" s="1509">
        <v>0.5496227058509221</v>
      </c>
      <c r="AF250" s="1509">
        <v>0.53969851409179392</v>
      </c>
      <c r="AG250" s="1509">
        <v>0.5496227058509221</v>
      </c>
      <c r="AH250" s="1509">
        <v>0.53969851409179392</v>
      </c>
      <c r="AI250" s="1509">
        <v>0.5496227058509221</v>
      </c>
      <c r="AJ250" s="1509">
        <v>0.53969851409179392</v>
      </c>
      <c r="AK250" s="1509">
        <v>0.53969851409179392</v>
      </c>
      <c r="AL250" s="1509">
        <v>0.5496227058509221</v>
      </c>
      <c r="AM250" s="1509">
        <v>0.53969851409179392</v>
      </c>
      <c r="AN250" s="1509">
        <v>0.5496227058509221</v>
      </c>
      <c r="AO250" s="1509">
        <v>0.53969851409179392</v>
      </c>
      <c r="AP250" s="1509">
        <v>0.54962270585092232</v>
      </c>
      <c r="AQ250" s="1509">
        <v>0.5496227058509221</v>
      </c>
      <c r="AR250" s="1509">
        <v>0.53969851409179392</v>
      </c>
      <c r="AS250" s="1509">
        <v>0.54962270585092232</v>
      </c>
      <c r="AT250" s="1509">
        <v>0.5496227058509221</v>
      </c>
      <c r="AU250" s="1509">
        <v>0.5496227058509221</v>
      </c>
      <c r="AV250" s="1509">
        <v>0.53969851409179392</v>
      </c>
      <c r="AW250" s="1509">
        <v>0.5496227058509221</v>
      </c>
      <c r="AX250" s="1509">
        <v>0.5496227058509221</v>
      </c>
      <c r="AY250" s="1509">
        <v>0.5496227058509221</v>
      </c>
      <c r="AZ250" s="1509">
        <v>0.5496227058509221</v>
      </c>
      <c r="BA250" s="1509">
        <v>0.5496227058509221</v>
      </c>
      <c r="BB250" s="1509">
        <v>0.5496227058509221</v>
      </c>
      <c r="BC250" s="1509">
        <v>0.5496227058509221</v>
      </c>
      <c r="BD250" s="1509">
        <v>0.5496227058509221</v>
      </c>
      <c r="BE250" s="1509">
        <v>0.5496227058509221</v>
      </c>
      <c r="BF250" s="1509">
        <v>0.58744899819283947</v>
      </c>
      <c r="BG250" s="1509">
        <v>0.5496227058509221</v>
      </c>
      <c r="BH250" s="1509">
        <v>0.5496227058509221</v>
      </c>
      <c r="BI250" s="1509">
        <v>0.5496227058509221</v>
      </c>
      <c r="BJ250" s="1509">
        <v>0.58744899819283947</v>
      </c>
      <c r="BK250" s="1509">
        <v>0.54962270585092232</v>
      </c>
      <c r="BL250" s="1509">
        <v>0.54962270585092232</v>
      </c>
      <c r="BM250" s="1509">
        <v>0.58744899819283947</v>
      </c>
      <c r="BN250" s="1509">
        <v>0.5496227058509221</v>
      </c>
      <c r="BO250" s="1509">
        <v>0.58744899819283947</v>
      </c>
      <c r="BP250" s="1509">
        <v>0.54962270585092232</v>
      </c>
      <c r="BQ250" s="1509">
        <v>0.58744899819283947</v>
      </c>
      <c r="BR250" s="1509">
        <v>0.5496227058509221</v>
      </c>
      <c r="BS250" s="1509">
        <v>0.58744899819283947</v>
      </c>
      <c r="BT250" s="1509">
        <v>0.5496227058509221</v>
      </c>
      <c r="BU250" s="1509">
        <v>0.58744899819283947</v>
      </c>
      <c r="BV250" s="1509">
        <v>0.58744899819283947</v>
      </c>
      <c r="BW250" s="1509">
        <v>0.58744899819283947</v>
      </c>
      <c r="BX250" s="1509">
        <v>0.5496227058509221</v>
      </c>
      <c r="BY250" s="1509">
        <v>0.58744899819283947</v>
      </c>
      <c r="BZ250" s="1509">
        <v>0.58744899819283947</v>
      </c>
      <c r="CA250" s="1509">
        <v>0.58744899819283947</v>
      </c>
      <c r="CB250" s="1509">
        <v>0.58744899819283947</v>
      </c>
      <c r="CC250" s="1509">
        <v>0.58744899819283947</v>
      </c>
      <c r="CD250" s="1509">
        <v>0.58744899819283947</v>
      </c>
      <c r="CE250" s="1509">
        <v>0.58744899819283947</v>
      </c>
      <c r="CF250" s="1509">
        <v>0.58744899819283947</v>
      </c>
      <c r="CG250" s="1509">
        <v>0.58744899819283947</v>
      </c>
      <c r="CH250" s="1509">
        <v>0.58744899819283947</v>
      </c>
      <c r="CI250" s="1509">
        <v>0.58744899819283947</v>
      </c>
      <c r="CJ250" s="1509">
        <v>0.58744899819283947</v>
      </c>
      <c r="CK250" s="1509">
        <v>0.62527535214836405</v>
      </c>
      <c r="CL250" s="1509" t="s">
        <v>1890</v>
      </c>
      <c r="CM250" s="1509" t="s">
        <v>1890</v>
      </c>
      <c r="CN250" s="1509" t="s">
        <v>1890</v>
      </c>
      <c r="CO250" s="1509" t="s">
        <v>1890</v>
      </c>
      <c r="CP250" s="1510" t="s">
        <v>1890</v>
      </c>
      <c r="CQ250" s="1508" t="s">
        <v>1890</v>
      </c>
      <c r="CR250" s="1508" t="s">
        <v>1890</v>
      </c>
      <c r="CS250" s="1508" t="s">
        <v>1890</v>
      </c>
      <c r="CT250" s="1508" t="s">
        <v>1890</v>
      </c>
      <c r="CU250" s="1508" t="s">
        <v>1890</v>
      </c>
      <c r="CV250" s="1508" t="s">
        <v>1890</v>
      </c>
      <c r="CW250" s="1508" t="s">
        <v>1890</v>
      </c>
      <c r="CX250" s="1508" t="s">
        <v>1890</v>
      </c>
      <c r="CY250" s="1508" t="s">
        <v>1890</v>
      </c>
      <c r="CZ250" s="1508" t="s">
        <v>1890</v>
      </c>
      <c r="DA250" s="1508" t="s">
        <v>1890</v>
      </c>
      <c r="DB250" s="1508" t="s">
        <v>1890</v>
      </c>
      <c r="DC250" s="1508" t="s">
        <v>1890</v>
      </c>
      <c r="DD250" s="1508" t="s">
        <v>1890</v>
      </c>
      <c r="DE250" s="1508" t="s">
        <v>1890</v>
      </c>
      <c r="DF250" s="1508" t="s">
        <v>1890</v>
      </c>
      <c r="DG250" s="1508" t="s">
        <v>1890</v>
      </c>
      <c r="DH250" s="1508" t="s">
        <v>1890</v>
      </c>
      <c r="DI250" s="1508" t="s">
        <v>1890</v>
      </c>
      <c r="DJ250" s="1508" t="s">
        <v>1890</v>
      </c>
      <c r="DK250" s="1508" t="s">
        <v>1890</v>
      </c>
      <c r="DL250" s="1508" t="s">
        <v>1890</v>
      </c>
      <c r="DM250" s="1508" t="s">
        <v>1890</v>
      </c>
      <c r="DN250" s="1508" t="s">
        <v>1890</v>
      </c>
      <c r="DO250" s="1508" t="s">
        <v>1890</v>
      </c>
      <c r="DP250" s="1508" t="s">
        <v>1890</v>
      </c>
      <c r="DQ250" s="1508" t="s">
        <v>1890</v>
      </c>
      <c r="DR250" s="1508" t="s">
        <v>1890</v>
      </c>
      <c r="DS250" s="1508" t="s">
        <v>1890</v>
      </c>
      <c r="DT250" s="1233" t="s">
        <v>1890</v>
      </c>
      <c r="DU250" s="1233" t="s">
        <v>1890</v>
      </c>
      <c r="DV250" s="1233" t="s">
        <v>1890</v>
      </c>
      <c r="DW250" s="1233" t="s">
        <v>1890</v>
      </c>
      <c r="DX250" s="1233" t="s">
        <v>1890</v>
      </c>
      <c r="DY250" s="1233" t="s">
        <v>1890</v>
      </c>
    </row>
    <row r="251" spans="2:129" x14ac:dyDescent="0.25">
      <c r="B251" s="1668"/>
      <c r="C251" s="1505" t="s">
        <v>1626</v>
      </c>
      <c r="D251" s="1439" t="s">
        <v>1758</v>
      </c>
      <c r="E251" s="1267" t="s">
        <v>812</v>
      </c>
      <c r="F251" s="1438" t="s">
        <v>1890</v>
      </c>
      <c r="G251" s="1438" t="s">
        <v>1890</v>
      </c>
      <c r="H251" s="1439" t="s">
        <v>84</v>
      </c>
      <c r="I251" s="1476" t="s">
        <v>1890</v>
      </c>
      <c r="J251" s="1477" t="s">
        <v>1890</v>
      </c>
      <c r="K251" s="1477" t="s">
        <v>1890</v>
      </c>
      <c r="L251" s="1477" t="s">
        <v>1890</v>
      </c>
      <c r="M251" s="1477" t="s">
        <v>1890</v>
      </c>
      <c r="N251" s="1509" t="s">
        <v>1890</v>
      </c>
      <c r="O251" s="1509">
        <v>2.1144446276867859</v>
      </c>
      <c r="P251" s="1509">
        <v>2.1144595541045912</v>
      </c>
      <c r="Q251" s="1509">
        <v>2.2574980832186529</v>
      </c>
      <c r="R251" s="1509">
        <v>2.1144894069402023</v>
      </c>
      <c r="S251" s="1509">
        <v>2.2575327338314155</v>
      </c>
      <c r="T251" s="1509">
        <v>2.1145193983782642</v>
      </c>
      <c r="U251" s="1509">
        <v>2.2575673844441781</v>
      </c>
      <c r="V251" s="1509">
        <v>2.1145492512138753</v>
      </c>
      <c r="W251" s="1509">
        <v>2.2576020350569412</v>
      </c>
      <c r="X251" s="1509">
        <v>2.1145791040494859</v>
      </c>
      <c r="Y251" s="1509">
        <v>2.2576366856697039</v>
      </c>
      <c r="Z251" s="1509">
        <v>2.1146090848258212</v>
      </c>
      <c r="AA251" s="1509">
        <v>2.2576710697392914</v>
      </c>
      <c r="AB251" s="1509">
        <v>2.1146389376614323</v>
      </c>
      <c r="AC251" s="1509">
        <v>2.2577057203520541</v>
      </c>
      <c r="AD251" s="1509">
        <v>2.1146689290994942</v>
      </c>
      <c r="AE251" s="1509">
        <v>2.2577403709648167</v>
      </c>
      <c r="AF251" s="1509">
        <v>2.1146987819351053</v>
      </c>
      <c r="AG251" s="1509">
        <v>2.2577750215775794</v>
      </c>
      <c r="AH251" s="1509">
        <v>2.1147286347707159</v>
      </c>
      <c r="AI251" s="1509">
        <v>2.257809672190342</v>
      </c>
      <c r="AJ251" s="1509">
        <v>2.1147586155470512</v>
      </c>
      <c r="AK251" s="1509">
        <v>2.114773541964857</v>
      </c>
      <c r="AL251" s="1509">
        <v>2.2578613815663111</v>
      </c>
      <c r="AM251" s="1509">
        <v>2.1148033948004681</v>
      </c>
      <c r="AN251" s="1509">
        <v>2.2566688674009234</v>
      </c>
      <c r="AO251" s="1509">
        <v>2.112713568366976</v>
      </c>
      <c r="AP251" s="1509">
        <v>2.2542529200618362</v>
      </c>
      <c r="AQ251" s="1509">
        <v>2.2530468121945177</v>
      </c>
      <c r="AR251" s="1509">
        <v>2.109586611777452</v>
      </c>
      <c r="AS251" s="1509">
        <v>2.2506380615211583</v>
      </c>
      <c r="AT251" s="1509">
        <v>2.2494354187151164</v>
      </c>
      <c r="AU251" s="1509">
        <v>2.24823410862495</v>
      </c>
      <c r="AV251" s="1509">
        <v>2.1054318753664765</v>
      </c>
      <c r="AW251" s="1509">
        <v>2.2458349535058941</v>
      </c>
      <c r="AX251" s="1509">
        <v>2.2446371084770043</v>
      </c>
      <c r="AY251" s="1509">
        <v>2.2434405961639894</v>
      </c>
      <c r="AZ251" s="1509">
        <v>2.2422451500236753</v>
      </c>
      <c r="BA251" s="1509">
        <v>2.2410510365992371</v>
      </c>
      <c r="BB251" s="1509">
        <v>2.2398579893474988</v>
      </c>
      <c r="BC251" s="1509">
        <v>2.2386662748116364</v>
      </c>
      <c r="BD251" s="1509">
        <v>2.2374756264484739</v>
      </c>
      <c r="BE251" s="1509">
        <v>2.2362863108011872</v>
      </c>
      <c r="BF251" s="1509">
        <v>2.3725194595686485</v>
      </c>
      <c r="BG251" s="1509">
        <v>2.2339110166271654</v>
      </c>
      <c r="BH251" s="1509">
        <v>2.2327251660411545</v>
      </c>
      <c r="BI251" s="1509">
        <v>2.2315403816278447</v>
      </c>
      <c r="BJ251" s="1509">
        <v>2.3671342212589708</v>
      </c>
      <c r="BK251" s="1509">
        <v>2.2291746723463999</v>
      </c>
      <c r="BL251" s="1509">
        <v>2.2279936195375405</v>
      </c>
      <c r="BM251" s="1509">
        <v>2.3631096858581682</v>
      </c>
      <c r="BN251" s="1509">
        <v>2.2256348510403758</v>
      </c>
      <c r="BO251" s="1509">
        <v>2.3604330592938343</v>
      </c>
      <c r="BP251" s="1509">
        <v>2.2232808696586348</v>
      </c>
      <c r="BQ251" s="1509">
        <v>2.3577620301361786</v>
      </c>
      <c r="BR251" s="1509">
        <v>2.2209316967157733</v>
      </c>
      <c r="BS251" s="1509">
        <v>2.3550963318420242</v>
      </c>
      <c r="BT251" s="1509">
        <v>2.2185870443451607</v>
      </c>
      <c r="BU251" s="1509">
        <v>2.3524356978681973</v>
      </c>
      <c r="BV251" s="1509">
        <v>2.3511075132266845</v>
      </c>
      <c r="BW251" s="1509">
        <v>2.3497806613010472</v>
      </c>
      <c r="BX251" s="1509">
        <v>2.2139120156563949</v>
      </c>
      <c r="BY251" s="1509">
        <v>2.3471309555973989</v>
      </c>
      <c r="BZ251" s="1509">
        <v>2.3458078352762128</v>
      </c>
      <c r="CA251" s="1509">
        <v>2.3444863142140777</v>
      </c>
      <c r="CB251" s="1509">
        <v>2.3431661258678176</v>
      </c>
      <c r="CC251" s="1509">
        <v>2.3418470036942582</v>
      </c>
      <c r="CD251" s="1509">
        <v>2.3405294807797494</v>
      </c>
      <c r="CE251" s="1509">
        <v>2.339213290581116</v>
      </c>
      <c r="CF251" s="1509">
        <v>2.337898166555183</v>
      </c>
      <c r="CG251" s="1509">
        <v>2.3365843752451254</v>
      </c>
      <c r="CH251" s="1509">
        <v>2.3352721831941183</v>
      </c>
      <c r="CI251" s="1509">
        <v>2.333961057315812</v>
      </c>
      <c r="CJ251" s="1509">
        <v>2.3326512641533808</v>
      </c>
      <c r="CK251" s="1509">
        <v>2.4638390171594144</v>
      </c>
      <c r="CL251" s="1509" t="s">
        <v>1890</v>
      </c>
      <c r="CM251" s="1509" t="s">
        <v>1890</v>
      </c>
      <c r="CN251" s="1509" t="s">
        <v>1890</v>
      </c>
      <c r="CO251" s="1509" t="s">
        <v>1890</v>
      </c>
      <c r="CP251" s="1510" t="s">
        <v>1890</v>
      </c>
      <c r="CQ251" s="1508" t="s">
        <v>1890</v>
      </c>
      <c r="CR251" s="1508" t="s">
        <v>1890</v>
      </c>
      <c r="CS251" s="1508" t="s">
        <v>1890</v>
      </c>
      <c r="CT251" s="1508" t="s">
        <v>1890</v>
      </c>
      <c r="CU251" s="1508" t="s">
        <v>1890</v>
      </c>
      <c r="CV251" s="1508" t="s">
        <v>1890</v>
      </c>
      <c r="CW251" s="1508" t="s">
        <v>1890</v>
      </c>
      <c r="CX251" s="1508" t="s">
        <v>1890</v>
      </c>
      <c r="CY251" s="1508" t="s">
        <v>1890</v>
      </c>
      <c r="CZ251" s="1508" t="s">
        <v>1890</v>
      </c>
      <c r="DA251" s="1508" t="s">
        <v>1890</v>
      </c>
      <c r="DB251" s="1508" t="s">
        <v>1890</v>
      </c>
      <c r="DC251" s="1508" t="s">
        <v>1890</v>
      </c>
      <c r="DD251" s="1508" t="s">
        <v>1890</v>
      </c>
      <c r="DE251" s="1508" t="s">
        <v>1890</v>
      </c>
      <c r="DF251" s="1508" t="s">
        <v>1890</v>
      </c>
      <c r="DG251" s="1508" t="s">
        <v>1890</v>
      </c>
      <c r="DH251" s="1508" t="s">
        <v>1890</v>
      </c>
      <c r="DI251" s="1508" t="s">
        <v>1890</v>
      </c>
      <c r="DJ251" s="1508" t="s">
        <v>1890</v>
      </c>
      <c r="DK251" s="1508" t="s">
        <v>1890</v>
      </c>
      <c r="DL251" s="1508" t="s">
        <v>1890</v>
      </c>
      <c r="DM251" s="1508" t="s">
        <v>1890</v>
      </c>
      <c r="DN251" s="1508" t="s">
        <v>1890</v>
      </c>
      <c r="DO251" s="1508" t="s">
        <v>1890</v>
      </c>
      <c r="DP251" s="1508" t="s">
        <v>1890</v>
      </c>
      <c r="DQ251" s="1508" t="s">
        <v>1890</v>
      </c>
      <c r="DR251" s="1508" t="s">
        <v>1890</v>
      </c>
      <c r="DS251" s="1508" t="s">
        <v>1890</v>
      </c>
      <c r="DT251" s="1233" t="s">
        <v>1890</v>
      </c>
      <c r="DU251" s="1233" t="s">
        <v>1890</v>
      </c>
      <c r="DV251" s="1233" t="s">
        <v>1890</v>
      </c>
      <c r="DW251" s="1233" t="s">
        <v>1890</v>
      </c>
      <c r="DX251" s="1233" t="s">
        <v>1890</v>
      </c>
      <c r="DY251" s="1233" t="s">
        <v>1890</v>
      </c>
    </row>
    <row r="252" spans="2:129" x14ac:dyDescent="0.25">
      <c r="B252" s="1668"/>
      <c r="C252" s="1505" t="s">
        <v>1626</v>
      </c>
      <c r="D252" s="1439" t="s">
        <v>1758</v>
      </c>
      <c r="E252" s="1267" t="s">
        <v>813</v>
      </c>
      <c r="F252" s="1438" t="s">
        <v>1890</v>
      </c>
      <c r="G252" s="1438" t="s">
        <v>1890</v>
      </c>
      <c r="H252" s="1439" t="s">
        <v>84</v>
      </c>
      <c r="I252" s="1476" t="s">
        <v>1890</v>
      </c>
      <c r="J252" s="1477" t="s">
        <v>1890</v>
      </c>
      <c r="K252" s="1477" t="s">
        <v>1890</v>
      </c>
      <c r="L252" s="1477" t="s">
        <v>1890</v>
      </c>
      <c r="M252" s="1477" t="s">
        <v>1890</v>
      </c>
      <c r="N252" s="1509" t="s">
        <v>1890</v>
      </c>
      <c r="O252" s="1509">
        <v>8.3923118941273949E-3</v>
      </c>
      <c r="P252" s="1509">
        <v>2.5176935682382186E-2</v>
      </c>
      <c r="Q252" s="1509">
        <v>4.2115880652491416E-2</v>
      </c>
      <c r="R252" s="1509">
        <v>5.905482562260065E-2</v>
      </c>
      <c r="S252" s="1509">
        <v>7.5993770592709883E-2</v>
      </c>
      <c r="T252" s="1509">
        <v>9.2932715562819124E-2</v>
      </c>
      <c r="U252" s="1509">
        <v>0.10987166053292835</v>
      </c>
      <c r="V252" s="1509">
        <v>0.12681060550303758</v>
      </c>
      <c r="W252" s="1509">
        <v>0.1437495504731468</v>
      </c>
      <c r="X252" s="1509">
        <v>0.16068849544325609</v>
      </c>
      <c r="Y252" s="1509">
        <v>0.17762744041336531</v>
      </c>
      <c r="Z252" s="1509">
        <v>0.19456638538347457</v>
      </c>
      <c r="AA252" s="1509">
        <v>0.21150533035358379</v>
      </c>
      <c r="AB252" s="1509">
        <v>0.22844427532369305</v>
      </c>
      <c r="AC252" s="1509">
        <v>0.2453832202938023</v>
      </c>
      <c r="AD252" s="1509">
        <v>0.26232216526391156</v>
      </c>
      <c r="AE252" s="1509">
        <v>0.27926111023402078</v>
      </c>
      <c r="AF252" s="1509">
        <v>0.29620005520413001</v>
      </c>
      <c r="AG252" s="1509">
        <v>0.31313900017423929</v>
      </c>
      <c r="AH252" s="1509">
        <v>0.33007794514434841</v>
      </c>
      <c r="AI252" s="1509">
        <v>0.34701689011445769</v>
      </c>
      <c r="AJ252" s="1509">
        <v>0.36395583508456691</v>
      </c>
      <c r="AK252" s="1509">
        <v>0.38074045887282165</v>
      </c>
      <c r="AL252" s="1509">
        <v>0.39767940384293093</v>
      </c>
      <c r="AM252" s="1509">
        <v>0.41461834881304011</v>
      </c>
      <c r="AN252" s="1509">
        <v>0.43155729378314933</v>
      </c>
      <c r="AO252" s="1509">
        <v>0.44849623875325856</v>
      </c>
      <c r="AP252" s="1509">
        <v>0.46543518372336773</v>
      </c>
      <c r="AQ252" s="1509">
        <v>0.48252844987533144</v>
      </c>
      <c r="AR252" s="1509">
        <v>0.49946739484544062</v>
      </c>
      <c r="AS252" s="1509">
        <v>0.51640633981554984</v>
      </c>
      <c r="AT252" s="1509">
        <v>0.53349960596751356</v>
      </c>
      <c r="AU252" s="1509">
        <v>0.55059287211947716</v>
      </c>
      <c r="AV252" s="1509">
        <v>0.56753181708958644</v>
      </c>
      <c r="AW252" s="1509">
        <v>0.58447076205969561</v>
      </c>
      <c r="AX252" s="1509">
        <v>0.60156402821165933</v>
      </c>
      <c r="AY252" s="1509">
        <v>0.61865729436362293</v>
      </c>
      <c r="AZ252" s="1509">
        <v>0.63575056051558665</v>
      </c>
      <c r="BA252" s="1509">
        <v>0.65284382666755025</v>
      </c>
      <c r="BB252" s="1509">
        <v>0.66993709281951397</v>
      </c>
      <c r="BC252" s="1509">
        <v>0.68703035897147757</v>
      </c>
      <c r="BD252" s="1509">
        <v>0.70412362512344118</v>
      </c>
      <c r="BE252" s="1509">
        <v>0.721216891275405</v>
      </c>
      <c r="BF252" s="1509">
        <v>0.73889835627328537</v>
      </c>
      <c r="BG252" s="1509">
        <v>0.75657982127116585</v>
      </c>
      <c r="BH252" s="1509">
        <v>0.77367308742312957</v>
      </c>
      <c r="BI252" s="1509">
        <v>0.79076635357509317</v>
      </c>
      <c r="BJ252" s="1509">
        <v>0.80844781857297365</v>
      </c>
      <c r="BK252" s="1509">
        <v>0.82612928357085413</v>
      </c>
      <c r="BL252" s="1509">
        <v>0.84322254972281785</v>
      </c>
      <c r="BM252" s="1509">
        <v>0.86090401472069822</v>
      </c>
      <c r="BN252" s="1509">
        <v>0.8785854797185787</v>
      </c>
      <c r="BO252" s="1509">
        <v>0.89626694471645929</v>
      </c>
      <c r="BP252" s="1509">
        <v>0.91394840971433977</v>
      </c>
      <c r="BQ252" s="1509">
        <v>0.93162987471222014</v>
      </c>
      <c r="BR252" s="1509">
        <v>0.94931133971010062</v>
      </c>
      <c r="BS252" s="1509">
        <v>0.96699280470798121</v>
      </c>
      <c r="BT252" s="1509">
        <v>0.98467426970586169</v>
      </c>
      <c r="BU252" s="1509">
        <v>1.0023557347037422</v>
      </c>
      <c r="BV252" s="1509">
        <v>1.0206253985475393</v>
      </c>
      <c r="BW252" s="1509">
        <v>1.0388950623913367</v>
      </c>
      <c r="BX252" s="1509">
        <v>1.0565765273892171</v>
      </c>
      <c r="BY252" s="1509">
        <v>1.0742579923870978</v>
      </c>
      <c r="BZ252" s="1509">
        <v>1.092527656230895</v>
      </c>
      <c r="CA252" s="1509">
        <v>1.1107973200746923</v>
      </c>
      <c r="CB252" s="1509">
        <v>1.1290669839184897</v>
      </c>
      <c r="CC252" s="1509">
        <v>1.1473366477622868</v>
      </c>
      <c r="CD252" s="1509">
        <v>1.1656063116060842</v>
      </c>
      <c r="CE252" s="1509">
        <v>1.1838759754498815</v>
      </c>
      <c r="CF252" s="1509">
        <v>1.2021456392936789</v>
      </c>
      <c r="CG252" s="1509">
        <v>1.2204153031374763</v>
      </c>
      <c r="CH252" s="1509">
        <v>1.2386849669812736</v>
      </c>
      <c r="CI252" s="1509">
        <v>1.256954630825071</v>
      </c>
      <c r="CJ252" s="1509">
        <v>1.2752242946688681</v>
      </c>
      <c r="CK252" s="1509">
        <v>1.2940821583166737</v>
      </c>
      <c r="CL252" s="1509">
        <v>1.3038051900425807</v>
      </c>
      <c r="CM252" s="1509">
        <v>1.3038051900425807</v>
      </c>
      <c r="CN252" s="1509">
        <v>1.3038051900425807</v>
      </c>
      <c r="CO252" s="1509">
        <v>1.3038051900425807</v>
      </c>
      <c r="CP252" s="1510">
        <v>1.3038051900425807</v>
      </c>
      <c r="CQ252" s="1508" t="s">
        <v>1890</v>
      </c>
      <c r="CR252" s="1508" t="s">
        <v>1890</v>
      </c>
      <c r="CS252" s="1508" t="s">
        <v>1890</v>
      </c>
      <c r="CT252" s="1508" t="s">
        <v>1890</v>
      </c>
      <c r="CU252" s="1508" t="s">
        <v>1890</v>
      </c>
      <c r="CV252" s="1508" t="s">
        <v>1890</v>
      </c>
      <c r="CW252" s="1508" t="s">
        <v>1890</v>
      </c>
      <c r="CX252" s="1508" t="s">
        <v>1890</v>
      </c>
      <c r="CY252" s="1508" t="s">
        <v>1890</v>
      </c>
      <c r="CZ252" s="1508" t="s">
        <v>1890</v>
      </c>
      <c r="DA252" s="1508" t="s">
        <v>1890</v>
      </c>
      <c r="DB252" s="1508" t="s">
        <v>1890</v>
      </c>
      <c r="DC252" s="1508" t="s">
        <v>1890</v>
      </c>
      <c r="DD252" s="1508" t="s">
        <v>1890</v>
      </c>
      <c r="DE252" s="1508" t="s">
        <v>1890</v>
      </c>
      <c r="DF252" s="1508" t="s">
        <v>1890</v>
      </c>
      <c r="DG252" s="1508" t="s">
        <v>1890</v>
      </c>
      <c r="DH252" s="1508" t="s">
        <v>1890</v>
      </c>
      <c r="DI252" s="1508" t="s">
        <v>1890</v>
      </c>
      <c r="DJ252" s="1508" t="s">
        <v>1890</v>
      </c>
      <c r="DK252" s="1508" t="s">
        <v>1890</v>
      </c>
      <c r="DL252" s="1508" t="s">
        <v>1890</v>
      </c>
      <c r="DM252" s="1508" t="s">
        <v>1890</v>
      </c>
      <c r="DN252" s="1508" t="s">
        <v>1890</v>
      </c>
      <c r="DO252" s="1508" t="s">
        <v>1890</v>
      </c>
      <c r="DP252" s="1508" t="s">
        <v>1890</v>
      </c>
      <c r="DQ252" s="1508" t="s">
        <v>1890</v>
      </c>
      <c r="DR252" s="1508" t="s">
        <v>1890</v>
      </c>
      <c r="DS252" s="1508" t="s">
        <v>1890</v>
      </c>
      <c r="DT252" s="1233" t="s">
        <v>1890</v>
      </c>
      <c r="DU252" s="1233" t="s">
        <v>1890</v>
      </c>
      <c r="DV252" s="1233" t="s">
        <v>1890</v>
      </c>
      <c r="DW252" s="1233" t="s">
        <v>1890</v>
      </c>
      <c r="DX252" s="1233" t="s">
        <v>1890</v>
      </c>
      <c r="DY252" s="1233" t="s">
        <v>1890</v>
      </c>
    </row>
    <row r="253" spans="2:129" x14ac:dyDescent="0.25">
      <c r="B253" s="1668"/>
      <c r="C253" s="1505" t="s">
        <v>1626</v>
      </c>
      <c r="D253" s="1439" t="s">
        <v>1758</v>
      </c>
      <c r="E253" s="1267" t="s">
        <v>831</v>
      </c>
      <c r="F253" s="1438" t="s">
        <v>1890</v>
      </c>
      <c r="G253" s="1438" t="s">
        <v>1890</v>
      </c>
      <c r="H253" s="1439" t="s">
        <v>84</v>
      </c>
      <c r="I253" s="1476" t="s">
        <v>1890</v>
      </c>
      <c r="J253" s="1477" t="s">
        <v>1890</v>
      </c>
      <c r="K253" s="1477" t="s">
        <v>1890</v>
      </c>
      <c r="L253" s="1477" t="s">
        <v>1890</v>
      </c>
      <c r="M253" s="1477" t="s">
        <v>1890</v>
      </c>
      <c r="N253" s="1509" t="s">
        <v>1890</v>
      </c>
      <c r="O253" s="1509">
        <v>3.5000000000000003E-2</v>
      </c>
      <c r="P253" s="1509">
        <v>3.5000000000000003E-2</v>
      </c>
      <c r="Q253" s="1509">
        <v>3.5000000000000003E-2</v>
      </c>
      <c r="R253" s="1509">
        <v>3.5000000000000003E-2</v>
      </c>
      <c r="S253" s="1509">
        <v>3.5000000000000003E-2</v>
      </c>
      <c r="T253" s="1509">
        <v>3.5000000000000003E-2</v>
      </c>
      <c r="U253" s="1509">
        <v>3.5000000000000003E-2</v>
      </c>
      <c r="V253" s="1509">
        <v>3.5000000000000003E-2</v>
      </c>
      <c r="W253" s="1509">
        <v>3.5000000000000003E-2</v>
      </c>
      <c r="X253" s="1509">
        <v>3.5000000000000003E-2</v>
      </c>
      <c r="Y253" s="1509">
        <v>3.5000000000000003E-2</v>
      </c>
      <c r="Z253" s="1509">
        <v>3.5000000000000003E-2</v>
      </c>
      <c r="AA253" s="1509">
        <v>3.5000000000000003E-2</v>
      </c>
      <c r="AB253" s="1509">
        <v>3.5000000000000003E-2</v>
      </c>
      <c r="AC253" s="1509">
        <v>3.5000000000000003E-2</v>
      </c>
      <c r="AD253" s="1509">
        <v>3.5000000000000003E-2</v>
      </c>
      <c r="AE253" s="1509">
        <v>3.5000000000000003E-2</v>
      </c>
      <c r="AF253" s="1509">
        <v>3.5000000000000003E-2</v>
      </c>
      <c r="AG253" s="1509">
        <v>3.5000000000000003E-2</v>
      </c>
      <c r="AH253" s="1509">
        <v>3.5000000000000003E-2</v>
      </c>
      <c r="AI253" s="1509">
        <v>3.5000000000000003E-2</v>
      </c>
      <c r="AJ253" s="1509">
        <v>3.5000000000000003E-2</v>
      </c>
      <c r="AK253" s="1509">
        <v>3.5000000000000003E-2</v>
      </c>
      <c r="AL253" s="1509">
        <v>3.5000000000000003E-2</v>
      </c>
      <c r="AM253" s="1509">
        <v>3.5000000000000003E-2</v>
      </c>
      <c r="AN253" s="1509">
        <v>3.5000000000000003E-2</v>
      </c>
      <c r="AO253" s="1509">
        <v>3.5000000000000003E-2</v>
      </c>
      <c r="AP253" s="1509">
        <v>3.5000000000000003E-2</v>
      </c>
      <c r="AQ253" s="1509">
        <v>3.5000000000000003E-2</v>
      </c>
      <c r="AR253" s="1509">
        <v>3.5000000000000003E-2</v>
      </c>
      <c r="AS253" s="1509">
        <v>0.03</v>
      </c>
      <c r="AT253" s="1509">
        <v>0.03</v>
      </c>
      <c r="AU253" s="1509">
        <v>0.03</v>
      </c>
      <c r="AV253" s="1509">
        <v>0.03</v>
      </c>
      <c r="AW253" s="1509">
        <v>0.03</v>
      </c>
      <c r="AX253" s="1509">
        <v>0.03</v>
      </c>
      <c r="AY253" s="1509">
        <v>0.03</v>
      </c>
      <c r="AZ253" s="1509">
        <v>0.03</v>
      </c>
      <c r="BA253" s="1509">
        <v>0.03</v>
      </c>
      <c r="BB253" s="1509">
        <v>0.03</v>
      </c>
      <c r="BC253" s="1509">
        <v>0.03</v>
      </c>
      <c r="BD253" s="1509">
        <v>0.03</v>
      </c>
      <c r="BE253" s="1509">
        <v>0.03</v>
      </c>
      <c r="BF253" s="1509">
        <v>0.03</v>
      </c>
      <c r="BG253" s="1509">
        <v>0.03</v>
      </c>
      <c r="BH253" s="1509">
        <v>0.03</v>
      </c>
      <c r="BI253" s="1509">
        <v>0.03</v>
      </c>
      <c r="BJ253" s="1509">
        <v>0.03</v>
      </c>
      <c r="BK253" s="1509">
        <v>0.03</v>
      </c>
      <c r="BL253" s="1509">
        <v>0.03</v>
      </c>
      <c r="BM253" s="1509">
        <v>0.03</v>
      </c>
      <c r="BN253" s="1509">
        <v>0.03</v>
      </c>
      <c r="BO253" s="1509">
        <v>0.03</v>
      </c>
      <c r="BP253" s="1509">
        <v>0.03</v>
      </c>
      <c r="BQ253" s="1509">
        <v>0.03</v>
      </c>
      <c r="BR253" s="1509">
        <v>0.03</v>
      </c>
      <c r="BS253" s="1509">
        <v>0.03</v>
      </c>
      <c r="BT253" s="1509">
        <v>0.03</v>
      </c>
      <c r="BU253" s="1509">
        <v>0.03</v>
      </c>
      <c r="BV253" s="1509">
        <v>0.03</v>
      </c>
      <c r="BW253" s="1509">
        <v>0.03</v>
      </c>
      <c r="BX253" s="1509">
        <v>0.03</v>
      </c>
      <c r="BY253" s="1509">
        <v>0.03</v>
      </c>
      <c r="BZ253" s="1509">
        <v>0.03</v>
      </c>
      <c r="CA253" s="1509">
        <v>0.03</v>
      </c>
      <c r="CB253" s="1509">
        <v>0.03</v>
      </c>
      <c r="CC253" s="1509">
        <v>0.03</v>
      </c>
      <c r="CD253" s="1509">
        <v>0.03</v>
      </c>
      <c r="CE253" s="1509">
        <v>0.03</v>
      </c>
      <c r="CF253" s="1509">
        <v>0.03</v>
      </c>
      <c r="CG253" s="1509">
        <v>0.03</v>
      </c>
      <c r="CH253" s="1509">
        <v>0.03</v>
      </c>
      <c r="CI253" s="1509">
        <v>0.03</v>
      </c>
      <c r="CJ253" s="1509">
        <v>0.03</v>
      </c>
      <c r="CK253" s="1509">
        <v>0.03</v>
      </c>
      <c r="CL253" s="1509">
        <v>2.5000000000000001E-2</v>
      </c>
      <c r="CM253" s="1509">
        <v>2.5000000000000001E-2</v>
      </c>
      <c r="CN253" s="1509">
        <v>2.5000000000000001E-2</v>
      </c>
      <c r="CO253" s="1509">
        <v>2.5000000000000001E-2</v>
      </c>
      <c r="CP253" s="1510">
        <v>2.5000000000000001E-2</v>
      </c>
      <c r="CQ253" s="1508" t="s">
        <v>1890</v>
      </c>
      <c r="CR253" s="1508" t="s">
        <v>1890</v>
      </c>
      <c r="CS253" s="1508" t="s">
        <v>1890</v>
      </c>
      <c r="CT253" s="1508" t="s">
        <v>1890</v>
      </c>
      <c r="CU253" s="1508" t="s">
        <v>1890</v>
      </c>
      <c r="CV253" s="1508" t="s">
        <v>1890</v>
      </c>
      <c r="CW253" s="1508" t="s">
        <v>1890</v>
      </c>
      <c r="CX253" s="1508" t="s">
        <v>1890</v>
      </c>
      <c r="CY253" s="1508" t="s">
        <v>1890</v>
      </c>
      <c r="CZ253" s="1508" t="s">
        <v>1890</v>
      </c>
      <c r="DA253" s="1508" t="s">
        <v>1890</v>
      </c>
      <c r="DB253" s="1508" t="s">
        <v>1890</v>
      </c>
      <c r="DC253" s="1508" t="s">
        <v>1890</v>
      </c>
      <c r="DD253" s="1508" t="s">
        <v>1890</v>
      </c>
      <c r="DE253" s="1508" t="s">
        <v>1890</v>
      </c>
      <c r="DF253" s="1508" t="s">
        <v>1890</v>
      </c>
      <c r="DG253" s="1508" t="s">
        <v>1890</v>
      </c>
      <c r="DH253" s="1508" t="s">
        <v>1890</v>
      </c>
      <c r="DI253" s="1508" t="s">
        <v>1890</v>
      </c>
      <c r="DJ253" s="1508" t="s">
        <v>1890</v>
      </c>
      <c r="DK253" s="1508" t="s">
        <v>1890</v>
      </c>
      <c r="DL253" s="1508" t="s">
        <v>1890</v>
      </c>
      <c r="DM253" s="1508" t="s">
        <v>1890</v>
      </c>
      <c r="DN253" s="1508" t="s">
        <v>1890</v>
      </c>
      <c r="DO253" s="1508" t="s">
        <v>1890</v>
      </c>
      <c r="DP253" s="1508" t="s">
        <v>1890</v>
      </c>
      <c r="DQ253" s="1508" t="s">
        <v>1890</v>
      </c>
      <c r="DR253" s="1508" t="s">
        <v>1890</v>
      </c>
      <c r="DS253" s="1508" t="s">
        <v>1890</v>
      </c>
      <c r="DT253" s="1233" t="s">
        <v>1890</v>
      </c>
      <c r="DU253" s="1233" t="s">
        <v>1890</v>
      </c>
      <c r="DV253" s="1233" t="s">
        <v>1890</v>
      </c>
      <c r="DW253" s="1233" t="s">
        <v>1890</v>
      </c>
      <c r="DX253" s="1233" t="s">
        <v>1890</v>
      </c>
      <c r="DY253" s="1233" t="s">
        <v>1890</v>
      </c>
    </row>
    <row r="254" spans="2:129" x14ac:dyDescent="0.25">
      <c r="B254" s="1668"/>
      <c r="C254" s="1505" t="s">
        <v>1626</v>
      </c>
      <c r="D254" s="1439" t="s">
        <v>1758</v>
      </c>
      <c r="E254" s="1267" t="s">
        <v>814</v>
      </c>
      <c r="F254" s="1438" t="s">
        <v>1890</v>
      </c>
      <c r="G254" s="1438" t="s">
        <v>1890</v>
      </c>
      <c r="H254" s="1439" t="s">
        <v>84</v>
      </c>
      <c r="I254" s="1476" t="s">
        <v>1890</v>
      </c>
      <c r="J254" s="1477" t="s">
        <v>1890</v>
      </c>
      <c r="K254" s="1477" t="s">
        <v>1890</v>
      </c>
      <c r="L254" s="1477" t="s">
        <v>1890</v>
      </c>
      <c r="M254" s="1477" t="s">
        <v>1890</v>
      </c>
      <c r="N254" s="1509" t="s">
        <v>1890</v>
      </c>
      <c r="O254" s="1509">
        <v>0.96618357487922713</v>
      </c>
      <c r="P254" s="1509">
        <v>0.93351070036640305</v>
      </c>
      <c r="Q254" s="1509">
        <v>0.90194270566802237</v>
      </c>
      <c r="R254" s="1509">
        <v>0.87144222769857238</v>
      </c>
      <c r="S254" s="1509">
        <v>0.84197316685852408</v>
      </c>
      <c r="T254" s="1509">
        <v>0.81350064430775282</v>
      </c>
      <c r="U254" s="1509">
        <v>0.78599096068381924</v>
      </c>
      <c r="V254" s="1509">
        <v>0.75941155621625056</v>
      </c>
      <c r="W254" s="1509">
        <v>0.73373097218961414</v>
      </c>
      <c r="X254" s="1509">
        <v>0.70891881370977217</v>
      </c>
      <c r="Y254" s="1509">
        <v>0.68494571372924851</v>
      </c>
      <c r="Z254" s="1509">
        <v>0.66178329828912907</v>
      </c>
      <c r="AA254" s="1509">
        <v>0.63940415293635666</v>
      </c>
      <c r="AB254" s="1509">
        <v>0.61778179027667313</v>
      </c>
      <c r="AC254" s="1509">
        <v>0.59689061862480497</v>
      </c>
      <c r="AD254" s="1509">
        <v>0.57670591171478747</v>
      </c>
      <c r="AE254" s="1509">
        <v>0.55720377943457733</v>
      </c>
      <c r="AF254" s="1509">
        <v>0.53836113955031628</v>
      </c>
      <c r="AG254" s="1509">
        <v>0.520155690386779</v>
      </c>
      <c r="AH254" s="1509">
        <v>0.50256588443167061</v>
      </c>
      <c r="AI254" s="1509">
        <v>0.48557090283253201</v>
      </c>
      <c r="AJ254" s="1509">
        <v>0.46915063075606961</v>
      </c>
      <c r="AK254" s="1509">
        <v>0.45328563358074364</v>
      </c>
      <c r="AL254" s="1509">
        <v>0.43795713389443836</v>
      </c>
      <c r="AM254" s="1509">
        <v>0.42314698926998878</v>
      </c>
      <c r="AN254" s="1509">
        <v>0.40883767079225974</v>
      </c>
      <c r="AO254" s="1509">
        <v>0.39501224231136212</v>
      </c>
      <c r="AP254" s="1509">
        <v>0.38165434039745133</v>
      </c>
      <c r="AQ254" s="1509">
        <v>0.36874815497338298</v>
      </c>
      <c r="AR254" s="1509">
        <v>0.35627841060230242</v>
      </c>
      <c r="AS254" s="1509">
        <v>0.3459013695167984</v>
      </c>
      <c r="AT254" s="1509">
        <v>0.33582657234640623</v>
      </c>
      <c r="AU254" s="1509">
        <v>0.32604521587029728</v>
      </c>
      <c r="AV254" s="1509">
        <v>0.31654875327213333</v>
      </c>
      <c r="AW254" s="1509">
        <v>0.30732888667197411</v>
      </c>
      <c r="AX254" s="1509">
        <v>0.29837755987570302</v>
      </c>
      <c r="AY254" s="1509">
        <v>0.28968695133563405</v>
      </c>
      <c r="AZ254" s="1509">
        <v>0.28124946731614947</v>
      </c>
      <c r="BA254" s="1509">
        <v>0.27305773525839755</v>
      </c>
      <c r="BB254" s="1509">
        <v>0.26510459733825009</v>
      </c>
      <c r="BC254" s="1509">
        <v>0.25738310421189325</v>
      </c>
      <c r="BD254" s="1509">
        <v>0.24988650894358566</v>
      </c>
      <c r="BE254" s="1509">
        <v>0.24260826111027742</v>
      </c>
      <c r="BF254" s="1509">
        <v>0.23554200107793916</v>
      </c>
      <c r="BG254" s="1509">
        <v>0.22868155444460117</v>
      </c>
      <c r="BH254" s="1509">
        <v>0.22202092664524387</v>
      </c>
      <c r="BI254" s="1509">
        <v>0.215554297713829</v>
      </c>
      <c r="BJ254" s="1509">
        <v>0.20927601719789227</v>
      </c>
      <c r="BK254" s="1509">
        <v>0.20318059922125464</v>
      </c>
      <c r="BL254" s="1509">
        <v>0.19726271769053846</v>
      </c>
      <c r="BM254" s="1509">
        <v>0.19151720164129948</v>
      </c>
      <c r="BN254" s="1509">
        <v>0.18593903071970824</v>
      </c>
      <c r="BO254" s="1509">
        <v>0.18052333079583327</v>
      </c>
      <c r="BP254" s="1509">
        <v>0.17526536970469248</v>
      </c>
      <c r="BQ254" s="1509">
        <v>0.17016055311135189</v>
      </c>
      <c r="BR254" s="1509">
        <v>0.16520442049645817</v>
      </c>
      <c r="BS254" s="1509">
        <v>0.16039264125869726</v>
      </c>
      <c r="BT254" s="1509">
        <v>0.15572101093077401</v>
      </c>
      <c r="BU254" s="1509">
        <v>0.15118544750560586</v>
      </c>
      <c r="BV254" s="1509">
        <v>0.14678198786952024</v>
      </c>
      <c r="BW254" s="1509">
        <v>0.14250678433934003</v>
      </c>
      <c r="BX254" s="1509">
        <v>0.13835610130033013</v>
      </c>
      <c r="BY254" s="1509">
        <v>0.13432631194206807</v>
      </c>
      <c r="BZ254" s="1509">
        <v>0.13041389508938647</v>
      </c>
      <c r="CA254" s="1509">
        <v>0.12661543212561796</v>
      </c>
      <c r="CB254" s="1509">
        <v>0.12292760400545433</v>
      </c>
      <c r="CC254" s="1509">
        <v>0.11934718835481004</v>
      </c>
      <c r="CD254" s="1509">
        <v>0.11587105665515537</v>
      </c>
      <c r="CE254" s="1509">
        <v>0.11249617150985959</v>
      </c>
      <c r="CF254" s="1509">
        <v>0.10921958399015494</v>
      </c>
      <c r="CG254" s="1509">
        <v>0.10603843105840287</v>
      </c>
      <c r="CH254" s="1509">
        <v>0.10294993306641054</v>
      </c>
      <c r="CI254" s="1509">
        <v>9.9951391326612168E-2</v>
      </c>
      <c r="CJ254" s="1509">
        <v>9.7040185753992411E-2</v>
      </c>
      <c r="CK254" s="1509">
        <v>9.4213772576691654E-2</v>
      </c>
      <c r="CL254" s="1509">
        <v>9.1915875684577236E-2</v>
      </c>
      <c r="CM254" s="1509">
        <v>8.9674025058124135E-2</v>
      </c>
      <c r="CN254" s="1509">
        <v>8.7486853715243049E-2</v>
      </c>
      <c r="CO254" s="1509">
        <v>8.5353028014871282E-2</v>
      </c>
      <c r="CP254" s="1510">
        <v>8.3271246843776875E-2</v>
      </c>
      <c r="CQ254" s="1508" t="s">
        <v>1890</v>
      </c>
      <c r="CR254" s="1508" t="s">
        <v>1890</v>
      </c>
      <c r="CS254" s="1508" t="s">
        <v>1890</v>
      </c>
      <c r="CT254" s="1508" t="s">
        <v>1890</v>
      </c>
      <c r="CU254" s="1508" t="s">
        <v>1890</v>
      </c>
      <c r="CV254" s="1508" t="s">
        <v>1890</v>
      </c>
      <c r="CW254" s="1508" t="s">
        <v>1890</v>
      </c>
      <c r="CX254" s="1508" t="s">
        <v>1890</v>
      </c>
      <c r="CY254" s="1508" t="s">
        <v>1890</v>
      </c>
      <c r="CZ254" s="1508" t="s">
        <v>1890</v>
      </c>
      <c r="DA254" s="1508" t="s">
        <v>1890</v>
      </c>
      <c r="DB254" s="1508" t="s">
        <v>1890</v>
      </c>
      <c r="DC254" s="1508" t="s">
        <v>1890</v>
      </c>
      <c r="DD254" s="1508" t="s">
        <v>1890</v>
      </c>
      <c r="DE254" s="1508" t="s">
        <v>1890</v>
      </c>
      <c r="DF254" s="1508" t="s">
        <v>1890</v>
      </c>
      <c r="DG254" s="1508" t="s">
        <v>1890</v>
      </c>
      <c r="DH254" s="1508" t="s">
        <v>1890</v>
      </c>
      <c r="DI254" s="1508" t="s">
        <v>1890</v>
      </c>
      <c r="DJ254" s="1508" t="s">
        <v>1890</v>
      </c>
      <c r="DK254" s="1508" t="s">
        <v>1890</v>
      </c>
      <c r="DL254" s="1508" t="s">
        <v>1890</v>
      </c>
      <c r="DM254" s="1508" t="s">
        <v>1890</v>
      </c>
      <c r="DN254" s="1508" t="s">
        <v>1890</v>
      </c>
      <c r="DO254" s="1508" t="s">
        <v>1890</v>
      </c>
      <c r="DP254" s="1508" t="s">
        <v>1890</v>
      </c>
      <c r="DQ254" s="1508" t="s">
        <v>1890</v>
      </c>
      <c r="DR254" s="1508" t="s">
        <v>1890</v>
      </c>
      <c r="DS254" s="1508" t="s">
        <v>1890</v>
      </c>
      <c r="DT254" s="1233" t="s">
        <v>1890</v>
      </c>
      <c r="DU254" s="1233" t="s">
        <v>1890</v>
      </c>
      <c r="DV254" s="1233" t="s">
        <v>1890</v>
      </c>
      <c r="DW254" s="1233" t="s">
        <v>1890</v>
      </c>
      <c r="DX254" s="1233" t="s">
        <v>1890</v>
      </c>
      <c r="DY254" s="1233" t="s">
        <v>1890</v>
      </c>
    </row>
    <row r="255" spans="2:129" x14ac:dyDescent="0.25">
      <c r="B255" s="1668"/>
      <c r="C255" s="1505" t="s">
        <v>1626</v>
      </c>
      <c r="D255" s="1439" t="s">
        <v>1758</v>
      </c>
      <c r="E255" s="1267" t="s">
        <v>815</v>
      </c>
      <c r="F255" s="1438" t="s">
        <v>816</v>
      </c>
      <c r="G255" s="1438" t="s">
        <v>1890</v>
      </c>
      <c r="H255" s="1439" t="s">
        <v>817</v>
      </c>
      <c r="I255" s="1476" t="s">
        <v>1890</v>
      </c>
      <c r="J255" s="1477" t="s">
        <v>1890</v>
      </c>
      <c r="K255" s="1477" t="s">
        <v>1890</v>
      </c>
      <c r="L255" s="1477" t="s">
        <v>1890</v>
      </c>
      <c r="M255" s="1477" t="s">
        <v>1890</v>
      </c>
      <c r="N255" s="1509" t="s">
        <v>1890</v>
      </c>
      <c r="O255" s="1509" t="s">
        <v>1890</v>
      </c>
      <c r="P255" s="1509" t="s">
        <v>1890</v>
      </c>
      <c r="Q255" s="1509" t="s">
        <v>1890</v>
      </c>
      <c r="R255" s="1509" t="s">
        <v>1890</v>
      </c>
      <c r="S255" s="1509" t="s">
        <v>1890</v>
      </c>
      <c r="T255" s="1509" t="s">
        <v>1890</v>
      </c>
      <c r="U255" s="1509" t="s">
        <v>1890</v>
      </c>
      <c r="V255" s="1509" t="s">
        <v>1890</v>
      </c>
      <c r="W255" s="1509" t="s">
        <v>1890</v>
      </c>
      <c r="X255" s="1509" t="s">
        <v>1890</v>
      </c>
      <c r="Y255" s="1509" t="s">
        <v>1890</v>
      </c>
      <c r="Z255" s="1509" t="s">
        <v>1890</v>
      </c>
      <c r="AA255" s="1509" t="s">
        <v>1890</v>
      </c>
      <c r="AB255" s="1509" t="s">
        <v>1890</v>
      </c>
      <c r="AC255" s="1509" t="s">
        <v>1890</v>
      </c>
      <c r="AD255" s="1509" t="s">
        <v>1890</v>
      </c>
      <c r="AE255" s="1509" t="s">
        <v>1890</v>
      </c>
      <c r="AF255" s="1509" t="s">
        <v>1890</v>
      </c>
      <c r="AG255" s="1509" t="s">
        <v>1890</v>
      </c>
      <c r="AH255" s="1509" t="s">
        <v>1890</v>
      </c>
      <c r="AI255" s="1509" t="s">
        <v>1890</v>
      </c>
      <c r="AJ255" s="1509" t="s">
        <v>1890</v>
      </c>
      <c r="AK255" s="1509" t="s">
        <v>1890</v>
      </c>
      <c r="AL255" s="1509" t="s">
        <v>1890</v>
      </c>
      <c r="AM255" s="1509" t="s">
        <v>1890</v>
      </c>
      <c r="AN255" s="1509" t="s">
        <v>1890</v>
      </c>
      <c r="AO255" s="1509" t="s">
        <v>1890</v>
      </c>
      <c r="AP255" s="1509" t="s">
        <v>1890</v>
      </c>
      <c r="AQ255" s="1509" t="s">
        <v>1890</v>
      </c>
      <c r="AR255" s="1509" t="s">
        <v>1890</v>
      </c>
      <c r="AS255" s="1509" t="s">
        <v>1890</v>
      </c>
      <c r="AT255" s="1509" t="s">
        <v>1890</v>
      </c>
      <c r="AU255" s="1509" t="s">
        <v>1890</v>
      </c>
      <c r="AV255" s="1509" t="s">
        <v>1890</v>
      </c>
      <c r="AW255" s="1509" t="s">
        <v>1890</v>
      </c>
      <c r="AX255" s="1509" t="s">
        <v>1890</v>
      </c>
      <c r="AY255" s="1509" t="s">
        <v>1890</v>
      </c>
      <c r="AZ255" s="1509" t="s">
        <v>1890</v>
      </c>
      <c r="BA255" s="1509" t="s">
        <v>1890</v>
      </c>
      <c r="BB255" s="1509" t="s">
        <v>1890</v>
      </c>
      <c r="BC255" s="1509" t="s">
        <v>1890</v>
      </c>
      <c r="BD255" s="1509" t="s">
        <v>1890</v>
      </c>
      <c r="BE255" s="1509" t="s">
        <v>1890</v>
      </c>
      <c r="BF255" s="1509" t="s">
        <v>1890</v>
      </c>
      <c r="BG255" s="1509" t="s">
        <v>1890</v>
      </c>
      <c r="BH255" s="1509" t="s">
        <v>1890</v>
      </c>
      <c r="BI255" s="1509" t="s">
        <v>1890</v>
      </c>
      <c r="BJ255" s="1509" t="s">
        <v>1890</v>
      </c>
      <c r="BK255" s="1509" t="s">
        <v>1890</v>
      </c>
      <c r="BL255" s="1509" t="s">
        <v>1890</v>
      </c>
      <c r="BM255" s="1509" t="s">
        <v>1890</v>
      </c>
      <c r="BN255" s="1509" t="s">
        <v>1890</v>
      </c>
      <c r="BO255" s="1509" t="s">
        <v>1890</v>
      </c>
      <c r="BP255" s="1509" t="s">
        <v>1890</v>
      </c>
      <c r="BQ255" s="1509" t="s">
        <v>1890</v>
      </c>
      <c r="BR255" s="1509" t="s">
        <v>1890</v>
      </c>
      <c r="BS255" s="1509" t="s">
        <v>1890</v>
      </c>
      <c r="BT255" s="1509" t="s">
        <v>1890</v>
      </c>
      <c r="BU255" s="1509" t="s">
        <v>1890</v>
      </c>
      <c r="BV255" s="1509" t="s">
        <v>1890</v>
      </c>
      <c r="BW255" s="1509" t="s">
        <v>1890</v>
      </c>
      <c r="BX255" s="1509" t="s">
        <v>1890</v>
      </c>
      <c r="BY255" s="1509" t="s">
        <v>1890</v>
      </c>
      <c r="BZ255" s="1509" t="s">
        <v>1890</v>
      </c>
      <c r="CA255" s="1509" t="s">
        <v>1890</v>
      </c>
      <c r="CB255" s="1509" t="s">
        <v>1890</v>
      </c>
      <c r="CC255" s="1509" t="s">
        <v>1890</v>
      </c>
      <c r="CD255" s="1509" t="s">
        <v>1890</v>
      </c>
      <c r="CE255" s="1509" t="s">
        <v>1890</v>
      </c>
      <c r="CF255" s="1509" t="s">
        <v>1890</v>
      </c>
      <c r="CG255" s="1509" t="s">
        <v>1890</v>
      </c>
      <c r="CH255" s="1509" t="s">
        <v>1890</v>
      </c>
      <c r="CI255" s="1509" t="s">
        <v>1890</v>
      </c>
      <c r="CJ255" s="1509" t="s">
        <v>1890</v>
      </c>
      <c r="CK255" s="1509" t="s">
        <v>1890</v>
      </c>
      <c r="CL255" s="1509" t="s">
        <v>1890</v>
      </c>
      <c r="CM255" s="1509" t="s">
        <v>1890</v>
      </c>
      <c r="CN255" s="1509" t="s">
        <v>1890</v>
      </c>
      <c r="CO255" s="1509" t="s">
        <v>1890</v>
      </c>
      <c r="CP255" s="1510" t="s">
        <v>1890</v>
      </c>
      <c r="CQ255" s="1508" t="s">
        <v>1890</v>
      </c>
      <c r="CR255" s="1508" t="s">
        <v>1890</v>
      </c>
      <c r="CS255" s="1508" t="s">
        <v>1890</v>
      </c>
      <c r="CT255" s="1508" t="s">
        <v>1890</v>
      </c>
      <c r="CU255" s="1508" t="s">
        <v>1890</v>
      </c>
      <c r="CV255" s="1508" t="s">
        <v>1890</v>
      </c>
      <c r="CW255" s="1508" t="s">
        <v>1890</v>
      </c>
      <c r="CX255" s="1508" t="s">
        <v>1890</v>
      </c>
      <c r="CY255" s="1508" t="s">
        <v>1890</v>
      </c>
      <c r="CZ255" s="1508" t="s">
        <v>1890</v>
      </c>
      <c r="DA255" s="1508" t="s">
        <v>1890</v>
      </c>
      <c r="DB255" s="1508" t="s">
        <v>1890</v>
      </c>
      <c r="DC255" s="1508" t="s">
        <v>1890</v>
      </c>
      <c r="DD255" s="1508" t="s">
        <v>1890</v>
      </c>
      <c r="DE255" s="1508" t="s">
        <v>1890</v>
      </c>
      <c r="DF255" s="1508" t="s">
        <v>1890</v>
      </c>
      <c r="DG255" s="1508" t="s">
        <v>1890</v>
      </c>
      <c r="DH255" s="1508" t="s">
        <v>1890</v>
      </c>
      <c r="DI255" s="1508" t="s">
        <v>1890</v>
      </c>
      <c r="DJ255" s="1508" t="s">
        <v>1890</v>
      </c>
      <c r="DK255" s="1508" t="s">
        <v>1890</v>
      </c>
      <c r="DL255" s="1508" t="s">
        <v>1890</v>
      </c>
      <c r="DM255" s="1508" t="s">
        <v>1890</v>
      </c>
      <c r="DN255" s="1508" t="s">
        <v>1890</v>
      </c>
      <c r="DO255" s="1508" t="s">
        <v>1890</v>
      </c>
      <c r="DP255" s="1508" t="s">
        <v>1890</v>
      </c>
      <c r="DQ255" s="1508" t="s">
        <v>1890</v>
      </c>
      <c r="DR255" s="1508" t="s">
        <v>1890</v>
      </c>
      <c r="DS255" s="1508" t="s">
        <v>1890</v>
      </c>
      <c r="DT255" s="1233" t="s">
        <v>1890</v>
      </c>
      <c r="DU255" s="1233" t="s">
        <v>1890</v>
      </c>
      <c r="DV255" s="1233" t="s">
        <v>1890</v>
      </c>
      <c r="DW255" s="1233" t="s">
        <v>1890</v>
      </c>
      <c r="DX255" s="1233" t="s">
        <v>1890</v>
      </c>
      <c r="DY255" s="1233" t="s">
        <v>1890</v>
      </c>
    </row>
    <row r="256" spans="2:129" x14ac:dyDescent="0.25">
      <c r="B256" s="1668"/>
      <c r="C256" s="1505" t="s">
        <v>1626</v>
      </c>
      <c r="D256" s="1439" t="s">
        <v>1758</v>
      </c>
      <c r="E256" s="1267" t="s">
        <v>815</v>
      </c>
      <c r="F256" s="1438" t="s">
        <v>818</v>
      </c>
      <c r="G256" s="1438" t="s">
        <v>1890</v>
      </c>
      <c r="H256" s="1439" t="s">
        <v>817</v>
      </c>
      <c r="I256" s="1476" t="s">
        <v>1890</v>
      </c>
      <c r="J256" s="1477" t="s">
        <v>1890</v>
      </c>
      <c r="K256" s="1477" t="s">
        <v>1890</v>
      </c>
      <c r="L256" s="1477" t="s">
        <v>1890</v>
      </c>
      <c r="M256" s="1477" t="s">
        <v>1890</v>
      </c>
      <c r="N256" s="1509" t="s">
        <v>1890</v>
      </c>
      <c r="O256" s="1509" t="s">
        <v>1890</v>
      </c>
      <c r="P256" s="1509" t="s">
        <v>1890</v>
      </c>
      <c r="Q256" s="1509" t="s">
        <v>1890</v>
      </c>
      <c r="R256" s="1509" t="s">
        <v>1890</v>
      </c>
      <c r="S256" s="1509" t="s">
        <v>1890</v>
      </c>
      <c r="T256" s="1509" t="s">
        <v>1890</v>
      </c>
      <c r="U256" s="1509" t="s">
        <v>1890</v>
      </c>
      <c r="V256" s="1509" t="s">
        <v>1890</v>
      </c>
      <c r="W256" s="1509" t="s">
        <v>1890</v>
      </c>
      <c r="X256" s="1509" t="s">
        <v>1890</v>
      </c>
      <c r="Y256" s="1509" t="s">
        <v>1890</v>
      </c>
      <c r="Z256" s="1509" t="s">
        <v>1890</v>
      </c>
      <c r="AA256" s="1509" t="s">
        <v>1890</v>
      </c>
      <c r="AB256" s="1509" t="s">
        <v>1890</v>
      </c>
      <c r="AC256" s="1509" t="s">
        <v>1890</v>
      </c>
      <c r="AD256" s="1509" t="s">
        <v>1890</v>
      </c>
      <c r="AE256" s="1509" t="s">
        <v>1890</v>
      </c>
      <c r="AF256" s="1509" t="s">
        <v>1890</v>
      </c>
      <c r="AG256" s="1509" t="s">
        <v>1890</v>
      </c>
      <c r="AH256" s="1509" t="s">
        <v>1890</v>
      </c>
      <c r="AI256" s="1509" t="s">
        <v>1890</v>
      </c>
      <c r="AJ256" s="1509" t="s">
        <v>1890</v>
      </c>
      <c r="AK256" s="1509" t="s">
        <v>1890</v>
      </c>
      <c r="AL256" s="1509" t="s">
        <v>1890</v>
      </c>
      <c r="AM256" s="1509" t="s">
        <v>1890</v>
      </c>
      <c r="AN256" s="1509" t="s">
        <v>1890</v>
      </c>
      <c r="AO256" s="1509" t="s">
        <v>1890</v>
      </c>
      <c r="AP256" s="1509" t="s">
        <v>1890</v>
      </c>
      <c r="AQ256" s="1509" t="s">
        <v>1890</v>
      </c>
      <c r="AR256" s="1509" t="s">
        <v>1890</v>
      </c>
      <c r="AS256" s="1509" t="s">
        <v>1890</v>
      </c>
      <c r="AT256" s="1509" t="s">
        <v>1890</v>
      </c>
      <c r="AU256" s="1509" t="s">
        <v>1890</v>
      </c>
      <c r="AV256" s="1509" t="s">
        <v>1890</v>
      </c>
      <c r="AW256" s="1509" t="s">
        <v>1890</v>
      </c>
      <c r="AX256" s="1509" t="s">
        <v>1890</v>
      </c>
      <c r="AY256" s="1509" t="s">
        <v>1890</v>
      </c>
      <c r="AZ256" s="1509" t="s">
        <v>1890</v>
      </c>
      <c r="BA256" s="1509" t="s">
        <v>1890</v>
      </c>
      <c r="BB256" s="1509" t="s">
        <v>1890</v>
      </c>
      <c r="BC256" s="1509" t="s">
        <v>1890</v>
      </c>
      <c r="BD256" s="1509" t="s">
        <v>1890</v>
      </c>
      <c r="BE256" s="1509" t="s">
        <v>1890</v>
      </c>
      <c r="BF256" s="1509" t="s">
        <v>1890</v>
      </c>
      <c r="BG256" s="1509" t="s">
        <v>1890</v>
      </c>
      <c r="BH256" s="1509" t="s">
        <v>1890</v>
      </c>
      <c r="BI256" s="1509" t="s">
        <v>1890</v>
      </c>
      <c r="BJ256" s="1509" t="s">
        <v>1890</v>
      </c>
      <c r="BK256" s="1509" t="s">
        <v>1890</v>
      </c>
      <c r="BL256" s="1509" t="s">
        <v>1890</v>
      </c>
      <c r="BM256" s="1509" t="s">
        <v>1890</v>
      </c>
      <c r="BN256" s="1509" t="s">
        <v>1890</v>
      </c>
      <c r="BO256" s="1509" t="s">
        <v>1890</v>
      </c>
      <c r="BP256" s="1509" t="s">
        <v>1890</v>
      </c>
      <c r="BQ256" s="1509" t="s">
        <v>1890</v>
      </c>
      <c r="BR256" s="1509" t="s">
        <v>1890</v>
      </c>
      <c r="BS256" s="1509" t="s">
        <v>1890</v>
      </c>
      <c r="BT256" s="1509" t="s">
        <v>1890</v>
      </c>
      <c r="BU256" s="1509" t="s">
        <v>1890</v>
      </c>
      <c r="BV256" s="1509" t="s">
        <v>1890</v>
      </c>
      <c r="BW256" s="1509" t="s">
        <v>1890</v>
      </c>
      <c r="BX256" s="1509" t="s">
        <v>1890</v>
      </c>
      <c r="BY256" s="1509" t="s">
        <v>1890</v>
      </c>
      <c r="BZ256" s="1509" t="s">
        <v>1890</v>
      </c>
      <c r="CA256" s="1509" t="s">
        <v>1890</v>
      </c>
      <c r="CB256" s="1509" t="s">
        <v>1890</v>
      </c>
      <c r="CC256" s="1509" t="s">
        <v>1890</v>
      </c>
      <c r="CD256" s="1509" t="s">
        <v>1890</v>
      </c>
      <c r="CE256" s="1509" t="s">
        <v>1890</v>
      </c>
      <c r="CF256" s="1509" t="s">
        <v>1890</v>
      </c>
      <c r="CG256" s="1509" t="s">
        <v>1890</v>
      </c>
      <c r="CH256" s="1509" t="s">
        <v>1890</v>
      </c>
      <c r="CI256" s="1509" t="s">
        <v>1890</v>
      </c>
      <c r="CJ256" s="1509" t="s">
        <v>1890</v>
      </c>
      <c r="CK256" s="1509" t="s">
        <v>1890</v>
      </c>
      <c r="CL256" s="1509" t="s">
        <v>1890</v>
      </c>
      <c r="CM256" s="1509" t="s">
        <v>1890</v>
      </c>
      <c r="CN256" s="1509" t="s">
        <v>1890</v>
      </c>
      <c r="CO256" s="1509" t="s">
        <v>1890</v>
      </c>
      <c r="CP256" s="1510" t="s">
        <v>1890</v>
      </c>
      <c r="CQ256" s="1508" t="s">
        <v>1890</v>
      </c>
      <c r="CR256" s="1508" t="s">
        <v>1890</v>
      </c>
      <c r="CS256" s="1508" t="s">
        <v>1890</v>
      </c>
      <c r="CT256" s="1508" t="s">
        <v>1890</v>
      </c>
      <c r="CU256" s="1508" t="s">
        <v>1890</v>
      </c>
      <c r="CV256" s="1508" t="s">
        <v>1890</v>
      </c>
      <c r="CW256" s="1508" t="s">
        <v>1890</v>
      </c>
      <c r="CX256" s="1508" t="s">
        <v>1890</v>
      </c>
      <c r="CY256" s="1508" t="s">
        <v>1890</v>
      </c>
      <c r="CZ256" s="1508" t="s">
        <v>1890</v>
      </c>
      <c r="DA256" s="1508" t="s">
        <v>1890</v>
      </c>
      <c r="DB256" s="1508" t="s">
        <v>1890</v>
      </c>
      <c r="DC256" s="1508" t="s">
        <v>1890</v>
      </c>
      <c r="DD256" s="1508" t="s">
        <v>1890</v>
      </c>
      <c r="DE256" s="1508" t="s">
        <v>1890</v>
      </c>
      <c r="DF256" s="1508" t="s">
        <v>1890</v>
      </c>
      <c r="DG256" s="1508" t="s">
        <v>1890</v>
      </c>
      <c r="DH256" s="1508" t="s">
        <v>1890</v>
      </c>
      <c r="DI256" s="1508" t="s">
        <v>1890</v>
      </c>
      <c r="DJ256" s="1508" t="s">
        <v>1890</v>
      </c>
      <c r="DK256" s="1508" t="s">
        <v>1890</v>
      </c>
      <c r="DL256" s="1508" t="s">
        <v>1890</v>
      </c>
      <c r="DM256" s="1508" t="s">
        <v>1890</v>
      </c>
      <c r="DN256" s="1508" t="s">
        <v>1890</v>
      </c>
      <c r="DO256" s="1508" t="s">
        <v>1890</v>
      </c>
      <c r="DP256" s="1508" t="s">
        <v>1890</v>
      </c>
      <c r="DQ256" s="1508" t="s">
        <v>1890</v>
      </c>
      <c r="DR256" s="1508" t="s">
        <v>1890</v>
      </c>
      <c r="DS256" s="1508" t="s">
        <v>1890</v>
      </c>
      <c r="DT256" s="1233" t="s">
        <v>1890</v>
      </c>
      <c r="DU256" s="1233" t="s">
        <v>1890</v>
      </c>
      <c r="DV256" s="1233" t="s">
        <v>1890</v>
      </c>
      <c r="DW256" s="1233" t="s">
        <v>1890</v>
      </c>
      <c r="DX256" s="1233" t="s">
        <v>1890</v>
      </c>
      <c r="DY256" s="1233" t="s">
        <v>1890</v>
      </c>
    </row>
    <row r="257" spans="2:129" ht="14.4" thickBot="1" x14ac:dyDescent="0.3">
      <c r="B257" s="1668"/>
      <c r="C257" s="1505" t="s">
        <v>1626</v>
      </c>
      <c r="D257" s="1439" t="s">
        <v>1758</v>
      </c>
      <c r="E257" s="1267" t="s">
        <v>819</v>
      </c>
      <c r="F257" s="1438" t="s">
        <v>1890</v>
      </c>
      <c r="G257" s="1438" t="s">
        <v>1890</v>
      </c>
      <c r="H257" s="1439" t="s">
        <v>84</v>
      </c>
      <c r="I257" s="1476" t="s">
        <v>1890</v>
      </c>
      <c r="J257" s="1477" t="s">
        <v>1890</v>
      </c>
      <c r="K257" s="1477" t="s">
        <v>1890</v>
      </c>
      <c r="L257" s="1477" t="s">
        <v>1890</v>
      </c>
      <c r="M257" s="1477" t="s">
        <v>1890</v>
      </c>
      <c r="N257" s="1509" t="s">
        <v>1890</v>
      </c>
      <c r="O257" s="1509">
        <v>2.051050183169965</v>
      </c>
      <c r="P257" s="1509">
        <v>1.9973735581105498</v>
      </c>
      <c r="Q257" s="1509">
        <v>2.0741200405659055</v>
      </c>
      <c r="R257" s="1509">
        <v>1.8941182280259128</v>
      </c>
      <c r="S257" s="1509">
        <v>1.9647667008782828</v>
      </c>
      <c r="T257" s="1509">
        <v>1.7957637169695821</v>
      </c>
      <c r="U257" s="1509">
        <v>1.8607856893219394</v>
      </c>
      <c r="V257" s="1509">
        <v>1.702114576830023</v>
      </c>
      <c r="W257" s="1509">
        <v>1.7619460334200627</v>
      </c>
      <c r="X257" s="1509">
        <v>1.6129800075046756</v>
      </c>
      <c r="Y257" s="1509">
        <v>1.6680237249592027</v>
      </c>
      <c r="Z257" s="1509">
        <v>1.5281737590034583</v>
      </c>
      <c r="AA257" s="1509">
        <v>1.5788016445518274</v>
      </c>
      <c r="AB257" s="1509">
        <v>1.4475141420851703</v>
      </c>
      <c r="AC257" s="1509">
        <v>1.4940703062550129</v>
      </c>
      <c r="AD257" s="1509">
        <v>1.3708248162127783</v>
      </c>
      <c r="AE257" s="1509">
        <v>1.4136268137551129</v>
      </c>
      <c r="AF257" s="1509">
        <v>1.2979342453028111</v>
      </c>
      <c r="AG257" s="1509">
        <v>1.3372755579093678</v>
      </c>
      <c r="AH257" s="1509">
        <v>1.2286763810993819</v>
      </c>
      <c r="AI257" s="1509">
        <v>1.2648279855805022</v>
      </c>
      <c r="AJ257" s="1509">
        <v>1.1628904479780082</v>
      </c>
      <c r="AK257" s="1509">
        <v>1.1311806449793236</v>
      </c>
      <c r="AL257" s="1509">
        <v>1.1630130313176172</v>
      </c>
      <c r="AM257" s="1509">
        <v>1.0703171954041015</v>
      </c>
      <c r="AN257" s="1509">
        <v>1.099048122301314</v>
      </c>
      <c r="AO257" s="1509">
        <v>1.011709228940415</v>
      </c>
      <c r="AP257" s="1509">
        <v>1.0379807693369372</v>
      </c>
      <c r="AQ257" s="1509">
        <v>1.0087383306790856</v>
      </c>
      <c r="AR257" s="1509">
        <v>0.92954961465517316</v>
      </c>
      <c r="AS257" s="1509">
        <v>0.95712444793615692</v>
      </c>
      <c r="AT257" s="1509">
        <v>0.93458353040192899</v>
      </c>
      <c r="AU257" s="1509">
        <v>0.91254414712042908</v>
      </c>
      <c r="AV257" s="1509">
        <v>0.84612332438864479</v>
      </c>
      <c r="AW257" s="1509">
        <v>0.86983470450609779</v>
      </c>
      <c r="AX257" s="1509">
        <v>0.84924255008061578</v>
      </c>
      <c r="AY257" s="1509">
        <v>0.82911241233109334</v>
      </c>
      <c r="AZ257" s="1509">
        <v>0.80943476052733054</v>
      </c>
      <c r="BA257" s="1509">
        <v>0.79020037743953897</v>
      </c>
      <c r="BB257" s="1509">
        <v>0.7714000535947062</v>
      </c>
      <c r="BC257" s="1509">
        <v>0.7530248815853845</v>
      </c>
      <c r="BD257" s="1509">
        <v>0.73506596768637023</v>
      </c>
      <c r="BE257" s="1509">
        <v>0.71751470908387949</v>
      </c>
      <c r="BF257" s="1509">
        <v>0.73286957853295986</v>
      </c>
      <c r="BG257" s="1509">
        <v>0.68387009336292826</v>
      </c>
      <c r="BH257" s="1509">
        <v>0.66748332609878314</v>
      </c>
      <c r="BI257" s="1509">
        <v>0.65147120578244466</v>
      </c>
      <c r="BJ257" s="1509">
        <v>0.66457316158118773</v>
      </c>
      <c r="BK257" s="1509">
        <v>0.62077848856633744</v>
      </c>
      <c r="BL257" s="1509">
        <v>0.60583644816342308</v>
      </c>
      <c r="BM257" s="1509">
        <v>0.61745408198807483</v>
      </c>
      <c r="BN257" s="1509">
        <v>0.5771957194417322</v>
      </c>
      <c r="BO257" s="1509">
        <v>0.58791033212674182</v>
      </c>
      <c r="BP257" s="1509">
        <v>0.54984764949769038</v>
      </c>
      <c r="BQ257" s="1509">
        <v>0.55972474592900689</v>
      </c>
      <c r="BR257" s="1509">
        <v>0.5237381636656685</v>
      </c>
      <c r="BS257" s="1509">
        <v>0.53283865110808026</v>
      </c>
      <c r="BT257" s="1509">
        <v>0.49881509009946479</v>
      </c>
      <c r="BU257" s="1509">
        <v>0.5071956440213613</v>
      </c>
      <c r="BV257" s="1509">
        <v>0.49490965935530629</v>
      </c>
      <c r="BW257" s="1509">
        <v>0.48290928055218757</v>
      </c>
      <c r="BX257" s="1509">
        <v>0.45249204416318783</v>
      </c>
      <c r="BY257" s="1509">
        <v>0.4595825591021096</v>
      </c>
      <c r="BZ257" s="1509">
        <v>0.44840672407152204</v>
      </c>
      <c r="CA257" s="1509">
        <v>0.43749223047204833</v>
      </c>
      <c r="CB257" s="1509">
        <v>0.42683329673443843</v>
      </c>
      <c r="CC257" s="1509">
        <v>0.41642425845490816</v>
      </c>
      <c r="CD257" s="1509">
        <v>0.40625965904020706</v>
      </c>
      <c r="CE257" s="1509">
        <v>0.39633405431596846</v>
      </c>
      <c r="CF257" s="1509">
        <v>0.38664211178173752</v>
      </c>
      <c r="CG257" s="1509">
        <v>0.37717866517093468</v>
      </c>
      <c r="CH257" s="1509">
        <v>0.36793864939277598</v>
      </c>
      <c r="CI257" s="1509">
        <v>0.35891701916624019</v>
      </c>
      <c r="CJ257" s="1509">
        <v>0.35010891440540021</v>
      </c>
      <c r="CK257" s="1509">
        <v>0.35404793098743798</v>
      </c>
      <c r="CL257" s="1509">
        <v>0.11984039576486044</v>
      </c>
      <c r="CM257" s="1509">
        <v>0.11691745928279068</v>
      </c>
      <c r="CN257" s="1509">
        <v>0.11406581393442991</v>
      </c>
      <c r="CO257" s="1509">
        <v>0.11128372091163896</v>
      </c>
      <c r="CP257" s="1510">
        <v>0.10856948381623316</v>
      </c>
      <c r="CQ257" s="1508" t="s">
        <v>1890</v>
      </c>
      <c r="CR257" s="1508" t="s">
        <v>1890</v>
      </c>
      <c r="CS257" s="1508" t="s">
        <v>1890</v>
      </c>
      <c r="CT257" s="1508" t="s">
        <v>1890</v>
      </c>
      <c r="CU257" s="1508" t="s">
        <v>1890</v>
      </c>
      <c r="CV257" s="1508" t="s">
        <v>1890</v>
      </c>
      <c r="CW257" s="1508" t="s">
        <v>1890</v>
      </c>
      <c r="CX257" s="1508" t="s">
        <v>1890</v>
      </c>
      <c r="CY257" s="1508" t="s">
        <v>1890</v>
      </c>
      <c r="CZ257" s="1508" t="s">
        <v>1890</v>
      </c>
      <c r="DA257" s="1508" t="s">
        <v>1890</v>
      </c>
      <c r="DB257" s="1508" t="s">
        <v>1890</v>
      </c>
      <c r="DC257" s="1508" t="s">
        <v>1890</v>
      </c>
      <c r="DD257" s="1508" t="s">
        <v>1890</v>
      </c>
      <c r="DE257" s="1508" t="s">
        <v>1890</v>
      </c>
      <c r="DF257" s="1508" t="s">
        <v>1890</v>
      </c>
      <c r="DG257" s="1508" t="s">
        <v>1890</v>
      </c>
      <c r="DH257" s="1508" t="s">
        <v>1890</v>
      </c>
      <c r="DI257" s="1508" t="s">
        <v>1890</v>
      </c>
      <c r="DJ257" s="1508" t="s">
        <v>1890</v>
      </c>
      <c r="DK257" s="1508" t="s">
        <v>1890</v>
      </c>
      <c r="DL257" s="1508" t="s">
        <v>1890</v>
      </c>
      <c r="DM257" s="1508" t="s">
        <v>1890</v>
      </c>
      <c r="DN257" s="1508" t="s">
        <v>1890</v>
      </c>
      <c r="DO257" s="1508" t="s">
        <v>1890</v>
      </c>
      <c r="DP257" s="1508" t="s">
        <v>1890</v>
      </c>
      <c r="DQ257" s="1508" t="s">
        <v>1890</v>
      </c>
      <c r="DR257" s="1508" t="s">
        <v>1890</v>
      </c>
      <c r="DS257" s="1508" t="s">
        <v>1890</v>
      </c>
      <c r="DT257" s="1233" t="s">
        <v>1890</v>
      </c>
      <c r="DU257" s="1233" t="s">
        <v>1890</v>
      </c>
      <c r="DV257" s="1233" t="s">
        <v>1890</v>
      </c>
      <c r="DW257" s="1233" t="s">
        <v>1890</v>
      </c>
      <c r="DX257" s="1233" t="s">
        <v>1890</v>
      </c>
      <c r="DY257" s="1233" t="s">
        <v>1890</v>
      </c>
    </row>
    <row r="258" spans="2:129" ht="14.4" thickBot="1" x14ac:dyDescent="0.3">
      <c r="B258" s="1668"/>
      <c r="C258" s="1505" t="s">
        <v>1626</v>
      </c>
      <c r="D258" s="1439" t="s">
        <v>1758</v>
      </c>
      <c r="E258" s="1267" t="s">
        <v>820</v>
      </c>
      <c r="F258" s="1438" t="s">
        <v>1890</v>
      </c>
      <c r="G258" s="1438" t="s">
        <v>1890</v>
      </c>
      <c r="H258" s="1439" t="s">
        <v>84</v>
      </c>
      <c r="I258" s="1655">
        <f>IF(SUM(N257:CP257)&lt;&gt;0,SUM(N257:CP257),"")</f>
        <v>71.5031576746279</v>
      </c>
      <c r="J258" s="1656"/>
      <c r="K258" s="1656"/>
      <c r="L258" s="1656"/>
      <c r="M258" s="1657"/>
      <c r="N258" s="1509" t="s">
        <v>1890</v>
      </c>
      <c r="O258" s="1509" t="s">
        <v>1890</v>
      </c>
      <c r="P258" s="1509" t="s">
        <v>1890</v>
      </c>
      <c r="Q258" s="1509" t="s">
        <v>1890</v>
      </c>
      <c r="R258" s="1509" t="s">
        <v>1890</v>
      </c>
      <c r="S258" s="1509" t="s">
        <v>1890</v>
      </c>
      <c r="T258" s="1509" t="s">
        <v>1890</v>
      </c>
      <c r="U258" s="1509" t="s">
        <v>1890</v>
      </c>
      <c r="V258" s="1509" t="s">
        <v>1890</v>
      </c>
      <c r="W258" s="1509" t="s">
        <v>1890</v>
      </c>
      <c r="X258" s="1509" t="s">
        <v>1890</v>
      </c>
      <c r="Y258" s="1509" t="s">
        <v>1890</v>
      </c>
      <c r="Z258" s="1509" t="s">
        <v>1890</v>
      </c>
      <c r="AA258" s="1509" t="s">
        <v>1890</v>
      </c>
      <c r="AB258" s="1509" t="s">
        <v>1890</v>
      </c>
      <c r="AC258" s="1509" t="s">
        <v>1890</v>
      </c>
      <c r="AD258" s="1509" t="s">
        <v>1890</v>
      </c>
      <c r="AE258" s="1509" t="s">
        <v>1890</v>
      </c>
      <c r="AF258" s="1509" t="s">
        <v>1890</v>
      </c>
      <c r="AG258" s="1509" t="s">
        <v>1890</v>
      </c>
      <c r="AH258" s="1509" t="s">
        <v>1890</v>
      </c>
      <c r="AI258" s="1509" t="s">
        <v>1890</v>
      </c>
      <c r="AJ258" s="1509" t="s">
        <v>1890</v>
      </c>
      <c r="AK258" s="1509" t="s">
        <v>1890</v>
      </c>
      <c r="AL258" s="1509" t="s">
        <v>1890</v>
      </c>
      <c r="AM258" s="1509" t="s">
        <v>1890</v>
      </c>
      <c r="AN258" s="1509" t="s">
        <v>1890</v>
      </c>
      <c r="AO258" s="1509" t="s">
        <v>1890</v>
      </c>
      <c r="AP258" s="1509" t="s">
        <v>1890</v>
      </c>
      <c r="AQ258" s="1509" t="s">
        <v>1890</v>
      </c>
      <c r="AR258" s="1509" t="s">
        <v>1890</v>
      </c>
      <c r="AS258" s="1509" t="s">
        <v>1890</v>
      </c>
      <c r="AT258" s="1509" t="s">
        <v>1890</v>
      </c>
      <c r="AU258" s="1509" t="s">
        <v>1890</v>
      </c>
      <c r="AV258" s="1509" t="s">
        <v>1890</v>
      </c>
      <c r="AW258" s="1509" t="s">
        <v>1890</v>
      </c>
      <c r="AX258" s="1509" t="s">
        <v>1890</v>
      </c>
      <c r="AY258" s="1509" t="s">
        <v>1890</v>
      </c>
      <c r="AZ258" s="1509" t="s">
        <v>1890</v>
      </c>
      <c r="BA258" s="1509" t="s">
        <v>1890</v>
      </c>
      <c r="BB258" s="1509" t="s">
        <v>1890</v>
      </c>
      <c r="BC258" s="1509" t="s">
        <v>1890</v>
      </c>
      <c r="BD258" s="1509" t="s">
        <v>1890</v>
      </c>
      <c r="BE258" s="1509" t="s">
        <v>1890</v>
      </c>
      <c r="BF258" s="1509" t="s">
        <v>1890</v>
      </c>
      <c r="BG258" s="1509" t="s">
        <v>1890</v>
      </c>
      <c r="BH258" s="1509" t="s">
        <v>1890</v>
      </c>
      <c r="BI258" s="1509" t="s">
        <v>1890</v>
      </c>
      <c r="BJ258" s="1509" t="s">
        <v>1890</v>
      </c>
      <c r="BK258" s="1509" t="s">
        <v>1890</v>
      </c>
      <c r="BL258" s="1509" t="s">
        <v>1890</v>
      </c>
      <c r="BM258" s="1509" t="s">
        <v>1890</v>
      </c>
      <c r="BN258" s="1509" t="s">
        <v>1890</v>
      </c>
      <c r="BO258" s="1509" t="s">
        <v>1890</v>
      </c>
      <c r="BP258" s="1509" t="s">
        <v>1890</v>
      </c>
      <c r="BQ258" s="1509" t="s">
        <v>1890</v>
      </c>
      <c r="BR258" s="1509" t="s">
        <v>1890</v>
      </c>
      <c r="BS258" s="1509" t="s">
        <v>1890</v>
      </c>
      <c r="BT258" s="1509" t="s">
        <v>1890</v>
      </c>
      <c r="BU258" s="1509" t="s">
        <v>1890</v>
      </c>
      <c r="BV258" s="1509" t="s">
        <v>1890</v>
      </c>
      <c r="BW258" s="1509" t="s">
        <v>1890</v>
      </c>
      <c r="BX258" s="1509" t="s">
        <v>1890</v>
      </c>
      <c r="BY258" s="1509" t="s">
        <v>1890</v>
      </c>
      <c r="BZ258" s="1509" t="s">
        <v>1890</v>
      </c>
      <c r="CA258" s="1509" t="s">
        <v>1890</v>
      </c>
      <c r="CB258" s="1509" t="s">
        <v>1890</v>
      </c>
      <c r="CC258" s="1509" t="s">
        <v>1890</v>
      </c>
      <c r="CD258" s="1509" t="s">
        <v>1890</v>
      </c>
      <c r="CE258" s="1509" t="s">
        <v>1890</v>
      </c>
      <c r="CF258" s="1509" t="s">
        <v>1890</v>
      </c>
      <c r="CG258" s="1509" t="s">
        <v>1890</v>
      </c>
      <c r="CH258" s="1509" t="s">
        <v>1890</v>
      </c>
      <c r="CI258" s="1509" t="s">
        <v>1890</v>
      </c>
      <c r="CJ258" s="1509" t="s">
        <v>1890</v>
      </c>
      <c r="CK258" s="1509" t="s">
        <v>1890</v>
      </c>
      <c r="CL258" s="1509" t="s">
        <v>1890</v>
      </c>
      <c r="CM258" s="1509" t="s">
        <v>1890</v>
      </c>
      <c r="CN258" s="1509" t="s">
        <v>1890</v>
      </c>
      <c r="CO258" s="1509" t="s">
        <v>1890</v>
      </c>
      <c r="CP258" s="1510" t="s">
        <v>1890</v>
      </c>
      <c r="CQ258" s="1508" t="s">
        <v>1890</v>
      </c>
      <c r="CR258" s="1508" t="s">
        <v>1890</v>
      </c>
      <c r="CS258" s="1508" t="s">
        <v>1890</v>
      </c>
      <c r="CT258" s="1508" t="s">
        <v>1890</v>
      </c>
      <c r="CU258" s="1508" t="s">
        <v>1890</v>
      </c>
      <c r="CV258" s="1508" t="s">
        <v>1890</v>
      </c>
      <c r="CW258" s="1508" t="s">
        <v>1890</v>
      </c>
      <c r="CX258" s="1508" t="s">
        <v>1890</v>
      </c>
      <c r="CY258" s="1508" t="s">
        <v>1890</v>
      </c>
      <c r="CZ258" s="1508" t="s">
        <v>1890</v>
      </c>
      <c r="DA258" s="1508" t="s">
        <v>1890</v>
      </c>
      <c r="DB258" s="1508" t="s">
        <v>1890</v>
      </c>
      <c r="DC258" s="1508" t="s">
        <v>1890</v>
      </c>
      <c r="DD258" s="1508" t="s">
        <v>1890</v>
      </c>
      <c r="DE258" s="1508" t="s">
        <v>1890</v>
      </c>
      <c r="DF258" s="1508" t="s">
        <v>1890</v>
      </c>
      <c r="DG258" s="1508" t="s">
        <v>1890</v>
      </c>
      <c r="DH258" s="1508" t="s">
        <v>1890</v>
      </c>
      <c r="DI258" s="1508" t="s">
        <v>1890</v>
      </c>
      <c r="DJ258" s="1508" t="s">
        <v>1890</v>
      </c>
      <c r="DK258" s="1508" t="s">
        <v>1890</v>
      </c>
      <c r="DL258" s="1508" t="s">
        <v>1890</v>
      </c>
      <c r="DM258" s="1508" t="s">
        <v>1890</v>
      </c>
      <c r="DN258" s="1508" t="s">
        <v>1890</v>
      </c>
      <c r="DO258" s="1508" t="s">
        <v>1890</v>
      </c>
      <c r="DP258" s="1508" t="s">
        <v>1890</v>
      </c>
      <c r="DQ258" s="1508" t="s">
        <v>1890</v>
      </c>
      <c r="DR258" s="1508" t="s">
        <v>1890</v>
      </c>
      <c r="DS258" s="1508" t="s">
        <v>1890</v>
      </c>
      <c r="DT258" s="1233" t="s">
        <v>1890</v>
      </c>
      <c r="DU258" s="1233" t="s">
        <v>1890</v>
      </c>
      <c r="DV258" s="1233" t="s">
        <v>1890</v>
      </c>
      <c r="DW258" s="1233" t="s">
        <v>1890</v>
      </c>
      <c r="DX258" s="1233" t="s">
        <v>1890</v>
      </c>
      <c r="DY258" s="1233" t="s">
        <v>1890</v>
      </c>
    </row>
    <row r="259" spans="2:129" x14ac:dyDescent="0.25">
      <c r="B259" s="1668"/>
      <c r="C259" s="1505" t="s">
        <v>1627</v>
      </c>
      <c r="D259" s="1439" t="s">
        <v>1759</v>
      </c>
      <c r="E259" s="1267" t="s">
        <v>815</v>
      </c>
      <c r="F259" s="1438" t="s">
        <v>1890</v>
      </c>
      <c r="G259" s="1438" t="s">
        <v>1890</v>
      </c>
      <c r="H259" s="1439" t="s">
        <v>84</v>
      </c>
      <c r="I259" s="1476" t="s">
        <v>1890</v>
      </c>
      <c r="J259" s="1477" t="s">
        <v>1890</v>
      </c>
      <c r="K259" s="1477" t="s">
        <v>1890</v>
      </c>
      <c r="L259" s="1477" t="s">
        <v>1890</v>
      </c>
      <c r="M259" s="1477" t="s">
        <v>1890</v>
      </c>
      <c r="N259" s="1509" t="s">
        <v>1890</v>
      </c>
      <c r="O259" s="1509">
        <v>0.58744899819283947</v>
      </c>
      <c r="P259" s="1509">
        <v>0.62527535214836405</v>
      </c>
      <c r="Q259" s="1509">
        <v>0.63519954390749245</v>
      </c>
      <c r="R259" s="1509">
        <v>0.64512373566662062</v>
      </c>
      <c r="S259" s="1509">
        <v>0.65504792742574902</v>
      </c>
      <c r="T259" s="1509">
        <v>0.65504792742574902</v>
      </c>
      <c r="U259" s="1509">
        <v>0.65504792742574902</v>
      </c>
      <c r="V259" s="1509">
        <v>0.66057114722960986</v>
      </c>
      <c r="W259" s="1509">
        <v>0.66057114722960986</v>
      </c>
      <c r="X259" s="1509">
        <v>0.67161758683733142</v>
      </c>
      <c r="Y259" s="1509">
        <v>0.67714080664119214</v>
      </c>
      <c r="Z259" s="1509">
        <v>0.68266402644505297</v>
      </c>
      <c r="AA259" s="1509">
        <v>0.69371046605277453</v>
      </c>
      <c r="AB259" s="1509">
        <v>0.69923368585663537</v>
      </c>
      <c r="AC259" s="1509">
        <v>0.71028012546435682</v>
      </c>
      <c r="AD259" s="1509">
        <v>0.72132656507207848</v>
      </c>
      <c r="AE259" s="1509">
        <v>0.7268497848759391</v>
      </c>
      <c r="AF259" s="1509">
        <v>0.73789622448366077</v>
      </c>
      <c r="AG259" s="1509">
        <v>0.74894266409138233</v>
      </c>
      <c r="AH259" s="1509">
        <v>0.75998910369910389</v>
      </c>
      <c r="AI259" s="1509">
        <v>0.77103554330682533</v>
      </c>
      <c r="AJ259" s="1509">
        <v>0.78208198291454711</v>
      </c>
      <c r="AK259" s="1509">
        <v>1.2572934664366833</v>
      </c>
      <c r="AL259" s="1509">
        <v>1.4378020817894539</v>
      </c>
      <c r="AM259" s="1509">
        <v>1.3604412466382663</v>
      </c>
      <c r="AN259" s="1509">
        <v>0.94785009282464361</v>
      </c>
      <c r="AO259" s="1509">
        <v>0.89627620272385189</v>
      </c>
      <c r="AP259" s="1509">
        <v>0.9220631477742478</v>
      </c>
      <c r="AQ259" s="1509">
        <v>0.9220631477742478</v>
      </c>
      <c r="AR259" s="1509">
        <v>0.94785009282464361</v>
      </c>
      <c r="AS259" s="1509">
        <v>0.89627620272385189</v>
      </c>
      <c r="AT259" s="1509">
        <v>0.9220631477742478</v>
      </c>
      <c r="AU259" s="1509">
        <v>0.9220631477742478</v>
      </c>
      <c r="AV259" s="1509">
        <v>0.89627620272385189</v>
      </c>
      <c r="AW259" s="1509">
        <v>0.94785009282464361</v>
      </c>
      <c r="AX259" s="1509">
        <v>0.89627620272385189</v>
      </c>
      <c r="AY259" s="1509">
        <v>0.94785009282464361</v>
      </c>
      <c r="AZ259" s="1509">
        <v>0.89627620272385189</v>
      </c>
      <c r="BA259" s="1509">
        <v>0.9220631477742478</v>
      </c>
      <c r="BB259" s="1509">
        <v>0.89627620272385189</v>
      </c>
      <c r="BC259" s="1509">
        <v>0.94785009282464361</v>
      </c>
      <c r="BD259" s="1509">
        <v>0.89627620272385189</v>
      </c>
      <c r="BE259" s="1509">
        <v>0.9220631477742478</v>
      </c>
      <c r="BF259" s="1509">
        <v>0.9220631477742478</v>
      </c>
      <c r="BG259" s="1509">
        <v>0.89627620272385189</v>
      </c>
      <c r="BH259" s="1509">
        <v>0.9220631477742478</v>
      </c>
      <c r="BI259" s="1509">
        <v>0.9220631477742478</v>
      </c>
      <c r="BJ259" s="1509">
        <v>0.9220631477742478</v>
      </c>
      <c r="BK259" s="1509">
        <v>0.89627620272385189</v>
      </c>
      <c r="BL259" s="1509">
        <v>0.9220631477742478</v>
      </c>
      <c r="BM259" s="1509">
        <v>0.89627620272385189</v>
      </c>
      <c r="BN259" s="1509">
        <v>0.9220631477742478</v>
      </c>
      <c r="BO259" s="1509">
        <v>0.9220631477742478</v>
      </c>
      <c r="BP259" s="1509">
        <v>0.89627620272385189</v>
      </c>
      <c r="BQ259" s="1509">
        <v>0.9220631477742478</v>
      </c>
      <c r="BR259" s="1509">
        <v>0.9220631477742478</v>
      </c>
      <c r="BS259" s="1509">
        <v>0.89627620272385189</v>
      </c>
      <c r="BT259" s="1509">
        <v>0.89627620272385189</v>
      </c>
      <c r="BU259" s="1509">
        <v>0.9220631477742478</v>
      </c>
      <c r="BV259" s="1509">
        <v>0.9220631477742478</v>
      </c>
      <c r="BW259" s="1509">
        <v>0.89627620272385189</v>
      </c>
      <c r="BX259" s="1509">
        <v>0.89627620272385189</v>
      </c>
      <c r="BY259" s="1509">
        <v>0.9220631477742478</v>
      </c>
      <c r="BZ259" s="1509">
        <v>0.9220631477742478</v>
      </c>
      <c r="CA259" s="1509">
        <v>0.89627620272385189</v>
      </c>
      <c r="CB259" s="1509">
        <v>0.89627620272385189</v>
      </c>
      <c r="CC259" s="1509">
        <v>0.9220631477742478</v>
      </c>
      <c r="CD259" s="1509">
        <v>0.89627620272385189</v>
      </c>
      <c r="CE259" s="1509">
        <v>0.89627620272385189</v>
      </c>
      <c r="CF259" s="1509">
        <v>0.9220631477742478</v>
      </c>
      <c r="CG259" s="1509">
        <v>0.89627620272385189</v>
      </c>
      <c r="CH259" s="1509">
        <v>0.9220631477742478</v>
      </c>
      <c r="CI259" s="1509">
        <v>0.89627620272385189</v>
      </c>
      <c r="CJ259" s="1509">
        <v>0.89627620272385189</v>
      </c>
      <c r="CK259" s="1509">
        <v>0.9220631477742478</v>
      </c>
      <c r="CL259" s="1509" t="s">
        <v>1890</v>
      </c>
      <c r="CM259" s="1509" t="s">
        <v>1890</v>
      </c>
      <c r="CN259" s="1509" t="s">
        <v>1890</v>
      </c>
      <c r="CO259" s="1509" t="s">
        <v>1890</v>
      </c>
      <c r="CP259" s="1510" t="s">
        <v>1890</v>
      </c>
      <c r="CQ259" s="1508" t="s">
        <v>1890</v>
      </c>
      <c r="CR259" s="1508" t="s">
        <v>1890</v>
      </c>
      <c r="CS259" s="1508" t="s">
        <v>1890</v>
      </c>
      <c r="CT259" s="1508" t="s">
        <v>1890</v>
      </c>
      <c r="CU259" s="1508" t="s">
        <v>1890</v>
      </c>
      <c r="CV259" s="1508" t="s">
        <v>1890</v>
      </c>
      <c r="CW259" s="1508" t="s">
        <v>1890</v>
      </c>
      <c r="CX259" s="1508" t="s">
        <v>1890</v>
      </c>
      <c r="CY259" s="1508" t="s">
        <v>1890</v>
      </c>
      <c r="CZ259" s="1508" t="s">
        <v>1890</v>
      </c>
      <c r="DA259" s="1508" t="s">
        <v>1890</v>
      </c>
      <c r="DB259" s="1508" t="s">
        <v>1890</v>
      </c>
      <c r="DC259" s="1508" t="s">
        <v>1890</v>
      </c>
      <c r="DD259" s="1508" t="s">
        <v>1890</v>
      </c>
      <c r="DE259" s="1508" t="s">
        <v>1890</v>
      </c>
      <c r="DF259" s="1508" t="s">
        <v>1890</v>
      </c>
      <c r="DG259" s="1508" t="s">
        <v>1890</v>
      </c>
      <c r="DH259" s="1508" t="s">
        <v>1890</v>
      </c>
      <c r="DI259" s="1508" t="s">
        <v>1890</v>
      </c>
      <c r="DJ259" s="1508" t="s">
        <v>1890</v>
      </c>
      <c r="DK259" s="1508" t="s">
        <v>1890</v>
      </c>
      <c r="DL259" s="1508" t="s">
        <v>1890</v>
      </c>
      <c r="DM259" s="1508" t="s">
        <v>1890</v>
      </c>
      <c r="DN259" s="1508" t="s">
        <v>1890</v>
      </c>
      <c r="DO259" s="1508" t="s">
        <v>1890</v>
      </c>
      <c r="DP259" s="1508" t="s">
        <v>1890</v>
      </c>
      <c r="DQ259" s="1508" t="s">
        <v>1890</v>
      </c>
      <c r="DR259" s="1508" t="s">
        <v>1890</v>
      </c>
      <c r="DS259" s="1508" t="s">
        <v>1890</v>
      </c>
      <c r="DT259" s="1233" t="s">
        <v>1890</v>
      </c>
      <c r="DU259" s="1233" t="s">
        <v>1890</v>
      </c>
      <c r="DV259" s="1233" t="s">
        <v>1890</v>
      </c>
      <c r="DW259" s="1233" t="s">
        <v>1890</v>
      </c>
      <c r="DX259" s="1233" t="s">
        <v>1890</v>
      </c>
      <c r="DY259" s="1233" t="s">
        <v>1890</v>
      </c>
    </row>
    <row r="260" spans="2:129" x14ac:dyDescent="0.25">
      <c r="B260" s="1668"/>
      <c r="C260" s="1505" t="s">
        <v>1627</v>
      </c>
      <c r="D260" s="1439" t="s">
        <v>1759</v>
      </c>
      <c r="E260" s="1267" t="s">
        <v>812</v>
      </c>
      <c r="F260" s="1438" t="s">
        <v>1890</v>
      </c>
      <c r="G260" s="1438" t="s">
        <v>1890</v>
      </c>
      <c r="H260" s="1439" t="s">
        <v>84</v>
      </c>
      <c r="I260" s="1476" t="s">
        <v>1890</v>
      </c>
      <c r="J260" s="1477" t="s">
        <v>1890</v>
      </c>
      <c r="K260" s="1477" t="s">
        <v>1890</v>
      </c>
      <c r="L260" s="1477" t="s">
        <v>1890</v>
      </c>
      <c r="M260" s="1477" t="s">
        <v>1890</v>
      </c>
      <c r="N260" s="1509" t="s">
        <v>1890</v>
      </c>
      <c r="O260" s="1509">
        <v>2.3193987374875134</v>
      </c>
      <c r="P260" s="1509">
        <v>2.4358357246404543</v>
      </c>
      <c r="Q260" s="1509">
        <v>2.5450200719989815</v>
      </c>
      <c r="R260" s="1509">
        <v>2.6510784009999604</v>
      </c>
      <c r="S260" s="1509">
        <v>2.7540107116433914</v>
      </c>
      <c r="T260" s="1509">
        <v>2.8824373438985864</v>
      </c>
      <c r="U260" s="1509">
        <v>2.8615542192160155</v>
      </c>
      <c r="V260" s="1509">
        <v>3.1012916802806685</v>
      </c>
      <c r="W260" s="1509">
        <v>3.077282270697375</v>
      </c>
      <c r="X260" s="1509">
        <v>3.2790208036337209</v>
      </c>
      <c r="Y260" s="1509">
        <v>3.363196204502338</v>
      </c>
      <c r="Z260" s="1509">
        <v>3.4442455870134063</v>
      </c>
      <c r="AA260" s="1509">
        <v>3.6303534950756617</v>
      </c>
      <c r="AB260" s="1509">
        <v>3.703587565149685</v>
      </c>
      <c r="AC260" s="1509">
        <v>3.8787538758741706</v>
      </c>
      <c r="AD260" s="1509">
        <v>4.0476681498835605</v>
      </c>
      <c r="AE260" s="1509">
        <v>4.1083976134410412</v>
      </c>
      <c r="AF260" s="1509">
        <v>4.266370290112663</v>
      </c>
      <c r="AG260" s="1509">
        <v>4.4180906635260122</v>
      </c>
      <c r="AH260" s="1509">
        <v>4.5635587336810923</v>
      </c>
      <c r="AI260" s="1509">
        <v>4.7027747671210749</v>
      </c>
      <c r="AJ260" s="1509">
        <v>4.8357382307596106</v>
      </c>
      <c r="AK260" s="1509">
        <v>4.9624496576830506</v>
      </c>
      <c r="AL260" s="1509">
        <v>4.9624496576830506</v>
      </c>
      <c r="AM260" s="1509">
        <v>4.9624496576830506</v>
      </c>
      <c r="AN260" s="1509">
        <v>4.9624496576830506</v>
      </c>
      <c r="AO260" s="1509">
        <v>4.9624496576830497</v>
      </c>
      <c r="AP260" s="1509">
        <v>4.9624496576830506</v>
      </c>
      <c r="AQ260" s="1509">
        <v>4.9624496576830506</v>
      </c>
      <c r="AR260" s="1509">
        <v>4.9624496576830506</v>
      </c>
      <c r="AS260" s="1509">
        <v>4.9624496576830497</v>
      </c>
      <c r="AT260" s="1509">
        <v>4.9624496576830506</v>
      </c>
      <c r="AU260" s="1509">
        <v>4.9624496576830506</v>
      </c>
      <c r="AV260" s="1509">
        <v>4.9624496576830497</v>
      </c>
      <c r="AW260" s="1509">
        <v>4.9624496576830506</v>
      </c>
      <c r="AX260" s="1509">
        <v>4.9624496576830497</v>
      </c>
      <c r="AY260" s="1509">
        <v>4.9624496576830506</v>
      </c>
      <c r="AZ260" s="1509">
        <v>4.9624496576830497</v>
      </c>
      <c r="BA260" s="1509">
        <v>4.9624496576830506</v>
      </c>
      <c r="BB260" s="1509">
        <v>4.9624496576830497</v>
      </c>
      <c r="BC260" s="1509">
        <v>4.9624496576830506</v>
      </c>
      <c r="BD260" s="1509">
        <v>4.9624496576830497</v>
      </c>
      <c r="BE260" s="1509">
        <v>4.9624496576830506</v>
      </c>
      <c r="BF260" s="1509">
        <v>4.9624496576830506</v>
      </c>
      <c r="BG260" s="1509">
        <v>4.9624496576830497</v>
      </c>
      <c r="BH260" s="1509">
        <v>4.9624496576830506</v>
      </c>
      <c r="BI260" s="1509">
        <v>4.9624496576830506</v>
      </c>
      <c r="BJ260" s="1509">
        <v>4.9624496576830506</v>
      </c>
      <c r="BK260" s="1509">
        <v>4.9624496576830497</v>
      </c>
      <c r="BL260" s="1509">
        <v>4.9624496576830506</v>
      </c>
      <c r="BM260" s="1509">
        <v>4.9624496576830497</v>
      </c>
      <c r="BN260" s="1509">
        <v>4.9624496576830506</v>
      </c>
      <c r="BO260" s="1509">
        <v>4.9624496576830506</v>
      </c>
      <c r="BP260" s="1509">
        <v>4.9624496576830497</v>
      </c>
      <c r="BQ260" s="1509">
        <v>4.9624496576830506</v>
      </c>
      <c r="BR260" s="1509">
        <v>4.9624496576830506</v>
      </c>
      <c r="BS260" s="1509">
        <v>4.9624496576830497</v>
      </c>
      <c r="BT260" s="1509">
        <v>4.9624496576830497</v>
      </c>
      <c r="BU260" s="1509">
        <v>4.9624496576830506</v>
      </c>
      <c r="BV260" s="1509">
        <v>4.9624496576830506</v>
      </c>
      <c r="BW260" s="1509">
        <v>4.9624496576830497</v>
      </c>
      <c r="BX260" s="1509">
        <v>4.9624496576830497</v>
      </c>
      <c r="BY260" s="1509">
        <v>4.9624496576830506</v>
      </c>
      <c r="BZ260" s="1509">
        <v>4.9624496576830506</v>
      </c>
      <c r="CA260" s="1509">
        <v>4.9624496576830497</v>
      </c>
      <c r="CB260" s="1509">
        <v>4.9624496576830497</v>
      </c>
      <c r="CC260" s="1509">
        <v>4.9624496576830506</v>
      </c>
      <c r="CD260" s="1509">
        <v>4.9624496576830497</v>
      </c>
      <c r="CE260" s="1509">
        <v>4.9624496576830497</v>
      </c>
      <c r="CF260" s="1509">
        <v>4.9624496576830506</v>
      </c>
      <c r="CG260" s="1509">
        <v>4.9624496576830497</v>
      </c>
      <c r="CH260" s="1509">
        <v>4.9624496576830506</v>
      </c>
      <c r="CI260" s="1509">
        <v>4.9624496576830497</v>
      </c>
      <c r="CJ260" s="1509">
        <v>4.9624496576830497</v>
      </c>
      <c r="CK260" s="1509">
        <v>4.9624496576830506</v>
      </c>
      <c r="CL260" s="1509" t="s">
        <v>1890</v>
      </c>
      <c r="CM260" s="1509" t="s">
        <v>1890</v>
      </c>
      <c r="CN260" s="1509" t="s">
        <v>1890</v>
      </c>
      <c r="CO260" s="1509" t="s">
        <v>1890</v>
      </c>
      <c r="CP260" s="1510" t="s">
        <v>1890</v>
      </c>
      <c r="CQ260" s="1508" t="s">
        <v>1890</v>
      </c>
      <c r="CR260" s="1508" t="s">
        <v>1890</v>
      </c>
      <c r="CS260" s="1508" t="s">
        <v>1890</v>
      </c>
      <c r="CT260" s="1508" t="s">
        <v>1890</v>
      </c>
      <c r="CU260" s="1508" t="s">
        <v>1890</v>
      </c>
      <c r="CV260" s="1508" t="s">
        <v>1890</v>
      </c>
      <c r="CW260" s="1508" t="s">
        <v>1890</v>
      </c>
      <c r="CX260" s="1508" t="s">
        <v>1890</v>
      </c>
      <c r="CY260" s="1508" t="s">
        <v>1890</v>
      </c>
      <c r="CZ260" s="1508" t="s">
        <v>1890</v>
      </c>
      <c r="DA260" s="1508" t="s">
        <v>1890</v>
      </c>
      <c r="DB260" s="1508" t="s">
        <v>1890</v>
      </c>
      <c r="DC260" s="1508" t="s">
        <v>1890</v>
      </c>
      <c r="DD260" s="1508" t="s">
        <v>1890</v>
      </c>
      <c r="DE260" s="1508" t="s">
        <v>1890</v>
      </c>
      <c r="DF260" s="1508" t="s">
        <v>1890</v>
      </c>
      <c r="DG260" s="1508" t="s">
        <v>1890</v>
      </c>
      <c r="DH260" s="1508" t="s">
        <v>1890</v>
      </c>
      <c r="DI260" s="1508" t="s">
        <v>1890</v>
      </c>
      <c r="DJ260" s="1508" t="s">
        <v>1890</v>
      </c>
      <c r="DK260" s="1508" t="s">
        <v>1890</v>
      </c>
      <c r="DL260" s="1508" t="s">
        <v>1890</v>
      </c>
      <c r="DM260" s="1508" t="s">
        <v>1890</v>
      </c>
      <c r="DN260" s="1508" t="s">
        <v>1890</v>
      </c>
      <c r="DO260" s="1508" t="s">
        <v>1890</v>
      </c>
      <c r="DP260" s="1508" t="s">
        <v>1890</v>
      </c>
      <c r="DQ260" s="1508" t="s">
        <v>1890</v>
      </c>
      <c r="DR260" s="1508" t="s">
        <v>1890</v>
      </c>
      <c r="DS260" s="1508" t="s">
        <v>1890</v>
      </c>
      <c r="DT260" s="1233" t="s">
        <v>1890</v>
      </c>
      <c r="DU260" s="1233" t="s">
        <v>1890</v>
      </c>
      <c r="DV260" s="1233" t="s">
        <v>1890</v>
      </c>
      <c r="DW260" s="1233" t="s">
        <v>1890</v>
      </c>
      <c r="DX260" s="1233" t="s">
        <v>1890</v>
      </c>
      <c r="DY260" s="1233" t="s">
        <v>1890</v>
      </c>
    </row>
    <row r="261" spans="2:129" x14ac:dyDescent="0.25">
      <c r="B261" s="1668"/>
      <c r="C261" s="1505" t="s">
        <v>1627</v>
      </c>
      <c r="D261" s="1439" t="s">
        <v>1759</v>
      </c>
      <c r="E261" s="1267" t="s">
        <v>813</v>
      </c>
      <c r="F261" s="1438" t="s">
        <v>1890</v>
      </c>
      <c r="G261" s="1438" t="s">
        <v>1890</v>
      </c>
      <c r="H261" s="1439" t="s">
        <v>84</v>
      </c>
      <c r="I261" s="1476" t="s">
        <v>1890</v>
      </c>
      <c r="J261" s="1477" t="s">
        <v>1890</v>
      </c>
      <c r="K261" s="1477" t="s">
        <v>1890</v>
      </c>
      <c r="L261" s="1477" t="s">
        <v>1890</v>
      </c>
      <c r="M261" s="1477" t="s">
        <v>1890</v>
      </c>
      <c r="N261" s="1509" t="s">
        <v>1890</v>
      </c>
      <c r="O261" s="1509">
        <v>9.1348319218986524E-3</v>
      </c>
      <c r="P261" s="1509">
        <v>2.7992695569704368E-2</v>
      </c>
      <c r="Q261" s="1509">
        <v>4.7593080203372939E-2</v>
      </c>
      <c r="R261" s="1509">
        <v>6.7502107200750394E-2</v>
      </c>
      <c r="S261" s="1509">
        <v>8.7719776561836743E-2</v>
      </c>
      <c r="T261" s="1509">
        <v>0.10809176710477754</v>
      </c>
      <c r="U261" s="1509">
        <v>0.12846375764771834</v>
      </c>
      <c r="V261" s="1509">
        <v>0.14892163425860916</v>
      </c>
      <c r="W261" s="1509">
        <v>0.16946539693745005</v>
      </c>
      <c r="X261" s="1509">
        <v>0.19018093175219095</v>
      </c>
      <c r="Y261" s="1509">
        <v>0.21115412477078202</v>
      </c>
      <c r="Z261" s="1509">
        <v>0.23229908992527312</v>
      </c>
      <c r="AA261" s="1509">
        <v>0.25370171328361429</v>
      </c>
      <c r="AB261" s="1509">
        <v>0.27536199484580565</v>
      </c>
      <c r="AC261" s="1509">
        <v>0.29727993461184704</v>
      </c>
      <c r="AD261" s="1509">
        <v>0.31954141864968866</v>
      </c>
      <c r="AE261" s="1509">
        <v>0.34206056089138037</v>
      </c>
      <c r="AF261" s="1509">
        <v>0.36483736133692207</v>
      </c>
      <c r="AG261" s="1509">
        <v>0.38795770605426405</v>
      </c>
      <c r="AH261" s="1509">
        <v>0.41142159504340609</v>
      </c>
      <c r="AI261" s="1509">
        <v>0.43522902830434829</v>
      </c>
      <c r="AJ261" s="1509">
        <v>0.45938000583709065</v>
      </c>
      <c r="AK261" s="1509">
        <v>0.49109229407450233</v>
      </c>
      <c r="AL261" s="1509">
        <v>0.53300102984941866</v>
      </c>
      <c r="AM261" s="1509">
        <v>0.57651371360646975</v>
      </c>
      <c r="AN261" s="1509">
        <v>0.61240764393511815</v>
      </c>
      <c r="AO261" s="1509">
        <v>0.64108380783089725</v>
      </c>
      <c r="AP261" s="1509">
        <v>0.66935898473114264</v>
      </c>
      <c r="AQ261" s="1509">
        <v>0.69803514862692184</v>
      </c>
      <c r="AR261" s="1509">
        <v>0.72711229951823464</v>
      </c>
      <c r="AS261" s="1509">
        <v>0.75578846341401384</v>
      </c>
      <c r="AT261" s="1509">
        <v>0.78406364031425935</v>
      </c>
      <c r="AU261" s="1509">
        <v>0.81273980421003844</v>
      </c>
      <c r="AV261" s="1509">
        <v>0.84101498111028394</v>
      </c>
      <c r="AW261" s="1509">
        <v>0.86969114500606315</v>
      </c>
      <c r="AX261" s="1509">
        <v>0.89836730890184235</v>
      </c>
      <c r="AY261" s="1509">
        <v>0.92704347279762134</v>
      </c>
      <c r="AZ261" s="1509">
        <v>0.95571963669340054</v>
      </c>
      <c r="BA261" s="1509">
        <v>0.98399481359364604</v>
      </c>
      <c r="BB261" s="1509">
        <v>1.0122699904938917</v>
      </c>
      <c r="BC261" s="1509">
        <v>1.0409461543896708</v>
      </c>
      <c r="BD261" s="1509">
        <v>1.0696223182854498</v>
      </c>
      <c r="BE261" s="1509">
        <v>1.0978974951856955</v>
      </c>
      <c r="BF261" s="1509">
        <v>1.1265736590814746</v>
      </c>
      <c r="BG261" s="1509">
        <v>1.1548488359817199</v>
      </c>
      <c r="BH261" s="1509">
        <v>1.1831240128819656</v>
      </c>
      <c r="BI261" s="1509">
        <v>1.2118001767777447</v>
      </c>
      <c r="BJ261" s="1509">
        <v>1.240476340673524</v>
      </c>
      <c r="BK261" s="1509">
        <v>1.2687515175737691</v>
      </c>
      <c r="BL261" s="1509">
        <v>1.297026694474015</v>
      </c>
      <c r="BM261" s="1509">
        <v>1.3253018713742601</v>
      </c>
      <c r="BN261" s="1509">
        <v>1.353577048274506</v>
      </c>
      <c r="BO261" s="1509">
        <v>1.3822532121702849</v>
      </c>
      <c r="BP261" s="1509">
        <v>1.4105283890705305</v>
      </c>
      <c r="BQ261" s="1509">
        <v>1.4388035659707759</v>
      </c>
      <c r="BR261" s="1509">
        <v>1.4674797298665552</v>
      </c>
      <c r="BS261" s="1509">
        <v>1.4957549067668003</v>
      </c>
      <c r="BT261" s="1509">
        <v>1.5236290966715123</v>
      </c>
      <c r="BU261" s="1509">
        <v>1.5519042735717581</v>
      </c>
      <c r="BV261" s="1509">
        <v>1.5805804374675372</v>
      </c>
      <c r="BW261" s="1509">
        <v>1.6088556143677826</v>
      </c>
      <c r="BX261" s="1509">
        <v>1.6367298042724943</v>
      </c>
      <c r="BY261" s="1509">
        <v>1.6650049811727401</v>
      </c>
      <c r="BZ261" s="1509">
        <v>1.693681145068519</v>
      </c>
      <c r="CA261" s="1509">
        <v>1.7219563219687646</v>
      </c>
      <c r="CB261" s="1509">
        <v>1.7498305118734763</v>
      </c>
      <c r="CC261" s="1509">
        <v>1.7781056887737219</v>
      </c>
      <c r="CD261" s="1509">
        <v>1.8063808656739675</v>
      </c>
      <c r="CE261" s="1509">
        <v>1.8342550555786792</v>
      </c>
      <c r="CF261" s="1509">
        <v>1.8625302324789248</v>
      </c>
      <c r="CG261" s="1509">
        <v>1.89080540937917</v>
      </c>
      <c r="CH261" s="1509">
        <v>1.9190805862794158</v>
      </c>
      <c r="CI261" s="1509">
        <v>1.947355763179661</v>
      </c>
      <c r="CJ261" s="1509">
        <v>1.9752299530843729</v>
      </c>
      <c r="CK261" s="1509">
        <v>2.0035051299846187</v>
      </c>
      <c r="CL261" s="1509">
        <v>2.017843211932508</v>
      </c>
      <c r="CM261" s="1509">
        <v>2.017843211932508</v>
      </c>
      <c r="CN261" s="1509">
        <v>2.017843211932508</v>
      </c>
      <c r="CO261" s="1509">
        <v>2.017843211932508</v>
      </c>
      <c r="CP261" s="1510">
        <v>2.017843211932508</v>
      </c>
      <c r="CQ261" s="1508" t="s">
        <v>1890</v>
      </c>
      <c r="CR261" s="1508" t="s">
        <v>1890</v>
      </c>
      <c r="CS261" s="1508" t="s">
        <v>1890</v>
      </c>
      <c r="CT261" s="1508" t="s">
        <v>1890</v>
      </c>
      <c r="CU261" s="1508" t="s">
        <v>1890</v>
      </c>
      <c r="CV261" s="1508" t="s">
        <v>1890</v>
      </c>
      <c r="CW261" s="1508" t="s">
        <v>1890</v>
      </c>
      <c r="CX261" s="1508" t="s">
        <v>1890</v>
      </c>
      <c r="CY261" s="1508" t="s">
        <v>1890</v>
      </c>
      <c r="CZ261" s="1508" t="s">
        <v>1890</v>
      </c>
      <c r="DA261" s="1508" t="s">
        <v>1890</v>
      </c>
      <c r="DB261" s="1508" t="s">
        <v>1890</v>
      </c>
      <c r="DC261" s="1508" t="s">
        <v>1890</v>
      </c>
      <c r="DD261" s="1508" t="s">
        <v>1890</v>
      </c>
      <c r="DE261" s="1508" t="s">
        <v>1890</v>
      </c>
      <c r="DF261" s="1508" t="s">
        <v>1890</v>
      </c>
      <c r="DG261" s="1508" t="s">
        <v>1890</v>
      </c>
      <c r="DH261" s="1508" t="s">
        <v>1890</v>
      </c>
      <c r="DI261" s="1508" t="s">
        <v>1890</v>
      </c>
      <c r="DJ261" s="1508" t="s">
        <v>1890</v>
      </c>
      <c r="DK261" s="1508" t="s">
        <v>1890</v>
      </c>
      <c r="DL261" s="1508" t="s">
        <v>1890</v>
      </c>
      <c r="DM261" s="1508" t="s">
        <v>1890</v>
      </c>
      <c r="DN261" s="1508" t="s">
        <v>1890</v>
      </c>
      <c r="DO261" s="1508" t="s">
        <v>1890</v>
      </c>
      <c r="DP261" s="1508" t="s">
        <v>1890</v>
      </c>
      <c r="DQ261" s="1508" t="s">
        <v>1890</v>
      </c>
      <c r="DR261" s="1508" t="s">
        <v>1890</v>
      </c>
      <c r="DS261" s="1508" t="s">
        <v>1890</v>
      </c>
      <c r="DT261" s="1233" t="s">
        <v>1890</v>
      </c>
      <c r="DU261" s="1233" t="s">
        <v>1890</v>
      </c>
      <c r="DV261" s="1233" t="s">
        <v>1890</v>
      </c>
      <c r="DW261" s="1233" t="s">
        <v>1890</v>
      </c>
      <c r="DX261" s="1233" t="s">
        <v>1890</v>
      </c>
      <c r="DY261" s="1233" t="s">
        <v>1890</v>
      </c>
    </row>
    <row r="262" spans="2:129" x14ac:dyDescent="0.25">
      <c r="B262" s="1668"/>
      <c r="C262" s="1505" t="s">
        <v>1627</v>
      </c>
      <c r="D262" s="1439" t="s">
        <v>1759</v>
      </c>
      <c r="E262" s="1267" t="s">
        <v>831</v>
      </c>
      <c r="F262" s="1438" t="s">
        <v>1890</v>
      </c>
      <c r="G262" s="1438" t="s">
        <v>1890</v>
      </c>
      <c r="H262" s="1439" t="s">
        <v>84</v>
      </c>
      <c r="I262" s="1476" t="s">
        <v>1890</v>
      </c>
      <c r="J262" s="1477" t="s">
        <v>1890</v>
      </c>
      <c r="K262" s="1477" t="s">
        <v>1890</v>
      </c>
      <c r="L262" s="1477" t="s">
        <v>1890</v>
      </c>
      <c r="M262" s="1477" t="s">
        <v>1890</v>
      </c>
      <c r="N262" s="1509" t="s">
        <v>1890</v>
      </c>
      <c r="O262" s="1509">
        <v>3.5000000000000003E-2</v>
      </c>
      <c r="P262" s="1509">
        <v>3.5000000000000003E-2</v>
      </c>
      <c r="Q262" s="1509">
        <v>3.5000000000000003E-2</v>
      </c>
      <c r="R262" s="1509">
        <v>3.5000000000000003E-2</v>
      </c>
      <c r="S262" s="1509">
        <v>3.5000000000000003E-2</v>
      </c>
      <c r="T262" s="1509">
        <v>3.5000000000000003E-2</v>
      </c>
      <c r="U262" s="1509">
        <v>3.5000000000000003E-2</v>
      </c>
      <c r="V262" s="1509">
        <v>3.5000000000000003E-2</v>
      </c>
      <c r="W262" s="1509">
        <v>3.5000000000000003E-2</v>
      </c>
      <c r="X262" s="1509">
        <v>3.5000000000000003E-2</v>
      </c>
      <c r="Y262" s="1509">
        <v>3.5000000000000003E-2</v>
      </c>
      <c r="Z262" s="1509">
        <v>3.5000000000000003E-2</v>
      </c>
      <c r="AA262" s="1509">
        <v>3.5000000000000003E-2</v>
      </c>
      <c r="AB262" s="1509">
        <v>3.5000000000000003E-2</v>
      </c>
      <c r="AC262" s="1509">
        <v>3.5000000000000003E-2</v>
      </c>
      <c r="AD262" s="1509">
        <v>3.5000000000000003E-2</v>
      </c>
      <c r="AE262" s="1509">
        <v>3.5000000000000003E-2</v>
      </c>
      <c r="AF262" s="1509">
        <v>3.5000000000000003E-2</v>
      </c>
      <c r="AG262" s="1509">
        <v>3.5000000000000003E-2</v>
      </c>
      <c r="AH262" s="1509">
        <v>3.5000000000000003E-2</v>
      </c>
      <c r="AI262" s="1509">
        <v>3.5000000000000003E-2</v>
      </c>
      <c r="AJ262" s="1509">
        <v>3.5000000000000003E-2</v>
      </c>
      <c r="AK262" s="1509">
        <v>3.5000000000000003E-2</v>
      </c>
      <c r="AL262" s="1509">
        <v>3.5000000000000003E-2</v>
      </c>
      <c r="AM262" s="1509">
        <v>3.5000000000000003E-2</v>
      </c>
      <c r="AN262" s="1509">
        <v>3.5000000000000003E-2</v>
      </c>
      <c r="AO262" s="1509">
        <v>3.5000000000000003E-2</v>
      </c>
      <c r="AP262" s="1509">
        <v>3.5000000000000003E-2</v>
      </c>
      <c r="AQ262" s="1509">
        <v>3.5000000000000003E-2</v>
      </c>
      <c r="AR262" s="1509">
        <v>3.5000000000000003E-2</v>
      </c>
      <c r="AS262" s="1509">
        <v>0.03</v>
      </c>
      <c r="AT262" s="1509">
        <v>0.03</v>
      </c>
      <c r="AU262" s="1509">
        <v>0.03</v>
      </c>
      <c r="AV262" s="1509">
        <v>0.03</v>
      </c>
      <c r="AW262" s="1509">
        <v>0.03</v>
      </c>
      <c r="AX262" s="1509">
        <v>0.03</v>
      </c>
      <c r="AY262" s="1509">
        <v>0.03</v>
      </c>
      <c r="AZ262" s="1509">
        <v>0.03</v>
      </c>
      <c r="BA262" s="1509">
        <v>0.03</v>
      </c>
      <c r="BB262" s="1509">
        <v>0.03</v>
      </c>
      <c r="BC262" s="1509">
        <v>0.03</v>
      </c>
      <c r="BD262" s="1509">
        <v>0.03</v>
      </c>
      <c r="BE262" s="1509">
        <v>0.03</v>
      </c>
      <c r="BF262" s="1509">
        <v>0.03</v>
      </c>
      <c r="BG262" s="1509">
        <v>0.03</v>
      </c>
      <c r="BH262" s="1509">
        <v>0.03</v>
      </c>
      <c r="BI262" s="1509">
        <v>0.03</v>
      </c>
      <c r="BJ262" s="1509">
        <v>0.03</v>
      </c>
      <c r="BK262" s="1509">
        <v>0.03</v>
      </c>
      <c r="BL262" s="1509">
        <v>0.03</v>
      </c>
      <c r="BM262" s="1509">
        <v>0.03</v>
      </c>
      <c r="BN262" s="1509">
        <v>0.03</v>
      </c>
      <c r="BO262" s="1509">
        <v>0.03</v>
      </c>
      <c r="BP262" s="1509">
        <v>0.03</v>
      </c>
      <c r="BQ262" s="1509">
        <v>0.03</v>
      </c>
      <c r="BR262" s="1509">
        <v>0.03</v>
      </c>
      <c r="BS262" s="1509">
        <v>0.03</v>
      </c>
      <c r="BT262" s="1509">
        <v>0.03</v>
      </c>
      <c r="BU262" s="1509">
        <v>0.03</v>
      </c>
      <c r="BV262" s="1509">
        <v>0.03</v>
      </c>
      <c r="BW262" s="1509">
        <v>0.03</v>
      </c>
      <c r="BX262" s="1509">
        <v>0.03</v>
      </c>
      <c r="BY262" s="1509">
        <v>0.03</v>
      </c>
      <c r="BZ262" s="1509">
        <v>0.03</v>
      </c>
      <c r="CA262" s="1509">
        <v>0.03</v>
      </c>
      <c r="CB262" s="1509">
        <v>0.03</v>
      </c>
      <c r="CC262" s="1509">
        <v>0.03</v>
      </c>
      <c r="CD262" s="1509">
        <v>0.03</v>
      </c>
      <c r="CE262" s="1509">
        <v>0.03</v>
      </c>
      <c r="CF262" s="1509">
        <v>0.03</v>
      </c>
      <c r="CG262" s="1509">
        <v>0.03</v>
      </c>
      <c r="CH262" s="1509">
        <v>0.03</v>
      </c>
      <c r="CI262" s="1509">
        <v>0.03</v>
      </c>
      <c r="CJ262" s="1509">
        <v>0.03</v>
      </c>
      <c r="CK262" s="1509">
        <v>0.03</v>
      </c>
      <c r="CL262" s="1509">
        <v>2.5000000000000001E-2</v>
      </c>
      <c r="CM262" s="1509">
        <v>2.5000000000000001E-2</v>
      </c>
      <c r="CN262" s="1509">
        <v>2.5000000000000001E-2</v>
      </c>
      <c r="CO262" s="1509">
        <v>2.5000000000000001E-2</v>
      </c>
      <c r="CP262" s="1510">
        <v>2.5000000000000001E-2</v>
      </c>
      <c r="CQ262" s="1508" t="s">
        <v>1890</v>
      </c>
      <c r="CR262" s="1508" t="s">
        <v>1890</v>
      </c>
      <c r="CS262" s="1508" t="s">
        <v>1890</v>
      </c>
      <c r="CT262" s="1508" t="s">
        <v>1890</v>
      </c>
      <c r="CU262" s="1508" t="s">
        <v>1890</v>
      </c>
      <c r="CV262" s="1508" t="s">
        <v>1890</v>
      </c>
      <c r="CW262" s="1508" t="s">
        <v>1890</v>
      </c>
      <c r="CX262" s="1508" t="s">
        <v>1890</v>
      </c>
      <c r="CY262" s="1508" t="s">
        <v>1890</v>
      </c>
      <c r="CZ262" s="1508" t="s">
        <v>1890</v>
      </c>
      <c r="DA262" s="1508" t="s">
        <v>1890</v>
      </c>
      <c r="DB262" s="1508" t="s">
        <v>1890</v>
      </c>
      <c r="DC262" s="1508" t="s">
        <v>1890</v>
      </c>
      <c r="DD262" s="1508" t="s">
        <v>1890</v>
      </c>
      <c r="DE262" s="1508" t="s">
        <v>1890</v>
      </c>
      <c r="DF262" s="1508" t="s">
        <v>1890</v>
      </c>
      <c r="DG262" s="1508" t="s">
        <v>1890</v>
      </c>
      <c r="DH262" s="1508" t="s">
        <v>1890</v>
      </c>
      <c r="DI262" s="1508" t="s">
        <v>1890</v>
      </c>
      <c r="DJ262" s="1508" t="s">
        <v>1890</v>
      </c>
      <c r="DK262" s="1508" t="s">
        <v>1890</v>
      </c>
      <c r="DL262" s="1508" t="s">
        <v>1890</v>
      </c>
      <c r="DM262" s="1508" t="s">
        <v>1890</v>
      </c>
      <c r="DN262" s="1508" t="s">
        <v>1890</v>
      </c>
      <c r="DO262" s="1508" t="s">
        <v>1890</v>
      </c>
      <c r="DP262" s="1508" t="s">
        <v>1890</v>
      </c>
      <c r="DQ262" s="1508" t="s">
        <v>1890</v>
      </c>
      <c r="DR262" s="1508" t="s">
        <v>1890</v>
      </c>
      <c r="DS262" s="1508" t="s">
        <v>1890</v>
      </c>
      <c r="DT262" s="1233" t="s">
        <v>1890</v>
      </c>
      <c r="DU262" s="1233" t="s">
        <v>1890</v>
      </c>
      <c r="DV262" s="1233" t="s">
        <v>1890</v>
      </c>
      <c r="DW262" s="1233" t="s">
        <v>1890</v>
      </c>
      <c r="DX262" s="1233" t="s">
        <v>1890</v>
      </c>
      <c r="DY262" s="1233" t="s">
        <v>1890</v>
      </c>
    </row>
    <row r="263" spans="2:129" x14ac:dyDescent="0.25">
      <c r="B263" s="1668"/>
      <c r="C263" s="1505" t="s">
        <v>1627</v>
      </c>
      <c r="D263" s="1439" t="s">
        <v>1759</v>
      </c>
      <c r="E263" s="1267" t="s">
        <v>814</v>
      </c>
      <c r="F263" s="1438" t="s">
        <v>1890</v>
      </c>
      <c r="G263" s="1438" t="s">
        <v>1890</v>
      </c>
      <c r="H263" s="1439" t="s">
        <v>84</v>
      </c>
      <c r="I263" s="1476" t="s">
        <v>1890</v>
      </c>
      <c r="J263" s="1477" t="s">
        <v>1890</v>
      </c>
      <c r="K263" s="1477" t="s">
        <v>1890</v>
      </c>
      <c r="L263" s="1477" t="s">
        <v>1890</v>
      </c>
      <c r="M263" s="1477" t="s">
        <v>1890</v>
      </c>
      <c r="N263" s="1509" t="s">
        <v>1890</v>
      </c>
      <c r="O263" s="1509">
        <v>0.96618357487922713</v>
      </c>
      <c r="P263" s="1509">
        <v>0.93351070036640305</v>
      </c>
      <c r="Q263" s="1509">
        <v>0.90194270566802237</v>
      </c>
      <c r="R263" s="1509">
        <v>0.87144222769857238</v>
      </c>
      <c r="S263" s="1509">
        <v>0.84197316685852408</v>
      </c>
      <c r="T263" s="1509">
        <v>0.81350064430775282</v>
      </c>
      <c r="U263" s="1509">
        <v>0.78599096068381924</v>
      </c>
      <c r="V263" s="1509">
        <v>0.75941155621625056</v>
      </c>
      <c r="W263" s="1509">
        <v>0.73373097218961414</v>
      </c>
      <c r="X263" s="1509">
        <v>0.70891881370977217</v>
      </c>
      <c r="Y263" s="1509">
        <v>0.68494571372924851</v>
      </c>
      <c r="Z263" s="1509">
        <v>0.66178329828912907</v>
      </c>
      <c r="AA263" s="1509">
        <v>0.63940415293635666</v>
      </c>
      <c r="AB263" s="1509">
        <v>0.61778179027667313</v>
      </c>
      <c r="AC263" s="1509">
        <v>0.59689061862480497</v>
      </c>
      <c r="AD263" s="1509">
        <v>0.57670591171478747</v>
      </c>
      <c r="AE263" s="1509">
        <v>0.55720377943457733</v>
      </c>
      <c r="AF263" s="1509">
        <v>0.53836113955031628</v>
      </c>
      <c r="AG263" s="1509">
        <v>0.520155690386779</v>
      </c>
      <c r="AH263" s="1509">
        <v>0.50256588443167061</v>
      </c>
      <c r="AI263" s="1509">
        <v>0.48557090283253201</v>
      </c>
      <c r="AJ263" s="1509">
        <v>0.46915063075606961</v>
      </c>
      <c r="AK263" s="1509">
        <v>0.45328563358074364</v>
      </c>
      <c r="AL263" s="1509">
        <v>0.43795713389443836</v>
      </c>
      <c r="AM263" s="1509">
        <v>0.42314698926998878</v>
      </c>
      <c r="AN263" s="1509">
        <v>0.40883767079225974</v>
      </c>
      <c r="AO263" s="1509">
        <v>0.39501224231136212</v>
      </c>
      <c r="AP263" s="1509">
        <v>0.38165434039745133</v>
      </c>
      <c r="AQ263" s="1509">
        <v>0.36874815497338298</v>
      </c>
      <c r="AR263" s="1509">
        <v>0.35627841060230242</v>
      </c>
      <c r="AS263" s="1509">
        <v>0.3459013695167984</v>
      </c>
      <c r="AT263" s="1509">
        <v>0.33582657234640623</v>
      </c>
      <c r="AU263" s="1509">
        <v>0.32604521587029728</v>
      </c>
      <c r="AV263" s="1509">
        <v>0.31654875327213333</v>
      </c>
      <c r="AW263" s="1509">
        <v>0.30732888667197411</v>
      </c>
      <c r="AX263" s="1509">
        <v>0.29837755987570302</v>
      </c>
      <c r="AY263" s="1509">
        <v>0.28968695133563405</v>
      </c>
      <c r="AZ263" s="1509">
        <v>0.28124946731614947</v>
      </c>
      <c r="BA263" s="1509">
        <v>0.27305773525839755</v>
      </c>
      <c r="BB263" s="1509">
        <v>0.26510459733825009</v>
      </c>
      <c r="BC263" s="1509">
        <v>0.25738310421189325</v>
      </c>
      <c r="BD263" s="1509">
        <v>0.24988650894358566</v>
      </c>
      <c r="BE263" s="1509">
        <v>0.24260826111027742</v>
      </c>
      <c r="BF263" s="1509">
        <v>0.23554200107793916</v>
      </c>
      <c r="BG263" s="1509">
        <v>0.22868155444460117</v>
      </c>
      <c r="BH263" s="1509">
        <v>0.22202092664524387</v>
      </c>
      <c r="BI263" s="1509">
        <v>0.215554297713829</v>
      </c>
      <c r="BJ263" s="1509">
        <v>0.20927601719789227</v>
      </c>
      <c r="BK263" s="1509">
        <v>0.20318059922125464</v>
      </c>
      <c r="BL263" s="1509">
        <v>0.19726271769053846</v>
      </c>
      <c r="BM263" s="1509">
        <v>0.19151720164129948</v>
      </c>
      <c r="BN263" s="1509">
        <v>0.18593903071970824</v>
      </c>
      <c r="BO263" s="1509">
        <v>0.18052333079583327</v>
      </c>
      <c r="BP263" s="1509">
        <v>0.17526536970469248</v>
      </c>
      <c r="BQ263" s="1509">
        <v>0.17016055311135189</v>
      </c>
      <c r="BR263" s="1509">
        <v>0.16520442049645817</v>
      </c>
      <c r="BS263" s="1509">
        <v>0.16039264125869726</v>
      </c>
      <c r="BT263" s="1509">
        <v>0.15572101093077401</v>
      </c>
      <c r="BU263" s="1509">
        <v>0.15118544750560586</v>
      </c>
      <c r="BV263" s="1509">
        <v>0.14678198786952024</v>
      </c>
      <c r="BW263" s="1509">
        <v>0.14250678433934003</v>
      </c>
      <c r="BX263" s="1509">
        <v>0.13835610130033013</v>
      </c>
      <c r="BY263" s="1509">
        <v>0.13432631194206807</v>
      </c>
      <c r="BZ263" s="1509">
        <v>0.13041389508938647</v>
      </c>
      <c r="CA263" s="1509">
        <v>0.12661543212561796</v>
      </c>
      <c r="CB263" s="1509">
        <v>0.12292760400545433</v>
      </c>
      <c r="CC263" s="1509">
        <v>0.11934718835481004</v>
      </c>
      <c r="CD263" s="1509">
        <v>0.11587105665515537</v>
      </c>
      <c r="CE263" s="1509">
        <v>0.11249617150985959</v>
      </c>
      <c r="CF263" s="1509">
        <v>0.10921958399015494</v>
      </c>
      <c r="CG263" s="1509">
        <v>0.10603843105840287</v>
      </c>
      <c r="CH263" s="1509">
        <v>0.10294993306641054</v>
      </c>
      <c r="CI263" s="1509">
        <v>9.9951391326612168E-2</v>
      </c>
      <c r="CJ263" s="1509">
        <v>9.7040185753992411E-2</v>
      </c>
      <c r="CK263" s="1509">
        <v>9.4213772576691654E-2</v>
      </c>
      <c r="CL263" s="1509">
        <v>9.1915875684577236E-2</v>
      </c>
      <c r="CM263" s="1509">
        <v>8.9674025058124135E-2</v>
      </c>
      <c r="CN263" s="1509">
        <v>8.7486853715243049E-2</v>
      </c>
      <c r="CO263" s="1509">
        <v>8.5353028014871282E-2</v>
      </c>
      <c r="CP263" s="1510">
        <v>8.3271246843776875E-2</v>
      </c>
      <c r="CQ263" s="1508" t="s">
        <v>1890</v>
      </c>
      <c r="CR263" s="1508" t="s">
        <v>1890</v>
      </c>
      <c r="CS263" s="1508" t="s">
        <v>1890</v>
      </c>
      <c r="CT263" s="1508" t="s">
        <v>1890</v>
      </c>
      <c r="CU263" s="1508" t="s">
        <v>1890</v>
      </c>
      <c r="CV263" s="1508" t="s">
        <v>1890</v>
      </c>
      <c r="CW263" s="1508" t="s">
        <v>1890</v>
      </c>
      <c r="CX263" s="1508" t="s">
        <v>1890</v>
      </c>
      <c r="CY263" s="1508" t="s">
        <v>1890</v>
      </c>
      <c r="CZ263" s="1508" t="s">
        <v>1890</v>
      </c>
      <c r="DA263" s="1508" t="s">
        <v>1890</v>
      </c>
      <c r="DB263" s="1508" t="s">
        <v>1890</v>
      </c>
      <c r="DC263" s="1508" t="s">
        <v>1890</v>
      </c>
      <c r="DD263" s="1508" t="s">
        <v>1890</v>
      </c>
      <c r="DE263" s="1508" t="s">
        <v>1890</v>
      </c>
      <c r="DF263" s="1508" t="s">
        <v>1890</v>
      </c>
      <c r="DG263" s="1508" t="s">
        <v>1890</v>
      </c>
      <c r="DH263" s="1508" t="s">
        <v>1890</v>
      </c>
      <c r="DI263" s="1508" t="s">
        <v>1890</v>
      </c>
      <c r="DJ263" s="1508" t="s">
        <v>1890</v>
      </c>
      <c r="DK263" s="1508" t="s">
        <v>1890</v>
      </c>
      <c r="DL263" s="1508" t="s">
        <v>1890</v>
      </c>
      <c r="DM263" s="1508" t="s">
        <v>1890</v>
      </c>
      <c r="DN263" s="1508" t="s">
        <v>1890</v>
      </c>
      <c r="DO263" s="1508" t="s">
        <v>1890</v>
      </c>
      <c r="DP263" s="1508" t="s">
        <v>1890</v>
      </c>
      <c r="DQ263" s="1508" t="s">
        <v>1890</v>
      </c>
      <c r="DR263" s="1508" t="s">
        <v>1890</v>
      </c>
      <c r="DS263" s="1508" t="s">
        <v>1890</v>
      </c>
      <c r="DT263" s="1233" t="s">
        <v>1890</v>
      </c>
      <c r="DU263" s="1233" t="s">
        <v>1890</v>
      </c>
      <c r="DV263" s="1233" t="s">
        <v>1890</v>
      </c>
      <c r="DW263" s="1233" t="s">
        <v>1890</v>
      </c>
      <c r="DX263" s="1233" t="s">
        <v>1890</v>
      </c>
      <c r="DY263" s="1233" t="s">
        <v>1890</v>
      </c>
    </row>
    <row r="264" spans="2:129" x14ac:dyDescent="0.25">
      <c r="B264" s="1668"/>
      <c r="C264" s="1505" t="s">
        <v>1627</v>
      </c>
      <c r="D264" s="1439" t="s">
        <v>1759</v>
      </c>
      <c r="E264" s="1267" t="s">
        <v>815</v>
      </c>
      <c r="F264" s="1438" t="s">
        <v>816</v>
      </c>
      <c r="G264" s="1438" t="s">
        <v>1890</v>
      </c>
      <c r="H264" s="1439" t="s">
        <v>817</v>
      </c>
      <c r="I264" s="1476" t="s">
        <v>1890</v>
      </c>
      <c r="J264" s="1477" t="s">
        <v>1890</v>
      </c>
      <c r="K264" s="1477" t="s">
        <v>1890</v>
      </c>
      <c r="L264" s="1477" t="s">
        <v>1890</v>
      </c>
      <c r="M264" s="1477" t="s">
        <v>1890</v>
      </c>
      <c r="N264" s="1509" t="s">
        <v>1890</v>
      </c>
      <c r="O264" s="1509" t="s">
        <v>1890</v>
      </c>
      <c r="P264" s="1509" t="s">
        <v>1890</v>
      </c>
      <c r="Q264" s="1509" t="s">
        <v>1890</v>
      </c>
      <c r="R264" s="1509" t="s">
        <v>1890</v>
      </c>
      <c r="S264" s="1509" t="s">
        <v>1890</v>
      </c>
      <c r="T264" s="1509" t="s">
        <v>1890</v>
      </c>
      <c r="U264" s="1509" t="s">
        <v>1890</v>
      </c>
      <c r="V264" s="1509" t="s">
        <v>1890</v>
      </c>
      <c r="W264" s="1509" t="s">
        <v>1890</v>
      </c>
      <c r="X264" s="1509" t="s">
        <v>1890</v>
      </c>
      <c r="Y264" s="1509" t="s">
        <v>1890</v>
      </c>
      <c r="Z264" s="1509" t="s">
        <v>1890</v>
      </c>
      <c r="AA264" s="1509" t="s">
        <v>1890</v>
      </c>
      <c r="AB264" s="1509" t="s">
        <v>1890</v>
      </c>
      <c r="AC264" s="1509" t="s">
        <v>1890</v>
      </c>
      <c r="AD264" s="1509" t="s">
        <v>1890</v>
      </c>
      <c r="AE264" s="1509" t="s">
        <v>1890</v>
      </c>
      <c r="AF264" s="1509" t="s">
        <v>1890</v>
      </c>
      <c r="AG264" s="1509" t="s">
        <v>1890</v>
      </c>
      <c r="AH264" s="1509" t="s">
        <v>1890</v>
      </c>
      <c r="AI264" s="1509" t="s">
        <v>1890</v>
      </c>
      <c r="AJ264" s="1509" t="s">
        <v>1890</v>
      </c>
      <c r="AK264" s="1509" t="s">
        <v>1890</v>
      </c>
      <c r="AL264" s="1509" t="s">
        <v>1890</v>
      </c>
      <c r="AM264" s="1509" t="s">
        <v>1890</v>
      </c>
      <c r="AN264" s="1509" t="s">
        <v>1890</v>
      </c>
      <c r="AO264" s="1509" t="s">
        <v>1890</v>
      </c>
      <c r="AP264" s="1509" t="s">
        <v>1890</v>
      </c>
      <c r="AQ264" s="1509" t="s">
        <v>1890</v>
      </c>
      <c r="AR264" s="1509" t="s">
        <v>1890</v>
      </c>
      <c r="AS264" s="1509" t="s">
        <v>1890</v>
      </c>
      <c r="AT264" s="1509" t="s">
        <v>1890</v>
      </c>
      <c r="AU264" s="1509" t="s">
        <v>1890</v>
      </c>
      <c r="AV264" s="1509" t="s">
        <v>1890</v>
      </c>
      <c r="AW264" s="1509" t="s">
        <v>1890</v>
      </c>
      <c r="AX264" s="1509" t="s">
        <v>1890</v>
      </c>
      <c r="AY264" s="1509" t="s">
        <v>1890</v>
      </c>
      <c r="AZ264" s="1509" t="s">
        <v>1890</v>
      </c>
      <c r="BA264" s="1509" t="s">
        <v>1890</v>
      </c>
      <c r="BB264" s="1509" t="s">
        <v>1890</v>
      </c>
      <c r="BC264" s="1509" t="s">
        <v>1890</v>
      </c>
      <c r="BD264" s="1509" t="s">
        <v>1890</v>
      </c>
      <c r="BE264" s="1509" t="s">
        <v>1890</v>
      </c>
      <c r="BF264" s="1509" t="s">
        <v>1890</v>
      </c>
      <c r="BG264" s="1509" t="s">
        <v>1890</v>
      </c>
      <c r="BH264" s="1509" t="s">
        <v>1890</v>
      </c>
      <c r="BI264" s="1509" t="s">
        <v>1890</v>
      </c>
      <c r="BJ264" s="1509" t="s">
        <v>1890</v>
      </c>
      <c r="BK264" s="1509" t="s">
        <v>1890</v>
      </c>
      <c r="BL264" s="1509" t="s">
        <v>1890</v>
      </c>
      <c r="BM264" s="1509" t="s">
        <v>1890</v>
      </c>
      <c r="BN264" s="1509" t="s">
        <v>1890</v>
      </c>
      <c r="BO264" s="1509" t="s">
        <v>1890</v>
      </c>
      <c r="BP264" s="1509" t="s">
        <v>1890</v>
      </c>
      <c r="BQ264" s="1509" t="s">
        <v>1890</v>
      </c>
      <c r="BR264" s="1509" t="s">
        <v>1890</v>
      </c>
      <c r="BS264" s="1509" t="s">
        <v>1890</v>
      </c>
      <c r="BT264" s="1509" t="s">
        <v>1890</v>
      </c>
      <c r="BU264" s="1509" t="s">
        <v>1890</v>
      </c>
      <c r="BV264" s="1509" t="s">
        <v>1890</v>
      </c>
      <c r="BW264" s="1509" t="s">
        <v>1890</v>
      </c>
      <c r="BX264" s="1509" t="s">
        <v>1890</v>
      </c>
      <c r="BY264" s="1509" t="s">
        <v>1890</v>
      </c>
      <c r="BZ264" s="1509" t="s">
        <v>1890</v>
      </c>
      <c r="CA264" s="1509" t="s">
        <v>1890</v>
      </c>
      <c r="CB264" s="1509" t="s">
        <v>1890</v>
      </c>
      <c r="CC264" s="1509" t="s">
        <v>1890</v>
      </c>
      <c r="CD264" s="1509" t="s">
        <v>1890</v>
      </c>
      <c r="CE264" s="1509" t="s">
        <v>1890</v>
      </c>
      <c r="CF264" s="1509" t="s">
        <v>1890</v>
      </c>
      <c r="CG264" s="1509" t="s">
        <v>1890</v>
      </c>
      <c r="CH264" s="1509" t="s">
        <v>1890</v>
      </c>
      <c r="CI264" s="1509" t="s">
        <v>1890</v>
      </c>
      <c r="CJ264" s="1509" t="s">
        <v>1890</v>
      </c>
      <c r="CK264" s="1509" t="s">
        <v>1890</v>
      </c>
      <c r="CL264" s="1509" t="s">
        <v>1890</v>
      </c>
      <c r="CM264" s="1509" t="s">
        <v>1890</v>
      </c>
      <c r="CN264" s="1509" t="s">
        <v>1890</v>
      </c>
      <c r="CO264" s="1509" t="s">
        <v>1890</v>
      </c>
      <c r="CP264" s="1510" t="s">
        <v>1890</v>
      </c>
      <c r="CQ264" s="1508" t="s">
        <v>1890</v>
      </c>
      <c r="CR264" s="1508" t="s">
        <v>1890</v>
      </c>
      <c r="CS264" s="1508" t="s">
        <v>1890</v>
      </c>
      <c r="CT264" s="1508" t="s">
        <v>1890</v>
      </c>
      <c r="CU264" s="1508" t="s">
        <v>1890</v>
      </c>
      <c r="CV264" s="1508" t="s">
        <v>1890</v>
      </c>
      <c r="CW264" s="1508" t="s">
        <v>1890</v>
      </c>
      <c r="CX264" s="1508" t="s">
        <v>1890</v>
      </c>
      <c r="CY264" s="1508" t="s">
        <v>1890</v>
      </c>
      <c r="CZ264" s="1508" t="s">
        <v>1890</v>
      </c>
      <c r="DA264" s="1508" t="s">
        <v>1890</v>
      </c>
      <c r="DB264" s="1508" t="s">
        <v>1890</v>
      </c>
      <c r="DC264" s="1508" t="s">
        <v>1890</v>
      </c>
      <c r="DD264" s="1508" t="s">
        <v>1890</v>
      </c>
      <c r="DE264" s="1508" t="s">
        <v>1890</v>
      </c>
      <c r="DF264" s="1508" t="s">
        <v>1890</v>
      </c>
      <c r="DG264" s="1508" t="s">
        <v>1890</v>
      </c>
      <c r="DH264" s="1508" t="s">
        <v>1890</v>
      </c>
      <c r="DI264" s="1508" t="s">
        <v>1890</v>
      </c>
      <c r="DJ264" s="1508" t="s">
        <v>1890</v>
      </c>
      <c r="DK264" s="1508" t="s">
        <v>1890</v>
      </c>
      <c r="DL264" s="1508" t="s">
        <v>1890</v>
      </c>
      <c r="DM264" s="1508" t="s">
        <v>1890</v>
      </c>
      <c r="DN264" s="1508" t="s">
        <v>1890</v>
      </c>
      <c r="DO264" s="1508" t="s">
        <v>1890</v>
      </c>
      <c r="DP264" s="1508" t="s">
        <v>1890</v>
      </c>
      <c r="DQ264" s="1508" t="s">
        <v>1890</v>
      </c>
      <c r="DR264" s="1508" t="s">
        <v>1890</v>
      </c>
      <c r="DS264" s="1508" t="s">
        <v>1890</v>
      </c>
      <c r="DT264" s="1233" t="s">
        <v>1890</v>
      </c>
      <c r="DU264" s="1233" t="s">
        <v>1890</v>
      </c>
      <c r="DV264" s="1233" t="s">
        <v>1890</v>
      </c>
      <c r="DW264" s="1233" t="s">
        <v>1890</v>
      </c>
      <c r="DX264" s="1233" t="s">
        <v>1890</v>
      </c>
      <c r="DY264" s="1233" t="s">
        <v>1890</v>
      </c>
    </row>
    <row r="265" spans="2:129" x14ac:dyDescent="0.25">
      <c r="B265" s="1668"/>
      <c r="C265" s="1505" t="s">
        <v>1627</v>
      </c>
      <c r="D265" s="1439" t="s">
        <v>1759</v>
      </c>
      <c r="E265" s="1267" t="s">
        <v>815</v>
      </c>
      <c r="F265" s="1438" t="s">
        <v>818</v>
      </c>
      <c r="G265" s="1438" t="s">
        <v>1890</v>
      </c>
      <c r="H265" s="1439" t="s">
        <v>817</v>
      </c>
      <c r="I265" s="1476" t="s">
        <v>1890</v>
      </c>
      <c r="J265" s="1477" t="s">
        <v>1890</v>
      </c>
      <c r="K265" s="1477" t="s">
        <v>1890</v>
      </c>
      <c r="L265" s="1477" t="s">
        <v>1890</v>
      </c>
      <c r="M265" s="1477" t="s">
        <v>1890</v>
      </c>
      <c r="N265" s="1509" t="s">
        <v>1890</v>
      </c>
      <c r="O265" s="1509" t="s">
        <v>1890</v>
      </c>
      <c r="P265" s="1509" t="s">
        <v>1890</v>
      </c>
      <c r="Q265" s="1509" t="s">
        <v>1890</v>
      </c>
      <c r="R265" s="1509" t="s">
        <v>1890</v>
      </c>
      <c r="S265" s="1509" t="s">
        <v>1890</v>
      </c>
      <c r="T265" s="1509" t="s">
        <v>1890</v>
      </c>
      <c r="U265" s="1509" t="s">
        <v>1890</v>
      </c>
      <c r="V265" s="1509" t="s">
        <v>1890</v>
      </c>
      <c r="W265" s="1509" t="s">
        <v>1890</v>
      </c>
      <c r="X265" s="1509" t="s">
        <v>1890</v>
      </c>
      <c r="Y265" s="1509" t="s">
        <v>1890</v>
      </c>
      <c r="Z265" s="1509" t="s">
        <v>1890</v>
      </c>
      <c r="AA265" s="1509" t="s">
        <v>1890</v>
      </c>
      <c r="AB265" s="1509" t="s">
        <v>1890</v>
      </c>
      <c r="AC265" s="1509" t="s">
        <v>1890</v>
      </c>
      <c r="AD265" s="1509" t="s">
        <v>1890</v>
      </c>
      <c r="AE265" s="1509" t="s">
        <v>1890</v>
      </c>
      <c r="AF265" s="1509" t="s">
        <v>1890</v>
      </c>
      <c r="AG265" s="1509" t="s">
        <v>1890</v>
      </c>
      <c r="AH265" s="1509" t="s">
        <v>1890</v>
      </c>
      <c r="AI265" s="1509" t="s">
        <v>1890</v>
      </c>
      <c r="AJ265" s="1509" t="s">
        <v>1890</v>
      </c>
      <c r="AK265" s="1509" t="s">
        <v>1890</v>
      </c>
      <c r="AL265" s="1509" t="s">
        <v>1890</v>
      </c>
      <c r="AM265" s="1509" t="s">
        <v>1890</v>
      </c>
      <c r="AN265" s="1509" t="s">
        <v>1890</v>
      </c>
      <c r="AO265" s="1509" t="s">
        <v>1890</v>
      </c>
      <c r="AP265" s="1509" t="s">
        <v>1890</v>
      </c>
      <c r="AQ265" s="1509" t="s">
        <v>1890</v>
      </c>
      <c r="AR265" s="1509" t="s">
        <v>1890</v>
      </c>
      <c r="AS265" s="1509" t="s">
        <v>1890</v>
      </c>
      <c r="AT265" s="1509" t="s">
        <v>1890</v>
      </c>
      <c r="AU265" s="1509" t="s">
        <v>1890</v>
      </c>
      <c r="AV265" s="1509" t="s">
        <v>1890</v>
      </c>
      <c r="AW265" s="1509" t="s">
        <v>1890</v>
      </c>
      <c r="AX265" s="1509" t="s">
        <v>1890</v>
      </c>
      <c r="AY265" s="1509" t="s">
        <v>1890</v>
      </c>
      <c r="AZ265" s="1509" t="s">
        <v>1890</v>
      </c>
      <c r="BA265" s="1509" t="s">
        <v>1890</v>
      </c>
      <c r="BB265" s="1509" t="s">
        <v>1890</v>
      </c>
      <c r="BC265" s="1509" t="s">
        <v>1890</v>
      </c>
      <c r="BD265" s="1509" t="s">
        <v>1890</v>
      </c>
      <c r="BE265" s="1509" t="s">
        <v>1890</v>
      </c>
      <c r="BF265" s="1509" t="s">
        <v>1890</v>
      </c>
      <c r="BG265" s="1509" t="s">
        <v>1890</v>
      </c>
      <c r="BH265" s="1509" t="s">
        <v>1890</v>
      </c>
      <c r="BI265" s="1509" t="s">
        <v>1890</v>
      </c>
      <c r="BJ265" s="1509" t="s">
        <v>1890</v>
      </c>
      <c r="BK265" s="1509" t="s">
        <v>1890</v>
      </c>
      <c r="BL265" s="1509" t="s">
        <v>1890</v>
      </c>
      <c r="BM265" s="1509" t="s">
        <v>1890</v>
      </c>
      <c r="BN265" s="1509" t="s">
        <v>1890</v>
      </c>
      <c r="BO265" s="1509" t="s">
        <v>1890</v>
      </c>
      <c r="BP265" s="1509" t="s">
        <v>1890</v>
      </c>
      <c r="BQ265" s="1509" t="s">
        <v>1890</v>
      </c>
      <c r="BR265" s="1509" t="s">
        <v>1890</v>
      </c>
      <c r="BS265" s="1509" t="s">
        <v>1890</v>
      </c>
      <c r="BT265" s="1509" t="s">
        <v>1890</v>
      </c>
      <c r="BU265" s="1509" t="s">
        <v>1890</v>
      </c>
      <c r="BV265" s="1509" t="s">
        <v>1890</v>
      </c>
      <c r="BW265" s="1509" t="s">
        <v>1890</v>
      </c>
      <c r="BX265" s="1509" t="s">
        <v>1890</v>
      </c>
      <c r="BY265" s="1509" t="s">
        <v>1890</v>
      </c>
      <c r="BZ265" s="1509" t="s">
        <v>1890</v>
      </c>
      <c r="CA265" s="1509" t="s">
        <v>1890</v>
      </c>
      <c r="CB265" s="1509" t="s">
        <v>1890</v>
      </c>
      <c r="CC265" s="1509" t="s">
        <v>1890</v>
      </c>
      <c r="CD265" s="1509" t="s">
        <v>1890</v>
      </c>
      <c r="CE265" s="1509" t="s">
        <v>1890</v>
      </c>
      <c r="CF265" s="1509" t="s">
        <v>1890</v>
      </c>
      <c r="CG265" s="1509" t="s">
        <v>1890</v>
      </c>
      <c r="CH265" s="1509" t="s">
        <v>1890</v>
      </c>
      <c r="CI265" s="1509" t="s">
        <v>1890</v>
      </c>
      <c r="CJ265" s="1509" t="s">
        <v>1890</v>
      </c>
      <c r="CK265" s="1509" t="s">
        <v>1890</v>
      </c>
      <c r="CL265" s="1509" t="s">
        <v>1890</v>
      </c>
      <c r="CM265" s="1509" t="s">
        <v>1890</v>
      </c>
      <c r="CN265" s="1509" t="s">
        <v>1890</v>
      </c>
      <c r="CO265" s="1509" t="s">
        <v>1890</v>
      </c>
      <c r="CP265" s="1510" t="s">
        <v>1890</v>
      </c>
      <c r="CQ265" s="1508" t="s">
        <v>1890</v>
      </c>
      <c r="CR265" s="1508" t="s">
        <v>1890</v>
      </c>
      <c r="CS265" s="1508" t="s">
        <v>1890</v>
      </c>
      <c r="CT265" s="1508" t="s">
        <v>1890</v>
      </c>
      <c r="CU265" s="1508" t="s">
        <v>1890</v>
      </c>
      <c r="CV265" s="1508" t="s">
        <v>1890</v>
      </c>
      <c r="CW265" s="1508" t="s">
        <v>1890</v>
      </c>
      <c r="CX265" s="1508" t="s">
        <v>1890</v>
      </c>
      <c r="CY265" s="1508" t="s">
        <v>1890</v>
      </c>
      <c r="CZ265" s="1508" t="s">
        <v>1890</v>
      </c>
      <c r="DA265" s="1508" t="s">
        <v>1890</v>
      </c>
      <c r="DB265" s="1508" t="s">
        <v>1890</v>
      </c>
      <c r="DC265" s="1508" t="s">
        <v>1890</v>
      </c>
      <c r="DD265" s="1508" t="s">
        <v>1890</v>
      </c>
      <c r="DE265" s="1508" t="s">
        <v>1890</v>
      </c>
      <c r="DF265" s="1508" t="s">
        <v>1890</v>
      </c>
      <c r="DG265" s="1508" t="s">
        <v>1890</v>
      </c>
      <c r="DH265" s="1508" t="s">
        <v>1890</v>
      </c>
      <c r="DI265" s="1508" t="s">
        <v>1890</v>
      </c>
      <c r="DJ265" s="1508" t="s">
        <v>1890</v>
      </c>
      <c r="DK265" s="1508" t="s">
        <v>1890</v>
      </c>
      <c r="DL265" s="1508" t="s">
        <v>1890</v>
      </c>
      <c r="DM265" s="1508" t="s">
        <v>1890</v>
      </c>
      <c r="DN265" s="1508" t="s">
        <v>1890</v>
      </c>
      <c r="DO265" s="1508" t="s">
        <v>1890</v>
      </c>
      <c r="DP265" s="1508" t="s">
        <v>1890</v>
      </c>
      <c r="DQ265" s="1508" t="s">
        <v>1890</v>
      </c>
      <c r="DR265" s="1508" t="s">
        <v>1890</v>
      </c>
      <c r="DS265" s="1508" t="s">
        <v>1890</v>
      </c>
      <c r="DT265" s="1233" t="s">
        <v>1890</v>
      </c>
      <c r="DU265" s="1233" t="s">
        <v>1890</v>
      </c>
      <c r="DV265" s="1233" t="s">
        <v>1890</v>
      </c>
      <c r="DW265" s="1233" t="s">
        <v>1890</v>
      </c>
      <c r="DX265" s="1233" t="s">
        <v>1890</v>
      </c>
      <c r="DY265" s="1233" t="s">
        <v>1890</v>
      </c>
    </row>
    <row r="266" spans="2:129" ht="14.4" thickBot="1" x14ac:dyDescent="0.3">
      <c r="B266" s="1668"/>
      <c r="C266" s="1505" t="s">
        <v>1627</v>
      </c>
      <c r="D266" s="1439" t="s">
        <v>1759</v>
      </c>
      <c r="E266" s="1267" t="s">
        <v>819</v>
      </c>
      <c r="F266" s="1438" t="s">
        <v>1890</v>
      </c>
      <c r="G266" s="1438" t="s">
        <v>1890</v>
      </c>
      <c r="H266" s="1439" t="s">
        <v>84</v>
      </c>
      <c r="I266" s="1476" t="s">
        <v>1890</v>
      </c>
      <c r="J266" s="1477" t="s">
        <v>1890</v>
      </c>
      <c r="K266" s="1477" t="s">
        <v>1890</v>
      </c>
      <c r="L266" s="1477" t="s">
        <v>1890</v>
      </c>
      <c r="M266" s="1477" t="s">
        <v>1890</v>
      </c>
      <c r="N266" s="1509" t="s">
        <v>1890</v>
      </c>
      <c r="O266" s="1509">
        <v>2.2497908883182722</v>
      </c>
      <c r="P266" s="1509">
        <v>2.3000101941330335</v>
      </c>
      <c r="Q266" s="1509">
        <v>2.3383885212478916</v>
      </c>
      <c r="R266" s="1509">
        <v>2.3690858542443443</v>
      </c>
      <c r="S266" s="1509">
        <v>2.3926608185125757</v>
      </c>
      <c r="T266" s="1509">
        <v>2.4327973586223277</v>
      </c>
      <c r="U266" s="1509">
        <v>2.3501271020970158</v>
      </c>
      <c r="V266" s="1509">
        <v>2.468249551229051</v>
      </c>
      <c r="W266" s="1509">
        <v>2.3822393226280627</v>
      </c>
      <c r="X266" s="1509">
        <v>2.4593823787696634</v>
      </c>
      <c r="Y266" s="1509">
        <v>2.4482359374023517</v>
      </c>
      <c r="Z266" s="1509">
        <v>2.4330758626118199</v>
      </c>
      <c r="AA266" s="1509">
        <v>2.4834810304590071</v>
      </c>
      <c r="AB266" s="1509">
        <v>2.4581225825945947</v>
      </c>
      <c r="AC266" s="1509">
        <v>2.4926354045391004</v>
      </c>
      <c r="AD266" s="1509">
        <v>2.5185955758705107</v>
      </c>
      <c r="AE266" s="1509">
        <v>2.4798121149535342</v>
      </c>
      <c r="AF266" s="1509">
        <v>2.4932622287285424</v>
      </c>
      <c r="AG266" s="1509">
        <v>2.4998934077112822</v>
      </c>
      <c r="AH266" s="1509">
        <v>2.500255388935591</v>
      </c>
      <c r="AI266" s="1509">
        <v>2.4948651417016987</v>
      </c>
      <c r="AJ266" s="1509">
        <v>2.4842080606273091</v>
      </c>
      <c r="AK266" s="1509">
        <v>2.4720122188615878</v>
      </c>
      <c r="AL266" s="1509">
        <v>2.406771832569941</v>
      </c>
      <c r="AM266" s="1509">
        <v>2.3437956742379078</v>
      </c>
      <c r="AN266" s="1509">
        <v>2.2792116741927941</v>
      </c>
      <c r="AO266" s="1509">
        <v>2.2134643190794221</v>
      </c>
      <c r="AP266" s="1509">
        <v>2.1494042126652548</v>
      </c>
      <c r="AQ266" s="1509">
        <v>2.0872933285816693</v>
      </c>
      <c r="AR266" s="1509">
        <v>2.0270680911349985</v>
      </c>
      <c r="AS266" s="1509">
        <v>1.9779463973106384</v>
      </c>
      <c r="AT266" s="1509">
        <v>1.9298318638094789</v>
      </c>
      <c r="AU266" s="1509">
        <v>1.8829728947947983</v>
      </c>
      <c r="AV266" s="1509">
        <v>1.8370794960689414</v>
      </c>
      <c r="AW266" s="1509">
        <v>1.792385339804639</v>
      </c>
      <c r="AX266" s="1509">
        <v>1.7487362653677199</v>
      </c>
      <c r="AY266" s="1509">
        <v>1.7061093098811053</v>
      </c>
      <c r="AZ266" s="1509">
        <v>1.6644819615301687</v>
      </c>
      <c r="BA266" s="1509">
        <v>1.6237226601666339</v>
      </c>
      <c r="BB266" s="1509">
        <v>1.5839256465388794</v>
      </c>
      <c r="BC266" s="1509">
        <v>1.5451726499239569</v>
      </c>
      <c r="BD266" s="1509">
        <v>1.5073334077712048</v>
      </c>
      <c r="BE266" s="1509">
        <v>1.4702902844821071</v>
      </c>
      <c r="BF266" s="1509">
        <v>1.4342207366409463</v>
      </c>
      <c r="BG266" s="1509">
        <v>1.3989133285328768</v>
      </c>
      <c r="BH266" s="1509">
        <v>1.3644459611054574</v>
      </c>
      <c r="BI266" s="1509">
        <v>1.3308860869769217</v>
      </c>
      <c r="BJ266" s="1509">
        <v>1.2981236479093237</v>
      </c>
      <c r="BK266" s="1509">
        <v>1.2660591886568666</v>
      </c>
      <c r="BL266" s="1509">
        <v>1.2347613165461608</v>
      </c>
      <c r="BM266" s="1509">
        <v>1.2042125774608581</v>
      </c>
      <c r="BN266" s="1509">
        <v>1.1743958837055397</v>
      </c>
      <c r="BO266" s="1509">
        <v>1.1453668949758065</v>
      </c>
      <c r="BP266" s="1509">
        <v>1.1169623534841553</v>
      </c>
      <c r="BQ266" s="1509">
        <v>1.0892407891427596</v>
      </c>
      <c r="BR266" s="1509">
        <v>1.0622527583032788</v>
      </c>
      <c r="BS266" s="1509">
        <v>1.0358484878810859</v>
      </c>
      <c r="BT266" s="1509">
        <v>1.0100187406047079</v>
      </c>
      <c r="BU266" s="1509">
        <v>0.98487551430666098</v>
      </c>
      <c r="BV266" s="1509">
        <v>0.96039896405629943</v>
      </c>
      <c r="BW266" s="1509">
        <v>0.93645558323211608</v>
      </c>
      <c r="BX266" s="1509">
        <v>0.91303674213737929</v>
      </c>
      <c r="BY266" s="1509">
        <v>0.89024153920084903</v>
      </c>
      <c r="BZ266" s="1509">
        <v>0.86805194421127696</v>
      </c>
      <c r="CA266" s="1509">
        <v>0.84634895161667911</v>
      </c>
      <c r="CB266" s="1509">
        <v>0.8251245186569085</v>
      </c>
      <c r="CC266" s="1509">
        <v>0.80446632854959821</v>
      </c>
      <c r="CD266" s="1509">
        <v>0.78431154506104594</v>
      </c>
      <c r="CE266" s="1509">
        <v>0.76460325912496252</v>
      </c>
      <c r="CF266" s="1509">
        <v>0.74542146434466428</v>
      </c>
      <c r="CG266" s="1509">
        <v>0.72670841495432725</v>
      </c>
      <c r="CH266" s="1509">
        <v>0.70845307801041568</v>
      </c>
      <c r="CI266" s="1509">
        <v>0.69064466561139481</v>
      </c>
      <c r="CJ266" s="1509">
        <v>0.67323371813055644</v>
      </c>
      <c r="CK266" s="1509">
        <v>0.65628888014483822</v>
      </c>
      <c r="CL266" s="1509">
        <v>0.18547182581895644</v>
      </c>
      <c r="CM266" s="1509">
        <v>0.18094812275020142</v>
      </c>
      <c r="CN266" s="1509">
        <v>0.17653475390263551</v>
      </c>
      <c r="CO266" s="1509">
        <v>0.1722290281976932</v>
      </c>
      <c r="CP266" s="1510">
        <v>0.16802832019287145</v>
      </c>
      <c r="CQ266" s="1508" t="s">
        <v>1890</v>
      </c>
      <c r="CR266" s="1508" t="s">
        <v>1890</v>
      </c>
      <c r="CS266" s="1508" t="s">
        <v>1890</v>
      </c>
      <c r="CT266" s="1508" t="s">
        <v>1890</v>
      </c>
      <c r="CU266" s="1508" t="s">
        <v>1890</v>
      </c>
      <c r="CV266" s="1508" t="s">
        <v>1890</v>
      </c>
      <c r="CW266" s="1508" t="s">
        <v>1890</v>
      </c>
      <c r="CX266" s="1508" t="s">
        <v>1890</v>
      </c>
      <c r="CY266" s="1508" t="s">
        <v>1890</v>
      </c>
      <c r="CZ266" s="1508" t="s">
        <v>1890</v>
      </c>
      <c r="DA266" s="1508" t="s">
        <v>1890</v>
      </c>
      <c r="DB266" s="1508" t="s">
        <v>1890</v>
      </c>
      <c r="DC266" s="1508" t="s">
        <v>1890</v>
      </c>
      <c r="DD266" s="1508" t="s">
        <v>1890</v>
      </c>
      <c r="DE266" s="1508" t="s">
        <v>1890</v>
      </c>
      <c r="DF266" s="1508" t="s">
        <v>1890</v>
      </c>
      <c r="DG266" s="1508" t="s">
        <v>1890</v>
      </c>
      <c r="DH266" s="1508" t="s">
        <v>1890</v>
      </c>
      <c r="DI266" s="1508" t="s">
        <v>1890</v>
      </c>
      <c r="DJ266" s="1508" t="s">
        <v>1890</v>
      </c>
      <c r="DK266" s="1508" t="s">
        <v>1890</v>
      </c>
      <c r="DL266" s="1508" t="s">
        <v>1890</v>
      </c>
      <c r="DM266" s="1508" t="s">
        <v>1890</v>
      </c>
      <c r="DN266" s="1508" t="s">
        <v>1890</v>
      </c>
      <c r="DO266" s="1508" t="s">
        <v>1890</v>
      </c>
      <c r="DP266" s="1508" t="s">
        <v>1890</v>
      </c>
      <c r="DQ266" s="1508" t="s">
        <v>1890</v>
      </c>
      <c r="DR266" s="1508" t="s">
        <v>1890</v>
      </c>
      <c r="DS266" s="1508" t="s">
        <v>1890</v>
      </c>
      <c r="DT266" s="1233" t="s">
        <v>1890</v>
      </c>
      <c r="DU266" s="1233" t="s">
        <v>1890</v>
      </c>
      <c r="DV266" s="1233" t="s">
        <v>1890</v>
      </c>
      <c r="DW266" s="1233" t="s">
        <v>1890</v>
      </c>
      <c r="DX266" s="1233" t="s">
        <v>1890</v>
      </c>
      <c r="DY266" s="1233" t="s">
        <v>1890</v>
      </c>
    </row>
    <row r="267" spans="2:129" ht="14.4" thickBot="1" x14ac:dyDescent="0.3">
      <c r="B267" s="1668"/>
      <c r="C267" s="1505" t="s">
        <v>1627</v>
      </c>
      <c r="D267" s="1439" t="s">
        <v>1759</v>
      </c>
      <c r="E267" s="1267" t="s">
        <v>820</v>
      </c>
      <c r="F267" s="1438" t="s">
        <v>1890</v>
      </c>
      <c r="G267" s="1438" t="s">
        <v>1890</v>
      </c>
      <c r="H267" s="1439" t="s">
        <v>84</v>
      </c>
      <c r="I267" s="1655">
        <f>IF(SUM(N266:CP266)&lt;&gt;0,SUM(N266:CP266),"")</f>
        <v>126.60577016885048</v>
      </c>
      <c r="J267" s="1656"/>
      <c r="K267" s="1656"/>
      <c r="L267" s="1656"/>
      <c r="M267" s="1657"/>
      <c r="N267" s="1509" t="s">
        <v>1890</v>
      </c>
      <c r="O267" s="1509" t="s">
        <v>1890</v>
      </c>
      <c r="P267" s="1509" t="s">
        <v>1890</v>
      </c>
      <c r="Q267" s="1509" t="s">
        <v>1890</v>
      </c>
      <c r="R267" s="1509" t="s">
        <v>1890</v>
      </c>
      <c r="S267" s="1509" t="s">
        <v>1890</v>
      </c>
      <c r="T267" s="1509" t="s">
        <v>1890</v>
      </c>
      <c r="U267" s="1509" t="s">
        <v>1890</v>
      </c>
      <c r="V267" s="1509" t="s">
        <v>1890</v>
      </c>
      <c r="W267" s="1509" t="s">
        <v>1890</v>
      </c>
      <c r="X267" s="1509" t="s">
        <v>1890</v>
      </c>
      <c r="Y267" s="1509" t="s">
        <v>1890</v>
      </c>
      <c r="Z267" s="1509" t="s">
        <v>1890</v>
      </c>
      <c r="AA267" s="1509" t="s">
        <v>1890</v>
      </c>
      <c r="AB267" s="1509" t="s">
        <v>1890</v>
      </c>
      <c r="AC267" s="1509" t="s">
        <v>1890</v>
      </c>
      <c r="AD267" s="1509" t="s">
        <v>1890</v>
      </c>
      <c r="AE267" s="1509" t="s">
        <v>1890</v>
      </c>
      <c r="AF267" s="1509" t="s">
        <v>1890</v>
      </c>
      <c r="AG267" s="1509" t="s">
        <v>1890</v>
      </c>
      <c r="AH267" s="1509" t="s">
        <v>1890</v>
      </c>
      <c r="AI267" s="1509" t="s">
        <v>1890</v>
      </c>
      <c r="AJ267" s="1509" t="s">
        <v>1890</v>
      </c>
      <c r="AK267" s="1509" t="s">
        <v>1890</v>
      </c>
      <c r="AL267" s="1509" t="s">
        <v>1890</v>
      </c>
      <c r="AM267" s="1509" t="s">
        <v>1890</v>
      </c>
      <c r="AN267" s="1509" t="s">
        <v>1890</v>
      </c>
      <c r="AO267" s="1509" t="s">
        <v>1890</v>
      </c>
      <c r="AP267" s="1509" t="s">
        <v>1890</v>
      </c>
      <c r="AQ267" s="1509" t="s">
        <v>1890</v>
      </c>
      <c r="AR267" s="1509" t="s">
        <v>1890</v>
      </c>
      <c r="AS267" s="1509" t="s">
        <v>1890</v>
      </c>
      <c r="AT267" s="1509" t="s">
        <v>1890</v>
      </c>
      <c r="AU267" s="1509" t="s">
        <v>1890</v>
      </c>
      <c r="AV267" s="1509" t="s">
        <v>1890</v>
      </c>
      <c r="AW267" s="1509" t="s">
        <v>1890</v>
      </c>
      <c r="AX267" s="1509" t="s">
        <v>1890</v>
      </c>
      <c r="AY267" s="1509" t="s">
        <v>1890</v>
      </c>
      <c r="AZ267" s="1509" t="s">
        <v>1890</v>
      </c>
      <c r="BA267" s="1509" t="s">
        <v>1890</v>
      </c>
      <c r="BB267" s="1509" t="s">
        <v>1890</v>
      </c>
      <c r="BC267" s="1509" t="s">
        <v>1890</v>
      </c>
      <c r="BD267" s="1509" t="s">
        <v>1890</v>
      </c>
      <c r="BE267" s="1509" t="s">
        <v>1890</v>
      </c>
      <c r="BF267" s="1509" t="s">
        <v>1890</v>
      </c>
      <c r="BG267" s="1509" t="s">
        <v>1890</v>
      </c>
      <c r="BH267" s="1509" t="s">
        <v>1890</v>
      </c>
      <c r="BI267" s="1509" t="s">
        <v>1890</v>
      </c>
      <c r="BJ267" s="1509" t="s">
        <v>1890</v>
      </c>
      <c r="BK267" s="1509" t="s">
        <v>1890</v>
      </c>
      <c r="BL267" s="1509" t="s">
        <v>1890</v>
      </c>
      <c r="BM267" s="1509" t="s">
        <v>1890</v>
      </c>
      <c r="BN267" s="1509" t="s">
        <v>1890</v>
      </c>
      <c r="BO267" s="1509" t="s">
        <v>1890</v>
      </c>
      <c r="BP267" s="1509" t="s">
        <v>1890</v>
      </c>
      <c r="BQ267" s="1509" t="s">
        <v>1890</v>
      </c>
      <c r="BR267" s="1509" t="s">
        <v>1890</v>
      </c>
      <c r="BS267" s="1509" t="s">
        <v>1890</v>
      </c>
      <c r="BT267" s="1509" t="s">
        <v>1890</v>
      </c>
      <c r="BU267" s="1509" t="s">
        <v>1890</v>
      </c>
      <c r="BV267" s="1509" t="s">
        <v>1890</v>
      </c>
      <c r="BW267" s="1509" t="s">
        <v>1890</v>
      </c>
      <c r="BX267" s="1509" t="s">
        <v>1890</v>
      </c>
      <c r="BY267" s="1509" t="s">
        <v>1890</v>
      </c>
      <c r="BZ267" s="1509" t="s">
        <v>1890</v>
      </c>
      <c r="CA267" s="1509" t="s">
        <v>1890</v>
      </c>
      <c r="CB267" s="1509" t="s">
        <v>1890</v>
      </c>
      <c r="CC267" s="1509" t="s">
        <v>1890</v>
      </c>
      <c r="CD267" s="1509" t="s">
        <v>1890</v>
      </c>
      <c r="CE267" s="1509" t="s">
        <v>1890</v>
      </c>
      <c r="CF267" s="1509" t="s">
        <v>1890</v>
      </c>
      <c r="CG267" s="1509" t="s">
        <v>1890</v>
      </c>
      <c r="CH267" s="1509" t="s">
        <v>1890</v>
      </c>
      <c r="CI267" s="1509" t="s">
        <v>1890</v>
      </c>
      <c r="CJ267" s="1509" t="s">
        <v>1890</v>
      </c>
      <c r="CK267" s="1509" t="s">
        <v>1890</v>
      </c>
      <c r="CL267" s="1509" t="s">
        <v>1890</v>
      </c>
      <c r="CM267" s="1509" t="s">
        <v>1890</v>
      </c>
      <c r="CN267" s="1509" t="s">
        <v>1890</v>
      </c>
      <c r="CO267" s="1509" t="s">
        <v>1890</v>
      </c>
      <c r="CP267" s="1510" t="s">
        <v>1890</v>
      </c>
      <c r="CQ267" s="1508" t="s">
        <v>1890</v>
      </c>
      <c r="CR267" s="1508" t="s">
        <v>1890</v>
      </c>
      <c r="CS267" s="1508" t="s">
        <v>1890</v>
      </c>
      <c r="CT267" s="1508" t="s">
        <v>1890</v>
      </c>
      <c r="CU267" s="1508" t="s">
        <v>1890</v>
      </c>
      <c r="CV267" s="1508" t="s">
        <v>1890</v>
      </c>
      <c r="CW267" s="1508" t="s">
        <v>1890</v>
      </c>
      <c r="CX267" s="1508" t="s">
        <v>1890</v>
      </c>
      <c r="CY267" s="1508" t="s">
        <v>1890</v>
      </c>
      <c r="CZ267" s="1508" t="s">
        <v>1890</v>
      </c>
      <c r="DA267" s="1508" t="s">
        <v>1890</v>
      </c>
      <c r="DB267" s="1508" t="s">
        <v>1890</v>
      </c>
      <c r="DC267" s="1508" t="s">
        <v>1890</v>
      </c>
      <c r="DD267" s="1508" t="s">
        <v>1890</v>
      </c>
      <c r="DE267" s="1508" t="s">
        <v>1890</v>
      </c>
      <c r="DF267" s="1508" t="s">
        <v>1890</v>
      </c>
      <c r="DG267" s="1508" t="s">
        <v>1890</v>
      </c>
      <c r="DH267" s="1508" t="s">
        <v>1890</v>
      </c>
      <c r="DI267" s="1508" t="s">
        <v>1890</v>
      </c>
      <c r="DJ267" s="1508" t="s">
        <v>1890</v>
      </c>
      <c r="DK267" s="1508" t="s">
        <v>1890</v>
      </c>
      <c r="DL267" s="1508" t="s">
        <v>1890</v>
      </c>
      <c r="DM267" s="1508" t="s">
        <v>1890</v>
      </c>
      <c r="DN267" s="1508" t="s">
        <v>1890</v>
      </c>
      <c r="DO267" s="1508" t="s">
        <v>1890</v>
      </c>
      <c r="DP267" s="1508" t="s">
        <v>1890</v>
      </c>
      <c r="DQ267" s="1508" t="s">
        <v>1890</v>
      </c>
      <c r="DR267" s="1508" t="s">
        <v>1890</v>
      </c>
      <c r="DS267" s="1508" t="s">
        <v>1890</v>
      </c>
      <c r="DT267" s="1233" t="s">
        <v>1890</v>
      </c>
      <c r="DU267" s="1233" t="s">
        <v>1890</v>
      </c>
      <c r="DV267" s="1233" t="s">
        <v>1890</v>
      </c>
      <c r="DW267" s="1233" t="s">
        <v>1890</v>
      </c>
      <c r="DX267" s="1233" t="s">
        <v>1890</v>
      </c>
      <c r="DY267" s="1233" t="s">
        <v>1890</v>
      </c>
    </row>
    <row r="268" spans="2:129" x14ac:dyDescent="0.25">
      <c r="B268" s="1668"/>
      <c r="C268" s="1505" t="s">
        <v>1628</v>
      </c>
      <c r="D268" s="1439" t="s">
        <v>1760</v>
      </c>
      <c r="E268" s="1267" t="s">
        <v>815</v>
      </c>
      <c r="F268" s="1438" t="s">
        <v>1890</v>
      </c>
      <c r="G268" s="1438" t="s">
        <v>1890</v>
      </c>
      <c r="H268" s="1439" t="s">
        <v>84</v>
      </c>
      <c r="I268" s="1476" t="s">
        <v>1890</v>
      </c>
      <c r="J268" s="1477" t="s">
        <v>1890</v>
      </c>
      <c r="K268" s="1477" t="s">
        <v>1890</v>
      </c>
      <c r="L268" s="1477" t="s">
        <v>1890</v>
      </c>
      <c r="M268" s="1477" t="s">
        <v>1890</v>
      </c>
      <c r="N268" s="1509" t="s">
        <v>1890</v>
      </c>
      <c r="O268" s="1509" t="s">
        <v>1890</v>
      </c>
      <c r="P268" s="1509" t="s">
        <v>1890</v>
      </c>
      <c r="Q268" s="1509" t="s">
        <v>1890</v>
      </c>
      <c r="R268" s="1509" t="s">
        <v>1890</v>
      </c>
      <c r="S268" s="1509" t="s">
        <v>1890</v>
      </c>
      <c r="T268" s="1509" t="s">
        <v>1890</v>
      </c>
      <c r="U268" s="1509" t="s">
        <v>1890</v>
      </c>
      <c r="V268" s="1509" t="s">
        <v>1890</v>
      </c>
      <c r="W268" s="1509" t="s">
        <v>1890</v>
      </c>
      <c r="X268" s="1509" t="s">
        <v>1890</v>
      </c>
      <c r="Y268" s="1509" t="s">
        <v>1890</v>
      </c>
      <c r="Z268" s="1509" t="s">
        <v>1890</v>
      </c>
      <c r="AA268" s="1509" t="s">
        <v>1890</v>
      </c>
      <c r="AB268" s="1509" t="s">
        <v>1890</v>
      </c>
      <c r="AC268" s="1509" t="s">
        <v>1890</v>
      </c>
      <c r="AD268" s="1509" t="s">
        <v>1890</v>
      </c>
      <c r="AE268" s="1509" t="s">
        <v>1890</v>
      </c>
      <c r="AF268" s="1509" t="s">
        <v>1890</v>
      </c>
      <c r="AG268" s="1509" t="s">
        <v>1890</v>
      </c>
      <c r="AH268" s="1509" t="s">
        <v>1890</v>
      </c>
      <c r="AI268" s="1509" t="s">
        <v>1890</v>
      </c>
      <c r="AJ268" s="1509" t="s">
        <v>1890</v>
      </c>
      <c r="AK268" s="1509" t="s">
        <v>1890</v>
      </c>
      <c r="AL268" s="1509" t="s">
        <v>1890</v>
      </c>
      <c r="AM268" s="1509" t="s">
        <v>1890</v>
      </c>
      <c r="AN268" s="1509" t="s">
        <v>1890</v>
      </c>
      <c r="AO268" s="1509" t="s">
        <v>1890</v>
      </c>
      <c r="AP268" s="1509" t="s">
        <v>1890</v>
      </c>
      <c r="AQ268" s="1509" t="s">
        <v>1890</v>
      </c>
      <c r="AR268" s="1509" t="s">
        <v>1890</v>
      </c>
      <c r="AS268" s="1509" t="s">
        <v>1890</v>
      </c>
      <c r="AT268" s="1509" t="s">
        <v>1890</v>
      </c>
      <c r="AU268" s="1509" t="s">
        <v>1890</v>
      </c>
      <c r="AV268" s="1509" t="s">
        <v>1890</v>
      </c>
      <c r="AW268" s="1509" t="s">
        <v>1890</v>
      </c>
      <c r="AX268" s="1509" t="s">
        <v>1890</v>
      </c>
      <c r="AY268" s="1509" t="s">
        <v>1890</v>
      </c>
      <c r="AZ268" s="1509" t="s">
        <v>1890</v>
      </c>
      <c r="BA268" s="1509" t="s">
        <v>1890</v>
      </c>
      <c r="BB268" s="1509" t="s">
        <v>1890</v>
      </c>
      <c r="BC268" s="1509" t="s">
        <v>1890</v>
      </c>
      <c r="BD268" s="1509" t="s">
        <v>1890</v>
      </c>
      <c r="BE268" s="1509" t="s">
        <v>1890</v>
      </c>
      <c r="BF268" s="1509" t="s">
        <v>1890</v>
      </c>
      <c r="BG268" s="1509" t="s">
        <v>1890</v>
      </c>
      <c r="BH268" s="1509" t="s">
        <v>1890</v>
      </c>
      <c r="BI268" s="1509" t="s">
        <v>1890</v>
      </c>
      <c r="BJ268" s="1509" t="s">
        <v>1890</v>
      </c>
      <c r="BK268" s="1509" t="s">
        <v>1890</v>
      </c>
      <c r="BL268" s="1509" t="s">
        <v>1890</v>
      </c>
      <c r="BM268" s="1509" t="s">
        <v>1890</v>
      </c>
      <c r="BN268" s="1509" t="s">
        <v>1890</v>
      </c>
      <c r="BO268" s="1509" t="s">
        <v>1890</v>
      </c>
      <c r="BP268" s="1509" t="s">
        <v>1890</v>
      </c>
      <c r="BQ268" s="1509" t="s">
        <v>1890</v>
      </c>
      <c r="BR268" s="1509" t="s">
        <v>1890</v>
      </c>
      <c r="BS268" s="1509" t="s">
        <v>1890</v>
      </c>
      <c r="BT268" s="1509" t="s">
        <v>1890</v>
      </c>
      <c r="BU268" s="1509" t="s">
        <v>1890</v>
      </c>
      <c r="BV268" s="1509" t="s">
        <v>1890</v>
      </c>
      <c r="BW268" s="1509" t="s">
        <v>1890</v>
      </c>
      <c r="BX268" s="1509" t="s">
        <v>1890</v>
      </c>
      <c r="BY268" s="1509" t="s">
        <v>1890</v>
      </c>
      <c r="BZ268" s="1509" t="s">
        <v>1890</v>
      </c>
      <c r="CA268" s="1509" t="s">
        <v>1890</v>
      </c>
      <c r="CB268" s="1509" t="s">
        <v>1890</v>
      </c>
      <c r="CC268" s="1509" t="s">
        <v>1890</v>
      </c>
      <c r="CD268" s="1509" t="s">
        <v>1890</v>
      </c>
      <c r="CE268" s="1509" t="s">
        <v>1890</v>
      </c>
      <c r="CF268" s="1509" t="s">
        <v>1890</v>
      </c>
      <c r="CG268" s="1509" t="s">
        <v>1890</v>
      </c>
      <c r="CH268" s="1509" t="s">
        <v>1890</v>
      </c>
      <c r="CI268" s="1509" t="s">
        <v>1890</v>
      </c>
      <c r="CJ268" s="1509" t="s">
        <v>1890</v>
      </c>
      <c r="CK268" s="1509" t="s">
        <v>1890</v>
      </c>
      <c r="CL268" s="1509" t="s">
        <v>1890</v>
      </c>
      <c r="CM268" s="1509" t="s">
        <v>1890</v>
      </c>
      <c r="CN268" s="1509" t="s">
        <v>1890</v>
      </c>
      <c r="CO268" s="1509" t="s">
        <v>1890</v>
      </c>
      <c r="CP268" s="1510" t="s">
        <v>1890</v>
      </c>
      <c r="CQ268" s="1508" t="s">
        <v>1890</v>
      </c>
      <c r="CR268" s="1508" t="s">
        <v>1890</v>
      </c>
      <c r="CS268" s="1508" t="s">
        <v>1890</v>
      </c>
      <c r="CT268" s="1508" t="s">
        <v>1890</v>
      </c>
      <c r="CU268" s="1508" t="s">
        <v>1890</v>
      </c>
      <c r="CV268" s="1508" t="s">
        <v>1890</v>
      </c>
      <c r="CW268" s="1508" t="s">
        <v>1890</v>
      </c>
      <c r="CX268" s="1508" t="s">
        <v>1890</v>
      </c>
      <c r="CY268" s="1508" t="s">
        <v>1890</v>
      </c>
      <c r="CZ268" s="1508" t="s">
        <v>1890</v>
      </c>
      <c r="DA268" s="1508" t="s">
        <v>1890</v>
      </c>
      <c r="DB268" s="1508" t="s">
        <v>1890</v>
      </c>
      <c r="DC268" s="1508" t="s">
        <v>1890</v>
      </c>
      <c r="DD268" s="1508" t="s">
        <v>1890</v>
      </c>
      <c r="DE268" s="1508" t="s">
        <v>1890</v>
      </c>
      <c r="DF268" s="1508" t="s">
        <v>1890</v>
      </c>
      <c r="DG268" s="1508" t="s">
        <v>1890</v>
      </c>
      <c r="DH268" s="1508" t="s">
        <v>1890</v>
      </c>
      <c r="DI268" s="1508" t="s">
        <v>1890</v>
      </c>
      <c r="DJ268" s="1508" t="s">
        <v>1890</v>
      </c>
      <c r="DK268" s="1508" t="s">
        <v>1890</v>
      </c>
      <c r="DL268" s="1508" t="s">
        <v>1890</v>
      </c>
      <c r="DM268" s="1508" t="s">
        <v>1890</v>
      </c>
      <c r="DN268" s="1508" t="s">
        <v>1890</v>
      </c>
      <c r="DO268" s="1508" t="s">
        <v>1890</v>
      </c>
      <c r="DP268" s="1508" t="s">
        <v>1890</v>
      </c>
      <c r="DQ268" s="1508" t="s">
        <v>1890</v>
      </c>
      <c r="DR268" s="1508" t="s">
        <v>1890</v>
      </c>
      <c r="DS268" s="1508" t="s">
        <v>1890</v>
      </c>
      <c r="DT268" s="1233" t="s">
        <v>1890</v>
      </c>
      <c r="DU268" s="1233" t="s">
        <v>1890</v>
      </c>
      <c r="DV268" s="1233" t="s">
        <v>1890</v>
      </c>
      <c r="DW268" s="1233" t="s">
        <v>1890</v>
      </c>
      <c r="DX268" s="1233" t="s">
        <v>1890</v>
      </c>
      <c r="DY268" s="1233" t="s">
        <v>1890</v>
      </c>
    </row>
    <row r="269" spans="2:129" x14ac:dyDescent="0.25">
      <c r="B269" s="1668"/>
      <c r="C269" s="1505" t="s">
        <v>1628</v>
      </c>
      <c r="D269" s="1439" t="s">
        <v>1760</v>
      </c>
      <c r="E269" s="1267" t="s">
        <v>812</v>
      </c>
      <c r="F269" s="1438" t="s">
        <v>1890</v>
      </c>
      <c r="G269" s="1438" t="s">
        <v>1890</v>
      </c>
      <c r="H269" s="1439" t="s">
        <v>84</v>
      </c>
      <c r="I269" s="1476" t="s">
        <v>1890</v>
      </c>
      <c r="J269" s="1477" t="s">
        <v>1890</v>
      </c>
      <c r="K269" s="1477" t="s">
        <v>1890</v>
      </c>
      <c r="L269" s="1477" t="s">
        <v>1890</v>
      </c>
      <c r="M269" s="1477" t="s">
        <v>1890</v>
      </c>
      <c r="N269" s="1509" t="s">
        <v>1890</v>
      </c>
      <c r="O269" s="1509" t="s">
        <v>1890</v>
      </c>
      <c r="P269" s="1509" t="s">
        <v>1890</v>
      </c>
      <c r="Q269" s="1509" t="s">
        <v>1890</v>
      </c>
      <c r="R269" s="1509" t="s">
        <v>1890</v>
      </c>
      <c r="S269" s="1509" t="s">
        <v>1890</v>
      </c>
      <c r="T269" s="1509">
        <v>5.1176289618796453E-3</v>
      </c>
      <c r="U269" s="1509">
        <v>5.1176289618796453E-3</v>
      </c>
      <c r="V269" s="1509">
        <v>5.1176289618796453E-3</v>
      </c>
      <c r="W269" s="1509">
        <v>5.1176289618796453E-3</v>
      </c>
      <c r="X269" s="1509">
        <v>5.1176289618796453E-3</v>
      </c>
      <c r="Y269" s="1509">
        <v>5.1176289618796453E-3</v>
      </c>
      <c r="Z269" s="1509">
        <v>5.1176289618796453E-3</v>
      </c>
      <c r="AA269" s="1509">
        <v>5.1176289618796453E-3</v>
      </c>
      <c r="AB269" s="1509">
        <v>5.1176289618796453E-3</v>
      </c>
      <c r="AC269" s="1509">
        <v>5.1176289618796453E-3</v>
      </c>
      <c r="AD269" s="1509">
        <v>5.1176289618796453E-3</v>
      </c>
      <c r="AE269" s="1509">
        <v>5.1176289618796453E-3</v>
      </c>
      <c r="AF269" s="1509">
        <v>5.1176289618796453E-3</v>
      </c>
      <c r="AG269" s="1509">
        <v>5.1176289618796453E-3</v>
      </c>
      <c r="AH269" s="1509">
        <v>5.1176289618796453E-3</v>
      </c>
      <c r="AI269" s="1509">
        <v>5.1176289618796453E-3</v>
      </c>
      <c r="AJ269" s="1509">
        <v>5.1176289618796453E-3</v>
      </c>
      <c r="AK269" s="1509">
        <v>5.1176289618796453E-3</v>
      </c>
      <c r="AL269" s="1509">
        <v>5.1176289618796453E-3</v>
      </c>
      <c r="AM269" s="1509">
        <v>5.1176289618796453E-3</v>
      </c>
      <c r="AN269" s="1509">
        <v>5.1176289618796453E-3</v>
      </c>
      <c r="AO269" s="1509">
        <v>5.1176289618796453E-3</v>
      </c>
      <c r="AP269" s="1509">
        <v>5.1176289618796453E-3</v>
      </c>
      <c r="AQ269" s="1509">
        <v>5.1176289618796453E-3</v>
      </c>
      <c r="AR269" s="1509">
        <v>5.1176289618796453E-3</v>
      </c>
      <c r="AS269" s="1509">
        <v>5.1176289618796453E-3</v>
      </c>
      <c r="AT269" s="1509">
        <v>5.1176289618796453E-3</v>
      </c>
      <c r="AU269" s="1509">
        <v>5.1176289618796453E-3</v>
      </c>
      <c r="AV269" s="1509">
        <v>5.1176289618796453E-3</v>
      </c>
      <c r="AW269" s="1509">
        <v>5.1176289618796453E-3</v>
      </c>
      <c r="AX269" s="1509">
        <v>5.1176289618796453E-3</v>
      </c>
      <c r="AY269" s="1509">
        <v>5.1176289618796453E-3</v>
      </c>
      <c r="AZ269" s="1509">
        <v>5.1176289618796453E-3</v>
      </c>
      <c r="BA269" s="1509">
        <v>5.1176289618796453E-3</v>
      </c>
      <c r="BB269" s="1509">
        <v>5.1176289618796453E-3</v>
      </c>
      <c r="BC269" s="1509">
        <v>5.1176289618796453E-3</v>
      </c>
      <c r="BD269" s="1509">
        <v>5.1176289618796453E-3</v>
      </c>
      <c r="BE269" s="1509">
        <v>5.1176289618796453E-3</v>
      </c>
      <c r="BF269" s="1509">
        <v>5.1176289618796453E-3</v>
      </c>
      <c r="BG269" s="1509">
        <v>5.1176289618796453E-3</v>
      </c>
      <c r="BH269" s="1509">
        <v>5.1176289618796453E-3</v>
      </c>
      <c r="BI269" s="1509">
        <v>5.1176289618796453E-3</v>
      </c>
      <c r="BJ269" s="1509">
        <v>5.1176289618796453E-3</v>
      </c>
      <c r="BK269" s="1509">
        <v>5.1176289618796453E-3</v>
      </c>
      <c r="BL269" s="1509">
        <v>5.1176289618796453E-3</v>
      </c>
      <c r="BM269" s="1509">
        <v>5.1176289618796453E-3</v>
      </c>
      <c r="BN269" s="1509">
        <v>5.1176289618796453E-3</v>
      </c>
      <c r="BO269" s="1509">
        <v>5.1176289618796453E-3</v>
      </c>
      <c r="BP269" s="1509">
        <v>5.1176289618796453E-3</v>
      </c>
      <c r="BQ269" s="1509">
        <v>5.1176289618796453E-3</v>
      </c>
      <c r="BR269" s="1509">
        <v>5.1176289618796453E-3</v>
      </c>
      <c r="BS269" s="1509">
        <v>5.1176289618796453E-3</v>
      </c>
      <c r="BT269" s="1509">
        <v>5.1176289618796453E-3</v>
      </c>
      <c r="BU269" s="1509">
        <v>5.1176289618796453E-3</v>
      </c>
      <c r="BV269" s="1509">
        <v>5.1176289618796453E-3</v>
      </c>
      <c r="BW269" s="1509">
        <v>5.1176289618796453E-3</v>
      </c>
      <c r="BX269" s="1509">
        <v>5.1176289618796453E-3</v>
      </c>
      <c r="BY269" s="1509">
        <v>5.1176289618796453E-3</v>
      </c>
      <c r="BZ269" s="1509">
        <v>5.1176289618796453E-3</v>
      </c>
      <c r="CA269" s="1509">
        <v>5.1176289618796453E-3</v>
      </c>
      <c r="CB269" s="1509">
        <v>5.1176289618796453E-3</v>
      </c>
      <c r="CC269" s="1509">
        <v>5.1176289618796453E-3</v>
      </c>
      <c r="CD269" s="1509">
        <v>5.1176289618796453E-3</v>
      </c>
      <c r="CE269" s="1509">
        <v>5.1176289618796453E-3</v>
      </c>
      <c r="CF269" s="1509">
        <v>5.1176289618796453E-3</v>
      </c>
      <c r="CG269" s="1509">
        <v>5.1176289618796453E-3</v>
      </c>
      <c r="CH269" s="1509">
        <v>5.1176289618796453E-3</v>
      </c>
      <c r="CI269" s="1509">
        <v>5.1176289618796453E-3</v>
      </c>
      <c r="CJ269" s="1509">
        <v>5.1176289618796453E-3</v>
      </c>
      <c r="CK269" s="1509">
        <v>5.1176289618796453E-3</v>
      </c>
      <c r="CL269" s="1509" t="s">
        <v>1890</v>
      </c>
      <c r="CM269" s="1509" t="s">
        <v>1890</v>
      </c>
      <c r="CN269" s="1509" t="s">
        <v>1890</v>
      </c>
      <c r="CO269" s="1509" t="s">
        <v>1890</v>
      </c>
      <c r="CP269" s="1510" t="s">
        <v>1890</v>
      </c>
      <c r="CQ269" s="1508" t="s">
        <v>1890</v>
      </c>
      <c r="CR269" s="1508" t="s">
        <v>1890</v>
      </c>
      <c r="CS269" s="1508" t="s">
        <v>1890</v>
      </c>
      <c r="CT269" s="1508" t="s">
        <v>1890</v>
      </c>
      <c r="CU269" s="1508" t="s">
        <v>1890</v>
      </c>
      <c r="CV269" s="1508" t="s">
        <v>1890</v>
      </c>
      <c r="CW269" s="1508" t="s">
        <v>1890</v>
      </c>
      <c r="CX269" s="1508" t="s">
        <v>1890</v>
      </c>
      <c r="CY269" s="1508" t="s">
        <v>1890</v>
      </c>
      <c r="CZ269" s="1508" t="s">
        <v>1890</v>
      </c>
      <c r="DA269" s="1508" t="s">
        <v>1890</v>
      </c>
      <c r="DB269" s="1508" t="s">
        <v>1890</v>
      </c>
      <c r="DC269" s="1508" t="s">
        <v>1890</v>
      </c>
      <c r="DD269" s="1508" t="s">
        <v>1890</v>
      </c>
      <c r="DE269" s="1508" t="s">
        <v>1890</v>
      </c>
      <c r="DF269" s="1508" t="s">
        <v>1890</v>
      </c>
      <c r="DG269" s="1508" t="s">
        <v>1890</v>
      </c>
      <c r="DH269" s="1508" t="s">
        <v>1890</v>
      </c>
      <c r="DI269" s="1508" t="s">
        <v>1890</v>
      </c>
      <c r="DJ269" s="1508" t="s">
        <v>1890</v>
      </c>
      <c r="DK269" s="1508" t="s">
        <v>1890</v>
      </c>
      <c r="DL269" s="1508" t="s">
        <v>1890</v>
      </c>
      <c r="DM269" s="1508" t="s">
        <v>1890</v>
      </c>
      <c r="DN269" s="1508" t="s">
        <v>1890</v>
      </c>
      <c r="DO269" s="1508" t="s">
        <v>1890</v>
      </c>
      <c r="DP269" s="1508" t="s">
        <v>1890</v>
      </c>
      <c r="DQ269" s="1508" t="s">
        <v>1890</v>
      </c>
      <c r="DR269" s="1508" t="s">
        <v>1890</v>
      </c>
      <c r="DS269" s="1508" t="s">
        <v>1890</v>
      </c>
      <c r="DT269" s="1233" t="s">
        <v>1890</v>
      </c>
      <c r="DU269" s="1233" t="s">
        <v>1890</v>
      </c>
      <c r="DV269" s="1233" t="s">
        <v>1890</v>
      </c>
      <c r="DW269" s="1233" t="s">
        <v>1890</v>
      </c>
      <c r="DX269" s="1233" t="s">
        <v>1890</v>
      </c>
      <c r="DY269" s="1233" t="s">
        <v>1890</v>
      </c>
    </row>
    <row r="270" spans="2:129" x14ac:dyDescent="0.25">
      <c r="B270" s="1668"/>
      <c r="C270" s="1505" t="s">
        <v>1628</v>
      </c>
      <c r="D270" s="1439" t="s">
        <v>1760</v>
      </c>
      <c r="E270" s="1267" t="s">
        <v>813</v>
      </c>
      <c r="F270" s="1438" t="s">
        <v>1890</v>
      </c>
      <c r="G270" s="1438" t="s">
        <v>1890</v>
      </c>
      <c r="H270" s="1439" t="s">
        <v>84</v>
      </c>
      <c r="I270" s="1476" t="s">
        <v>1890</v>
      </c>
      <c r="J270" s="1477" t="s">
        <v>1890</v>
      </c>
      <c r="K270" s="1477" t="s">
        <v>1890</v>
      </c>
      <c r="L270" s="1477" t="s">
        <v>1890</v>
      </c>
      <c r="M270" s="1477" t="s">
        <v>1890</v>
      </c>
      <c r="N270" s="1509" t="s">
        <v>1890</v>
      </c>
      <c r="O270" s="1509" t="s">
        <v>1890</v>
      </c>
      <c r="P270" s="1509" t="s">
        <v>1890</v>
      </c>
      <c r="Q270" s="1509" t="s">
        <v>1890</v>
      </c>
      <c r="R270" s="1509" t="s">
        <v>1890</v>
      </c>
      <c r="S270" s="1509" t="s">
        <v>1890</v>
      </c>
      <c r="T270" s="1509" t="s">
        <v>1890</v>
      </c>
      <c r="U270" s="1509" t="s">
        <v>1890</v>
      </c>
      <c r="V270" s="1509" t="s">
        <v>1890</v>
      </c>
      <c r="W270" s="1509" t="s">
        <v>1890</v>
      </c>
      <c r="X270" s="1509" t="s">
        <v>1890</v>
      </c>
      <c r="Y270" s="1509" t="s">
        <v>1890</v>
      </c>
      <c r="Z270" s="1509" t="s">
        <v>1890</v>
      </c>
      <c r="AA270" s="1509" t="s">
        <v>1890</v>
      </c>
      <c r="AB270" s="1509" t="s">
        <v>1890</v>
      </c>
      <c r="AC270" s="1509" t="s">
        <v>1890</v>
      </c>
      <c r="AD270" s="1509" t="s">
        <v>1890</v>
      </c>
      <c r="AE270" s="1509" t="s">
        <v>1890</v>
      </c>
      <c r="AF270" s="1509" t="s">
        <v>1890</v>
      </c>
      <c r="AG270" s="1509" t="s">
        <v>1890</v>
      </c>
      <c r="AH270" s="1509" t="s">
        <v>1890</v>
      </c>
      <c r="AI270" s="1509" t="s">
        <v>1890</v>
      </c>
      <c r="AJ270" s="1509" t="s">
        <v>1890</v>
      </c>
      <c r="AK270" s="1509" t="s">
        <v>1890</v>
      </c>
      <c r="AL270" s="1509" t="s">
        <v>1890</v>
      </c>
      <c r="AM270" s="1509" t="s">
        <v>1890</v>
      </c>
      <c r="AN270" s="1509" t="s">
        <v>1890</v>
      </c>
      <c r="AO270" s="1509" t="s">
        <v>1890</v>
      </c>
      <c r="AP270" s="1509" t="s">
        <v>1890</v>
      </c>
      <c r="AQ270" s="1509" t="s">
        <v>1890</v>
      </c>
      <c r="AR270" s="1509" t="s">
        <v>1890</v>
      </c>
      <c r="AS270" s="1509" t="s">
        <v>1890</v>
      </c>
      <c r="AT270" s="1509" t="s">
        <v>1890</v>
      </c>
      <c r="AU270" s="1509" t="s">
        <v>1890</v>
      </c>
      <c r="AV270" s="1509" t="s">
        <v>1890</v>
      </c>
      <c r="AW270" s="1509" t="s">
        <v>1890</v>
      </c>
      <c r="AX270" s="1509" t="s">
        <v>1890</v>
      </c>
      <c r="AY270" s="1509" t="s">
        <v>1890</v>
      </c>
      <c r="AZ270" s="1509" t="s">
        <v>1890</v>
      </c>
      <c r="BA270" s="1509" t="s">
        <v>1890</v>
      </c>
      <c r="BB270" s="1509" t="s">
        <v>1890</v>
      </c>
      <c r="BC270" s="1509" t="s">
        <v>1890</v>
      </c>
      <c r="BD270" s="1509" t="s">
        <v>1890</v>
      </c>
      <c r="BE270" s="1509" t="s">
        <v>1890</v>
      </c>
      <c r="BF270" s="1509" t="s">
        <v>1890</v>
      </c>
      <c r="BG270" s="1509" t="s">
        <v>1890</v>
      </c>
      <c r="BH270" s="1509" t="s">
        <v>1890</v>
      </c>
      <c r="BI270" s="1509" t="s">
        <v>1890</v>
      </c>
      <c r="BJ270" s="1509" t="s">
        <v>1890</v>
      </c>
      <c r="BK270" s="1509" t="s">
        <v>1890</v>
      </c>
      <c r="BL270" s="1509" t="s">
        <v>1890</v>
      </c>
      <c r="BM270" s="1509" t="s">
        <v>1890</v>
      </c>
      <c r="BN270" s="1509" t="s">
        <v>1890</v>
      </c>
      <c r="BO270" s="1509" t="s">
        <v>1890</v>
      </c>
      <c r="BP270" s="1509" t="s">
        <v>1890</v>
      </c>
      <c r="BQ270" s="1509" t="s">
        <v>1890</v>
      </c>
      <c r="BR270" s="1509" t="s">
        <v>1890</v>
      </c>
      <c r="BS270" s="1509" t="s">
        <v>1890</v>
      </c>
      <c r="BT270" s="1509" t="s">
        <v>1890</v>
      </c>
      <c r="BU270" s="1509" t="s">
        <v>1890</v>
      </c>
      <c r="BV270" s="1509" t="s">
        <v>1890</v>
      </c>
      <c r="BW270" s="1509" t="s">
        <v>1890</v>
      </c>
      <c r="BX270" s="1509" t="s">
        <v>1890</v>
      </c>
      <c r="BY270" s="1509" t="s">
        <v>1890</v>
      </c>
      <c r="BZ270" s="1509" t="s">
        <v>1890</v>
      </c>
      <c r="CA270" s="1509" t="s">
        <v>1890</v>
      </c>
      <c r="CB270" s="1509" t="s">
        <v>1890</v>
      </c>
      <c r="CC270" s="1509" t="s">
        <v>1890</v>
      </c>
      <c r="CD270" s="1509" t="s">
        <v>1890</v>
      </c>
      <c r="CE270" s="1509" t="s">
        <v>1890</v>
      </c>
      <c r="CF270" s="1509" t="s">
        <v>1890</v>
      </c>
      <c r="CG270" s="1509" t="s">
        <v>1890</v>
      </c>
      <c r="CH270" s="1509" t="s">
        <v>1890</v>
      </c>
      <c r="CI270" s="1509" t="s">
        <v>1890</v>
      </c>
      <c r="CJ270" s="1509" t="s">
        <v>1890</v>
      </c>
      <c r="CK270" s="1509" t="s">
        <v>1890</v>
      </c>
      <c r="CL270" s="1509" t="s">
        <v>1890</v>
      </c>
      <c r="CM270" s="1509" t="s">
        <v>1890</v>
      </c>
      <c r="CN270" s="1509" t="s">
        <v>1890</v>
      </c>
      <c r="CO270" s="1509" t="s">
        <v>1890</v>
      </c>
      <c r="CP270" s="1510" t="s">
        <v>1890</v>
      </c>
      <c r="CQ270" s="1508" t="s">
        <v>1890</v>
      </c>
      <c r="CR270" s="1508" t="s">
        <v>1890</v>
      </c>
      <c r="CS270" s="1508" t="s">
        <v>1890</v>
      </c>
      <c r="CT270" s="1508" t="s">
        <v>1890</v>
      </c>
      <c r="CU270" s="1508" t="s">
        <v>1890</v>
      </c>
      <c r="CV270" s="1508" t="s">
        <v>1890</v>
      </c>
      <c r="CW270" s="1508" t="s">
        <v>1890</v>
      </c>
      <c r="CX270" s="1508" t="s">
        <v>1890</v>
      </c>
      <c r="CY270" s="1508" t="s">
        <v>1890</v>
      </c>
      <c r="CZ270" s="1508" t="s">
        <v>1890</v>
      </c>
      <c r="DA270" s="1508" t="s">
        <v>1890</v>
      </c>
      <c r="DB270" s="1508" t="s">
        <v>1890</v>
      </c>
      <c r="DC270" s="1508" t="s">
        <v>1890</v>
      </c>
      <c r="DD270" s="1508" t="s">
        <v>1890</v>
      </c>
      <c r="DE270" s="1508" t="s">
        <v>1890</v>
      </c>
      <c r="DF270" s="1508" t="s">
        <v>1890</v>
      </c>
      <c r="DG270" s="1508" t="s">
        <v>1890</v>
      </c>
      <c r="DH270" s="1508" t="s">
        <v>1890</v>
      </c>
      <c r="DI270" s="1508" t="s">
        <v>1890</v>
      </c>
      <c r="DJ270" s="1508" t="s">
        <v>1890</v>
      </c>
      <c r="DK270" s="1508" t="s">
        <v>1890</v>
      </c>
      <c r="DL270" s="1508" t="s">
        <v>1890</v>
      </c>
      <c r="DM270" s="1508" t="s">
        <v>1890</v>
      </c>
      <c r="DN270" s="1508" t="s">
        <v>1890</v>
      </c>
      <c r="DO270" s="1508" t="s">
        <v>1890</v>
      </c>
      <c r="DP270" s="1508" t="s">
        <v>1890</v>
      </c>
      <c r="DQ270" s="1508" t="s">
        <v>1890</v>
      </c>
      <c r="DR270" s="1508" t="s">
        <v>1890</v>
      </c>
      <c r="DS270" s="1508" t="s">
        <v>1890</v>
      </c>
      <c r="DT270" s="1233" t="s">
        <v>1890</v>
      </c>
      <c r="DU270" s="1233" t="s">
        <v>1890</v>
      </c>
      <c r="DV270" s="1233" t="s">
        <v>1890</v>
      </c>
      <c r="DW270" s="1233" t="s">
        <v>1890</v>
      </c>
      <c r="DX270" s="1233" t="s">
        <v>1890</v>
      </c>
      <c r="DY270" s="1233" t="s">
        <v>1890</v>
      </c>
    </row>
    <row r="271" spans="2:129" x14ac:dyDescent="0.25">
      <c r="B271" s="1668"/>
      <c r="C271" s="1505" t="s">
        <v>1628</v>
      </c>
      <c r="D271" s="1439" t="s">
        <v>1760</v>
      </c>
      <c r="E271" s="1267" t="s">
        <v>831</v>
      </c>
      <c r="F271" s="1438" t="s">
        <v>1890</v>
      </c>
      <c r="G271" s="1438" t="s">
        <v>1890</v>
      </c>
      <c r="H271" s="1439" t="s">
        <v>84</v>
      </c>
      <c r="I271" s="1476" t="s">
        <v>1890</v>
      </c>
      <c r="J271" s="1477" t="s">
        <v>1890</v>
      </c>
      <c r="K271" s="1477" t="s">
        <v>1890</v>
      </c>
      <c r="L271" s="1477" t="s">
        <v>1890</v>
      </c>
      <c r="M271" s="1477" t="s">
        <v>1890</v>
      </c>
      <c r="N271" s="1509" t="s">
        <v>1890</v>
      </c>
      <c r="O271" s="1509">
        <v>3.5000000000000003E-2</v>
      </c>
      <c r="P271" s="1509">
        <v>3.5000000000000003E-2</v>
      </c>
      <c r="Q271" s="1509">
        <v>3.5000000000000003E-2</v>
      </c>
      <c r="R271" s="1509">
        <v>3.5000000000000003E-2</v>
      </c>
      <c r="S271" s="1509">
        <v>3.5000000000000003E-2</v>
      </c>
      <c r="T271" s="1509">
        <v>3.5000000000000003E-2</v>
      </c>
      <c r="U271" s="1509">
        <v>3.5000000000000003E-2</v>
      </c>
      <c r="V271" s="1509">
        <v>3.5000000000000003E-2</v>
      </c>
      <c r="W271" s="1509">
        <v>3.5000000000000003E-2</v>
      </c>
      <c r="X271" s="1509">
        <v>3.5000000000000003E-2</v>
      </c>
      <c r="Y271" s="1509">
        <v>3.5000000000000003E-2</v>
      </c>
      <c r="Z271" s="1509">
        <v>3.5000000000000003E-2</v>
      </c>
      <c r="AA271" s="1509">
        <v>3.5000000000000003E-2</v>
      </c>
      <c r="AB271" s="1509">
        <v>3.5000000000000003E-2</v>
      </c>
      <c r="AC271" s="1509">
        <v>3.5000000000000003E-2</v>
      </c>
      <c r="AD271" s="1509">
        <v>3.5000000000000003E-2</v>
      </c>
      <c r="AE271" s="1509">
        <v>3.5000000000000003E-2</v>
      </c>
      <c r="AF271" s="1509">
        <v>3.5000000000000003E-2</v>
      </c>
      <c r="AG271" s="1509">
        <v>3.5000000000000003E-2</v>
      </c>
      <c r="AH271" s="1509">
        <v>3.5000000000000003E-2</v>
      </c>
      <c r="AI271" s="1509">
        <v>3.5000000000000003E-2</v>
      </c>
      <c r="AJ271" s="1509">
        <v>3.5000000000000003E-2</v>
      </c>
      <c r="AK271" s="1509">
        <v>3.5000000000000003E-2</v>
      </c>
      <c r="AL271" s="1509">
        <v>3.5000000000000003E-2</v>
      </c>
      <c r="AM271" s="1509">
        <v>3.5000000000000003E-2</v>
      </c>
      <c r="AN271" s="1509">
        <v>3.5000000000000003E-2</v>
      </c>
      <c r="AO271" s="1509">
        <v>3.5000000000000003E-2</v>
      </c>
      <c r="AP271" s="1509">
        <v>3.5000000000000003E-2</v>
      </c>
      <c r="AQ271" s="1509">
        <v>3.5000000000000003E-2</v>
      </c>
      <c r="AR271" s="1509">
        <v>3.5000000000000003E-2</v>
      </c>
      <c r="AS271" s="1509">
        <v>0.03</v>
      </c>
      <c r="AT271" s="1509">
        <v>0.03</v>
      </c>
      <c r="AU271" s="1509">
        <v>0.03</v>
      </c>
      <c r="AV271" s="1509">
        <v>0.03</v>
      </c>
      <c r="AW271" s="1509">
        <v>0.03</v>
      </c>
      <c r="AX271" s="1509">
        <v>0.03</v>
      </c>
      <c r="AY271" s="1509">
        <v>0.03</v>
      </c>
      <c r="AZ271" s="1509">
        <v>0.03</v>
      </c>
      <c r="BA271" s="1509">
        <v>0.03</v>
      </c>
      <c r="BB271" s="1509">
        <v>0.03</v>
      </c>
      <c r="BC271" s="1509">
        <v>0.03</v>
      </c>
      <c r="BD271" s="1509">
        <v>0.03</v>
      </c>
      <c r="BE271" s="1509">
        <v>0.03</v>
      </c>
      <c r="BF271" s="1509">
        <v>0.03</v>
      </c>
      <c r="BG271" s="1509">
        <v>0.03</v>
      </c>
      <c r="BH271" s="1509">
        <v>0.03</v>
      </c>
      <c r="BI271" s="1509">
        <v>0.03</v>
      </c>
      <c r="BJ271" s="1509">
        <v>0.03</v>
      </c>
      <c r="BK271" s="1509">
        <v>0.03</v>
      </c>
      <c r="BL271" s="1509">
        <v>0.03</v>
      </c>
      <c r="BM271" s="1509">
        <v>0.03</v>
      </c>
      <c r="BN271" s="1509">
        <v>0.03</v>
      </c>
      <c r="BO271" s="1509">
        <v>0.03</v>
      </c>
      <c r="BP271" s="1509">
        <v>0.03</v>
      </c>
      <c r="BQ271" s="1509">
        <v>0.03</v>
      </c>
      <c r="BR271" s="1509">
        <v>0.03</v>
      </c>
      <c r="BS271" s="1509">
        <v>0.03</v>
      </c>
      <c r="BT271" s="1509">
        <v>0.03</v>
      </c>
      <c r="BU271" s="1509">
        <v>0.03</v>
      </c>
      <c r="BV271" s="1509">
        <v>0.03</v>
      </c>
      <c r="BW271" s="1509">
        <v>0.03</v>
      </c>
      <c r="BX271" s="1509">
        <v>0.03</v>
      </c>
      <c r="BY271" s="1509">
        <v>0.03</v>
      </c>
      <c r="BZ271" s="1509">
        <v>0.03</v>
      </c>
      <c r="CA271" s="1509">
        <v>0.03</v>
      </c>
      <c r="CB271" s="1509">
        <v>0.03</v>
      </c>
      <c r="CC271" s="1509">
        <v>0.03</v>
      </c>
      <c r="CD271" s="1509">
        <v>0.03</v>
      </c>
      <c r="CE271" s="1509">
        <v>0.03</v>
      </c>
      <c r="CF271" s="1509">
        <v>0.03</v>
      </c>
      <c r="CG271" s="1509">
        <v>0.03</v>
      </c>
      <c r="CH271" s="1509">
        <v>0.03</v>
      </c>
      <c r="CI271" s="1509">
        <v>0.03</v>
      </c>
      <c r="CJ271" s="1509">
        <v>0.03</v>
      </c>
      <c r="CK271" s="1509">
        <v>0.03</v>
      </c>
      <c r="CL271" s="1509">
        <v>2.5000000000000001E-2</v>
      </c>
      <c r="CM271" s="1509">
        <v>2.5000000000000001E-2</v>
      </c>
      <c r="CN271" s="1509">
        <v>2.5000000000000001E-2</v>
      </c>
      <c r="CO271" s="1509">
        <v>2.5000000000000001E-2</v>
      </c>
      <c r="CP271" s="1510">
        <v>2.5000000000000001E-2</v>
      </c>
      <c r="CQ271" s="1508" t="s">
        <v>1890</v>
      </c>
      <c r="CR271" s="1508" t="s">
        <v>1890</v>
      </c>
      <c r="CS271" s="1508" t="s">
        <v>1890</v>
      </c>
      <c r="CT271" s="1508" t="s">
        <v>1890</v>
      </c>
      <c r="CU271" s="1508" t="s">
        <v>1890</v>
      </c>
      <c r="CV271" s="1508" t="s">
        <v>1890</v>
      </c>
      <c r="CW271" s="1508" t="s">
        <v>1890</v>
      </c>
      <c r="CX271" s="1508" t="s">
        <v>1890</v>
      </c>
      <c r="CY271" s="1508" t="s">
        <v>1890</v>
      </c>
      <c r="CZ271" s="1508" t="s">
        <v>1890</v>
      </c>
      <c r="DA271" s="1508" t="s">
        <v>1890</v>
      </c>
      <c r="DB271" s="1508" t="s">
        <v>1890</v>
      </c>
      <c r="DC271" s="1508" t="s">
        <v>1890</v>
      </c>
      <c r="DD271" s="1508" t="s">
        <v>1890</v>
      </c>
      <c r="DE271" s="1508" t="s">
        <v>1890</v>
      </c>
      <c r="DF271" s="1508" t="s">
        <v>1890</v>
      </c>
      <c r="DG271" s="1508" t="s">
        <v>1890</v>
      </c>
      <c r="DH271" s="1508" t="s">
        <v>1890</v>
      </c>
      <c r="DI271" s="1508" t="s">
        <v>1890</v>
      </c>
      <c r="DJ271" s="1508" t="s">
        <v>1890</v>
      </c>
      <c r="DK271" s="1508" t="s">
        <v>1890</v>
      </c>
      <c r="DL271" s="1508" t="s">
        <v>1890</v>
      </c>
      <c r="DM271" s="1508" t="s">
        <v>1890</v>
      </c>
      <c r="DN271" s="1508" t="s">
        <v>1890</v>
      </c>
      <c r="DO271" s="1508" t="s">
        <v>1890</v>
      </c>
      <c r="DP271" s="1508" t="s">
        <v>1890</v>
      </c>
      <c r="DQ271" s="1508" t="s">
        <v>1890</v>
      </c>
      <c r="DR271" s="1508" t="s">
        <v>1890</v>
      </c>
      <c r="DS271" s="1508" t="s">
        <v>1890</v>
      </c>
      <c r="DT271" s="1233" t="s">
        <v>1890</v>
      </c>
      <c r="DU271" s="1233" t="s">
        <v>1890</v>
      </c>
      <c r="DV271" s="1233" t="s">
        <v>1890</v>
      </c>
      <c r="DW271" s="1233" t="s">
        <v>1890</v>
      </c>
      <c r="DX271" s="1233" t="s">
        <v>1890</v>
      </c>
      <c r="DY271" s="1233" t="s">
        <v>1890</v>
      </c>
    </row>
    <row r="272" spans="2:129" x14ac:dyDescent="0.25">
      <c r="B272" s="1668"/>
      <c r="C272" s="1505" t="s">
        <v>1628</v>
      </c>
      <c r="D272" s="1439" t="s">
        <v>1760</v>
      </c>
      <c r="E272" s="1267" t="s">
        <v>814</v>
      </c>
      <c r="F272" s="1438" t="s">
        <v>1890</v>
      </c>
      <c r="G272" s="1438" t="s">
        <v>1890</v>
      </c>
      <c r="H272" s="1439" t="s">
        <v>84</v>
      </c>
      <c r="I272" s="1476" t="s">
        <v>1890</v>
      </c>
      <c r="J272" s="1477" t="s">
        <v>1890</v>
      </c>
      <c r="K272" s="1477" t="s">
        <v>1890</v>
      </c>
      <c r="L272" s="1477" t="s">
        <v>1890</v>
      </c>
      <c r="M272" s="1477" t="s">
        <v>1890</v>
      </c>
      <c r="N272" s="1509" t="s">
        <v>1890</v>
      </c>
      <c r="O272" s="1509">
        <v>0.96618357487922713</v>
      </c>
      <c r="P272" s="1509">
        <v>0.93351070036640305</v>
      </c>
      <c r="Q272" s="1509">
        <v>0.90194270566802237</v>
      </c>
      <c r="R272" s="1509">
        <v>0.87144222769857238</v>
      </c>
      <c r="S272" s="1509">
        <v>0.84197316685852408</v>
      </c>
      <c r="T272" s="1509">
        <v>0.81350064430775282</v>
      </c>
      <c r="U272" s="1509">
        <v>0.78599096068381924</v>
      </c>
      <c r="V272" s="1509">
        <v>0.75941155621625056</v>
      </c>
      <c r="W272" s="1509">
        <v>0.73373097218961414</v>
      </c>
      <c r="X272" s="1509">
        <v>0.70891881370977217</v>
      </c>
      <c r="Y272" s="1509">
        <v>0.68494571372924851</v>
      </c>
      <c r="Z272" s="1509">
        <v>0.66178329828912907</v>
      </c>
      <c r="AA272" s="1509">
        <v>0.63940415293635666</v>
      </c>
      <c r="AB272" s="1509">
        <v>0.61778179027667313</v>
      </c>
      <c r="AC272" s="1509">
        <v>0.59689061862480497</v>
      </c>
      <c r="AD272" s="1509">
        <v>0.57670591171478747</v>
      </c>
      <c r="AE272" s="1509">
        <v>0.55720377943457733</v>
      </c>
      <c r="AF272" s="1509">
        <v>0.53836113955031628</v>
      </c>
      <c r="AG272" s="1509">
        <v>0.520155690386779</v>
      </c>
      <c r="AH272" s="1509">
        <v>0.50256588443167061</v>
      </c>
      <c r="AI272" s="1509">
        <v>0.48557090283253201</v>
      </c>
      <c r="AJ272" s="1509">
        <v>0.46915063075606961</v>
      </c>
      <c r="AK272" s="1509">
        <v>0.45328563358074364</v>
      </c>
      <c r="AL272" s="1509">
        <v>0.43795713389443836</v>
      </c>
      <c r="AM272" s="1509">
        <v>0.42314698926998878</v>
      </c>
      <c r="AN272" s="1509">
        <v>0.40883767079225974</v>
      </c>
      <c r="AO272" s="1509">
        <v>0.39501224231136212</v>
      </c>
      <c r="AP272" s="1509">
        <v>0.38165434039745133</v>
      </c>
      <c r="AQ272" s="1509">
        <v>0.36874815497338298</v>
      </c>
      <c r="AR272" s="1509">
        <v>0.35627841060230242</v>
      </c>
      <c r="AS272" s="1509">
        <v>0.3459013695167984</v>
      </c>
      <c r="AT272" s="1509">
        <v>0.33582657234640623</v>
      </c>
      <c r="AU272" s="1509">
        <v>0.32604521587029728</v>
      </c>
      <c r="AV272" s="1509">
        <v>0.31654875327213333</v>
      </c>
      <c r="AW272" s="1509">
        <v>0.30732888667197411</v>
      </c>
      <c r="AX272" s="1509">
        <v>0.29837755987570302</v>
      </c>
      <c r="AY272" s="1509">
        <v>0.28968695133563405</v>
      </c>
      <c r="AZ272" s="1509">
        <v>0.28124946731614947</v>
      </c>
      <c r="BA272" s="1509">
        <v>0.27305773525839755</v>
      </c>
      <c r="BB272" s="1509">
        <v>0.26510459733825009</v>
      </c>
      <c r="BC272" s="1509">
        <v>0.25738310421189325</v>
      </c>
      <c r="BD272" s="1509">
        <v>0.24988650894358566</v>
      </c>
      <c r="BE272" s="1509">
        <v>0.24260826111027742</v>
      </c>
      <c r="BF272" s="1509">
        <v>0.23554200107793916</v>
      </c>
      <c r="BG272" s="1509">
        <v>0.22868155444460117</v>
      </c>
      <c r="BH272" s="1509">
        <v>0.22202092664524387</v>
      </c>
      <c r="BI272" s="1509">
        <v>0.215554297713829</v>
      </c>
      <c r="BJ272" s="1509">
        <v>0.20927601719789227</v>
      </c>
      <c r="BK272" s="1509">
        <v>0.20318059922125464</v>
      </c>
      <c r="BL272" s="1509">
        <v>0.19726271769053846</v>
      </c>
      <c r="BM272" s="1509">
        <v>0.19151720164129948</v>
      </c>
      <c r="BN272" s="1509">
        <v>0.18593903071970824</v>
      </c>
      <c r="BO272" s="1509">
        <v>0.18052333079583327</v>
      </c>
      <c r="BP272" s="1509">
        <v>0.17526536970469248</v>
      </c>
      <c r="BQ272" s="1509">
        <v>0.17016055311135189</v>
      </c>
      <c r="BR272" s="1509">
        <v>0.16520442049645817</v>
      </c>
      <c r="BS272" s="1509">
        <v>0.16039264125869726</v>
      </c>
      <c r="BT272" s="1509">
        <v>0.15572101093077401</v>
      </c>
      <c r="BU272" s="1509">
        <v>0.15118544750560586</v>
      </c>
      <c r="BV272" s="1509">
        <v>0.14678198786952024</v>
      </c>
      <c r="BW272" s="1509">
        <v>0.14250678433934003</v>
      </c>
      <c r="BX272" s="1509">
        <v>0.13835610130033013</v>
      </c>
      <c r="BY272" s="1509">
        <v>0.13432631194206807</v>
      </c>
      <c r="BZ272" s="1509">
        <v>0.13041389508938647</v>
      </c>
      <c r="CA272" s="1509">
        <v>0.12661543212561796</v>
      </c>
      <c r="CB272" s="1509">
        <v>0.12292760400545433</v>
      </c>
      <c r="CC272" s="1509">
        <v>0.11934718835481004</v>
      </c>
      <c r="CD272" s="1509">
        <v>0.11587105665515537</v>
      </c>
      <c r="CE272" s="1509">
        <v>0.11249617150985959</v>
      </c>
      <c r="CF272" s="1509">
        <v>0.10921958399015494</v>
      </c>
      <c r="CG272" s="1509">
        <v>0.10603843105840287</v>
      </c>
      <c r="CH272" s="1509">
        <v>0.10294993306641054</v>
      </c>
      <c r="CI272" s="1509">
        <v>9.9951391326612168E-2</v>
      </c>
      <c r="CJ272" s="1509">
        <v>9.7040185753992411E-2</v>
      </c>
      <c r="CK272" s="1509">
        <v>9.4213772576691654E-2</v>
      </c>
      <c r="CL272" s="1509">
        <v>9.1915875684577236E-2</v>
      </c>
      <c r="CM272" s="1509">
        <v>8.9674025058124135E-2</v>
      </c>
      <c r="CN272" s="1509">
        <v>8.7486853715243049E-2</v>
      </c>
      <c r="CO272" s="1509">
        <v>8.5353028014871282E-2</v>
      </c>
      <c r="CP272" s="1510">
        <v>8.3271246843776875E-2</v>
      </c>
      <c r="CQ272" s="1508" t="s">
        <v>1890</v>
      </c>
      <c r="CR272" s="1508" t="s">
        <v>1890</v>
      </c>
      <c r="CS272" s="1508" t="s">
        <v>1890</v>
      </c>
      <c r="CT272" s="1508" t="s">
        <v>1890</v>
      </c>
      <c r="CU272" s="1508" t="s">
        <v>1890</v>
      </c>
      <c r="CV272" s="1508" t="s">
        <v>1890</v>
      </c>
      <c r="CW272" s="1508" t="s">
        <v>1890</v>
      </c>
      <c r="CX272" s="1508" t="s">
        <v>1890</v>
      </c>
      <c r="CY272" s="1508" t="s">
        <v>1890</v>
      </c>
      <c r="CZ272" s="1508" t="s">
        <v>1890</v>
      </c>
      <c r="DA272" s="1508" t="s">
        <v>1890</v>
      </c>
      <c r="DB272" s="1508" t="s">
        <v>1890</v>
      </c>
      <c r="DC272" s="1508" t="s">
        <v>1890</v>
      </c>
      <c r="DD272" s="1508" t="s">
        <v>1890</v>
      </c>
      <c r="DE272" s="1508" t="s">
        <v>1890</v>
      </c>
      <c r="DF272" s="1508" t="s">
        <v>1890</v>
      </c>
      <c r="DG272" s="1508" t="s">
        <v>1890</v>
      </c>
      <c r="DH272" s="1508" t="s">
        <v>1890</v>
      </c>
      <c r="DI272" s="1508" t="s">
        <v>1890</v>
      </c>
      <c r="DJ272" s="1508" t="s">
        <v>1890</v>
      </c>
      <c r="DK272" s="1508" t="s">
        <v>1890</v>
      </c>
      <c r="DL272" s="1508" t="s">
        <v>1890</v>
      </c>
      <c r="DM272" s="1508" t="s">
        <v>1890</v>
      </c>
      <c r="DN272" s="1508" t="s">
        <v>1890</v>
      </c>
      <c r="DO272" s="1508" t="s">
        <v>1890</v>
      </c>
      <c r="DP272" s="1508" t="s">
        <v>1890</v>
      </c>
      <c r="DQ272" s="1508" t="s">
        <v>1890</v>
      </c>
      <c r="DR272" s="1508" t="s">
        <v>1890</v>
      </c>
      <c r="DS272" s="1508" t="s">
        <v>1890</v>
      </c>
      <c r="DT272" s="1233" t="s">
        <v>1890</v>
      </c>
      <c r="DU272" s="1233" t="s">
        <v>1890</v>
      </c>
      <c r="DV272" s="1233" t="s">
        <v>1890</v>
      </c>
      <c r="DW272" s="1233" t="s">
        <v>1890</v>
      </c>
      <c r="DX272" s="1233" t="s">
        <v>1890</v>
      </c>
      <c r="DY272" s="1233" t="s">
        <v>1890</v>
      </c>
    </row>
    <row r="273" spans="2:129" x14ac:dyDescent="0.25">
      <c r="B273" s="1668"/>
      <c r="C273" s="1505" t="s">
        <v>1628</v>
      </c>
      <c r="D273" s="1439" t="s">
        <v>1760</v>
      </c>
      <c r="E273" s="1267" t="s">
        <v>815</v>
      </c>
      <c r="F273" s="1438" t="s">
        <v>816</v>
      </c>
      <c r="G273" s="1438" t="s">
        <v>1890</v>
      </c>
      <c r="H273" s="1439" t="s">
        <v>817</v>
      </c>
      <c r="I273" s="1476" t="s">
        <v>1890</v>
      </c>
      <c r="J273" s="1477" t="s">
        <v>1890</v>
      </c>
      <c r="K273" s="1477" t="s">
        <v>1890</v>
      </c>
      <c r="L273" s="1477" t="s">
        <v>1890</v>
      </c>
      <c r="M273" s="1477" t="s">
        <v>1890</v>
      </c>
      <c r="N273" s="1509" t="s">
        <v>1890</v>
      </c>
      <c r="O273" s="1509" t="s">
        <v>1890</v>
      </c>
      <c r="P273" s="1509" t="s">
        <v>1890</v>
      </c>
      <c r="Q273" s="1509" t="s">
        <v>1890</v>
      </c>
      <c r="R273" s="1509" t="s">
        <v>1890</v>
      </c>
      <c r="S273" s="1509" t="s">
        <v>1890</v>
      </c>
      <c r="T273" s="1509" t="s">
        <v>1890</v>
      </c>
      <c r="U273" s="1509" t="s">
        <v>1890</v>
      </c>
      <c r="V273" s="1509" t="s">
        <v>1890</v>
      </c>
      <c r="W273" s="1509" t="s">
        <v>1890</v>
      </c>
      <c r="X273" s="1509" t="s">
        <v>1890</v>
      </c>
      <c r="Y273" s="1509" t="s">
        <v>1890</v>
      </c>
      <c r="Z273" s="1509" t="s">
        <v>1890</v>
      </c>
      <c r="AA273" s="1509" t="s">
        <v>1890</v>
      </c>
      <c r="AB273" s="1509" t="s">
        <v>1890</v>
      </c>
      <c r="AC273" s="1509" t="s">
        <v>1890</v>
      </c>
      <c r="AD273" s="1509" t="s">
        <v>1890</v>
      </c>
      <c r="AE273" s="1509" t="s">
        <v>1890</v>
      </c>
      <c r="AF273" s="1509" t="s">
        <v>1890</v>
      </c>
      <c r="AG273" s="1509" t="s">
        <v>1890</v>
      </c>
      <c r="AH273" s="1509" t="s">
        <v>1890</v>
      </c>
      <c r="AI273" s="1509" t="s">
        <v>1890</v>
      </c>
      <c r="AJ273" s="1509" t="s">
        <v>1890</v>
      </c>
      <c r="AK273" s="1509" t="s">
        <v>1890</v>
      </c>
      <c r="AL273" s="1509" t="s">
        <v>1890</v>
      </c>
      <c r="AM273" s="1509" t="s">
        <v>1890</v>
      </c>
      <c r="AN273" s="1509" t="s">
        <v>1890</v>
      </c>
      <c r="AO273" s="1509" t="s">
        <v>1890</v>
      </c>
      <c r="AP273" s="1509" t="s">
        <v>1890</v>
      </c>
      <c r="AQ273" s="1509" t="s">
        <v>1890</v>
      </c>
      <c r="AR273" s="1509" t="s">
        <v>1890</v>
      </c>
      <c r="AS273" s="1509" t="s">
        <v>1890</v>
      </c>
      <c r="AT273" s="1509" t="s">
        <v>1890</v>
      </c>
      <c r="AU273" s="1509" t="s">
        <v>1890</v>
      </c>
      <c r="AV273" s="1509" t="s">
        <v>1890</v>
      </c>
      <c r="AW273" s="1509" t="s">
        <v>1890</v>
      </c>
      <c r="AX273" s="1509" t="s">
        <v>1890</v>
      </c>
      <c r="AY273" s="1509" t="s">
        <v>1890</v>
      </c>
      <c r="AZ273" s="1509" t="s">
        <v>1890</v>
      </c>
      <c r="BA273" s="1509" t="s">
        <v>1890</v>
      </c>
      <c r="BB273" s="1509" t="s">
        <v>1890</v>
      </c>
      <c r="BC273" s="1509" t="s">
        <v>1890</v>
      </c>
      <c r="BD273" s="1509" t="s">
        <v>1890</v>
      </c>
      <c r="BE273" s="1509" t="s">
        <v>1890</v>
      </c>
      <c r="BF273" s="1509" t="s">
        <v>1890</v>
      </c>
      <c r="BG273" s="1509" t="s">
        <v>1890</v>
      </c>
      <c r="BH273" s="1509" t="s">
        <v>1890</v>
      </c>
      <c r="BI273" s="1509" t="s">
        <v>1890</v>
      </c>
      <c r="BJ273" s="1509" t="s">
        <v>1890</v>
      </c>
      <c r="BK273" s="1509" t="s">
        <v>1890</v>
      </c>
      <c r="BL273" s="1509" t="s">
        <v>1890</v>
      </c>
      <c r="BM273" s="1509" t="s">
        <v>1890</v>
      </c>
      <c r="BN273" s="1509" t="s">
        <v>1890</v>
      </c>
      <c r="BO273" s="1509" t="s">
        <v>1890</v>
      </c>
      <c r="BP273" s="1509" t="s">
        <v>1890</v>
      </c>
      <c r="BQ273" s="1509" t="s">
        <v>1890</v>
      </c>
      <c r="BR273" s="1509" t="s">
        <v>1890</v>
      </c>
      <c r="BS273" s="1509" t="s">
        <v>1890</v>
      </c>
      <c r="BT273" s="1509" t="s">
        <v>1890</v>
      </c>
      <c r="BU273" s="1509" t="s">
        <v>1890</v>
      </c>
      <c r="BV273" s="1509" t="s">
        <v>1890</v>
      </c>
      <c r="BW273" s="1509" t="s">
        <v>1890</v>
      </c>
      <c r="BX273" s="1509" t="s">
        <v>1890</v>
      </c>
      <c r="BY273" s="1509" t="s">
        <v>1890</v>
      </c>
      <c r="BZ273" s="1509" t="s">
        <v>1890</v>
      </c>
      <c r="CA273" s="1509" t="s">
        <v>1890</v>
      </c>
      <c r="CB273" s="1509" t="s">
        <v>1890</v>
      </c>
      <c r="CC273" s="1509" t="s">
        <v>1890</v>
      </c>
      <c r="CD273" s="1509" t="s">
        <v>1890</v>
      </c>
      <c r="CE273" s="1509" t="s">
        <v>1890</v>
      </c>
      <c r="CF273" s="1509" t="s">
        <v>1890</v>
      </c>
      <c r="CG273" s="1509" t="s">
        <v>1890</v>
      </c>
      <c r="CH273" s="1509" t="s">
        <v>1890</v>
      </c>
      <c r="CI273" s="1509" t="s">
        <v>1890</v>
      </c>
      <c r="CJ273" s="1509" t="s">
        <v>1890</v>
      </c>
      <c r="CK273" s="1509" t="s">
        <v>1890</v>
      </c>
      <c r="CL273" s="1509" t="s">
        <v>1890</v>
      </c>
      <c r="CM273" s="1509" t="s">
        <v>1890</v>
      </c>
      <c r="CN273" s="1509" t="s">
        <v>1890</v>
      </c>
      <c r="CO273" s="1509" t="s">
        <v>1890</v>
      </c>
      <c r="CP273" s="1510" t="s">
        <v>1890</v>
      </c>
      <c r="CQ273" s="1508" t="s">
        <v>1890</v>
      </c>
      <c r="CR273" s="1508" t="s">
        <v>1890</v>
      </c>
      <c r="CS273" s="1508" t="s">
        <v>1890</v>
      </c>
      <c r="CT273" s="1508" t="s">
        <v>1890</v>
      </c>
      <c r="CU273" s="1508" t="s">
        <v>1890</v>
      </c>
      <c r="CV273" s="1508" t="s">
        <v>1890</v>
      </c>
      <c r="CW273" s="1508" t="s">
        <v>1890</v>
      </c>
      <c r="CX273" s="1508" t="s">
        <v>1890</v>
      </c>
      <c r="CY273" s="1508" t="s">
        <v>1890</v>
      </c>
      <c r="CZ273" s="1508" t="s">
        <v>1890</v>
      </c>
      <c r="DA273" s="1508" t="s">
        <v>1890</v>
      </c>
      <c r="DB273" s="1508" t="s">
        <v>1890</v>
      </c>
      <c r="DC273" s="1508" t="s">
        <v>1890</v>
      </c>
      <c r="DD273" s="1508" t="s">
        <v>1890</v>
      </c>
      <c r="DE273" s="1508" t="s">
        <v>1890</v>
      </c>
      <c r="DF273" s="1508" t="s">
        <v>1890</v>
      </c>
      <c r="DG273" s="1508" t="s">
        <v>1890</v>
      </c>
      <c r="DH273" s="1508" t="s">
        <v>1890</v>
      </c>
      <c r="DI273" s="1508" t="s">
        <v>1890</v>
      </c>
      <c r="DJ273" s="1508" t="s">
        <v>1890</v>
      </c>
      <c r="DK273" s="1508" t="s">
        <v>1890</v>
      </c>
      <c r="DL273" s="1508" t="s">
        <v>1890</v>
      </c>
      <c r="DM273" s="1508" t="s">
        <v>1890</v>
      </c>
      <c r="DN273" s="1508" t="s">
        <v>1890</v>
      </c>
      <c r="DO273" s="1508" t="s">
        <v>1890</v>
      </c>
      <c r="DP273" s="1508" t="s">
        <v>1890</v>
      </c>
      <c r="DQ273" s="1508" t="s">
        <v>1890</v>
      </c>
      <c r="DR273" s="1508" t="s">
        <v>1890</v>
      </c>
      <c r="DS273" s="1508" t="s">
        <v>1890</v>
      </c>
      <c r="DT273" s="1233" t="s">
        <v>1890</v>
      </c>
      <c r="DU273" s="1233" t="s">
        <v>1890</v>
      </c>
      <c r="DV273" s="1233" t="s">
        <v>1890</v>
      </c>
      <c r="DW273" s="1233" t="s">
        <v>1890</v>
      </c>
      <c r="DX273" s="1233" t="s">
        <v>1890</v>
      </c>
      <c r="DY273" s="1233" t="s">
        <v>1890</v>
      </c>
    </row>
    <row r="274" spans="2:129" x14ac:dyDescent="0.25">
      <c r="B274" s="1668"/>
      <c r="C274" s="1505" t="s">
        <v>1628</v>
      </c>
      <c r="D274" s="1439" t="s">
        <v>1760</v>
      </c>
      <c r="E274" s="1267" t="s">
        <v>815</v>
      </c>
      <c r="F274" s="1438" t="s">
        <v>818</v>
      </c>
      <c r="G274" s="1438" t="s">
        <v>1890</v>
      </c>
      <c r="H274" s="1439" t="s">
        <v>817</v>
      </c>
      <c r="I274" s="1476" t="s">
        <v>1890</v>
      </c>
      <c r="J274" s="1477" t="s">
        <v>1890</v>
      </c>
      <c r="K274" s="1477" t="s">
        <v>1890</v>
      </c>
      <c r="L274" s="1477" t="s">
        <v>1890</v>
      </c>
      <c r="M274" s="1477" t="s">
        <v>1890</v>
      </c>
      <c r="N274" s="1509" t="s">
        <v>1890</v>
      </c>
      <c r="O274" s="1509" t="s">
        <v>1890</v>
      </c>
      <c r="P274" s="1509" t="s">
        <v>1890</v>
      </c>
      <c r="Q274" s="1509" t="s">
        <v>1890</v>
      </c>
      <c r="R274" s="1509" t="s">
        <v>1890</v>
      </c>
      <c r="S274" s="1509" t="s">
        <v>1890</v>
      </c>
      <c r="T274" s="1509" t="s">
        <v>1890</v>
      </c>
      <c r="U274" s="1509" t="s">
        <v>1890</v>
      </c>
      <c r="V274" s="1509" t="s">
        <v>1890</v>
      </c>
      <c r="W274" s="1509" t="s">
        <v>1890</v>
      </c>
      <c r="X274" s="1509" t="s">
        <v>1890</v>
      </c>
      <c r="Y274" s="1509" t="s">
        <v>1890</v>
      </c>
      <c r="Z274" s="1509" t="s">
        <v>1890</v>
      </c>
      <c r="AA274" s="1509" t="s">
        <v>1890</v>
      </c>
      <c r="AB274" s="1509" t="s">
        <v>1890</v>
      </c>
      <c r="AC274" s="1509" t="s">
        <v>1890</v>
      </c>
      <c r="AD274" s="1509" t="s">
        <v>1890</v>
      </c>
      <c r="AE274" s="1509" t="s">
        <v>1890</v>
      </c>
      <c r="AF274" s="1509" t="s">
        <v>1890</v>
      </c>
      <c r="AG274" s="1509" t="s">
        <v>1890</v>
      </c>
      <c r="AH274" s="1509" t="s">
        <v>1890</v>
      </c>
      <c r="AI274" s="1509" t="s">
        <v>1890</v>
      </c>
      <c r="AJ274" s="1509" t="s">
        <v>1890</v>
      </c>
      <c r="AK274" s="1509" t="s">
        <v>1890</v>
      </c>
      <c r="AL274" s="1509" t="s">
        <v>1890</v>
      </c>
      <c r="AM274" s="1509" t="s">
        <v>1890</v>
      </c>
      <c r="AN274" s="1509" t="s">
        <v>1890</v>
      </c>
      <c r="AO274" s="1509" t="s">
        <v>1890</v>
      </c>
      <c r="AP274" s="1509" t="s">
        <v>1890</v>
      </c>
      <c r="AQ274" s="1509" t="s">
        <v>1890</v>
      </c>
      <c r="AR274" s="1509" t="s">
        <v>1890</v>
      </c>
      <c r="AS274" s="1509" t="s">
        <v>1890</v>
      </c>
      <c r="AT274" s="1509" t="s">
        <v>1890</v>
      </c>
      <c r="AU274" s="1509" t="s">
        <v>1890</v>
      </c>
      <c r="AV274" s="1509" t="s">
        <v>1890</v>
      </c>
      <c r="AW274" s="1509" t="s">
        <v>1890</v>
      </c>
      <c r="AX274" s="1509" t="s">
        <v>1890</v>
      </c>
      <c r="AY274" s="1509" t="s">
        <v>1890</v>
      </c>
      <c r="AZ274" s="1509" t="s">
        <v>1890</v>
      </c>
      <c r="BA274" s="1509" t="s">
        <v>1890</v>
      </c>
      <c r="BB274" s="1509" t="s">
        <v>1890</v>
      </c>
      <c r="BC274" s="1509" t="s">
        <v>1890</v>
      </c>
      <c r="BD274" s="1509" t="s">
        <v>1890</v>
      </c>
      <c r="BE274" s="1509" t="s">
        <v>1890</v>
      </c>
      <c r="BF274" s="1509" t="s">
        <v>1890</v>
      </c>
      <c r="BG274" s="1509" t="s">
        <v>1890</v>
      </c>
      <c r="BH274" s="1509" t="s">
        <v>1890</v>
      </c>
      <c r="BI274" s="1509" t="s">
        <v>1890</v>
      </c>
      <c r="BJ274" s="1509" t="s">
        <v>1890</v>
      </c>
      <c r="BK274" s="1509" t="s">
        <v>1890</v>
      </c>
      <c r="BL274" s="1509" t="s">
        <v>1890</v>
      </c>
      <c r="BM274" s="1509" t="s">
        <v>1890</v>
      </c>
      <c r="BN274" s="1509" t="s">
        <v>1890</v>
      </c>
      <c r="BO274" s="1509" t="s">
        <v>1890</v>
      </c>
      <c r="BP274" s="1509" t="s">
        <v>1890</v>
      </c>
      <c r="BQ274" s="1509" t="s">
        <v>1890</v>
      </c>
      <c r="BR274" s="1509" t="s">
        <v>1890</v>
      </c>
      <c r="BS274" s="1509" t="s">
        <v>1890</v>
      </c>
      <c r="BT274" s="1509" t="s">
        <v>1890</v>
      </c>
      <c r="BU274" s="1509" t="s">
        <v>1890</v>
      </c>
      <c r="BV274" s="1509" t="s">
        <v>1890</v>
      </c>
      <c r="BW274" s="1509" t="s">
        <v>1890</v>
      </c>
      <c r="BX274" s="1509" t="s">
        <v>1890</v>
      </c>
      <c r="BY274" s="1509" t="s">
        <v>1890</v>
      </c>
      <c r="BZ274" s="1509" t="s">
        <v>1890</v>
      </c>
      <c r="CA274" s="1509" t="s">
        <v>1890</v>
      </c>
      <c r="CB274" s="1509" t="s">
        <v>1890</v>
      </c>
      <c r="CC274" s="1509" t="s">
        <v>1890</v>
      </c>
      <c r="CD274" s="1509" t="s">
        <v>1890</v>
      </c>
      <c r="CE274" s="1509" t="s">
        <v>1890</v>
      </c>
      <c r="CF274" s="1509" t="s">
        <v>1890</v>
      </c>
      <c r="CG274" s="1509" t="s">
        <v>1890</v>
      </c>
      <c r="CH274" s="1509" t="s">
        <v>1890</v>
      </c>
      <c r="CI274" s="1509" t="s">
        <v>1890</v>
      </c>
      <c r="CJ274" s="1509" t="s">
        <v>1890</v>
      </c>
      <c r="CK274" s="1509" t="s">
        <v>1890</v>
      </c>
      <c r="CL274" s="1509" t="s">
        <v>1890</v>
      </c>
      <c r="CM274" s="1509" t="s">
        <v>1890</v>
      </c>
      <c r="CN274" s="1509" t="s">
        <v>1890</v>
      </c>
      <c r="CO274" s="1509" t="s">
        <v>1890</v>
      </c>
      <c r="CP274" s="1510" t="s">
        <v>1890</v>
      </c>
      <c r="CQ274" s="1508" t="s">
        <v>1890</v>
      </c>
      <c r="CR274" s="1508" t="s">
        <v>1890</v>
      </c>
      <c r="CS274" s="1508" t="s">
        <v>1890</v>
      </c>
      <c r="CT274" s="1508" t="s">
        <v>1890</v>
      </c>
      <c r="CU274" s="1508" t="s">
        <v>1890</v>
      </c>
      <c r="CV274" s="1508" t="s">
        <v>1890</v>
      </c>
      <c r="CW274" s="1508" t="s">
        <v>1890</v>
      </c>
      <c r="CX274" s="1508" t="s">
        <v>1890</v>
      </c>
      <c r="CY274" s="1508" t="s">
        <v>1890</v>
      </c>
      <c r="CZ274" s="1508" t="s">
        <v>1890</v>
      </c>
      <c r="DA274" s="1508" t="s">
        <v>1890</v>
      </c>
      <c r="DB274" s="1508" t="s">
        <v>1890</v>
      </c>
      <c r="DC274" s="1508" t="s">
        <v>1890</v>
      </c>
      <c r="DD274" s="1508" t="s">
        <v>1890</v>
      </c>
      <c r="DE274" s="1508" t="s">
        <v>1890</v>
      </c>
      <c r="DF274" s="1508" t="s">
        <v>1890</v>
      </c>
      <c r="DG274" s="1508" t="s">
        <v>1890</v>
      </c>
      <c r="DH274" s="1508" t="s">
        <v>1890</v>
      </c>
      <c r="DI274" s="1508" t="s">
        <v>1890</v>
      </c>
      <c r="DJ274" s="1508" t="s">
        <v>1890</v>
      </c>
      <c r="DK274" s="1508" t="s">
        <v>1890</v>
      </c>
      <c r="DL274" s="1508" t="s">
        <v>1890</v>
      </c>
      <c r="DM274" s="1508" t="s">
        <v>1890</v>
      </c>
      <c r="DN274" s="1508" t="s">
        <v>1890</v>
      </c>
      <c r="DO274" s="1508" t="s">
        <v>1890</v>
      </c>
      <c r="DP274" s="1508" t="s">
        <v>1890</v>
      </c>
      <c r="DQ274" s="1508" t="s">
        <v>1890</v>
      </c>
      <c r="DR274" s="1508" t="s">
        <v>1890</v>
      </c>
      <c r="DS274" s="1508" t="s">
        <v>1890</v>
      </c>
      <c r="DT274" s="1233" t="s">
        <v>1890</v>
      </c>
      <c r="DU274" s="1233" t="s">
        <v>1890</v>
      </c>
      <c r="DV274" s="1233" t="s">
        <v>1890</v>
      </c>
      <c r="DW274" s="1233" t="s">
        <v>1890</v>
      </c>
      <c r="DX274" s="1233" t="s">
        <v>1890</v>
      </c>
      <c r="DY274" s="1233" t="s">
        <v>1890</v>
      </c>
    </row>
    <row r="275" spans="2:129" ht="14.4" thickBot="1" x14ac:dyDescent="0.3">
      <c r="B275" s="1668"/>
      <c r="C275" s="1505" t="s">
        <v>1628</v>
      </c>
      <c r="D275" s="1439" t="s">
        <v>1760</v>
      </c>
      <c r="E275" s="1267" t="s">
        <v>819</v>
      </c>
      <c r="F275" s="1438" t="s">
        <v>1890</v>
      </c>
      <c r="G275" s="1438" t="s">
        <v>1890</v>
      </c>
      <c r="H275" s="1439" t="s">
        <v>84</v>
      </c>
      <c r="I275" s="1476" t="s">
        <v>1890</v>
      </c>
      <c r="J275" s="1477" t="s">
        <v>1890</v>
      </c>
      <c r="K275" s="1477" t="s">
        <v>1890</v>
      </c>
      <c r="L275" s="1477" t="s">
        <v>1890</v>
      </c>
      <c r="M275" s="1477" t="s">
        <v>1890</v>
      </c>
      <c r="N275" s="1509" t="s">
        <v>1890</v>
      </c>
      <c r="O275" s="1509" t="s">
        <v>1890</v>
      </c>
      <c r="P275" s="1509" t="s">
        <v>1890</v>
      </c>
      <c r="Q275" s="1509" t="s">
        <v>1890</v>
      </c>
      <c r="R275" s="1509" t="s">
        <v>1890</v>
      </c>
      <c r="S275" s="1509" t="s">
        <v>1890</v>
      </c>
      <c r="T275" s="1509">
        <v>4.1631944578171074E-3</v>
      </c>
      <c r="U275" s="1509">
        <v>4.0224101041711193E-3</v>
      </c>
      <c r="V275" s="1509">
        <v>3.8863865740783763E-3</v>
      </c>
      <c r="W275" s="1509">
        <v>3.7549628735056781E-3</v>
      </c>
      <c r="X275" s="1509">
        <v>3.6279834526624908E-3</v>
      </c>
      <c r="Y275" s="1509">
        <v>3.5052980218961268E-3</v>
      </c>
      <c r="Z275" s="1509">
        <v>3.3867613738126833E-3</v>
      </c>
      <c r="AA275" s="1509">
        <v>3.272233211413221E-3</v>
      </c>
      <c r="AB275" s="1509">
        <v>3.1615779820417596E-3</v>
      </c>
      <c r="AC275" s="1509">
        <v>3.0546647169485599E-3</v>
      </c>
      <c r="AD275" s="1509">
        <v>2.9513668762788021E-3</v>
      </c>
      <c r="AE275" s="1509">
        <v>2.8515621993031909E-3</v>
      </c>
      <c r="AF275" s="1509">
        <v>2.755132559713228E-3</v>
      </c>
      <c r="AG275" s="1509">
        <v>2.6619638258098821E-3</v>
      </c>
      <c r="AH275" s="1509">
        <v>2.5719457254201761E-3</v>
      </c>
      <c r="AI275" s="1509">
        <v>2.4849717153818131E-3</v>
      </c>
      <c r="AJ275" s="1509">
        <v>2.4009388554413653E-3</v>
      </c>
      <c r="AK275" s="1509">
        <v>2.3197476864167785E-3</v>
      </c>
      <c r="AL275" s="1509">
        <v>2.2413021124799795E-3</v>
      </c>
      <c r="AM275" s="1509">
        <v>2.1655092874202702E-3</v>
      </c>
      <c r="AN275" s="1509">
        <v>2.0922795047538844E-3</v>
      </c>
      <c r="AO275" s="1509">
        <v>2.0215260915496468E-3</v>
      </c>
      <c r="AP275" s="1509">
        <v>1.9531653058450695E-3</v>
      </c>
      <c r="AQ275" s="1509">
        <v>1.8871162375314685E-3</v>
      </c>
      <c r="AR275" s="1509">
        <v>1.823300712590791E-3</v>
      </c>
      <c r="AS275" s="1509">
        <v>1.7701948665930006E-3</v>
      </c>
      <c r="AT275" s="1509">
        <v>1.7186357928087384E-3</v>
      </c>
      <c r="AU275" s="1509">
        <v>1.6685784396201343E-3</v>
      </c>
      <c r="AV275" s="1509">
        <v>1.6199790675923637E-3</v>
      </c>
      <c r="AW275" s="1509">
        <v>1.5727952112547219E-3</v>
      </c>
      <c r="AX275" s="1509">
        <v>1.5269856419948757E-3</v>
      </c>
      <c r="AY275" s="1509">
        <v>1.4825103320338603E-3</v>
      </c>
      <c r="AZ275" s="1509">
        <v>1.4393304194503492E-3</v>
      </c>
      <c r="BA275" s="1509">
        <v>1.39740817422364E-3</v>
      </c>
      <c r="BB275" s="1509">
        <v>1.3567069652656702E-3</v>
      </c>
      <c r="BC275" s="1509">
        <v>1.3171912284132719E-3</v>
      </c>
      <c r="BD275" s="1509">
        <v>1.278826435352691E-3</v>
      </c>
      <c r="BE275" s="1509">
        <v>1.2415790634492149E-3</v>
      </c>
      <c r="BF275" s="1509">
        <v>1.205416566455548E-3</v>
      </c>
      <c r="BG275" s="1509">
        <v>1.1703073460733479E-3</v>
      </c>
      <c r="BH275" s="1509">
        <v>1.1362207243430563E-3</v>
      </c>
      <c r="BI275" s="1509">
        <v>1.1031269168379188E-3</v>
      </c>
      <c r="BJ275" s="1509">
        <v>1.0709970066387561E-3</v>
      </c>
      <c r="BK275" s="1509">
        <v>1.0398029190667537E-3</v>
      </c>
      <c r="BL275" s="1509">
        <v>1.0095173971521878E-3</v>
      </c>
      <c r="BM275" s="1509">
        <v>9.8011397781765813E-4</v>
      </c>
      <c r="BN275" s="1509">
        <v>9.5156696875500801E-4</v>
      </c>
      <c r="BO275" s="1509">
        <v>9.2385142597573597E-4</v>
      </c>
      <c r="BP275" s="1509">
        <v>8.969431320152776E-4</v>
      </c>
      <c r="BQ275" s="1509">
        <v>8.70818574772114E-4</v>
      </c>
      <c r="BR275" s="1509">
        <v>8.454549269632176E-4</v>
      </c>
      <c r="BS275" s="1509">
        <v>8.2083002617788119E-4</v>
      </c>
      <c r="BT275" s="1509">
        <v>7.9692235551250587E-4</v>
      </c>
      <c r="BU275" s="1509">
        <v>7.7371102476942333E-4</v>
      </c>
      <c r="BV275" s="1509">
        <v>7.5117575220332358E-4</v>
      </c>
      <c r="BW275" s="1509">
        <v>7.2929684679934315E-4</v>
      </c>
      <c r="BX275" s="1509">
        <v>7.080551910673235E-4</v>
      </c>
      <c r="BY275" s="1509">
        <v>6.874322243372072E-4</v>
      </c>
      <c r="BZ275" s="1509">
        <v>6.6740992654097783E-4</v>
      </c>
      <c r="CA275" s="1509">
        <v>6.4797080246696895E-4</v>
      </c>
      <c r="CB275" s="1509">
        <v>6.2909786647278535E-4</v>
      </c>
      <c r="CC275" s="1509">
        <v>6.1077462764348093E-4</v>
      </c>
      <c r="CD275" s="1509">
        <v>5.9298507538202037E-4</v>
      </c>
      <c r="CE275" s="1509">
        <v>5.7571366541943727E-4</v>
      </c>
      <c r="CF275" s="1509">
        <v>5.5894530623246336E-4</v>
      </c>
      <c r="CG275" s="1509">
        <v>5.4266534585676056E-4</v>
      </c>
      <c r="CH275" s="1509">
        <v>5.2685955908423352E-4</v>
      </c>
      <c r="CI275" s="1509">
        <v>5.1151413503323646E-4</v>
      </c>
      <c r="CJ275" s="1509">
        <v>4.9661566508081209E-4</v>
      </c>
      <c r="CK275" s="1509">
        <v>4.8215113114641952E-4</v>
      </c>
      <c r="CL275" s="1509" t="s">
        <v>1890</v>
      </c>
      <c r="CM275" s="1509" t="s">
        <v>1890</v>
      </c>
      <c r="CN275" s="1509" t="s">
        <v>1890</v>
      </c>
      <c r="CO275" s="1509" t="s">
        <v>1890</v>
      </c>
      <c r="CP275" s="1510" t="s">
        <v>1890</v>
      </c>
      <c r="CQ275" s="1508" t="s">
        <v>1890</v>
      </c>
      <c r="CR275" s="1508" t="s">
        <v>1890</v>
      </c>
      <c r="CS275" s="1508" t="s">
        <v>1890</v>
      </c>
      <c r="CT275" s="1508" t="s">
        <v>1890</v>
      </c>
      <c r="CU275" s="1508" t="s">
        <v>1890</v>
      </c>
      <c r="CV275" s="1508" t="s">
        <v>1890</v>
      </c>
      <c r="CW275" s="1508" t="s">
        <v>1890</v>
      </c>
      <c r="CX275" s="1508" t="s">
        <v>1890</v>
      </c>
      <c r="CY275" s="1508" t="s">
        <v>1890</v>
      </c>
      <c r="CZ275" s="1508" t="s">
        <v>1890</v>
      </c>
      <c r="DA275" s="1508" t="s">
        <v>1890</v>
      </c>
      <c r="DB275" s="1508" t="s">
        <v>1890</v>
      </c>
      <c r="DC275" s="1508" t="s">
        <v>1890</v>
      </c>
      <c r="DD275" s="1508" t="s">
        <v>1890</v>
      </c>
      <c r="DE275" s="1508" t="s">
        <v>1890</v>
      </c>
      <c r="DF275" s="1508" t="s">
        <v>1890</v>
      </c>
      <c r="DG275" s="1508" t="s">
        <v>1890</v>
      </c>
      <c r="DH275" s="1508" t="s">
        <v>1890</v>
      </c>
      <c r="DI275" s="1508" t="s">
        <v>1890</v>
      </c>
      <c r="DJ275" s="1508" t="s">
        <v>1890</v>
      </c>
      <c r="DK275" s="1508" t="s">
        <v>1890</v>
      </c>
      <c r="DL275" s="1508" t="s">
        <v>1890</v>
      </c>
      <c r="DM275" s="1508" t="s">
        <v>1890</v>
      </c>
      <c r="DN275" s="1508" t="s">
        <v>1890</v>
      </c>
      <c r="DO275" s="1508" t="s">
        <v>1890</v>
      </c>
      <c r="DP275" s="1508" t="s">
        <v>1890</v>
      </c>
      <c r="DQ275" s="1508" t="s">
        <v>1890</v>
      </c>
      <c r="DR275" s="1508" t="s">
        <v>1890</v>
      </c>
      <c r="DS275" s="1508" t="s">
        <v>1890</v>
      </c>
      <c r="DT275" s="1233" t="s">
        <v>1890</v>
      </c>
      <c r="DU275" s="1233" t="s">
        <v>1890</v>
      </c>
      <c r="DV275" s="1233" t="s">
        <v>1890</v>
      </c>
      <c r="DW275" s="1233" t="s">
        <v>1890</v>
      </c>
      <c r="DX275" s="1233" t="s">
        <v>1890</v>
      </c>
      <c r="DY275" s="1233" t="s">
        <v>1890</v>
      </c>
    </row>
    <row r="276" spans="2:129" ht="14.4" thickBot="1" x14ac:dyDescent="0.3">
      <c r="B276" s="1668"/>
      <c r="C276" s="1505" t="s">
        <v>1628</v>
      </c>
      <c r="D276" s="1439" t="s">
        <v>1760</v>
      </c>
      <c r="E276" s="1267" t="s">
        <v>820</v>
      </c>
      <c r="F276" s="1438" t="s">
        <v>1890</v>
      </c>
      <c r="G276" s="1438" t="s">
        <v>1890</v>
      </c>
      <c r="H276" s="1439" t="s">
        <v>84</v>
      </c>
      <c r="I276" s="1655">
        <f>IF(SUM(N275:CP275)&lt;&gt;0,SUM(N275:CP275),"")</f>
        <v>0.1157222875124292</v>
      </c>
      <c r="J276" s="1656"/>
      <c r="K276" s="1656"/>
      <c r="L276" s="1656"/>
      <c r="M276" s="1657"/>
      <c r="N276" s="1509" t="s">
        <v>1890</v>
      </c>
      <c r="O276" s="1509" t="s">
        <v>1890</v>
      </c>
      <c r="P276" s="1509" t="s">
        <v>1890</v>
      </c>
      <c r="Q276" s="1509" t="s">
        <v>1890</v>
      </c>
      <c r="R276" s="1509" t="s">
        <v>1890</v>
      </c>
      <c r="S276" s="1509" t="s">
        <v>1890</v>
      </c>
      <c r="T276" s="1509" t="s">
        <v>1890</v>
      </c>
      <c r="U276" s="1509" t="s">
        <v>1890</v>
      </c>
      <c r="V276" s="1509" t="s">
        <v>1890</v>
      </c>
      <c r="W276" s="1509" t="s">
        <v>1890</v>
      </c>
      <c r="X276" s="1509" t="s">
        <v>1890</v>
      </c>
      <c r="Y276" s="1509" t="s">
        <v>1890</v>
      </c>
      <c r="Z276" s="1509" t="s">
        <v>1890</v>
      </c>
      <c r="AA276" s="1509" t="s">
        <v>1890</v>
      </c>
      <c r="AB276" s="1509" t="s">
        <v>1890</v>
      </c>
      <c r="AC276" s="1509" t="s">
        <v>1890</v>
      </c>
      <c r="AD276" s="1509" t="s">
        <v>1890</v>
      </c>
      <c r="AE276" s="1509" t="s">
        <v>1890</v>
      </c>
      <c r="AF276" s="1509" t="s">
        <v>1890</v>
      </c>
      <c r="AG276" s="1509" t="s">
        <v>1890</v>
      </c>
      <c r="AH276" s="1509" t="s">
        <v>1890</v>
      </c>
      <c r="AI276" s="1509" t="s">
        <v>1890</v>
      </c>
      <c r="AJ276" s="1509" t="s">
        <v>1890</v>
      </c>
      <c r="AK276" s="1509" t="s">
        <v>1890</v>
      </c>
      <c r="AL276" s="1509" t="s">
        <v>1890</v>
      </c>
      <c r="AM276" s="1509" t="s">
        <v>1890</v>
      </c>
      <c r="AN276" s="1509" t="s">
        <v>1890</v>
      </c>
      <c r="AO276" s="1509" t="s">
        <v>1890</v>
      </c>
      <c r="AP276" s="1509" t="s">
        <v>1890</v>
      </c>
      <c r="AQ276" s="1509" t="s">
        <v>1890</v>
      </c>
      <c r="AR276" s="1509" t="s">
        <v>1890</v>
      </c>
      <c r="AS276" s="1509" t="s">
        <v>1890</v>
      </c>
      <c r="AT276" s="1509" t="s">
        <v>1890</v>
      </c>
      <c r="AU276" s="1509" t="s">
        <v>1890</v>
      </c>
      <c r="AV276" s="1509" t="s">
        <v>1890</v>
      </c>
      <c r="AW276" s="1509" t="s">
        <v>1890</v>
      </c>
      <c r="AX276" s="1509" t="s">
        <v>1890</v>
      </c>
      <c r="AY276" s="1509" t="s">
        <v>1890</v>
      </c>
      <c r="AZ276" s="1509" t="s">
        <v>1890</v>
      </c>
      <c r="BA276" s="1509" t="s">
        <v>1890</v>
      </c>
      <c r="BB276" s="1509" t="s">
        <v>1890</v>
      </c>
      <c r="BC276" s="1509" t="s">
        <v>1890</v>
      </c>
      <c r="BD276" s="1509" t="s">
        <v>1890</v>
      </c>
      <c r="BE276" s="1509" t="s">
        <v>1890</v>
      </c>
      <c r="BF276" s="1509" t="s">
        <v>1890</v>
      </c>
      <c r="BG276" s="1509" t="s">
        <v>1890</v>
      </c>
      <c r="BH276" s="1509" t="s">
        <v>1890</v>
      </c>
      <c r="BI276" s="1509" t="s">
        <v>1890</v>
      </c>
      <c r="BJ276" s="1509" t="s">
        <v>1890</v>
      </c>
      <c r="BK276" s="1509" t="s">
        <v>1890</v>
      </c>
      <c r="BL276" s="1509" t="s">
        <v>1890</v>
      </c>
      <c r="BM276" s="1509" t="s">
        <v>1890</v>
      </c>
      <c r="BN276" s="1509" t="s">
        <v>1890</v>
      </c>
      <c r="BO276" s="1509" t="s">
        <v>1890</v>
      </c>
      <c r="BP276" s="1509" t="s">
        <v>1890</v>
      </c>
      <c r="BQ276" s="1509" t="s">
        <v>1890</v>
      </c>
      <c r="BR276" s="1509" t="s">
        <v>1890</v>
      </c>
      <c r="BS276" s="1509" t="s">
        <v>1890</v>
      </c>
      <c r="BT276" s="1509" t="s">
        <v>1890</v>
      </c>
      <c r="BU276" s="1509" t="s">
        <v>1890</v>
      </c>
      <c r="BV276" s="1509" t="s">
        <v>1890</v>
      </c>
      <c r="BW276" s="1509" t="s">
        <v>1890</v>
      </c>
      <c r="BX276" s="1509" t="s">
        <v>1890</v>
      </c>
      <c r="BY276" s="1509" t="s">
        <v>1890</v>
      </c>
      <c r="BZ276" s="1509" t="s">
        <v>1890</v>
      </c>
      <c r="CA276" s="1509" t="s">
        <v>1890</v>
      </c>
      <c r="CB276" s="1509" t="s">
        <v>1890</v>
      </c>
      <c r="CC276" s="1509" t="s">
        <v>1890</v>
      </c>
      <c r="CD276" s="1509" t="s">
        <v>1890</v>
      </c>
      <c r="CE276" s="1509" t="s">
        <v>1890</v>
      </c>
      <c r="CF276" s="1509" t="s">
        <v>1890</v>
      </c>
      <c r="CG276" s="1509" t="s">
        <v>1890</v>
      </c>
      <c r="CH276" s="1509" t="s">
        <v>1890</v>
      </c>
      <c r="CI276" s="1509" t="s">
        <v>1890</v>
      </c>
      <c r="CJ276" s="1509" t="s">
        <v>1890</v>
      </c>
      <c r="CK276" s="1509" t="s">
        <v>1890</v>
      </c>
      <c r="CL276" s="1509" t="s">
        <v>1890</v>
      </c>
      <c r="CM276" s="1509" t="s">
        <v>1890</v>
      </c>
      <c r="CN276" s="1509" t="s">
        <v>1890</v>
      </c>
      <c r="CO276" s="1509" t="s">
        <v>1890</v>
      </c>
      <c r="CP276" s="1510" t="s">
        <v>1890</v>
      </c>
      <c r="CQ276" s="1508" t="s">
        <v>1890</v>
      </c>
      <c r="CR276" s="1508" t="s">
        <v>1890</v>
      </c>
      <c r="CS276" s="1508" t="s">
        <v>1890</v>
      </c>
      <c r="CT276" s="1508" t="s">
        <v>1890</v>
      </c>
      <c r="CU276" s="1508" t="s">
        <v>1890</v>
      </c>
      <c r="CV276" s="1508" t="s">
        <v>1890</v>
      </c>
      <c r="CW276" s="1508" t="s">
        <v>1890</v>
      </c>
      <c r="CX276" s="1508" t="s">
        <v>1890</v>
      </c>
      <c r="CY276" s="1508" t="s">
        <v>1890</v>
      </c>
      <c r="CZ276" s="1508" t="s">
        <v>1890</v>
      </c>
      <c r="DA276" s="1508" t="s">
        <v>1890</v>
      </c>
      <c r="DB276" s="1508" t="s">
        <v>1890</v>
      </c>
      <c r="DC276" s="1508" t="s">
        <v>1890</v>
      </c>
      <c r="DD276" s="1508" t="s">
        <v>1890</v>
      </c>
      <c r="DE276" s="1508" t="s">
        <v>1890</v>
      </c>
      <c r="DF276" s="1508" t="s">
        <v>1890</v>
      </c>
      <c r="DG276" s="1508" t="s">
        <v>1890</v>
      </c>
      <c r="DH276" s="1508" t="s">
        <v>1890</v>
      </c>
      <c r="DI276" s="1508" t="s">
        <v>1890</v>
      </c>
      <c r="DJ276" s="1508" t="s">
        <v>1890</v>
      </c>
      <c r="DK276" s="1508" t="s">
        <v>1890</v>
      </c>
      <c r="DL276" s="1508" t="s">
        <v>1890</v>
      </c>
      <c r="DM276" s="1508" t="s">
        <v>1890</v>
      </c>
      <c r="DN276" s="1508" t="s">
        <v>1890</v>
      </c>
      <c r="DO276" s="1508" t="s">
        <v>1890</v>
      </c>
      <c r="DP276" s="1508" t="s">
        <v>1890</v>
      </c>
      <c r="DQ276" s="1508" t="s">
        <v>1890</v>
      </c>
      <c r="DR276" s="1508" t="s">
        <v>1890</v>
      </c>
      <c r="DS276" s="1508" t="s">
        <v>1890</v>
      </c>
      <c r="DT276" s="1233" t="s">
        <v>1890</v>
      </c>
      <c r="DU276" s="1233" t="s">
        <v>1890</v>
      </c>
      <c r="DV276" s="1233" t="s">
        <v>1890</v>
      </c>
      <c r="DW276" s="1233" t="s">
        <v>1890</v>
      </c>
      <c r="DX276" s="1233" t="s">
        <v>1890</v>
      </c>
      <c r="DY276" s="1233" t="s">
        <v>1890</v>
      </c>
    </row>
    <row r="277" spans="2:129" x14ac:dyDescent="0.25">
      <c r="B277" s="1668"/>
      <c r="C277" s="1505" t="s">
        <v>1608</v>
      </c>
      <c r="D277" s="1439" t="s">
        <v>1731</v>
      </c>
      <c r="E277" s="1267" t="s">
        <v>815</v>
      </c>
      <c r="F277" s="1438" t="s">
        <v>1890</v>
      </c>
      <c r="G277" s="1438" t="s">
        <v>1890</v>
      </c>
      <c r="H277" s="1439" t="s">
        <v>84</v>
      </c>
      <c r="I277" s="1476" t="s">
        <v>1890</v>
      </c>
      <c r="J277" s="1477" t="s">
        <v>1890</v>
      </c>
      <c r="K277" s="1477" t="s">
        <v>1890</v>
      </c>
      <c r="L277" s="1477" t="s">
        <v>1890</v>
      </c>
      <c r="M277" s="1477" t="s">
        <v>1890</v>
      </c>
      <c r="N277" s="1509" t="s">
        <v>1890</v>
      </c>
      <c r="O277" s="1509" t="s">
        <v>1890</v>
      </c>
      <c r="P277" s="1509" t="s">
        <v>1890</v>
      </c>
      <c r="Q277" s="1509" t="s">
        <v>1890</v>
      </c>
      <c r="R277" s="1509" t="s">
        <v>1890</v>
      </c>
      <c r="S277" s="1509" t="s">
        <v>1890</v>
      </c>
      <c r="T277" s="1509" t="s">
        <v>1890</v>
      </c>
      <c r="U277" s="1509" t="s">
        <v>1890</v>
      </c>
      <c r="V277" s="1509" t="s">
        <v>1890</v>
      </c>
      <c r="W277" s="1509" t="s">
        <v>1890</v>
      </c>
      <c r="X277" s="1509" t="s">
        <v>1890</v>
      </c>
      <c r="Y277" s="1509" t="s">
        <v>1890</v>
      </c>
      <c r="Z277" s="1509" t="s">
        <v>1890</v>
      </c>
      <c r="AA277" s="1509" t="s">
        <v>1890</v>
      </c>
      <c r="AB277" s="1509" t="s">
        <v>1890</v>
      </c>
      <c r="AC277" s="1509" t="s">
        <v>1890</v>
      </c>
      <c r="AD277" s="1509" t="s">
        <v>1890</v>
      </c>
      <c r="AE277" s="1509" t="s">
        <v>1890</v>
      </c>
      <c r="AF277" s="1509" t="s">
        <v>1890</v>
      </c>
      <c r="AG277" s="1509" t="s">
        <v>1890</v>
      </c>
      <c r="AH277" s="1509" t="s">
        <v>1890</v>
      </c>
      <c r="AI277" s="1509" t="s">
        <v>1890</v>
      </c>
      <c r="AJ277" s="1509" t="s">
        <v>1890</v>
      </c>
      <c r="AK277" s="1509" t="s">
        <v>1890</v>
      </c>
      <c r="AL277" s="1509" t="s">
        <v>1890</v>
      </c>
      <c r="AM277" s="1509" t="s">
        <v>1890</v>
      </c>
      <c r="AN277" s="1509" t="s">
        <v>1890</v>
      </c>
      <c r="AO277" s="1509" t="s">
        <v>1890</v>
      </c>
      <c r="AP277" s="1509" t="s">
        <v>1890</v>
      </c>
      <c r="AQ277" s="1509" t="s">
        <v>1890</v>
      </c>
      <c r="AR277" s="1509" t="s">
        <v>1890</v>
      </c>
      <c r="AS277" s="1509" t="s">
        <v>1890</v>
      </c>
      <c r="AT277" s="1509" t="s">
        <v>1890</v>
      </c>
      <c r="AU277" s="1509" t="s">
        <v>1890</v>
      </c>
      <c r="AV277" s="1509" t="s">
        <v>1890</v>
      </c>
      <c r="AW277" s="1509" t="s">
        <v>1890</v>
      </c>
      <c r="AX277" s="1509" t="s">
        <v>1890</v>
      </c>
      <c r="AY277" s="1509" t="s">
        <v>1890</v>
      </c>
      <c r="AZ277" s="1509" t="s">
        <v>1890</v>
      </c>
      <c r="BA277" s="1509" t="s">
        <v>1890</v>
      </c>
      <c r="BB277" s="1509" t="s">
        <v>1890</v>
      </c>
      <c r="BC277" s="1509" t="s">
        <v>1890</v>
      </c>
      <c r="BD277" s="1509" t="s">
        <v>1890</v>
      </c>
      <c r="BE277" s="1509" t="s">
        <v>1890</v>
      </c>
      <c r="BF277" s="1509" t="s">
        <v>1890</v>
      </c>
      <c r="BG277" s="1509" t="s">
        <v>1890</v>
      </c>
      <c r="BH277" s="1509" t="s">
        <v>1890</v>
      </c>
      <c r="BI277" s="1509" t="s">
        <v>1890</v>
      </c>
      <c r="BJ277" s="1509" t="s">
        <v>1890</v>
      </c>
      <c r="BK277" s="1509" t="s">
        <v>1890</v>
      </c>
      <c r="BL277" s="1509" t="s">
        <v>1890</v>
      </c>
      <c r="BM277" s="1509" t="s">
        <v>1890</v>
      </c>
      <c r="BN277" s="1509" t="s">
        <v>1890</v>
      </c>
      <c r="BO277" s="1509" t="s">
        <v>1890</v>
      </c>
      <c r="BP277" s="1509" t="s">
        <v>1890</v>
      </c>
      <c r="BQ277" s="1509" t="s">
        <v>1890</v>
      </c>
      <c r="BR277" s="1509" t="s">
        <v>1890</v>
      </c>
      <c r="BS277" s="1509" t="s">
        <v>1890</v>
      </c>
      <c r="BT277" s="1509" t="s">
        <v>1890</v>
      </c>
      <c r="BU277" s="1509" t="s">
        <v>1890</v>
      </c>
      <c r="BV277" s="1509" t="s">
        <v>1890</v>
      </c>
      <c r="BW277" s="1509" t="s">
        <v>1890</v>
      </c>
      <c r="BX277" s="1509" t="s">
        <v>1890</v>
      </c>
      <c r="BY277" s="1509" t="s">
        <v>1890</v>
      </c>
      <c r="BZ277" s="1509" t="s">
        <v>1890</v>
      </c>
      <c r="CA277" s="1509" t="s">
        <v>1890</v>
      </c>
      <c r="CB277" s="1509" t="s">
        <v>1890</v>
      </c>
      <c r="CC277" s="1509" t="s">
        <v>1890</v>
      </c>
      <c r="CD277" s="1509" t="s">
        <v>1890</v>
      </c>
      <c r="CE277" s="1509" t="s">
        <v>1890</v>
      </c>
      <c r="CF277" s="1509" t="s">
        <v>1890</v>
      </c>
      <c r="CG277" s="1509" t="s">
        <v>1890</v>
      </c>
      <c r="CH277" s="1509" t="s">
        <v>1890</v>
      </c>
      <c r="CI277" s="1509" t="s">
        <v>1890</v>
      </c>
      <c r="CJ277" s="1509" t="s">
        <v>1890</v>
      </c>
      <c r="CK277" s="1509" t="s">
        <v>1890</v>
      </c>
      <c r="CL277" s="1509" t="s">
        <v>1890</v>
      </c>
      <c r="CM277" s="1509" t="s">
        <v>1890</v>
      </c>
      <c r="CN277" s="1509" t="s">
        <v>1890</v>
      </c>
      <c r="CO277" s="1509" t="s">
        <v>1890</v>
      </c>
      <c r="CP277" s="1510" t="s">
        <v>1890</v>
      </c>
      <c r="CQ277" s="1508" t="s">
        <v>1890</v>
      </c>
      <c r="CR277" s="1508" t="s">
        <v>1890</v>
      </c>
      <c r="CS277" s="1508" t="s">
        <v>1890</v>
      </c>
      <c r="CT277" s="1508" t="s">
        <v>1890</v>
      </c>
      <c r="CU277" s="1508" t="s">
        <v>1890</v>
      </c>
      <c r="CV277" s="1508" t="s">
        <v>1890</v>
      </c>
      <c r="CW277" s="1508" t="s">
        <v>1890</v>
      </c>
      <c r="CX277" s="1508" t="s">
        <v>1890</v>
      </c>
      <c r="CY277" s="1508" t="s">
        <v>1890</v>
      </c>
      <c r="CZ277" s="1508" t="s">
        <v>1890</v>
      </c>
      <c r="DA277" s="1508" t="s">
        <v>1890</v>
      </c>
      <c r="DB277" s="1508" t="s">
        <v>1890</v>
      </c>
      <c r="DC277" s="1508" t="s">
        <v>1890</v>
      </c>
      <c r="DD277" s="1508" t="s">
        <v>1890</v>
      </c>
      <c r="DE277" s="1508" t="s">
        <v>1890</v>
      </c>
      <c r="DF277" s="1508" t="s">
        <v>1890</v>
      </c>
      <c r="DG277" s="1508" t="s">
        <v>1890</v>
      </c>
      <c r="DH277" s="1508" t="s">
        <v>1890</v>
      </c>
      <c r="DI277" s="1508" t="s">
        <v>1890</v>
      </c>
      <c r="DJ277" s="1508" t="s">
        <v>1890</v>
      </c>
      <c r="DK277" s="1508" t="s">
        <v>1890</v>
      </c>
      <c r="DL277" s="1508" t="s">
        <v>1890</v>
      </c>
      <c r="DM277" s="1508" t="s">
        <v>1890</v>
      </c>
      <c r="DN277" s="1508" t="s">
        <v>1890</v>
      </c>
      <c r="DO277" s="1508" t="s">
        <v>1890</v>
      </c>
      <c r="DP277" s="1508" t="s">
        <v>1890</v>
      </c>
      <c r="DQ277" s="1508" t="s">
        <v>1890</v>
      </c>
      <c r="DR277" s="1508" t="s">
        <v>1890</v>
      </c>
      <c r="DS277" s="1508" t="s">
        <v>1890</v>
      </c>
      <c r="DT277" s="1233" t="s">
        <v>1890</v>
      </c>
      <c r="DU277" s="1233" t="s">
        <v>1890</v>
      </c>
      <c r="DV277" s="1233" t="s">
        <v>1890</v>
      </c>
      <c r="DW277" s="1233" t="s">
        <v>1890</v>
      </c>
      <c r="DX277" s="1233" t="s">
        <v>1890</v>
      </c>
      <c r="DY277" s="1233" t="s">
        <v>1890</v>
      </c>
    </row>
    <row r="278" spans="2:129" x14ac:dyDescent="0.25">
      <c r="B278" s="1668"/>
      <c r="C278" s="1505" t="s">
        <v>1608</v>
      </c>
      <c r="D278" s="1439" t="s">
        <v>1731</v>
      </c>
      <c r="E278" s="1267" t="s">
        <v>812</v>
      </c>
      <c r="F278" s="1438" t="s">
        <v>1890</v>
      </c>
      <c r="G278" s="1438" t="s">
        <v>1890</v>
      </c>
      <c r="H278" s="1439" t="s">
        <v>84</v>
      </c>
      <c r="I278" s="1476" t="s">
        <v>1890</v>
      </c>
      <c r="J278" s="1477" t="s">
        <v>1890</v>
      </c>
      <c r="K278" s="1477" t="s">
        <v>1890</v>
      </c>
      <c r="L278" s="1477" t="s">
        <v>1890</v>
      </c>
      <c r="M278" s="1477" t="s">
        <v>1890</v>
      </c>
      <c r="N278" s="1509" t="s">
        <v>1890</v>
      </c>
      <c r="O278" s="1509" t="s">
        <v>1890</v>
      </c>
      <c r="P278" s="1509" t="s">
        <v>1890</v>
      </c>
      <c r="Q278" s="1509" t="s">
        <v>1890</v>
      </c>
      <c r="R278" s="1509" t="s">
        <v>1890</v>
      </c>
      <c r="S278" s="1509" t="s">
        <v>1890</v>
      </c>
      <c r="T278" s="1509">
        <v>5.1176289618796453E-3</v>
      </c>
      <c r="U278" s="1509">
        <v>5.1176289618796453E-3</v>
      </c>
      <c r="V278" s="1509">
        <v>5.1176289618796453E-3</v>
      </c>
      <c r="W278" s="1509">
        <v>5.1176289618796453E-3</v>
      </c>
      <c r="X278" s="1509">
        <v>5.1176289618796453E-3</v>
      </c>
      <c r="Y278" s="1509">
        <v>5.1176289618796453E-3</v>
      </c>
      <c r="Z278" s="1509">
        <v>5.1176289618796453E-3</v>
      </c>
      <c r="AA278" s="1509">
        <v>5.1176289618796453E-3</v>
      </c>
      <c r="AB278" s="1509">
        <v>5.1176289618796453E-3</v>
      </c>
      <c r="AC278" s="1509">
        <v>5.1176289618796453E-3</v>
      </c>
      <c r="AD278" s="1509">
        <v>5.1176289618796453E-3</v>
      </c>
      <c r="AE278" s="1509">
        <v>5.1176289618796453E-3</v>
      </c>
      <c r="AF278" s="1509">
        <v>5.1176289618796453E-3</v>
      </c>
      <c r="AG278" s="1509">
        <v>5.1176289618796453E-3</v>
      </c>
      <c r="AH278" s="1509">
        <v>5.1176289618796453E-3</v>
      </c>
      <c r="AI278" s="1509">
        <v>5.1176289618796453E-3</v>
      </c>
      <c r="AJ278" s="1509">
        <v>5.1176289618796453E-3</v>
      </c>
      <c r="AK278" s="1509">
        <v>5.1176289618796453E-3</v>
      </c>
      <c r="AL278" s="1509">
        <v>5.1176289618796453E-3</v>
      </c>
      <c r="AM278" s="1509">
        <v>5.1176289618796453E-3</v>
      </c>
      <c r="AN278" s="1509">
        <v>5.1176289618796453E-3</v>
      </c>
      <c r="AO278" s="1509">
        <v>5.1176289618796453E-3</v>
      </c>
      <c r="AP278" s="1509">
        <v>5.1176289618796453E-3</v>
      </c>
      <c r="AQ278" s="1509">
        <v>5.1176289618796453E-3</v>
      </c>
      <c r="AR278" s="1509">
        <v>5.1176289618796453E-3</v>
      </c>
      <c r="AS278" s="1509">
        <v>5.1176289618796453E-3</v>
      </c>
      <c r="AT278" s="1509">
        <v>5.1176289618796453E-3</v>
      </c>
      <c r="AU278" s="1509">
        <v>5.1176289618796453E-3</v>
      </c>
      <c r="AV278" s="1509">
        <v>5.1176289618796453E-3</v>
      </c>
      <c r="AW278" s="1509">
        <v>5.1176289618796453E-3</v>
      </c>
      <c r="AX278" s="1509">
        <v>5.1176289618796453E-3</v>
      </c>
      <c r="AY278" s="1509">
        <v>5.1176289618796453E-3</v>
      </c>
      <c r="AZ278" s="1509">
        <v>5.1176289618796453E-3</v>
      </c>
      <c r="BA278" s="1509">
        <v>5.1176289618796453E-3</v>
      </c>
      <c r="BB278" s="1509">
        <v>5.1176289618796453E-3</v>
      </c>
      <c r="BC278" s="1509">
        <v>5.1176289618796453E-3</v>
      </c>
      <c r="BD278" s="1509">
        <v>5.1176289618796453E-3</v>
      </c>
      <c r="BE278" s="1509">
        <v>5.1176289618796453E-3</v>
      </c>
      <c r="BF278" s="1509">
        <v>5.1176289618796453E-3</v>
      </c>
      <c r="BG278" s="1509">
        <v>5.1176289618796453E-3</v>
      </c>
      <c r="BH278" s="1509">
        <v>5.1176289618796453E-3</v>
      </c>
      <c r="BI278" s="1509">
        <v>5.1176289618796453E-3</v>
      </c>
      <c r="BJ278" s="1509">
        <v>5.1176289618796453E-3</v>
      </c>
      <c r="BK278" s="1509">
        <v>5.1176289618796453E-3</v>
      </c>
      <c r="BL278" s="1509">
        <v>5.1176289618796453E-3</v>
      </c>
      <c r="BM278" s="1509">
        <v>5.1176289618796453E-3</v>
      </c>
      <c r="BN278" s="1509">
        <v>5.1176289618796453E-3</v>
      </c>
      <c r="BO278" s="1509">
        <v>5.1176289618796453E-3</v>
      </c>
      <c r="BP278" s="1509">
        <v>5.1176289618796453E-3</v>
      </c>
      <c r="BQ278" s="1509">
        <v>5.1176289618796453E-3</v>
      </c>
      <c r="BR278" s="1509">
        <v>5.1176289618796453E-3</v>
      </c>
      <c r="BS278" s="1509">
        <v>5.1176289618796453E-3</v>
      </c>
      <c r="BT278" s="1509">
        <v>5.1176289618796453E-3</v>
      </c>
      <c r="BU278" s="1509">
        <v>5.1176289618796453E-3</v>
      </c>
      <c r="BV278" s="1509">
        <v>5.1176289618796453E-3</v>
      </c>
      <c r="BW278" s="1509">
        <v>5.1176289618796453E-3</v>
      </c>
      <c r="BX278" s="1509">
        <v>5.1176289618796453E-3</v>
      </c>
      <c r="BY278" s="1509">
        <v>5.1176289618796453E-3</v>
      </c>
      <c r="BZ278" s="1509">
        <v>5.1176289618796453E-3</v>
      </c>
      <c r="CA278" s="1509">
        <v>5.1176289618796453E-3</v>
      </c>
      <c r="CB278" s="1509">
        <v>5.1176289618796453E-3</v>
      </c>
      <c r="CC278" s="1509">
        <v>5.1176289618796453E-3</v>
      </c>
      <c r="CD278" s="1509">
        <v>5.1176289618796453E-3</v>
      </c>
      <c r="CE278" s="1509">
        <v>5.1176289618796453E-3</v>
      </c>
      <c r="CF278" s="1509">
        <v>5.1176289618796453E-3</v>
      </c>
      <c r="CG278" s="1509">
        <v>5.1176289618796453E-3</v>
      </c>
      <c r="CH278" s="1509">
        <v>5.1176289618796453E-3</v>
      </c>
      <c r="CI278" s="1509">
        <v>5.1176289618796453E-3</v>
      </c>
      <c r="CJ278" s="1509">
        <v>5.1176289618796453E-3</v>
      </c>
      <c r="CK278" s="1509">
        <v>5.1176289618796453E-3</v>
      </c>
      <c r="CL278" s="1509" t="s">
        <v>1890</v>
      </c>
      <c r="CM278" s="1509" t="s">
        <v>1890</v>
      </c>
      <c r="CN278" s="1509" t="s">
        <v>1890</v>
      </c>
      <c r="CO278" s="1509" t="s">
        <v>1890</v>
      </c>
      <c r="CP278" s="1510" t="s">
        <v>1890</v>
      </c>
      <c r="CQ278" s="1508" t="s">
        <v>1890</v>
      </c>
      <c r="CR278" s="1508" t="s">
        <v>1890</v>
      </c>
      <c r="CS278" s="1508" t="s">
        <v>1890</v>
      </c>
      <c r="CT278" s="1508" t="s">
        <v>1890</v>
      </c>
      <c r="CU278" s="1508" t="s">
        <v>1890</v>
      </c>
      <c r="CV278" s="1508" t="s">
        <v>1890</v>
      </c>
      <c r="CW278" s="1508" t="s">
        <v>1890</v>
      </c>
      <c r="CX278" s="1508" t="s">
        <v>1890</v>
      </c>
      <c r="CY278" s="1508" t="s">
        <v>1890</v>
      </c>
      <c r="CZ278" s="1508" t="s">
        <v>1890</v>
      </c>
      <c r="DA278" s="1508" t="s">
        <v>1890</v>
      </c>
      <c r="DB278" s="1508" t="s">
        <v>1890</v>
      </c>
      <c r="DC278" s="1508" t="s">
        <v>1890</v>
      </c>
      <c r="DD278" s="1508" t="s">
        <v>1890</v>
      </c>
      <c r="DE278" s="1508" t="s">
        <v>1890</v>
      </c>
      <c r="DF278" s="1508" t="s">
        <v>1890</v>
      </c>
      <c r="DG278" s="1508" t="s">
        <v>1890</v>
      </c>
      <c r="DH278" s="1508" t="s">
        <v>1890</v>
      </c>
      <c r="DI278" s="1508" t="s">
        <v>1890</v>
      </c>
      <c r="DJ278" s="1508" t="s">
        <v>1890</v>
      </c>
      <c r="DK278" s="1508" t="s">
        <v>1890</v>
      </c>
      <c r="DL278" s="1508" t="s">
        <v>1890</v>
      </c>
      <c r="DM278" s="1508" t="s">
        <v>1890</v>
      </c>
      <c r="DN278" s="1508" t="s">
        <v>1890</v>
      </c>
      <c r="DO278" s="1508" t="s">
        <v>1890</v>
      </c>
      <c r="DP278" s="1508" t="s">
        <v>1890</v>
      </c>
      <c r="DQ278" s="1508" t="s">
        <v>1890</v>
      </c>
      <c r="DR278" s="1508" t="s">
        <v>1890</v>
      </c>
      <c r="DS278" s="1508" t="s">
        <v>1890</v>
      </c>
      <c r="DT278" s="1233" t="s">
        <v>1890</v>
      </c>
      <c r="DU278" s="1233" t="s">
        <v>1890</v>
      </c>
      <c r="DV278" s="1233" t="s">
        <v>1890</v>
      </c>
      <c r="DW278" s="1233" t="s">
        <v>1890</v>
      </c>
      <c r="DX278" s="1233" t="s">
        <v>1890</v>
      </c>
      <c r="DY278" s="1233" t="s">
        <v>1890</v>
      </c>
    </row>
    <row r="279" spans="2:129" x14ac:dyDescent="0.25">
      <c r="B279" s="1668"/>
      <c r="C279" s="1505" t="s">
        <v>1608</v>
      </c>
      <c r="D279" s="1439" t="s">
        <v>1731</v>
      </c>
      <c r="E279" s="1267" t="s">
        <v>813</v>
      </c>
      <c r="F279" s="1438" t="s">
        <v>1890</v>
      </c>
      <c r="G279" s="1438" t="s">
        <v>1890</v>
      </c>
      <c r="H279" s="1439" t="s">
        <v>84</v>
      </c>
      <c r="I279" s="1476" t="s">
        <v>1890</v>
      </c>
      <c r="J279" s="1477" t="s">
        <v>1890</v>
      </c>
      <c r="K279" s="1477" t="s">
        <v>1890</v>
      </c>
      <c r="L279" s="1477" t="s">
        <v>1890</v>
      </c>
      <c r="M279" s="1477" t="s">
        <v>1890</v>
      </c>
      <c r="N279" s="1509" t="s">
        <v>1890</v>
      </c>
      <c r="O279" s="1509" t="s">
        <v>1890</v>
      </c>
      <c r="P279" s="1509" t="s">
        <v>1890</v>
      </c>
      <c r="Q279" s="1509" t="s">
        <v>1890</v>
      </c>
      <c r="R279" s="1509" t="s">
        <v>1890</v>
      </c>
      <c r="S279" s="1509" t="s">
        <v>1890</v>
      </c>
      <c r="T279" s="1509" t="s">
        <v>1890</v>
      </c>
      <c r="U279" s="1509" t="s">
        <v>1890</v>
      </c>
      <c r="V279" s="1509" t="s">
        <v>1890</v>
      </c>
      <c r="W279" s="1509" t="s">
        <v>1890</v>
      </c>
      <c r="X279" s="1509" t="s">
        <v>1890</v>
      </c>
      <c r="Y279" s="1509" t="s">
        <v>1890</v>
      </c>
      <c r="Z279" s="1509" t="s">
        <v>1890</v>
      </c>
      <c r="AA279" s="1509" t="s">
        <v>1890</v>
      </c>
      <c r="AB279" s="1509" t="s">
        <v>1890</v>
      </c>
      <c r="AC279" s="1509" t="s">
        <v>1890</v>
      </c>
      <c r="AD279" s="1509" t="s">
        <v>1890</v>
      </c>
      <c r="AE279" s="1509" t="s">
        <v>1890</v>
      </c>
      <c r="AF279" s="1509" t="s">
        <v>1890</v>
      </c>
      <c r="AG279" s="1509" t="s">
        <v>1890</v>
      </c>
      <c r="AH279" s="1509" t="s">
        <v>1890</v>
      </c>
      <c r="AI279" s="1509" t="s">
        <v>1890</v>
      </c>
      <c r="AJ279" s="1509" t="s">
        <v>1890</v>
      </c>
      <c r="AK279" s="1509" t="s">
        <v>1890</v>
      </c>
      <c r="AL279" s="1509" t="s">
        <v>1890</v>
      </c>
      <c r="AM279" s="1509" t="s">
        <v>1890</v>
      </c>
      <c r="AN279" s="1509" t="s">
        <v>1890</v>
      </c>
      <c r="AO279" s="1509" t="s">
        <v>1890</v>
      </c>
      <c r="AP279" s="1509" t="s">
        <v>1890</v>
      </c>
      <c r="AQ279" s="1509" t="s">
        <v>1890</v>
      </c>
      <c r="AR279" s="1509" t="s">
        <v>1890</v>
      </c>
      <c r="AS279" s="1509" t="s">
        <v>1890</v>
      </c>
      <c r="AT279" s="1509" t="s">
        <v>1890</v>
      </c>
      <c r="AU279" s="1509" t="s">
        <v>1890</v>
      </c>
      <c r="AV279" s="1509" t="s">
        <v>1890</v>
      </c>
      <c r="AW279" s="1509" t="s">
        <v>1890</v>
      </c>
      <c r="AX279" s="1509" t="s">
        <v>1890</v>
      </c>
      <c r="AY279" s="1509" t="s">
        <v>1890</v>
      </c>
      <c r="AZ279" s="1509" t="s">
        <v>1890</v>
      </c>
      <c r="BA279" s="1509" t="s">
        <v>1890</v>
      </c>
      <c r="BB279" s="1509" t="s">
        <v>1890</v>
      </c>
      <c r="BC279" s="1509" t="s">
        <v>1890</v>
      </c>
      <c r="BD279" s="1509" t="s">
        <v>1890</v>
      </c>
      <c r="BE279" s="1509" t="s">
        <v>1890</v>
      </c>
      <c r="BF279" s="1509" t="s">
        <v>1890</v>
      </c>
      <c r="BG279" s="1509" t="s">
        <v>1890</v>
      </c>
      <c r="BH279" s="1509" t="s">
        <v>1890</v>
      </c>
      <c r="BI279" s="1509" t="s">
        <v>1890</v>
      </c>
      <c r="BJ279" s="1509" t="s">
        <v>1890</v>
      </c>
      <c r="BK279" s="1509" t="s">
        <v>1890</v>
      </c>
      <c r="BL279" s="1509" t="s">
        <v>1890</v>
      </c>
      <c r="BM279" s="1509" t="s">
        <v>1890</v>
      </c>
      <c r="BN279" s="1509" t="s">
        <v>1890</v>
      </c>
      <c r="BO279" s="1509" t="s">
        <v>1890</v>
      </c>
      <c r="BP279" s="1509" t="s">
        <v>1890</v>
      </c>
      <c r="BQ279" s="1509" t="s">
        <v>1890</v>
      </c>
      <c r="BR279" s="1509" t="s">
        <v>1890</v>
      </c>
      <c r="BS279" s="1509" t="s">
        <v>1890</v>
      </c>
      <c r="BT279" s="1509" t="s">
        <v>1890</v>
      </c>
      <c r="BU279" s="1509" t="s">
        <v>1890</v>
      </c>
      <c r="BV279" s="1509" t="s">
        <v>1890</v>
      </c>
      <c r="BW279" s="1509" t="s">
        <v>1890</v>
      </c>
      <c r="BX279" s="1509" t="s">
        <v>1890</v>
      </c>
      <c r="BY279" s="1509" t="s">
        <v>1890</v>
      </c>
      <c r="BZ279" s="1509" t="s">
        <v>1890</v>
      </c>
      <c r="CA279" s="1509" t="s">
        <v>1890</v>
      </c>
      <c r="CB279" s="1509" t="s">
        <v>1890</v>
      </c>
      <c r="CC279" s="1509" t="s">
        <v>1890</v>
      </c>
      <c r="CD279" s="1509" t="s">
        <v>1890</v>
      </c>
      <c r="CE279" s="1509" t="s">
        <v>1890</v>
      </c>
      <c r="CF279" s="1509" t="s">
        <v>1890</v>
      </c>
      <c r="CG279" s="1509" t="s">
        <v>1890</v>
      </c>
      <c r="CH279" s="1509" t="s">
        <v>1890</v>
      </c>
      <c r="CI279" s="1509" t="s">
        <v>1890</v>
      </c>
      <c r="CJ279" s="1509" t="s">
        <v>1890</v>
      </c>
      <c r="CK279" s="1509" t="s">
        <v>1890</v>
      </c>
      <c r="CL279" s="1509" t="s">
        <v>1890</v>
      </c>
      <c r="CM279" s="1509" t="s">
        <v>1890</v>
      </c>
      <c r="CN279" s="1509" t="s">
        <v>1890</v>
      </c>
      <c r="CO279" s="1509" t="s">
        <v>1890</v>
      </c>
      <c r="CP279" s="1510" t="s">
        <v>1890</v>
      </c>
      <c r="CQ279" s="1508" t="s">
        <v>1890</v>
      </c>
      <c r="CR279" s="1508" t="s">
        <v>1890</v>
      </c>
      <c r="CS279" s="1508" t="s">
        <v>1890</v>
      </c>
      <c r="CT279" s="1508" t="s">
        <v>1890</v>
      </c>
      <c r="CU279" s="1508" t="s">
        <v>1890</v>
      </c>
      <c r="CV279" s="1508" t="s">
        <v>1890</v>
      </c>
      <c r="CW279" s="1508" t="s">
        <v>1890</v>
      </c>
      <c r="CX279" s="1508" t="s">
        <v>1890</v>
      </c>
      <c r="CY279" s="1508" t="s">
        <v>1890</v>
      </c>
      <c r="CZ279" s="1508" t="s">
        <v>1890</v>
      </c>
      <c r="DA279" s="1508" t="s">
        <v>1890</v>
      </c>
      <c r="DB279" s="1508" t="s">
        <v>1890</v>
      </c>
      <c r="DC279" s="1508" t="s">
        <v>1890</v>
      </c>
      <c r="DD279" s="1508" t="s">
        <v>1890</v>
      </c>
      <c r="DE279" s="1508" t="s">
        <v>1890</v>
      </c>
      <c r="DF279" s="1508" t="s">
        <v>1890</v>
      </c>
      <c r="DG279" s="1508" t="s">
        <v>1890</v>
      </c>
      <c r="DH279" s="1508" t="s">
        <v>1890</v>
      </c>
      <c r="DI279" s="1508" t="s">
        <v>1890</v>
      </c>
      <c r="DJ279" s="1508" t="s">
        <v>1890</v>
      </c>
      <c r="DK279" s="1508" t="s">
        <v>1890</v>
      </c>
      <c r="DL279" s="1508" t="s">
        <v>1890</v>
      </c>
      <c r="DM279" s="1508" t="s">
        <v>1890</v>
      </c>
      <c r="DN279" s="1508" t="s">
        <v>1890</v>
      </c>
      <c r="DO279" s="1508" t="s">
        <v>1890</v>
      </c>
      <c r="DP279" s="1508" t="s">
        <v>1890</v>
      </c>
      <c r="DQ279" s="1508" t="s">
        <v>1890</v>
      </c>
      <c r="DR279" s="1508" t="s">
        <v>1890</v>
      </c>
      <c r="DS279" s="1508" t="s">
        <v>1890</v>
      </c>
      <c r="DT279" s="1233" t="s">
        <v>1890</v>
      </c>
      <c r="DU279" s="1233" t="s">
        <v>1890</v>
      </c>
      <c r="DV279" s="1233" t="s">
        <v>1890</v>
      </c>
      <c r="DW279" s="1233" t="s">
        <v>1890</v>
      </c>
      <c r="DX279" s="1233" t="s">
        <v>1890</v>
      </c>
      <c r="DY279" s="1233" t="s">
        <v>1890</v>
      </c>
    </row>
    <row r="280" spans="2:129" x14ac:dyDescent="0.25">
      <c r="B280" s="1668"/>
      <c r="C280" s="1505" t="s">
        <v>1608</v>
      </c>
      <c r="D280" s="1439" t="s">
        <v>1731</v>
      </c>
      <c r="E280" s="1267" t="s">
        <v>831</v>
      </c>
      <c r="F280" s="1438" t="s">
        <v>1890</v>
      </c>
      <c r="G280" s="1438" t="s">
        <v>1890</v>
      </c>
      <c r="H280" s="1439" t="s">
        <v>84</v>
      </c>
      <c r="I280" s="1476" t="s">
        <v>1890</v>
      </c>
      <c r="J280" s="1477" t="s">
        <v>1890</v>
      </c>
      <c r="K280" s="1477" t="s">
        <v>1890</v>
      </c>
      <c r="L280" s="1477" t="s">
        <v>1890</v>
      </c>
      <c r="M280" s="1477" t="s">
        <v>1890</v>
      </c>
      <c r="N280" s="1509" t="s">
        <v>1890</v>
      </c>
      <c r="O280" s="1509">
        <v>3.5000000000000003E-2</v>
      </c>
      <c r="P280" s="1509">
        <v>3.5000000000000003E-2</v>
      </c>
      <c r="Q280" s="1509">
        <v>3.5000000000000003E-2</v>
      </c>
      <c r="R280" s="1509">
        <v>3.5000000000000003E-2</v>
      </c>
      <c r="S280" s="1509">
        <v>3.5000000000000003E-2</v>
      </c>
      <c r="T280" s="1509">
        <v>3.5000000000000003E-2</v>
      </c>
      <c r="U280" s="1509">
        <v>3.5000000000000003E-2</v>
      </c>
      <c r="V280" s="1509">
        <v>3.5000000000000003E-2</v>
      </c>
      <c r="W280" s="1509">
        <v>3.5000000000000003E-2</v>
      </c>
      <c r="X280" s="1509">
        <v>3.5000000000000003E-2</v>
      </c>
      <c r="Y280" s="1509">
        <v>3.5000000000000003E-2</v>
      </c>
      <c r="Z280" s="1509">
        <v>3.5000000000000003E-2</v>
      </c>
      <c r="AA280" s="1509">
        <v>3.5000000000000003E-2</v>
      </c>
      <c r="AB280" s="1509">
        <v>3.5000000000000003E-2</v>
      </c>
      <c r="AC280" s="1509">
        <v>3.5000000000000003E-2</v>
      </c>
      <c r="AD280" s="1509">
        <v>3.5000000000000003E-2</v>
      </c>
      <c r="AE280" s="1509">
        <v>3.5000000000000003E-2</v>
      </c>
      <c r="AF280" s="1509">
        <v>3.5000000000000003E-2</v>
      </c>
      <c r="AG280" s="1509">
        <v>3.5000000000000003E-2</v>
      </c>
      <c r="AH280" s="1509">
        <v>3.5000000000000003E-2</v>
      </c>
      <c r="AI280" s="1509">
        <v>3.5000000000000003E-2</v>
      </c>
      <c r="AJ280" s="1509">
        <v>3.5000000000000003E-2</v>
      </c>
      <c r="AK280" s="1509">
        <v>3.5000000000000003E-2</v>
      </c>
      <c r="AL280" s="1509">
        <v>3.5000000000000003E-2</v>
      </c>
      <c r="AM280" s="1509">
        <v>3.5000000000000003E-2</v>
      </c>
      <c r="AN280" s="1509">
        <v>3.5000000000000003E-2</v>
      </c>
      <c r="AO280" s="1509">
        <v>3.5000000000000003E-2</v>
      </c>
      <c r="AP280" s="1509">
        <v>3.5000000000000003E-2</v>
      </c>
      <c r="AQ280" s="1509">
        <v>3.5000000000000003E-2</v>
      </c>
      <c r="AR280" s="1509">
        <v>3.5000000000000003E-2</v>
      </c>
      <c r="AS280" s="1509">
        <v>0.03</v>
      </c>
      <c r="AT280" s="1509">
        <v>0.03</v>
      </c>
      <c r="AU280" s="1509">
        <v>0.03</v>
      </c>
      <c r="AV280" s="1509">
        <v>0.03</v>
      </c>
      <c r="AW280" s="1509">
        <v>0.03</v>
      </c>
      <c r="AX280" s="1509">
        <v>0.03</v>
      </c>
      <c r="AY280" s="1509">
        <v>0.03</v>
      </c>
      <c r="AZ280" s="1509">
        <v>0.03</v>
      </c>
      <c r="BA280" s="1509">
        <v>0.03</v>
      </c>
      <c r="BB280" s="1509">
        <v>0.03</v>
      </c>
      <c r="BC280" s="1509">
        <v>0.03</v>
      </c>
      <c r="BD280" s="1509">
        <v>0.03</v>
      </c>
      <c r="BE280" s="1509">
        <v>0.03</v>
      </c>
      <c r="BF280" s="1509">
        <v>0.03</v>
      </c>
      <c r="BG280" s="1509">
        <v>0.03</v>
      </c>
      <c r="BH280" s="1509">
        <v>0.03</v>
      </c>
      <c r="BI280" s="1509">
        <v>0.03</v>
      </c>
      <c r="BJ280" s="1509">
        <v>0.03</v>
      </c>
      <c r="BK280" s="1509">
        <v>0.03</v>
      </c>
      <c r="BL280" s="1509">
        <v>0.03</v>
      </c>
      <c r="BM280" s="1509">
        <v>0.03</v>
      </c>
      <c r="BN280" s="1509">
        <v>0.03</v>
      </c>
      <c r="BO280" s="1509">
        <v>0.03</v>
      </c>
      <c r="BP280" s="1509">
        <v>0.03</v>
      </c>
      <c r="BQ280" s="1509">
        <v>0.03</v>
      </c>
      <c r="BR280" s="1509">
        <v>0.03</v>
      </c>
      <c r="BS280" s="1509">
        <v>0.03</v>
      </c>
      <c r="BT280" s="1509">
        <v>0.03</v>
      </c>
      <c r="BU280" s="1509">
        <v>0.03</v>
      </c>
      <c r="BV280" s="1509">
        <v>0.03</v>
      </c>
      <c r="BW280" s="1509">
        <v>0.03</v>
      </c>
      <c r="BX280" s="1509">
        <v>0.03</v>
      </c>
      <c r="BY280" s="1509">
        <v>0.03</v>
      </c>
      <c r="BZ280" s="1509">
        <v>0.03</v>
      </c>
      <c r="CA280" s="1509">
        <v>0.03</v>
      </c>
      <c r="CB280" s="1509">
        <v>0.03</v>
      </c>
      <c r="CC280" s="1509">
        <v>0.03</v>
      </c>
      <c r="CD280" s="1509">
        <v>0.03</v>
      </c>
      <c r="CE280" s="1509">
        <v>0.03</v>
      </c>
      <c r="CF280" s="1509">
        <v>0.03</v>
      </c>
      <c r="CG280" s="1509">
        <v>0.03</v>
      </c>
      <c r="CH280" s="1509">
        <v>0.03</v>
      </c>
      <c r="CI280" s="1509">
        <v>0.03</v>
      </c>
      <c r="CJ280" s="1509">
        <v>0.03</v>
      </c>
      <c r="CK280" s="1509">
        <v>0.03</v>
      </c>
      <c r="CL280" s="1509">
        <v>2.5000000000000001E-2</v>
      </c>
      <c r="CM280" s="1509">
        <v>2.5000000000000001E-2</v>
      </c>
      <c r="CN280" s="1509">
        <v>2.5000000000000001E-2</v>
      </c>
      <c r="CO280" s="1509">
        <v>2.5000000000000001E-2</v>
      </c>
      <c r="CP280" s="1510">
        <v>2.5000000000000001E-2</v>
      </c>
      <c r="CQ280" s="1508" t="s">
        <v>1890</v>
      </c>
      <c r="CR280" s="1508" t="s">
        <v>1890</v>
      </c>
      <c r="CS280" s="1508" t="s">
        <v>1890</v>
      </c>
      <c r="CT280" s="1508" t="s">
        <v>1890</v>
      </c>
      <c r="CU280" s="1508" t="s">
        <v>1890</v>
      </c>
      <c r="CV280" s="1508" t="s">
        <v>1890</v>
      </c>
      <c r="CW280" s="1508" t="s">
        <v>1890</v>
      </c>
      <c r="CX280" s="1508" t="s">
        <v>1890</v>
      </c>
      <c r="CY280" s="1508" t="s">
        <v>1890</v>
      </c>
      <c r="CZ280" s="1508" t="s">
        <v>1890</v>
      </c>
      <c r="DA280" s="1508" t="s">
        <v>1890</v>
      </c>
      <c r="DB280" s="1508" t="s">
        <v>1890</v>
      </c>
      <c r="DC280" s="1508" t="s">
        <v>1890</v>
      </c>
      <c r="DD280" s="1508" t="s">
        <v>1890</v>
      </c>
      <c r="DE280" s="1508" t="s">
        <v>1890</v>
      </c>
      <c r="DF280" s="1508" t="s">
        <v>1890</v>
      </c>
      <c r="DG280" s="1508" t="s">
        <v>1890</v>
      </c>
      <c r="DH280" s="1508" t="s">
        <v>1890</v>
      </c>
      <c r="DI280" s="1508" t="s">
        <v>1890</v>
      </c>
      <c r="DJ280" s="1508" t="s">
        <v>1890</v>
      </c>
      <c r="DK280" s="1508" t="s">
        <v>1890</v>
      </c>
      <c r="DL280" s="1508" t="s">
        <v>1890</v>
      </c>
      <c r="DM280" s="1508" t="s">
        <v>1890</v>
      </c>
      <c r="DN280" s="1508" t="s">
        <v>1890</v>
      </c>
      <c r="DO280" s="1508" t="s">
        <v>1890</v>
      </c>
      <c r="DP280" s="1508" t="s">
        <v>1890</v>
      </c>
      <c r="DQ280" s="1508" t="s">
        <v>1890</v>
      </c>
      <c r="DR280" s="1508" t="s">
        <v>1890</v>
      </c>
      <c r="DS280" s="1508" t="s">
        <v>1890</v>
      </c>
      <c r="DT280" s="1233" t="s">
        <v>1890</v>
      </c>
      <c r="DU280" s="1233" t="s">
        <v>1890</v>
      </c>
      <c r="DV280" s="1233" t="s">
        <v>1890</v>
      </c>
      <c r="DW280" s="1233" t="s">
        <v>1890</v>
      </c>
      <c r="DX280" s="1233" t="s">
        <v>1890</v>
      </c>
      <c r="DY280" s="1233" t="s">
        <v>1890</v>
      </c>
    </row>
    <row r="281" spans="2:129" x14ac:dyDescent="0.25">
      <c r="B281" s="1668"/>
      <c r="C281" s="1505" t="s">
        <v>1608</v>
      </c>
      <c r="D281" s="1439" t="s">
        <v>1731</v>
      </c>
      <c r="E281" s="1267" t="s">
        <v>814</v>
      </c>
      <c r="F281" s="1438" t="s">
        <v>1890</v>
      </c>
      <c r="G281" s="1438" t="s">
        <v>1890</v>
      </c>
      <c r="H281" s="1439" t="s">
        <v>84</v>
      </c>
      <c r="I281" s="1476" t="s">
        <v>1890</v>
      </c>
      <c r="J281" s="1477" t="s">
        <v>1890</v>
      </c>
      <c r="K281" s="1477" t="s">
        <v>1890</v>
      </c>
      <c r="L281" s="1477" t="s">
        <v>1890</v>
      </c>
      <c r="M281" s="1477" t="s">
        <v>1890</v>
      </c>
      <c r="N281" s="1509" t="s">
        <v>1890</v>
      </c>
      <c r="O281" s="1509">
        <v>0.96618357487922713</v>
      </c>
      <c r="P281" s="1509">
        <v>0.93351070036640305</v>
      </c>
      <c r="Q281" s="1509">
        <v>0.90194270566802237</v>
      </c>
      <c r="R281" s="1509">
        <v>0.87144222769857238</v>
      </c>
      <c r="S281" s="1509">
        <v>0.84197316685852408</v>
      </c>
      <c r="T281" s="1509">
        <v>0.81350064430775282</v>
      </c>
      <c r="U281" s="1509">
        <v>0.78599096068381924</v>
      </c>
      <c r="V281" s="1509">
        <v>0.75941155621625056</v>
      </c>
      <c r="W281" s="1509">
        <v>0.73373097218961414</v>
      </c>
      <c r="X281" s="1509">
        <v>0.70891881370977217</v>
      </c>
      <c r="Y281" s="1509">
        <v>0.68494571372924851</v>
      </c>
      <c r="Z281" s="1509">
        <v>0.66178329828912907</v>
      </c>
      <c r="AA281" s="1509">
        <v>0.63940415293635666</v>
      </c>
      <c r="AB281" s="1509">
        <v>0.61778179027667313</v>
      </c>
      <c r="AC281" s="1509">
        <v>0.59689061862480497</v>
      </c>
      <c r="AD281" s="1509">
        <v>0.57670591171478747</v>
      </c>
      <c r="AE281" s="1509">
        <v>0.55720377943457733</v>
      </c>
      <c r="AF281" s="1509">
        <v>0.53836113955031628</v>
      </c>
      <c r="AG281" s="1509">
        <v>0.520155690386779</v>
      </c>
      <c r="AH281" s="1509">
        <v>0.50256588443167061</v>
      </c>
      <c r="AI281" s="1509">
        <v>0.48557090283253201</v>
      </c>
      <c r="AJ281" s="1509">
        <v>0.46915063075606961</v>
      </c>
      <c r="AK281" s="1509">
        <v>0.45328563358074364</v>
      </c>
      <c r="AL281" s="1509">
        <v>0.43795713389443836</v>
      </c>
      <c r="AM281" s="1509">
        <v>0.42314698926998878</v>
      </c>
      <c r="AN281" s="1509">
        <v>0.40883767079225974</v>
      </c>
      <c r="AO281" s="1509">
        <v>0.39501224231136212</v>
      </c>
      <c r="AP281" s="1509">
        <v>0.38165434039745133</v>
      </c>
      <c r="AQ281" s="1509">
        <v>0.36874815497338298</v>
      </c>
      <c r="AR281" s="1509">
        <v>0.35627841060230242</v>
      </c>
      <c r="AS281" s="1509">
        <v>0.3459013695167984</v>
      </c>
      <c r="AT281" s="1509">
        <v>0.33582657234640623</v>
      </c>
      <c r="AU281" s="1509">
        <v>0.32604521587029728</v>
      </c>
      <c r="AV281" s="1509">
        <v>0.31654875327213333</v>
      </c>
      <c r="AW281" s="1509">
        <v>0.30732888667197411</v>
      </c>
      <c r="AX281" s="1509">
        <v>0.29837755987570302</v>
      </c>
      <c r="AY281" s="1509">
        <v>0.28968695133563405</v>
      </c>
      <c r="AZ281" s="1509">
        <v>0.28124946731614947</v>
      </c>
      <c r="BA281" s="1509">
        <v>0.27305773525839755</v>
      </c>
      <c r="BB281" s="1509">
        <v>0.26510459733825009</v>
      </c>
      <c r="BC281" s="1509">
        <v>0.25738310421189325</v>
      </c>
      <c r="BD281" s="1509">
        <v>0.24988650894358566</v>
      </c>
      <c r="BE281" s="1509">
        <v>0.24260826111027742</v>
      </c>
      <c r="BF281" s="1509">
        <v>0.23554200107793916</v>
      </c>
      <c r="BG281" s="1509">
        <v>0.22868155444460117</v>
      </c>
      <c r="BH281" s="1509">
        <v>0.22202092664524387</v>
      </c>
      <c r="BI281" s="1509">
        <v>0.215554297713829</v>
      </c>
      <c r="BJ281" s="1509">
        <v>0.20927601719789227</v>
      </c>
      <c r="BK281" s="1509">
        <v>0.20318059922125464</v>
      </c>
      <c r="BL281" s="1509">
        <v>0.19726271769053846</v>
      </c>
      <c r="BM281" s="1509">
        <v>0.19151720164129948</v>
      </c>
      <c r="BN281" s="1509">
        <v>0.18593903071970824</v>
      </c>
      <c r="BO281" s="1509">
        <v>0.18052333079583327</v>
      </c>
      <c r="BP281" s="1509">
        <v>0.17526536970469248</v>
      </c>
      <c r="BQ281" s="1509">
        <v>0.17016055311135189</v>
      </c>
      <c r="BR281" s="1509">
        <v>0.16520442049645817</v>
      </c>
      <c r="BS281" s="1509">
        <v>0.16039264125869726</v>
      </c>
      <c r="BT281" s="1509">
        <v>0.15572101093077401</v>
      </c>
      <c r="BU281" s="1509">
        <v>0.15118544750560586</v>
      </c>
      <c r="BV281" s="1509">
        <v>0.14678198786952024</v>
      </c>
      <c r="BW281" s="1509">
        <v>0.14250678433934003</v>
      </c>
      <c r="BX281" s="1509">
        <v>0.13835610130033013</v>
      </c>
      <c r="BY281" s="1509">
        <v>0.13432631194206807</v>
      </c>
      <c r="BZ281" s="1509">
        <v>0.13041389508938647</v>
      </c>
      <c r="CA281" s="1509">
        <v>0.12661543212561796</v>
      </c>
      <c r="CB281" s="1509">
        <v>0.12292760400545433</v>
      </c>
      <c r="CC281" s="1509">
        <v>0.11934718835481004</v>
      </c>
      <c r="CD281" s="1509">
        <v>0.11587105665515537</v>
      </c>
      <c r="CE281" s="1509">
        <v>0.11249617150985959</v>
      </c>
      <c r="CF281" s="1509">
        <v>0.10921958399015494</v>
      </c>
      <c r="CG281" s="1509">
        <v>0.10603843105840287</v>
      </c>
      <c r="CH281" s="1509">
        <v>0.10294993306641054</v>
      </c>
      <c r="CI281" s="1509">
        <v>9.9951391326612168E-2</v>
      </c>
      <c r="CJ281" s="1509">
        <v>9.7040185753992411E-2</v>
      </c>
      <c r="CK281" s="1509">
        <v>9.4213772576691654E-2</v>
      </c>
      <c r="CL281" s="1509">
        <v>9.1915875684577236E-2</v>
      </c>
      <c r="CM281" s="1509">
        <v>8.9674025058124135E-2</v>
      </c>
      <c r="CN281" s="1509">
        <v>8.7486853715243049E-2</v>
      </c>
      <c r="CO281" s="1509">
        <v>8.5353028014871282E-2</v>
      </c>
      <c r="CP281" s="1510">
        <v>8.3271246843776875E-2</v>
      </c>
      <c r="CQ281" s="1508" t="s">
        <v>1890</v>
      </c>
      <c r="CR281" s="1508" t="s">
        <v>1890</v>
      </c>
      <c r="CS281" s="1508" t="s">
        <v>1890</v>
      </c>
      <c r="CT281" s="1508" t="s">
        <v>1890</v>
      </c>
      <c r="CU281" s="1508" t="s">
        <v>1890</v>
      </c>
      <c r="CV281" s="1508" t="s">
        <v>1890</v>
      </c>
      <c r="CW281" s="1508" t="s">
        <v>1890</v>
      </c>
      <c r="CX281" s="1508" t="s">
        <v>1890</v>
      </c>
      <c r="CY281" s="1508" t="s">
        <v>1890</v>
      </c>
      <c r="CZ281" s="1508" t="s">
        <v>1890</v>
      </c>
      <c r="DA281" s="1508" t="s">
        <v>1890</v>
      </c>
      <c r="DB281" s="1508" t="s">
        <v>1890</v>
      </c>
      <c r="DC281" s="1508" t="s">
        <v>1890</v>
      </c>
      <c r="DD281" s="1508" t="s">
        <v>1890</v>
      </c>
      <c r="DE281" s="1508" t="s">
        <v>1890</v>
      </c>
      <c r="DF281" s="1508" t="s">
        <v>1890</v>
      </c>
      <c r="DG281" s="1508" t="s">
        <v>1890</v>
      </c>
      <c r="DH281" s="1508" t="s">
        <v>1890</v>
      </c>
      <c r="DI281" s="1508" t="s">
        <v>1890</v>
      </c>
      <c r="DJ281" s="1508" t="s">
        <v>1890</v>
      </c>
      <c r="DK281" s="1508" t="s">
        <v>1890</v>
      </c>
      <c r="DL281" s="1508" t="s">
        <v>1890</v>
      </c>
      <c r="DM281" s="1508" t="s">
        <v>1890</v>
      </c>
      <c r="DN281" s="1508" t="s">
        <v>1890</v>
      </c>
      <c r="DO281" s="1508" t="s">
        <v>1890</v>
      </c>
      <c r="DP281" s="1508" t="s">
        <v>1890</v>
      </c>
      <c r="DQ281" s="1508" t="s">
        <v>1890</v>
      </c>
      <c r="DR281" s="1508" t="s">
        <v>1890</v>
      </c>
      <c r="DS281" s="1508" t="s">
        <v>1890</v>
      </c>
      <c r="DT281" s="1233" t="s">
        <v>1890</v>
      </c>
      <c r="DU281" s="1233" t="s">
        <v>1890</v>
      </c>
      <c r="DV281" s="1233" t="s">
        <v>1890</v>
      </c>
      <c r="DW281" s="1233" t="s">
        <v>1890</v>
      </c>
      <c r="DX281" s="1233" t="s">
        <v>1890</v>
      </c>
      <c r="DY281" s="1233" t="s">
        <v>1890</v>
      </c>
    </row>
    <row r="282" spans="2:129" x14ac:dyDescent="0.25">
      <c r="B282" s="1668"/>
      <c r="C282" s="1505" t="s">
        <v>1608</v>
      </c>
      <c r="D282" s="1439" t="s">
        <v>1731</v>
      </c>
      <c r="E282" s="1267" t="s">
        <v>815</v>
      </c>
      <c r="F282" s="1438" t="s">
        <v>816</v>
      </c>
      <c r="G282" s="1438" t="s">
        <v>1890</v>
      </c>
      <c r="H282" s="1439" t="s">
        <v>817</v>
      </c>
      <c r="I282" s="1476" t="s">
        <v>1890</v>
      </c>
      <c r="J282" s="1477" t="s">
        <v>1890</v>
      </c>
      <c r="K282" s="1477" t="s">
        <v>1890</v>
      </c>
      <c r="L282" s="1477" t="s">
        <v>1890</v>
      </c>
      <c r="M282" s="1477" t="s">
        <v>1890</v>
      </c>
      <c r="N282" s="1509" t="s">
        <v>1890</v>
      </c>
      <c r="O282" s="1509" t="s">
        <v>1890</v>
      </c>
      <c r="P282" s="1509" t="s">
        <v>1890</v>
      </c>
      <c r="Q282" s="1509" t="s">
        <v>1890</v>
      </c>
      <c r="R282" s="1509" t="s">
        <v>1890</v>
      </c>
      <c r="S282" s="1509" t="s">
        <v>1890</v>
      </c>
      <c r="T282" s="1509" t="s">
        <v>1890</v>
      </c>
      <c r="U282" s="1509" t="s">
        <v>1890</v>
      </c>
      <c r="V282" s="1509" t="s">
        <v>1890</v>
      </c>
      <c r="W282" s="1509" t="s">
        <v>1890</v>
      </c>
      <c r="X282" s="1509" t="s">
        <v>1890</v>
      </c>
      <c r="Y282" s="1509" t="s">
        <v>1890</v>
      </c>
      <c r="Z282" s="1509" t="s">
        <v>1890</v>
      </c>
      <c r="AA282" s="1509" t="s">
        <v>1890</v>
      </c>
      <c r="AB282" s="1509" t="s">
        <v>1890</v>
      </c>
      <c r="AC282" s="1509" t="s">
        <v>1890</v>
      </c>
      <c r="AD282" s="1509" t="s">
        <v>1890</v>
      </c>
      <c r="AE282" s="1509" t="s">
        <v>1890</v>
      </c>
      <c r="AF282" s="1509" t="s">
        <v>1890</v>
      </c>
      <c r="AG282" s="1509" t="s">
        <v>1890</v>
      </c>
      <c r="AH282" s="1509" t="s">
        <v>1890</v>
      </c>
      <c r="AI282" s="1509" t="s">
        <v>1890</v>
      </c>
      <c r="AJ282" s="1509" t="s">
        <v>1890</v>
      </c>
      <c r="AK282" s="1509" t="s">
        <v>1890</v>
      </c>
      <c r="AL282" s="1509" t="s">
        <v>1890</v>
      </c>
      <c r="AM282" s="1509" t="s">
        <v>1890</v>
      </c>
      <c r="AN282" s="1509" t="s">
        <v>1890</v>
      </c>
      <c r="AO282" s="1509" t="s">
        <v>1890</v>
      </c>
      <c r="AP282" s="1509" t="s">
        <v>1890</v>
      </c>
      <c r="AQ282" s="1509" t="s">
        <v>1890</v>
      </c>
      <c r="AR282" s="1509" t="s">
        <v>1890</v>
      </c>
      <c r="AS282" s="1509" t="s">
        <v>1890</v>
      </c>
      <c r="AT282" s="1509" t="s">
        <v>1890</v>
      </c>
      <c r="AU282" s="1509" t="s">
        <v>1890</v>
      </c>
      <c r="AV282" s="1509" t="s">
        <v>1890</v>
      </c>
      <c r="AW282" s="1509" t="s">
        <v>1890</v>
      </c>
      <c r="AX282" s="1509" t="s">
        <v>1890</v>
      </c>
      <c r="AY282" s="1509" t="s">
        <v>1890</v>
      </c>
      <c r="AZ282" s="1509" t="s">
        <v>1890</v>
      </c>
      <c r="BA282" s="1509" t="s">
        <v>1890</v>
      </c>
      <c r="BB282" s="1509" t="s">
        <v>1890</v>
      </c>
      <c r="BC282" s="1509" t="s">
        <v>1890</v>
      </c>
      <c r="BD282" s="1509" t="s">
        <v>1890</v>
      </c>
      <c r="BE282" s="1509" t="s">
        <v>1890</v>
      </c>
      <c r="BF282" s="1509" t="s">
        <v>1890</v>
      </c>
      <c r="BG282" s="1509" t="s">
        <v>1890</v>
      </c>
      <c r="BH282" s="1509" t="s">
        <v>1890</v>
      </c>
      <c r="BI282" s="1509" t="s">
        <v>1890</v>
      </c>
      <c r="BJ282" s="1509" t="s">
        <v>1890</v>
      </c>
      <c r="BK282" s="1509" t="s">
        <v>1890</v>
      </c>
      <c r="BL282" s="1509" t="s">
        <v>1890</v>
      </c>
      <c r="BM282" s="1509" t="s">
        <v>1890</v>
      </c>
      <c r="BN282" s="1509" t="s">
        <v>1890</v>
      </c>
      <c r="BO282" s="1509" t="s">
        <v>1890</v>
      </c>
      <c r="BP282" s="1509" t="s">
        <v>1890</v>
      </c>
      <c r="BQ282" s="1509" t="s">
        <v>1890</v>
      </c>
      <c r="BR282" s="1509" t="s">
        <v>1890</v>
      </c>
      <c r="BS282" s="1509" t="s">
        <v>1890</v>
      </c>
      <c r="BT282" s="1509" t="s">
        <v>1890</v>
      </c>
      <c r="BU282" s="1509" t="s">
        <v>1890</v>
      </c>
      <c r="BV282" s="1509" t="s">
        <v>1890</v>
      </c>
      <c r="BW282" s="1509" t="s">
        <v>1890</v>
      </c>
      <c r="BX282" s="1509" t="s">
        <v>1890</v>
      </c>
      <c r="BY282" s="1509" t="s">
        <v>1890</v>
      </c>
      <c r="BZ282" s="1509" t="s">
        <v>1890</v>
      </c>
      <c r="CA282" s="1509" t="s">
        <v>1890</v>
      </c>
      <c r="CB282" s="1509" t="s">
        <v>1890</v>
      </c>
      <c r="CC282" s="1509" t="s">
        <v>1890</v>
      </c>
      <c r="CD282" s="1509" t="s">
        <v>1890</v>
      </c>
      <c r="CE282" s="1509" t="s">
        <v>1890</v>
      </c>
      <c r="CF282" s="1509" t="s">
        <v>1890</v>
      </c>
      <c r="CG282" s="1509" t="s">
        <v>1890</v>
      </c>
      <c r="CH282" s="1509" t="s">
        <v>1890</v>
      </c>
      <c r="CI282" s="1509" t="s">
        <v>1890</v>
      </c>
      <c r="CJ282" s="1509" t="s">
        <v>1890</v>
      </c>
      <c r="CK282" s="1509" t="s">
        <v>1890</v>
      </c>
      <c r="CL282" s="1509" t="s">
        <v>1890</v>
      </c>
      <c r="CM282" s="1509" t="s">
        <v>1890</v>
      </c>
      <c r="CN282" s="1509" t="s">
        <v>1890</v>
      </c>
      <c r="CO282" s="1509" t="s">
        <v>1890</v>
      </c>
      <c r="CP282" s="1510" t="s">
        <v>1890</v>
      </c>
      <c r="CQ282" s="1508" t="s">
        <v>1890</v>
      </c>
      <c r="CR282" s="1508" t="s">
        <v>1890</v>
      </c>
      <c r="CS282" s="1508" t="s">
        <v>1890</v>
      </c>
      <c r="CT282" s="1508" t="s">
        <v>1890</v>
      </c>
      <c r="CU282" s="1508" t="s">
        <v>1890</v>
      </c>
      <c r="CV282" s="1508" t="s">
        <v>1890</v>
      </c>
      <c r="CW282" s="1508" t="s">
        <v>1890</v>
      </c>
      <c r="CX282" s="1508" t="s">
        <v>1890</v>
      </c>
      <c r="CY282" s="1508" t="s">
        <v>1890</v>
      </c>
      <c r="CZ282" s="1508" t="s">
        <v>1890</v>
      </c>
      <c r="DA282" s="1508" t="s">
        <v>1890</v>
      </c>
      <c r="DB282" s="1508" t="s">
        <v>1890</v>
      </c>
      <c r="DC282" s="1508" t="s">
        <v>1890</v>
      </c>
      <c r="DD282" s="1508" t="s">
        <v>1890</v>
      </c>
      <c r="DE282" s="1508" t="s">
        <v>1890</v>
      </c>
      <c r="DF282" s="1508" t="s">
        <v>1890</v>
      </c>
      <c r="DG282" s="1508" t="s">
        <v>1890</v>
      </c>
      <c r="DH282" s="1508" t="s">
        <v>1890</v>
      </c>
      <c r="DI282" s="1508" t="s">
        <v>1890</v>
      </c>
      <c r="DJ282" s="1508" t="s">
        <v>1890</v>
      </c>
      <c r="DK282" s="1508" t="s">
        <v>1890</v>
      </c>
      <c r="DL282" s="1508" t="s">
        <v>1890</v>
      </c>
      <c r="DM282" s="1508" t="s">
        <v>1890</v>
      </c>
      <c r="DN282" s="1508" t="s">
        <v>1890</v>
      </c>
      <c r="DO282" s="1508" t="s">
        <v>1890</v>
      </c>
      <c r="DP282" s="1508" t="s">
        <v>1890</v>
      </c>
      <c r="DQ282" s="1508" t="s">
        <v>1890</v>
      </c>
      <c r="DR282" s="1508" t="s">
        <v>1890</v>
      </c>
      <c r="DS282" s="1508" t="s">
        <v>1890</v>
      </c>
      <c r="DT282" s="1233" t="s">
        <v>1890</v>
      </c>
      <c r="DU282" s="1233" t="s">
        <v>1890</v>
      </c>
      <c r="DV282" s="1233" t="s">
        <v>1890</v>
      </c>
      <c r="DW282" s="1233" t="s">
        <v>1890</v>
      </c>
      <c r="DX282" s="1233" t="s">
        <v>1890</v>
      </c>
      <c r="DY282" s="1233" t="s">
        <v>1890</v>
      </c>
    </row>
    <row r="283" spans="2:129" x14ac:dyDescent="0.25">
      <c r="B283" s="1668"/>
      <c r="C283" s="1505" t="s">
        <v>1608</v>
      </c>
      <c r="D283" s="1439" t="s">
        <v>1731</v>
      </c>
      <c r="E283" s="1267" t="s">
        <v>815</v>
      </c>
      <c r="F283" s="1438" t="s">
        <v>818</v>
      </c>
      <c r="G283" s="1438" t="s">
        <v>1890</v>
      </c>
      <c r="H283" s="1439" t="s">
        <v>817</v>
      </c>
      <c r="I283" s="1476" t="s">
        <v>1890</v>
      </c>
      <c r="J283" s="1477" t="s">
        <v>1890</v>
      </c>
      <c r="K283" s="1477" t="s">
        <v>1890</v>
      </c>
      <c r="L283" s="1477" t="s">
        <v>1890</v>
      </c>
      <c r="M283" s="1477" t="s">
        <v>1890</v>
      </c>
      <c r="N283" s="1509" t="s">
        <v>1890</v>
      </c>
      <c r="O283" s="1509" t="s">
        <v>1890</v>
      </c>
      <c r="P283" s="1509" t="s">
        <v>1890</v>
      </c>
      <c r="Q283" s="1509" t="s">
        <v>1890</v>
      </c>
      <c r="R283" s="1509" t="s">
        <v>1890</v>
      </c>
      <c r="S283" s="1509" t="s">
        <v>1890</v>
      </c>
      <c r="T283" s="1509" t="s">
        <v>1890</v>
      </c>
      <c r="U283" s="1509" t="s">
        <v>1890</v>
      </c>
      <c r="V283" s="1509" t="s">
        <v>1890</v>
      </c>
      <c r="W283" s="1509" t="s">
        <v>1890</v>
      </c>
      <c r="X283" s="1509" t="s">
        <v>1890</v>
      </c>
      <c r="Y283" s="1509" t="s">
        <v>1890</v>
      </c>
      <c r="Z283" s="1509" t="s">
        <v>1890</v>
      </c>
      <c r="AA283" s="1509" t="s">
        <v>1890</v>
      </c>
      <c r="AB283" s="1509" t="s">
        <v>1890</v>
      </c>
      <c r="AC283" s="1509" t="s">
        <v>1890</v>
      </c>
      <c r="AD283" s="1509" t="s">
        <v>1890</v>
      </c>
      <c r="AE283" s="1509" t="s">
        <v>1890</v>
      </c>
      <c r="AF283" s="1509" t="s">
        <v>1890</v>
      </c>
      <c r="AG283" s="1509" t="s">
        <v>1890</v>
      </c>
      <c r="AH283" s="1509" t="s">
        <v>1890</v>
      </c>
      <c r="AI283" s="1509" t="s">
        <v>1890</v>
      </c>
      <c r="AJ283" s="1509" t="s">
        <v>1890</v>
      </c>
      <c r="AK283" s="1509" t="s">
        <v>1890</v>
      </c>
      <c r="AL283" s="1509" t="s">
        <v>1890</v>
      </c>
      <c r="AM283" s="1509" t="s">
        <v>1890</v>
      </c>
      <c r="AN283" s="1509" t="s">
        <v>1890</v>
      </c>
      <c r="AO283" s="1509" t="s">
        <v>1890</v>
      </c>
      <c r="AP283" s="1509" t="s">
        <v>1890</v>
      </c>
      <c r="AQ283" s="1509" t="s">
        <v>1890</v>
      </c>
      <c r="AR283" s="1509" t="s">
        <v>1890</v>
      </c>
      <c r="AS283" s="1509" t="s">
        <v>1890</v>
      </c>
      <c r="AT283" s="1509" t="s">
        <v>1890</v>
      </c>
      <c r="AU283" s="1509" t="s">
        <v>1890</v>
      </c>
      <c r="AV283" s="1509" t="s">
        <v>1890</v>
      </c>
      <c r="AW283" s="1509" t="s">
        <v>1890</v>
      </c>
      <c r="AX283" s="1509" t="s">
        <v>1890</v>
      </c>
      <c r="AY283" s="1509" t="s">
        <v>1890</v>
      </c>
      <c r="AZ283" s="1509" t="s">
        <v>1890</v>
      </c>
      <c r="BA283" s="1509" t="s">
        <v>1890</v>
      </c>
      <c r="BB283" s="1509" t="s">
        <v>1890</v>
      </c>
      <c r="BC283" s="1509" t="s">
        <v>1890</v>
      </c>
      <c r="BD283" s="1509" t="s">
        <v>1890</v>
      </c>
      <c r="BE283" s="1509" t="s">
        <v>1890</v>
      </c>
      <c r="BF283" s="1509" t="s">
        <v>1890</v>
      </c>
      <c r="BG283" s="1509" t="s">
        <v>1890</v>
      </c>
      <c r="BH283" s="1509" t="s">
        <v>1890</v>
      </c>
      <c r="BI283" s="1509" t="s">
        <v>1890</v>
      </c>
      <c r="BJ283" s="1509" t="s">
        <v>1890</v>
      </c>
      <c r="BK283" s="1509" t="s">
        <v>1890</v>
      </c>
      <c r="BL283" s="1509" t="s">
        <v>1890</v>
      </c>
      <c r="BM283" s="1509" t="s">
        <v>1890</v>
      </c>
      <c r="BN283" s="1509" t="s">
        <v>1890</v>
      </c>
      <c r="BO283" s="1509" t="s">
        <v>1890</v>
      </c>
      <c r="BP283" s="1509" t="s">
        <v>1890</v>
      </c>
      <c r="BQ283" s="1509" t="s">
        <v>1890</v>
      </c>
      <c r="BR283" s="1509" t="s">
        <v>1890</v>
      </c>
      <c r="BS283" s="1509" t="s">
        <v>1890</v>
      </c>
      <c r="BT283" s="1509" t="s">
        <v>1890</v>
      </c>
      <c r="BU283" s="1509" t="s">
        <v>1890</v>
      </c>
      <c r="BV283" s="1509" t="s">
        <v>1890</v>
      </c>
      <c r="BW283" s="1509" t="s">
        <v>1890</v>
      </c>
      <c r="BX283" s="1509" t="s">
        <v>1890</v>
      </c>
      <c r="BY283" s="1509" t="s">
        <v>1890</v>
      </c>
      <c r="BZ283" s="1509" t="s">
        <v>1890</v>
      </c>
      <c r="CA283" s="1509" t="s">
        <v>1890</v>
      </c>
      <c r="CB283" s="1509" t="s">
        <v>1890</v>
      </c>
      <c r="CC283" s="1509" t="s">
        <v>1890</v>
      </c>
      <c r="CD283" s="1509" t="s">
        <v>1890</v>
      </c>
      <c r="CE283" s="1509" t="s">
        <v>1890</v>
      </c>
      <c r="CF283" s="1509" t="s">
        <v>1890</v>
      </c>
      <c r="CG283" s="1509" t="s">
        <v>1890</v>
      </c>
      <c r="CH283" s="1509" t="s">
        <v>1890</v>
      </c>
      <c r="CI283" s="1509" t="s">
        <v>1890</v>
      </c>
      <c r="CJ283" s="1509" t="s">
        <v>1890</v>
      </c>
      <c r="CK283" s="1509" t="s">
        <v>1890</v>
      </c>
      <c r="CL283" s="1509" t="s">
        <v>1890</v>
      </c>
      <c r="CM283" s="1509" t="s">
        <v>1890</v>
      </c>
      <c r="CN283" s="1509" t="s">
        <v>1890</v>
      </c>
      <c r="CO283" s="1509" t="s">
        <v>1890</v>
      </c>
      <c r="CP283" s="1510" t="s">
        <v>1890</v>
      </c>
      <c r="CQ283" s="1508" t="s">
        <v>1890</v>
      </c>
      <c r="CR283" s="1508" t="s">
        <v>1890</v>
      </c>
      <c r="CS283" s="1508" t="s">
        <v>1890</v>
      </c>
      <c r="CT283" s="1508" t="s">
        <v>1890</v>
      </c>
      <c r="CU283" s="1508" t="s">
        <v>1890</v>
      </c>
      <c r="CV283" s="1508" t="s">
        <v>1890</v>
      </c>
      <c r="CW283" s="1508" t="s">
        <v>1890</v>
      </c>
      <c r="CX283" s="1508" t="s">
        <v>1890</v>
      </c>
      <c r="CY283" s="1508" t="s">
        <v>1890</v>
      </c>
      <c r="CZ283" s="1508" t="s">
        <v>1890</v>
      </c>
      <c r="DA283" s="1508" t="s">
        <v>1890</v>
      </c>
      <c r="DB283" s="1508" t="s">
        <v>1890</v>
      </c>
      <c r="DC283" s="1508" t="s">
        <v>1890</v>
      </c>
      <c r="DD283" s="1508" t="s">
        <v>1890</v>
      </c>
      <c r="DE283" s="1508" t="s">
        <v>1890</v>
      </c>
      <c r="DF283" s="1508" t="s">
        <v>1890</v>
      </c>
      <c r="DG283" s="1508" t="s">
        <v>1890</v>
      </c>
      <c r="DH283" s="1508" t="s">
        <v>1890</v>
      </c>
      <c r="DI283" s="1508" t="s">
        <v>1890</v>
      </c>
      <c r="DJ283" s="1508" t="s">
        <v>1890</v>
      </c>
      <c r="DK283" s="1508" t="s">
        <v>1890</v>
      </c>
      <c r="DL283" s="1508" t="s">
        <v>1890</v>
      </c>
      <c r="DM283" s="1508" t="s">
        <v>1890</v>
      </c>
      <c r="DN283" s="1508" t="s">
        <v>1890</v>
      </c>
      <c r="DO283" s="1508" t="s">
        <v>1890</v>
      </c>
      <c r="DP283" s="1508" t="s">
        <v>1890</v>
      </c>
      <c r="DQ283" s="1508" t="s">
        <v>1890</v>
      </c>
      <c r="DR283" s="1508" t="s">
        <v>1890</v>
      </c>
      <c r="DS283" s="1508" t="s">
        <v>1890</v>
      </c>
      <c r="DT283" s="1233" t="s">
        <v>1890</v>
      </c>
      <c r="DU283" s="1233" t="s">
        <v>1890</v>
      </c>
      <c r="DV283" s="1233" t="s">
        <v>1890</v>
      </c>
      <c r="DW283" s="1233" t="s">
        <v>1890</v>
      </c>
      <c r="DX283" s="1233" t="s">
        <v>1890</v>
      </c>
      <c r="DY283" s="1233" t="s">
        <v>1890</v>
      </c>
    </row>
    <row r="284" spans="2:129" ht="14.4" thickBot="1" x14ac:dyDescent="0.3">
      <c r="B284" s="1668"/>
      <c r="C284" s="1505" t="s">
        <v>1608</v>
      </c>
      <c r="D284" s="1439" t="s">
        <v>1731</v>
      </c>
      <c r="E284" s="1267" t="s">
        <v>819</v>
      </c>
      <c r="F284" s="1438" t="s">
        <v>1890</v>
      </c>
      <c r="G284" s="1438" t="s">
        <v>1890</v>
      </c>
      <c r="H284" s="1439" t="s">
        <v>84</v>
      </c>
      <c r="I284" s="1476" t="s">
        <v>1890</v>
      </c>
      <c r="J284" s="1477" t="s">
        <v>1890</v>
      </c>
      <c r="K284" s="1477" t="s">
        <v>1890</v>
      </c>
      <c r="L284" s="1477" t="s">
        <v>1890</v>
      </c>
      <c r="M284" s="1477" t="s">
        <v>1890</v>
      </c>
      <c r="N284" s="1509" t="s">
        <v>1890</v>
      </c>
      <c r="O284" s="1509" t="s">
        <v>1890</v>
      </c>
      <c r="P284" s="1509" t="s">
        <v>1890</v>
      </c>
      <c r="Q284" s="1509" t="s">
        <v>1890</v>
      </c>
      <c r="R284" s="1509" t="s">
        <v>1890</v>
      </c>
      <c r="S284" s="1509" t="s">
        <v>1890</v>
      </c>
      <c r="T284" s="1509">
        <v>4.1631944578171074E-3</v>
      </c>
      <c r="U284" s="1509">
        <v>4.0224101041711193E-3</v>
      </c>
      <c r="V284" s="1509">
        <v>3.8863865740783763E-3</v>
      </c>
      <c r="W284" s="1509">
        <v>3.7549628735056781E-3</v>
      </c>
      <c r="X284" s="1509">
        <v>3.6279834526624908E-3</v>
      </c>
      <c r="Y284" s="1509">
        <v>3.5052980218961268E-3</v>
      </c>
      <c r="Z284" s="1509">
        <v>3.3867613738126833E-3</v>
      </c>
      <c r="AA284" s="1509">
        <v>3.272233211413221E-3</v>
      </c>
      <c r="AB284" s="1509">
        <v>3.1615779820417596E-3</v>
      </c>
      <c r="AC284" s="1509">
        <v>3.0546647169485599E-3</v>
      </c>
      <c r="AD284" s="1509">
        <v>2.9513668762788021E-3</v>
      </c>
      <c r="AE284" s="1509">
        <v>2.8515621993031909E-3</v>
      </c>
      <c r="AF284" s="1509">
        <v>2.755132559713228E-3</v>
      </c>
      <c r="AG284" s="1509">
        <v>2.6619638258098821E-3</v>
      </c>
      <c r="AH284" s="1509">
        <v>2.5719457254201761E-3</v>
      </c>
      <c r="AI284" s="1509">
        <v>2.4849717153818131E-3</v>
      </c>
      <c r="AJ284" s="1509">
        <v>2.4009388554413653E-3</v>
      </c>
      <c r="AK284" s="1509">
        <v>2.3197476864167785E-3</v>
      </c>
      <c r="AL284" s="1509">
        <v>2.2413021124799795E-3</v>
      </c>
      <c r="AM284" s="1509">
        <v>2.1655092874202702E-3</v>
      </c>
      <c r="AN284" s="1509">
        <v>2.0922795047538844E-3</v>
      </c>
      <c r="AO284" s="1509">
        <v>2.0215260915496468E-3</v>
      </c>
      <c r="AP284" s="1509">
        <v>1.9531653058450695E-3</v>
      </c>
      <c r="AQ284" s="1509">
        <v>1.8871162375314685E-3</v>
      </c>
      <c r="AR284" s="1509">
        <v>1.823300712590791E-3</v>
      </c>
      <c r="AS284" s="1509">
        <v>1.7701948665930006E-3</v>
      </c>
      <c r="AT284" s="1509">
        <v>1.7186357928087384E-3</v>
      </c>
      <c r="AU284" s="1509">
        <v>1.6685784396201343E-3</v>
      </c>
      <c r="AV284" s="1509">
        <v>1.6199790675923637E-3</v>
      </c>
      <c r="AW284" s="1509">
        <v>1.5727952112547219E-3</v>
      </c>
      <c r="AX284" s="1509">
        <v>1.5269856419948757E-3</v>
      </c>
      <c r="AY284" s="1509">
        <v>1.4825103320338603E-3</v>
      </c>
      <c r="AZ284" s="1509">
        <v>1.4393304194503492E-3</v>
      </c>
      <c r="BA284" s="1509">
        <v>1.39740817422364E-3</v>
      </c>
      <c r="BB284" s="1509">
        <v>1.3567069652656702E-3</v>
      </c>
      <c r="BC284" s="1509">
        <v>1.3171912284132719E-3</v>
      </c>
      <c r="BD284" s="1509">
        <v>1.278826435352691E-3</v>
      </c>
      <c r="BE284" s="1509">
        <v>1.2415790634492149E-3</v>
      </c>
      <c r="BF284" s="1509">
        <v>1.205416566455548E-3</v>
      </c>
      <c r="BG284" s="1509">
        <v>1.1703073460733479E-3</v>
      </c>
      <c r="BH284" s="1509">
        <v>1.1362207243430563E-3</v>
      </c>
      <c r="BI284" s="1509">
        <v>1.1031269168379188E-3</v>
      </c>
      <c r="BJ284" s="1509">
        <v>1.0709970066387561E-3</v>
      </c>
      <c r="BK284" s="1509">
        <v>1.0398029190667537E-3</v>
      </c>
      <c r="BL284" s="1509">
        <v>1.0095173971521878E-3</v>
      </c>
      <c r="BM284" s="1509">
        <v>9.8011397781765813E-4</v>
      </c>
      <c r="BN284" s="1509">
        <v>9.5156696875500801E-4</v>
      </c>
      <c r="BO284" s="1509">
        <v>9.2385142597573597E-4</v>
      </c>
      <c r="BP284" s="1509">
        <v>8.969431320152776E-4</v>
      </c>
      <c r="BQ284" s="1509">
        <v>8.70818574772114E-4</v>
      </c>
      <c r="BR284" s="1509">
        <v>8.454549269632176E-4</v>
      </c>
      <c r="BS284" s="1509">
        <v>8.2083002617788119E-4</v>
      </c>
      <c r="BT284" s="1509">
        <v>7.9692235551250587E-4</v>
      </c>
      <c r="BU284" s="1509">
        <v>7.7371102476942333E-4</v>
      </c>
      <c r="BV284" s="1509">
        <v>7.5117575220332358E-4</v>
      </c>
      <c r="BW284" s="1509">
        <v>7.2929684679934315E-4</v>
      </c>
      <c r="BX284" s="1509">
        <v>7.080551910673235E-4</v>
      </c>
      <c r="BY284" s="1509">
        <v>6.874322243372072E-4</v>
      </c>
      <c r="BZ284" s="1509">
        <v>6.6740992654097783E-4</v>
      </c>
      <c r="CA284" s="1509">
        <v>6.4797080246696895E-4</v>
      </c>
      <c r="CB284" s="1509">
        <v>6.2909786647278535E-4</v>
      </c>
      <c r="CC284" s="1509">
        <v>6.1077462764348093E-4</v>
      </c>
      <c r="CD284" s="1509">
        <v>5.9298507538202037E-4</v>
      </c>
      <c r="CE284" s="1509">
        <v>5.7571366541943727E-4</v>
      </c>
      <c r="CF284" s="1509">
        <v>5.5894530623246336E-4</v>
      </c>
      <c r="CG284" s="1509">
        <v>5.4266534585676056E-4</v>
      </c>
      <c r="CH284" s="1509">
        <v>5.2685955908423352E-4</v>
      </c>
      <c r="CI284" s="1509">
        <v>5.1151413503323646E-4</v>
      </c>
      <c r="CJ284" s="1509">
        <v>4.9661566508081209E-4</v>
      </c>
      <c r="CK284" s="1509">
        <v>4.8215113114641952E-4</v>
      </c>
      <c r="CL284" s="1509" t="s">
        <v>1890</v>
      </c>
      <c r="CM284" s="1509" t="s">
        <v>1890</v>
      </c>
      <c r="CN284" s="1509" t="s">
        <v>1890</v>
      </c>
      <c r="CO284" s="1509" t="s">
        <v>1890</v>
      </c>
      <c r="CP284" s="1510" t="s">
        <v>1890</v>
      </c>
      <c r="CQ284" s="1508" t="s">
        <v>1890</v>
      </c>
      <c r="CR284" s="1508" t="s">
        <v>1890</v>
      </c>
      <c r="CS284" s="1508" t="s">
        <v>1890</v>
      </c>
      <c r="CT284" s="1508" t="s">
        <v>1890</v>
      </c>
      <c r="CU284" s="1508" t="s">
        <v>1890</v>
      </c>
      <c r="CV284" s="1508" t="s">
        <v>1890</v>
      </c>
      <c r="CW284" s="1508" t="s">
        <v>1890</v>
      </c>
      <c r="CX284" s="1508" t="s">
        <v>1890</v>
      </c>
      <c r="CY284" s="1508" t="s">
        <v>1890</v>
      </c>
      <c r="CZ284" s="1508" t="s">
        <v>1890</v>
      </c>
      <c r="DA284" s="1508" t="s">
        <v>1890</v>
      </c>
      <c r="DB284" s="1508" t="s">
        <v>1890</v>
      </c>
      <c r="DC284" s="1508" t="s">
        <v>1890</v>
      </c>
      <c r="DD284" s="1508" t="s">
        <v>1890</v>
      </c>
      <c r="DE284" s="1508" t="s">
        <v>1890</v>
      </c>
      <c r="DF284" s="1508" t="s">
        <v>1890</v>
      </c>
      <c r="DG284" s="1508" t="s">
        <v>1890</v>
      </c>
      <c r="DH284" s="1508" t="s">
        <v>1890</v>
      </c>
      <c r="DI284" s="1508" t="s">
        <v>1890</v>
      </c>
      <c r="DJ284" s="1508" t="s">
        <v>1890</v>
      </c>
      <c r="DK284" s="1508" t="s">
        <v>1890</v>
      </c>
      <c r="DL284" s="1508" t="s">
        <v>1890</v>
      </c>
      <c r="DM284" s="1508" t="s">
        <v>1890</v>
      </c>
      <c r="DN284" s="1508" t="s">
        <v>1890</v>
      </c>
      <c r="DO284" s="1508" t="s">
        <v>1890</v>
      </c>
      <c r="DP284" s="1508" t="s">
        <v>1890</v>
      </c>
      <c r="DQ284" s="1508" t="s">
        <v>1890</v>
      </c>
      <c r="DR284" s="1508" t="s">
        <v>1890</v>
      </c>
      <c r="DS284" s="1508" t="s">
        <v>1890</v>
      </c>
      <c r="DT284" s="1233" t="s">
        <v>1890</v>
      </c>
      <c r="DU284" s="1233" t="s">
        <v>1890</v>
      </c>
      <c r="DV284" s="1233" t="s">
        <v>1890</v>
      </c>
      <c r="DW284" s="1233" t="s">
        <v>1890</v>
      </c>
      <c r="DX284" s="1233" t="s">
        <v>1890</v>
      </c>
      <c r="DY284" s="1233" t="s">
        <v>1890</v>
      </c>
    </row>
    <row r="285" spans="2:129" ht="14.4" thickBot="1" x14ac:dyDescent="0.3">
      <c r="B285" s="1668"/>
      <c r="C285" s="1505" t="s">
        <v>1608</v>
      </c>
      <c r="D285" s="1439" t="s">
        <v>1731</v>
      </c>
      <c r="E285" s="1267" t="s">
        <v>820</v>
      </c>
      <c r="F285" s="1438" t="s">
        <v>1890</v>
      </c>
      <c r="G285" s="1438" t="s">
        <v>1890</v>
      </c>
      <c r="H285" s="1439" t="s">
        <v>84</v>
      </c>
      <c r="I285" s="1655">
        <f>IF(SUM(N284:CP284)&lt;&gt;0,SUM(N284:CP284),"")</f>
        <v>0.1157222875124292</v>
      </c>
      <c r="J285" s="1656"/>
      <c r="K285" s="1656"/>
      <c r="L285" s="1656"/>
      <c r="M285" s="1657"/>
      <c r="N285" s="1509" t="s">
        <v>1890</v>
      </c>
      <c r="O285" s="1509" t="s">
        <v>1890</v>
      </c>
      <c r="P285" s="1509" t="s">
        <v>1890</v>
      </c>
      <c r="Q285" s="1509" t="s">
        <v>1890</v>
      </c>
      <c r="R285" s="1509" t="s">
        <v>1890</v>
      </c>
      <c r="S285" s="1509" t="s">
        <v>1890</v>
      </c>
      <c r="T285" s="1509" t="s">
        <v>1890</v>
      </c>
      <c r="U285" s="1509" t="s">
        <v>1890</v>
      </c>
      <c r="V285" s="1509" t="s">
        <v>1890</v>
      </c>
      <c r="W285" s="1509" t="s">
        <v>1890</v>
      </c>
      <c r="X285" s="1509" t="s">
        <v>1890</v>
      </c>
      <c r="Y285" s="1509" t="s">
        <v>1890</v>
      </c>
      <c r="Z285" s="1509" t="s">
        <v>1890</v>
      </c>
      <c r="AA285" s="1509" t="s">
        <v>1890</v>
      </c>
      <c r="AB285" s="1509" t="s">
        <v>1890</v>
      </c>
      <c r="AC285" s="1509" t="s">
        <v>1890</v>
      </c>
      <c r="AD285" s="1509" t="s">
        <v>1890</v>
      </c>
      <c r="AE285" s="1509" t="s">
        <v>1890</v>
      </c>
      <c r="AF285" s="1509" t="s">
        <v>1890</v>
      </c>
      <c r="AG285" s="1509" t="s">
        <v>1890</v>
      </c>
      <c r="AH285" s="1509" t="s">
        <v>1890</v>
      </c>
      <c r="AI285" s="1509" t="s">
        <v>1890</v>
      </c>
      <c r="AJ285" s="1509" t="s">
        <v>1890</v>
      </c>
      <c r="AK285" s="1509" t="s">
        <v>1890</v>
      </c>
      <c r="AL285" s="1509" t="s">
        <v>1890</v>
      </c>
      <c r="AM285" s="1509" t="s">
        <v>1890</v>
      </c>
      <c r="AN285" s="1509" t="s">
        <v>1890</v>
      </c>
      <c r="AO285" s="1509" t="s">
        <v>1890</v>
      </c>
      <c r="AP285" s="1509" t="s">
        <v>1890</v>
      </c>
      <c r="AQ285" s="1509" t="s">
        <v>1890</v>
      </c>
      <c r="AR285" s="1509" t="s">
        <v>1890</v>
      </c>
      <c r="AS285" s="1509" t="s">
        <v>1890</v>
      </c>
      <c r="AT285" s="1509" t="s">
        <v>1890</v>
      </c>
      <c r="AU285" s="1509" t="s">
        <v>1890</v>
      </c>
      <c r="AV285" s="1509" t="s">
        <v>1890</v>
      </c>
      <c r="AW285" s="1509" t="s">
        <v>1890</v>
      </c>
      <c r="AX285" s="1509" t="s">
        <v>1890</v>
      </c>
      <c r="AY285" s="1509" t="s">
        <v>1890</v>
      </c>
      <c r="AZ285" s="1509" t="s">
        <v>1890</v>
      </c>
      <c r="BA285" s="1509" t="s">
        <v>1890</v>
      </c>
      <c r="BB285" s="1509" t="s">
        <v>1890</v>
      </c>
      <c r="BC285" s="1509" t="s">
        <v>1890</v>
      </c>
      <c r="BD285" s="1509" t="s">
        <v>1890</v>
      </c>
      <c r="BE285" s="1509" t="s">
        <v>1890</v>
      </c>
      <c r="BF285" s="1509" t="s">
        <v>1890</v>
      </c>
      <c r="BG285" s="1509" t="s">
        <v>1890</v>
      </c>
      <c r="BH285" s="1509" t="s">
        <v>1890</v>
      </c>
      <c r="BI285" s="1509" t="s">
        <v>1890</v>
      </c>
      <c r="BJ285" s="1509" t="s">
        <v>1890</v>
      </c>
      <c r="BK285" s="1509" t="s">
        <v>1890</v>
      </c>
      <c r="BL285" s="1509" t="s">
        <v>1890</v>
      </c>
      <c r="BM285" s="1509" t="s">
        <v>1890</v>
      </c>
      <c r="BN285" s="1509" t="s">
        <v>1890</v>
      </c>
      <c r="BO285" s="1509" t="s">
        <v>1890</v>
      </c>
      <c r="BP285" s="1509" t="s">
        <v>1890</v>
      </c>
      <c r="BQ285" s="1509" t="s">
        <v>1890</v>
      </c>
      <c r="BR285" s="1509" t="s">
        <v>1890</v>
      </c>
      <c r="BS285" s="1509" t="s">
        <v>1890</v>
      </c>
      <c r="BT285" s="1509" t="s">
        <v>1890</v>
      </c>
      <c r="BU285" s="1509" t="s">
        <v>1890</v>
      </c>
      <c r="BV285" s="1509" t="s">
        <v>1890</v>
      </c>
      <c r="BW285" s="1509" t="s">
        <v>1890</v>
      </c>
      <c r="BX285" s="1509" t="s">
        <v>1890</v>
      </c>
      <c r="BY285" s="1509" t="s">
        <v>1890</v>
      </c>
      <c r="BZ285" s="1509" t="s">
        <v>1890</v>
      </c>
      <c r="CA285" s="1509" t="s">
        <v>1890</v>
      </c>
      <c r="CB285" s="1509" t="s">
        <v>1890</v>
      </c>
      <c r="CC285" s="1509" t="s">
        <v>1890</v>
      </c>
      <c r="CD285" s="1509" t="s">
        <v>1890</v>
      </c>
      <c r="CE285" s="1509" t="s">
        <v>1890</v>
      </c>
      <c r="CF285" s="1509" t="s">
        <v>1890</v>
      </c>
      <c r="CG285" s="1509" t="s">
        <v>1890</v>
      </c>
      <c r="CH285" s="1509" t="s">
        <v>1890</v>
      </c>
      <c r="CI285" s="1509" t="s">
        <v>1890</v>
      </c>
      <c r="CJ285" s="1509" t="s">
        <v>1890</v>
      </c>
      <c r="CK285" s="1509" t="s">
        <v>1890</v>
      </c>
      <c r="CL285" s="1509" t="s">
        <v>1890</v>
      </c>
      <c r="CM285" s="1509" t="s">
        <v>1890</v>
      </c>
      <c r="CN285" s="1509" t="s">
        <v>1890</v>
      </c>
      <c r="CO285" s="1509" t="s">
        <v>1890</v>
      </c>
      <c r="CP285" s="1510" t="s">
        <v>1890</v>
      </c>
      <c r="CQ285" s="1508" t="s">
        <v>1890</v>
      </c>
      <c r="CR285" s="1508" t="s">
        <v>1890</v>
      </c>
      <c r="CS285" s="1508" t="s">
        <v>1890</v>
      </c>
      <c r="CT285" s="1508" t="s">
        <v>1890</v>
      </c>
      <c r="CU285" s="1508" t="s">
        <v>1890</v>
      </c>
      <c r="CV285" s="1508" t="s">
        <v>1890</v>
      </c>
      <c r="CW285" s="1508" t="s">
        <v>1890</v>
      </c>
      <c r="CX285" s="1508" t="s">
        <v>1890</v>
      </c>
      <c r="CY285" s="1508" t="s">
        <v>1890</v>
      </c>
      <c r="CZ285" s="1508" t="s">
        <v>1890</v>
      </c>
      <c r="DA285" s="1508" t="s">
        <v>1890</v>
      </c>
      <c r="DB285" s="1508" t="s">
        <v>1890</v>
      </c>
      <c r="DC285" s="1508" t="s">
        <v>1890</v>
      </c>
      <c r="DD285" s="1508" t="s">
        <v>1890</v>
      </c>
      <c r="DE285" s="1508" t="s">
        <v>1890</v>
      </c>
      <c r="DF285" s="1508" t="s">
        <v>1890</v>
      </c>
      <c r="DG285" s="1508" t="s">
        <v>1890</v>
      </c>
      <c r="DH285" s="1508" t="s">
        <v>1890</v>
      </c>
      <c r="DI285" s="1508" t="s">
        <v>1890</v>
      </c>
      <c r="DJ285" s="1508" t="s">
        <v>1890</v>
      </c>
      <c r="DK285" s="1508" t="s">
        <v>1890</v>
      </c>
      <c r="DL285" s="1508" t="s">
        <v>1890</v>
      </c>
      <c r="DM285" s="1508" t="s">
        <v>1890</v>
      </c>
      <c r="DN285" s="1508" t="s">
        <v>1890</v>
      </c>
      <c r="DO285" s="1508" t="s">
        <v>1890</v>
      </c>
      <c r="DP285" s="1508" t="s">
        <v>1890</v>
      </c>
      <c r="DQ285" s="1508" t="s">
        <v>1890</v>
      </c>
      <c r="DR285" s="1508" t="s">
        <v>1890</v>
      </c>
      <c r="DS285" s="1508" t="s">
        <v>1890</v>
      </c>
      <c r="DT285" s="1233" t="s">
        <v>1890</v>
      </c>
      <c r="DU285" s="1233" t="s">
        <v>1890</v>
      </c>
      <c r="DV285" s="1233" t="s">
        <v>1890</v>
      </c>
      <c r="DW285" s="1233" t="s">
        <v>1890</v>
      </c>
      <c r="DX285" s="1233" t="s">
        <v>1890</v>
      </c>
      <c r="DY285" s="1233" t="s">
        <v>1890</v>
      </c>
    </row>
    <row r="286" spans="2:129" x14ac:dyDescent="0.25">
      <c r="B286" s="1668"/>
      <c r="C286" s="1505" t="s">
        <v>1629</v>
      </c>
      <c r="D286" s="1439" t="s">
        <v>1761</v>
      </c>
      <c r="E286" s="1267" t="s">
        <v>815</v>
      </c>
      <c r="F286" s="1438" t="s">
        <v>1890</v>
      </c>
      <c r="G286" s="1438" t="s">
        <v>1890</v>
      </c>
      <c r="H286" s="1439" t="s">
        <v>84</v>
      </c>
      <c r="I286" s="1476" t="s">
        <v>1890</v>
      </c>
      <c r="J286" s="1477" t="s">
        <v>1890</v>
      </c>
      <c r="K286" s="1477" t="s">
        <v>1890</v>
      </c>
      <c r="L286" s="1477" t="s">
        <v>1890</v>
      </c>
      <c r="M286" s="1477" t="s">
        <v>1890</v>
      </c>
      <c r="N286" s="1509" t="s">
        <v>1890</v>
      </c>
      <c r="O286" s="1509" t="s">
        <v>1890</v>
      </c>
      <c r="P286" s="1509" t="s">
        <v>1890</v>
      </c>
      <c r="Q286" s="1509" t="s">
        <v>1890</v>
      </c>
      <c r="R286" s="1509" t="s">
        <v>1890</v>
      </c>
      <c r="S286" s="1509" t="s">
        <v>1890</v>
      </c>
      <c r="T286" s="1509" t="s">
        <v>1890</v>
      </c>
      <c r="U286" s="1509" t="s">
        <v>1890</v>
      </c>
      <c r="V286" s="1509" t="s">
        <v>1890</v>
      </c>
      <c r="W286" s="1509" t="s">
        <v>1890</v>
      </c>
      <c r="X286" s="1509" t="s">
        <v>1890</v>
      </c>
      <c r="Y286" s="1509" t="s">
        <v>1890</v>
      </c>
      <c r="Z286" s="1509" t="s">
        <v>1890</v>
      </c>
      <c r="AA286" s="1509" t="s">
        <v>1890</v>
      </c>
      <c r="AB286" s="1509" t="s">
        <v>1890</v>
      </c>
      <c r="AC286" s="1509" t="s">
        <v>1890</v>
      </c>
      <c r="AD286" s="1509" t="s">
        <v>1890</v>
      </c>
      <c r="AE286" s="1509" t="s">
        <v>1890</v>
      </c>
      <c r="AF286" s="1509" t="s">
        <v>1890</v>
      </c>
      <c r="AG286" s="1509" t="s">
        <v>1890</v>
      </c>
      <c r="AH286" s="1509" t="s">
        <v>1890</v>
      </c>
      <c r="AI286" s="1509" t="s">
        <v>1890</v>
      </c>
      <c r="AJ286" s="1509" t="s">
        <v>1890</v>
      </c>
      <c r="AK286" s="1509" t="s">
        <v>1890</v>
      </c>
      <c r="AL286" s="1509" t="s">
        <v>1890</v>
      </c>
      <c r="AM286" s="1509" t="s">
        <v>1890</v>
      </c>
      <c r="AN286" s="1509" t="s">
        <v>1890</v>
      </c>
      <c r="AO286" s="1509" t="s">
        <v>1890</v>
      </c>
      <c r="AP286" s="1509" t="s">
        <v>1890</v>
      </c>
      <c r="AQ286" s="1509" t="s">
        <v>1890</v>
      </c>
      <c r="AR286" s="1509" t="s">
        <v>1890</v>
      </c>
      <c r="AS286" s="1509" t="s">
        <v>1890</v>
      </c>
      <c r="AT286" s="1509" t="s">
        <v>1890</v>
      </c>
      <c r="AU286" s="1509" t="s">
        <v>1890</v>
      </c>
      <c r="AV286" s="1509" t="s">
        <v>1890</v>
      </c>
      <c r="AW286" s="1509" t="s">
        <v>1890</v>
      </c>
      <c r="AX286" s="1509" t="s">
        <v>1890</v>
      </c>
      <c r="AY286" s="1509" t="s">
        <v>1890</v>
      </c>
      <c r="AZ286" s="1509" t="s">
        <v>1890</v>
      </c>
      <c r="BA286" s="1509" t="s">
        <v>1890</v>
      </c>
      <c r="BB286" s="1509" t="s">
        <v>1890</v>
      </c>
      <c r="BC286" s="1509" t="s">
        <v>1890</v>
      </c>
      <c r="BD286" s="1509" t="s">
        <v>1890</v>
      </c>
      <c r="BE286" s="1509" t="s">
        <v>1890</v>
      </c>
      <c r="BF286" s="1509" t="s">
        <v>1890</v>
      </c>
      <c r="BG286" s="1509" t="s">
        <v>1890</v>
      </c>
      <c r="BH286" s="1509" t="s">
        <v>1890</v>
      </c>
      <c r="BI286" s="1509" t="s">
        <v>1890</v>
      </c>
      <c r="BJ286" s="1509" t="s">
        <v>1890</v>
      </c>
      <c r="BK286" s="1509" t="s">
        <v>1890</v>
      </c>
      <c r="BL286" s="1509" t="s">
        <v>1890</v>
      </c>
      <c r="BM286" s="1509" t="s">
        <v>1890</v>
      </c>
      <c r="BN286" s="1509" t="s">
        <v>1890</v>
      </c>
      <c r="BO286" s="1509" t="s">
        <v>1890</v>
      </c>
      <c r="BP286" s="1509" t="s">
        <v>1890</v>
      </c>
      <c r="BQ286" s="1509" t="s">
        <v>1890</v>
      </c>
      <c r="BR286" s="1509" t="s">
        <v>1890</v>
      </c>
      <c r="BS286" s="1509" t="s">
        <v>1890</v>
      </c>
      <c r="BT286" s="1509" t="s">
        <v>1890</v>
      </c>
      <c r="BU286" s="1509" t="s">
        <v>1890</v>
      </c>
      <c r="BV286" s="1509" t="s">
        <v>1890</v>
      </c>
      <c r="BW286" s="1509" t="s">
        <v>1890</v>
      </c>
      <c r="BX286" s="1509" t="s">
        <v>1890</v>
      </c>
      <c r="BY286" s="1509" t="s">
        <v>1890</v>
      </c>
      <c r="BZ286" s="1509" t="s">
        <v>1890</v>
      </c>
      <c r="CA286" s="1509" t="s">
        <v>1890</v>
      </c>
      <c r="CB286" s="1509" t="s">
        <v>1890</v>
      </c>
      <c r="CC286" s="1509" t="s">
        <v>1890</v>
      </c>
      <c r="CD286" s="1509" t="s">
        <v>1890</v>
      </c>
      <c r="CE286" s="1509" t="s">
        <v>1890</v>
      </c>
      <c r="CF286" s="1509" t="s">
        <v>1890</v>
      </c>
      <c r="CG286" s="1509" t="s">
        <v>1890</v>
      </c>
      <c r="CH286" s="1509" t="s">
        <v>1890</v>
      </c>
      <c r="CI286" s="1509" t="s">
        <v>1890</v>
      </c>
      <c r="CJ286" s="1509" t="s">
        <v>1890</v>
      </c>
      <c r="CK286" s="1509" t="s">
        <v>1890</v>
      </c>
      <c r="CL286" s="1509" t="s">
        <v>1890</v>
      </c>
      <c r="CM286" s="1509" t="s">
        <v>1890</v>
      </c>
      <c r="CN286" s="1509" t="s">
        <v>1890</v>
      </c>
      <c r="CO286" s="1509" t="s">
        <v>1890</v>
      </c>
      <c r="CP286" s="1510" t="s">
        <v>1890</v>
      </c>
      <c r="CQ286" s="1508" t="s">
        <v>1890</v>
      </c>
      <c r="CR286" s="1508" t="s">
        <v>1890</v>
      </c>
      <c r="CS286" s="1508" t="s">
        <v>1890</v>
      </c>
      <c r="CT286" s="1508" t="s">
        <v>1890</v>
      </c>
      <c r="CU286" s="1508" t="s">
        <v>1890</v>
      </c>
      <c r="CV286" s="1508" t="s">
        <v>1890</v>
      </c>
      <c r="CW286" s="1508" t="s">
        <v>1890</v>
      </c>
      <c r="CX286" s="1508" t="s">
        <v>1890</v>
      </c>
      <c r="CY286" s="1508" t="s">
        <v>1890</v>
      </c>
      <c r="CZ286" s="1508" t="s">
        <v>1890</v>
      </c>
      <c r="DA286" s="1508" t="s">
        <v>1890</v>
      </c>
      <c r="DB286" s="1508" t="s">
        <v>1890</v>
      </c>
      <c r="DC286" s="1508" t="s">
        <v>1890</v>
      </c>
      <c r="DD286" s="1508" t="s">
        <v>1890</v>
      </c>
      <c r="DE286" s="1508" t="s">
        <v>1890</v>
      </c>
      <c r="DF286" s="1508" t="s">
        <v>1890</v>
      </c>
      <c r="DG286" s="1508" t="s">
        <v>1890</v>
      </c>
      <c r="DH286" s="1508" t="s">
        <v>1890</v>
      </c>
      <c r="DI286" s="1508" t="s">
        <v>1890</v>
      </c>
      <c r="DJ286" s="1508" t="s">
        <v>1890</v>
      </c>
      <c r="DK286" s="1508" t="s">
        <v>1890</v>
      </c>
      <c r="DL286" s="1508" t="s">
        <v>1890</v>
      </c>
      <c r="DM286" s="1508" t="s">
        <v>1890</v>
      </c>
      <c r="DN286" s="1508" t="s">
        <v>1890</v>
      </c>
      <c r="DO286" s="1508" t="s">
        <v>1890</v>
      </c>
      <c r="DP286" s="1508" t="s">
        <v>1890</v>
      </c>
      <c r="DQ286" s="1508" t="s">
        <v>1890</v>
      </c>
      <c r="DR286" s="1508" t="s">
        <v>1890</v>
      </c>
      <c r="DS286" s="1508" t="s">
        <v>1890</v>
      </c>
      <c r="DT286" s="1233" t="s">
        <v>1890</v>
      </c>
      <c r="DU286" s="1233" t="s">
        <v>1890</v>
      </c>
      <c r="DV286" s="1233" t="s">
        <v>1890</v>
      </c>
      <c r="DW286" s="1233" t="s">
        <v>1890</v>
      </c>
      <c r="DX286" s="1233" t="s">
        <v>1890</v>
      </c>
      <c r="DY286" s="1233" t="s">
        <v>1890</v>
      </c>
    </row>
    <row r="287" spans="2:129" x14ac:dyDescent="0.25">
      <c r="B287" s="1668"/>
      <c r="C287" s="1505" t="s">
        <v>1629</v>
      </c>
      <c r="D287" s="1439" t="s">
        <v>1761</v>
      </c>
      <c r="E287" s="1267" t="s">
        <v>812</v>
      </c>
      <c r="F287" s="1438" t="s">
        <v>1890</v>
      </c>
      <c r="G287" s="1438" t="s">
        <v>1890</v>
      </c>
      <c r="H287" s="1439" t="s">
        <v>84</v>
      </c>
      <c r="I287" s="1476" t="s">
        <v>1890</v>
      </c>
      <c r="J287" s="1477" t="s">
        <v>1890</v>
      </c>
      <c r="K287" s="1477" t="s">
        <v>1890</v>
      </c>
      <c r="L287" s="1477" t="s">
        <v>1890</v>
      </c>
      <c r="M287" s="1477" t="s">
        <v>1890</v>
      </c>
      <c r="N287" s="1509" t="s">
        <v>1890</v>
      </c>
      <c r="O287" s="1509">
        <v>0.2427666709410054</v>
      </c>
      <c r="P287" s="1509">
        <v>0.22477820513999844</v>
      </c>
      <c r="Q287" s="1509">
        <v>0.20817832266398151</v>
      </c>
      <c r="R287" s="1509">
        <v>0.19287234737715978</v>
      </c>
      <c r="S287" s="1509">
        <v>0.17876560314373852</v>
      </c>
      <c r="T287" s="1509">
        <v>0.67257159224262775</v>
      </c>
      <c r="U287" s="1509">
        <v>0.64257503655165027</v>
      </c>
      <c r="V287" s="1509">
        <v>0.61488226683167901</v>
      </c>
      <c r="W287" s="1509">
        <v>0.58933548952305603</v>
      </c>
      <c r="X287" s="1509">
        <v>0.56577691106612327</v>
      </c>
      <c r="Y287" s="1509">
        <v>1.0508569163159276</v>
      </c>
      <c r="Z287" s="1509">
        <v>1.0128128890823944</v>
      </c>
      <c r="AA287" s="1509">
        <v>0.97770382205849926</v>
      </c>
      <c r="AB287" s="1509">
        <v>0.94530880426072095</v>
      </c>
      <c r="AC287" s="1509">
        <v>0.91542270406150406</v>
      </c>
      <c r="AD287" s="1509">
        <v>1.3946643795891449</v>
      </c>
      <c r="AE287" s="1509">
        <v>1.1084583784346369</v>
      </c>
      <c r="AF287" s="1509">
        <v>1.0683630242638233</v>
      </c>
      <c r="AG287" s="1509">
        <v>1.0313920145594182</v>
      </c>
      <c r="AH287" s="1509">
        <v>0.99726126760540246</v>
      </c>
      <c r="AI287" s="1509">
        <v>1.4725896095448909</v>
      </c>
      <c r="AJ287" s="1509">
        <v>1.1750020122408895</v>
      </c>
      <c r="AK287" s="1509">
        <v>1.1281578488469592</v>
      </c>
      <c r="AL287" s="1509">
        <v>1.0888830425098213</v>
      </c>
      <c r="AM287" s="1509">
        <v>1.0526378511946615</v>
      </c>
      <c r="AN287" s="1509">
        <v>1.5035334063715313</v>
      </c>
      <c r="AO287" s="1509">
        <v>1.204162635226125</v>
      </c>
      <c r="AP287" s="1509">
        <v>1.1556616394557859</v>
      </c>
      <c r="AQ287" s="1509">
        <v>1.1148720682545665</v>
      </c>
      <c r="AR287" s="1509">
        <v>1.0772225142584513</v>
      </c>
      <c r="AS287" s="1509">
        <v>1.5268399416020915</v>
      </c>
      <c r="AT287" s="1509">
        <v>1.2262857187592506</v>
      </c>
      <c r="AU287" s="1509">
        <v>1.1766960327210876</v>
      </c>
      <c r="AV287" s="1509">
        <v>1.1349123194471151</v>
      </c>
      <c r="AW287" s="1509">
        <v>1.096331730140383</v>
      </c>
      <c r="AX287" s="1509">
        <v>1.5450970829235973</v>
      </c>
      <c r="AY287" s="1509">
        <v>1.2437538922824665</v>
      </c>
      <c r="AZ287" s="1509">
        <v>1.1934382705760609</v>
      </c>
      <c r="BA287" s="1509">
        <v>1.1509918030280708</v>
      </c>
      <c r="BB287" s="1509">
        <v>1.1117959681028506</v>
      </c>
      <c r="BC287" s="1509">
        <v>1.5599932427478422</v>
      </c>
      <c r="BD287" s="1509">
        <v>1.2581293653450212</v>
      </c>
      <c r="BE287" s="1509">
        <v>1.2073403629596422</v>
      </c>
      <c r="BF287" s="1509">
        <v>1.1644521054297907</v>
      </c>
      <c r="BG287" s="1509">
        <v>1.1248616480029745</v>
      </c>
      <c r="BH287" s="1509">
        <v>1.5726801647961521</v>
      </c>
      <c r="BI287" s="1509">
        <v>1.2704692481793536</v>
      </c>
      <c r="BJ287" s="1509">
        <v>1.2193646586746585</v>
      </c>
      <c r="BK287" s="1509">
        <v>1.1761765400728217</v>
      </c>
      <c r="BL287" s="1509">
        <v>1.1363336662591881</v>
      </c>
      <c r="BM287" s="1509">
        <v>1.5838997666655481</v>
      </c>
      <c r="BN287" s="1509">
        <v>1.2814521597092625</v>
      </c>
      <c r="BO287" s="1509">
        <v>1.2301266059124112</v>
      </c>
      <c r="BP287" s="1509">
        <v>1.1867491030538042</v>
      </c>
      <c r="BQ287" s="1509">
        <v>1.1467484356805124</v>
      </c>
      <c r="BR287" s="1509">
        <v>1.5941410271416103</v>
      </c>
      <c r="BS287" s="1509">
        <v>1.2915513526729976</v>
      </c>
      <c r="BT287" s="1509">
        <v>1.2400838593045433</v>
      </c>
      <c r="BU287" s="1509">
        <v>1.1965801535833909</v>
      </c>
      <c r="BV287" s="1509">
        <v>1.1564532726858268</v>
      </c>
      <c r="BW287" s="1509">
        <v>1.6037352487292593</v>
      </c>
      <c r="BX287" s="1509">
        <v>1.3010350867837051</v>
      </c>
      <c r="BY287" s="1509">
        <v>1.249472981249818</v>
      </c>
      <c r="BZ287" s="1509">
        <v>1.2058903680871094</v>
      </c>
      <c r="CA287" s="1509">
        <v>1.1656687364216616</v>
      </c>
      <c r="CB287" s="1509">
        <v>1.6128876696733199</v>
      </c>
      <c r="CC287" s="1509">
        <v>1.3101402016450492</v>
      </c>
      <c r="CD287" s="1509">
        <v>1.2585149253786636</v>
      </c>
      <c r="CE287" s="1509">
        <v>1.214885006133239</v>
      </c>
      <c r="CF287" s="1509">
        <v>1.1746160577233478</v>
      </c>
      <c r="CG287" s="1509">
        <v>1.6217876848922896</v>
      </c>
      <c r="CH287" s="1509">
        <v>1.3189929001195757</v>
      </c>
      <c r="CI287" s="1509">
        <v>1.2673360331560779</v>
      </c>
      <c r="CJ287" s="1509">
        <v>1.2236745338752673</v>
      </c>
      <c r="CK287" s="1509">
        <v>1.1833741333707144</v>
      </c>
      <c r="CL287" s="1509" t="s">
        <v>1890</v>
      </c>
      <c r="CM287" s="1509" t="s">
        <v>1890</v>
      </c>
      <c r="CN287" s="1509" t="s">
        <v>1890</v>
      </c>
      <c r="CO287" s="1509" t="s">
        <v>1890</v>
      </c>
      <c r="CP287" s="1510" t="s">
        <v>1890</v>
      </c>
      <c r="CQ287" s="1508" t="s">
        <v>1890</v>
      </c>
      <c r="CR287" s="1508" t="s">
        <v>1890</v>
      </c>
      <c r="CS287" s="1508" t="s">
        <v>1890</v>
      </c>
      <c r="CT287" s="1508" t="s">
        <v>1890</v>
      </c>
      <c r="CU287" s="1508" t="s">
        <v>1890</v>
      </c>
      <c r="CV287" s="1508" t="s">
        <v>1890</v>
      </c>
      <c r="CW287" s="1508" t="s">
        <v>1890</v>
      </c>
      <c r="CX287" s="1508" t="s">
        <v>1890</v>
      </c>
      <c r="CY287" s="1508" t="s">
        <v>1890</v>
      </c>
      <c r="CZ287" s="1508" t="s">
        <v>1890</v>
      </c>
      <c r="DA287" s="1508" t="s">
        <v>1890</v>
      </c>
      <c r="DB287" s="1508" t="s">
        <v>1890</v>
      </c>
      <c r="DC287" s="1508" t="s">
        <v>1890</v>
      </c>
      <c r="DD287" s="1508" t="s">
        <v>1890</v>
      </c>
      <c r="DE287" s="1508" t="s">
        <v>1890</v>
      </c>
      <c r="DF287" s="1508" t="s">
        <v>1890</v>
      </c>
      <c r="DG287" s="1508" t="s">
        <v>1890</v>
      </c>
      <c r="DH287" s="1508" t="s">
        <v>1890</v>
      </c>
      <c r="DI287" s="1508" t="s">
        <v>1890</v>
      </c>
      <c r="DJ287" s="1508" t="s">
        <v>1890</v>
      </c>
      <c r="DK287" s="1508" t="s">
        <v>1890</v>
      </c>
      <c r="DL287" s="1508" t="s">
        <v>1890</v>
      </c>
      <c r="DM287" s="1508" t="s">
        <v>1890</v>
      </c>
      <c r="DN287" s="1508" t="s">
        <v>1890</v>
      </c>
      <c r="DO287" s="1508" t="s">
        <v>1890</v>
      </c>
      <c r="DP287" s="1508" t="s">
        <v>1890</v>
      </c>
      <c r="DQ287" s="1508" t="s">
        <v>1890</v>
      </c>
      <c r="DR287" s="1508" t="s">
        <v>1890</v>
      </c>
      <c r="DS287" s="1508" t="s">
        <v>1890</v>
      </c>
      <c r="DT287" s="1233" t="s">
        <v>1890</v>
      </c>
      <c r="DU287" s="1233" t="s">
        <v>1890</v>
      </c>
      <c r="DV287" s="1233" t="s">
        <v>1890</v>
      </c>
      <c r="DW287" s="1233" t="s">
        <v>1890</v>
      </c>
      <c r="DX287" s="1233" t="s">
        <v>1890</v>
      </c>
      <c r="DY287" s="1233" t="s">
        <v>1890</v>
      </c>
    </row>
    <row r="288" spans="2:129" x14ac:dyDescent="0.25">
      <c r="B288" s="1668"/>
      <c r="C288" s="1505" t="s">
        <v>1629</v>
      </c>
      <c r="D288" s="1439" t="s">
        <v>1761</v>
      </c>
      <c r="E288" s="1267" t="s">
        <v>813</v>
      </c>
      <c r="F288" s="1438" t="s">
        <v>1890</v>
      </c>
      <c r="G288" s="1438" t="s">
        <v>1890</v>
      </c>
      <c r="H288" s="1439" t="s">
        <v>84</v>
      </c>
      <c r="I288" s="1476" t="s">
        <v>1890</v>
      </c>
      <c r="J288" s="1477" t="s">
        <v>1890</v>
      </c>
      <c r="K288" s="1477" t="s">
        <v>1890</v>
      </c>
      <c r="L288" s="1477" t="s">
        <v>1890</v>
      </c>
      <c r="M288" s="1477" t="s">
        <v>1890</v>
      </c>
      <c r="N288" s="1509" t="s">
        <v>1890</v>
      </c>
      <c r="O288" s="1509" t="s">
        <v>1890</v>
      </c>
      <c r="P288" s="1509" t="s">
        <v>1890</v>
      </c>
      <c r="Q288" s="1509" t="s">
        <v>1890</v>
      </c>
      <c r="R288" s="1509" t="s">
        <v>1890</v>
      </c>
      <c r="S288" s="1509" t="s">
        <v>1890</v>
      </c>
      <c r="T288" s="1509" t="s">
        <v>1890</v>
      </c>
      <c r="U288" s="1509" t="s">
        <v>1890</v>
      </c>
      <c r="V288" s="1509" t="s">
        <v>1890</v>
      </c>
      <c r="W288" s="1509" t="s">
        <v>1890</v>
      </c>
      <c r="X288" s="1509" t="s">
        <v>1890</v>
      </c>
      <c r="Y288" s="1509" t="s">
        <v>1890</v>
      </c>
      <c r="Z288" s="1509" t="s">
        <v>1890</v>
      </c>
      <c r="AA288" s="1509" t="s">
        <v>1890</v>
      </c>
      <c r="AB288" s="1509" t="s">
        <v>1890</v>
      </c>
      <c r="AC288" s="1509" t="s">
        <v>1890</v>
      </c>
      <c r="AD288" s="1509" t="s">
        <v>1890</v>
      </c>
      <c r="AE288" s="1509" t="s">
        <v>1890</v>
      </c>
      <c r="AF288" s="1509" t="s">
        <v>1890</v>
      </c>
      <c r="AG288" s="1509" t="s">
        <v>1890</v>
      </c>
      <c r="AH288" s="1509" t="s">
        <v>1890</v>
      </c>
      <c r="AI288" s="1509" t="s">
        <v>1890</v>
      </c>
      <c r="AJ288" s="1509" t="s">
        <v>1890</v>
      </c>
      <c r="AK288" s="1509" t="s">
        <v>1890</v>
      </c>
      <c r="AL288" s="1509" t="s">
        <v>1890</v>
      </c>
      <c r="AM288" s="1509" t="s">
        <v>1890</v>
      </c>
      <c r="AN288" s="1509" t="s">
        <v>1890</v>
      </c>
      <c r="AO288" s="1509" t="s">
        <v>1890</v>
      </c>
      <c r="AP288" s="1509" t="s">
        <v>1890</v>
      </c>
      <c r="AQ288" s="1509" t="s">
        <v>1890</v>
      </c>
      <c r="AR288" s="1509" t="s">
        <v>1890</v>
      </c>
      <c r="AS288" s="1509" t="s">
        <v>1890</v>
      </c>
      <c r="AT288" s="1509" t="s">
        <v>1890</v>
      </c>
      <c r="AU288" s="1509" t="s">
        <v>1890</v>
      </c>
      <c r="AV288" s="1509" t="s">
        <v>1890</v>
      </c>
      <c r="AW288" s="1509" t="s">
        <v>1890</v>
      </c>
      <c r="AX288" s="1509" t="s">
        <v>1890</v>
      </c>
      <c r="AY288" s="1509" t="s">
        <v>1890</v>
      </c>
      <c r="AZ288" s="1509" t="s">
        <v>1890</v>
      </c>
      <c r="BA288" s="1509" t="s">
        <v>1890</v>
      </c>
      <c r="BB288" s="1509" t="s">
        <v>1890</v>
      </c>
      <c r="BC288" s="1509" t="s">
        <v>1890</v>
      </c>
      <c r="BD288" s="1509" t="s">
        <v>1890</v>
      </c>
      <c r="BE288" s="1509" t="s">
        <v>1890</v>
      </c>
      <c r="BF288" s="1509" t="s">
        <v>1890</v>
      </c>
      <c r="BG288" s="1509" t="s">
        <v>1890</v>
      </c>
      <c r="BH288" s="1509" t="s">
        <v>1890</v>
      </c>
      <c r="BI288" s="1509" t="s">
        <v>1890</v>
      </c>
      <c r="BJ288" s="1509" t="s">
        <v>1890</v>
      </c>
      <c r="BK288" s="1509" t="s">
        <v>1890</v>
      </c>
      <c r="BL288" s="1509" t="s">
        <v>1890</v>
      </c>
      <c r="BM288" s="1509" t="s">
        <v>1890</v>
      </c>
      <c r="BN288" s="1509" t="s">
        <v>1890</v>
      </c>
      <c r="BO288" s="1509" t="s">
        <v>1890</v>
      </c>
      <c r="BP288" s="1509" t="s">
        <v>1890</v>
      </c>
      <c r="BQ288" s="1509" t="s">
        <v>1890</v>
      </c>
      <c r="BR288" s="1509" t="s">
        <v>1890</v>
      </c>
      <c r="BS288" s="1509" t="s">
        <v>1890</v>
      </c>
      <c r="BT288" s="1509" t="s">
        <v>1890</v>
      </c>
      <c r="BU288" s="1509" t="s">
        <v>1890</v>
      </c>
      <c r="BV288" s="1509" t="s">
        <v>1890</v>
      </c>
      <c r="BW288" s="1509" t="s">
        <v>1890</v>
      </c>
      <c r="BX288" s="1509" t="s">
        <v>1890</v>
      </c>
      <c r="BY288" s="1509" t="s">
        <v>1890</v>
      </c>
      <c r="BZ288" s="1509" t="s">
        <v>1890</v>
      </c>
      <c r="CA288" s="1509" t="s">
        <v>1890</v>
      </c>
      <c r="CB288" s="1509" t="s">
        <v>1890</v>
      </c>
      <c r="CC288" s="1509" t="s">
        <v>1890</v>
      </c>
      <c r="CD288" s="1509" t="s">
        <v>1890</v>
      </c>
      <c r="CE288" s="1509" t="s">
        <v>1890</v>
      </c>
      <c r="CF288" s="1509" t="s">
        <v>1890</v>
      </c>
      <c r="CG288" s="1509" t="s">
        <v>1890</v>
      </c>
      <c r="CH288" s="1509" t="s">
        <v>1890</v>
      </c>
      <c r="CI288" s="1509" t="s">
        <v>1890</v>
      </c>
      <c r="CJ288" s="1509" t="s">
        <v>1890</v>
      </c>
      <c r="CK288" s="1509" t="s">
        <v>1890</v>
      </c>
      <c r="CL288" s="1509" t="s">
        <v>1890</v>
      </c>
      <c r="CM288" s="1509" t="s">
        <v>1890</v>
      </c>
      <c r="CN288" s="1509" t="s">
        <v>1890</v>
      </c>
      <c r="CO288" s="1509" t="s">
        <v>1890</v>
      </c>
      <c r="CP288" s="1510" t="s">
        <v>1890</v>
      </c>
      <c r="CQ288" s="1508" t="s">
        <v>1890</v>
      </c>
      <c r="CR288" s="1508" t="s">
        <v>1890</v>
      </c>
      <c r="CS288" s="1508" t="s">
        <v>1890</v>
      </c>
      <c r="CT288" s="1508" t="s">
        <v>1890</v>
      </c>
      <c r="CU288" s="1508" t="s">
        <v>1890</v>
      </c>
      <c r="CV288" s="1508" t="s">
        <v>1890</v>
      </c>
      <c r="CW288" s="1508" t="s">
        <v>1890</v>
      </c>
      <c r="CX288" s="1508" t="s">
        <v>1890</v>
      </c>
      <c r="CY288" s="1508" t="s">
        <v>1890</v>
      </c>
      <c r="CZ288" s="1508" t="s">
        <v>1890</v>
      </c>
      <c r="DA288" s="1508" t="s">
        <v>1890</v>
      </c>
      <c r="DB288" s="1508" t="s">
        <v>1890</v>
      </c>
      <c r="DC288" s="1508" t="s">
        <v>1890</v>
      </c>
      <c r="DD288" s="1508" t="s">
        <v>1890</v>
      </c>
      <c r="DE288" s="1508" t="s">
        <v>1890</v>
      </c>
      <c r="DF288" s="1508" t="s">
        <v>1890</v>
      </c>
      <c r="DG288" s="1508" t="s">
        <v>1890</v>
      </c>
      <c r="DH288" s="1508" t="s">
        <v>1890</v>
      </c>
      <c r="DI288" s="1508" t="s">
        <v>1890</v>
      </c>
      <c r="DJ288" s="1508" t="s">
        <v>1890</v>
      </c>
      <c r="DK288" s="1508" t="s">
        <v>1890</v>
      </c>
      <c r="DL288" s="1508" t="s">
        <v>1890</v>
      </c>
      <c r="DM288" s="1508" t="s">
        <v>1890</v>
      </c>
      <c r="DN288" s="1508" t="s">
        <v>1890</v>
      </c>
      <c r="DO288" s="1508" t="s">
        <v>1890</v>
      </c>
      <c r="DP288" s="1508" t="s">
        <v>1890</v>
      </c>
      <c r="DQ288" s="1508" t="s">
        <v>1890</v>
      </c>
      <c r="DR288" s="1508" t="s">
        <v>1890</v>
      </c>
      <c r="DS288" s="1508" t="s">
        <v>1890</v>
      </c>
      <c r="DT288" s="1233" t="s">
        <v>1890</v>
      </c>
      <c r="DU288" s="1233" t="s">
        <v>1890</v>
      </c>
      <c r="DV288" s="1233" t="s">
        <v>1890</v>
      </c>
      <c r="DW288" s="1233" t="s">
        <v>1890</v>
      </c>
      <c r="DX288" s="1233" t="s">
        <v>1890</v>
      </c>
      <c r="DY288" s="1233" t="s">
        <v>1890</v>
      </c>
    </row>
    <row r="289" spans="2:129" x14ac:dyDescent="0.25">
      <c r="B289" s="1668"/>
      <c r="C289" s="1505" t="s">
        <v>1629</v>
      </c>
      <c r="D289" s="1439" t="s">
        <v>1761</v>
      </c>
      <c r="E289" s="1267" t="s">
        <v>831</v>
      </c>
      <c r="F289" s="1438" t="s">
        <v>1890</v>
      </c>
      <c r="G289" s="1438" t="s">
        <v>1890</v>
      </c>
      <c r="H289" s="1439" t="s">
        <v>84</v>
      </c>
      <c r="I289" s="1476" t="s">
        <v>1890</v>
      </c>
      <c r="J289" s="1477" t="s">
        <v>1890</v>
      </c>
      <c r="K289" s="1477" t="s">
        <v>1890</v>
      </c>
      <c r="L289" s="1477" t="s">
        <v>1890</v>
      </c>
      <c r="M289" s="1477" t="s">
        <v>1890</v>
      </c>
      <c r="N289" s="1509" t="s">
        <v>1890</v>
      </c>
      <c r="O289" s="1509">
        <v>3.5000000000000003E-2</v>
      </c>
      <c r="P289" s="1509">
        <v>3.5000000000000003E-2</v>
      </c>
      <c r="Q289" s="1509">
        <v>3.5000000000000003E-2</v>
      </c>
      <c r="R289" s="1509">
        <v>3.5000000000000003E-2</v>
      </c>
      <c r="S289" s="1509">
        <v>3.5000000000000003E-2</v>
      </c>
      <c r="T289" s="1509">
        <v>3.5000000000000003E-2</v>
      </c>
      <c r="U289" s="1509">
        <v>3.5000000000000003E-2</v>
      </c>
      <c r="V289" s="1509">
        <v>3.5000000000000003E-2</v>
      </c>
      <c r="W289" s="1509">
        <v>3.5000000000000003E-2</v>
      </c>
      <c r="X289" s="1509">
        <v>3.5000000000000003E-2</v>
      </c>
      <c r="Y289" s="1509">
        <v>3.5000000000000003E-2</v>
      </c>
      <c r="Z289" s="1509">
        <v>3.5000000000000003E-2</v>
      </c>
      <c r="AA289" s="1509">
        <v>3.5000000000000003E-2</v>
      </c>
      <c r="AB289" s="1509">
        <v>3.5000000000000003E-2</v>
      </c>
      <c r="AC289" s="1509">
        <v>3.5000000000000003E-2</v>
      </c>
      <c r="AD289" s="1509">
        <v>3.5000000000000003E-2</v>
      </c>
      <c r="AE289" s="1509">
        <v>3.5000000000000003E-2</v>
      </c>
      <c r="AF289" s="1509">
        <v>3.5000000000000003E-2</v>
      </c>
      <c r="AG289" s="1509">
        <v>3.5000000000000003E-2</v>
      </c>
      <c r="AH289" s="1509">
        <v>3.5000000000000003E-2</v>
      </c>
      <c r="AI289" s="1509">
        <v>3.5000000000000003E-2</v>
      </c>
      <c r="AJ289" s="1509">
        <v>3.5000000000000003E-2</v>
      </c>
      <c r="AK289" s="1509">
        <v>3.5000000000000003E-2</v>
      </c>
      <c r="AL289" s="1509">
        <v>3.5000000000000003E-2</v>
      </c>
      <c r="AM289" s="1509">
        <v>3.5000000000000003E-2</v>
      </c>
      <c r="AN289" s="1509">
        <v>3.5000000000000003E-2</v>
      </c>
      <c r="AO289" s="1509">
        <v>3.5000000000000003E-2</v>
      </c>
      <c r="AP289" s="1509">
        <v>3.5000000000000003E-2</v>
      </c>
      <c r="AQ289" s="1509">
        <v>3.5000000000000003E-2</v>
      </c>
      <c r="AR289" s="1509">
        <v>3.5000000000000003E-2</v>
      </c>
      <c r="AS289" s="1509">
        <v>0.03</v>
      </c>
      <c r="AT289" s="1509">
        <v>0.03</v>
      </c>
      <c r="AU289" s="1509">
        <v>0.03</v>
      </c>
      <c r="AV289" s="1509">
        <v>0.03</v>
      </c>
      <c r="AW289" s="1509">
        <v>0.03</v>
      </c>
      <c r="AX289" s="1509">
        <v>0.03</v>
      </c>
      <c r="AY289" s="1509">
        <v>0.03</v>
      </c>
      <c r="AZ289" s="1509">
        <v>0.03</v>
      </c>
      <c r="BA289" s="1509">
        <v>0.03</v>
      </c>
      <c r="BB289" s="1509">
        <v>0.03</v>
      </c>
      <c r="BC289" s="1509">
        <v>0.03</v>
      </c>
      <c r="BD289" s="1509">
        <v>0.03</v>
      </c>
      <c r="BE289" s="1509">
        <v>0.03</v>
      </c>
      <c r="BF289" s="1509">
        <v>0.03</v>
      </c>
      <c r="BG289" s="1509">
        <v>0.03</v>
      </c>
      <c r="BH289" s="1509">
        <v>0.03</v>
      </c>
      <c r="BI289" s="1509">
        <v>0.03</v>
      </c>
      <c r="BJ289" s="1509">
        <v>0.03</v>
      </c>
      <c r="BK289" s="1509">
        <v>0.03</v>
      </c>
      <c r="BL289" s="1509">
        <v>0.03</v>
      </c>
      <c r="BM289" s="1509">
        <v>0.03</v>
      </c>
      <c r="BN289" s="1509">
        <v>0.03</v>
      </c>
      <c r="BO289" s="1509">
        <v>0.03</v>
      </c>
      <c r="BP289" s="1509">
        <v>0.03</v>
      </c>
      <c r="BQ289" s="1509">
        <v>0.03</v>
      </c>
      <c r="BR289" s="1509">
        <v>0.03</v>
      </c>
      <c r="BS289" s="1509">
        <v>0.03</v>
      </c>
      <c r="BT289" s="1509">
        <v>0.03</v>
      </c>
      <c r="BU289" s="1509">
        <v>0.03</v>
      </c>
      <c r="BV289" s="1509">
        <v>0.03</v>
      </c>
      <c r="BW289" s="1509">
        <v>0.03</v>
      </c>
      <c r="BX289" s="1509">
        <v>0.03</v>
      </c>
      <c r="BY289" s="1509">
        <v>0.03</v>
      </c>
      <c r="BZ289" s="1509">
        <v>0.03</v>
      </c>
      <c r="CA289" s="1509">
        <v>0.03</v>
      </c>
      <c r="CB289" s="1509">
        <v>0.03</v>
      </c>
      <c r="CC289" s="1509">
        <v>0.03</v>
      </c>
      <c r="CD289" s="1509">
        <v>0.03</v>
      </c>
      <c r="CE289" s="1509">
        <v>0.03</v>
      </c>
      <c r="CF289" s="1509">
        <v>0.03</v>
      </c>
      <c r="CG289" s="1509">
        <v>0.03</v>
      </c>
      <c r="CH289" s="1509">
        <v>0.03</v>
      </c>
      <c r="CI289" s="1509">
        <v>0.03</v>
      </c>
      <c r="CJ289" s="1509">
        <v>0.03</v>
      </c>
      <c r="CK289" s="1509">
        <v>0.03</v>
      </c>
      <c r="CL289" s="1509">
        <v>2.5000000000000001E-2</v>
      </c>
      <c r="CM289" s="1509">
        <v>2.5000000000000001E-2</v>
      </c>
      <c r="CN289" s="1509">
        <v>2.5000000000000001E-2</v>
      </c>
      <c r="CO289" s="1509">
        <v>2.5000000000000001E-2</v>
      </c>
      <c r="CP289" s="1510">
        <v>2.5000000000000001E-2</v>
      </c>
      <c r="CQ289" s="1508" t="s">
        <v>1890</v>
      </c>
      <c r="CR289" s="1508" t="s">
        <v>1890</v>
      </c>
      <c r="CS289" s="1508" t="s">
        <v>1890</v>
      </c>
      <c r="CT289" s="1508" t="s">
        <v>1890</v>
      </c>
      <c r="CU289" s="1508" t="s">
        <v>1890</v>
      </c>
      <c r="CV289" s="1508" t="s">
        <v>1890</v>
      </c>
      <c r="CW289" s="1508" t="s">
        <v>1890</v>
      </c>
      <c r="CX289" s="1508" t="s">
        <v>1890</v>
      </c>
      <c r="CY289" s="1508" t="s">
        <v>1890</v>
      </c>
      <c r="CZ289" s="1508" t="s">
        <v>1890</v>
      </c>
      <c r="DA289" s="1508" t="s">
        <v>1890</v>
      </c>
      <c r="DB289" s="1508" t="s">
        <v>1890</v>
      </c>
      <c r="DC289" s="1508" t="s">
        <v>1890</v>
      </c>
      <c r="DD289" s="1508" t="s">
        <v>1890</v>
      </c>
      <c r="DE289" s="1508" t="s">
        <v>1890</v>
      </c>
      <c r="DF289" s="1508" t="s">
        <v>1890</v>
      </c>
      <c r="DG289" s="1508" t="s">
        <v>1890</v>
      </c>
      <c r="DH289" s="1508" t="s">
        <v>1890</v>
      </c>
      <c r="DI289" s="1508" t="s">
        <v>1890</v>
      </c>
      <c r="DJ289" s="1508" t="s">
        <v>1890</v>
      </c>
      <c r="DK289" s="1508" t="s">
        <v>1890</v>
      </c>
      <c r="DL289" s="1508" t="s">
        <v>1890</v>
      </c>
      <c r="DM289" s="1508" t="s">
        <v>1890</v>
      </c>
      <c r="DN289" s="1508" t="s">
        <v>1890</v>
      </c>
      <c r="DO289" s="1508" t="s">
        <v>1890</v>
      </c>
      <c r="DP289" s="1508" t="s">
        <v>1890</v>
      </c>
      <c r="DQ289" s="1508" t="s">
        <v>1890</v>
      </c>
      <c r="DR289" s="1508" t="s">
        <v>1890</v>
      </c>
      <c r="DS289" s="1508" t="s">
        <v>1890</v>
      </c>
      <c r="DT289" s="1233" t="s">
        <v>1890</v>
      </c>
      <c r="DU289" s="1233" t="s">
        <v>1890</v>
      </c>
      <c r="DV289" s="1233" t="s">
        <v>1890</v>
      </c>
      <c r="DW289" s="1233" t="s">
        <v>1890</v>
      </c>
      <c r="DX289" s="1233" t="s">
        <v>1890</v>
      </c>
      <c r="DY289" s="1233" t="s">
        <v>1890</v>
      </c>
    </row>
    <row r="290" spans="2:129" x14ac:dyDescent="0.25">
      <c r="B290" s="1668"/>
      <c r="C290" s="1505" t="s">
        <v>1629</v>
      </c>
      <c r="D290" s="1439" t="s">
        <v>1761</v>
      </c>
      <c r="E290" s="1267" t="s">
        <v>814</v>
      </c>
      <c r="F290" s="1438" t="s">
        <v>1890</v>
      </c>
      <c r="G290" s="1438" t="s">
        <v>1890</v>
      </c>
      <c r="H290" s="1439" t="s">
        <v>84</v>
      </c>
      <c r="I290" s="1476" t="s">
        <v>1890</v>
      </c>
      <c r="J290" s="1477" t="s">
        <v>1890</v>
      </c>
      <c r="K290" s="1477" t="s">
        <v>1890</v>
      </c>
      <c r="L290" s="1477" t="s">
        <v>1890</v>
      </c>
      <c r="M290" s="1477" t="s">
        <v>1890</v>
      </c>
      <c r="N290" s="1509" t="s">
        <v>1890</v>
      </c>
      <c r="O290" s="1509">
        <v>0.96618357487922713</v>
      </c>
      <c r="P290" s="1509">
        <v>0.93351070036640305</v>
      </c>
      <c r="Q290" s="1509">
        <v>0.90194270566802237</v>
      </c>
      <c r="R290" s="1509">
        <v>0.87144222769857238</v>
      </c>
      <c r="S290" s="1509">
        <v>0.84197316685852408</v>
      </c>
      <c r="T290" s="1509">
        <v>0.81350064430775282</v>
      </c>
      <c r="U290" s="1509">
        <v>0.78599096068381924</v>
      </c>
      <c r="V290" s="1509">
        <v>0.75941155621625056</v>
      </c>
      <c r="W290" s="1509">
        <v>0.73373097218961414</v>
      </c>
      <c r="X290" s="1509">
        <v>0.70891881370977217</v>
      </c>
      <c r="Y290" s="1509">
        <v>0.68494571372924851</v>
      </c>
      <c r="Z290" s="1509">
        <v>0.66178329828912907</v>
      </c>
      <c r="AA290" s="1509">
        <v>0.63940415293635666</v>
      </c>
      <c r="AB290" s="1509">
        <v>0.61778179027667313</v>
      </c>
      <c r="AC290" s="1509">
        <v>0.59689061862480497</v>
      </c>
      <c r="AD290" s="1509">
        <v>0.57670591171478747</v>
      </c>
      <c r="AE290" s="1509">
        <v>0.55720377943457733</v>
      </c>
      <c r="AF290" s="1509">
        <v>0.53836113955031628</v>
      </c>
      <c r="AG290" s="1509">
        <v>0.520155690386779</v>
      </c>
      <c r="AH290" s="1509">
        <v>0.50256588443167061</v>
      </c>
      <c r="AI290" s="1509">
        <v>0.48557090283253201</v>
      </c>
      <c r="AJ290" s="1509">
        <v>0.46915063075606961</v>
      </c>
      <c r="AK290" s="1509">
        <v>0.45328563358074364</v>
      </c>
      <c r="AL290" s="1509">
        <v>0.43795713389443836</v>
      </c>
      <c r="AM290" s="1509">
        <v>0.42314698926998878</v>
      </c>
      <c r="AN290" s="1509">
        <v>0.40883767079225974</v>
      </c>
      <c r="AO290" s="1509">
        <v>0.39501224231136212</v>
      </c>
      <c r="AP290" s="1509">
        <v>0.38165434039745133</v>
      </c>
      <c r="AQ290" s="1509">
        <v>0.36874815497338298</v>
      </c>
      <c r="AR290" s="1509">
        <v>0.35627841060230242</v>
      </c>
      <c r="AS290" s="1509">
        <v>0.3459013695167984</v>
      </c>
      <c r="AT290" s="1509">
        <v>0.33582657234640623</v>
      </c>
      <c r="AU290" s="1509">
        <v>0.32604521587029728</v>
      </c>
      <c r="AV290" s="1509">
        <v>0.31654875327213333</v>
      </c>
      <c r="AW290" s="1509">
        <v>0.30732888667197411</v>
      </c>
      <c r="AX290" s="1509">
        <v>0.29837755987570302</v>
      </c>
      <c r="AY290" s="1509">
        <v>0.28968695133563405</v>
      </c>
      <c r="AZ290" s="1509">
        <v>0.28124946731614947</v>
      </c>
      <c r="BA290" s="1509">
        <v>0.27305773525839755</v>
      </c>
      <c r="BB290" s="1509">
        <v>0.26510459733825009</v>
      </c>
      <c r="BC290" s="1509">
        <v>0.25738310421189325</v>
      </c>
      <c r="BD290" s="1509">
        <v>0.24988650894358566</v>
      </c>
      <c r="BE290" s="1509">
        <v>0.24260826111027742</v>
      </c>
      <c r="BF290" s="1509">
        <v>0.23554200107793916</v>
      </c>
      <c r="BG290" s="1509">
        <v>0.22868155444460117</v>
      </c>
      <c r="BH290" s="1509">
        <v>0.22202092664524387</v>
      </c>
      <c r="BI290" s="1509">
        <v>0.215554297713829</v>
      </c>
      <c r="BJ290" s="1509">
        <v>0.20927601719789227</v>
      </c>
      <c r="BK290" s="1509">
        <v>0.20318059922125464</v>
      </c>
      <c r="BL290" s="1509">
        <v>0.19726271769053846</v>
      </c>
      <c r="BM290" s="1509">
        <v>0.19151720164129948</v>
      </c>
      <c r="BN290" s="1509">
        <v>0.18593903071970824</v>
      </c>
      <c r="BO290" s="1509">
        <v>0.18052333079583327</v>
      </c>
      <c r="BP290" s="1509">
        <v>0.17526536970469248</v>
      </c>
      <c r="BQ290" s="1509">
        <v>0.17016055311135189</v>
      </c>
      <c r="BR290" s="1509">
        <v>0.16520442049645817</v>
      </c>
      <c r="BS290" s="1509">
        <v>0.16039264125869726</v>
      </c>
      <c r="BT290" s="1509">
        <v>0.15572101093077401</v>
      </c>
      <c r="BU290" s="1509">
        <v>0.15118544750560586</v>
      </c>
      <c r="BV290" s="1509">
        <v>0.14678198786952024</v>
      </c>
      <c r="BW290" s="1509">
        <v>0.14250678433934003</v>
      </c>
      <c r="BX290" s="1509">
        <v>0.13835610130033013</v>
      </c>
      <c r="BY290" s="1509">
        <v>0.13432631194206807</v>
      </c>
      <c r="BZ290" s="1509">
        <v>0.13041389508938647</v>
      </c>
      <c r="CA290" s="1509">
        <v>0.12661543212561796</v>
      </c>
      <c r="CB290" s="1509">
        <v>0.12292760400545433</v>
      </c>
      <c r="CC290" s="1509">
        <v>0.11934718835481004</v>
      </c>
      <c r="CD290" s="1509">
        <v>0.11587105665515537</v>
      </c>
      <c r="CE290" s="1509">
        <v>0.11249617150985959</v>
      </c>
      <c r="CF290" s="1509">
        <v>0.10921958399015494</v>
      </c>
      <c r="CG290" s="1509">
        <v>0.10603843105840287</v>
      </c>
      <c r="CH290" s="1509">
        <v>0.10294993306641054</v>
      </c>
      <c r="CI290" s="1509">
        <v>9.9951391326612168E-2</v>
      </c>
      <c r="CJ290" s="1509">
        <v>9.7040185753992411E-2</v>
      </c>
      <c r="CK290" s="1509">
        <v>9.4213772576691654E-2</v>
      </c>
      <c r="CL290" s="1509">
        <v>9.1915875684577236E-2</v>
      </c>
      <c r="CM290" s="1509">
        <v>8.9674025058124135E-2</v>
      </c>
      <c r="CN290" s="1509">
        <v>8.7486853715243049E-2</v>
      </c>
      <c r="CO290" s="1509">
        <v>8.5353028014871282E-2</v>
      </c>
      <c r="CP290" s="1510">
        <v>8.3271246843776875E-2</v>
      </c>
      <c r="CQ290" s="1508" t="s">
        <v>1890</v>
      </c>
      <c r="CR290" s="1508" t="s">
        <v>1890</v>
      </c>
      <c r="CS290" s="1508" t="s">
        <v>1890</v>
      </c>
      <c r="CT290" s="1508" t="s">
        <v>1890</v>
      </c>
      <c r="CU290" s="1508" t="s">
        <v>1890</v>
      </c>
      <c r="CV290" s="1508" t="s">
        <v>1890</v>
      </c>
      <c r="CW290" s="1508" t="s">
        <v>1890</v>
      </c>
      <c r="CX290" s="1508" t="s">
        <v>1890</v>
      </c>
      <c r="CY290" s="1508" t="s">
        <v>1890</v>
      </c>
      <c r="CZ290" s="1508" t="s">
        <v>1890</v>
      </c>
      <c r="DA290" s="1508" t="s">
        <v>1890</v>
      </c>
      <c r="DB290" s="1508" t="s">
        <v>1890</v>
      </c>
      <c r="DC290" s="1508" t="s">
        <v>1890</v>
      </c>
      <c r="DD290" s="1508" t="s">
        <v>1890</v>
      </c>
      <c r="DE290" s="1508" t="s">
        <v>1890</v>
      </c>
      <c r="DF290" s="1508" t="s">
        <v>1890</v>
      </c>
      <c r="DG290" s="1508" t="s">
        <v>1890</v>
      </c>
      <c r="DH290" s="1508" t="s">
        <v>1890</v>
      </c>
      <c r="DI290" s="1508" t="s">
        <v>1890</v>
      </c>
      <c r="DJ290" s="1508" t="s">
        <v>1890</v>
      </c>
      <c r="DK290" s="1508" t="s">
        <v>1890</v>
      </c>
      <c r="DL290" s="1508" t="s">
        <v>1890</v>
      </c>
      <c r="DM290" s="1508" t="s">
        <v>1890</v>
      </c>
      <c r="DN290" s="1508" t="s">
        <v>1890</v>
      </c>
      <c r="DO290" s="1508" t="s">
        <v>1890</v>
      </c>
      <c r="DP290" s="1508" t="s">
        <v>1890</v>
      </c>
      <c r="DQ290" s="1508" t="s">
        <v>1890</v>
      </c>
      <c r="DR290" s="1508" t="s">
        <v>1890</v>
      </c>
      <c r="DS290" s="1508" t="s">
        <v>1890</v>
      </c>
      <c r="DT290" s="1233" t="s">
        <v>1890</v>
      </c>
      <c r="DU290" s="1233" t="s">
        <v>1890</v>
      </c>
      <c r="DV290" s="1233" t="s">
        <v>1890</v>
      </c>
      <c r="DW290" s="1233" t="s">
        <v>1890</v>
      </c>
      <c r="DX290" s="1233" t="s">
        <v>1890</v>
      </c>
      <c r="DY290" s="1233" t="s">
        <v>1890</v>
      </c>
    </row>
    <row r="291" spans="2:129" x14ac:dyDescent="0.25">
      <c r="B291" s="1668"/>
      <c r="C291" s="1505" t="s">
        <v>1629</v>
      </c>
      <c r="D291" s="1439" t="s">
        <v>1761</v>
      </c>
      <c r="E291" s="1267" t="s">
        <v>815</v>
      </c>
      <c r="F291" s="1438" t="s">
        <v>816</v>
      </c>
      <c r="G291" s="1438" t="s">
        <v>1890</v>
      </c>
      <c r="H291" s="1439" t="s">
        <v>817</v>
      </c>
      <c r="I291" s="1476" t="s">
        <v>1890</v>
      </c>
      <c r="J291" s="1477" t="s">
        <v>1890</v>
      </c>
      <c r="K291" s="1477" t="s">
        <v>1890</v>
      </c>
      <c r="L291" s="1477" t="s">
        <v>1890</v>
      </c>
      <c r="M291" s="1477" t="s">
        <v>1890</v>
      </c>
      <c r="N291" s="1509" t="s">
        <v>1890</v>
      </c>
      <c r="O291" s="1509" t="s">
        <v>1890</v>
      </c>
      <c r="P291" s="1509" t="s">
        <v>1890</v>
      </c>
      <c r="Q291" s="1509" t="s">
        <v>1890</v>
      </c>
      <c r="R291" s="1509" t="s">
        <v>1890</v>
      </c>
      <c r="S291" s="1509" t="s">
        <v>1890</v>
      </c>
      <c r="T291" s="1509" t="s">
        <v>1890</v>
      </c>
      <c r="U291" s="1509" t="s">
        <v>1890</v>
      </c>
      <c r="V291" s="1509" t="s">
        <v>1890</v>
      </c>
      <c r="W291" s="1509" t="s">
        <v>1890</v>
      </c>
      <c r="X291" s="1509" t="s">
        <v>1890</v>
      </c>
      <c r="Y291" s="1509" t="s">
        <v>1890</v>
      </c>
      <c r="Z291" s="1509" t="s">
        <v>1890</v>
      </c>
      <c r="AA291" s="1509" t="s">
        <v>1890</v>
      </c>
      <c r="AB291" s="1509" t="s">
        <v>1890</v>
      </c>
      <c r="AC291" s="1509" t="s">
        <v>1890</v>
      </c>
      <c r="AD291" s="1509" t="s">
        <v>1890</v>
      </c>
      <c r="AE291" s="1509" t="s">
        <v>1890</v>
      </c>
      <c r="AF291" s="1509" t="s">
        <v>1890</v>
      </c>
      <c r="AG291" s="1509" t="s">
        <v>1890</v>
      </c>
      <c r="AH291" s="1509" t="s">
        <v>1890</v>
      </c>
      <c r="AI291" s="1509" t="s">
        <v>1890</v>
      </c>
      <c r="AJ291" s="1509" t="s">
        <v>1890</v>
      </c>
      <c r="AK291" s="1509" t="s">
        <v>1890</v>
      </c>
      <c r="AL291" s="1509" t="s">
        <v>1890</v>
      </c>
      <c r="AM291" s="1509" t="s">
        <v>1890</v>
      </c>
      <c r="AN291" s="1509" t="s">
        <v>1890</v>
      </c>
      <c r="AO291" s="1509" t="s">
        <v>1890</v>
      </c>
      <c r="AP291" s="1509" t="s">
        <v>1890</v>
      </c>
      <c r="AQ291" s="1509" t="s">
        <v>1890</v>
      </c>
      <c r="AR291" s="1509" t="s">
        <v>1890</v>
      </c>
      <c r="AS291" s="1509" t="s">
        <v>1890</v>
      </c>
      <c r="AT291" s="1509" t="s">
        <v>1890</v>
      </c>
      <c r="AU291" s="1509" t="s">
        <v>1890</v>
      </c>
      <c r="AV291" s="1509" t="s">
        <v>1890</v>
      </c>
      <c r="AW291" s="1509" t="s">
        <v>1890</v>
      </c>
      <c r="AX291" s="1509" t="s">
        <v>1890</v>
      </c>
      <c r="AY291" s="1509" t="s">
        <v>1890</v>
      </c>
      <c r="AZ291" s="1509" t="s">
        <v>1890</v>
      </c>
      <c r="BA291" s="1509" t="s">
        <v>1890</v>
      </c>
      <c r="BB291" s="1509" t="s">
        <v>1890</v>
      </c>
      <c r="BC291" s="1509" t="s">
        <v>1890</v>
      </c>
      <c r="BD291" s="1509" t="s">
        <v>1890</v>
      </c>
      <c r="BE291" s="1509" t="s">
        <v>1890</v>
      </c>
      <c r="BF291" s="1509" t="s">
        <v>1890</v>
      </c>
      <c r="BG291" s="1509" t="s">
        <v>1890</v>
      </c>
      <c r="BH291" s="1509" t="s">
        <v>1890</v>
      </c>
      <c r="BI291" s="1509" t="s">
        <v>1890</v>
      </c>
      <c r="BJ291" s="1509" t="s">
        <v>1890</v>
      </c>
      <c r="BK291" s="1509" t="s">
        <v>1890</v>
      </c>
      <c r="BL291" s="1509" t="s">
        <v>1890</v>
      </c>
      <c r="BM291" s="1509" t="s">
        <v>1890</v>
      </c>
      <c r="BN291" s="1509" t="s">
        <v>1890</v>
      </c>
      <c r="BO291" s="1509" t="s">
        <v>1890</v>
      </c>
      <c r="BP291" s="1509" t="s">
        <v>1890</v>
      </c>
      <c r="BQ291" s="1509" t="s">
        <v>1890</v>
      </c>
      <c r="BR291" s="1509" t="s">
        <v>1890</v>
      </c>
      <c r="BS291" s="1509" t="s">
        <v>1890</v>
      </c>
      <c r="BT291" s="1509" t="s">
        <v>1890</v>
      </c>
      <c r="BU291" s="1509" t="s">
        <v>1890</v>
      </c>
      <c r="BV291" s="1509" t="s">
        <v>1890</v>
      </c>
      <c r="BW291" s="1509" t="s">
        <v>1890</v>
      </c>
      <c r="BX291" s="1509" t="s">
        <v>1890</v>
      </c>
      <c r="BY291" s="1509" t="s">
        <v>1890</v>
      </c>
      <c r="BZ291" s="1509" t="s">
        <v>1890</v>
      </c>
      <c r="CA291" s="1509" t="s">
        <v>1890</v>
      </c>
      <c r="CB291" s="1509" t="s">
        <v>1890</v>
      </c>
      <c r="CC291" s="1509" t="s">
        <v>1890</v>
      </c>
      <c r="CD291" s="1509" t="s">
        <v>1890</v>
      </c>
      <c r="CE291" s="1509" t="s">
        <v>1890</v>
      </c>
      <c r="CF291" s="1509" t="s">
        <v>1890</v>
      </c>
      <c r="CG291" s="1509" t="s">
        <v>1890</v>
      </c>
      <c r="CH291" s="1509" t="s">
        <v>1890</v>
      </c>
      <c r="CI291" s="1509" t="s">
        <v>1890</v>
      </c>
      <c r="CJ291" s="1509" t="s">
        <v>1890</v>
      </c>
      <c r="CK291" s="1509" t="s">
        <v>1890</v>
      </c>
      <c r="CL291" s="1509" t="s">
        <v>1890</v>
      </c>
      <c r="CM291" s="1509" t="s">
        <v>1890</v>
      </c>
      <c r="CN291" s="1509" t="s">
        <v>1890</v>
      </c>
      <c r="CO291" s="1509" t="s">
        <v>1890</v>
      </c>
      <c r="CP291" s="1510" t="s">
        <v>1890</v>
      </c>
      <c r="CQ291" s="1508" t="s">
        <v>1890</v>
      </c>
      <c r="CR291" s="1508" t="s">
        <v>1890</v>
      </c>
      <c r="CS291" s="1508" t="s">
        <v>1890</v>
      </c>
      <c r="CT291" s="1508" t="s">
        <v>1890</v>
      </c>
      <c r="CU291" s="1508" t="s">
        <v>1890</v>
      </c>
      <c r="CV291" s="1508" t="s">
        <v>1890</v>
      </c>
      <c r="CW291" s="1508" t="s">
        <v>1890</v>
      </c>
      <c r="CX291" s="1508" t="s">
        <v>1890</v>
      </c>
      <c r="CY291" s="1508" t="s">
        <v>1890</v>
      </c>
      <c r="CZ291" s="1508" t="s">
        <v>1890</v>
      </c>
      <c r="DA291" s="1508" t="s">
        <v>1890</v>
      </c>
      <c r="DB291" s="1508" t="s">
        <v>1890</v>
      </c>
      <c r="DC291" s="1508" t="s">
        <v>1890</v>
      </c>
      <c r="DD291" s="1508" t="s">
        <v>1890</v>
      </c>
      <c r="DE291" s="1508" t="s">
        <v>1890</v>
      </c>
      <c r="DF291" s="1508" t="s">
        <v>1890</v>
      </c>
      <c r="DG291" s="1508" t="s">
        <v>1890</v>
      </c>
      <c r="DH291" s="1508" t="s">
        <v>1890</v>
      </c>
      <c r="DI291" s="1508" t="s">
        <v>1890</v>
      </c>
      <c r="DJ291" s="1508" t="s">
        <v>1890</v>
      </c>
      <c r="DK291" s="1508" t="s">
        <v>1890</v>
      </c>
      <c r="DL291" s="1508" t="s">
        <v>1890</v>
      </c>
      <c r="DM291" s="1508" t="s">
        <v>1890</v>
      </c>
      <c r="DN291" s="1508" t="s">
        <v>1890</v>
      </c>
      <c r="DO291" s="1508" t="s">
        <v>1890</v>
      </c>
      <c r="DP291" s="1508" t="s">
        <v>1890</v>
      </c>
      <c r="DQ291" s="1508" t="s">
        <v>1890</v>
      </c>
      <c r="DR291" s="1508" t="s">
        <v>1890</v>
      </c>
      <c r="DS291" s="1508" t="s">
        <v>1890</v>
      </c>
      <c r="DT291" s="1233" t="s">
        <v>1890</v>
      </c>
      <c r="DU291" s="1233" t="s">
        <v>1890</v>
      </c>
      <c r="DV291" s="1233" t="s">
        <v>1890</v>
      </c>
      <c r="DW291" s="1233" t="s">
        <v>1890</v>
      </c>
      <c r="DX291" s="1233" t="s">
        <v>1890</v>
      </c>
      <c r="DY291" s="1233" t="s">
        <v>1890</v>
      </c>
    </row>
    <row r="292" spans="2:129" x14ac:dyDescent="0.25">
      <c r="B292" s="1668"/>
      <c r="C292" s="1505" t="s">
        <v>1629</v>
      </c>
      <c r="D292" s="1439" t="s">
        <v>1761</v>
      </c>
      <c r="E292" s="1267" t="s">
        <v>815</v>
      </c>
      <c r="F292" s="1438" t="s">
        <v>818</v>
      </c>
      <c r="G292" s="1438" t="s">
        <v>1890</v>
      </c>
      <c r="H292" s="1439" t="s">
        <v>817</v>
      </c>
      <c r="I292" s="1476" t="s">
        <v>1890</v>
      </c>
      <c r="J292" s="1477" t="s">
        <v>1890</v>
      </c>
      <c r="K292" s="1477" t="s">
        <v>1890</v>
      </c>
      <c r="L292" s="1477" t="s">
        <v>1890</v>
      </c>
      <c r="M292" s="1477" t="s">
        <v>1890</v>
      </c>
      <c r="N292" s="1509" t="s">
        <v>1890</v>
      </c>
      <c r="O292" s="1509" t="s">
        <v>1890</v>
      </c>
      <c r="P292" s="1509" t="s">
        <v>1890</v>
      </c>
      <c r="Q292" s="1509" t="s">
        <v>1890</v>
      </c>
      <c r="R292" s="1509" t="s">
        <v>1890</v>
      </c>
      <c r="S292" s="1509" t="s">
        <v>1890</v>
      </c>
      <c r="T292" s="1509" t="s">
        <v>1890</v>
      </c>
      <c r="U292" s="1509" t="s">
        <v>1890</v>
      </c>
      <c r="V292" s="1509" t="s">
        <v>1890</v>
      </c>
      <c r="W292" s="1509" t="s">
        <v>1890</v>
      </c>
      <c r="X292" s="1509" t="s">
        <v>1890</v>
      </c>
      <c r="Y292" s="1509" t="s">
        <v>1890</v>
      </c>
      <c r="Z292" s="1509" t="s">
        <v>1890</v>
      </c>
      <c r="AA292" s="1509" t="s">
        <v>1890</v>
      </c>
      <c r="AB292" s="1509" t="s">
        <v>1890</v>
      </c>
      <c r="AC292" s="1509" t="s">
        <v>1890</v>
      </c>
      <c r="AD292" s="1509" t="s">
        <v>1890</v>
      </c>
      <c r="AE292" s="1509" t="s">
        <v>1890</v>
      </c>
      <c r="AF292" s="1509" t="s">
        <v>1890</v>
      </c>
      <c r="AG292" s="1509" t="s">
        <v>1890</v>
      </c>
      <c r="AH292" s="1509" t="s">
        <v>1890</v>
      </c>
      <c r="AI292" s="1509" t="s">
        <v>1890</v>
      </c>
      <c r="AJ292" s="1509" t="s">
        <v>1890</v>
      </c>
      <c r="AK292" s="1509" t="s">
        <v>1890</v>
      </c>
      <c r="AL292" s="1509" t="s">
        <v>1890</v>
      </c>
      <c r="AM292" s="1509" t="s">
        <v>1890</v>
      </c>
      <c r="AN292" s="1509" t="s">
        <v>1890</v>
      </c>
      <c r="AO292" s="1509" t="s">
        <v>1890</v>
      </c>
      <c r="AP292" s="1509" t="s">
        <v>1890</v>
      </c>
      <c r="AQ292" s="1509" t="s">
        <v>1890</v>
      </c>
      <c r="AR292" s="1509" t="s">
        <v>1890</v>
      </c>
      <c r="AS292" s="1509" t="s">
        <v>1890</v>
      </c>
      <c r="AT292" s="1509" t="s">
        <v>1890</v>
      </c>
      <c r="AU292" s="1509" t="s">
        <v>1890</v>
      </c>
      <c r="AV292" s="1509" t="s">
        <v>1890</v>
      </c>
      <c r="AW292" s="1509" t="s">
        <v>1890</v>
      </c>
      <c r="AX292" s="1509" t="s">
        <v>1890</v>
      </c>
      <c r="AY292" s="1509" t="s">
        <v>1890</v>
      </c>
      <c r="AZ292" s="1509" t="s">
        <v>1890</v>
      </c>
      <c r="BA292" s="1509" t="s">
        <v>1890</v>
      </c>
      <c r="BB292" s="1509" t="s">
        <v>1890</v>
      </c>
      <c r="BC292" s="1509" t="s">
        <v>1890</v>
      </c>
      <c r="BD292" s="1509" t="s">
        <v>1890</v>
      </c>
      <c r="BE292" s="1509" t="s">
        <v>1890</v>
      </c>
      <c r="BF292" s="1509" t="s">
        <v>1890</v>
      </c>
      <c r="BG292" s="1509" t="s">
        <v>1890</v>
      </c>
      <c r="BH292" s="1509" t="s">
        <v>1890</v>
      </c>
      <c r="BI292" s="1509" t="s">
        <v>1890</v>
      </c>
      <c r="BJ292" s="1509" t="s">
        <v>1890</v>
      </c>
      <c r="BK292" s="1509" t="s">
        <v>1890</v>
      </c>
      <c r="BL292" s="1509" t="s">
        <v>1890</v>
      </c>
      <c r="BM292" s="1509" t="s">
        <v>1890</v>
      </c>
      <c r="BN292" s="1509" t="s">
        <v>1890</v>
      </c>
      <c r="BO292" s="1509" t="s">
        <v>1890</v>
      </c>
      <c r="BP292" s="1509" t="s">
        <v>1890</v>
      </c>
      <c r="BQ292" s="1509" t="s">
        <v>1890</v>
      </c>
      <c r="BR292" s="1509" t="s">
        <v>1890</v>
      </c>
      <c r="BS292" s="1509" t="s">
        <v>1890</v>
      </c>
      <c r="BT292" s="1509" t="s">
        <v>1890</v>
      </c>
      <c r="BU292" s="1509" t="s">
        <v>1890</v>
      </c>
      <c r="BV292" s="1509" t="s">
        <v>1890</v>
      </c>
      <c r="BW292" s="1509" t="s">
        <v>1890</v>
      </c>
      <c r="BX292" s="1509" t="s">
        <v>1890</v>
      </c>
      <c r="BY292" s="1509" t="s">
        <v>1890</v>
      </c>
      <c r="BZ292" s="1509" t="s">
        <v>1890</v>
      </c>
      <c r="CA292" s="1509" t="s">
        <v>1890</v>
      </c>
      <c r="CB292" s="1509" t="s">
        <v>1890</v>
      </c>
      <c r="CC292" s="1509" t="s">
        <v>1890</v>
      </c>
      <c r="CD292" s="1509" t="s">
        <v>1890</v>
      </c>
      <c r="CE292" s="1509" t="s">
        <v>1890</v>
      </c>
      <c r="CF292" s="1509" t="s">
        <v>1890</v>
      </c>
      <c r="CG292" s="1509" t="s">
        <v>1890</v>
      </c>
      <c r="CH292" s="1509" t="s">
        <v>1890</v>
      </c>
      <c r="CI292" s="1509" t="s">
        <v>1890</v>
      </c>
      <c r="CJ292" s="1509" t="s">
        <v>1890</v>
      </c>
      <c r="CK292" s="1509" t="s">
        <v>1890</v>
      </c>
      <c r="CL292" s="1509" t="s">
        <v>1890</v>
      </c>
      <c r="CM292" s="1509" t="s">
        <v>1890</v>
      </c>
      <c r="CN292" s="1509" t="s">
        <v>1890</v>
      </c>
      <c r="CO292" s="1509" t="s">
        <v>1890</v>
      </c>
      <c r="CP292" s="1510" t="s">
        <v>1890</v>
      </c>
      <c r="CQ292" s="1508" t="s">
        <v>1890</v>
      </c>
      <c r="CR292" s="1508" t="s">
        <v>1890</v>
      </c>
      <c r="CS292" s="1508" t="s">
        <v>1890</v>
      </c>
      <c r="CT292" s="1508" t="s">
        <v>1890</v>
      </c>
      <c r="CU292" s="1508" t="s">
        <v>1890</v>
      </c>
      <c r="CV292" s="1508" t="s">
        <v>1890</v>
      </c>
      <c r="CW292" s="1508" t="s">
        <v>1890</v>
      </c>
      <c r="CX292" s="1508" t="s">
        <v>1890</v>
      </c>
      <c r="CY292" s="1508" t="s">
        <v>1890</v>
      </c>
      <c r="CZ292" s="1508" t="s">
        <v>1890</v>
      </c>
      <c r="DA292" s="1508" t="s">
        <v>1890</v>
      </c>
      <c r="DB292" s="1508" t="s">
        <v>1890</v>
      </c>
      <c r="DC292" s="1508" t="s">
        <v>1890</v>
      </c>
      <c r="DD292" s="1508" t="s">
        <v>1890</v>
      </c>
      <c r="DE292" s="1508" t="s">
        <v>1890</v>
      </c>
      <c r="DF292" s="1508" t="s">
        <v>1890</v>
      </c>
      <c r="DG292" s="1508" t="s">
        <v>1890</v>
      </c>
      <c r="DH292" s="1508" t="s">
        <v>1890</v>
      </c>
      <c r="DI292" s="1508" t="s">
        <v>1890</v>
      </c>
      <c r="DJ292" s="1508" t="s">
        <v>1890</v>
      </c>
      <c r="DK292" s="1508" t="s">
        <v>1890</v>
      </c>
      <c r="DL292" s="1508" t="s">
        <v>1890</v>
      </c>
      <c r="DM292" s="1508" t="s">
        <v>1890</v>
      </c>
      <c r="DN292" s="1508" t="s">
        <v>1890</v>
      </c>
      <c r="DO292" s="1508" t="s">
        <v>1890</v>
      </c>
      <c r="DP292" s="1508" t="s">
        <v>1890</v>
      </c>
      <c r="DQ292" s="1508" t="s">
        <v>1890</v>
      </c>
      <c r="DR292" s="1508" t="s">
        <v>1890</v>
      </c>
      <c r="DS292" s="1508" t="s">
        <v>1890</v>
      </c>
      <c r="DT292" s="1233" t="s">
        <v>1890</v>
      </c>
      <c r="DU292" s="1233" t="s">
        <v>1890</v>
      </c>
      <c r="DV292" s="1233" t="s">
        <v>1890</v>
      </c>
      <c r="DW292" s="1233" t="s">
        <v>1890</v>
      </c>
      <c r="DX292" s="1233" t="s">
        <v>1890</v>
      </c>
      <c r="DY292" s="1233" t="s">
        <v>1890</v>
      </c>
    </row>
    <row r="293" spans="2:129" ht="14.4" thickBot="1" x14ac:dyDescent="0.3">
      <c r="B293" s="1668"/>
      <c r="C293" s="1505" t="s">
        <v>1629</v>
      </c>
      <c r="D293" s="1439" t="s">
        <v>1761</v>
      </c>
      <c r="E293" s="1267" t="s">
        <v>819</v>
      </c>
      <c r="F293" s="1438" t="s">
        <v>1890</v>
      </c>
      <c r="G293" s="1438" t="s">
        <v>1890</v>
      </c>
      <c r="H293" s="1439" t="s">
        <v>84</v>
      </c>
      <c r="I293" s="1476" t="s">
        <v>1890</v>
      </c>
      <c r="J293" s="1477" t="s">
        <v>1890</v>
      </c>
      <c r="K293" s="1477" t="s">
        <v>1890</v>
      </c>
      <c r="L293" s="1477" t="s">
        <v>1890</v>
      </c>
      <c r="M293" s="1477" t="s">
        <v>1890</v>
      </c>
      <c r="N293" s="1509" t="s">
        <v>1890</v>
      </c>
      <c r="O293" s="1509">
        <v>0.23455716999130957</v>
      </c>
      <c r="P293" s="1509">
        <v>0.20983285970734297</v>
      </c>
      <c r="Q293" s="1509">
        <v>0.18776491960498207</v>
      </c>
      <c r="R293" s="1509">
        <v>0.16807710805980502</v>
      </c>
      <c r="S293" s="1509">
        <v>0.15051584100430765</v>
      </c>
      <c r="T293" s="1509">
        <v>0.54713742363246887</v>
      </c>
      <c r="U293" s="1509">
        <v>0.5050581702906719</v>
      </c>
      <c r="V293" s="1509">
        <v>0.46694869914442116</v>
      </c>
      <c r="W293" s="1509">
        <v>0.43241370167359405</v>
      </c>
      <c r="X293" s="1509">
        <v>0.40108989661737537</v>
      </c>
      <c r="Y293" s="1509">
        <v>0.71977994057333017</v>
      </c>
      <c r="Z293" s="1509">
        <v>0.67026265428668885</v>
      </c>
      <c r="AA293" s="1509">
        <v>0.62514788416595313</v>
      </c>
      <c r="AB293" s="1509">
        <v>0.58399456546048933</v>
      </c>
      <c r="AC293" s="1509">
        <v>0.54640722413046294</v>
      </c>
      <c r="AD293" s="1509">
        <v>0.80431119256709627</v>
      </c>
      <c r="AE293" s="1509">
        <v>0.61763719780970272</v>
      </c>
      <c r="AF293" s="1509">
        <v>0.57516513519609413</v>
      </c>
      <c r="AG293" s="1509">
        <v>0.53648442539256502</v>
      </c>
      <c r="AH293" s="1509">
        <v>0.50118949096355803</v>
      </c>
      <c r="AI293" s="1509">
        <v>0.71504666620851853</v>
      </c>
      <c r="AJ293" s="1509">
        <v>0.55125293518246432</v>
      </c>
      <c r="AK293" s="1509">
        <v>0.51137774529368274</v>
      </c>
      <c r="AL293" s="1509">
        <v>0.47688409644385721</v>
      </c>
      <c r="AM293" s="1509">
        <v>0.44542053752465144</v>
      </c>
      <c r="AN293" s="1509">
        <v>0.614701095819289</v>
      </c>
      <c r="AO293" s="1509">
        <v>0.47565898264823042</v>
      </c>
      <c r="AP293" s="1509">
        <v>0.4410632807291352</v>
      </c>
      <c r="AQ293" s="1509">
        <v>0.41110701820023088</v>
      </c>
      <c r="AR293" s="1509">
        <v>0.38379112524501707</v>
      </c>
      <c r="AS293" s="1509">
        <v>0.52813602683311189</v>
      </c>
      <c r="AT293" s="1509">
        <v>0.41181932964826823</v>
      </c>
      <c r="AU293" s="1509">
        <v>0.3836561120022694</v>
      </c>
      <c r="AV293" s="1509">
        <v>0.35925507979416943</v>
      </c>
      <c r="AW293" s="1509">
        <v>0.33693441004720309</v>
      </c>
      <c r="AX293" s="1509">
        <v>0.46102229737380973</v>
      </c>
      <c r="AY293" s="1509">
        <v>0.36029927326713629</v>
      </c>
      <c r="AZ293" s="1509">
        <v>0.33565387787422379</v>
      </c>
      <c r="BA293" s="1509">
        <v>0.31428721503582463</v>
      </c>
      <c r="BB293" s="1509">
        <v>0.29474222244619619</v>
      </c>
      <c r="BC293" s="1509">
        <v>0.40151590336801718</v>
      </c>
      <c r="BD293" s="1509">
        <v>0.31438955490547638</v>
      </c>
      <c r="BE293" s="1509">
        <v>0.29291074602589001</v>
      </c>
      <c r="BF293" s="1509">
        <v>0.27427737907235228</v>
      </c>
      <c r="BG293" s="1509">
        <v>0.25723511020043599</v>
      </c>
      <c r="BH293" s="1509">
        <v>0.34916790750463655</v>
      </c>
      <c r="BI293" s="1509">
        <v>0.27385510655831691</v>
      </c>
      <c r="BJ293" s="1509">
        <v>0.25518377927929986</v>
      </c>
      <c r="BK293" s="1509">
        <v>0.23897625420197793</v>
      </c>
      <c r="BL293" s="1509">
        <v>0.22415626720954077</v>
      </c>
      <c r="BM293" s="1509">
        <v>0.303344050992093</v>
      </c>
      <c r="BN293" s="1509">
        <v>0.23827197249001703</v>
      </c>
      <c r="BO293" s="1509">
        <v>0.22206655219988183</v>
      </c>
      <c r="BP293" s="1509">
        <v>0.20799602029343719</v>
      </c>
      <c r="BQ293" s="1509">
        <v>0.19513134809497354</v>
      </c>
      <c r="BR293" s="1509">
        <v>0.26335914457855836</v>
      </c>
      <c r="BS293" s="1509">
        <v>0.20715533277646528</v>
      </c>
      <c r="BT293" s="1509">
        <v>0.1931071122098392</v>
      </c>
      <c r="BU293" s="1509">
        <v>0.18090550599583155</v>
      </c>
      <c r="BV293" s="1509">
        <v>0.169746510243038</v>
      </c>
      <c r="BW293" s="1509">
        <v>0.2285431532280584</v>
      </c>
      <c r="BX293" s="1509">
        <v>0.18000614226233011</v>
      </c>
      <c r="BY293" s="1509">
        <v>0.16783709744254882</v>
      </c>
      <c r="BZ293" s="1509">
        <v>0.15726485995301392</v>
      </c>
      <c r="CA293" s="1509">
        <v>0.14759165077735176</v>
      </c>
      <c r="CB293" s="1509">
        <v>0.1982684167628819</v>
      </c>
      <c r="CC293" s="1509">
        <v>0.1563615494169405</v>
      </c>
      <c r="CD293" s="1509">
        <v>0.14582545421990978</v>
      </c>
      <c r="CE293" s="1509">
        <v>0.13666991201472167</v>
      </c>
      <c r="CF293" s="1509">
        <v>0.12829107717269986</v>
      </c>
      <c r="CG293" s="1509">
        <v>0.17197182161581784</v>
      </c>
      <c r="CH293" s="1509">
        <v>0.13579023078238103</v>
      </c>
      <c r="CI293" s="1509">
        <v>0.12667199979229948</v>
      </c>
      <c r="CJ293" s="1509">
        <v>0.11874560406968601</v>
      </c>
      <c r="CK293" s="1509">
        <v>0.11149014147452807</v>
      </c>
      <c r="CL293" s="1509" t="s">
        <v>1890</v>
      </c>
      <c r="CM293" s="1509" t="s">
        <v>1890</v>
      </c>
      <c r="CN293" s="1509" t="s">
        <v>1890</v>
      </c>
      <c r="CO293" s="1509" t="s">
        <v>1890</v>
      </c>
      <c r="CP293" s="1510" t="s">
        <v>1890</v>
      </c>
      <c r="CQ293" s="1508" t="s">
        <v>1890</v>
      </c>
      <c r="CR293" s="1508" t="s">
        <v>1890</v>
      </c>
      <c r="CS293" s="1508" t="s">
        <v>1890</v>
      </c>
      <c r="CT293" s="1508" t="s">
        <v>1890</v>
      </c>
      <c r="CU293" s="1508" t="s">
        <v>1890</v>
      </c>
      <c r="CV293" s="1508" t="s">
        <v>1890</v>
      </c>
      <c r="CW293" s="1508" t="s">
        <v>1890</v>
      </c>
      <c r="CX293" s="1508" t="s">
        <v>1890</v>
      </c>
      <c r="CY293" s="1508" t="s">
        <v>1890</v>
      </c>
      <c r="CZ293" s="1508" t="s">
        <v>1890</v>
      </c>
      <c r="DA293" s="1508" t="s">
        <v>1890</v>
      </c>
      <c r="DB293" s="1508" t="s">
        <v>1890</v>
      </c>
      <c r="DC293" s="1508" t="s">
        <v>1890</v>
      </c>
      <c r="DD293" s="1508" t="s">
        <v>1890</v>
      </c>
      <c r="DE293" s="1508" t="s">
        <v>1890</v>
      </c>
      <c r="DF293" s="1508" t="s">
        <v>1890</v>
      </c>
      <c r="DG293" s="1508" t="s">
        <v>1890</v>
      </c>
      <c r="DH293" s="1508" t="s">
        <v>1890</v>
      </c>
      <c r="DI293" s="1508" t="s">
        <v>1890</v>
      </c>
      <c r="DJ293" s="1508" t="s">
        <v>1890</v>
      </c>
      <c r="DK293" s="1508" t="s">
        <v>1890</v>
      </c>
      <c r="DL293" s="1508" t="s">
        <v>1890</v>
      </c>
      <c r="DM293" s="1508" t="s">
        <v>1890</v>
      </c>
      <c r="DN293" s="1508" t="s">
        <v>1890</v>
      </c>
      <c r="DO293" s="1508" t="s">
        <v>1890</v>
      </c>
      <c r="DP293" s="1508" t="s">
        <v>1890</v>
      </c>
      <c r="DQ293" s="1508" t="s">
        <v>1890</v>
      </c>
      <c r="DR293" s="1508" t="s">
        <v>1890</v>
      </c>
      <c r="DS293" s="1508" t="s">
        <v>1890</v>
      </c>
      <c r="DT293" s="1233" t="s">
        <v>1890</v>
      </c>
      <c r="DU293" s="1233" t="s">
        <v>1890</v>
      </c>
      <c r="DV293" s="1233" t="s">
        <v>1890</v>
      </c>
      <c r="DW293" s="1233" t="s">
        <v>1890</v>
      </c>
      <c r="DX293" s="1233" t="s">
        <v>1890</v>
      </c>
      <c r="DY293" s="1233" t="s">
        <v>1890</v>
      </c>
    </row>
    <row r="294" spans="2:129" ht="14.4" thickBot="1" x14ac:dyDescent="0.3">
      <c r="B294" s="1668"/>
      <c r="C294" s="1505" t="s">
        <v>1629</v>
      </c>
      <c r="D294" s="1439" t="s">
        <v>1761</v>
      </c>
      <c r="E294" s="1267" t="s">
        <v>820</v>
      </c>
      <c r="F294" s="1438" t="s">
        <v>1890</v>
      </c>
      <c r="G294" s="1438" t="s">
        <v>1890</v>
      </c>
      <c r="H294" s="1439" t="s">
        <v>84</v>
      </c>
      <c r="I294" s="1655">
        <f>IF(SUM(N293:CP293)&lt;&gt;0,SUM(N293:CP293),"")</f>
        <v>25.669965497074756</v>
      </c>
      <c r="J294" s="1656"/>
      <c r="K294" s="1656"/>
      <c r="L294" s="1656"/>
      <c r="M294" s="1657"/>
      <c r="N294" s="1509" t="s">
        <v>1890</v>
      </c>
      <c r="O294" s="1509" t="s">
        <v>1890</v>
      </c>
      <c r="P294" s="1509" t="s">
        <v>1890</v>
      </c>
      <c r="Q294" s="1509" t="s">
        <v>1890</v>
      </c>
      <c r="R294" s="1509" t="s">
        <v>1890</v>
      </c>
      <c r="S294" s="1509" t="s">
        <v>1890</v>
      </c>
      <c r="T294" s="1509" t="s">
        <v>1890</v>
      </c>
      <c r="U294" s="1509" t="s">
        <v>1890</v>
      </c>
      <c r="V294" s="1509" t="s">
        <v>1890</v>
      </c>
      <c r="W294" s="1509" t="s">
        <v>1890</v>
      </c>
      <c r="X294" s="1509" t="s">
        <v>1890</v>
      </c>
      <c r="Y294" s="1509" t="s">
        <v>1890</v>
      </c>
      <c r="Z294" s="1509" t="s">
        <v>1890</v>
      </c>
      <c r="AA294" s="1509" t="s">
        <v>1890</v>
      </c>
      <c r="AB294" s="1509" t="s">
        <v>1890</v>
      </c>
      <c r="AC294" s="1509" t="s">
        <v>1890</v>
      </c>
      <c r="AD294" s="1509" t="s">
        <v>1890</v>
      </c>
      <c r="AE294" s="1509" t="s">
        <v>1890</v>
      </c>
      <c r="AF294" s="1509" t="s">
        <v>1890</v>
      </c>
      <c r="AG294" s="1509" t="s">
        <v>1890</v>
      </c>
      <c r="AH294" s="1509" t="s">
        <v>1890</v>
      </c>
      <c r="AI294" s="1509" t="s">
        <v>1890</v>
      </c>
      <c r="AJ294" s="1509" t="s">
        <v>1890</v>
      </c>
      <c r="AK294" s="1509" t="s">
        <v>1890</v>
      </c>
      <c r="AL294" s="1509" t="s">
        <v>1890</v>
      </c>
      <c r="AM294" s="1509" t="s">
        <v>1890</v>
      </c>
      <c r="AN294" s="1509" t="s">
        <v>1890</v>
      </c>
      <c r="AO294" s="1509" t="s">
        <v>1890</v>
      </c>
      <c r="AP294" s="1509" t="s">
        <v>1890</v>
      </c>
      <c r="AQ294" s="1509" t="s">
        <v>1890</v>
      </c>
      <c r="AR294" s="1509" t="s">
        <v>1890</v>
      </c>
      <c r="AS294" s="1509" t="s">
        <v>1890</v>
      </c>
      <c r="AT294" s="1509" t="s">
        <v>1890</v>
      </c>
      <c r="AU294" s="1509" t="s">
        <v>1890</v>
      </c>
      <c r="AV294" s="1509" t="s">
        <v>1890</v>
      </c>
      <c r="AW294" s="1509" t="s">
        <v>1890</v>
      </c>
      <c r="AX294" s="1509" t="s">
        <v>1890</v>
      </c>
      <c r="AY294" s="1509" t="s">
        <v>1890</v>
      </c>
      <c r="AZ294" s="1509" t="s">
        <v>1890</v>
      </c>
      <c r="BA294" s="1509" t="s">
        <v>1890</v>
      </c>
      <c r="BB294" s="1509" t="s">
        <v>1890</v>
      </c>
      <c r="BC294" s="1509" t="s">
        <v>1890</v>
      </c>
      <c r="BD294" s="1509" t="s">
        <v>1890</v>
      </c>
      <c r="BE294" s="1509" t="s">
        <v>1890</v>
      </c>
      <c r="BF294" s="1509" t="s">
        <v>1890</v>
      </c>
      <c r="BG294" s="1509" t="s">
        <v>1890</v>
      </c>
      <c r="BH294" s="1509" t="s">
        <v>1890</v>
      </c>
      <c r="BI294" s="1509" t="s">
        <v>1890</v>
      </c>
      <c r="BJ294" s="1509" t="s">
        <v>1890</v>
      </c>
      <c r="BK294" s="1509" t="s">
        <v>1890</v>
      </c>
      <c r="BL294" s="1509" t="s">
        <v>1890</v>
      </c>
      <c r="BM294" s="1509" t="s">
        <v>1890</v>
      </c>
      <c r="BN294" s="1509" t="s">
        <v>1890</v>
      </c>
      <c r="BO294" s="1509" t="s">
        <v>1890</v>
      </c>
      <c r="BP294" s="1509" t="s">
        <v>1890</v>
      </c>
      <c r="BQ294" s="1509" t="s">
        <v>1890</v>
      </c>
      <c r="BR294" s="1509" t="s">
        <v>1890</v>
      </c>
      <c r="BS294" s="1509" t="s">
        <v>1890</v>
      </c>
      <c r="BT294" s="1509" t="s">
        <v>1890</v>
      </c>
      <c r="BU294" s="1509" t="s">
        <v>1890</v>
      </c>
      <c r="BV294" s="1509" t="s">
        <v>1890</v>
      </c>
      <c r="BW294" s="1509" t="s">
        <v>1890</v>
      </c>
      <c r="BX294" s="1509" t="s">
        <v>1890</v>
      </c>
      <c r="BY294" s="1509" t="s">
        <v>1890</v>
      </c>
      <c r="BZ294" s="1509" t="s">
        <v>1890</v>
      </c>
      <c r="CA294" s="1509" t="s">
        <v>1890</v>
      </c>
      <c r="CB294" s="1509" t="s">
        <v>1890</v>
      </c>
      <c r="CC294" s="1509" t="s">
        <v>1890</v>
      </c>
      <c r="CD294" s="1509" t="s">
        <v>1890</v>
      </c>
      <c r="CE294" s="1509" t="s">
        <v>1890</v>
      </c>
      <c r="CF294" s="1509" t="s">
        <v>1890</v>
      </c>
      <c r="CG294" s="1509" t="s">
        <v>1890</v>
      </c>
      <c r="CH294" s="1509" t="s">
        <v>1890</v>
      </c>
      <c r="CI294" s="1509" t="s">
        <v>1890</v>
      </c>
      <c r="CJ294" s="1509" t="s">
        <v>1890</v>
      </c>
      <c r="CK294" s="1509" t="s">
        <v>1890</v>
      </c>
      <c r="CL294" s="1509" t="s">
        <v>1890</v>
      </c>
      <c r="CM294" s="1509" t="s">
        <v>1890</v>
      </c>
      <c r="CN294" s="1509" t="s">
        <v>1890</v>
      </c>
      <c r="CO294" s="1509" t="s">
        <v>1890</v>
      </c>
      <c r="CP294" s="1510" t="s">
        <v>1890</v>
      </c>
      <c r="CQ294" s="1508" t="s">
        <v>1890</v>
      </c>
      <c r="CR294" s="1508" t="s">
        <v>1890</v>
      </c>
      <c r="CS294" s="1508" t="s">
        <v>1890</v>
      </c>
      <c r="CT294" s="1508" t="s">
        <v>1890</v>
      </c>
      <c r="CU294" s="1508" t="s">
        <v>1890</v>
      </c>
      <c r="CV294" s="1508" t="s">
        <v>1890</v>
      </c>
      <c r="CW294" s="1508" t="s">
        <v>1890</v>
      </c>
      <c r="CX294" s="1508" t="s">
        <v>1890</v>
      </c>
      <c r="CY294" s="1508" t="s">
        <v>1890</v>
      </c>
      <c r="CZ294" s="1508" t="s">
        <v>1890</v>
      </c>
      <c r="DA294" s="1508" t="s">
        <v>1890</v>
      </c>
      <c r="DB294" s="1508" t="s">
        <v>1890</v>
      </c>
      <c r="DC294" s="1508" t="s">
        <v>1890</v>
      </c>
      <c r="DD294" s="1508" t="s">
        <v>1890</v>
      </c>
      <c r="DE294" s="1508" t="s">
        <v>1890</v>
      </c>
      <c r="DF294" s="1508" t="s">
        <v>1890</v>
      </c>
      <c r="DG294" s="1508" t="s">
        <v>1890</v>
      </c>
      <c r="DH294" s="1508" t="s">
        <v>1890</v>
      </c>
      <c r="DI294" s="1508" t="s">
        <v>1890</v>
      </c>
      <c r="DJ294" s="1508" t="s">
        <v>1890</v>
      </c>
      <c r="DK294" s="1508" t="s">
        <v>1890</v>
      </c>
      <c r="DL294" s="1508" t="s">
        <v>1890</v>
      </c>
      <c r="DM294" s="1508" t="s">
        <v>1890</v>
      </c>
      <c r="DN294" s="1508" t="s">
        <v>1890</v>
      </c>
      <c r="DO294" s="1508" t="s">
        <v>1890</v>
      </c>
      <c r="DP294" s="1508" t="s">
        <v>1890</v>
      </c>
      <c r="DQ294" s="1508" t="s">
        <v>1890</v>
      </c>
      <c r="DR294" s="1508" t="s">
        <v>1890</v>
      </c>
      <c r="DS294" s="1508" t="s">
        <v>1890</v>
      </c>
      <c r="DT294" s="1233" t="s">
        <v>1890</v>
      </c>
      <c r="DU294" s="1233" t="s">
        <v>1890</v>
      </c>
      <c r="DV294" s="1233" t="s">
        <v>1890</v>
      </c>
      <c r="DW294" s="1233" t="s">
        <v>1890</v>
      </c>
      <c r="DX294" s="1233" t="s">
        <v>1890</v>
      </c>
      <c r="DY294" s="1233" t="s">
        <v>1890</v>
      </c>
    </row>
    <row r="295" spans="2:129" x14ac:dyDescent="0.25">
      <c r="B295" s="1668"/>
      <c r="C295" s="1505" t="s">
        <v>1609</v>
      </c>
      <c r="D295" s="1439" t="s">
        <v>1732</v>
      </c>
      <c r="E295" s="1267" t="s">
        <v>815</v>
      </c>
      <c r="F295" s="1438" t="s">
        <v>1890</v>
      </c>
      <c r="G295" s="1438" t="s">
        <v>1890</v>
      </c>
      <c r="H295" s="1439" t="s">
        <v>84</v>
      </c>
      <c r="I295" s="1476" t="s">
        <v>1890</v>
      </c>
      <c r="J295" s="1477" t="s">
        <v>1890</v>
      </c>
      <c r="K295" s="1477" t="s">
        <v>1890</v>
      </c>
      <c r="L295" s="1477" t="s">
        <v>1890</v>
      </c>
      <c r="M295" s="1477" t="s">
        <v>1890</v>
      </c>
      <c r="N295" s="1509" t="s">
        <v>1890</v>
      </c>
      <c r="O295" s="1509" t="s">
        <v>1890</v>
      </c>
      <c r="P295" s="1509" t="s">
        <v>1890</v>
      </c>
      <c r="Q295" s="1509" t="s">
        <v>1890</v>
      </c>
      <c r="R295" s="1509" t="s">
        <v>1890</v>
      </c>
      <c r="S295" s="1509" t="s">
        <v>1890</v>
      </c>
      <c r="T295" s="1509" t="s">
        <v>1890</v>
      </c>
      <c r="U295" s="1509" t="s">
        <v>1890</v>
      </c>
      <c r="V295" s="1509" t="s">
        <v>1890</v>
      </c>
      <c r="W295" s="1509" t="s">
        <v>1890</v>
      </c>
      <c r="X295" s="1509" t="s">
        <v>1890</v>
      </c>
      <c r="Y295" s="1509" t="s">
        <v>1890</v>
      </c>
      <c r="Z295" s="1509" t="s">
        <v>1890</v>
      </c>
      <c r="AA295" s="1509" t="s">
        <v>1890</v>
      </c>
      <c r="AB295" s="1509" t="s">
        <v>1890</v>
      </c>
      <c r="AC295" s="1509" t="s">
        <v>1890</v>
      </c>
      <c r="AD295" s="1509" t="s">
        <v>1890</v>
      </c>
      <c r="AE295" s="1509" t="s">
        <v>1890</v>
      </c>
      <c r="AF295" s="1509" t="s">
        <v>1890</v>
      </c>
      <c r="AG295" s="1509" t="s">
        <v>1890</v>
      </c>
      <c r="AH295" s="1509" t="s">
        <v>1890</v>
      </c>
      <c r="AI295" s="1509" t="s">
        <v>1890</v>
      </c>
      <c r="AJ295" s="1509" t="s">
        <v>1890</v>
      </c>
      <c r="AK295" s="1509" t="s">
        <v>1890</v>
      </c>
      <c r="AL295" s="1509" t="s">
        <v>1890</v>
      </c>
      <c r="AM295" s="1509" t="s">
        <v>1890</v>
      </c>
      <c r="AN295" s="1509" t="s">
        <v>1890</v>
      </c>
      <c r="AO295" s="1509" t="s">
        <v>1890</v>
      </c>
      <c r="AP295" s="1509" t="s">
        <v>1890</v>
      </c>
      <c r="AQ295" s="1509" t="s">
        <v>1890</v>
      </c>
      <c r="AR295" s="1509" t="s">
        <v>1890</v>
      </c>
      <c r="AS295" s="1509" t="s">
        <v>1890</v>
      </c>
      <c r="AT295" s="1509" t="s">
        <v>1890</v>
      </c>
      <c r="AU295" s="1509" t="s">
        <v>1890</v>
      </c>
      <c r="AV295" s="1509" t="s">
        <v>1890</v>
      </c>
      <c r="AW295" s="1509" t="s">
        <v>1890</v>
      </c>
      <c r="AX295" s="1509" t="s">
        <v>1890</v>
      </c>
      <c r="AY295" s="1509" t="s">
        <v>1890</v>
      </c>
      <c r="AZ295" s="1509" t="s">
        <v>1890</v>
      </c>
      <c r="BA295" s="1509" t="s">
        <v>1890</v>
      </c>
      <c r="BB295" s="1509" t="s">
        <v>1890</v>
      </c>
      <c r="BC295" s="1509" t="s">
        <v>1890</v>
      </c>
      <c r="BD295" s="1509" t="s">
        <v>1890</v>
      </c>
      <c r="BE295" s="1509" t="s">
        <v>1890</v>
      </c>
      <c r="BF295" s="1509" t="s">
        <v>1890</v>
      </c>
      <c r="BG295" s="1509" t="s">
        <v>1890</v>
      </c>
      <c r="BH295" s="1509" t="s">
        <v>1890</v>
      </c>
      <c r="BI295" s="1509" t="s">
        <v>1890</v>
      </c>
      <c r="BJ295" s="1509" t="s">
        <v>1890</v>
      </c>
      <c r="BK295" s="1509" t="s">
        <v>1890</v>
      </c>
      <c r="BL295" s="1509" t="s">
        <v>1890</v>
      </c>
      <c r="BM295" s="1509" t="s">
        <v>1890</v>
      </c>
      <c r="BN295" s="1509" t="s">
        <v>1890</v>
      </c>
      <c r="BO295" s="1509" t="s">
        <v>1890</v>
      </c>
      <c r="BP295" s="1509" t="s">
        <v>1890</v>
      </c>
      <c r="BQ295" s="1509" t="s">
        <v>1890</v>
      </c>
      <c r="BR295" s="1509" t="s">
        <v>1890</v>
      </c>
      <c r="BS295" s="1509" t="s">
        <v>1890</v>
      </c>
      <c r="BT295" s="1509" t="s">
        <v>1890</v>
      </c>
      <c r="BU295" s="1509" t="s">
        <v>1890</v>
      </c>
      <c r="BV295" s="1509" t="s">
        <v>1890</v>
      </c>
      <c r="BW295" s="1509" t="s">
        <v>1890</v>
      </c>
      <c r="BX295" s="1509" t="s">
        <v>1890</v>
      </c>
      <c r="BY295" s="1509" t="s">
        <v>1890</v>
      </c>
      <c r="BZ295" s="1509" t="s">
        <v>1890</v>
      </c>
      <c r="CA295" s="1509" t="s">
        <v>1890</v>
      </c>
      <c r="CB295" s="1509" t="s">
        <v>1890</v>
      </c>
      <c r="CC295" s="1509" t="s">
        <v>1890</v>
      </c>
      <c r="CD295" s="1509" t="s">
        <v>1890</v>
      </c>
      <c r="CE295" s="1509" t="s">
        <v>1890</v>
      </c>
      <c r="CF295" s="1509" t="s">
        <v>1890</v>
      </c>
      <c r="CG295" s="1509" t="s">
        <v>1890</v>
      </c>
      <c r="CH295" s="1509" t="s">
        <v>1890</v>
      </c>
      <c r="CI295" s="1509" t="s">
        <v>1890</v>
      </c>
      <c r="CJ295" s="1509" t="s">
        <v>1890</v>
      </c>
      <c r="CK295" s="1509" t="s">
        <v>1890</v>
      </c>
      <c r="CL295" s="1509" t="s">
        <v>1890</v>
      </c>
      <c r="CM295" s="1509" t="s">
        <v>1890</v>
      </c>
      <c r="CN295" s="1509" t="s">
        <v>1890</v>
      </c>
      <c r="CO295" s="1509" t="s">
        <v>1890</v>
      </c>
      <c r="CP295" s="1510" t="s">
        <v>1890</v>
      </c>
      <c r="CQ295" s="1508" t="s">
        <v>1890</v>
      </c>
      <c r="CR295" s="1508" t="s">
        <v>1890</v>
      </c>
      <c r="CS295" s="1508" t="s">
        <v>1890</v>
      </c>
      <c r="CT295" s="1508" t="s">
        <v>1890</v>
      </c>
      <c r="CU295" s="1508" t="s">
        <v>1890</v>
      </c>
      <c r="CV295" s="1508" t="s">
        <v>1890</v>
      </c>
      <c r="CW295" s="1508" t="s">
        <v>1890</v>
      </c>
      <c r="CX295" s="1508" t="s">
        <v>1890</v>
      </c>
      <c r="CY295" s="1508" t="s">
        <v>1890</v>
      </c>
      <c r="CZ295" s="1508" t="s">
        <v>1890</v>
      </c>
      <c r="DA295" s="1508" t="s">
        <v>1890</v>
      </c>
      <c r="DB295" s="1508" t="s">
        <v>1890</v>
      </c>
      <c r="DC295" s="1508" t="s">
        <v>1890</v>
      </c>
      <c r="DD295" s="1508" t="s">
        <v>1890</v>
      </c>
      <c r="DE295" s="1508" t="s">
        <v>1890</v>
      </c>
      <c r="DF295" s="1508" t="s">
        <v>1890</v>
      </c>
      <c r="DG295" s="1508" t="s">
        <v>1890</v>
      </c>
      <c r="DH295" s="1508" t="s">
        <v>1890</v>
      </c>
      <c r="DI295" s="1508" t="s">
        <v>1890</v>
      </c>
      <c r="DJ295" s="1508" t="s">
        <v>1890</v>
      </c>
      <c r="DK295" s="1508" t="s">
        <v>1890</v>
      </c>
      <c r="DL295" s="1508" t="s">
        <v>1890</v>
      </c>
      <c r="DM295" s="1508" t="s">
        <v>1890</v>
      </c>
      <c r="DN295" s="1508" t="s">
        <v>1890</v>
      </c>
      <c r="DO295" s="1508" t="s">
        <v>1890</v>
      </c>
      <c r="DP295" s="1508" t="s">
        <v>1890</v>
      </c>
      <c r="DQ295" s="1508" t="s">
        <v>1890</v>
      </c>
      <c r="DR295" s="1508" t="s">
        <v>1890</v>
      </c>
      <c r="DS295" s="1508" t="s">
        <v>1890</v>
      </c>
      <c r="DT295" s="1233" t="s">
        <v>1890</v>
      </c>
      <c r="DU295" s="1233" t="s">
        <v>1890</v>
      </c>
      <c r="DV295" s="1233" t="s">
        <v>1890</v>
      </c>
      <c r="DW295" s="1233" t="s">
        <v>1890</v>
      </c>
      <c r="DX295" s="1233" t="s">
        <v>1890</v>
      </c>
      <c r="DY295" s="1233" t="s">
        <v>1890</v>
      </c>
    </row>
    <row r="296" spans="2:129" x14ac:dyDescent="0.25">
      <c r="B296" s="1668"/>
      <c r="C296" s="1505" t="s">
        <v>1609</v>
      </c>
      <c r="D296" s="1439" t="s">
        <v>1732</v>
      </c>
      <c r="E296" s="1267" t="s">
        <v>812</v>
      </c>
      <c r="F296" s="1438" t="s">
        <v>1890</v>
      </c>
      <c r="G296" s="1438" t="s">
        <v>1890</v>
      </c>
      <c r="H296" s="1439" t="s">
        <v>84</v>
      </c>
      <c r="I296" s="1476" t="s">
        <v>1890</v>
      </c>
      <c r="J296" s="1477" t="s">
        <v>1890</v>
      </c>
      <c r="K296" s="1477" t="s">
        <v>1890</v>
      </c>
      <c r="L296" s="1477" t="s">
        <v>1890</v>
      </c>
      <c r="M296" s="1477" t="s">
        <v>1890</v>
      </c>
      <c r="N296" s="1509" t="s">
        <v>1890</v>
      </c>
      <c r="O296" s="1509">
        <v>0.27516168873878372</v>
      </c>
      <c r="P296" s="1509">
        <v>0.27323660731095661</v>
      </c>
      <c r="Q296" s="1509">
        <v>0.27170600978227444</v>
      </c>
      <c r="R296" s="1509">
        <v>0.27047522001694241</v>
      </c>
      <c r="S296" s="1509">
        <v>0.26949689994706305</v>
      </c>
      <c r="T296" s="1509">
        <v>0.80797424578511956</v>
      </c>
      <c r="U296" s="1509">
        <v>0.80541799011866066</v>
      </c>
      <c r="V296" s="1509">
        <v>0.80338245319907309</v>
      </c>
      <c r="W296" s="1509">
        <v>0.80174140017863038</v>
      </c>
      <c r="X296" s="1509">
        <v>0.80044749298943496</v>
      </c>
      <c r="Y296" s="1509">
        <v>1.0826049591956541</v>
      </c>
      <c r="Z296" s="1509">
        <v>1.0798435719016399</v>
      </c>
      <c r="AA296" s="1509">
        <v>1.0776344620664284</v>
      </c>
      <c r="AB296" s="1509">
        <v>1.0758672061834404</v>
      </c>
      <c r="AC296" s="1509">
        <v>1.0744628648259389</v>
      </c>
      <c r="AD296" s="1509">
        <v>1.3565413702819669</v>
      </c>
      <c r="AE296" s="1509">
        <v>1.1109357586447208</v>
      </c>
      <c r="AF296" s="1509">
        <v>1.1086635527091002</v>
      </c>
      <c r="AG296" s="1509">
        <v>1.1068489267730337</v>
      </c>
      <c r="AH296" s="1509">
        <v>1.1054129840566924</v>
      </c>
      <c r="AI296" s="1509">
        <v>1.3874599841094237</v>
      </c>
      <c r="AJ296" s="1509">
        <v>1.141838582454485</v>
      </c>
      <c r="AK296" s="1509">
        <v>1.1395505758394446</v>
      </c>
      <c r="AL296" s="1509">
        <v>1.1377200852535962</v>
      </c>
      <c r="AM296" s="1509">
        <v>1.1362684911220131</v>
      </c>
      <c r="AN296" s="1509">
        <v>1.395807711207864</v>
      </c>
      <c r="AO296" s="1509">
        <v>1.1501863095529252</v>
      </c>
      <c r="AP296" s="1509">
        <v>1.1478983029378849</v>
      </c>
      <c r="AQ296" s="1509">
        <v>1.1460678230137631</v>
      </c>
      <c r="AR296" s="1509">
        <v>1.1446160902797291</v>
      </c>
      <c r="AS296" s="1509">
        <v>1.4041554489680308</v>
      </c>
      <c r="AT296" s="1509">
        <v>1.158533908710641</v>
      </c>
      <c r="AU296" s="1509">
        <v>1.1562459020956006</v>
      </c>
      <c r="AV296" s="1509">
        <v>1.1544155501122035</v>
      </c>
      <c r="AW296" s="1509">
        <v>1.1529638280398962</v>
      </c>
      <c r="AX296" s="1509">
        <v>1.412503176066471</v>
      </c>
      <c r="AY296" s="1509">
        <v>1.1668816464708081</v>
      </c>
      <c r="AZ296" s="1509">
        <v>1.1645936398557677</v>
      </c>
      <c r="BA296" s="1509">
        <v>1.1627632878723704</v>
      </c>
      <c r="BB296" s="1509">
        <v>1.1613115551383362</v>
      </c>
      <c r="BC296" s="1509">
        <v>1.420850775224187</v>
      </c>
      <c r="BD296" s="1509">
        <v>1.1752293735692481</v>
      </c>
      <c r="BE296" s="1509">
        <v>1.1729413669542077</v>
      </c>
      <c r="BF296" s="1509">
        <v>1.1711110149708104</v>
      </c>
      <c r="BG296" s="1509">
        <v>1.1696592928985032</v>
      </c>
      <c r="BH296" s="1509">
        <v>1.4291985129843539</v>
      </c>
      <c r="BI296" s="1509">
        <v>1.1835771113294151</v>
      </c>
      <c r="BJ296" s="1509">
        <v>1.1812891047143748</v>
      </c>
      <c r="BK296" s="1509">
        <v>1.1794586141285266</v>
      </c>
      <c r="BL296" s="1509">
        <v>1.1780070199969432</v>
      </c>
      <c r="BM296" s="1509">
        <v>1.4375462400827941</v>
      </c>
      <c r="BN296" s="1509">
        <v>1.1919248384278551</v>
      </c>
      <c r="BO296" s="1509">
        <v>1.1896368318128148</v>
      </c>
      <c r="BP296" s="1509">
        <v>1.1878063518886934</v>
      </c>
      <c r="BQ296" s="1509">
        <v>1.1863546191546592</v>
      </c>
      <c r="BR296" s="1509">
        <v>1.4458939778429609</v>
      </c>
      <c r="BS296" s="1509">
        <v>1.2002724375855711</v>
      </c>
      <c r="BT296" s="1509">
        <v>1.1979844309705308</v>
      </c>
      <c r="BU296" s="1509">
        <v>1.1961540789871334</v>
      </c>
      <c r="BV296" s="1509">
        <v>1.1947023569148263</v>
      </c>
      <c r="BW296" s="1509">
        <v>1.4542417049414009</v>
      </c>
      <c r="BX296" s="1509">
        <v>1.208620175345738</v>
      </c>
      <c r="BY296" s="1509">
        <v>1.2063321687306976</v>
      </c>
      <c r="BZ296" s="1509">
        <v>1.2045018167473003</v>
      </c>
      <c r="CA296" s="1509">
        <v>1.2030500840132663</v>
      </c>
      <c r="CB296" s="1509">
        <v>1.4625893040991169</v>
      </c>
      <c r="CC296" s="1509">
        <v>1.2169679024441782</v>
      </c>
      <c r="CD296" s="1509">
        <v>1.2146798958291378</v>
      </c>
      <c r="CE296" s="1509">
        <v>1.2128495438457405</v>
      </c>
      <c r="CF296" s="1509">
        <v>1.2113978217734331</v>
      </c>
      <c r="CG296" s="1509">
        <v>1.470937041859284</v>
      </c>
      <c r="CH296" s="1509">
        <v>1.225315640204345</v>
      </c>
      <c r="CI296" s="1509">
        <v>1.2230276335893047</v>
      </c>
      <c r="CJ296" s="1509">
        <v>1.2211971430034565</v>
      </c>
      <c r="CK296" s="1509">
        <v>1.2197455488718734</v>
      </c>
      <c r="CL296" s="1509" t="s">
        <v>1890</v>
      </c>
      <c r="CM296" s="1509" t="s">
        <v>1890</v>
      </c>
      <c r="CN296" s="1509" t="s">
        <v>1890</v>
      </c>
      <c r="CO296" s="1509" t="s">
        <v>1890</v>
      </c>
      <c r="CP296" s="1510" t="s">
        <v>1890</v>
      </c>
      <c r="CQ296" s="1508" t="s">
        <v>1890</v>
      </c>
      <c r="CR296" s="1508" t="s">
        <v>1890</v>
      </c>
      <c r="CS296" s="1508" t="s">
        <v>1890</v>
      </c>
      <c r="CT296" s="1508" t="s">
        <v>1890</v>
      </c>
      <c r="CU296" s="1508" t="s">
        <v>1890</v>
      </c>
      <c r="CV296" s="1508" t="s">
        <v>1890</v>
      </c>
      <c r="CW296" s="1508" t="s">
        <v>1890</v>
      </c>
      <c r="CX296" s="1508" t="s">
        <v>1890</v>
      </c>
      <c r="CY296" s="1508" t="s">
        <v>1890</v>
      </c>
      <c r="CZ296" s="1508" t="s">
        <v>1890</v>
      </c>
      <c r="DA296" s="1508" t="s">
        <v>1890</v>
      </c>
      <c r="DB296" s="1508" t="s">
        <v>1890</v>
      </c>
      <c r="DC296" s="1508" t="s">
        <v>1890</v>
      </c>
      <c r="DD296" s="1508" t="s">
        <v>1890</v>
      </c>
      <c r="DE296" s="1508" t="s">
        <v>1890</v>
      </c>
      <c r="DF296" s="1508" t="s">
        <v>1890</v>
      </c>
      <c r="DG296" s="1508" t="s">
        <v>1890</v>
      </c>
      <c r="DH296" s="1508" t="s">
        <v>1890</v>
      </c>
      <c r="DI296" s="1508" t="s">
        <v>1890</v>
      </c>
      <c r="DJ296" s="1508" t="s">
        <v>1890</v>
      </c>
      <c r="DK296" s="1508" t="s">
        <v>1890</v>
      </c>
      <c r="DL296" s="1508" t="s">
        <v>1890</v>
      </c>
      <c r="DM296" s="1508" t="s">
        <v>1890</v>
      </c>
      <c r="DN296" s="1508" t="s">
        <v>1890</v>
      </c>
      <c r="DO296" s="1508" t="s">
        <v>1890</v>
      </c>
      <c r="DP296" s="1508" t="s">
        <v>1890</v>
      </c>
      <c r="DQ296" s="1508" t="s">
        <v>1890</v>
      </c>
      <c r="DR296" s="1508" t="s">
        <v>1890</v>
      </c>
      <c r="DS296" s="1508" t="s">
        <v>1890</v>
      </c>
      <c r="DT296" s="1233" t="s">
        <v>1890</v>
      </c>
      <c r="DU296" s="1233" t="s">
        <v>1890</v>
      </c>
      <c r="DV296" s="1233" t="s">
        <v>1890</v>
      </c>
      <c r="DW296" s="1233" t="s">
        <v>1890</v>
      </c>
      <c r="DX296" s="1233" t="s">
        <v>1890</v>
      </c>
      <c r="DY296" s="1233" t="s">
        <v>1890</v>
      </c>
    </row>
    <row r="297" spans="2:129" x14ac:dyDescent="0.25">
      <c r="B297" s="1668"/>
      <c r="C297" s="1505" t="s">
        <v>1609</v>
      </c>
      <c r="D297" s="1439" t="s">
        <v>1732</v>
      </c>
      <c r="E297" s="1267" t="s">
        <v>813</v>
      </c>
      <c r="F297" s="1438" t="s">
        <v>1890</v>
      </c>
      <c r="G297" s="1438" t="s">
        <v>1890</v>
      </c>
      <c r="H297" s="1439" t="s">
        <v>84</v>
      </c>
      <c r="I297" s="1476" t="s">
        <v>1890</v>
      </c>
      <c r="J297" s="1477" t="s">
        <v>1890</v>
      </c>
      <c r="K297" s="1477" t="s">
        <v>1890</v>
      </c>
      <c r="L297" s="1477" t="s">
        <v>1890</v>
      </c>
      <c r="M297" s="1477" t="s">
        <v>1890</v>
      </c>
      <c r="N297" s="1509" t="s">
        <v>1890</v>
      </c>
      <c r="O297" s="1509" t="s">
        <v>1890</v>
      </c>
      <c r="P297" s="1509" t="s">
        <v>1890</v>
      </c>
      <c r="Q297" s="1509" t="s">
        <v>1890</v>
      </c>
      <c r="R297" s="1509" t="s">
        <v>1890</v>
      </c>
      <c r="S297" s="1509" t="s">
        <v>1890</v>
      </c>
      <c r="T297" s="1509" t="s">
        <v>1890</v>
      </c>
      <c r="U297" s="1509" t="s">
        <v>1890</v>
      </c>
      <c r="V297" s="1509" t="s">
        <v>1890</v>
      </c>
      <c r="W297" s="1509" t="s">
        <v>1890</v>
      </c>
      <c r="X297" s="1509" t="s">
        <v>1890</v>
      </c>
      <c r="Y297" s="1509" t="s">
        <v>1890</v>
      </c>
      <c r="Z297" s="1509" t="s">
        <v>1890</v>
      </c>
      <c r="AA297" s="1509" t="s">
        <v>1890</v>
      </c>
      <c r="AB297" s="1509" t="s">
        <v>1890</v>
      </c>
      <c r="AC297" s="1509" t="s">
        <v>1890</v>
      </c>
      <c r="AD297" s="1509" t="s">
        <v>1890</v>
      </c>
      <c r="AE297" s="1509" t="s">
        <v>1890</v>
      </c>
      <c r="AF297" s="1509" t="s">
        <v>1890</v>
      </c>
      <c r="AG297" s="1509" t="s">
        <v>1890</v>
      </c>
      <c r="AH297" s="1509" t="s">
        <v>1890</v>
      </c>
      <c r="AI297" s="1509" t="s">
        <v>1890</v>
      </c>
      <c r="AJ297" s="1509" t="s">
        <v>1890</v>
      </c>
      <c r="AK297" s="1509" t="s">
        <v>1890</v>
      </c>
      <c r="AL297" s="1509" t="s">
        <v>1890</v>
      </c>
      <c r="AM297" s="1509" t="s">
        <v>1890</v>
      </c>
      <c r="AN297" s="1509" t="s">
        <v>1890</v>
      </c>
      <c r="AO297" s="1509" t="s">
        <v>1890</v>
      </c>
      <c r="AP297" s="1509" t="s">
        <v>1890</v>
      </c>
      <c r="AQ297" s="1509" t="s">
        <v>1890</v>
      </c>
      <c r="AR297" s="1509" t="s">
        <v>1890</v>
      </c>
      <c r="AS297" s="1509" t="s">
        <v>1890</v>
      </c>
      <c r="AT297" s="1509" t="s">
        <v>1890</v>
      </c>
      <c r="AU297" s="1509" t="s">
        <v>1890</v>
      </c>
      <c r="AV297" s="1509" t="s">
        <v>1890</v>
      </c>
      <c r="AW297" s="1509" t="s">
        <v>1890</v>
      </c>
      <c r="AX297" s="1509" t="s">
        <v>1890</v>
      </c>
      <c r="AY297" s="1509" t="s">
        <v>1890</v>
      </c>
      <c r="AZ297" s="1509" t="s">
        <v>1890</v>
      </c>
      <c r="BA297" s="1509" t="s">
        <v>1890</v>
      </c>
      <c r="BB297" s="1509" t="s">
        <v>1890</v>
      </c>
      <c r="BC297" s="1509" t="s">
        <v>1890</v>
      </c>
      <c r="BD297" s="1509" t="s">
        <v>1890</v>
      </c>
      <c r="BE297" s="1509" t="s">
        <v>1890</v>
      </c>
      <c r="BF297" s="1509" t="s">
        <v>1890</v>
      </c>
      <c r="BG297" s="1509" t="s">
        <v>1890</v>
      </c>
      <c r="BH297" s="1509" t="s">
        <v>1890</v>
      </c>
      <c r="BI297" s="1509" t="s">
        <v>1890</v>
      </c>
      <c r="BJ297" s="1509" t="s">
        <v>1890</v>
      </c>
      <c r="BK297" s="1509" t="s">
        <v>1890</v>
      </c>
      <c r="BL297" s="1509" t="s">
        <v>1890</v>
      </c>
      <c r="BM297" s="1509" t="s">
        <v>1890</v>
      </c>
      <c r="BN297" s="1509" t="s">
        <v>1890</v>
      </c>
      <c r="BO297" s="1509" t="s">
        <v>1890</v>
      </c>
      <c r="BP297" s="1509" t="s">
        <v>1890</v>
      </c>
      <c r="BQ297" s="1509" t="s">
        <v>1890</v>
      </c>
      <c r="BR297" s="1509" t="s">
        <v>1890</v>
      </c>
      <c r="BS297" s="1509" t="s">
        <v>1890</v>
      </c>
      <c r="BT297" s="1509" t="s">
        <v>1890</v>
      </c>
      <c r="BU297" s="1509" t="s">
        <v>1890</v>
      </c>
      <c r="BV297" s="1509" t="s">
        <v>1890</v>
      </c>
      <c r="BW297" s="1509" t="s">
        <v>1890</v>
      </c>
      <c r="BX297" s="1509" t="s">
        <v>1890</v>
      </c>
      <c r="BY297" s="1509" t="s">
        <v>1890</v>
      </c>
      <c r="BZ297" s="1509" t="s">
        <v>1890</v>
      </c>
      <c r="CA297" s="1509" t="s">
        <v>1890</v>
      </c>
      <c r="CB297" s="1509" t="s">
        <v>1890</v>
      </c>
      <c r="CC297" s="1509" t="s">
        <v>1890</v>
      </c>
      <c r="CD297" s="1509" t="s">
        <v>1890</v>
      </c>
      <c r="CE297" s="1509" t="s">
        <v>1890</v>
      </c>
      <c r="CF297" s="1509" t="s">
        <v>1890</v>
      </c>
      <c r="CG297" s="1509" t="s">
        <v>1890</v>
      </c>
      <c r="CH297" s="1509" t="s">
        <v>1890</v>
      </c>
      <c r="CI297" s="1509" t="s">
        <v>1890</v>
      </c>
      <c r="CJ297" s="1509" t="s">
        <v>1890</v>
      </c>
      <c r="CK297" s="1509" t="s">
        <v>1890</v>
      </c>
      <c r="CL297" s="1509" t="s">
        <v>1890</v>
      </c>
      <c r="CM297" s="1509" t="s">
        <v>1890</v>
      </c>
      <c r="CN297" s="1509" t="s">
        <v>1890</v>
      </c>
      <c r="CO297" s="1509" t="s">
        <v>1890</v>
      </c>
      <c r="CP297" s="1510" t="s">
        <v>1890</v>
      </c>
      <c r="CQ297" s="1508" t="s">
        <v>1890</v>
      </c>
      <c r="CR297" s="1508" t="s">
        <v>1890</v>
      </c>
      <c r="CS297" s="1508" t="s">
        <v>1890</v>
      </c>
      <c r="CT297" s="1508" t="s">
        <v>1890</v>
      </c>
      <c r="CU297" s="1508" t="s">
        <v>1890</v>
      </c>
      <c r="CV297" s="1508" t="s">
        <v>1890</v>
      </c>
      <c r="CW297" s="1508" t="s">
        <v>1890</v>
      </c>
      <c r="CX297" s="1508" t="s">
        <v>1890</v>
      </c>
      <c r="CY297" s="1508" t="s">
        <v>1890</v>
      </c>
      <c r="CZ297" s="1508" t="s">
        <v>1890</v>
      </c>
      <c r="DA297" s="1508" t="s">
        <v>1890</v>
      </c>
      <c r="DB297" s="1508" t="s">
        <v>1890</v>
      </c>
      <c r="DC297" s="1508" t="s">
        <v>1890</v>
      </c>
      <c r="DD297" s="1508" t="s">
        <v>1890</v>
      </c>
      <c r="DE297" s="1508" t="s">
        <v>1890</v>
      </c>
      <c r="DF297" s="1508" t="s">
        <v>1890</v>
      </c>
      <c r="DG297" s="1508" t="s">
        <v>1890</v>
      </c>
      <c r="DH297" s="1508" t="s">
        <v>1890</v>
      </c>
      <c r="DI297" s="1508" t="s">
        <v>1890</v>
      </c>
      <c r="DJ297" s="1508" t="s">
        <v>1890</v>
      </c>
      <c r="DK297" s="1508" t="s">
        <v>1890</v>
      </c>
      <c r="DL297" s="1508" t="s">
        <v>1890</v>
      </c>
      <c r="DM297" s="1508" t="s">
        <v>1890</v>
      </c>
      <c r="DN297" s="1508" t="s">
        <v>1890</v>
      </c>
      <c r="DO297" s="1508" t="s">
        <v>1890</v>
      </c>
      <c r="DP297" s="1508" t="s">
        <v>1890</v>
      </c>
      <c r="DQ297" s="1508" t="s">
        <v>1890</v>
      </c>
      <c r="DR297" s="1508" t="s">
        <v>1890</v>
      </c>
      <c r="DS297" s="1508" t="s">
        <v>1890</v>
      </c>
      <c r="DT297" s="1233" t="s">
        <v>1890</v>
      </c>
      <c r="DU297" s="1233" t="s">
        <v>1890</v>
      </c>
      <c r="DV297" s="1233" t="s">
        <v>1890</v>
      </c>
      <c r="DW297" s="1233" t="s">
        <v>1890</v>
      </c>
      <c r="DX297" s="1233" t="s">
        <v>1890</v>
      </c>
      <c r="DY297" s="1233" t="s">
        <v>1890</v>
      </c>
    </row>
    <row r="298" spans="2:129" x14ac:dyDescent="0.25">
      <c r="B298" s="1668"/>
      <c r="C298" s="1505" t="s">
        <v>1609</v>
      </c>
      <c r="D298" s="1439" t="s">
        <v>1732</v>
      </c>
      <c r="E298" s="1267" t="s">
        <v>831</v>
      </c>
      <c r="F298" s="1438" t="s">
        <v>1890</v>
      </c>
      <c r="G298" s="1438" t="s">
        <v>1890</v>
      </c>
      <c r="H298" s="1439" t="s">
        <v>84</v>
      </c>
      <c r="I298" s="1476" t="s">
        <v>1890</v>
      </c>
      <c r="J298" s="1477" t="s">
        <v>1890</v>
      </c>
      <c r="K298" s="1477" t="s">
        <v>1890</v>
      </c>
      <c r="L298" s="1477" t="s">
        <v>1890</v>
      </c>
      <c r="M298" s="1477" t="s">
        <v>1890</v>
      </c>
      <c r="N298" s="1509" t="s">
        <v>1890</v>
      </c>
      <c r="O298" s="1509">
        <v>3.5000000000000003E-2</v>
      </c>
      <c r="P298" s="1509">
        <v>3.5000000000000003E-2</v>
      </c>
      <c r="Q298" s="1509">
        <v>3.5000000000000003E-2</v>
      </c>
      <c r="R298" s="1509">
        <v>3.5000000000000003E-2</v>
      </c>
      <c r="S298" s="1509">
        <v>3.5000000000000003E-2</v>
      </c>
      <c r="T298" s="1509">
        <v>3.5000000000000003E-2</v>
      </c>
      <c r="U298" s="1509">
        <v>3.5000000000000003E-2</v>
      </c>
      <c r="V298" s="1509">
        <v>3.5000000000000003E-2</v>
      </c>
      <c r="W298" s="1509">
        <v>3.5000000000000003E-2</v>
      </c>
      <c r="X298" s="1509">
        <v>3.5000000000000003E-2</v>
      </c>
      <c r="Y298" s="1509">
        <v>3.5000000000000003E-2</v>
      </c>
      <c r="Z298" s="1509">
        <v>3.5000000000000003E-2</v>
      </c>
      <c r="AA298" s="1509">
        <v>3.5000000000000003E-2</v>
      </c>
      <c r="AB298" s="1509">
        <v>3.5000000000000003E-2</v>
      </c>
      <c r="AC298" s="1509">
        <v>3.5000000000000003E-2</v>
      </c>
      <c r="AD298" s="1509">
        <v>3.5000000000000003E-2</v>
      </c>
      <c r="AE298" s="1509">
        <v>3.5000000000000003E-2</v>
      </c>
      <c r="AF298" s="1509">
        <v>3.5000000000000003E-2</v>
      </c>
      <c r="AG298" s="1509">
        <v>3.5000000000000003E-2</v>
      </c>
      <c r="AH298" s="1509">
        <v>3.5000000000000003E-2</v>
      </c>
      <c r="AI298" s="1509">
        <v>3.5000000000000003E-2</v>
      </c>
      <c r="AJ298" s="1509">
        <v>3.5000000000000003E-2</v>
      </c>
      <c r="AK298" s="1509">
        <v>3.5000000000000003E-2</v>
      </c>
      <c r="AL298" s="1509">
        <v>3.5000000000000003E-2</v>
      </c>
      <c r="AM298" s="1509">
        <v>3.5000000000000003E-2</v>
      </c>
      <c r="AN298" s="1509">
        <v>3.5000000000000003E-2</v>
      </c>
      <c r="AO298" s="1509">
        <v>3.5000000000000003E-2</v>
      </c>
      <c r="AP298" s="1509">
        <v>3.5000000000000003E-2</v>
      </c>
      <c r="AQ298" s="1509">
        <v>3.5000000000000003E-2</v>
      </c>
      <c r="AR298" s="1509">
        <v>3.5000000000000003E-2</v>
      </c>
      <c r="AS298" s="1509">
        <v>0.03</v>
      </c>
      <c r="AT298" s="1509">
        <v>0.03</v>
      </c>
      <c r="AU298" s="1509">
        <v>0.03</v>
      </c>
      <c r="AV298" s="1509">
        <v>0.03</v>
      </c>
      <c r="AW298" s="1509">
        <v>0.03</v>
      </c>
      <c r="AX298" s="1509">
        <v>0.03</v>
      </c>
      <c r="AY298" s="1509">
        <v>0.03</v>
      </c>
      <c r="AZ298" s="1509">
        <v>0.03</v>
      </c>
      <c r="BA298" s="1509">
        <v>0.03</v>
      </c>
      <c r="BB298" s="1509">
        <v>0.03</v>
      </c>
      <c r="BC298" s="1509">
        <v>0.03</v>
      </c>
      <c r="BD298" s="1509">
        <v>0.03</v>
      </c>
      <c r="BE298" s="1509">
        <v>0.03</v>
      </c>
      <c r="BF298" s="1509">
        <v>0.03</v>
      </c>
      <c r="BG298" s="1509">
        <v>0.03</v>
      </c>
      <c r="BH298" s="1509">
        <v>0.03</v>
      </c>
      <c r="BI298" s="1509">
        <v>0.03</v>
      </c>
      <c r="BJ298" s="1509">
        <v>0.03</v>
      </c>
      <c r="BK298" s="1509">
        <v>0.03</v>
      </c>
      <c r="BL298" s="1509">
        <v>0.03</v>
      </c>
      <c r="BM298" s="1509">
        <v>0.03</v>
      </c>
      <c r="BN298" s="1509">
        <v>0.03</v>
      </c>
      <c r="BO298" s="1509">
        <v>0.03</v>
      </c>
      <c r="BP298" s="1509">
        <v>0.03</v>
      </c>
      <c r="BQ298" s="1509">
        <v>0.03</v>
      </c>
      <c r="BR298" s="1509">
        <v>0.03</v>
      </c>
      <c r="BS298" s="1509">
        <v>0.03</v>
      </c>
      <c r="BT298" s="1509">
        <v>0.03</v>
      </c>
      <c r="BU298" s="1509">
        <v>0.03</v>
      </c>
      <c r="BV298" s="1509">
        <v>0.03</v>
      </c>
      <c r="BW298" s="1509">
        <v>0.03</v>
      </c>
      <c r="BX298" s="1509">
        <v>0.03</v>
      </c>
      <c r="BY298" s="1509">
        <v>0.03</v>
      </c>
      <c r="BZ298" s="1509">
        <v>0.03</v>
      </c>
      <c r="CA298" s="1509">
        <v>0.03</v>
      </c>
      <c r="CB298" s="1509">
        <v>0.03</v>
      </c>
      <c r="CC298" s="1509">
        <v>0.03</v>
      </c>
      <c r="CD298" s="1509">
        <v>0.03</v>
      </c>
      <c r="CE298" s="1509">
        <v>0.03</v>
      </c>
      <c r="CF298" s="1509">
        <v>0.03</v>
      </c>
      <c r="CG298" s="1509">
        <v>0.03</v>
      </c>
      <c r="CH298" s="1509">
        <v>0.03</v>
      </c>
      <c r="CI298" s="1509">
        <v>0.03</v>
      </c>
      <c r="CJ298" s="1509">
        <v>0.03</v>
      </c>
      <c r="CK298" s="1509">
        <v>0.03</v>
      </c>
      <c r="CL298" s="1509">
        <v>2.5000000000000001E-2</v>
      </c>
      <c r="CM298" s="1509">
        <v>2.5000000000000001E-2</v>
      </c>
      <c r="CN298" s="1509">
        <v>2.5000000000000001E-2</v>
      </c>
      <c r="CO298" s="1509">
        <v>2.5000000000000001E-2</v>
      </c>
      <c r="CP298" s="1510">
        <v>2.5000000000000001E-2</v>
      </c>
      <c r="CQ298" s="1508" t="s">
        <v>1890</v>
      </c>
      <c r="CR298" s="1508" t="s">
        <v>1890</v>
      </c>
      <c r="CS298" s="1508" t="s">
        <v>1890</v>
      </c>
      <c r="CT298" s="1508" t="s">
        <v>1890</v>
      </c>
      <c r="CU298" s="1508" t="s">
        <v>1890</v>
      </c>
      <c r="CV298" s="1508" t="s">
        <v>1890</v>
      </c>
      <c r="CW298" s="1508" t="s">
        <v>1890</v>
      </c>
      <c r="CX298" s="1508" t="s">
        <v>1890</v>
      </c>
      <c r="CY298" s="1508" t="s">
        <v>1890</v>
      </c>
      <c r="CZ298" s="1508" t="s">
        <v>1890</v>
      </c>
      <c r="DA298" s="1508" t="s">
        <v>1890</v>
      </c>
      <c r="DB298" s="1508" t="s">
        <v>1890</v>
      </c>
      <c r="DC298" s="1508" t="s">
        <v>1890</v>
      </c>
      <c r="DD298" s="1508" t="s">
        <v>1890</v>
      </c>
      <c r="DE298" s="1508" t="s">
        <v>1890</v>
      </c>
      <c r="DF298" s="1508" t="s">
        <v>1890</v>
      </c>
      <c r="DG298" s="1508" t="s">
        <v>1890</v>
      </c>
      <c r="DH298" s="1508" t="s">
        <v>1890</v>
      </c>
      <c r="DI298" s="1508" t="s">
        <v>1890</v>
      </c>
      <c r="DJ298" s="1508" t="s">
        <v>1890</v>
      </c>
      <c r="DK298" s="1508" t="s">
        <v>1890</v>
      </c>
      <c r="DL298" s="1508" t="s">
        <v>1890</v>
      </c>
      <c r="DM298" s="1508" t="s">
        <v>1890</v>
      </c>
      <c r="DN298" s="1508" t="s">
        <v>1890</v>
      </c>
      <c r="DO298" s="1508" t="s">
        <v>1890</v>
      </c>
      <c r="DP298" s="1508" t="s">
        <v>1890</v>
      </c>
      <c r="DQ298" s="1508" t="s">
        <v>1890</v>
      </c>
      <c r="DR298" s="1508" t="s">
        <v>1890</v>
      </c>
      <c r="DS298" s="1508" t="s">
        <v>1890</v>
      </c>
      <c r="DT298" s="1233" t="s">
        <v>1890</v>
      </c>
      <c r="DU298" s="1233" t="s">
        <v>1890</v>
      </c>
      <c r="DV298" s="1233" t="s">
        <v>1890</v>
      </c>
      <c r="DW298" s="1233" t="s">
        <v>1890</v>
      </c>
      <c r="DX298" s="1233" t="s">
        <v>1890</v>
      </c>
      <c r="DY298" s="1233" t="s">
        <v>1890</v>
      </c>
    </row>
    <row r="299" spans="2:129" x14ac:dyDescent="0.25">
      <c r="B299" s="1668"/>
      <c r="C299" s="1505" t="s">
        <v>1609</v>
      </c>
      <c r="D299" s="1439" t="s">
        <v>1732</v>
      </c>
      <c r="E299" s="1267" t="s">
        <v>814</v>
      </c>
      <c r="F299" s="1438" t="s">
        <v>1890</v>
      </c>
      <c r="G299" s="1438" t="s">
        <v>1890</v>
      </c>
      <c r="H299" s="1439" t="s">
        <v>84</v>
      </c>
      <c r="I299" s="1476" t="s">
        <v>1890</v>
      </c>
      <c r="J299" s="1477" t="s">
        <v>1890</v>
      </c>
      <c r="K299" s="1477" t="s">
        <v>1890</v>
      </c>
      <c r="L299" s="1477" t="s">
        <v>1890</v>
      </c>
      <c r="M299" s="1477" t="s">
        <v>1890</v>
      </c>
      <c r="N299" s="1509" t="s">
        <v>1890</v>
      </c>
      <c r="O299" s="1509">
        <v>0.96618357487922713</v>
      </c>
      <c r="P299" s="1509">
        <v>0.93351070036640305</v>
      </c>
      <c r="Q299" s="1509">
        <v>0.90194270566802237</v>
      </c>
      <c r="R299" s="1509">
        <v>0.87144222769857238</v>
      </c>
      <c r="S299" s="1509">
        <v>0.84197316685852408</v>
      </c>
      <c r="T299" s="1509">
        <v>0.81350064430775282</v>
      </c>
      <c r="U299" s="1509">
        <v>0.78599096068381924</v>
      </c>
      <c r="V299" s="1509">
        <v>0.75941155621625056</v>
      </c>
      <c r="W299" s="1509">
        <v>0.73373097218961414</v>
      </c>
      <c r="X299" s="1509">
        <v>0.70891881370977217</v>
      </c>
      <c r="Y299" s="1509">
        <v>0.68494571372924851</v>
      </c>
      <c r="Z299" s="1509">
        <v>0.66178329828912907</v>
      </c>
      <c r="AA299" s="1509">
        <v>0.63940415293635666</v>
      </c>
      <c r="AB299" s="1509">
        <v>0.61778179027667313</v>
      </c>
      <c r="AC299" s="1509">
        <v>0.59689061862480497</v>
      </c>
      <c r="AD299" s="1509">
        <v>0.57670591171478747</v>
      </c>
      <c r="AE299" s="1509">
        <v>0.55720377943457733</v>
      </c>
      <c r="AF299" s="1509">
        <v>0.53836113955031628</v>
      </c>
      <c r="AG299" s="1509">
        <v>0.520155690386779</v>
      </c>
      <c r="AH299" s="1509">
        <v>0.50256588443167061</v>
      </c>
      <c r="AI299" s="1509">
        <v>0.48557090283253201</v>
      </c>
      <c r="AJ299" s="1509">
        <v>0.46915063075606961</v>
      </c>
      <c r="AK299" s="1509">
        <v>0.45328563358074364</v>
      </c>
      <c r="AL299" s="1509">
        <v>0.43795713389443836</v>
      </c>
      <c r="AM299" s="1509">
        <v>0.42314698926998878</v>
      </c>
      <c r="AN299" s="1509">
        <v>0.40883767079225974</v>
      </c>
      <c r="AO299" s="1509">
        <v>0.39501224231136212</v>
      </c>
      <c r="AP299" s="1509">
        <v>0.38165434039745133</v>
      </c>
      <c r="AQ299" s="1509">
        <v>0.36874815497338298</v>
      </c>
      <c r="AR299" s="1509">
        <v>0.35627841060230242</v>
      </c>
      <c r="AS299" s="1509">
        <v>0.3459013695167984</v>
      </c>
      <c r="AT299" s="1509">
        <v>0.33582657234640623</v>
      </c>
      <c r="AU299" s="1509">
        <v>0.32604521587029728</v>
      </c>
      <c r="AV299" s="1509">
        <v>0.31654875327213333</v>
      </c>
      <c r="AW299" s="1509">
        <v>0.30732888667197411</v>
      </c>
      <c r="AX299" s="1509">
        <v>0.29837755987570302</v>
      </c>
      <c r="AY299" s="1509">
        <v>0.28968695133563405</v>
      </c>
      <c r="AZ299" s="1509">
        <v>0.28124946731614947</v>
      </c>
      <c r="BA299" s="1509">
        <v>0.27305773525839755</v>
      </c>
      <c r="BB299" s="1509">
        <v>0.26510459733825009</v>
      </c>
      <c r="BC299" s="1509">
        <v>0.25738310421189325</v>
      </c>
      <c r="BD299" s="1509">
        <v>0.24988650894358566</v>
      </c>
      <c r="BE299" s="1509">
        <v>0.24260826111027742</v>
      </c>
      <c r="BF299" s="1509">
        <v>0.23554200107793916</v>
      </c>
      <c r="BG299" s="1509">
        <v>0.22868155444460117</v>
      </c>
      <c r="BH299" s="1509">
        <v>0.22202092664524387</v>
      </c>
      <c r="BI299" s="1509">
        <v>0.215554297713829</v>
      </c>
      <c r="BJ299" s="1509">
        <v>0.20927601719789227</v>
      </c>
      <c r="BK299" s="1509">
        <v>0.20318059922125464</v>
      </c>
      <c r="BL299" s="1509">
        <v>0.19726271769053846</v>
      </c>
      <c r="BM299" s="1509">
        <v>0.19151720164129948</v>
      </c>
      <c r="BN299" s="1509">
        <v>0.18593903071970824</v>
      </c>
      <c r="BO299" s="1509">
        <v>0.18052333079583327</v>
      </c>
      <c r="BP299" s="1509">
        <v>0.17526536970469248</v>
      </c>
      <c r="BQ299" s="1509">
        <v>0.17016055311135189</v>
      </c>
      <c r="BR299" s="1509">
        <v>0.16520442049645817</v>
      </c>
      <c r="BS299" s="1509">
        <v>0.16039264125869726</v>
      </c>
      <c r="BT299" s="1509">
        <v>0.15572101093077401</v>
      </c>
      <c r="BU299" s="1509">
        <v>0.15118544750560586</v>
      </c>
      <c r="BV299" s="1509">
        <v>0.14678198786952024</v>
      </c>
      <c r="BW299" s="1509">
        <v>0.14250678433934003</v>
      </c>
      <c r="BX299" s="1509">
        <v>0.13835610130033013</v>
      </c>
      <c r="BY299" s="1509">
        <v>0.13432631194206807</v>
      </c>
      <c r="BZ299" s="1509">
        <v>0.13041389508938647</v>
      </c>
      <c r="CA299" s="1509">
        <v>0.12661543212561796</v>
      </c>
      <c r="CB299" s="1509">
        <v>0.12292760400545433</v>
      </c>
      <c r="CC299" s="1509">
        <v>0.11934718835481004</v>
      </c>
      <c r="CD299" s="1509">
        <v>0.11587105665515537</v>
      </c>
      <c r="CE299" s="1509">
        <v>0.11249617150985959</v>
      </c>
      <c r="CF299" s="1509">
        <v>0.10921958399015494</v>
      </c>
      <c r="CG299" s="1509">
        <v>0.10603843105840287</v>
      </c>
      <c r="CH299" s="1509">
        <v>0.10294993306641054</v>
      </c>
      <c r="CI299" s="1509">
        <v>9.9951391326612168E-2</v>
      </c>
      <c r="CJ299" s="1509">
        <v>9.7040185753992411E-2</v>
      </c>
      <c r="CK299" s="1509">
        <v>9.4213772576691654E-2</v>
      </c>
      <c r="CL299" s="1509">
        <v>9.1915875684577236E-2</v>
      </c>
      <c r="CM299" s="1509">
        <v>8.9674025058124135E-2</v>
      </c>
      <c r="CN299" s="1509">
        <v>8.7486853715243049E-2</v>
      </c>
      <c r="CO299" s="1509">
        <v>8.5353028014871282E-2</v>
      </c>
      <c r="CP299" s="1510">
        <v>8.3271246843776875E-2</v>
      </c>
      <c r="CQ299" s="1508" t="s">
        <v>1890</v>
      </c>
      <c r="CR299" s="1508" t="s">
        <v>1890</v>
      </c>
      <c r="CS299" s="1508" t="s">
        <v>1890</v>
      </c>
      <c r="CT299" s="1508" t="s">
        <v>1890</v>
      </c>
      <c r="CU299" s="1508" t="s">
        <v>1890</v>
      </c>
      <c r="CV299" s="1508" t="s">
        <v>1890</v>
      </c>
      <c r="CW299" s="1508" t="s">
        <v>1890</v>
      </c>
      <c r="CX299" s="1508" t="s">
        <v>1890</v>
      </c>
      <c r="CY299" s="1508" t="s">
        <v>1890</v>
      </c>
      <c r="CZ299" s="1508" t="s">
        <v>1890</v>
      </c>
      <c r="DA299" s="1508" t="s">
        <v>1890</v>
      </c>
      <c r="DB299" s="1508" t="s">
        <v>1890</v>
      </c>
      <c r="DC299" s="1508" t="s">
        <v>1890</v>
      </c>
      <c r="DD299" s="1508" t="s">
        <v>1890</v>
      </c>
      <c r="DE299" s="1508" t="s">
        <v>1890</v>
      </c>
      <c r="DF299" s="1508" t="s">
        <v>1890</v>
      </c>
      <c r="DG299" s="1508" t="s">
        <v>1890</v>
      </c>
      <c r="DH299" s="1508" t="s">
        <v>1890</v>
      </c>
      <c r="DI299" s="1508" t="s">
        <v>1890</v>
      </c>
      <c r="DJ299" s="1508" t="s">
        <v>1890</v>
      </c>
      <c r="DK299" s="1508" t="s">
        <v>1890</v>
      </c>
      <c r="DL299" s="1508" t="s">
        <v>1890</v>
      </c>
      <c r="DM299" s="1508" t="s">
        <v>1890</v>
      </c>
      <c r="DN299" s="1508" t="s">
        <v>1890</v>
      </c>
      <c r="DO299" s="1508" t="s">
        <v>1890</v>
      </c>
      <c r="DP299" s="1508" t="s">
        <v>1890</v>
      </c>
      <c r="DQ299" s="1508" t="s">
        <v>1890</v>
      </c>
      <c r="DR299" s="1508" t="s">
        <v>1890</v>
      </c>
      <c r="DS299" s="1508" t="s">
        <v>1890</v>
      </c>
      <c r="DT299" s="1233" t="s">
        <v>1890</v>
      </c>
      <c r="DU299" s="1233" t="s">
        <v>1890</v>
      </c>
      <c r="DV299" s="1233" t="s">
        <v>1890</v>
      </c>
      <c r="DW299" s="1233" t="s">
        <v>1890</v>
      </c>
      <c r="DX299" s="1233" t="s">
        <v>1890</v>
      </c>
      <c r="DY299" s="1233" t="s">
        <v>1890</v>
      </c>
    </row>
    <row r="300" spans="2:129" x14ac:dyDescent="0.25">
      <c r="B300" s="1668"/>
      <c r="C300" s="1505" t="s">
        <v>1609</v>
      </c>
      <c r="D300" s="1439" t="s">
        <v>1732</v>
      </c>
      <c r="E300" s="1267" t="s">
        <v>815</v>
      </c>
      <c r="F300" s="1438" t="s">
        <v>816</v>
      </c>
      <c r="G300" s="1438" t="s">
        <v>1890</v>
      </c>
      <c r="H300" s="1439" t="s">
        <v>817</v>
      </c>
      <c r="I300" s="1476" t="s">
        <v>1890</v>
      </c>
      <c r="J300" s="1477" t="s">
        <v>1890</v>
      </c>
      <c r="K300" s="1477" t="s">
        <v>1890</v>
      </c>
      <c r="L300" s="1477" t="s">
        <v>1890</v>
      </c>
      <c r="M300" s="1477" t="s">
        <v>1890</v>
      </c>
      <c r="N300" s="1509" t="s">
        <v>1890</v>
      </c>
      <c r="O300" s="1509" t="s">
        <v>1890</v>
      </c>
      <c r="P300" s="1509" t="s">
        <v>1890</v>
      </c>
      <c r="Q300" s="1509" t="s">
        <v>1890</v>
      </c>
      <c r="R300" s="1509" t="s">
        <v>1890</v>
      </c>
      <c r="S300" s="1509" t="s">
        <v>1890</v>
      </c>
      <c r="T300" s="1509" t="s">
        <v>1890</v>
      </c>
      <c r="U300" s="1509" t="s">
        <v>1890</v>
      </c>
      <c r="V300" s="1509" t="s">
        <v>1890</v>
      </c>
      <c r="W300" s="1509" t="s">
        <v>1890</v>
      </c>
      <c r="X300" s="1509" t="s">
        <v>1890</v>
      </c>
      <c r="Y300" s="1509" t="s">
        <v>1890</v>
      </c>
      <c r="Z300" s="1509" t="s">
        <v>1890</v>
      </c>
      <c r="AA300" s="1509" t="s">
        <v>1890</v>
      </c>
      <c r="AB300" s="1509" t="s">
        <v>1890</v>
      </c>
      <c r="AC300" s="1509" t="s">
        <v>1890</v>
      </c>
      <c r="AD300" s="1509" t="s">
        <v>1890</v>
      </c>
      <c r="AE300" s="1509" t="s">
        <v>1890</v>
      </c>
      <c r="AF300" s="1509" t="s">
        <v>1890</v>
      </c>
      <c r="AG300" s="1509" t="s">
        <v>1890</v>
      </c>
      <c r="AH300" s="1509" t="s">
        <v>1890</v>
      </c>
      <c r="AI300" s="1509" t="s">
        <v>1890</v>
      </c>
      <c r="AJ300" s="1509" t="s">
        <v>1890</v>
      </c>
      <c r="AK300" s="1509" t="s">
        <v>1890</v>
      </c>
      <c r="AL300" s="1509" t="s">
        <v>1890</v>
      </c>
      <c r="AM300" s="1509" t="s">
        <v>1890</v>
      </c>
      <c r="AN300" s="1509" t="s">
        <v>1890</v>
      </c>
      <c r="AO300" s="1509" t="s">
        <v>1890</v>
      </c>
      <c r="AP300" s="1509" t="s">
        <v>1890</v>
      </c>
      <c r="AQ300" s="1509" t="s">
        <v>1890</v>
      </c>
      <c r="AR300" s="1509" t="s">
        <v>1890</v>
      </c>
      <c r="AS300" s="1509" t="s">
        <v>1890</v>
      </c>
      <c r="AT300" s="1509" t="s">
        <v>1890</v>
      </c>
      <c r="AU300" s="1509" t="s">
        <v>1890</v>
      </c>
      <c r="AV300" s="1509" t="s">
        <v>1890</v>
      </c>
      <c r="AW300" s="1509" t="s">
        <v>1890</v>
      </c>
      <c r="AX300" s="1509" t="s">
        <v>1890</v>
      </c>
      <c r="AY300" s="1509" t="s">
        <v>1890</v>
      </c>
      <c r="AZ300" s="1509" t="s">
        <v>1890</v>
      </c>
      <c r="BA300" s="1509" t="s">
        <v>1890</v>
      </c>
      <c r="BB300" s="1509" t="s">
        <v>1890</v>
      </c>
      <c r="BC300" s="1509" t="s">
        <v>1890</v>
      </c>
      <c r="BD300" s="1509" t="s">
        <v>1890</v>
      </c>
      <c r="BE300" s="1509" t="s">
        <v>1890</v>
      </c>
      <c r="BF300" s="1509" t="s">
        <v>1890</v>
      </c>
      <c r="BG300" s="1509" t="s">
        <v>1890</v>
      </c>
      <c r="BH300" s="1509" t="s">
        <v>1890</v>
      </c>
      <c r="BI300" s="1509" t="s">
        <v>1890</v>
      </c>
      <c r="BJ300" s="1509" t="s">
        <v>1890</v>
      </c>
      <c r="BK300" s="1509" t="s">
        <v>1890</v>
      </c>
      <c r="BL300" s="1509" t="s">
        <v>1890</v>
      </c>
      <c r="BM300" s="1509" t="s">
        <v>1890</v>
      </c>
      <c r="BN300" s="1509" t="s">
        <v>1890</v>
      </c>
      <c r="BO300" s="1509" t="s">
        <v>1890</v>
      </c>
      <c r="BP300" s="1509" t="s">
        <v>1890</v>
      </c>
      <c r="BQ300" s="1509" t="s">
        <v>1890</v>
      </c>
      <c r="BR300" s="1509" t="s">
        <v>1890</v>
      </c>
      <c r="BS300" s="1509" t="s">
        <v>1890</v>
      </c>
      <c r="BT300" s="1509" t="s">
        <v>1890</v>
      </c>
      <c r="BU300" s="1509" t="s">
        <v>1890</v>
      </c>
      <c r="BV300" s="1509" t="s">
        <v>1890</v>
      </c>
      <c r="BW300" s="1509" t="s">
        <v>1890</v>
      </c>
      <c r="BX300" s="1509" t="s">
        <v>1890</v>
      </c>
      <c r="BY300" s="1509" t="s">
        <v>1890</v>
      </c>
      <c r="BZ300" s="1509" t="s">
        <v>1890</v>
      </c>
      <c r="CA300" s="1509" t="s">
        <v>1890</v>
      </c>
      <c r="CB300" s="1509" t="s">
        <v>1890</v>
      </c>
      <c r="CC300" s="1509" t="s">
        <v>1890</v>
      </c>
      <c r="CD300" s="1509" t="s">
        <v>1890</v>
      </c>
      <c r="CE300" s="1509" t="s">
        <v>1890</v>
      </c>
      <c r="CF300" s="1509" t="s">
        <v>1890</v>
      </c>
      <c r="CG300" s="1509" t="s">
        <v>1890</v>
      </c>
      <c r="CH300" s="1509" t="s">
        <v>1890</v>
      </c>
      <c r="CI300" s="1509" t="s">
        <v>1890</v>
      </c>
      <c r="CJ300" s="1509" t="s">
        <v>1890</v>
      </c>
      <c r="CK300" s="1509" t="s">
        <v>1890</v>
      </c>
      <c r="CL300" s="1509" t="s">
        <v>1890</v>
      </c>
      <c r="CM300" s="1509" t="s">
        <v>1890</v>
      </c>
      <c r="CN300" s="1509" t="s">
        <v>1890</v>
      </c>
      <c r="CO300" s="1509" t="s">
        <v>1890</v>
      </c>
      <c r="CP300" s="1510" t="s">
        <v>1890</v>
      </c>
      <c r="CQ300" s="1508" t="s">
        <v>1890</v>
      </c>
      <c r="CR300" s="1508" t="s">
        <v>1890</v>
      </c>
      <c r="CS300" s="1508" t="s">
        <v>1890</v>
      </c>
      <c r="CT300" s="1508" t="s">
        <v>1890</v>
      </c>
      <c r="CU300" s="1508" t="s">
        <v>1890</v>
      </c>
      <c r="CV300" s="1508" t="s">
        <v>1890</v>
      </c>
      <c r="CW300" s="1508" t="s">
        <v>1890</v>
      </c>
      <c r="CX300" s="1508" t="s">
        <v>1890</v>
      </c>
      <c r="CY300" s="1508" t="s">
        <v>1890</v>
      </c>
      <c r="CZ300" s="1508" t="s">
        <v>1890</v>
      </c>
      <c r="DA300" s="1508" t="s">
        <v>1890</v>
      </c>
      <c r="DB300" s="1508" t="s">
        <v>1890</v>
      </c>
      <c r="DC300" s="1508" t="s">
        <v>1890</v>
      </c>
      <c r="DD300" s="1508" t="s">
        <v>1890</v>
      </c>
      <c r="DE300" s="1508" t="s">
        <v>1890</v>
      </c>
      <c r="DF300" s="1508" t="s">
        <v>1890</v>
      </c>
      <c r="DG300" s="1508" t="s">
        <v>1890</v>
      </c>
      <c r="DH300" s="1508" t="s">
        <v>1890</v>
      </c>
      <c r="DI300" s="1508" t="s">
        <v>1890</v>
      </c>
      <c r="DJ300" s="1508" t="s">
        <v>1890</v>
      </c>
      <c r="DK300" s="1508" t="s">
        <v>1890</v>
      </c>
      <c r="DL300" s="1508" t="s">
        <v>1890</v>
      </c>
      <c r="DM300" s="1508" t="s">
        <v>1890</v>
      </c>
      <c r="DN300" s="1508" t="s">
        <v>1890</v>
      </c>
      <c r="DO300" s="1508" t="s">
        <v>1890</v>
      </c>
      <c r="DP300" s="1508" t="s">
        <v>1890</v>
      </c>
      <c r="DQ300" s="1508" t="s">
        <v>1890</v>
      </c>
      <c r="DR300" s="1508" t="s">
        <v>1890</v>
      </c>
      <c r="DS300" s="1508" t="s">
        <v>1890</v>
      </c>
      <c r="DT300" s="1233" t="s">
        <v>1890</v>
      </c>
      <c r="DU300" s="1233" t="s">
        <v>1890</v>
      </c>
      <c r="DV300" s="1233" t="s">
        <v>1890</v>
      </c>
      <c r="DW300" s="1233" t="s">
        <v>1890</v>
      </c>
      <c r="DX300" s="1233" t="s">
        <v>1890</v>
      </c>
      <c r="DY300" s="1233" t="s">
        <v>1890</v>
      </c>
    </row>
    <row r="301" spans="2:129" x14ac:dyDescent="0.25">
      <c r="B301" s="1668"/>
      <c r="C301" s="1505" t="s">
        <v>1609</v>
      </c>
      <c r="D301" s="1439" t="s">
        <v>1732</v>
      </c>
      <c r="E301" s="1267" t="s">
        <v>815</v>
      </c>
      <c r="F301" s="1438" t="s">
        <v>818</v>
      </c>
      <c r="G301" s="1438" t="s">
        <v>1890</v>
      </c>
      <c r="H301" s="1439" t="s">
        <v>817</v>
      </c>
      <c r="I301" s="1476" t="s">
        <v>1890</v>
      </c>
      <c r="J301" s="1477" t="s">
        <v>1890</v>
      </c>
      <c r="K301" s="1477" t="s">
        <v>1890</v>
      </c>
      <c r="L301" s="1477" t="s">
        <v>1890</v>
      </c>
      <c r="M301" s="1477" t="s">
        <v>1890</v>
      </c>
      <c r="N301" s="1509" t="s">
        <v>1890</v>
      </c>
      <c r="O301" s="1509" t="s">
        <v>1890</v>
      </c>
      <c r="P301" s="1509" t="s">
        <v>1890</v>
      </c>
      <c r="Q301" s="1509" t="s">
        <v>1890</v>
      </c>
      <c r="R301" s="1509" t="s">
        <v>1890</v>
      </c>
      <c r="S301" s="1509" t="s">
        <v>1890</v>
      </c>
      <c r="T301" s="1509" t="s">
        <v>1890</v>
      </c>
      <c r="U301" s="1509" t="s">
        <v>1890</v>
      </c>
      <c r="V301" s="1509" t="s">
        <v>1890</v>
      </c>
      <c r="W301" s="1509" t="s">
        <v>1890</v>
      </c>
      <c r="X301" s="1509" t="s">
        <v>1890</v>
      </c>
      <c r="Y301" s="1509" t="s">
        <v>1890</v>
      </c>
      <c r="Z301" s="1509" t="s">
        <v>1890</v>
      </c>
      <c r="AA301" s="1509" t="s">
        <v>1890</v>
      </c>
      <c r="AB301" s="1509" t="s">
        <v>1890</v>
      </c>
      <c r="AC301" s="1509" t="s">
        <v>1890</v>
      </c>
      <c r="AD301" s="1509" t="s">
        <v>1890</v>
      </c>
      <c r="AE301" s="1509" t="s">
        <v>1890</v>
      </c>
      <c r="AF301" s="1509" t="s">
        <v>1890</v>
      </c>
      <c r="AG301" s="1509" t="s">
        <v>1890</v>
      </c>
      <c r="AH301" s="1509" t="s">
        <v>1890</v>
      </c>
      <c r="AI301" s="1509" t="s">
        <v>1890</v>
      </c>
      <c r="AJ301" s="1509" t="s">
        <v>1890</v>
      </c>
      <c r="AK301" s="1509" t="s">
        <v>1890</v>
      </c>
      <c r="AL301" s="1509" t="s">
        <v>1890</v>
      </c>
      <c r="AM301" s="1509" t="s">
        <v>1890</v>
      </c>
      <c r="AN301" s="1509" t="s">
        <v>1890</v>
      </c>
      <c r="AO301" s="1509" t="s">
        <v>1890</v>
      </c>
      <c r="AP301" s="1509" t="s">
        <v>1890</v>
      </c>
      <c r="AQ301" s="1509" t="s">
        <v>1890</v>
      </c>
      <c r="AR301" s="1509" t="s">
        <v>1890</v>
      </c>
      <c r="AS301" s="1509" t="s">
        <v>1890</v>
      </c>
      <c r="AT301" s="1509" t="s">
        <v>1890</v>
      </c>
      <c r="AU301" s="1509" t="s">
        <v>1890</v>
      </c>
      <c r="AV301" s="1509" t="s">
        <v>1890</v>
      </c>
      <c r="AW301" s="1509" t="s">
        <v>1890</v>
      </c>
      <c r="AX301" s="1509" t="s">
        <v>1890</v>
      </c>
      <c r="AY301" s="1509" t="s">
        <v>1890</v>
      </c>
      <c r="AZ301" s="1509" t="s">
        <v>1890</v>
      </c>
      <c r="BA301" s="1509" t="s">
        <v>1890</v>
      </c>
      <c r="BB301" s="1509" t="s">
        <v>1890</v>
      </c>
      <c r="BC301" s="1509" t="s">
        <v>1890</v>
      </c>
      <c r="BD301" s="1509" t="s">
        <v>1890</v>
      </c>
      <c r="BE301" s="1509" t="s">
        <v>1890</v>
      </c>
      <c r="BF301" s="1509" t="s">
        <v>1890</v>
      </c>
      <c r="BG301" s="1509" t="s">
        <v>1890</v>
      </c>
      <c r="BH301" s="1509" t="s">
        <v>1890</v>
      </c>
      <c r="BI301" s="1509" t="s">
        <v>1890</v>
      </c>
      <c r="BJ301" s="1509" t="s">
        <v>1890</v>
      </c>
      <c r="BK301" s="1509" t="s">
        <v>1890</v>
      </c>
      <c r="BL301" s="1509" t="s">
        <v>1890</v>
      </c>
      <c r="BM301" s="1509" t="s">
        <v>1890</v>
      </c>
      <c r="BN301" s="1509" t="s">
        <v>1890</v>
      </c>
      <c r="BO301" s="1509" t="s">
        <v>1890</v>
      </c>
      <c r="BP301" s="1509" t="s">
        <v>1890</v>
      </c>
      <c r="BQ301" s="1509" t="s">
        <v>1890</v>
      </c>
      <c r="BR301" s="1509" t="s">
        <v>1890</v>
      </c>
      <c r="BS301" s="1509" t="s">
        <v>1890</v>
      </c>
      <c r="BT301" s="1509" t="s">
        <v>1890</v>
      </c>
      <c r="BU301" s="1509" t="s">
        <v>1890</v>
      </c>
      <c r="BV301" s="1509" t="s">
        <v>1890</v>
      </c>
      <c r="BW301" s="1509" t="s">
        <v>1890</v>
      </c>
      <c r="BX301" s="1509" t="s">
        <v>1890</v>
      </c>
      <c r="BY301" s="1509" t="s">
        <v>1890</v>
      </c>
      <c r="BZ301" s="1509" t="s">
        <v>1890</v>
      </c>
      <c r="CA301" s="1509" t="s">
        <v>1890</v>
      </c>
      <c r="CB301" s="1509" t="s">
        <v>1890</v>
      </c>
      <c r="CC301" s="1509" t="s">
        <v>1890</v>
      </c>
      <c r="CD301" s="1509" t="s">
        <v>1890</v>
      </c>
      <c r="CE301" s="1509" t="s">
        <v>1890</v>
      </c>
      <c r="CF301" s="1509" t="s">
        <v>1890</v>
      </c>
      <c r="CG301" s="1509" t="s">
        <v>1890</v>
      </c>
      <c r="CH301" s="1509" t="s">
        <v>1890</v>
      </c>
      <c r="CI301" s="1509" t="s">
        <v>1890</v>
      </c>
      <c r="CJ301" s="1509" t="s">
        <v>1890</v>
      </c>
      <c r="CK301" s="1509" t="s">
        <v>1890</v>
      </c>
      <c r="CL301" s="1509" t="s">
        <v>1890</v>
      </c>
      <c r="CM301" s="1509" t="s">
        <v>1890</v>
      </c>
      <c r="CN301" s="1509" t="s">
        <v>1890</v>
      </c>
      <c r="CO301" s="1509" t="s">
        <v>1890</v>
      </c>
      <c r="CP301" s="1510" t="s">
        <v>1890</v>
      </c>
      <c r="CQ301" s="1508" t="s">
        <v>1890</v>
      </c>
      <c r="CR301" s="1508" t="s">
        <v>1890</v>
      </c>
      <c r="CS301" s="1508" t="s">
        <v>1890</v>
      </c>
      <c r="CT301" s="1508" t="s">
        <v>1890</v>
      </c>
      <c r="CU301" s="1508" t="s">
        <v>1890</v>
      </c>
      <c r="CV301" s="1508" t="s">
        <v>1890</v>
      </c>
      <c r="CW301" s="1508" t="s">
        <v>1890</v>
      </c>
      <c r="CX301" s="1508" t="s">
        <v>1890</v>
      </c>
      <c r="CY301" s="1508" t="s">
        <v>1890</v>
      </c>
      <c r="CZ301" s="1508" t="s">
        <v>1890</v>
      </c>
      <c r="DA301" s="1508" t="s">
        <v>1890</v>
      </c>
      <c r="DB301" s="1508" t="s">
        <v>1890</v>
      </c>
      <c r="DC301" s="1508" t="s">
        <v>1890</v>
      </c>
      <c r="DD301" s="1508" t="s">
        <v>1890</v>
      </c>
      <c r="DE301" s="1508" t="s">
        <v>1890</v>
      </c>
      <c r="DF301" s="1508" t="s">
        <v>1890</v>
      </c>
      <c r="DG301" s="1508" t="s">
        <v>1890</v>
      </c>
      <c r="DH301" s="1508" t="s">
        <v>1890</v>
      </c>
      <c r="DI301" s="1508" t="s">
        <v>1890</v>
      </c>
      <c r="DJ301" s="1508" t="s">
        <v>1890</v>
      </c>
      <c r="DK301" s="1508" t="s">
        <v>1890</v>
      </c>
      <c r="DL301" s="1508" t="s">
        <v>1890</v>
      </c>
      <c r="DM301" s="1508" t="s">
        <v>1890</v>
      </c>
      <c r="DN301" s="1508" t="s">
        <v>1890</v>
      </c>
      <c r="DO301" s="1508" t="s">
        <v>1890</v>
      </c>
      <c r="DP301" s="1508" t="s">
        <v>1890</v>
      </c>
      <c r="DQ301" s="1508" t="s">
        <v>1890</v>
      </c>
      <c r="DR301" s="1508" t="s">
        <v>1890</v>
      </c>
      <c r="DS301" s="1508" t="s">
        <v>1890</v>
      </c>
      <c r="DT301" s="1233" t="s">
        <v>1890</v>
      </c>
      <c r="DU301" s="1233" t="s">
        <v>1890</v>
      </c>
      <c r="DV301" s="1233" t="s">
        <v>1890</v>
      </c>
      <c r="DW301" s="1233" t="s">
        <v>1890</v>
      </c>
      <c r="DX301" s="1233" t="s">
        <v>1890</v>
      </c>
      <c r="DY301" s="1233" t="s">
        <v>1890</v>
      </c>
    </row>
    <row r="302" spans="2:129" ht="14.4" thickBot="1" x14ac:dyDescent="0.3">
      <c r="B302" s="1668"/>
      <c r="C302" s="1505" t="s">
        <v>1609</v>
      </c>
      <c r="D302" s="1439" t="s">
        <v>1732</v>
      </c>
      <c r="E302" s="1267" t="s">
        <v>819</v>
      </c>
      <c r="F302" s="1438" t="s">
        <v>1890</v>
      </c>
      <c r="G302" s="1438" t="s">
        <v>1890</v>
      </c>
      <c r="H302" s="1439" t="s">
        <v>84</v>
      </c>
      <c r="I302" s="1476" t="s">
        <v>1890</v>
      </c>
      <c r="J302" s="1477" t="s">
        <v>1890</v>
      </c>
      <c r="K302" s="1477" t="s">
        <v>1890</v>
      </c>
      <c r="L302" s="1477" t="s">
        <v>1890</v>
      </c>
      <c r="M302" s="1477" t="s">
        <v>1890</v>
      </c>
      <c r="N302" s="1509" t="s">
        <v>1890</v>
      </c>
      <c r="O302" s="1509">
        <v>0.26585670409544321</v>
      </c>
      <c r="P302" s="1509">
        <v>0.25506929665659095</v>
      </c>
      <c r="Q302" s="1509">
        <v>0.24506325360928677</v>
      </c>
      <c r="R302" s="1509">
        <v>0.23570352826882579</v>
      </c>
      <c r="S302" s="1509">
        <v>0.22690915830698349</v>
      </c>
      <c r="T302" s="1509">
        <v>0.65728756953026535</v>
      </c>
      <c r="U302" s="1509">
        <v>0.63305125980539689</v>
      </c>
      <c r="V302" s="1509">
        <v>0.61009791902073718</v>
      </c>
      <c r="W302" s="1509">
        <v>0.58826249699772892</v>
      </c>
      <c r="X302" s="1509">
        <v>0.56745228716703144</v>
      </c>
      <c r="Y302" s="1509">
        <v>0.74152562646309128</v>
      </c>
      <c r="Z302" s="1509">
        <v>0.71462244064938163</v>
      </c>
      <c r="AA302" s="1509">
        <v>0.68904395039261102</v>
      </c>
      <c r="AB302" s="1509">
        <v>0.66465116873596841</v>
      </c>
      <c r="AC302" s="1509">
        <v>0.64133680407533489</v>
      </c>
      <c r="AD302" s="1509">
        <v>0.78232542772728875</v>
      </c>
      <c r="AE302" s="1509">
        <v>0.61901760342585788</v>
      </c>
      <c r="AF302" s="1509">
        <v>0.5968613736143733</v>
      </c>
      <c r="AG302" s="1509">
        <v>0.57573376765949269</v>
      </c>
      <c r="AH302" s="1509">
        <v>0.55554285399470382</v>
      </c>
      <c r="AI302" s="1509">
        <v>0.67371019712802338</v>
      </c>
      <c r="AJ302" s="1509">
        <v>0.535694291180138</v>
      </c>
      <c r="AK302" s="1509">
        <v>0.51654190476668393</v>
      </c>
      <c r="AL302" s="1509">
        <v>0.49827262771180109</v>
      </c>
      <c r="AM302" s="1509">
        <v>0.48080859102063284</v>
      </c>
      <c r="AN302" s="1509">
        <v>0.57065877352409822</v>
      </c>
      <c r="AO302" s="1509">
        <v>0.45433767321233143</v>
      </c>
      <c r="AP302" s="1509">
        <v>0.43810036965111221</v>
      </c>
      <c r="AQ302" s="1509">
        <v>0.42261039521068677</v>
      </c>
      <c r="AR302" s="1509">
        <v>0.40780200139468337</v>
      </c>
      <c r="AS302" s="1509">
        <v>0.48569929281251678</v>
      </c>
      <c r="AT302" s="1509">
        <v>0.38906647150937884</v>
      </c>
      <c r="AU302" s="1509">
        <v>0.37698844474790671</v>
      </c>
      <c r="AV302" s="1509">
        <v>0.36542880314598197</v>
      </c>
      <c r="AW302" s="1509">
        <v>0.35433908964455868</v>
      </c>
      <c r="AX302" s="1509">
        <v>0.42145925099139414</v>
      </c>
      <c r="AY302" s="1509">
        <v>0.33803038673563351</v>
      </c>
      <c r="AZ302" s="1509">
        <v>0.32754134084921027</v>
      </c>
      <c r="BA302" s="1509">
        <v>0.31750151002803761</v>
      </c>
      <c r="BB302" s="1509">
        <v>0.30786903220920564</v>
      </c>
      <c r="BC302" s="1509">
        <v>0.36570298314907623</v>
      </c>
      <c r="BD302" s="1509">
        <v>0.2936739653691765</v>
      </c>
      <c r="BE302" s="1509">
        <v>0.28456526542107213</v>
      </c>
      <c r="BF302" s="1509">
        <v>0.27584583195064105</v>
      </c>
      <c r="BG302" s="1509">
        <v>0.26747950527060277</v>
      </c>
      <c r="BH302" s="1509">
        <v>0.31731197821279084</v>
      </c>
      <c r="BI302" s="1509">
        <v>0.25512513302277445</v>
      </c>
      <c r="BJ302" s="1509">
        <v>0.24721547899388824</v>
      </c>
      <c r="BK302" s="1509">
        <v>0.23964310797530458</v>
      </c>
      <c r="BL302" s="1509">
        <v>0.2323768662231295</v>
      </c>
      <c r="BM302" s="1509">
        <v>0.27531483313062838</v>
      </c>
      <c r="BN302" s="1509">
        <v>0.22162534914802023</v>
      </c>
      <c r="BO302" s="1509">
        <v>0.21475720331625184</v>
      </c>
      <c r="BP302" s="1509">
        <v>0.2081813194013539</v>
      </c>
      <c r="BQ302" s="1509">
        <v>0.20187075818156403</v>
      </c>
      <c r="BR302" s="1509">
        <v>0.23886807670886509</v>
      </c>
      <c r="BS302" s="1509">
        <v>0.19251486649436461</v>
      </c>
      <c r="BT302" s="1509">
        <v>0.1865513466700591</v>
      </c>
      <c r="BU302" s="1509">
        <v>0.1808410897173256</v>
      </c>
      <c r="BV302" s="1509">
        <v>0.17536078686035927</v>
      </c>
      <c r="BW302" s="1509">
        <v>0.20723930902335838</v>
      </c>
      <c r="BX302" s="1509">
        <v>0.16721997541375769</v>
      </c>
      <c r="BY302" s="1509">
        <v>0.16204215120267118</v>
      </c>
      <c r="BZ302" s="1509">
        <v>0.15708377356425782</v>
      </c>
      <c r="CA302" s="1509">
        <v>0.1523247062561007</v>
      </c>
      <c r="CB302" s="1509">
        <v>0.17979259879690926</v>
      </c>
      <c r="CC302" s="1509">
        <v>0.14524169747476343</v>
      </c>
      <c r="CD302" s="1509">
        <v>0.14074624302749625</v>
      </c>
      <c r="CE302" s="1509">
        <v>0.13644093030012538</v>
      </c>
      <c r="CF302" s="1509">
        <v>0.13230836614067423</v>
      </c>
      <c r="CG302" s="1509">
        <v>0.15597585610444673</v>
      </c>
      <c r="CH302" s="1509">
        <v>0.1261461631442633</v>
      </c>
      <c r="CI302" s="1509">
        <v>0.12224331360814503</v>
      </c>
      <c r="CJ302" s="1509">
        <v>0.11850519759930025</v>
      </c>
      <c r="CK302" s="1509">
        <v>0.11491682974284662</v>
      </c>
      <c r="CL302" s="1509" t="s">
        <v>1890</v>
      </c>
      <c r="CM302" s="1509" t="s">
        <v>1890</v>
      </c>
      <c r="CN302" s="1509" t="s">
        <v>1890</v>
      </c>
      <c r="CO302" s="1509" t="s">
        <v>1890</v>
      </c>
      <c r="CP302" s="1510" t="s">
        <v>1890</v>
      </c>
      <c r="CQ302" s="1508" t="s">
        <v>1890</v>
      </c>
      <c r="CR302" s="1508" t="s">
        <v>1890</v>
      </c>
      <c r="CS302" s="1508" t="s">
        <v>1890</v>
      </c>
      <c r="CT302" s="1508" t="s">
        <v>1890</v>
      </c>
      <c r="CU302" s="1508" t="s">
        <v>1890</v>
      </c>
      <c r="CV302" s="1508" t="s">
        <v>1890</v>
      </c>
      <c r="CW302" s="1508" t="s">
        <v>1890</v>
      </c>
      <c r="CX302" s="1508" t="s">
        <v>1890</v>
      </c>
      <c r="CY302" s="1508" t="s">
        <v>1890</v>
      </c>
      <c r="CZ302" s="1508" t="s">
        <v>1890</v>
      </c>
      <c r="DA302" s="1508" t="s">
        <v>1890</v>
      </c>
      <c r="DB302" s="1508" t="s">
        <v>1890</v>
      </c>
      <c r="DC302" s="1508" t="s">
        <v>1890</v>
      </c>
      <c r="DD302" s="1508" t="s">
        <v>1890</v>
      </c>
      <c r="DE302" s="1508" t="s">
        <v>1890</v>
      </c>
      <c r="DF302" s="1508" t="s">
        <v>1890</v>
      </c>
      <c r="DG302" s="1508" t="s">
        <v>1890</v>
      </c>
      <c r="DH302" s="1508" t="s">
        <v>1890</v>
      </c>
      <c r="DI302" s="1508" t="s">
        <v>1890</v>
      </c>
      <c r="DJ302" s="1508" t="s">
        <v>1890</v>
      </c>
      <c r="DK302" s="1508" t="s">
        <v>1890</v>
      </c>
      <c r="DL302" s="1508" t="s">
        <v>1890</v>
      </c>
      <c r="DM302" s="1508" t="s">
        <v>1890</v>
      </c>
      <c r="DN302" s="1508" t="s">
        <v>1890</v>
      </c>
      <c r="DO302" s="1508" t="s">
        <v>1890</v>
      </c>
      <c r="DP302" s="1508" t="s">
        <v>1890</v>
      </c>
      <c r="DQ302" s="1508" t="s">
        <v>1890</v>
      </c>
      <c r="DR302" s="1508" t="s">
        <v>1890</v>
      </c>
      <c r="DS302" s="1508" t="s">
        <v>1890</v>
      </c>
      <c r="DT302" s="1233" t="s">
        <v>1890</v>
      </c>
      <c r="DU302" s="1233" t="s">
        <v>1890</v>
      </c>
      <c r="DV302" s="1233" t="s">
        <v>1890</v>
      </c>
      <c r="DW302" s="1233" t="s">
        <v>1890</v>
      </c>
      <c r="DX302" s="1233" t="s">
        <v>1890</v>
      </c>
      <c r="DY302" s="1233" t="s">
        <v>1890</v>
      </c>
    </row>
    <row r="303" spans="2:129" ht="14.4" thickBot="1" x14ac:dyDescent="0.3">
      <c r="B303" s="1668"/>
      <c r="C303" s="1505" t="s">
        <v>1609</v>
      </c>
      <c r="D303" s="1439" t="s">
        <v>1732</v>
      </c>
      <c r="E303" s="1267" t="s">
        <v>820</v>
      </c>
      <c r="F303" s="1438" t="s">
        <v>1890</v>
      </c>
      <c r="G303" s="1438" t="s">
        <v>1890</v>
      </c>
      <c r="H303" s="1439" t="s">
        <v>84</v>
      </c>
      <c r="I303" s="1655">
        <f>IF(SUM(N302:CP302)&lt;&gt;0,SUM(N302:CP302),"")</f>
        <v>26.640927794286757</v>
      </c>
      <c r="J303" s="1656"/>
      <c r="K303" s="1656"/>
      <c r="L303" s="1656"/>
      <c r="M303" s="1657"/>
      <c r="N303" s="1509" t="s">
        <v>1890</v>
      </c>
      <c r="O303" s="1509" t="s">
        <v>1890</v>
      </c>
      <c r="P303" s="1509" t="s">
        <v>1890</v>
      </c>
      <c r="Q303" s="1509" t="s">
        <v>1890</v>
      </c>
      <c r="R303" s="1509" t="s">
        <v>1890</v>
      </c>
      <c r="S303" s="1509" t="s">
        <v>1890</v>
      </c>
      <c r="T303" s="1509" t="s">
        <v>1890</v>
      </c>
      <c r="U303" s="1509" t="s">
        <v>1890</v>
      </c>
      <c r="V303" s="1509" t="s">
        <v>1890</v>
      </c>
      <c r="W303" s="1509" t="s">
        <v>1890</v>
      </c>
      <c r="X303" s="1509" t="s">
        <v>1890</v>
      </c>
      <c r="Y303" s="1509" t="s">
        <v>1890</v>
      </c>
      <c r="Z303" s="1509" t="s">
        <v>1890</v>
      </c>
      <c r="AA303" s="1509" t="s">
        <v>1890</v>
      </c>
      <c r="AB303" s="1509" t="s">
        <v>1890</v>
      </c>
      <c r="AC303" s="1509" t="s">
        <v>1890</v>
      </c>
      <c r="AD303" s="1509" t="s">
        <v>1890</v>
      </c>
      <c r="AE303" s="1509" t="s">
        <v>1890</v>
      </c>
      <c r="AF303" s="1509" t="s">
        <v>1890</v>
      </c>
      <c r="AG303" s="1509" t="s">
        <v>1890</v>
      </c>
      <c r="AH303" s="1509" t="s">
        <v>1890</v>
      </c>
      <c r="AI303" s="1509" t="s">
        <v>1890</v>
      </c>
      <c r="AJ303" s="1509" t="s">
        <v>1890</v>
      </c>
      <c r="AK303" s="1509" t="s">
        <v>1890</v>
      </c>
      <c r="AL303" s="1509" t="s">
        <v>1890</v>
      </c>
      <c r="AM303" s="1509" t="s">
        <v>1890</v>
      </c>
      <c r="AN303" s="1509" t="s">
        <v>1890</v>
      </c>
      <c r="AO303" s="1509" t="s">
        <v>1890</v>
      </c>
      <c r="AP303" s="1509" t="s">
        <v>1890</v>
      </c>
      <c r="AQ303" s="1509" t="s">
        <v>1890</v>
      </c>
      <c r="AR303" s="1509" t="s">
        <v>1890</v>
      </c>
      <c r="AS303" s="1509" t="s">
        <v>1890</v>
      </c>
      <c r="AT303" s="1509" t="s">
        <v>1890</v>
      </c>
      <c r="AU303" s="1509" t="s">
        <v>1890</v>
      </c>
      <c r="AV303" s="1509" t="s">
        <v>1890</v>
      </c>
      <c r="AW303" s="1509" t="s">
        <v>1890</v>
      </c>
      <c r="AX303" s="1509" t="s">
        <v>1890</v>
      </c>
      <c r="AY303" s="1509" t="s">
        <v>1890</v>
      </c>
      <c r="AZ303" s="1509" t="s">
        <v>1890</v>
      </c>
      <c r="BA303" s="1509" t="s">
        <v>1890</v>
      </c>
      <c r="BB303" s="1509" t="s">
        <v>1890</v>
      </c>
      <c r="BC303" s="1509" t="s">
        <v>1890</v>
      </c>
      <c r="BD303" s="1509" t="s">
        <v>1890</v>
      </c>
      <c r="BE303" s="1509" t="s">
        <v>1890</v>
      </c>
      <c r="BF303" s="1509" t="s">
        <v>1890</v>
      </c>
      <c r="BG303" s="1509" t="s">
        <v>1890</v>
      </c>
      <c r="BH303" s="1509" t="s">
        <v>1890</v>
      </c>
      <c r="BI303" s="1509" t="s">
        <v>1890</v>
      </c>
      <c r="BJ303" s="1509" t="s">
        <v>1890</v>
      </c>
      <c r="BK303" s="1509" t="s">
        <v>1890</v>
      </c>
      <c r="BL303" s="1509" t="s">
        <v>1890</v>
      </c>
      <c r="BM303" s="1509" t="s">
        <v>1890</v>
      </c>
      <c r="BN303" s="1509" t="s">
        <v>1890</v>
      </c>
      <c r="BO303" s="1509" t="s">
        <v>1890</v>
      </c>
      <c r="BP303" s="1509" t="s">
        <v>1890</v>
      </c>
      <c r="BQ303" s="1509" t="s">
        <v>1890</v>
      </c>
      <c r="BR303" s="1509" t="s">
        <v>1890</v>
      </c>
      <c r="BS303" s="1509" t="s">
        <v>1890</v>
      </c>
      <c r="BT303" s="1509" t="s">
        <v>1890</v>
      </c>
      <c r="BU303" s="1509" t="s">
        <v>1890</v>
      </c>
      <c r="BV303" s="1509" t="s">
        <v>1890</v>
      </c>
      <c r="BW303" s="1509" t="s">
        <v>1890</v>
      </c>
      <c r="BX303" s="1509" t="s">
        <v>1890</v>
      </c>
      <c r="BY303" s="1509" t="s">
        <v>1890</v>
      </c>
      <c r="BZ303" s="1509" t="s">
        <v>1890</v>
      </c>
      <c r="CA303" s="1509" t="s">
        <v>1890</v>
      </c>
      <c r="CB303" s="1509" t="s">
        <v>1890</v>
      </c>
      <c r="CC303" s="1509" t="s">
        <v>1890</v>
      </c>
      <c r="CD303" s="1509" t="s">
        <v>1890</v>
      </c>
      <c r="CE303" s="1509" t="s">
        <v>1890</v>
      </c>
      <c r="CF303" s="1509" t="s">
        <v>1890</v>
      </c>
      <c r="CG303" s="1509" t="s">
        <v>1890</v>
      </c>
      <c r="CH303" s="1509" t="s">
        <v>1890</v>
      </c>
      <c r="CI303" s="1509" t="s">
        <v>1890</v>
      </c>
      <c r="CJ303" s="1509" t="s">
        <v>1890</v>
      </c>
      <c r="CK303" s="1509" t="s">
        <v>1890</v>
      </c>
      <c r="CL303" s="1509" t="s">
        <v>1890</v>
      </c>
      <c r="CM303" s="1509" t="s">
        <v>1890</v>
      </c>
      <c r="CN303" s="1509" t="s">
        <v>1890</v>
      </c>
      <c r="CO303" s="1509" t="s">
        <v>1890</v>
      </c>
      <c r="CP303" s="1510" t="s">
        <v>1890</v>
      </c>
      <c r="CQ303" s="1508" t="s">
        <v>1890</v>
      </c>
      <c r="CR303" s="1508" t="s">
        <v>1890</v>
      </c>
      <c r="CS303" s="1508" t="s">
        <v>1890</v>
      </c>
      <c r="CT303" s="1508" t="s">
        <v>1890</v>
      </c>
      <c r="CU303" s="1508" t="s">
        <v>1890</v>
      </c>
      <c r="CV303" s="1508" t="s">
        <v>1890</v>
      </c>
      <c r="CW303" s="1508" t="s">
        <v>1890</v>
      </c>
      <c r="CX303" s="1508" t="s">
        <v>1890</v>
      </c>
      <c r="CY303" s="1508" t="s">
        <v>1890</v>
      </c>
      <c r="CZ303" s="1508" t="s">
        <v>1890</v>
      </c>
      <c r="DA303" s="1508" t="s">
        <v>1890</v>
      </c>
      <c r="DB303" s="1508" t="s">
        <v>1890</v>
      </c>
      <c r="DC303" s="1508" t="s">
        <v>1890</v>
      </c>
      <c r="DD303" s="1508" t="s">
        <v>1890</v>
      </c>
      <c r="DE303" s="1508" t="s">
        <v>1890</v>
      </c>
      <c r="DF303" s="1508" t="s">
        <v>1890</v>
      </c>
      <c r="DG303" s="1508" t="s">
        <v>1890</v>
      </c>
      <c r="DH303" s="1508" t="s">
        <v>1890</v>
      </c>
      <c r="DI303" s="1508" t="s">
        <v>1890</v>
      </c>
      <c r="DJ303" s="1508" t="s">
        <v>1890</v>
      </c>
      <c r="DK303" s="1508" t="s">
        <v>1890</v>
      </c>
      <c r="DL303" s="1508" t="s">
        <v>1890</v>
      </c>
      <c r="DM303" s="1508" t="s">
        <v>1890</v>
      </c>
      <c r="DN303" s="1508" t="s">
        <v>1890</v>
      </c>
      <c r="DO303" s="1508" t="s">
        <v>1890</v>
      </c>
      <c r="DP303" s="1508" t="s">
        <v>1890</v>
      </c>
      <c r="DQ303" s="1508" t="s">
        <v>1890</v>
      </c>
      <c r="DR303" s="1508" t="s">
        <v>1890</v>
      </c>
      <c r="DS303" s="1508" t="s">
        <v>1890</v>
      </c>
      <c r="DT303" s="1233" t="s">
        <v>1890</v>
      </c>
      <c r="DU303" s="1233" t="s">
        <v>1890</v>
      </c>
      <c r="DV303" s="1233" t="s">
        <v>1890</v>
      </c>
      <c r="DW303" s="1233" t="s">
        <v>1890</v>
      </c>
      <c r="DX303" s="1233" t="s">
        <v>1890</v>
      </c>
      <c r="DY303" s="1233" t="s">
        <v>1890</v>
      </c>
    </row>
    <row r="304" spans="2:129" x14ac:dyDescent="0.25">
      <c r="B304" s="1668"/>
      <c r="C304" s="1505" t="s">
        <v>1630</v>
      </c>
      <c r="D304" s="1439" t="s">
        <v>1762</v>
      </c>
      <c r="E304" s="1267" t="s">
        <v>815</v>
      </c>
      <c r="F304" s="1438" t="s">
        <v>1890</v>
      </c>
      <c r="G304" s="1438" t="s">
        <v>1890</v>
      </c>
      <c r="H304" s="1439" t="s">
        <v>84</v>
      </c>
      <c r="I304" s="1476" t="s">
        <v>1890</v>
      </c>
      <c r="J304" s="1477" t="s">
        <v>1890</v>
      </c>
      <c r="K304" s="1477" t="s">
        <v>1890</v>
      </c>
      <c r="L304" s="1477" t="s">
        <v>1890</v>
      </c>
      <c r="M304" s="1477" t="s">
        <v>1890</v>
      </c>
      <c r="N304" s="1509" t="s">
        <v>1890</v>
      </c>
      <c r="O304" s="1509" t="s">
        <v>1890</v>
      </c>
      <c r="P304" s="1509" t="s">
        <v>1890</v>
      </c>
      <c r="Q304" s="1509" t="s">
        <v>1890</v>
      </c>
      <c r="R304" s="1509" t="s">
        <v>1890</v>
      </c>
      <c r="S304" s="1509" t="s">
        <v>1890</v>
      </c>
      <c r="T304" s="1509" t="s">
        <v>1890</v>
      </c>
      <c r="U304" s="1509" t="s">
        <v>1890</v>
      </c>
      <c r="V304" s="1509" t="s">
        <v>1890</v>
      </c>
      <c r="W304" s="1509" t="s">
        <v>1890</v>
      </c>
      <c r="X304" s="1509" t="s">
        <v>1890</v>
      </c>
      <c r="Y304" s="1509" t="s">
        <v>1890</v>
      </c>
      <c r="Z304" s="1509" t="s">
        <v>1890</v>
      </c>
      <c r="AA304" s="1509" t="s">
        <v>1890</v>
      </c>
      <c r="AB304" s="1509" t="s">
        <v>1890</v>
      </c>
      <c r="AC304" s="1509" t="s">
        <v>1890</v>
      </c>
      <c r="AD304" s="1509" t="s">
        <v>1890</v>
      </c>
      <c r="AE304" s="1509" t="s">
        <v>1890</v>
      </c>
      <c r="AF304" s="1509" t="s">
        <v>1890</v>
      </c>
      <c r="AG304" s="1509" t="s">
        <v>1890</v>
      </c>
      <c r="AH304" s="1509" t="s">
        <v>1890</v>
      </c>
      <c r="AI304" s="1509" t="s">
        <v>1890</v>
      </c>
      <c r="AJ304" s="1509" t="s">
        <v>1890</v>
      </c>
      <c r="AK304" s="1509" t="s">
        <v>1890</v>
      </c>
      <c r="AL304" s="1509" t="s">
        <v>1890</v>
      </c>
      <c r="AM304" s="1509" t="s">
        <v>1890</v>
      </c>
      <c r="AN304" s="1509" t="s">
        <v>1890</v>
      </c>
      <c r="AO304" s="1509" t="s">
        <v>1890</v>
      </c>
      <c r="AP304" s="1509" t="s">
        <v>1890</v>
      </c>
      <c r="AQ304" s="1509" t="s">
        <v>1890</v>
      </c>
      <c r="AR304" s="1509" t="s">
        <v>1890</v>
      </c>
      <c r="AS304" s="1509" t="s">
        <v>1890</v>
      </c>
      <c r="AT304" s="1509" t="s">
        <v>1890</v>
      </c>
      <c r="AU304" s="1509" t="s">
        <v>1890</v>
      </c>
      <c r="AV304" s="1509" t="s">
        <v>1890</v>
      </c>
      <c r="AW304" s="1509" t="s">
        <v>1890</v>
      </c>
      <c r="AX304" s="1509" t="s">
        <v>1890</v>
      </c>
      <c r="AY304" s="1509" t="s">
        <v>1890</v>
      </c>
      <c r="AZ304" s="1509" t="s">
        <v>1890</v>
      </c>
      <c r="BA304" s="1509" t="s">
        <v>1890</v>
      </c>
      <c r="BB304" s="1509" t="s">
        <v>1890</v>
      </c>
      <c r="BC304" s="1509" t="s">
        <v>1890</v>
      </c>
      <c r="BD304" s="1509" t="s">
        <v>1890</v>
      </c>
      <c r="BE304" s="1509" t="s">
        <v>1890</v>
      </c>
      <c r="BF304" s="1509" t="s">
        <v>1890</v>
      </c>
      <c r="BG304" s="1509" t="s">
        <v>1890</v>
      </c>
      <c r="BH304" s="1509" t="s">
        <v>1890</v>
      </c>
      <c r="BI304" s="1509" t="s">
        <v>1890</v>
      </c>
      <c r="BJ304" s="1509" t="s">
        <v>1890</v>
      </c>
      <c r="BK304" s="1509" t="s">
        <v>1890</v>
      </c>
      <c r="BL304" s="1509" t="s">
        <v>1890</v>
      </c>
      <c r="BM304" s="1509" t="s">
        <v>1890</v>
      </c>
      <c r="BN304" s="1509" t="s">
        <v>1890</v>
      </c>
      <c r="BO304" s="1509" t="s">
        <v>1890</v>
      </c>
      <c r="BP304" s="1509" t="s">
        <v>1890</v>
      </c>
      <c r="BQ304" s="1509" t="s">
        <v>1890</v>
      </c>
      <c r="BR304" s="1509" t="s">
        <v>1890</v>
      </c>
      <c r="BS304" s="1509" t="s">
        <v>1890</v>
      </c>
      <c r="BT304" s="1509" t="s">
        <v>1890</v>
      </c>
      <c r="BU304" s="1509" t="s">
        <v>1890</v>
      </c>
      <c r="BV304" s="1509" t="s">
        <v>1890</v>
      </c>
      <c r="BW304" s="1509" t="s">
        <v>1890</v>
      </c>
      <c r="BX304" s="1509" t="s">
        <v>1890</v>
      </c>
      <c r="BY304" s="1509" t="s">
        <v>1890</v>
      </c>
      <c r="BZ304" s="1509" t="s">
        <v>1890</v>
      </c>
      <c r="CA304" s="1509" t="s">
        <v>1890</v>
      </c>
      <c r="CB304" s="1509" t="s">
        <v>1890</v>
      </c>
      <c r="CC304" s="1509" t="s">
        <v>1890</v>
      </c>
      <c r="CD304" s="1509" t="s">
        <v>1890</v>
      </c>
      <c r="CE304" s="1509" t="s">
        <v>1890</v>
      </c>
      <c r="CF304" s="1509" t="s">
        <v>1890</v>
      </c>
      <c r="CG304" s="1509" t="s">
        <v>1890</v>
      </c>
      <c r="CH304" s="1509" t="s">
        <v>1890</v>
      </c>
      <c r="CI304" s="1509" t="s">
        <v>1890</v>
      </c>
      <c r="CJ304" s="1509" t="s">
        <v>1890</v>
      </c>
      <c r="CK304" s="1509" t="s">
        <v>1890</v>
      </c>
      <c r="CL304" s="1509" t="s">
        <v>1890</v>
      </c>
      <c r="CM304" s="1509" t="s">
        <v>1890</v>
      </c>
      <c r="CN304" s="1509" t="s">
        <v>1890</v>
      </c>
      <c r="CO304" s="1509" t="s">
        <v>1890</v>
      </c>
      <c r="CP304" s="1510" t="s">
        <v>1890</v>
      </c>
      <c r="CQ304" s="1508" t="s">
        <v>1890</v>
      </c>
      <c r="CR304" s="1508" t="s">
        <v>1890</v>
      </c>
      <c r="CS304" s="1508" t="s">
        <v>1890</v>
      </c>
      <c r="CT304" s="1508" t="s">
        <v>1890</v>
      </c>
      <c r="CU304" s="1508" t="s">
        <v>1890</v>
      </c>
      <c r="CV304" s="1508" t="s">
        <v>1890</v>
      </c>
      <c r="CW304" s="1508" t="s">
        <v>1890</v>
      </c>
      <c r="CX304" s="1508" t="s">
        <v>1890</v>
      </c>
      <c r="CY304" s="1508" t="s">
        <v>1890</v>
      </c>
      <c r="CZ304" s="1508" t="s">
        <v>1890</v>
      </c>
      <c r="DA304" s="1508" t="s">
        <v>1890</v>
      </c>
      <c r="DB304" s="1508" t="s">
        <v>1890</v>
      </c>
      <c r="DC304" s="1508" t="s">
        <v>1890</v>
      </c>
      <c r="DD304" s="1508" t="s">
        <v>1890</v>
      </c>
      <c r="DE304" s="1508" t="s">
        <v>1890</v>
      </c>
      <c r="DF304" s="1508" t="s">
        <v>1890</v>
      </c>
      <c r="DG304" s="1508" t="s">
        <v>1890</v>
      </c>
      <c r="DH304" s="1508" t="s">
        <v>1890</v>
      </c>
      <c r="DI304" s="1508" t="s">
        <v>1890</v>
      </c>
      <c r="DJ304" s="1508" t="s">
        <v>1890</v>
      </c>
      <c r="DK304" s="1508" t="s">
        <v>1890</v>
      </c>
      <c r="DL304" s="1508" t="s">
        <v>1890</v>
      </c>
      <c r="DM304" s="1508" t="s">
        <v>1890</v>
      </c>
      <c r="DN304" s="1508" t="s">
        <v>1890</v>
      </c>
      <c r="DO304" s="1508" t="s">
        <v>1890</v>
      </c>
      <c r="DP304" s="1508" t="s">
        <v>1890</v>
      </c>
      <c r="DQ304" s="1508" t="s">
        <v>1890</v>
      </c>
      <c r="DR304" s="1508" t="s">
        <v>1890</v>
      </c>
      <c r="DS304" s="1508" t="s">
        <v>1890</v>
      </c>
      <c r="DT304" s="1233" t="s">
        <v>1890</v>
      </c>
      <c r="DU304" s="1233" t="s">
        <v>1890</v>
      </c>
      <c r="DV304" s="1233" t="s">
        <v>1890</v>
      </c>
      <c r="DW304" s="1233" t="s">
        <v>1890</v>
      </c>
      <c r="DX304" s="1233" t="s">
        <v>1890</v>
      </c>
      <c r="DY304" s="1233" t="s">
        <v>1890</v>
      </c>
    </row>
    <row r="305" spans="2:129" x14ac:dyDescent="0.25">
      <c r="B305" s="1668"/>
      <c r="C305" s="1505" t="s">
        <v>1630</v>
      </c>
      <c r="D305" s="1439" t="s">
        <v>1762</v>
      </c>
      <c r="E305" s="1267" t="s">
        <v>812</v>
      </c>
      <c r="F305" s="1438" t="s">
        <v>1890</v>
      </c>
      <c r="G305" s="1438" t="s">
        <v>1890</v>
      </c>
      <c r="H305" s="1439" t="s">
        <v>84</v>
      </c>
      <c r="I305" s="1476" t="s">
        <v>1890</v>
      </c>
      <c r="J305" s="1477" t="s">
        <v>1890</v>
      </c>
      <c r="K305" s="1477" t="s">
        <v>1890</v>
      </c>
      <c r="L305" s="1477" t="s">
        <v>1890</v>
      </c>
      <c r="M305" s="1477"/>
      <c r="N305" s="1509" t="s">
        <v>1890</v>
      </c>
      <c r="O305" s="1509">
        <v>3.8382217214097342E-3</v>
      </c>
      <c r="P305" s="1509">
        <v>3.8382217214097342E-3</v>
      </c>
      <c r="Q305" s="1509">
        <v>3.8382217214097342E-3</v>
      </c>
      <c r="R305" s="1509">
        <v>3.8382217214097342E-3</v>
      </c>
      <c r="S305" s="1509">
        <v>3.8382217214097342E-3</v>
      </c>
      <c r="T305" s="1509">
        <v>7.6764434428194684E-3</v>
      </c>
      <c r="U305" s="1509">
        <v>7.6764434428194684E-3</v>
      </c>
      <c r="V305" s="1509">
        <v>7.6764434428194684E-3</v>
      </c>
      <c r="W305" s="1509">
        <v>7.6764434428194684E-3</v>
      </c>
      <c r="X305" s="1509">
        <v>7.6764434428194684E-3</v>
      </c>
      <c r="Y305" s="1509">
        <v>1.1514665164229203E-2</v>
      </c>
      <c r="Z305" s="1509">
        <v>1.1514665164229203E-2</v>
      </c>
      <c r="AA305" s="1509">
        <v>1.1514665164229203E-2</v>
      </c>
      <c r="AB305" s="1509">
        <v>1.1514665164229203E-2</v>
      </c>
      <c r="AC305" s="1509">
        <v>1.1514665164229203E-2</v>
      </c>
      <c r="AD305" s="1509">
        <v>1.5352886885638937E-2</v>
      </c>
      <c r="AE305" s="1509">
        <v>1.5352886885638937E-2</v>
      </c>
      <c r="AF305" s="1509">
        <v>1.5352886885638937E-2</v>
      </c>
      <c r="AG305" s="1509">
        <v>1.5352886885638937E-2</v>
      </c>
      <c r="AH305" s="1509">
        <v>1.5352886885638937E-2</v>
      </c>
      <c r="AI305" s="1509">
        <v>1.919110860704867E-2</v>
      </c>
      <c r="AJ305" s="1509">
        <v>1.919110860704867E-2</v>
      </c>
      <c r="AK305" s="1509">
        <v>1.919110860704867E-2</v>
      </c>
      <c r="AL305" s="1509">
        <v>1.919110860704867E-2</v>
      </c>
      <c r="AM305" s="1509">
        <v>1.919110860704867E-2</v>
      </c>
      <c r="AN305" s="1509">
        <v>2.0470515847518581E-2</v>
      </c>
      <c r="AO305" s="1509">
        <v>2.0470515847518581E-2</v>
      </c>
      <c r="AP305" s="1509">
        <v>2.0470515847518581E-2</v>
      </c>
      <c r="AQ305" s="1509">
        <v>2.0470515847518581E-2</v>
      </c>
      <c r="AR305" s="1509">
        <v>2.0470515847518581E-2</v>
      </c>
      <c r="AS305" s="1509">
        <v>2.1749923087988492E-2</v>
      </c>
      <c r="AT305" s="1509">
        <v>2.1749923087988492E-2</v>
      </c>
      <c r="AU305" s="1509">
        <v>2.1749923087988492E-2</v>
      </c>
      <c r="AV305" s="1509">
        <v>2.1749923087988492E-2</v>
      </c>
      <c r="AW305" s="1509">
        <v>2.1749923087988492E-2</v>
      </c>
      <c r="AX305" s="1509">
        <v>2.3029330328458407E-2</v>
      </c>
      <c r="AY305" s="1509">
        <v>2.3029330328458407E-2</v>
      </c>
      <c r="AZ305" s="1509">
        <v>2.3029330328458407E-2</v>
      </c>
      <c r="BA305" s="1509">
        <v>2.3029330328458407E-2</v>
      </c>
      <c r="BB305" s="1509">
        <v>2.3029330328458407E-2</v>
      </c>
      <c r="BC305" s="1509">
        <v>2.4308737568928318E-2</v>
      </c>
      <c r="BD305" s="1509">
        <v>2.4308737568928318E-2</v>
      </c>
      <c r="BE305" s="1509">
        <v>2.4308737568928318E-2</v>
      </c>
      <c r="BF305" s="1509">
        <v>2.4308737568928318E-2</v>
      </c>
      <c r="BG305" s="1509">
        <v>2.4308737568928318E-2</v>
      </c>
      <c r="BH305" s="1509">
        <v>2.5588144809398229E-2</v>
      </c>
      <c r="BI305" s="1509">
        <v>2.5588144809398229E-2</v>
      </c>
      <c r="BJ305" s="1509">
        <v>2.5588144809398229E-2</v>
      </c>
      <c r="BK305" s="1509">
        <v>2.5588144809398229E-2</v>
      </c>
      <c r="BL305" s="1509">
        <v>2.5588144809398229E-2</v>
      </c>
      <c r="BM305" s="1509">
        <v>2.686755204986814E-2</v>
      </c>
      <c r="BN305" s="1509">
        <v>2.686755204986814E-2</v>
      </c>
      <c r="BO305" s="1509">
        <v>2.686755204986814E-2</v>
      </c>
      <c r="BP305" s="1509">
        <v>2.686755204986814E-2</v>
      </c>
      <c r="BQ305" s="1509">
        <v>2.686755204986814E-2</v>
      </c>
      <c r="BR305" s="1509">
        <v>2.8146959290338051E-2</v>
      </c>
      <c r="BS305" s="1509">
        <v>2.8146959290338051E-2</v>
      </c>
      <c r="BT305" s="1509">
        <v>2.8146959290338051E-2</v>
      </c>
      <c r="BU305" s="1509">
        <v>2.8146959290338051E-2</v>
      </c>
      <c r="BV305" s="1509">
        <v>2.8146959290338051E-2</v>
      </c>
      <c r="BW305" s="1509">
        <v>2.9426366530807962E-2</v>
      </c>
      <c r="BX305" s="1509">
        <v>2.9426366530807962E-2</v>
      </c>
      <c r="BY305" s="1509">
        <v>2.9426366530807962E-2</v>
      </c>
      <c r="BZ305" s="1509">
        <v>2.9426366530807962E-2</v>
      </c>
      <c r="CA305" s="1509">
        <v>2.9426366530807962E-2</v>
      </c>
      <c r="CB305" s="1509">
        <v>3.0705773771277874E-2</v>
      </c>
      <c r="CC305" s="1509">
        <v>3.0705773771277874E-2</v>
      </c>
      <c r="CD305" s="1509">
        <v>3.0705773771277874E-2</v>
      </c>
      <c r="CE305" s="1509">
        <v>3.0705773771277874E-2</v>
      </c>
      <c r="CF305" s="1509">
        <v>3.0705773771277874E-2</v>
      </c>
      <c r="CG305" s="1509">
        <v>3.1985181011747785E-2</v>
      </c>
      <c r="CH305" s="1509">
        <v>3.1985181011747785E-2</v>
      </c>
      <c r="CI305" s="1509">
        <v>3.1985181011747785E-2</v>
      </c>
      <c r="CJ305" s="1509">
        <v>3.1985181011747785E-2</v>
      </c>
      <c r="CK305" s="1509">
        <v>3.1985181011747785E-2</v>
      </c>
      <c r="CL305" s="1509" t="s">
        <v>1890</v>
      </c>
      <c r="CM305" s="1509" t="s">
        <v>1890</v>
      </c>
      <c r="CN305" s="1509" t="s">
        <v>1890</v>
      </c>
      <c r="CO305" s="1509" t="s">
        <v>1890</v>
      </c>
      <c r="CP305" s="1510" t="s">
        <v>1890</v>
      </c>
      <c r="CQ305" s="1508" t="s">
        <v>1890</v>
      </c>
      <c r="CR305" s="1508" t="s">
        <v>1890</v>
      </c>
      <c r="CS305" s="1508" t="s">
        <v>1890</v>
      </c>
      <c r="CT305" s="1508" t="s">
        <v>1890</v>
      </c>
      <c r="CU305" s="1508" t="s">
        <v>1890</v>
      </c>
      <c r="CV305" s="1508" t="s">
        <v>1890</v>
      </c>
      <c r="CW305" s="1508" t="s">
        <v>1890</v>
      </c>
      <c r="CX305" s="1508" t="s">
        <v>1890</v>
      </c>
      <c r="CY305" s="1508" t="s">
        <v>1890</v>
      </c>
      <c r="CZ305" s="1508" t="s">
        <v>1890</v>
      </c>
      <c r="DA305" s="1508" t="s">
        <v>1890</v>
      </c>
      <c r="DB305" s="1508" t="s">
        <v>1890</v>
      </c>
      <c r="DC305" s="1508" t="s">
        <v>1890</v>
      </c>
      <c r="DD305" s="1508" t="s">
        <v>1890</v>
      </c>
      <c r="DE305" s="1508" t="s">
        <v>1890</v>
      </c>
      <c r="DF305" s="1508" t="s">
        <v>1890</v>
      </c>
      <c r="DG305" s="1508" t="s">
        <v>1890</v>
      </c>
      <c r="DH305" s="1508" t="s">
        <v>1890</v>
      </c>
      <c r="DI305" s="1508" t="s">
        <v>1890</v>
      </c>
      <c r="DJ305" s="1508" t="s">
        <v>1890</v>
      </c>
      <c r="DK305" s="1508" t="s">
        <v>1890</v>
      </c>
      <c r="DL305" s="1508" t="s">
        <v>1890</v>
      </c>
      <c r="DM305" s="1508" t="s">
        <v>1890</v>
      </c>
      <c r="DN305" s="1508" t="s">
        <v>1890</v>
      </c>
      <c r="DO305" s="1508" t="s">
        <v>1890</v>
      </c>
      <c r="DP305" s="1508" t="s">
        <v>1890</v>
      </c>
      <c r="DQ305" s="1508" t="s">
        <v>1890</v>
      </c>
      <c r="DR305" s="1508" t="s">
        <v>1890</v>
      </c>
      <c r="DS305" s="1508" t="s">
        <v>1890</v>
      </c>
      <c r="DT305" s="1233" t="s">
        <v>1890</v>
      </c>
      <c r="DU305" s="1233" t="s">
        <v>1890</v>
      </c>
      <c r="DV305" s="1233" t="s">
        <v>1890</v>
      </c>
      <c r="DW305" s="1233" t="s">
        <v>1890</v>
      </c>
      <c r="DX305" s="1233" t="s">
        <v>1890</v>
      </c>
      <c r="DY305" s="1233" t="s">
        <v>1890</v>
      </c>
    </row>
    <row r="306" spans="2:129" x14ac:dyDescent="0.25">
      <c r="B306" s="1668"/>
      <c r="C306" s="1505" t="s">
        <v>1630</v>
      </c>
      <c r="D306" s="1439" t="s">
        <v>1762</v>
      </c>
      <c r="E306" s="1267" t="s">
        <v>813</v>
      </c>
      <c r="F306" s="1438" t="s">
        <v>1890</v>
      </c>
      <c r="G306" s="1438" t="s">
        <v>1890</v>
      </c>
      <c r="H306" s="1439" t="s">
        <v>84</v>
      </c>
      <c r="I306" s="1476" t="s">
        <v>1890</v>
      </c>
      <c r="J306" s="1477" t="s">
        <v>1890</v>
      </c>
      <c r="K306" s="1477" t="s">
        <v>1890</v>
      </c>
      <c r="L306" s="1477" t="s">
        <v>1890</v>
      </c>
      <c r="M306" s="1477" t="s">
        <v>1890</v>
      </c>
      <c r="N306" s="1509" t="s">
        <v>1890</v>
      </c>
      <c r="O306" s="1509" t="s">
        <v>1890</v>
      </c>
      <c r="P306" s="1509" t="s">
        <v>1890</v>
      </c>
      <c r="Q306" s="1509" t="s">
        <v>1890</v>
      </c>
      <c r="R306" s="1509" t="s">
        <v>1890</v>
      </c>
      <c r="S306" s="1509" t="s">
        <v>1890</v>
      </c>
      <c r="T306" s="1509" t="s">
        <v>1890</v>
      </c>
      <c r="U306" s="1509" t="s">
        <v>1890</v>
      </c>
      <c r="V306" s="1509" t="s">
        <v>1890</v>
      </c>
      <c r="W306" s="1509" t="s">
        <v>1890</v>
      </c>
      <c r="X306" s="1509" t="s">
        <v>1890</v>
      </c>
      <c r="Y306" s="1509" t="s">
        <v>1890</v>
      </c>
      <c r="Z306" s="1509" t="s">
        <v>1890</v>
      </c>
      <c r="AA306" s="1509" t="s">
        <v>1890</v>
      </c>
      <c r="AB306" s="1509" t="s">
        <v>1890</v>
      </c>
      <c r="AC306" s="1509" t="s">
        <v>1890</v>
      </c>
      <c r="AD306" s="1509" t="s">
        <v>1890</v>
      </c>
      <c r="AE306" s="1509" t="s">
        <v>1890</v>
      </c>
      <c r="AF306" s="1509" t="s">
        <v>1890</v>
      </c>
      <c r="AG306" s="1509" t="s">
        <v>1890</v>
      </c>
      <c r="AH306" s="1509" t="s">
        <v>1890</v>
      </c>
      <c r="AI306" s="1509" t="s">
        <v>1890</v>
      </c>
      <c r="AJ306" s="1509" t="s">
        <v>1890</v>
      </c>
      <c r="AK306" s="1509" t="s">
        <v>1890</v>
      </c>
      <c r="AL306" s="1509" t="s">
        <v>1890</v>
      </c>
      <c r="AM306" s="1509" t="s">
        <v>1890</v>
      </c>
      <c r="AN306" s="1509" t="s">
        <v>1890</v>
      </c>
      <c r="AO306" s="1509" t="s">
        <v>1890</v>
      </c>
      <c r="AP306" s="1509" t="s">
        <v>1890</v>
      </c>
      <c r="AQ306" s="1509" t="s">
        <v>1890</v>
      </c>
      <c r="AR306" s="1509" t="s">
        <v>1890</v>
      </c>
      <c r="AS306" s="1509" t="s">
        <v>1890</v>
      </c>
      <c r="AT306" s="1509" t="s">
        <v>1890</v>
      </c>
      <c r="AU306" s="1509" t="s">
        <v>1890</v>
      </c>
      <c r="AV306" s="1509" t="s">
        <v>1890</v>
      </c>
      <c r="AW306" s="1509" t="s">
        <v>1890</v>
      </c>
      <c r="AX306" s="1509" t="s">
        <v>1890</v>
      </c>
      <c r="AY306" s="1509" t="s">
        <v>1890</v>
      </c>
      <c r="AZ306" s="1509" t="s">
        <v>1890</v>
      </c>
      <c r="BA306" s="1509" t="s">
        <v>1890</v>
      </c>
      <c r="BB306" s="1509" t="s">
        <v>1890</v>
      </c>
      <c r="BC306" s="1509" t="s">
        <v>1890</v>
      </c>
      <c r="BD306" s="1509" t="s">
        <v>1890</v>
      </c>
      <c r="BE306" s="1509" t="s">
        <v>1890</v>
      </c>
      <c r="BF306" s="1509" t="s">
        <v>1890</v>
      </c>
      <c r="BG306" s="1509" t="s">
        <v>1890</v>
      </c>
      <c r="BH306" s="1509" t="s">
        <v>1890</v>
      </c>
      <c r="BI306" s="1509" t="s">
        <v>1890</v>
      </c>
      <c r="BJ306" s="1509" t="s">
        <v>1890</v>
      </c>
      <c r="BK306" s="1509" t="s">
        <v>1890</v>
      </c>
      <c r="BL306" s="1509" t="s">
        <v>1890</v>
      </c>
      <c r="BM306" s="1509" t="s">
        <v>1890</v>
      </c>
      <c r="BN306" s="1509" t="s">
        <v>1890</v>
      </c>
      <c r="BO306" s="1509" t="s">
        <v>1890</v>
      </c>
      <c r="BP306" s="1509" t="s">
        <v>1890</v>
      </c>
      <c r="BQ306" s="1509" t="s">
        <v>1890</v>
      </c>
      <c r="BR306" s="1509" t="s">
        <v>1890</v>
      </c>
      <c r="BS306" s="1509" t="s">
        <v>1890</v>
      </c>
      <c r="BT306" s="1509" t="s">
        <v>1890</v>
      </c>
      <c r="BU306" s="1509" t="s">
        <v>1890</v>
      </c>
      <c r="BV306" s="1509" t="s">
        <v>1890</v>
      </c>
      <c r="BW306" s="1509" t="s">
        <v>1890</v>
      </c>
      <c r="BX306" s="1509" t="s">
        <v>1890</v>
      </c>
      <c r="BY306" s="1509" t="s">
        <v>1890</v>
      </c>
      <c r="BZ306" s="1509" t="s">
        <v>1890</v>
      </c>
      <c r="CA306" s="1509" t="s">
        <v>1890</v>
      </c>
      <c r="CB306" s="1509" t="s">
        <v>1890</v>
      </c>
      <c r="CC306" s="1509" t="s">
        <v>1890</v>
      </c>
      <c r="CD306" s="1509" t="s">
        <v>1890</v>
      </c>
      <c r="CE306" s="1509" t="s">
        <v>1890</v>
      </c>
      <c r="CF306" s="1509" t="s">
        <v>1890</v>
      </c>
      <c r="CG306" s="1509" t="s">
        <v>1890</v>
      </c>
      <c r="CH306" s="1509" t="s">
        <v>1890</v>
      </c>
      <c r="CI306" s="1509" t="s">
        <v>1890</v>
      </c>
      <c r="CJ306" s="1509" t="s">
        <v>1890</v>
      </c>
      <c r="CK306" s="1509" t="s">
        <v>1890</v>
      </c>
      <c r="CL306" s="1509" t="s">
        <v>1890</v>
      </c>
      <c r="CM306" s="1509" t="s">
        <v>1890</v>
      </c>
      <c r="CN306" s="1509" t="s">
        <v>1890</v>
      </c>
      <c r="CO306" s="1509" t="s">
        <v>1890</v>
      </c>
      <c r="CP306" s="1510" t="s">
        <v>1890</v>
      </c>
      <c r="CQ306" s="1508" t="s">
        <v>1890</v>
      </c>
      <c r="CR306" s="1508" t="s">
        <v>1890</v>
      </c>
      <c r="CS306" s="1508" t="s">
        <v>1890</v>
      </c>
      <c r="CT306" s="1508" t="s">
        <v>1890</v>
      </c>
      <c r="CU306" s="1508" t="s">
        <v>1890</v>
      </c>
      <c r="CV306" s="1508" t="s">
        <v>1890</v>
      </c>
      <c r="CW306" s="1508" t="s">
        <v>1890</v>
      </c>
      <c r="CX306" s="1508" t="s">
        <v>1890</v>
      </c>
      <c r="CY306" s="1508" t="s">
        <v>1890</v>
      </c>
      <c r="CZ306" s="1508" t="s">
        <v>1890</v>
      </c>
      <c r="DA306" s="1508" t="s">
        <v>1890</v>
      </c>
      <c r="DB306" s="1508" t="s">
        <v>1890</v>
      </c>
      <c r="DC306" s="1508" t="s">
        <v>1890</v>
      </c>
      <c r="DD306" s="1508" t="s">
        <v>1890</v>
      </c>
      <c r="DE306" s="1508" t="s">
        <v>1890</v>
      </c>
      <c r="DF306" s="1508" t="s">
        <v>1890</v>
      </c>
      <c r="DG306" s="1508" t="s">
        <v>1890</v>
      </c>
      <c r="DH306" s="1508" t="s">
        <v>1890</v>
      </c>
      <c r="DI306" s="1508" t="s">
        <v>1890</v>
      </c>
      <c r="DJ306" s="1508" t="s">
        <v>1890</v>
      </c>
      <c r="DK306" s="1508" t="s">
        <v>1890</v>
      </c>
      <c r="DL306" s="1508" t="s">
        <v>1890</v>
      </c>
      <c r="DM306" s="1508" t="s">
        <v>1890</v>
      </c>
      <c r="DN306" s="1508" t="s">
        <v>1890</v>
      </c>
      <c r="DO306" s="1508" t="s">
        <v>1890</v>
      </c>
      <c r="DP306" s="1508" t="s">
        <v>1890</v>
      </c>
      <c r="DQ306" s="1508" t="s">
        <v>1890</v>
      </c>
      <c r="DR306" s="1508" t="s">
        <v>1890</v>
      </c>
      <c r="DS306" s="1508" t="s">
        <v>1890</v>
      </c>
      <c r="DT306" s="1233" t="s">
        <v>1890</v>
      </c>
      <c r="DU306" s="1233" t="s">
        <v>1890</v>
      </c>
      <c r="DV306" s="1233" t="s">
        <v>1890</v>
      </c>
      <c r="DW306" s="1233" t="s">
        <v>1890</v>
      </c>
      <c r="DX306" s="1233" t="s">
        <v>1890</v>
      </c>
      <c r="DY306" s="1233" t="s">
        <v>1890</v>
      </c>
    </row>
    <row r="307" spans="2:129" x14ac:dyDescent="0.25">
      <c r="B307" s="1668"/>
      <c r="C307" s="1505" t="s">
        <v>1630</v>
      </c>
      <c r="D307" s="1439" t="s">
        <v>1762</v>
      </c>
      <c r="E307" s="1267" t="s">
        <v>831</v>
      </c>
      <c r="F307" s="1438" t="s">
        <v>1890</v>
      </c>
      <c r="G307" s="1438" t="s">
        <v>1890</v>
      </c>
      <c r="H307" s="1439" t="s">
        <v>84</v>
      </c>
      <c r="I307" s="1476" t="s">
        <v>1890</v>
      </c>
      <c r="J307" s="1477" t="s">
        <v>1890</v>
      </c>
      <c r="K307" s="1477" t="s">
        <v>1890</v>
      </c>
      <c r="L307" s="1477" t="s">
        <v>1890</v>
      </c>
      <c r="M307" s="1477" t="s">
        <v>1890</v>
      </c>
      <c r="N307" s="1509" t="s">
        <v>1890</v>
      </c>
      <c r="O307" s="1509">
        <v>3.5000000000000003E-2</v>
      </c>
      <c r="P307" s="1509">
        <v>3.5000000000000003E-2</v>
      </c>
      <c r="Q307" s="1509">
        <v>3.5000000000000003E-2</v>
      </c>
      <c r="R307" s="1509">
        <v>3.5000000000000003E-2</v>
      </c>
      <c r="S307" s="1509">
        <v>3.5000000000000003E-2</v>
      </c>
      <c r="T307" s="1509">
        <v>3.5000000000000003E-2</v>
      </c>
      <c r="U307" s="1509">
        <v>3.5000000000000003E-2</v>
      </c>
      <c r="V307" s="1509">
        <v>3.5000000000000003E-2</v>
      </c>
      <c r="W307" s="1509">
        <v>3.5000000000000003E-2</v>
      </c>
      <c r="X307" s="1509">
        <v>3.5000000000000003E-2</v>
      </c>
      <c r="Y307" s="1509">
        <v>3.5000000000000003E-2</v>
      </c>
      <c r="Z307" s="1509">
        <v>3.5000000000000003E-2</v>
      </c>
      <c r="AA307" s="1509">
        <v>3.5000000000000003E-2</v>
      </c>
      <c r="AB307" s="1509">
        <v>3.5000000000000003E-2</v>
      </c>
      <c r="AC307" s="1509">
        <v>3.5000000000000003E-2</v>
      </c>
      <c r="AD307" s="1509">
        <v>3.5000000000000003E-2</v>
      </c>
      <c r="AE307" s="1509">
        <v>3.5000000000000003E-2</v>
      </c>
      <c r="AF307" s="1509">
        <v>3.5000000000000003E-2</v>
      </c>
      <c r="AG307" s="1509">
        <v>3.5000000000000003E-2</v>
      </c>
      <c r="AH307" s="1509">
        <v>3.5000000000000003E-2</v>
      </c>
      <c r="AI307" s="1509">
        <v>3.5000000000000003E-2</v>
      </c>
      <c r="AJ307" s="1509">
        <v>3.5000000000000003E-2</v>
      </c>
      <c r="AK307" s="1509">
        <v>3.5000000000000003E-2</v>
      </c>
      <c r="AL307" s="1509">
        <v>3.5000000000000003E-2</v>
      </c>
      <c r="AM307" s="1509">
        <v>3.5000000000000003E-2</v>
      </c>
      <c r="AN307" s="1509">
        <v>3.5000000000000003E-2</v>
      </c>
      <c r="AO307" s="1509">
        <v>3.5000000000000003E-2</v>
      </c>
      <c r="AP307" s="1509">
        <v>3.5000000000000003E-2</v>
      </c>
      <c r="AQ307" s="1509">
        <v>3.5000000000000003E-2</v>
      </c>
      <c r="AR307" s="1509">
        <v>3.5000000000000003E-2</v>
      </c>
      <c r="AS307" s="1509">
        <v>0.03</v>
      </c>
      <c r="AT307" s="1509">
        <v>0.03</v>
      </c>
      <c r="AU307" s="1509">
        <v>0.03</v>
      </c>
      <c r="AV307" s="1509">
        <v>0.03</v>
      </c>
      <c r="AW307" s="1509">
        <v>0.03</v>
      </c>
      <c r="AX307" s="1509">
        <v>0.03</v>
      </c>
      <c r="AY307" s="1509">
        <v>0.03</v>
      </c>
      <c r="AZ307" s="1509">
        <v>0.03</v>
      </c>
      <c r="BA307" s="1509">
        <v>0.03</v>
      </c>
      <c r="BB307" s="1509">
        <v>0.03</v>
      </c>
      <c r="BC307" s="1509">
        <v>0.03</v>
      </c>
      <c r="BD307" s="1509">
        <v>0.03</v>
      </c>
      <c r="BE307" s="1509">
        <v>0.03</v>
      </c>
      <c r="BF307" s="1509">
        <v>0.03</v>
      </c>
      <c r="BG307" s="1509">
        <v>0.03</v>
      </c>
      <c r="BH307" s="1509">
        <v>0.03</v>
      </c>
      <c r="BI307" s="1509">
        <v>0.03</v>
      </c>
      <c r="BJ307" s="1509">
        <v>0.03</v>
      </c>
      <c r="BK307" s="1509">
        <v>0.03</v>
      </c>
      <c r="BL307" s="1509">
        <v>0.03</v>
      </c>
      <c r="BM307" s="1509">
        <v>0.03</v>
      </c>
      <c r="BN307" s="1509">
        <v>0.03</v>
      </c>
      <c r="BO307" s="1509">
        <v>0.03</v>
      </c>
      <c r="BP307" s="1509">
        <v>0.03</v>
      </c>
      <c r="BQ307" s="1509">
        <v>0.03</v>
      </c>
      <c r="BR307" s="1509">
        <v>0.03</v>
      </c>
      <c r="BS307" s="1509">
        <v>0.03</v>
      </c>
      <c r="BT307" s="1509">
        <v>0.03</v>
      </c>
      <c r="BU307" s="1509">
        <v>0.03</v>
      </c>
      <c r="BV307" s="1509">
        <v>0.03</v>
      </c>
      <c r="BW307" s="1509">
        <v>0.03</v>
      </c>
      <c r="BX307" s="1509">
        <v>0.03</v>
      </c>
      <c r="BY307" s="1509">
        <v>0.03</v>
      </c>
      <c r="BZ307" s="1509">
        <v>0.03</v>
      </c>
      <c r="CA307" s="1509">
        <v>0.03</v>
      </c>
      <c r="CB307" s="1509">
        <v>0.03</v>
      </c>
      <c r="CC307" s="1509">
        <v>0.03</v>
      </c>
      <c r="CD307" s="1509">
        <v>0.03</v>
      </c>
      <c r="CE307" s="1509">
        <v>0.03</v>
      </c>
      <c r="CF307" s="1509">
        <v>0.03</v>
      </c>
      <c r="CG307" s="1509">
        <v>0.03</v>
      </c>
      <c r="CH307" s="1509">
        <v>0.03</v>
      </c>
      <c r="CI307" s="1509">
        <v>0.03</v>
      </c>
      <c r="CJ307" s="1509">
        <v>0.03</v>
      </c>
      <c r="CK307" s="1509">
        <v>0.03</v>
      </c>
      <c r="CL307" s="1509">
        <v>2.5000000000000001E-2</v>
      </c>
      <c r="CM307" s="1509">
        <v>2.5000000000000001E-2</v>
      </c>
      <c r="CN307" s="1509">
        <v>2.5000000000000001E-2</v>
      </c>
      <c r="CO307" s="1509">
        <v>2.5000000000000001E-2</v>
      </c>
      <c r="CP307" s="1510">
        <v>2.5000000000000001E-2</v>
      </c>
      <c r="CQ307" s="1508" t="s">
        <v>1890</v>
      </c>
      <c r="CR307" s="1508" t="s">
        <v>1890</v>
      </c>
      <c r="CS307" s="1508" t="s">
        <v>1890</v>
      </c>
      <c r="CT307" s="1508" t="s">
        <v>1890</v>
      </c>
      <c r="CU307" s="1508" t="s">
        <v>1890</v>
      </c>
      <c r="CV307" s="1508" t="s">
        <v>1890</v>
      </c>
      <c r="CW307" s="1508" t="s">
        <v>1890</v>
      </c>
      <c r="CX307" s="1508" t="s">
        <v>1890</v>
      </c>
      <c r="CY307" s="1508" t="s">
        <v>1890</v>
      </c>
      <c r="CZ307" s="1508" t="s">
        <v>1890</v>
      </c>
      <c r="DA307" s="1508" t="s">
        <v>1890</v>
      </c>
      <c r="DB307" s="1508" t="s">
        <v>1890</v>
      </c>
      <c r="DC307" s="1508" t="s">
        <v>1890</v>
      </c>
      <c r="DD307" s="1508" t="s">
        <v>1890</v>
      </c>
      <c r="DE307" s="1508" t="s">
        <v>1890</v>
      </c>
      <c r="DF307" s="1508" t="s">
        <v>1890</v>
      </c>
      <c r="DG307" s="1508" t="s">
        <v>1890</v>
      </c>
      <c r="DH307" s="1508" t="s">
        <v>1890</v>
      </c>
      <c r="DI307" s="1508" t="s">
        <v>1890</v>
      </c>
      <c r="DJ307" s="1508" t="s">
        <v>1890</v>
      </c>
      <c r="DK307" s="1508" t="s">
        <v>1890</v>
      </c>
      <c r="DL307" s="1508" t="s">
        <v>1890</v>
      </c>
      <c r="DM307" s="1508" t="s">
        <v>1890</v>
      </c>
      <c r="DN307" s="1508" t="s">
        <v>1890</v>
      </c>
      <c r="DO307" s="1508" t="s">
        <v>1890</v>
      </c>
      <c r="DP307" s="1508" t="s">
        <v>1890</v>
      </c>
      <c r="DQ307" s="1508" t="s">
        <v>1890</v>
      </c>
      <c r="DR307" s="1508" t="s">
        <v>1890</v>
      </c>
      <c r="DS307" s="1508" t="s">
        <v>1890</v>
      </c>
      <c r="DT307" s="1233" t="s">
        <v>1890</v>
      </c>
      <c r="DU307" s="1233" t="s">
        <v>1890</v>
      </c>
      <c r="DV307" s="1233" t="s">
        <v>1890</v>
      </c>
      <c r="DW307" s="1233" t="s">
        <v>1890</v>
      </c>
      <c r="DX307" s="1233" t="s">
        <v>1890</v>
      </c>
      <c r="DY307" s="1233" t="s">
        <v>1890</v>
      </c>
    </row>
    <row r="308" spans="2:129" x14ac:dyDescent="0.25">
      <c r="B308" s="1668"/>
      <c r="C308" s="1505" t="s">
        <v>1630</v>
      </c>
      <c r="D308" s="1439" t="s">
        <v>1762</v>
      </c>
      <c r="E308" s="1267" t="s">
        <v>814</v>
      </c>
      <c r="F308" s="1438" t="s">
        <v>1890</v>
      </c>
      <c r="G308" s="1438" t="s">
        <v>1890</v>
      </c>
      <c r="H308" s="1439" t="s">
        <v>84</v>
      </c>
      <c r="I308" s="1476" t="s">
        <v>1890</v>
      </c>
      <c r="J308" s="1477" t="s">
        <v>1890</v>
      </c>
      <c r="K308" s="1477" t="s">
        <v>1890</v>
      </c>
      <c r="L308" s="1477" t="s">
        <v>1890</v>
      </c>
      <c r="M308" s="1477" t="s">
        <v>1890</v>
      </c>
      <c r="N308" s="1509" t="s">
        <v>1890</v>
      </c>
      <c r="O308" s="1509">
        <v>0.96618357487922713</v>
      </c>
      <c r="P308" s="1509">
        <v>0.93351070036640305</v>
      </c>
      <c r="Q308" s="1509">
        <v>0.90194270566802237</v>
      </c>
      <c r="R308" s="1509">
        <v>0.87144222769857238</v>
      </c>
      <c r="S308" s="1509">
        <v>0.84197316685852408</v>
      </c>
      <c r="T308" s="1509">
        <v>0.81350064430775282</v>
      </c>
      <c r="U308" s="1509">
        <v>0.78599096068381924</v>
      </c>
      <c r="V308" s="1509">
        <v>0.75941155621625056</v>
      </c>
      <c r="W308" s="1509">
        <v>0.73373097218961414</v>
      </c>
      <c r="X308" s="1509">
        <v>0.70891881370977217</v>
      </c>
      <c r="Y308" s="1509">
        <v>0.68494571372924851</v>
      </c>
      <c r="Z308" s="1509">
        <v>0.66178329828912907</v>
      </c>
      <c r="AA308" s="1509">
        <v>0.63940415293635666</v>
      </c>
      <c r="AB308" s="1509">
        <v>0.61778179027667313</v>
      </c>
      <c r="AC308" s="1509">
        <v>0.59689061862480497</v>
      </c>
      <c r="AD308" s="1509">
        <v>0.57670591171478747</v>
      </c>
      <c r="AE308" s="1509">
        <v>0.55720377943457733</v>
      </c>
      <c r="AF308" s="1509">
        <v>0.53836113955031628</v>
      </c>
      <c r="AG308" s="1509">
        <v>0.520155690386779</v>
      </c>
      <c r="AH308" s="1509">
        <v>0.50256588443167061</v>
      </c>
      <c r="AI308" s="1509">
        <v>0.48557090283253201</v>
      </c>
      <c r="AJ308" s="1509">
        <v>0.46915063075606961</v>
      </c>
      <c r="AK308" s="1509">
        <v>0.45328563358074364</v>
      </c>
      <c r="AL308" s="1509">
        <v>0.43795713389443836</v>
      </c>
      <c r="AM308" s="1509">
        <v>0.42314698926998878</v>
      </c>
      <c r="AN308" s="1509">
        <v>0.40883767079225974</v>
      </c>
      <c r="AO308" s="1509">
        <v>0.39501224231136212</v>
      </c>
      <c r="AP308" s="1509">
        <v>0.38165434039745133</v>
      </c>
      <c r="AQ308" s="1509">
        <v>0.36874815497338298</v>
      </c>
      <c r="AR308" s="1509">
        <v>0.35627841060230242</v>
      </c>
      <c r="AS308" s="1509">
        <v>0.3459013695167984</v>
      </c>
      <c r="AT308" s="1509">
        <v>0.33582657234640623</v>
      </c>
      <c r="AU308" s="1509">
        <v>0.32604521587029728</v>
      </c>
      <c r="AV308" s="1509">
        <v>0.31654875327213333</v>
      </c>
      <c r="AW308" s="1509">
        <v>0.30732888667197411</v>
      </c>
      <c r="AX308" s="1509">
        <v>0.29837755987570302</v>
      </c>
      <c r="AY308" s="1509">
        <v>0.28968695133563405</v>
      </c>
      <c r="AZ308" s="1509">
        <v>0.28124946731614947</v>
      </c>
      <c r="BA308" s="1509">
        <v>0.27305773525839755</v>
      </c>
      <c r="BB308" s="1509">
        <v>0.26510459733825009</v>
      </c>
      <c r="BC308" s="1509">
        <v>0.25738310421189325</v>
      </c>
      <c r="BD308" s="1509">
        <v>0.24988650894358566</v>
      </c>
      <c r="BE308" s="1509">
        <v>0.24260826111027742</v>
      </c>
      <c r="BF308" s="1509">
        <v>0.23554200107793916</v>
      </c>
      <c r="BG308" s="1509">
        <v>0.22868155444460117</v>
      </c>
      <c r="BH308" s="1509">
        <v>0.22202092664524387</v>
      </c>
      <c r="BI308" s="1509">
        <v>0.215554297713829</v>
      </c>
      <c r="BJ308" s="1509">
        <v>0.20927601719789227</v>
      </c>
      <c r="BK308" s="1509">
        <v>0.20318059922125464</v>
      </c>
      <c r="BL308" s="1509">
        <v>0.19726271769053846</v>
      </c>
      <c r="BM308" s="1509">
        <v>0.19151720164129948</v>
      </c>
      <c r="BN308" s="1509">
        <v>0.18593903071970824</v>
      </c>
      <c r="BO308" s="1509">
        <v>0.18052333079583327</v>
      </c>
      <c r="BP308" s="1509">
        <v>0.17526536970469248</v>
      </c>
      <c r="BQ308" s="1509">
        <v>0.17016055311135189</v>
      </c>
      <c r="BR308" s="1509">
        <v>0.16520442049645817</v>
      </c>
      <c r="BS308" s="1509">
        <v>0.16039264125869726</v>
      </c>
      <c r="BT308" s="1509">
        <v>0.15572101093077401</v>
      </c>
      <c r="BU308" s="1509">
        <v>0.15118544750560586</v>
      </c>
      <c r="BV308" s="1509">
        <v>0.14678198786952024</v>
      </c>
      <c r="BW308" s="1509">
        <v>0.14250678433934003</v>
      </c>
      <c r="BX308" s="1509">
        <v>0.13835610130033013</v>
      </c>
      <c r="BY308" s="1509">
        <v>0.13432631194206807</v>
      </c>
      <c r="BZ308" s="1509">
        <v>0.13041389508938647</v>
      </c>
      <c r="CA308" s="1509">
        <v>0.12661543212561796</v>
      </c>
      <c r="CB308" s="1509">
        <v>0.12292760400545433</v>
      </c>
      <c r="CC308" s="1509">
        <v>0.11934718835481004</v>
      </c>
      <c r="CD308" s="1509">
        <v>0.11587105665515537</v>
      </c>
      <c r="CE308" s="1509">
        <v>0.11249617150985959</v>
      </c>
      <c r="CF308" s="1509">
        <v>0.10921958399015494</v>
      </c>
      <c r="CG308" s="1509">
        <v>0.10603843105840287</v>
      </c>
      <c r="CH308" s="1509">
        <v>0.10294993306641054</v>
      </c>
      <c r="CI308" s="1509">
        <v>9.9951391326612168E-2</v>
      </c>
      <c r="CJ308" s="1509">
        <v>9.7040185753992411E-2</v>
      </c>
      <c r="CK308" s="1509">
        <v>9.4213772576691654E-2</v>
      </c>
      <c r="CL308" s="1509">
        <v>9.1915875684577236E-2</v>
      </c>
      <c r="CM308" s="1509">
        <v>8.9674025058124135E-2</v>
      </c>
      <c r="CN308" s="1509">
        <v>8.7486853715243049E-2</v>
      </c>
      <c r="CO308" s="1509">
        <v>8.5353028014871282E-2</v>
      </c>
      <c r="CP308" s="1510">
        <v>8.3271246843776875E-2</v>
      </c>
      <c r="CQ308" s="1508" t="s">
        <v>1890</v>
      </c>
      <c r="CR308" s="1508" t="s">
        <v>1890</v>
      </c>
      <c r="CS308" s="1508" t="s">
        <v>1890</v>
      </c>
      <c r="CT308" s="1508" t="s">
        <v>1890</v>
      </c>
      <c r="CU308" s="1508" t="s">
        <v>1890</v>
      </c>
      <c r="CV308" s="1508" t="s">
        <v>1890</v>
      </c>
      <c r="CW308" s="1508" t="s">
        <v>1890</v>
      </c>
      <c r="CX308" s="1508" t="s">
        <v>1890</v>
      </c>
      <c r="CY308" s="1508" t="s">
        <v>1890</v>
      </c>
      <c r="CZ308" s="1508" t="s">
        <v>1890</v>
      </c>
      <c r="DA308" s="1508" t="s">
        <v>1890</v>
      </c>
      <c r="DB308" s="1508" t="s">
        <v>1890</v>
      </c>
      <c r="DC308" s="1508" t="s">
        <v>1890</v>
      </c>
      <c r="DD308" s="1508" t="s">
        <v>1890</v>
      </c>
      <c r="DE308" s="1508" t="s">
        <v>1890</v>
      </c>
      <c r="DF308" s="1508" t="s">
        <v>1890</v>
      </c>
      <c r="DG308" s="1508" t="s">
        <v>1890</v>
      </c>
      <c r="DH308" s="1508" t="s">
        <v>1890</v>
      </c>
      <c r="DI308" s="1508" t="s">
        <v>1890</v>
      </c>
      <c r="DJ308" s="1508" t="s">
        <v>1890</v>
      </c>
      <c r="DK308" s="1508" t="s">
        <v>1890</v>
      </c>
      <c r="DL308" s="1508" t="s">
        <v>1890</v>
      </c>
      <c r="DM308" s="1508" t="s">
        <v>1890</v>
      </c>
      <c r="DN308" s="1508" t="s">
        <v>1890</v>
      </c>
      <c r="DO308" s="1508" t="s">
        <v>1890</v>
      </c>
      <c r="DP308" s="1508" t="s">
        <v>1890</v>
      </c>
      <c r="DQ308" s="1508" t="s">
        <v>1890</v>
      </c>
      <c r="DR308" s="1508" t="s">
        <v>1890</v>
      </c>
      <c r="DS308" s="1508" t="s">
        <v>1890</v>
      </c>
      <c r="DT308" s="1233" t="s">
        <v>1890</v>
      </c>
      <c r="DU308" s="1233" t="s">
        <v>1890</v>
      </c>
      <c r="DV308" s="1233" t="s">
        <v>1890</v>
      </c>
      <c r="DW308" s="1233" t="s">
        <v>1890</v>
      </c>
      <c r="DX308" s="1233" t="s">
        <v>1890</v>
      </c>
      <c r="DY308" s="1233" t="s">
        <v>1890</v>
      </c>
    </row>
    <row r="309" spans="2:129" x14ac:dyDescent="0.25">
      <c r="B309" s="1668"/>
      <c r="C309" s="1505" t="s">
        <v>1630</v>
      </c>
      <c r="D309" s="1439" t="s">
        <v>1762</v>
      </c>
      <c r="E309" s="1267" t="s">
        <v>815</v>
      </c>
      <c r="F309" s="1438" t="s">
        <v>816</v>
      </c>
      <c r="G309" s="1438" t="s">
        <v>1890</v>
      </c>
      <c r="H309" s="1439" t="s">
        <v>817</v>
      </c>
      <c r="I309" s="1476" t="s">
        <v>1890</v>
      </c>
      <c r="J309" s="1477" t="s">
        <v>1890</v>
      </c>
      <c r="K309" s="1477" t="s">
        <v>1890</v>
      </c>
      <c r="L309" s="1477" t="s">
        <v>1890</v>
      </c>
      <c r="M309" s="1477" t="s">
        <v>1890</v>
      </c>
      <c r="N309" s="1509" t="s">
        <v>1890</v>
      </c>
      <c r="O309" s="1509" t="s">
        <v>1890</v>
      </c>
      <c r="P309" s="1509" t="s">
        <v>1890</v>
      </c>
      <c r="Q309" s="1509" t="s">
        <v>1890</v>
      </c>
      <c r="R309" s="1509" t="s">
        <v>1890</v>
      </c>
      <c r="S309" s="1509" t="s">
        <v>1890</v>
      </c>
      <c r="T309" s="1509" t="s">
        <v>1890</v>
      </c>
      <c r="U309" s="1509" t="s">
        <v>1890</v>
      </c>
      <c r="V309" s="1509" t="s">
        <v>1890</v>
      </c>
      <c r="W309" s="1509" t="s">
        <v>1890</v>
      </c>
      <c r="X309" s="1509" t="s">
        <v>1890</v>
      </c>
      <c r="Y309" s="1509" t="s">
        <v>1890</v>
      </c>
      <c r="Z309" s="1509" t="s">
        <v>1890</v>
      </c>
      <c r="AA309" s="1509" t="s">
        <v>1890</v>
      </c>
      <c r="AB309" s="1509" t="s">
        <v>1890</v>
      </c>
      <c r="AC309" s="1509" t="s">
        <v>1890</v>
      </c>
      <c r="AD309" s="1509" t="s">
        <v>1890</v>
      </c>
      <c r="AE309" s="1509" t="s">
        <v>1890</v>
      </c>
      <c r="AF309" s="1509" t="s">
        <v>1890</v>
      </c>
      <c r="AG309" s="1509" t="s">
        <v>1890</v>
      </c>
      <c r="AH309" s="1509" t="s">
        <v>1890</v>
      </c>
      <c r="AI309" s="1509" t="s">
        <v>1890</v>
      </c>
      <c r="AJ309" s="1509" t="s">
        <v>1890</v>
      </c>
      <c r="AK309" s="1509" t="s">
        <v>1890</v>
      </c>
      <c r="AL309" s="1509" t="s">
        <v>1890</v>
      </c>
      <c r="AM309" s="1509" t="s">
        <v>1890</v>
      </c>
      <c r="AN309" s="1509" t="s">
        <v>1890</v>
      </c>
      <c r="AO309" s="1509" t="s">
        <v>1890</v>
      </c>
      <c r="AP309" s="1509" t="s">
        <v>1890</v>
      </c>
      <c r="AQ309" s="1509" t="s">
        <v>1890</v>
      </c>
      <c r="AR309" s="1509" t="s">
        <v>1890</v>
      </c>
      <c r="AS309" s="1509" t="s">
        <v>1890</v>
      </c>
      <c r="AT309" s="1509" t="s">
        <v>1890</v>
      </c>
      <c r="AU309" s="1509" t="s">
        <v>1890</v>
      </c>
      <c r="AV309" s="1509" t="s">
        <v>1890</v>
      </c>
      <c r="AW309" s="1509" t="s">
        <v>1890</v>
      </c>
      <c r="AX309" s="1509" t="s">
        <v>1890</v>
      </c>
      <c r="AY309" s="1509" t="s">
        <v>1890</v>
      </c>
      <c r="AZ309" s="1509" t="s">
        <v>1890</v>
      </c>
      <c r="BA309" s="1509" t="s">
        <v>1890</v>
      </c>
      <c r="BB309" s="1509" t="s">
        <v>1890</v>
      </c>
      <c r="BC309" s="1509" t="s">
        <v>1890</v>
      </c>
      <c r="BD309" s="1509" t="s">
        <v>1890</v>
      </c>
      <c r="BE309" s="1509" t="s">
        <v>1890</v>
      </c>
      <c r="BF309" s="1509" t="s">
        <v>1890</v>
      </c>
      <c r="BG309" s="1509" t="s">
        <v>1890</v>
      </c>
      <c r="BH309" s="1509" t="s">
        <v>1890</v>
      </c>
      <c r="BI309" s="1509" t="s">
        <v>1890</v>
      </c>
      <c r="BJ309" s="1509" t="s">
        <v>1890</v>
      </c>
      <c r="BK309" s="1509" t="s">
        <v>1890</v>
      </c>
      <c r="BL309" s="1509" t="s">
        <v>1890</v>
      </c>
      <c r="BM309" s="1509" t="s">
        <v>1890</v>
      </c>
      <c r="BN309" s="1509" t="s">
        <v>1890</v>
      </c>
      <c r="BO309" s="1509" t="s">
        <v>1890</v>
      </c>
      <c r="BP309" s="1509" t="s">
        <v>1890</v>
      </c>
      <c r="BQ309" s="1509" t="s">
        <v>1890</v>
      </c>
      <c r="BR309" s="1509" t="s">
        <v>1890</v>
      </c>
      <c r="BS309" s="1509" t="s">
        <v>1890</v>
      </c>
      <c r="BT309" s="1509" t="s">
        <v>1890</v>
      </c>
      <c r="BU309" s="1509" t="s">
        <v>1890</v>
      </c>
      <c r="BV309" s="1509" t="s">
        <v>1890</v>
      </c>
      <c r="BW309" s="1509" t="s">
        <v>1890</v>
      </c>
      <c r="BX309" s="1509" t="s">
        <v>1890</v>
      </c>
      <c r="BY309" s="1509" t="s">
        <v>1890</v>
      </c>
      <c r="BZ309" s="1509" t="s">
        <v>1890</v>
      </c>
      <c r="CA309" s="1509" t="s">
        <v>1890</v>
      </c>
      <c r="CB309" s="1509" t="s">
        <v>1890</v>
      </c>
      <c r="CC309" s="1509" t="s">
        <v>1890</v>
      </c>
      <c r="CD309" s="1509" t="s">
        <v>1890</v>
      </c>
      <c r="CE309" s="1509" t="s">
        <v>1890</v>
      </c>
      <c r="CF309" s="1509" t="s">
        <v>1890</v>
      </c>
      <c r="CG309" s="1509" t="s">
        <v>1890</v>
      </c>
      <c r="CH309" s="1509" t="s">
        <v>1890</v>
      </c>
      <c r="CI309" s="1509" t="s">
        <v>1890</v>
      </c>
      <c r="CJ309" s="1509" t="s">
        <v>1890</v>
      </c>
      <c r="CK309" s="1509" t="s">
        <v>1890</v>
      </c>
      <c r="CL309" s="1509" t="s">
        <v>1890</v>
      </c>
      <c r="CM309" s="1509" t="s">
        <v>1890</v>
      </c>
      <c r="CN309" s="1509" t="s">
        <v>1890</v>
      </c>
      <c r="CO309" s="1509" t="s">
        <v>1890</v>
      </c>
      <c r="CP309" s="1510" t="s">
        <v>1890</v>
      </c>
      <c r="CQ309" s="1508" t="s">
        <v>1890</v>
      </c>
      <c r="CR309" s="1508" t="s">
        <v>1890</v>
      </c>
      <c r="CS309" s="1508" t="s">
        <v>1890</v>
      </c>
      <c r="CT309" s="1508" t="s">
        <v>1890</v>
      </c>
      <c r="CU309" s="1508" t="s">
        <v>1890</v>
      </c>
      <c r="CV309" s="1508" t="s">
        <v>1890</v>
      </c>
      <c r="CW309" s="1508" t="s">
        <v>1890</v>
      </c>
      <c r="CX309" s="1508" t="s">
        <v>1890</v>
      </c>
      <c r="CY309" s="1508" t="s">
        <v>1890</v>
      </c>
      <c r="CZ309" s="1508" t="s">
        <v>1890</v>
      </c>
      <c r="DA309" s="1508" t="s">
        <v>1890</v>
      </c>
      <c r="DB309" s="1508" t="s">
        <v>1890</v>
      </c>
      <c r="DC309" s="1508" t="s">
        <v>1890</v>
      </c>
      <c r="DD309" s="1508" t="s">
        <v>1890</v>
      </c>
      <c r="DE309" s="1508" t="s">
        <v>1890</v>
      </c>
      <c r="DF309" s="1508" t="s">
        <v>1890</v>
      </c>
      <c r="DG309" s="1508" t="s">
        <v>1890</v>
      </c>
      <c r="DH309" s="1508" t="s">
        <v>1890</v>
      </c>
      <c r="DI309" s="1508" t="s">
        <v>1890</v>
      </c>
      <c r="DJ309" s="1508" t="s">
        <v>1890</v>
      </c>
      <c r="DK309" s="1508" t="s">
        <v>1890</v>
      </c>
      <c r="DL309" s="1508" t="s">
        <v>1890</v>
      </c>
      <c r="DM309" s="1508" t="s">
        <v>1890</v>
      </c>
      <c r="DN309" s="1508" t="s">
        <v>1890</v>
      </c>
      <c r="DO309" s="1508" t="s">
        <v>1890</v>
      </c>
      <c r="DP309" s="1508" t="s">
        <v>1890</v>
      </c>
      <c r="DQ309" s="1508" t="s">
        <v>1890</v>
      </c>
      <c r="DR309" s="1508" t="s">
        <v>1890</v>
      </c>
      <c r="DS309" s="1508" t="s">
        <v>1890</v>
      </c>
      <c r="DT309" s="1233" t="s">
        <v>1890</v>
      </c>
      <c r="DU309" s="1233" t="s">
        <v>1890</v>
      </c>
      <c r="DV309" s="1233" t="s">
        <v>1890</v>
      </c>
      <c r="DW309" s="1233" t="s">
        <v>1890</v>
      </c>
      <c r="DX309" s="1233" t="s">
        <v>1890</v>
      </c>
      <c r="DY309" s="1233" t="s">
        <v>1890</v>
      </c>
    </row>
    <row r="310" spans="2:129" x14ac:dyDescent="0.25">
      <c r="B310" s="1668"/>
      <c r="C310" s="1505" t="s">
        <v>1630</v>
      </c>
      <c r="D310" s="1439" t="s">
        <v>1762</v>
      </c>
      <c r="E310" s="1267" t="s">
        <v>815</v>
      </c>
      <c r="F310" s="1438" t="s">
        <v>818</v>
      </c>
      <c r="G310" s="1438" t="s">
        <v>1890</v>
      </c>
      <c r="H310" s="1439" t="s">
        <v>817</v>
      </c>
      <c r="I310" s="1476" t="s">
        <v>1890</v>
      </c>
      <c r="J310" s="1477" t="s">
        <v>1890</v>
      </c>
      <c r="K310" s="1477" t="s">
        <v>1890</v>
      </c>
      <c r="L310" s="1477" t="s">
        <v>1890</v>
      </c>
      <c r="M310" s="1477" t="s">
        <v>1890</v>
      </c>
      <c r="N310" s="1509" t="s">
        <v>1890</v>
      </c>
      <c r="O310" s="1509" t="s">
        <v>1890</v>
      </c>
      <c r="P310" s="1509" t="s">
        <v>1890</v>
      </c>
      <c r="Q310" s="1509" t="s">
        <v>1890</v>
      </c>
      <c r="R310" s="1509" t="s">
        <v>1890</v>
      </c>
      <c r="S310" s="1509" t="s">
        <v>1890</v>
      </c>
      <c r="T310" s="1509" t="s">
        <v>1890</v>
      </c>
      <c r="U310" s="1509" t="s">
        <v>1890</v>
      </c>
      <c r="V310" s="1509" t="s">
        <v>1890</v>
      </c>
      <c r="W310" s="1509" t="s">
        <v>1890</v>
      </c>
      <c r="X310" s="1509" t="s">
        <v>1890</v>
      </c>
      <c r="Y310" s="1509" t="s">
        <v>1890</v>
      </c>
      <c r="Z310" s="1509" t="s">
        <v>1890</v>
      </c>
      <c r="AA310" s="1509" t="s">
        <v>1890</v>
      </c>
      <c r="AB310" s="1509" t="s">
        <v>1890</v>
      </c>
      <c r="AC310" s="1509" t="s">
        <v>1890</v>
      </c>
      <c r="AD310" s="1509" t="s">
        <v>1890</v>
      </c>
      <c r="AE310" s="1509" t="s">
        <v>1890</v>
      </c>
      <c r="AF310" s="1509" t="s">
        <v>1890</v>
      </c>
      <c r="AG310" s="1509" t="s">
        <v>1890</v>
      </c>
      <c r="AH310" s="1509" t="s">
        <v>1890</v>
      </c>
      <c r="AI310" s="1509" t="s">
        <v>1890</v>
      </c>
      <c r="AJ310" s="1509" t="s">
        <v>1890</v>
      </c>
      <c r="AK310" s="1509" t="s">
        <v>1890</v>
      </c>
      <c r="AL310" s="1509" t="s">
        <v>1890</v>
      </c>
      <c r="AM310" s="1509" t="s">
        <v>1890</v>
      </c>
      <c r="AN310" s="1509" t="s">
        <v>1890</v>
      </c>
      <c r="AO310" s="1509" t="s">
        <v>1890</v>
      </c>
      <c r="AP310" s="1509" t="s">
        <v>1890</v>
      </c>
      <c r="AQ310" s="1509" t="s">
        <v>1890</v>
      </c>
      <c r="AR310" s="1509" t="s">
        <v>1890</v>
      </c>
      <c r="AS310" s="1509" t="s">
        <v>1890</v>
      </c>
      <c r="AT310" s="1509" t="s">
        <v>1890</v>
      </c>
      <c r="AU310" s="1509" t="s">
        <v>1890</v>
      </c>
      <c r="AV310" s="1509" t="s">
        <v>1890</v>
      </c>
      <c r="AW310" s="1509" t="s">
        <v>1890</v>
      </c>
      <c r="AX310" s="1509" t="s">
        <v>1890</v>
      </c>
      <c r="AY310" s="1509" t="s">
        <v>1890</v>
      </c>
      <c r="AZ310" s="1509" t="s">
        <v>1890</v>
      </c>
      <c r="BA310" s="1509" t="s">
        <v>1890</v>
      </c>
      <c r="BB310" s="1509" t="s">
        <v>1890</v>
      </c>
      <c r="BC310" s="1509" t="s">
        <v>1890</v>
      </c>
      <c r="BD310" s="1509" t="s">
        <v>1890</v>
      </c>
      <c r="BE310" s="1509" t="s">
        <v>1890</v>
      </c>
      <c r="BF310" s="1509" t="s">
        <v>1890</v>
      </c>
      <c r="BG310" s="1509" t="s">
        <v>1890</v>
      </c>
      <c r="BH310" s="1509" t="s">
        <v>1890</v>
      </c>
      <c r="BI310" s="1509" t="s">
        <v>1890</v>
      </c>
      <c r="BJ310" s="1509" t="s">
        <v>1890</v>
      </c>
      <c r="BK310" s="1509" t="s">
        <v>1890</v>
      </c>
      <c r="BL310" s="1509" t="s">
        <v>1890</v>
      </c>
      <c r="BM310" s="1509" t="s">
        <v>1890</v>
      </c>
      <c r="BN310" s="1509" t="s">
        <v>1890</v>
      </c>
      <c r="BO310" s="1509" t="s">
        <v>1890</v>
      </c>
      <c r="BP310" s="1509" t="s">
        <v>1890</v>
      </c>
      <c r="BQ310" s="1509" t="s">
        <v>1890</v>
      </c>
      <c r="BR310" s="1509" t="s">
        <v>1890</v>
      </c>
      <c r="BS310" s="1509" t="s">
        <v>1890</v>
      </c>
      <c r="BT310" s="1509" t="s">
        <v>1890</v>
      </c>
      <c r="BU310" s="1509" t="s">
        <v>1890</v>
      </c>
      <c r="BV310" s="1509" t="s">
        <v>1890</v>
      </c>
      <c r="BW310" s="1509" t="s">
        <v>1890</v>
      </c>
      <c r="BX310" s="1509" t="s">
        <v>1890</v>
      </c>
      <c r="BY310" s="1509" t="s">
        <v>1890</v>
      </c>
      <c r="BZ310" s="1509" t="s">
        <v>1890</v>
      </c>
      <c r="CA310" s="1509" t="s">
        <v>1890</v>
      </c>
      <c r="CB310" s="1509" t="s">
        <v>1890</v>
      </c>
      <c r="CC310" s="1509" t="s">
        <v>1890</v>
      </c>
      <c r="CD310" s="1509" t="s">
        <v>1890</v>
      </c>
      <c r="CE310" s="1509" t="s">
        <v>1890</v>
      </c>
      <c r="CF310" s="1509" t="s">
        <v>1890</v>
      </c>
      <c r="CG310" s="1509" t="s">
        <v>1890</v>
      </c>
      <c r="CH310" s="1509" t="s">
        <v>1890</v>
      </c>
      <c r="CI310" s="1509" t="s">
        <v>1890</v>
      </c>
      <c r="CJ310" s="1509" t="s">
        <v>1890</v>
      </c>
      <c r="CK310" s="1509" t="s">
        <v>1890</v>
      </c>
      <c r="CL310" s="1509" t="s">
        <v>1890</v>
      </c>
      <c r="CM310" s="1509" t="s">
        <v>1890</v>
      </c>
      <c r="CN310" s="1509" t="s">
        <v>1890</v>
      </c>
      <c r="CO310" s="1509" t="s">
        <v>1890</v>
      </c>
      <c r="CP310" s="1510" t="s">
        <v>1890</v>
      </c>
      <c r="CQ310" s="1508" t="s">
        <v>1890</v>
      </c>
      <c r="CR310" s="1508" t="s">
        <v>1890</v>
      </c>
      <c r="CS310" s="1508" t="s">
        <v>1890</v>
      </c>
      <c r="CT310" s="1508" t="s">
        <v>1890</v>
      </c>
      <c r="CU310" s="1508" t="s">
        <v>1890</v>
      </c>
      <c r="CV310" s="1508" t="s">
        <v>1890</v>
      </c>
      <c r="CW310" s="1508" t="s">
        <v>1890</v>
      </c>
      <c r="CX310" s="1508" t="s">
        <v>1890</v>
      </c>
      <c r="CY310" s="1508" t="s">
        <v>1890</v>
      </c>
      <c r="CZ310" s="1508" t="s">
        <v>1890</v>
      </c>
      <c r="DA310" s="1508" t="s">
        <v>1890</v>
      </c>
      <c r="DB310" s="1508" t="s">
        <v>1890</v>
      </c>
      <c r="DC310" s="1508" t="s">
        <v>1890</v>
      </c>
      <c r="DD310" s="1508" t="s">
        <v>1890</v>
      </c>
      <c r="DE310" s="1508" t="s">
        <v>1890</v>
      </c>
      <c r="DF310" s="1508" t="s">
        <v>1890</v>
      </c>
      <c r="DG310" s="1508" t="s">
        <v>1890</v>
      </c>
      <c r="DH310" s="1508" t="s">
        <v>1890</v>
      </c>
      <c r="DI310" s="1508" t="s">
        <v>1890</v>
      </c>
      <c r="DJ310" s="1508" t="s">
        <v>1890</v>
      </c>
      <c r="DK310" s="1508" t="s">
        <v>1890</v>
      </c>
      <c r="DL310" s="1508" t="s">
        <v>1890</v>
      </c>
      <c r="DM310" s="1508" t="s">
        <v>1890</v>
      </c>
      <c r="DN310" s="1508" t="s">
        <v>1890</v>
      </c>
      <c r="DO310" s="1508" t="s">
        <v>1890</v>
      </c>
      <c r="DP310" s="1508" t="s">
        <v>1890</v>
      </c>
      <c r="DQ310" s="1508" t="s">
        <v>1890</v>
      </c>
      <c r="DR310" s="1508" t="s">
        <v>1890</v>
      </c>
      <c r="DS310" s="1508" t="s">
        <v>1890</v>
      </c>
      <c r="DT310" s="1233" t="s">
        <v>1890</v>
      </c>
      <c r="DU310" s="1233" t="s">
        <v>1890</v>
      </c>
      <c r="DV310" s="1233" t="s">
        <v>1890</v>
      </c>
      <c r="DW310" s="1233" t="s">
        <v>1890</v>
      </c>
      <c r="DX310" s="1233" t="s">
        <v>1890</v>
      </c>
      <c r="DY310" s="1233" t="s">
        <v>1890</v>
      </c>
    </row>
    <row r="311" spans="2:129" ht="14.4" thickBot="1" x14ac:dyDescent="0.3">
      <c r="B311" s="1668"/>
      <c r="C311" s="1505" t="s">
        <v>1630</v>
      </c>
      <c r="D311" s="1439" t="s">
        <v>1762</v>
      </c>
      <c r="E311" s="1267" t="s">
        <v>819</v>
      </c>
      <c r="F311" s="1438" t="s">
        <v>1890</v>
      </c>
      <c r="G311" s="1438" t="s">
        <v>1890</v>
      </c>
      <c r="H311" s="1439" t="s">
        <v>84</v>
      </c>
      <c r="I311" s="1476" t="s">
        <v>1890</v>
      </c>
      <c r="J311" s="1477" t="s">
        <v>1890</v>
      </c>
      <c r="K311" s="1477" t="s">
        <v>1890</v>
      </c>
      <c r="L311" s="1477" t="s">
        <v>1890</v>
      </c>
      <c r="M311" s="1477" t="s">
        <v>1890</v>
      </c>
      <c r="N311" s="1509" t="s">
        <v>1890</v>
      </c>
      <c r="O311" s="1509">
        <v>3.708426783970758E-3</v>
      </c>
      <c r="P311" s="1509">
        <v>3.583021047314742E-3</v>
      </c>
      <c r="Q311" s="1509">
        <v>3.46185608436207E-3</v>
      </c>
      <c r="R311" s="1509">
        <v>3.3447884873063481E-3</v>
      </c>
      <c r="S311" s="1509">
        <v>3.2316796978805297E-3</v>
      </c>
      <c r="T311" s="1509">
        <v>6.244791686725662E-3</v>
      </c>
      <c r="U311" s="1509">
        <v>6.0336151562566786E-3</v>
      </c>
      <c r="V311" s="1509">
        <v>5.8295798611175649E-3</v>
      </c>
      <c r="W311" s="1509">
        <v>5.6324443102585171E-3</v>
      </c>
      <c r="X311" s="1509">
        <v>5.4419751789937364E-3</v>
      </c>
      <c r="Y311" s="1509">
        <v>7.8869205492662856E-3</v>
      </c>
      <c r="Z311" s="1509">
        <v>7.6202130910785386E-3</v>
      </c>
      <c r="AA311" s="1509">
        <v>7.3625247256797477E-3</v>
      </c>
      <c r="AB311" s="1509">
        <v>7.1135504595939598E-3</v>
      </c>
      <c r="AC311" s="1509">
        <v>6.872995613134261E-3</v>
      </c>
      <c r="AD311" s="1509">
        <v>8.8541006288364067E-3</v>
      </c>
      <c r="AE311" s="1509">
        <v>8.5546865979095731E-3</v>
      </c>
      <c r="AF311" s="1509">
        <v>8.2653976791396844E-3</v>
      </c>
      <c r="AG311" s="1509">
        <v>7.9858914774296463E-3</v>
      </c>
      <c r="AH311" s="1509">
        <v>7.7158371762605293E-3</v>
      </c>
      <c r="AI311" s="1509">
        <v>9.3186439326817978E-3</v>
      </c>
      <c r="AJ311" s="1509">
        <v>9.0035207079051192E-3</v>
      </c>
      <c r="AK311" s="1509">
        <v>8.6990538240629186E-3</v>
      </c>
      <c r="AL311" s="1509">
        <v>8.4048829217999235E-3</v>
      </c>
      <c r="AM311" s="1509">
        <v>8.1206598278260132E-3</v>
      </c>
      <c r="AN311" s="1509">
        <v>8.3691180190155375E-3</v>
      </c>
      <c r="AO311" s="1509">
        <v>8.0861043661985873E-3</v>
      </c>
      <c r="AP311" s="1509">
        <v>7.8126612233802781E-3</v>
      </c>
      <c r="AQ311" s="1509">
        <v>7.5484649501258742E-3</v>
      </c>
      <c r="AR311" s="1509">
        <v>7.2932028503631639E-3</v>
      </c>
      <c r="AS311" s="1509">
        <v>7.5233281830202527E-3</v>
      </c>
      <c r="AT311" s="1509">
        <v>7.3042021194371382E-3</v>
      </c>
      <c r="AU311" s="1509">
        <v>7.0914583683855704E-3</v>
      </c>
      <c r="AV311" s="1509">
        <v>6.8849110372675455E-3</v>
      </c>
      <c r="AW311" s="1509">
        <v>6.6843796478325687E-3</v>
      </c>
      <c r="AX311" s="1509">
        <v>6.8714353889769422E-3</v>
      </c>
      <c r="AY311" s="1509">
        <v>6.671296494152372E-3</v>
      </c>
      <c r="AZ311" s="1509">
        <v>6.4769868875265727E-3</v>
      </c>
      <c r="BA311" s="1509">
        <v>6.2883367840063809E-3</v>
      </c>
      <c r="BB311" s="1509">
        <v>6.1051813436955168E-3</v>
      </c>
      <c r="BC311" s="1509">
        <v>6.2566583349630417E-3</v>
      </c>
      <c r="BD311" s="1509">
        <v>6.0744255679252828E-3</v>
      </c>
      <c r="BE311" s="1509">
        <v>5.8975005513837719E-3</v>
      </c>
      <c r="BF311" s="1509">
        <v>5.7257286906638536E-3</v>
      </c>
      <c r="BG311" s="1509">
        <v>5.5589598938484029E-3</v>
      </c>
      <c r="BH311" s="1509">
        <v>5.6811036217152815E-3</v>
      </c>
      <c r="BI311" s="1509">
        <v>5.5156345841895944E-3</v>
      </c>
      <c r="BJ311" s="1509">
        <v>5.3549850331937815E-3</v>
      </c>
      <c r="BK311" s="1509">
        <v>5.1990145953337685E-3</v>
      </c>
      <c r="BL311" s="1509">
        <v>5.0475869857609396E-3</v>
      </c>
      <c r="BM311" s="1509">
        <v>5.1455983835427058E-3</v>
      </c>
      <c r="BN311" s="1509">
        <v>4.9957265859637921E-3</v>
      </c>
      <c r="BO311" s="1509">
        <v>4.8502199863726149E-3</v>
      </c>
      <c r="BP311" s="1509">
        <v>4.7089514430802074E-3</v>
      </c>
      <c r="BQ311" s="1509">
        <v>4.5717975175535988E-3</v>
      </c>
      <c r="BR311" s="1509">
        <v>4.6500020982976975E-3</v>
      </c>
      <c r="BS311" s="1509">
        <v>4.5145651439783474E-3</v>
      </c>
      <c r="BT311" s="1509">
        <v>4.3830729553187824E-3</v>
      </c>
      <c r="BU311" s="1509">
        <v>4.2554106362318288E-3</v>
      </c>
      <c r="BV311" s="1509">
        <v>4.1314666371182794E-3</v>
      </c>
      <c r="BW311" s="1509">
        <v>4.1934568690962237E-3</v>
      </c>
      <c r="BX311" s="1509">
        <v>4.071317348637111E-3</v>
      </c>
      <c r="BY311" s="1509">
        <v>3.9527352899389415E-3</v>
      </c>
      <c r="BZ311" s="1509">
        <v>3.837607077610623E-3</v>
      </c>
      <c r="CA311" s="1509">
        <v>3.7258321141850717E-3</v>
      </c>
      <c r="CB311" s="1509">
        <v>3.7745871988367125E-3</v>
      </c>
      <c r="CC311" s="1509">
        <v>3.664647765860886E-3</v>
      </c>
      <c r="CD311" s="1509">
        <v>3.5579104522921222E-3</v>
      </c>
      <c r="CE311" s="1509">
        <v>3.454281992516624E-3</v>
      </c>
      <c r="CF311" s="1509">
        <v>3.3536718373947802E-3</v>
      </c>
      <c r="CG311" s="1509">
        <v>3.3916584116047538E-3</v>
      </c>
      <c r="CH311" s="1509">
        <v>3.2928722442764598E-3</v>
      </c>
      <c r="CI311" s="1509">
        <v>3.1969633439577279E-3</v>
      </c>
      <c r="CJ311" s="1509">
        <v>3.1038479067550758E-3</v>
      </c>
      <c r="CK311" s="1509">
        <v>3.013444569665122E-3</v>
      </c>
      <c r="CL311" s="1509" t="s">
        <v>1890</v>
      </c>
      <c r="CM311" s="1509" t="s">
        <v>1890</v>
      </c>
      <c r="CN311" s="1509" t="s">
        <v>1890</v>
      </c>
      <c r="CO311" s="1509" t="s">
        <v>1890</v>
      </c>
      <c r="CP311" s="1510" t="s">
        <v>1890</v>
      </c>
      <c r="CQ311" s="1508" t="s">
        <v>1890</v>
      </c>
      <c r="CR311" s="1508" t="s">
        <v>1890</v>
      </c>
      <c r="CS311" s="1508" t="s">
        <v>1890</v>
      </c>
      <c r="CT311" s="1508" t="s">
        <v>1890</v>
      </c>
      <c r="CU311" s="1508" t="s">
        <v>1890</v>
      </c>
      <c r="CV311" s="1508" t="s">
        <v>1890</v>
      </c>
      <c r="CW311" s="1508" t="s">
        <v>1890</v>
      </c>
      <c r="CX311" s="1508" t="s">
        <v>1890</v>
      </c>
      <c r="CY311" s="1508" t="s">
        <v>1890</v>
      </c>
      <c r="CZ311" s="1508" t="s">
        <v>1890</v>
      </c>
      <c r="DA311" s="1508" t="s">
        <v>1890</v>
      </c>
      <c r="DB311" s="1508" t="s">
        <v>1890</v>
      </c>
      <c r="DC311" s="1508" t="s">
        <v>1890</v>
      </c>
      <c r="DD311" s="1508" t="s">
        <v>1890</v>
      </c>
      <c r="DE311" s="1508" t="s">
        <v>1890</v>
      </c>
      <c r="DF311" s="1508" t="s">
        <v>1890</v>
      </c>
      <c r="DG311" s="1508" t="s">
        <v>1890</v>
      </c>
      <c r="DH311" s="1508" t="s">
        <v>1890</v>
      </c>
      <c r="DI311" s="1508" t="s">
        <v>1890</v>
      </c>
      <c r="DJ311" s="1508" t="s">
        <v>1890</v>
      </c>
      <c r="DK311" s="1508" t="s">
        <v>1890</v>
      </c>
      <c r="DL311" s="1508" t="s">
        <v>1890</v>
      </c>
      <c r="DM311" s="1508" t="s">
        <v>1890</v>
      </c>
      <c r="DN311" s="1508" t="s">
        <v>1890</v>
      </c>
      <c r="DO311" s="1508" t="s">
        <v>1890</v>
      </c>
      <c r="DP311" s="1508" t="s">
        <v>1890</v>
      </c>
      <c r="DQ311" s="1508" t="s">
        <v>1890</v>
      </c>
      <c r="DR311" s="1508" t="s">
        <v>1890</v>
      </c>
      <c r="DS311" s="1508" t="s">
        <v>1890</v>
      </c>
      <c r="DT311" s="1233" t="s">
        <v>1890</v>
      </c>
      <c r="DU311" s="1233" t="s">
        <v>1890</v>
      </c>
      <c r="DV311" s="1233" t="s">
        <v>1890</v>
      </c>
      <c r="DW311" s="1233" t="s">
        <v>1890</v>
      </c>
      <c r="DX311" s="1233" t="s">
        <v>1890</v>
      </c>
      <c r="DY311" s="1233" t="s">
        <v>1890</v>
      </c>
    </row>
    <row r="312" spans="2:129" ht="14.4" thickBot="1" x14ac:dyDescent="0.3">
      <c r="B312" s="1668"/>
      <c r="C312" s="1505" t="s">
        <v>1630</v>
      </c>
      <c r="D312" s="1439" t="s">
        <v>1762</v>
      </c>
      <c r="E312" s="1267" t="s">
        <v>820</v>
      </c>
      <c r="F312" s="1438" t="s">
        <v>1890</v>
      </c>
      <c r="G312" s="1438" t="s">
        <v>1890</v>
      </c>
      <c r="H312" s="1439" t="s">
        <v>84</v>
      </c>
      <c r="I312" s="1655">
        <f>IF(SUM(N311:CP311)&lt;&gt;0,SUM(N311:CP311),"")</f>
        <v>0.43140536883923908</v>
      </c>
      <c r="J312" s="1656"/>
      <c r="K312" s="1656"/>
      <c r="L312" s="1656"/>
      <c r="M312" s="1657"/>
      <c r="N312" s="1509" t="s">
        <v>1890</v>
      </c>
      <c r="O312" s="1509" t="s">
        <v>1890</v>
      </c>
      <c r="P312" s="1509" t="s">
        <v>1890</v>
      </c>
      <c r="Q312" s="1509" t="s">
        <v>1890</v>
      </c>
      <c r="R312" s="1509" t="s">
        <v>1890</v>
      </c>
      <c r="S312" s="1509" t="s">
        <v>1890</v>
      </c>
      <c r="T312" s="1509" t="s">
        <v>1890</v>
      </c>
      <c r="U312" s="1509" t="s">
        <v>1890</v>
      </c>
      <c r="V312" s="1509" t="s">
        <v>1890</v>
      </c>
      <c r="W312" s="1509" t="s">
        <v>1890</v>
      </c>
      <c r="X312" s="1509" t="s">
        <v>1890</v>
      </c>
      <c r="Y312" s="1509" t="s">
        <v>1890</v>
      </c>
      <c r="Z312" s="1509" t="s">
        <v>1890</v>
      </c>
      <c r="AA312" s="1509" t="s">
        <v>1890</v>
      </c>
      <c r="AB312" s="1509" t="s">
        <v>1890</v>
      </c>
      <c r="AC312" s="1509" t="s">
        <v>1890</v>
      </c>
      <c r="AD312" s="1509" t="s">
        <v>1890</v>
      </c>
      <c r="AE312" s="1509" t="s">
        <v>1890</v>
      </c>
      <c r="AF312" s="1509" t="s">
        <v>1890</v>
      </c>
      <c r="AG312" s="1509" t="s">
        <v>1890</v>
      </c>
      <c r="AH312" s="1509" t="s">
        <v>1890</v>
      </c>
      <c r="AI312" s="1509" t="s">
        <v>1890</v>
      </c>
      <c r="AJ312" s="1509" t="s">
        <v>1890</v>
      </c>
      <c r="AK312" s="1509" t="s">
        <v>1890</v>
      </c>
      <c r="AL312" s="1509" t="s">
        <v>1890</v>
      </c>
      <c r="AM312" s="1509" t="s">
        <v>1890</v>
      </c>
      <c r="AN312" s="1509" t="s">
        <v>1890</v>
      </c>
      <c r="AO312" s="1509" t="s">
        <v>1890</v>
      </c>
      <c r="AP312" s="1509" t="s">
        <v>1890</v>
      </c>
      <c r="AQ312" s="1509" t="s">
        <v>1890</v>
      </c>
      <c r="AR312" s="1509" t="s">
        <v>1890</v>
      </c>
      <c r="AS312" s="1509" t="s">
        <v>1890</v>
      </c>
      <c r="AT312" s="1509" t="s">
        <v>1890</v>
      </c>
      <c r="AU312" s="1509" t="s">
        <v>1890</v>
      </c>
      <c r="AV312" s="1509" t="s">
        <v>1890</v>
      </c>
      <c r="AW312" s="1509" t="s">
        <v>1890</v>
      </c>
      <c r="AX312" s="1509" t="s">
        <v>1890</v>
      </c>
      <c r="AY312" s="1509" t="s">
        <v>1890</v>
      </c>
      <c r="AZ312" s="1509" t="s">
        <v>1890</v>
      </c>
      <c r="BA312" s="1509" t="s">
        <v>1890</v>
      </c>
      <c r="BB312" s="1509" t="s">
        <v>1890</v>
      </c>
      <c r="BC312" s="1509" t="s">
        <v>1890</v>
      </c>
      <c r="BD312" s="1509" t="s">
        <v>1890</v>
      </c>
      <c r="BE312" s="1509" t="s">
        <v>1890</v>
      </c>
      <c r="BF312" s="1509" t="s">
        <v>1890</v>
      </c>
      <c r="BG312" s="1509" t="s">
        <v>1890</v>
      </c>
      <c r="BH312" s="1509" t="s">
        <v>1890</v>
      </c>
      <c r="BI312" s="1509" t="s">
        <v>1890</v>
      </c>
      <c r="BJ312" s="1509" t="s">
        <v>1890</v>
      </c>
      <c r="BK312" s="1509" t="s">
        <v>1890</v>
      </c>
      <c r="BL312" s="1509" t="s">
        <v>1890</v>
      </c>
      <c r="BM312" s="1509" t="s">
        <v>1890</v>
      </c>
      <c r="BN312" s="1509" t="s">
        <v>1890</v>
      </c>
      <c r="BO312" s="1509" t="s">
        <v>1890</v>
      </c>
      <c r="BP312" s="1509" t="s">
        <v>1890</v>
      </c>
      <c r="BQ312" s="1509" t="s">
        <v>1890</v>
      </c>
      <c r="BR312" s="1509" t="s">
        <v>1890</v>
      </c>
      <c r="BS312" s="1509" t="s">
        <v>1890</v>
      </c>
      <c r="BT312" s="1509" t="s">
        <v>1890</v>
      </c>
      <c r="BU312" s="1509" t="s">
        <v>1890</v>
      </c>
      <c r="BV312" s="1509" t="s">
        <v>1890</v>
      </c>
      <c r="BW312" s="1509" t="s">
        <v>1890</v>
      </c>
      <c r="BX312" s="1509" t="s">
        <v>1890</v>
      </c>
      <c r="BY312" s="1509" t="s">
        <v>1890</v>
      </c>
      <c r="BZ312" s="1509" t="s">
        <v>1890</v>
      </c>
      <c r="CA312" s="1509" t="s">
        <v>1890</v>
      </c>
      <c r="CB312" s="1509" t="s">
        <v>1890</v>
      </c>
      <c r="CC312" s="1509" t="s">
        <v>1890</v>
      </c>
      <c r="CD312" s="1509" t="s">
        <v>1890</v>
      </c>
      <c r="CE312" s="1509" t="s">
        <v>1890</v>
      </c>
      <c r="CF312" s="1509" t="s">
        <v>1890</v>
      </c>
      <c r="CG312" s="1509" t="s">
        <v>1890</v>
      </c>
      <c r="CH312" s="1509" t="s">
        <v>1890</v>
      </c>
      <c r="CI312" s="1509" t="s">
        <v>1890</v>
      </c>
      <c r="CJ312" s="1509" t="s">
        <v>1890</v>
      </c>
      <c r="CK312" s="1509" t="s">
        <v>1890</v>
      </c>
      <c r="CL312" s="1509" t="s">
        <v>1890</v>
      </c>
      <c r="CM312" s="1509" t="s">
        <v>1890</v>
      </c>
      <c r="CN312" s="1509" t="s">
        <v>1890</v>
      </c>
      <c r="CO312" s="1509" t="s">
        <v>1890</v>
      </c>
      <c r="CP312" s="1510" t="s">
        <v>1890</v>
      </c>
      <c r="CQ312" s="1508" t="s">
        <v>1890</v>
      </c>
      <c r="CR312" s="1508" t="s">
        <v>1890</v>
      </c>
      <c r="CS312" s="1508" t="s">
        <v>1890</v>
      </c>
      <c r="CT312" s="1508" t="s">
        <v>1890</v>
      </c>
      <c r="CU312" s="1508" t="s">
        <v>1890</v>
      </c>
      <c r="CV312" s="1508" t="s">
        <v>1890</v>
      </c>
      <c r="CW312" s="1508" t="s">
        <v>1890</v>
      </c>
      <c r="CX312" s="1508" t="s">
        <v>1890</v>
      </c>
      <c r="CY312" s="1508" t="s">
        <v>1890</v>
      </c>
      <c r="CZ312" s="1508" t="s">
        <v>1890</v>
      </c>
      <c r="DA312" s="1508" t="s">
        <v>1890</v>
      </c>
      <c r="DB312" s="1508" t="s">
        <v>1890</v>
      </c>
      <c r="DC312" s="1508" t="s">
        <v>1890</v>
      </c>
      <c r="DD312" s="1508" t="s">
        <v>1890</v>
      </c>
      <c r="DE312" s="1508" t="s">
        <v>1890</v>
      </c>
      <c r="DF312" s="1508" t="s">
        <v>1890</v>
      </c>
      <c r="DG312" s="1508" t="s">
        <v>1890</v>
      </c>
      <c r="DH312" s="1508" t="s">
        <v>1890</v>
      </c>
      <c r="DI312" s="1508" t="s">
        <v>1890</v>
      </c>
      <c r="DJ312" s="1508" t="s">
        <v>1890</v>
      </c>
      <c r="DK312" s="1508" t="s">
        <v>1890</v>
      </c>
      <c r="DL312" s="1508" t="s">
        <v>1890</v>
      </c>
      <c r="DM312" s="1508" t="s">
        <v>1890</v>
      </c>
      <c r="DN312" s="1508" t="s">
        <v>1890</v>
      </c>
      <c r="DO312" s="1508" t="s">
        <v>1890</v>
      </c>
      <c r="DP312" s="1508" t="s">
        <v>1890</v>
      </c>
      <c r="DQ312" s="1508" t="s">
        <v>1890</v>
      </c>
      <c r="DR312" s="1508" t="s">
        <v>1890</v>
      </c>
      <c r="DS312" s="1508" t="s">
        <v>1890</v>
      </c>
      <c r="DT312" s="1233" t="s">
        <v>1890</v>
      </c>
      <c r="DU312" s="1233" t="s">
        <v>1890</v>
      </c>
      <c r="DV312" s="1233" t="s">
        <v>1890</v>
      </c>
      <c r="DW312" s="1233" t="s">
        <v>1890</v>
      </c>
      <c r="DX312" s="1233" t="s">
        <v>1890</v>
      </c>
      <c r="DY312" s="1233" t="s">
        <v>1890</v>
      </c>
    </row>
    <row r="313" spans="2:129" x14ac:dyDescent="0.25">
      <c r="B313" s="1668"/>
      <c r="C313" s="1505" t="s">
        <v>1631</v>
      </c>
      <c r="D313" s="1439" t="s">
        <v>1763</v>
      </c>
      <c r="E313" s="1267" t="s">
        <v>815</v>
      </c>
      <c r="F313" s="1438" t="s">
        <v>1890</v>
      </c>
      <c r="G313" s="1438" t="s">
        <v>1890</v>
      </c>
      <c r="H313" s="1439" t="s">
        <v>84</v>
      </c>
      <c r="I313" s="1476" t="s">
        <v>1890</v>
      </c>
      <c r="J313" s="1477" t="s">
        <v>1890</v>
      </c>
      <c r="K313" s="1477" t="s">
        <v>1890</v>
      </c>
      <c r="L313" s="1477" t="s">
        <v>1890</v>
      </c>
      <c r="M313" s="1477" t="s">
        <v>1890</v>
      </c>
      <c r="N313" s="1509" t="s">
        <v>1890</v>
      </c>
      <c r="O313" s="1509" t="s">
        <v>1890</v>
      </c>
      <c r="P313" s="1509" t="s">
        <v>1890</v>
      </c>
      <c r="Q313" s="1509" t="s">
        <v>1890</v>
      </c>
      <c r="R313" s="1509" t="s">
        <v>1890</v>
      </c>
      <c r="S313" s="1509" t="s">
        <v>1890</v>
      </c>
      <c r="T313" s="1509" t="s">
        <v>1890</v>
      </c>
      <c r="U313" s="1509" t="s">
        <v>1890</v>
      </c>
      <c r="V313" s="1509" t="s">
        <v>1890</v>
      </c>
      <c r="W313" s="1509" t="s">
        <v>1890</v>
      </c>
      <c r="X313" s="1509" t="s">
        <v>1890</v>
      </c>
      <c r="Y313" s="1509" t="s">
        <v>1890</v>
      </c>
      <c r="Z313" s="1509" t="s">
        <v>1890</v>
      </c>
      <c r="AA313" s="1509" t="s">
        <v>1890</v>
      </c>
      <c r="AB313" s="1509" t="s">
        <v>1890</v>
      </c>
      <c r="AC313" s="1509" t="s">
        <v>1890</v>
      </c>
      <c r="AD313" s="1509" t="s">
        <v>1890</v>
      </c>
      <c r="AE313" s="1509" t="s">
        <v>1890</v>
      </c>
      <c r="AF313" s="1509" t="s">
        <v>1890</v>
      </c>
      <c r="AG313" s="1509" t="s">
        <v>1890</v>
      </c>
      <c r="AH313" s="1509" t="s">
        <v>1890</v>
      </c>
      <c r="AI313" s="1509" t="s">
        <v>1890</v>
      </c>
      <c r="AJ313" s="1509" t="s">
        <v>1890</v>
      </c>
      <c r="AK313" s="1509" t="s">
        <v>1890</v>
      </c>
      <c r="AL313" s="1509" t="s">
        <v>1890</v>
      </c>
      <c r="AM313" s="1509" t="s">
        <v>1890</v>
      </c>
      <c r="AN313" s="1509" t="s">
        <v>1890</v>
      </c>
      <c r="AO313" s="1509" t="s">
        <v>1890</v>
      </c>
      <c r="AP313" s="1509" t="s">
        <v>1890</v>
      </c>
      <c r="AQ313" s="1509" t="s">
        <v>1890</v>
      </c>
      <c r="AR313" s="1509" t="s">
        <v>1890</v>
      </c>
      <c r="AS313" s="1509" t="s">
        <v>1890</v>
      </c>
      <c r="AT313" s="1509" t="s">
        <v>1890</v>
      </c>
      <c r="AU313" s="1509" t="s">
        <v>1890</v>
      </c>
      <c r="AV313" s="1509" t="s">
        <v>1890</v>
      </c>
      <c r="AW313" s="1509" t="s">
        <v>1890</v>
      </c>
      <c r="AX313" s="1509" t="s">
        <v>1890</v>
      </c>
      <c r="AY313" s="1509" t="s">
        <v>1890</v>
      </c>
      <c r="AZ313" s="1509" t="s">
        <v>1890</v>
      </c>
      <c r="BA313" s="1509" t="s">
        <v>1890</v>
      </c>
      <c r="BB313" s="1509" t="s">
        <v>1890</v>
      </c>
      <c r="BC313" s="1509" t="s">
        <v>1890</v>
      </c>
      <c r="BD313" s="1509" t="s">
        <v>1890</v>
      </c>
      <c r="BE313" s="1509" t="s">
        <v>1890</v>
      </c>
      <c r="BF313" s="1509" t="s">
        <v>1890</v>
      </c>
      <c r="BG313" s="1509" t="s">
        <v>1890</v>
      </c>
      <c r="BH313" s="1509" t="s">
        <v>1890</v>
      </c>
      <c r="BI313" s="1509" t="s">
        <v>1890</v>
      </c>
      <c r="BJ313" s="1509" t="s">
        <v>1890</v>
      </c>
      <c r="BK313" s="1509" t="s">
        <v>1890</v>
      </c>
      <c r="BL313" s="1509" t="s">
        <v>1890</v>
      </c>
      <c r="BM313" s="1509" t="s">
        <v>1890</v>
      </c>
      <c r="BN313" s="1509" t="s">
        <v>1890</v>
      </c>
      <c r="BO313" s="1509" t="s">
        <v>1890</v>
      </c>
      <c r="BP313" s="1509" t="s">
        <v>1890</v>
      </c>
      <c r="BQ313" s="1509" t="s">
        <v>1890</v>
      </c>
      <c r="BR313" s="1509" t="s">
        <v>1890</v>
      </c>
      <c r="BS313" s="1509" t="s">
        <v>1890</v>
      </c>
      <c r="BT313" s="1509" t="s">
        <v>1890</v>
      </c>
      <c r="BU313" s="1509" t="s">
        <v>1890</v>
      </c>
      <c r="BV313" s="1509" t="s">
        <v>1890</v>
      </c>
      <c r="BW313" s="1509" t="s">
        <v>1890</v>
      </c>
      <c r="BX313" s="1509" t="s">
        <v>1890</v>
      </c>
      <c r="BY313" s="1509" t="s">
        <v>1890</v>
      </c>
      <c r="BZ313" s="1509" t="s">
        <v>1890</v>
      </c>
      <c r="CA313" s="1509" t="s">
        <v>1890</v>
      </c>
      <c r="CB313" s="1509" t="s">
        <v>1890</v>
      </c>
      <c r="CC313" s="1509" t="s">
        <v>1890</v>
      </c>
      <c r="CD313" s="1509" t="s">
        <v>1890</v>
      </c>
      <c r="CE313" s="1509" t="s">
        <v>1890</v>
      </c>
      <c r="CF313" s="1509" t="s">
        <v>1890</v>
      </c>
      <c r="CG313" s="1509" t="s">
        <v>1890</v>
      </c>
      <c r="CH313" s="1509" t="s">
        <v>1890</v>
      </c>
      <c r="CI313" s="1509" t="s">
        <v>1890</v>
      </c>
      <c r="CJ313" s="1509" t="s">
        <v>1890</v>
      </c>
      <c r="CK313" s="1509" t="s">
        <v>1890</v>
      </c>
      <c r="CL313" s="1509" t="s">
        <v>1890</v>
      </c>
      <c r="CM313" s="1509" t="s">
        <v>1890</v>
      </c>
      <c r="CN313" s="1509" t="s">
        <v>1890</v>
      </c>
      <c r="CO313" s="1509" t="s">
        <v>1890</v>
      </c>
      <c r="CP313" s="1510" t="s">
        <v>1890</v>
      </c>
      <c r="CQ313" s="1508" t="s">
        <v>1890</v>
      </c>
      <c r="CR313" s="1508" t="s">
        <v>1890</v>
      </c>
      <c r="CS313" s="1508" t="s">
        <v>1890</v>
      </c>
      <c r="CT313" s="1508" t="s">
        <v>1890</v>
      </c>
      <c r="CU313" s="1508" t="s">
        <v>1890</v>
      </c>
      <c r="CV313" s="1508" t="s">
        <v>1890</v>
      </c>
      <c r="CW313" s="1508" t="s">
        <v>1890</v>
      </c>
      <c r="CX313" s="1508" t="s">
        <v>1890</v>
      </c>
      <c r="CY313" s="1508" t="s">
        <v>1890</v>
      </c>
      <c r="CZ313" s="1508" t="s">
        <v>1890</v>
      </c>
      <c r="DA313" s="1508" t="s">
        <v>1890</v>
      </c>
      <c r="DB313" s="1508" t="s">
        <v>1890</v>
      </c>
      <c r="DC313" s="1508" t="s">
        <v>1890</v>
      </c>
      <c r="DD313" s="1508" t="s">
        <v>1890</v>
      </c>
      <c r="DE313" s="1508" t="s">
        <v>1890</v>
      </c>
      <c r="DF313" s="1508" t="s">
        <v>1890</v>
      </c>
      <c r="DG313" s="1508" t="s">
        <v>1890</v>
      </c>
      <c r="DH313" s="1508" t="s">
        <v>1890</v>
      </c>
      <c r="DI313" s="1508" t="s">
        <v>1890</v>
      </c>
      <c r="DJ313" s="1508" t="s">
        <v>1890</v>
      </c>
      <c r="DK313" s="1508" t="s">
        <v>1890</v>
      </c>
      <c r="DL313" s="1508" t="s">
        <v>1890</v>
      </c>
      <c r="DM313" s="1508" t="s">
        <v>1890</v>
      </c>
      <c r="DN313" s="1508" t="s">
        <v>1890</v>
      </c>
      <c r="DO313" s="1508" t="s">
        <v>1890</v>
      </c>
      <c r="DP313" s="1508" t="s">
        <v>1890</v>
      </c>
      <c r="DQ313" s="1508" t="s">
        <v>1890</v>
      </c>
      <c r="DR313" s="1508" t="s">
        <v>1890</v>
      </c>
      <c r="DS313" s="1508" t="s">
        <v>1890</v>
      </c>
      <c r="DT313" s="1233" t="s">
        <v>1890</v>
      </c>
      <c r="DU313" s="1233" t="s">
        <v>1890</v>
      </c>
      <c r="DV313" s="1233" t="s">
        <v>1890</v>
      </c>
      <c r="DW313" s="1233" t="s">
        <v>1890</v>
      </c>
      <c r="DX313" s="1233" t="s">
        <v>1890</v>
      </c>
      <c r="DY313" s="1233" t="s">
        <v>1890</v>
      </c>
    </row>
    <row r="314" spans="2:129" x14ac:dyDescent="0.25">
      <c r="B314" s="1668"/>
      <c r="C314" s="1505" t="s">
        <v>1631</v>
      </c>
      <c r="D314" s="1439" t="s">
        <v>1763</v>
      </c>
      <c r="E314" s="1267" t="s">
        <v>812</v>
      </c>
      <c r="F314" s="1438" t="s">
        <v>1890</v>
      </c>
      <c r="G314" s="1438" t="s">
        <v>1890</v>
      </c>
      <c r="H314" s="1439" t="s">
        <v>84</v>
      </c>
      <c r="I314" s="1476" t="s">
        <v>1890</v>
      </c>
      <c r="J314" s="1477" t="s">
        <v>1890</v>
      </c>
      <c r="K314" s="1477" t="s">
        <v>1890</v>
      </c>
      <c r="L314" s="1477" t="s">
        <v>1890</v>
      </c>
      <c r="M314" s="1477" t="s">
        <v>1890</v>
      </c>
      <c r="N314" s="1509" t="s">
        <v>1890</v>
      </c>
      <c r="O314" s="1509">
        <v>7.6713258138575879E-2</v>
      </c>
      <c r="P314" s="1509">
        <v>7.1145277828050829E-2</v>
      </c>
      <c r="Q314" s="1509">
        <v>6.601229597928554E-2</v>
      </c>
      <c r="R314" s="1509">
        <v>6.1278489189546877E-2</v>
      </c>
      <c r="S314" s="1509">
        <v>5.6908034056101654E-2</v>
      </c>
      <c r="T314" s="1509">
        <v>0.15091717220951012</v>
      </c>
      <c r="U314" s="1509">
        <v>0.14163891090162231</v>
      </c>
      <c r="V314" s="1509">
        <v>0.13307711764839769</v>
      </c>
      <c r="W314" s="1509">
        <v>0.12518573378917927</v>
      </c>
      <c r="X314" s="1509">
        <v>0.11789823014746266</v>
      </c>
      <c r="Y314" s="1509">
        <v>0.20921549546692242</v>
      </c>
      <c r="Z314" s="1509">
        <v>0.19746030174148488</v>
      </c>
      <c r="AA314" s="1509">
        <v>0.18660581071333815</v>
      </c>
      <c r="AB314" s="1509">
        <v>0.1766059637218253</v>
      </c>
      <c r="AC314" s="1509">
        <v>0.16736864344563254</v>
      </c>
      <c r="AD314" s="1509">
        <v>0.25689473862843443</v>
      </c>
      <c r="AE314" s="1509">
        <v>0.24348143311934789</v>
      </c>
      <c r="AF314" s="1509">
        <v>0.23109165340263726</v>
      </c>
      <c r="AG314" s="1509">
        <v>0.21968445844660756</v>
      </c>
      <c r="AH314" s="1509">
        <v>0.20914726041409734</v>
      </c>
      <c r="AI314" s="1509">
        <v>0.29747071279085752</v>
      </c>
      <c r="AJ314" s="1509">
        <v>0.28295199942600502</v>
      </c>
      <c r="AK314" s="1509">
        <v>0.26953357628795654</v>
      </c>
      <c r="AL314" s="1509">
        <v>0.25718473760294097</v>
      </c>
      <c r="AM314" s="1509">
        <v>0.24577754264691126</v>
      </c>
      <c r="AN314" s="1509">
        <v>0.3100924916871734</v>
      </c>
      <c r="AO314" s="1509">
        <v>0.29483683975181013</v>
      </c>
      <c r="AP314" s="1509">
        <v>0.28073265433286981</v>
      </c>
      <c r="AQ314" s="1509">
        <v>0.26774922965658121</v>
      </c>
      <c r="AR314" s="1509">
        <v>0.25575862499889718</v>
      </c>
      <c r="AS314" s="1509">
        <v>0.31953622299816192</v>
      </c>
      <c r="AT314" s="1509">
        <v>0.30378927868245825</v>
      </c>
      <c r="AU314" s="1509">
        <v>0.28922450665694877</v>
      </c>
      <c r="AV314" s="1509">
        <v>0.27582143640578605</v>
      </c>
      <c r="AW314" s="1509">
        <v>0.26344189194699918</v>
      </c>
      <c r="AX314" s="1509">
        <v>0.32685613828997045</v>
      </c>
      <c r="AY314" s="1509">
        <v>0.31078166572070648</v>
      </c>
      <c r="AZ314" s="1509">
        <v>0.29590471832852239</v>
      </c>
      <c r="BA314" s="1509">
        <v>0.28221506085549436</v>
      </c>
      <c r="BB314" s="1509">
        <v>0.2695745173196516</v>
      </c>
      <c r="BC314" s="1509">
        <v>0.33275335273037643</v>
      </c>
      <c r="BD314" s="1509">
        <v>0.31645370448678978</v>
      </c>
      <c r="BE314" s="1509">
        <v>0.3013669343071686</v>
      </c>
      <c r="BF314" s="1509">
        <v>0.28749304219151284</v>
      </c>
      <c r="BG314" s="1509">
        <v>0.27467849927096621</v>
      </c>
      <c r="BH314" s="1509">
        <v>0.33769357055491095</v>
      </c>
      <c r="BI314" s="1509">
        <v>0.32124039344246791</v>
      </c>
      <c r="BJ314" s="1509">
        <v>0.30602056490983781</v>
      </c>
      <c r="BK314" s="1509">
        <v>0.292023849699097</v>
      </c>
      <c r="BL314" s="1509">
        <v>0.27909160131242711</v>
      </c>
      <c r="BM314" s="1509">
        <v>0.34199408475921045</v>
      </c>
      <c r="BN314" s="1509">
        <v>0.32543855506752978</v>
      </c>
      <c r="BO314" s="1509">
        <v>0.31012660921358592</v>
      </c>
      <c r="BP314" s="1509">
        <v>0.29604289431049308</v>
      </c>
      <c r="BQ314" s="1509">
        <v>0.28303899911835689</v>
      </c>
      <c r="BR314" s="1509">
        <v>0.34586471813071212</v>
      </c>
      <c r="BS314" s="1509">
        <v>0.32924777689148887</v>
      </c>
      <c r="BT314" s="1509">
        <v>0.31386930186104051</v>
      </c>
      <c r="BU314" s="1509">
        <v>0.29972929303936713</v>
      </c>
      <c r="BV314" s="1509">
        <v>0.28666910392865019</v>
      </c>
      <c r="BW314" s="1509">
        <v>0.34944876428034849</v>
      </c>
      <c r="BX314" s="1509">
        <v>0.33278576438046836</v>
      </c>
      <c r="BY314" s="1509">
        <v>0.31736123068936306</v>
      </c>
      <c r="BZ314" s="1509">
        <v>0.30318028083599458</v>
      </c>
      <c r="CA314" s="1509">
        <v>0.29008426832254458</v>
      </c>
      <c r="CB314" s="1509">
        <v>0.35283322290047159</v>
      </c>
      <c r="CC314" s="1509">
        <v>0.33613951722682012</v>
      </c>
      <c r="CD314" s="1509">
        <v>0.32068939539090546</v>
      </c>
      <c r="CE314" s="1509">
        <v>0.30648797502168945</v>
      </c>
      <c r="CF314" s="1509">
        <v>0.2933663743634301</v>
      </c>
      <c r="CG314" s="1509">
        <v>0.35609485842550948</v>
      </c>
      <c r="CH314" s="1509">
        <v>0.33938068223601053</v>
      </c>
      <c r="CI314" s="1509">
        <v>0.32391520751321029</v>
      </c>
      <c r="CJ314" s="1509">
        <v>0.30969331662814675</v>
      </c>
      <c r="CK314" s="1509">
        <v>0.29656148071196359</v>
      </c>
      <c r="CL314" s="1509" t="s">
        <v>1890</v>
      </c>
      <c r="CM314" s="1509" t="s">
        <v>1890</v>
      </c>
      <c r="CN314" s="1509" t="s">
        <v>1890</v>
      </c>
      <c r="CO314" s="1509" t="s">
        <v>1890</v>
      </c>
      <c r="CP314" s="1510" t="s">
        <v>1890</v>
      </c>
      <c r="CQ314" s="1508" t="s">
        <v>1890</v>
      </c>
      <c r="CR314" s="1508" t="s">
        <v>1890</v>
      </c>
      <c r="CS314" s="1508" t="s">
        <v>1890</v>
      </c>
      <c r="CT314" s="1508" t="s">
        <v>1890</v>
      </c>
      <c r="CU314" s="1508" t="s">
        <v>1890</v>
      </c>
      <c r="CV314" s="1508" t="s">
        <v>1890</v>
      </c>
      <c r="CW314" s="1508" t="s">
        <v>1890</v>
      </c>
      <c r="CX314" s="1508" t="s">
        <v>1890</v>
      </c>
      <c r="CY314" s="1508" t="s">
        <v>1890</v>
      </c>
      <c r="CZ314" s="1508" t="s">
        <v>1890</v>
      </c>
      <c r="DA314" s="1508" t="s">
        <v>1890</v>
      </c>
      <c r="DB314" s="1508" t="s">
        <v>1890</v>
      </c>
      <c r="DC314" s="1508" t="s">
        <v>1890</v>
      </c>
      <c r="DD314" s="1508" t="s">
        <v>1890</v>
      </c>
      <c r="DE314" s="1508" t="s">
        <v>1890</v>
      </c>
      <c r="DF314" s="1508" t="s">
        <v>1890</v>
      </c>
      <c r="DG314" s="1508" t="s">
        <v>1890</v>
      </c>
      <c r="DH314" s="1508" t="s">
        <v>1890</v>
      </c>
      <c r="DI314" s="1508" t="s">
        <v>1890</v>
      </c>
      <c r="DJ314" s="1508" t="s">
        <v>1890</v>
      </c>
      <c r="DK314" s="1508" t="s">
        <v>1890</v>
      </c>
      <c r="DL314" s="1508" t="s">
        <v>1890</v>
      </c>
      <c r="DM314" s="1508" t="s">
        <v>1890</v>
      </c>
      <c r="DN314" s="1508" t="s">
        <v>1890</v>
      </c>
      <c r="DO314" s="1508" t="s">
        <v>1890</v>
      </c>
      <c r="DP314" s="1508" t="s">
        <v>1890</v>
      </c>
      <c r="DQ314" s="1508" t="s">
        <v>1890</v>
      </c>
      <c r="DR314" s="1508" t="s">
        <v>1890</v>
      </c>
      <c r="DS314" s="1508" t="s">
        <v>1890</v>
      </c>
      <c r="DT314" s="1233" t="s">
        <v>1890</v>
      </c>
      <c r="DU314" s="1233" t="s">
        <v>1890</v>
      </c>
      <c r="DV314" s="1233" t="s">
        <v>1890</v>
      </c>
      <c r="DW314" s="1233" t="s">
        <v>1890</v>
      </c>
      <c r="DX314" s="1233" t="s">
        <v>1890</v>
      </c>
      <c r="DY314" s="1233" t="s">
        <v>1890</v>
      </c>
    </row>
    <row r="315" spans="2:129" x14ac:dyDescent="0.25">
      <c r="B315" s="1668"/>
      <c r="C315" s="1505" t="s">
        <v>1631</v>
      </c>
      <c r="D315" s="1439" t="s">
        <v>1763</v>
      </c>
      <c r="E315" s="1267" t="s">
        <v>813</v>
      </c>
      <c r="F315" s="1438" t="s">
        <v>1890</v>
      </c>
      <c r="G315" s="1438" t="s">
        <v>1890</v>
      </c>
      <c r="H315" s="1439" t="s">
        <v>84</v>
      </c>
      <c r="I315" s="1476" t="s">
        <v>1890</v>
      </c>
      <c r="J315" s="1477" t="s">
        <v>1890</v>
      </c>
      <c r="K315" s="1477" t="s">
        <v>1890</v>
      </c>
      <c r="L315" s="1477" t="s">
        <v>1890</v>
      </c>
      <c r="M315" s="1477" t="s">
        <v>1890</v>
      </c>
      <c r="N315" s="1509" t="s">
        <v>1890</v>
      </c>
      <c r="O315" s="1509" t="s">
        <v>1890</v>
      </c>
      <c r="P315" s="1509" t="s">
        <v>1890</v>
      </c>
      <c r="Q315" s="1509" t="s">
        <v>1890</v>
      </c>
      <c r="R315" s="1509" t="s">
        <v>1890</v>
      </c>
      <c r="S315" s="1509" t="s">
        <v>1890</v>
      </c>
      <c r="T315" s="1509" t="s">
        <v>1890</v>
      </c>
      <c r="U315" s="1509" t="s">
        <v>1890</v>
      </c>
      <c r="V315" s="1509" t="s">
        <v>1890</v>
      </c>
      <c r="W315" s="1509" t="s">
        <v>1890</v>
      </c>
      <c r="X315" s="1509" t="s">
        <v>1890</v>
      </c>
      <c r="Y315" s="1509" t="s">
        <v>1890</v>
      </c>
      <c r="Z315" s="1509" t="s">
        <v>1890</v>
      </c>
      <c r="AA315" s="1509" t="s">
        <v>1890</v>
      </c>
      <c r="AB315" s="1509" t="s">
        <v>1890</v>
      </c>
      <c r="AC315" s="1509" t="s">
        <v>1890</v>
      </c>
      <c r="AD315" s="1509" t="s">
        <v>1890</v>
      </c>
      <c r="AE315" s="1509" t="s">
        <v>1890</v>
      </c>
      <c r="AF315" s="1509" t="s">
        <v>1890</v>
      </c>
      <c r="AG315" s="1509" t="s">
        <v>1890</v>
      </c>
      <c r="AH315" s="1509" t="s">
        <v>1890</v>
      </c>
      <c r="AI315" s="1509" t="s">
        <v>1890</v>
      </c>
      <c r="AJ315" s="1509" t="s">
        <v>1890</v>
      </c>
      <c r="AK315" s="1509" t="s">
        <v>1890</v>
      </c>
      <c r="AL315" s="1509" t="s">
        <v>1890</v>
      </c>
      <c r="AM315" s="1509" t="s">
        <v>1890</v>
      </c>
      <c r="AN315" s="1509" t="s">
        <v>1890</v>
      </c>
      <c r="AO315" s="1509" t="s">
        <v>1890</v>
      </c>
      <c r="AP315" s="1509" t="s">
        <v>1890</v>
      </c>
      <c r="AQ315" s="1509" t="s">
        <v>1890</v>
      </c>
      <c r="AR315" s="1509" t="s">
        <v>1890</v>
      </c>
      <c r="AS315" s="1509" t="s">
        <v>1890</v>
      </c>
      <c r="AT315" s="1509" t="s">
        <v>1890</v>
      </c>
      <c r="AU315" s="1509" t="s">
        <v>1890</v>
      </c>
      <c r="AV315" s="1509" t="s">
        <v>1890</v>
      </c>
      <c r="AW315" s="1509" t="s">
        <v>1890</v>
      </c>
      <c r="AX315" s="1509" t="s">
        <v>1890</v>
      </c>
      <c r="AY315" s="1509" t="s">
        <v>1890</v>
      </c>
      <c r="AZ315" s="1509" t="s">
        <v>1890</v>
      </c>
      <c r="BA315" s="1509" t="s">
        <v>1890</v>
      </c>
      <c r="BB315" s="1509" t="s">
        <v>1890</v>
      </c>
      <c r="BC315" s="1509" t="s">
        <v>1890</v>
      </c>
      <c r="BD315" s="1509" t="s">
        <v>1890</v>
      </c>
      <c r="BE315" s="1509" t="s">
        <v>1890</v>
      </c>
      <c r="BF315" s="1509" t="s">
        <v>1890</v>
      </c>
      <c r="BG315" s="1509" t="s">
        <v>1890</v>
      </c>
      <c r="BH315" s="1509" t="s">
        <v>1890</v>
      </c>
      <c r="BI315" s="1509" t="s">
        <v>1890</v>
      </c>
      <c r="BJ315" s="1509" t="s">
        <v>1890</v>
      </c>
      <c r="BK315" s="1509" t="s">
        <v>1890</v>
      </c>
      <c r="BL315" s="1509" t="s">
        <v>1890</v>
      </c>
      <c r="BM315" s="1509" t="s">
        <v>1890</v>
      </c>
      <c r="BN315" s="1509" t="s">
        <v>1890</v>
      </c>
      <c r="BO315" s="1509" t="s">
        <v>1890</v>
      </c>
      <c r="BP315" s="1509" t="s">
        <v>1890</v>
      </c>
      <c r="BQ315" s="1509" t="s">
        <v>1890</v>
      </c>
      <c r="BR315" s="1509" t="s">
        <v>1890</v>
      </c>
      <c r="BS315" s="1509" t="s">
        <v>1890</v>
      </c>
      <c r="BT315" s="1509" t="s">
        <v>1890</v>
      </c>
      <c r="BU315" s="1509" t="s">
        <v>1890</v>
      </c>
      <c r="BV315" s="1509" t="s">
        <v>1890</v>
      </c>
      <c r="BW315" s="1509" t="s">
        <v>1890</v>
      </c>
      <c r="BX315" s="1509" t="s">
        <v>1890</v>
      </c>
      <c r="BY315" s="1509" t="s">
        <v>1890</v>
      </c>
      <c r="BZ315" s="1509" t="s">
        <v>1890</v>
      </c>
      <c r="CA315" s="1509" t="s">
        <v>1890</v>
      </c>
      <c r="CB315" s="1509" t="s">
        <v>1890</v>
      </c>
      <c r="CC315" s="1509" t="s">
        <v>1890</v>
      </c>
      <c r="CD315" s="1509" t="s">
        <v>1890</v>
      </c>
      <c r="CE315" s="1509" t="s">
        <v>1890</v>
      </c>
      <c r="CF315" s="1509" t="s">
        <v>1890</v>
      </c>
      <c r="CG315" s="1509" t="s">
        <v>1890</v>
      </c>
      <c r="CH315" s="1509" t="s">
        <v>1890</v>
      </c>
      <c r="CI315" s="1509" t="s">
        <v>1890</v>
      </c>
      <c r="CJ315" s="1509" t="s">
        <v>1890</v>
      </c>
      <c r="CK315" s="1509" t="s">
        <v>1890</v>
      </c>
      <c r="CL315" s="1509" t="s">
        <v>1890</v>
      </c>
      <c r="CM315" s="1509" t="s">
        <v>1890</v>
      </c>
      <c r="CN315" s="1509" t="s">
        <v>1890</v>
      </c>
      <c r="CO315" s="1509" t="s">
        <v>1890</v>
      </c>
      <c r="CP315" s="1510" t="s">
        <v>1890</v>
      </c>
      <c r="CQ315" s="1508" t="s">
        <v>1890</v>
      </c>
      <c r="CR315" s="1508" t="s">
        <v>1890</v>
      </c>
      <c r="CS315" s="1508" t="s">
        <v>1890</v>
      </c>
      <c r="CT315" s="1508" t="s">
        <v>1890</v>
      </c>
      <c r="CU315" s="1508" t="s">
        <v>1890</v>
      </c>
      <c r="CV315" s="1508" t="s">
        <v>1890</v>
      </c>
      <c r="CW315" s="1508" t="s">
        <v>1890</v>
      </c>
      <c r="CX315" s="1508" t="s">
        <v>1890</v>
      </c>
      <c r="CY315" s="1508" t="s">
        <v>1890</v>
      </c>
      <c r="CZ315" s="1508" t="s">
        <v>1890</v>
      </c>
      <c r="DA315" s="1508" t="s">
        <v>1890</v>
      </c>
      <c r="DB315" s="1508" t="s">
        <v>1890</v>
      </c>
      <c r="DC315" s="1508" t="s">
        <v>1890</v>
      </c>
      <c r="DD315" s="1508" t="s">
        <v>1890</v>
      </c>
      <c r="DE315" s="1508" t="s">
        <v>1890</v>
      </c>
      <c r="DF315" s="1508" t="s">
        <v>1890</v>
      </c>
      <c r="DG315" s="1508" t="s">
        <v>1890</v>
      </c>
      <c r="DH315" s="1508" t="s">
        <v>1890</v>
      </c>
      <c r="DI315" s="1508" t="s">
        <v>1890</v>
      </c>
      <c r="DJ315" s="1508" t="s">
        <v>1890</v>
      </c>
      <c r="DK315" s="1508" t="s">
        <v>1890</v>
      </c>
      <c r="DL315" s="1508" t="s">
        <v>1890</v>
      </c>
      <c r="DM315" s="1508" t="s">
        <v>1890</v>
      </c>
      <c r="DN315" s="1508" t="s">
        <v>1890</v>
      </c>
      <c r="DO315" s="1508" t="s">
        <v>1890</v>
      </c>
      <c r="DP315" s="1508" t="s">
        <v>1890</v>
      </c>
      <c r="DQ315" s="1508" t="s">
        <v>1890</v>
      </c>
      <c r="DR315" s="1508" t="s">
        <v>1890</v>
      </c>
      <c r="DS315" s="1508" t="s">
        <v>1890</v>
      </c>
      <c r="DT315" s="1233" t="s">
        <v>1890</v>
      </c>
      <c r="DU315" s="1233" t="s">
        <v>1890</v>
      </c>
      <c r="DV315" s="1233" t="s">
        <v>1890</v>
      </c>
      <c r="DW315" s="1233" t="s">
        <v>1890</v>
      </c>
      <c r="DX315" s="1233" t="s">
        <v>1890</v>
      </c>
      <c r="DY315" s="1233" t="s">
        <v>1890</v>
      </c>
    </row>
    <row r="316" spans="2:129" x14ac:dyDescent="0.25">
      <c r="B316" s="1668"/>
      <c r="C316" s="1505" t="s">
        <v>1631</v>
      </c>
      <c r="D316" s="1439" t="s">
        <v>1763</v>
      </c>
      <c r="E316" s="1267" t="s">
        <v>831</v>
      </c>
      <c r="F316" s="1438" t="s">
        <v>1890</v>
      </c>
      <c r="G316" s="1438" t="s">
        <v>1890</v>
      </c>
      <c r="H316" s="1439" t="s">
        <v>84</v>
      </c>
      <c r="I316" s="1476" t="s">
        <v>1890</v>
      </c>
      <c r="J316" s="1477" t="s">
        <v>1890</v>
      </c>
      <c r="K316" s="1477" t="s">
        <v>1890</v>
      </c>
      <c r="L316" s="1477" t="s">
        <v>1890</v>
      </c>
      <c r="M316" s="1477" t="s">
        <v>1890</v>
      </c>
      <c r="N316" s="1509" t="s">
        <v>1890</v>
      </c>
      <c r="O316" s="1509">
        <v>3.5000000000000003E-2</v>
      </c>
      <c r="P316" s="1509">
        <v>3.5000000000000003E-2</v>
      </c>
      <c r="Q316" s="1509">
        <v>3.5000000000000003E-2</v>
      </c>
      <c r="R316" s="1509">
        <v>3.5000000000000003E-2</v>
      </c>
      <c r="S316" s="1509">
        <v>3.5000000000000003E-2</v>
      </c>
      <c r="T316" s="1509">
        <v>3.5000000000000003E-2</v>
      </c>
      <c r="U316" s="1509">
        <v>3.5000000000000003E-2</v>
      </c>
      <c r="V316" s="1509">
        <v>3.5000000000000003E-2</v>
      </c>
      <c r="W316" s="1509">
        <v>3.5000000000000003E-2</v>
      </c>
      <c r="X316" s="1509">
        <v>3.5000000000000003E-2</v>
      </c>
      <c r="Y316" s="1509">
        <v>3.5000000000000003E-2</v>
      </c>
      <c r="Z316" s="1509">
        <v>3.5000000000000003E-2</v>
      </c>
      <c r="AA316" s="1509">
        <v>3.5000000000000003E-2</v>
      </c>
      <c r="AB316" s="1509">
        <v>3.5000000000000003E-2</v>
      </c>
      <c r="AC316" s="1509">
        <v>3.5000000000000003E-2</v>
      </c>
      <c r="AD316" s="1509">
        <v>3.5000000000000003E-2</v>
      </c>
      <c r="AE316" s="1509">
        <v>3.5000000000000003E-2</v>
      </c>
      <c r="AF316" s="1509">
        <v>3.5000000000000003E-2</v>
      </c>
      <c r="AG316" s="1509">
        <v>3.5000000000000003E-2</v>
      </c>
      <c r="AH316" s="1509">
        <v>3.5000000000000003E-2</v>
      </c>
      <c r="AI316" s="1509">
        <v>3.5000000000000003E-2</v>
      </c>
      <c r="AJ316" s="1509">
        <v>3.5000000000000003E-2</v>
      </c>
      <c r="AK316" s="1509">
        <v>3.5000000000000003E-2</v>
      </c>
      <c r="AL316" s="1509">
        <v>3.5000000000000003E-2</v>
      </c>
      <c r="AM316" s="1509">
        <v>3.5000000000000003E-2</v>
      </c>
      <c r="AN316" s="1509">
        <v>3.5000000000000003E-2</v>
      </c>
      <c r="AO316" s="1509">
        <v>3.5000000000000003E-2</v>
      </c>
      <c r="AP316" s="1509">
        <v>3.5000000000000003E-2</v>
      </c>
      <c r="AQ316" s="1509">
        <v>3.5000000000000003E-2</v>
      </c>
      <c r="AR316" s="1509">
        <v>3.5000000000000003E-2</v>
      </c>
      <c r="AS316" s="1509">
        <v>0.03</v>
      </c>
      <c r="AT316" s="1509">
        <v>0.03</v>
      </c>
      <c r="AU316" s="1509">
        <v>0.03</v>
      </c>
      <c r="AV316" s="1509">
        <v>0.03</v>
      </c>
      <c r="AW316" s="1509">
        <v>0.03</v>
      </c>
      <c r="AX316" s="1509">
        <v>0.03</v>
      </c>
      <c r="AY316" s="1509">
        <v>0.03</v>
      </c>
      <c r="AZ316" s="1509">
        <v>0.03</v>
      </c>
      <c r="BA316" s="1509">
        <v>0.03</v>
      </c>
      <c r="BB316" s="1509">
        <v>0.03</v>
      </c>
      <c r="BC316" s="1509">
        <v>0.03</v>
      </c>
      <c r="BD316" s="1509">
        <v>0.03</v>
      </c>
      <c r="BE316" s="1509">
        <v>0.03</v>
      </c>
      <c r="BF316" s="1509">
        <v>0.03</v>
      </c>
      <c r="BG316" s="1509">
        <v>0.03</v>
      </c>
      <c r="BH316" s="1509">
        <v>0.03</v>
      </c>
      <c r="BI316" s="1509">
        <v>0.03</v>
      </c>
      <c r="BJ316" s="1509">
        <v>0.03</v>
      </c>
      <c r="BK316" s="1509">
        <v>0.03</v>
      </c>
      <c r="BL316" s="1509">
        <v>0.03</v>
      </c>
      <c r="BM316" s="1509">
        <v>0.03</v>
      </c>
      <c r="BN316" s="1509">
        <v>0.03</v>
      </c>
      <c r="BO316" s="1509">
        <v>0.03</v>
      </c>
      <c r="BP316" s="1509">
        <v>0.03</v>
      </c>
      <c r="BQ316" s="1509">
        <v>0.03</v>
      </c>
      <c r="BR316" s="1509">
        <v>0.03</v>
      </c>
      <c r="BS316" s="1509">
        <v>0.03</v>
      </c>
      <c r="BT316" s="1509">
        <v>0.03</v>
      </c>
      <c r="BU316" s="1509">
        <v>0.03</v>
      </c>
      <c r="BV316" s="1509">
        <v>0.03</v>
      </c>
      <c r="BW316" s="1509">
        <v>0.03</v>
      </c>
      <c r="BX316" s="1509">
        <v>0.03</v>
      </c>
      <c r="BY316" s="1509">
        <v>0.03</v>
      </c>
      <c r="BZ316" s="1509">
        <v>0.03</v>
      </c>
      <c r="CA316" s="1509">
        <v>0.03</v>
      </c>
      <c r="CB316" s="1509">
        <v>0.03</v>
      </c>
      <c r="CC316" s="1509">
        <v>0.03</v>
      </c>
      <c r="CD316" s="1509">
        <v>0.03</v>
      </c>
      <c r="CE316" s="1509">
        <v>0.03</v>
      </c>
      <c r="CF316" s="1509">
        <v>0.03</v>
      </c>
      <c r="CG316" s="1509">
        <v>0.03</v>
      </c>
      <c r="CH316" s="1509">
        <v>0.03</v>
      </c>
      <c r="CI316" s="1509">
        <v>0.03</v>
      </c>
      <c r="CJ316" s="1509">
        <v>0.03</v>
      </c>
      <c r="CK316" s="1509">
        <v>0.03</v>
      </c>
      <c r="CL316" s="1509">
        <v>2.5000000000000001E-2</v>
      </c>
      <c r="CM316" s="1509">
        <v>2.5000000000000001E-2</v>
      </c>
      <c r="CN316" s="1509">
        <v>2.5000000000000001E-2</v>
      </c>
      <c r="CO316" s="1509">
        <v>2.5000000000000001E-2</v>
      </c>
      <c r="CP316" s="1510">
        <v>2.5000000000000001E-2</v>
      </c>
      <c r="CQ316" s="1508" t="s">
        <v>1890</v>
      </c>
      <c r="CR316" s="1508" t="s">
        <v>1890</v>
      </c>
      <c r="CS316" s="1508" t="s">
        <v>1890</v>
      </c>
      <c r="CT316" s="1508" t="s">
        <v>1890</v>
      </c>
      <c r="CU316" s="1508" t="s">
        <v>1890</v>
      </c>
      <c r="CV316" s="1508" t="s">
        <v>1890</v>
      </c>
      <c r="CW316" s="1508" t="s">
        <v>1890</v>
      </c>
      <c r="CX316" s="1508" t="s">
        <v>1890</v>
      </c>
      <c r="CY316" s="1508" t="s">
        <v>1890</v>
      </c>
      <c r="CZ316" s="1508" t="s">
        <v>1890</v>
      </c>
      <c r="DA316" s="1508" t="s">
        <v>1890</v>
      </c>
      <c r="DB316" s="1508" t="s">
        <v>1890</v>
      </c>
      <c r="DC316" s="1508" t="s">
        <v>1890</v>
      </c>
      <c r="DD316" s="1508" t="s">
        <v>1890</v>
      </c>
      <c r="DE316" s="1508" t="s">
        <v>1890</v>
      </c>
      <c r="DF316" s="1508" t="s">
        <v>1890</v>
      </c>
      <c r="DG316" s="1508" t="s">
        <v>1890</v>
      </c>
      <c r="DH316" s="1508" t="s">
        <v>1890</v>
      </c>
      <c r="DI316" s="1508" t="s">
        <v>1890</v>
      </c>
      <c r="DJ316" s="1508" t="s">
        <v>1890</v>
      </c>
      <c r="DK316" s="1508" t="s">
        <v>1890</v>
      </c>
      <c r="DL316" s="1508" t="s">
        <v>1890</v>
      </c>
      <c r="DM316" s="1508" t="s">
        <v>1890</v>
      </c>
      <c r="DN316" s="1508" t="s">
        <v>1890</v>
      </c>
      <c r="DO316" s="1508" t="s">
        <v>1890</v>
      </c>
      <c r="DP316" s="1508" t="s">
        <v>1890</v>
      </c>
      <c r="DQ316" s="1508" t="s">
        <v>1890</v>
      </c>
      <c r="DR316" s="1508" t="s">
        <v>1890</v>
      </c>
      <c r="DS316" s="1508" t="s">
        <v>1890</v>
      </c>
      <c r="DT316" s="1233" t="s">
        <v>1890</v>
      </c>
      <c r="DU316" s="1233" t="s">
        <v>1890</v>
      </c>
      <c r="DV316" s="1233" t="s">
        <v>1890</v>
      </c>
      <c r="DW316" s="1233" t="s">
        <v>1890</v>
      </c>
      <c r="DX316" s="1233" t="s">
        <v>1890</v>
      </c>
      <c r="DY316" s="1233" t="s">
        <v>1890</v>
      </c>
    </row>
    <row r="317" spans="2:129" x14ac:dyDescent="0.25">
      <c r="B317" s="1668"/>
      <c r="C317" s="1505" t="s">
        <v>1631</v>
      </c>
      <c r="D317" s="1439" t="s">
        <v>1763</v>
      </c>
      <c r="E317" s="1267" t="s">
        <v>814</v>
      </c>
      <c r="F317" s="1438" t="s">
        <v>1890</v>
      </c>
      <c r="G317" s="1438" t="s">
        <v>1890</v>
      </c>
      <c r="H317" s="1439" t="s">
        <v>84</v>
      </c>
      <c r="I317" s="1476" t="s">
        <v>1890</v>
      </c>
      <c r="J317" s="1477" t="s">
        <v>1890</v>
      </c>
      <c r="K317" s="1477" t="s">
        <v>1890</v>
      </c>
      <c r="L317" s="1477" t="s">
        <v>1890</v>
      </c>
      <c r="M317" s="1477" t="s">
        <v>1890</v>
      </c>
      <c r="N317" s="1509" t="s">
        <v>1890</v>
      </c>
      <c r="O317" s="1509">
        <v>0.96618357487922713</v>
      </c>
      <c r="P317" s="1509">
        <v>0.93351070036640305</v>
      </c>
      <c r="Q317" s="1509">
        <v>0.90194270566802237</v>
      </c>
      <c r="R317" s="1509">
        <v>0.87144222769857238</v>
      </c>
      <c r="S317" s="1509">
        <v>0.84197316685852408</v>
      </c>
      <c r="T317" s="1509">
        <v>0.81350064430775282</v>
      </c>
      <c r="U317" s="1509">
        <v>0.78599096068381924</v>
      </c>
      <c r="V317" s="1509">
        <v>0.75941155621625056</v>
      </c>
      <c r="W317" s="1509">
        <v>0.73373097218961414</v>
      </c>
      <c r="X317" s="1509">
        <v>0.70891881370977217</v>
      </c>
      <c r="Y317" s="1509">
        <v>0.68494571372924851</v>
      </c>
      <c r="Z317" s="1509">
        <v>0.66178329828912907</v>
      </c>
      <c r="AA317" s="1509">
        <v>0.63940415293635666</v>
      </c>
      <c r="AB317" s="1509">
        <v>0.61778179027667313</v>
      </c>
      <c r="AC317" s="1509">
        <v>0.59689061862480497</v>
      </c>
      <c r="AD317" s="1509">
        <v>0.57670591171478747</v>
      </c>
      <c r="AE317" s="1509">
        <v>0.55720377943457733</v>
      </c>
      <c r="AF317" s="1509">
        <v>0.53836113955031628</v>
      </c>
      <c r="AG317" s="1509">
        <v>0.520155690386779</v>
      </c>
      <c r="AH317" s="1509">
        <v>0.50256588443167061</v>
      </c>
      <c r="AI317" s="1509">
        <v>0.48557090283253201</v>
      </c>
      <c r="AJ317" s="1509">
        <v>0.46915063075606961</v>
      </c>
      <c r="AK317" s="1509">
        <v>0.45328563358074364</v>
      </c>
      <c r="AL317" s="1509">
        <v>0.43795713389443836</v>
      </c>
      <c r="AM317" s="1509">
        <v>0.42314698926998878</v>
      </c>
      <c r="AN317" s="1509">
        <v>0.40883767079225974</v>
      </c>
      <c r="AO317" s="1509">
        <v>0.39501224231136212</v>
      </c>
      <c r="AP317" s="1509">
        <v>0.38165434039745133</v>
      </c>
      <c r="AQ317" s="1509">
        <v>0.36874815497338298</v>
      </c>
      <c r="AR317" s="1509">
        <v>0.35627841060230242</v>
      </c>
      <c r="AS317" s="1509">
        <v>0.3459013695167984</v>
      </c>
      <c r="AT317" s="1509">
        <v>0.33582657234640623</v>
      </c>
      <c r="AU317" s="1509">
        <v>0.32604521587029728</v>
      </c>
      <c r="AV317" s="1509">
        <v>0.31654875327213333</v>
      </c>
      <c r="AW317" s="1509">
        <v>0.30732888667197411</v>
      </c>
      <c r="AX317" s="1509">
        <v>0.29837755987570302</v>
      </c>
      <c r="AY317" s="1509">
        <v>0.28968695133563405</v>
      </c>
      <c r="AZ317" s="1509">
        <v>0.28124946731614947</v>
      </c>
      <c r="BA317" s="1509">
        <v>0.27305773525839755</v>
      </c>
      <c r="BB317" s="1509">
        <v>0.26510459733825009</v>
      </c>
      <c r="BC317" s="1509">
        <v>0.25738310421189325</v>
      </c>
      <c r="BD317" s="1509">
        <v>0.24988650894358566</v>
      </c>
      <c r="BE317" s="1509">
        <v>0.24260826111027742</v>
      </c>
      <c r="BF317" s="1509">
        <v>0.23554200107793916</v>
      </c>
      <c r="BG317" s="1509">
        <v>0.22868155444460117</v>
      </c>
      <c r="BH317" s="1509">
        <v>0.22202092664524387</v>
      </c>
      <c r="BI317" s="1509">
        <v>0.215554297713829</v>
      </c>
      <c r="BJ317" s="1509">
        <v>0.20927601719789227</v>
      </c>
      <c r="BK317" s="1509">
        <v>0.20318059922125464</v>
      </c>
      <c r="BL317" s="1509">
        <v>0.19726271769053846</v>
      </c>
      <c r="BM317" s="1509">
        <v>0.19151720164129948</v>
      </c>
      <c r="BN317" s="1509">
        <v>0.18593903071970824</v>
      </c>
      <c r="BO317" s="1509">
        <v>0.18052333079583327</v>
      </c>
      <c r="BP317" s="1509">
        <v>0.17526536970469248</v>
      </c>
      <c r="BQ317" s="1509">
        <v>0.17016055311135189</v>
      </c>
      <c r="BR317" s="1509">
        <v>0.16520442049645817</v>
      </c>
      <c r="BS317" s="1509">
        <v>0.16039264125869726</v>
      </c>
      <c r="BT317" s="1509">
        <v>0.15572101093077401</v>
      </c>
      <c r="BU317" s="1509">
        <v>0.15118544750560586</v>
      </c>
      <c r="BV317" s="1509">
        <v>0.14678198786952024</v>
      </c>
      <c r="BW317" s="1509">
        <v>0.14250678433934003</v>
      </c>
      <c r="BX317" s="1509">
        <v>0.13835610130033013</v>
      </c>
      <c r="BY317" s="1509">
        <v>0.13432631194206807</v>
      </c>
      <c r="BZ317" s="1509">
        <v>0.13041389508938647</v>
      </c>
      <c r="CA317" s="1509">
        <v>0.12661543212561796</v>
      </c>
      <c r="CB317" s="1509">
        <v>0.12292760400545433</v>
      </c>
      <c r="CC317" s="1509">
        <v>0.11934718835481004</v>
      </c>
      <c r="CD317" s="1509">
        <v>0.11587105665515537</v>
      </c>
      <c r="CE317" s="1509">
        <v>0.11249617150985959</v>
      </c>
      <c r="CF317" s="1509">
        <v>0.10921958399015494</v>
      </c>
      <c r="CG317" s="1509">
        <v>0.10603843105840287</v>
      </c>
      <c r="CH317" s="1509">
        <v>0.10294993306641054</v>
      </c>
      <c r="CI317" s="1509">
        <v>9.9951391326612168E-2</v>
      </c>
      <c r="CJ317" s="1509">
        <v>9.7040185753992411E-2</v>
      </c>
      <c r="CK317" s="1509">
        <v>9.4213772576691654E-2</v>
      </c>
      <c r="CL317" s="1509">
        <v>9.1915875684577236E-2</v>
      </c>
      <c r="CM317" s="1509">
        <v>8.9674025058124135E-2</v>
      </c>
      <c r="CN317" s="1509">
        <v>8.7486853715243049E-2</v>
      </c>
      <c r="CO317" s="1509">
        <v>8.5353028014871282E-2</v>
      </c>
      <c r="CP317" s="1510">
        <v>8.3271246843776875E-2</v>
      </c>
      <c r="CQ317" s="1508" t="s">
        <v>1890</v>
      </c>
      <c r="CR317" s="1508" t="s">
        <v>1890</v>
      </c>
      <c r="CS317" s="1508" t="s">
        <v>1890</v>
      </c>
      <c r="CT317" s="1508" t="s">
        <v>1890</v>
      </c>
      <c r="CU317" s="1508" t="s">
        <v>1890</v>
      </c>
      <c r="CV317" s="1508" t="s">
        <v>1890</v>
      </c>
      <c r="CW317" s="1508" t="s">
        <v>1890</v>
      </c>
      <c r="CX317" s="1508" t="s">
        <v>1890</v>
      </c>
      <c r="CY317" s="1508" t="s">
        <v>1890</v>
      </c>
      <c r="CZ317" s="1508" t="s">
        <v>1890</v>
      </c>
      <c r="DA317" s="1508" t="s">
        <v>1890</v>
      </c>
      <c r="DB317" s="1508" t="s">
        <v>1890</v>
      </c>
      <c r="DC317" s="1508" t="s">
        <v>1890</v>
      </c>
      <c r="DD317" s="1508" t="s">
        <v>1890</v>
      </c>
      <c r="DE317" s="1508" t="s">
        <v>1890</v>
      </c>
      <c r="DF317" s="1508" t="s">
        <v>1890</v>
      </c>
      <c r="DG317" s="1508" t="s">
        <v>1890</v>
      </c>
      <c r="DH317" s="1508" t="s">
        <v>1890</v>
      </c>
      <c r="DI317" s="1508" t="s">
        <v>1890</v>
      </c>
      <c r="DJ317" s="1508" t="s">
        <v>1890</v>
      </c>
      <c r="DK317" s="1508" t="s">
        <v>1890</v>
      </c>
      <c r="DL317" s="1508" t="s">
        <v>1890</v>
      </c>
      <c r="DM317" s="1508" t="s">
        <v>1890</v>
      </c>
      <c r="DN317" s="1508" t="s">
        <v>1890</v>
      </c>
      <c r="DO317" s="1508" t="s">
        <v>1890</v>
      </c>
      <c r="DP317" s="1508" t="s">
        <v>1890</v>
      </c>
      <c r="DQ317" s="1508" t="s">
        <v>1890</v>
      </c>
      <c r="DR317" s="1508" t="s">
        <v>1890</v>
      </c>
      <c r="DS317" s="1508" t="s">
        <v>1890</v>
      </c>
      <c r="DT317" s="1233" t="s">
        <v>1890</v>
      </c>
      <c r="DU317" s="1233" t="s">
        <v>1890</v>
      </c>
      <c r="DV317" s="1233" t="s">
        <v>1890</v>
      </c>
      <c r="DW317" s="1233" t="s">
        <v>1890</v>
      </c>
      <c r="DX317" s="1233" t="s">
        <v>1890</v>
      </c>
      <c r="DY317" s="1233" t="s">
        <v>1890</v>
      </c>
    </row>
    <row r="318" spans="2:129" x14ac:dyDescent="0.25">
      <c r="B318" s="1668"/>
      <c r="C318" s="1505" t="s">
        <v>1631</v>
      </c>
      <c r="D318" s="1439" t="s">
        <v>1763</v>
      </c>
      <c r="E318" s="1267" t="s">
        <v>815</v>
      </c>
      <c r="F318" s="1438" t="s">
        <v>816</v>
      </c>
      <c r="G318" s="1438" t="s">
        <v>1890</v>
      </c>
      <c r="H318" s="1439" t="s">
        <v>817</v>
      </c>
      <c r="I318" s="1476" t="s">
        <v>1890</v>
      </c>
      <c r="J318" s="1477" t="s">
        <v>1890</v>
      </c>
      <c r="K318" s="1477" t="s">
        <v>1890</v>
      </c>
      <c r="L318" s="1477" t="s">
        <v>1890</v>
      </c>
      <c r="M318" s="1477" t="s">
        <v>1890</v>
      </c>
      <c r="N318" s="1509" t="s">
        <v>1890</v>
      </c>
      <c r="O318" s="1509" t="s">
        <v>1890</v>
      </c>
      <c r="P318" s="1509" t="s">
        <v>1890</v>
      </c>
      <c r="Q318" s="1509" t="s">
        <v>1890</v>
      </c>
      <c r="R318" s="1509" t="s">
        <v>1890</v>
      </c>
      <c r="S318" s="1509" t="s">
        <v>1890</v>
      </c>
      <c r="T318" s="1509" t="s">
        <v>1890</v>
      </c>
      <c r="U318" s="1509" t="s">
        <v>1890</v>
      </c>
      <c r="V318" s="1509" t="s">
        <v>1890</v>
      </c>
      <c r="W318" s="1509" t="s">
        <v>1890</v>
      </c>
      <c r="X318" s="1509" t="s">
        <v>1890</v>
      </c>
      <c r="Y318" s="1509" t="s">
        <v>1890</v>
      </c>
      <c r="Z318" s="1509" t="s">
        <v>1890</v>
      </c>
      <c r="AA318" s="1509" t="s">
        <v>1890</v>
      </c>
      <c r="AB318" s="1509" t="s">
        <v>1890</v>
      </c>
      <c r="AC318" s="1509" t="s">
        <v>1890</v>
      </c>
      <c r="AD318" s="1509" t="s">
        <v>1890</v>
      </c>
      <c r="AE318" s="1509" t="s">
        <v>1890</v>
      </c>
      <c r="AF318" s="1509" t="s">
        <v>1890</v>
      </c>
      <c r="AG318" s="1509" t="s">
        <v>1890</v>
      </c>
      <c r="AH318" s="1509" t="s">
        <v>1890</v>
      </c>
      <c r="AI318" s="1509" t="s">
        <v>1890</v>
      </c>
      <c r="AJ318" s="1509" t="s">
        <v>1890</v>
      </c>
      <c r="AK318" s="1509" t="s">
        <v>1890</v>
      </c>
      <c r="AL318" s="1509" t="s">
        <v>1890</v>
      </c>
      <c r="AM318" s="1509" t="s">
        <v>1890</v>
      </c>
      <c r="AN318" s="1509" t="s">
        <v>1890</v>
      </c>
      <c r="AO318" s="1509" t="s">
        <v>1890</v>
      </c>
      <c r="AP318" s="1509" t="s">
        <v>1890</v>
      </c>
      <c r="AQ318" s="1509" t="s">
        <v>1890</v>
      </c>
      <c r="AR318" s="1509" t="s">
        <v>1890</v>
      </c>
      <c r="AS318" s="1509" t="s">
        <v>1890</v>
      </c>
      <c r="AT318" s="1509" t="s">
        <v>1890</v>
      </c>
      <c r="AU318" s="1509" t="s">
        <v>1890</v>
      </c>
      <c r="AV318" s="1509" t="s">
        <v>1890</v>
      </c>
      <c r="AW318" s="1509" t="s">
        <v>1890</v>
      </c>
      <c r="AX318" s="1509" t="s">
        <v>1890</v>
      </c>
      <c r="AY318" s="1509" t="s">
        <v>1890</v>
      </c>
      <c r="AZ318" s="1509" t="s">
        <v>1890</v>
      </c>
      <c r="BA318" s="1509" t="s">
        <v>1890</v>
      </c>
      <c r="BB318" s="1509" t="s">
        <v>1890</v>
      </c>
      <c r="BC318" s="1509" t="s">
        <v>1890</v>
      </c>
      <c r="BD318" s="1509" t="s">
        <v>1890</v>
      </c>
      <c r="BE318" s="1509" t="s">
        <v>1890</v>
      </c>
      <c r="BF318" s="1509" t="s">
        <v>1890</v>
      </c>
      <c r="BG318" s="1509" t="s">
        <v>1890</v>
      </c>
      <c r="BH318" s="1509" t="s">
        <v>1890</v>
      </c>
      <c r="BI318" s="1509" t="s">
        <v>1890</v>
      </c>
      <c r="BJ318" s="1509" t="s">
        <v>1890</v>
      </c>
      <c r="BK318" s="1509" t="s">
        <v>1890</v>
      </c>
      <c r="BL318" s="1509" t="s">
        <v>1890</v>
      </c>
      <c r="BM318" s="1509" t="s">
        <v>1890</v>
      </c>
      <c r="BN318" s="1509" t="s">
        <v>1890</v>
      </c>
      <c r="BO318" s="1509" t="s">
        <v>1890</v>
      </c>
      <c r="BP318" s="1509" t="s">
        <v>1890</v>
      </c>
      <c r="BQ318" s="1509" t="s">
        <v>1890</v>
      </c>
      <c r="BR318" s="1509" t="s">
        <v>1890</v>
      </c>
      <c r="BS318" s="1509" t="s">
        <v>1890</v>
      </c>
      <c r="BT318" s="1509" t="s">
        <v>1890</v>
      </c>
      <c r="BU318" s="1509" t="s">
        <v>1890</v>
      </c>
      <c r="BV318" s="1509" t="s">
        <v>1890</v>
      </c>
      <c r="BW318" s="1509" t="s">
        <v>1890</v>
      </c>
      <c r="BX318" s="1509" t="s">
        <v>1890</v>
      </c>
      <c r="BY318" s="1509" t="s">
        <v>1890</v>
      </c>
      <c r="BZ318" s="1509" t="s">
        <v>1890</v>
      </c>
      <c r="CA318" s="1509" t="s">
        <v>1890</v>
      </c>
      <c r="CB318" s="1509" t="s">
        <v>1890</v>
      </c>
      <c r="CC318" s="1509" t="s">
        <v>1890</v>
      </c>
      <c r="CD318" s="1509" t="s">
        <v>1890</v>
      </c>
      <c r="CE318" s="1509" t="s">
        <v>1890</v>
      </c>
      <c r="CF318" s="1509" t="s">
        <v>1890</v>
      </c>
      <c r="CG318" s="1509" t="s">
        <v>1890</v>
      </c>
      <c r="CH318" s="1509" t="s">
        <v>1890</v>
      </c>
      <c r="CI318" s="1509" t="s">
        <v>1890</v>
      </c>
      <c r="CJ318" s="1509" t="s">
        <v>1890</v>
      </c>
      <c r="CK318" s="1509" t="s">
        <v>1890</v>
      </c>
      <c r="CL318" s="1509" t="s">
        <v>1890</v>
      </c>
      <c r="CM318" s="1509" t="s">
        <v>1890</v>
      </c>
      <c r="CN318" s="1509" t="s">
        <v>1890</v>
      </c>
      <c r="CO318" s="1509" t="s">
        <v>1890</v>
      </c>
      <c r="CP318" s="1510" t="s">
        <v>1890</v>
      </c>
      <c r="CQ318" s="1508" t="s">
        <v>1890</v>
      </c>
      <c r="CR318" s="1508" t="s">
        <v>1890</v>
      </c>
      <c r="CS318" s="1508" t="s">
        <v>1890</v>
      </c>
      <c r="CT318" s="1508" t="s">
        <v>1890</v>
      </c>
      <c r="CU318" s="1508" t="s">
        <v>1890</v>
      </c>
      <c r="CV318" s="1508" t="s">
        <v>1890</v>
      </c>
      <c r="CW318" s="1508" t="s">
        <v>1890</v>
      </c>
      <c r="CX318" s="1508" t="s">
        <v>1890</v>
      </c>
      <c r="CY318" s="1508" t="s">
        <v>1890</v>
      </c>
      <c r="CZ318" s="1508" t="s">
        <v>1890</v>
      </c>
      <c r="DA318" s="1508" t="s">
        <v>1890</v>
      </c>
      <c r="DB318" s="1508" t="s">
        <v>1890</v>
      </c>
      <c r="DC318" s="1508" t="s">
        <v>1890</v>
      </c>
      <c r="DD318" s="1508" t="s">
        <v>1890</v>
      </c>
      <c r="DE318" s="1508" t="s">
        <v>1890</v>
      </c>
      <c r="DF318" s="1508" t="s">
        <v>1890</v>
      </c>
      <c r="DG318" s="1508" t="s">
        <v>1890</v>
      </c>
      <c r="DH318" s="1508" t="s">
        <v>1890</v>
      </c>
      <c r="DI318" s="1508" t="s">
        <v>1890</v>
      </c>
      <c r="DJ318" s="1508" t="s">
        <v>1890</v>
      </c>
      <c r="DK318" s="1508" t="s">
        <v>1890</v>
      </c>
      <c r="DL318" s="1508" t="s">
        <v>1890</v>
      </c>
      <c r="DM318" s="1508" t="s">
        <v>1890</v>
      </c>
      <c r="DN318" s="1508" t="s">
        <v>1890</v>
      </c>
      <c r="DO318" s="1508" t="s">
        <v>1890</v>
      </c>
      <c r="DP318" s="1508" t="s">
        <v>1890</v>
      </c>
      <c r="DQ318" s="1508" t="s">
        <v>1890</v>
      </c>
      <c r="DR318" s="1508" t="s">
        <v>1890</v>
      </c>
      <c r="DS318" s="1508" t="s">
        <v>1890</v>
      </c>
      <c r="DT318" s="1233" t="s">
        <v>1890</v>
      </c>
      <c r="DU318" s="1233" t="s">
        <v>1890</v>
      </c>
      <c r="DV318" s="1233" t="s">
        <v>1890</v>
      </c>
      <c r="DW318" s="1233" t="s">
        <v>1890</v>
      </c>
      <c r="DX318" s="1233" t="s">
        <v>1890</v>
      </c>
      <c r="DY318" s="1233" t="s">
        <v>1890</v>
      </c>
    </row>
    <row r="319" spans="2:129" x14ac:dyDescent="0.25">
      <c r="B319" s="1668"/>
      <c r="C319" s="1505" t="s">
        <v>1631</v>
      </c>
      <c r="D319" s="1439" t="s">
        <v>1763</v>
      </c>
      <c r="E319" s="1267" t="s">
        <v>815</v>
      </c>
      <c r="F319" s="1438" t="s">
        <v>818</v>
      </c>
      <c r="G319" s="1438" t="s">
        <v>1890</v>
      </c>
      <c r="H319" s="1439" t="s">
        <v>817</v>
      </c>
      <c r="I319" s="1476" t="s">
        <v>1890</v>
      </c>
      <c r="J319" s="1477" t="s">
        <v>1890</v>
      </c>
      <c r="K319" s="1477" t="s">
        <v>1890</v>
      </c>
      <c r="L319" s="1477" t="s">
        <v>1890</v>
      </c>
      <c r="M319" s="1477" t="s">
        <v>1890</v>
      </c>
      <c r="N319" s="1509" t="s">
        <v>1890</v>
      </c>
      <c r="O319" s="1509" t="s">
        <v>1890</v>
      </c>
      <c r="P319" s="1509" t="s">
        <v>1890</v>
      </c>
      <c r="Q319" s="1509" t="s">
        <v>1890</v>
      </c>
      <c r="R319" s="1509" t="s">
        <v>1890</v>
      </c>
      <c r="S319" s="1509" t="s">
        <v>1890</v>
      </c>
      <c r="T319" s="1509" t="s">
        <v>1890</v>
      </c>
      <c r="U319" s="1509" t="s">
        <v>1890</v>
      </c>
      <c r="V319" s="1509" t="s">
        <v>1890</v>
      </c>
      <c r="W319" s="1509" t="s">
        <v>1890</v>
      </c>
      <c r="X319" s="1509" t="s">
        <v>1890</v>
      </c>
      <c r="Y319" s="1509" t="s">
        <v>1890</v>
      </c>
      <c r="Z319" s="1509" t="s">
        <v>1890</v>
      </c>
      <c r="AA319" s="1509" t="s">
        <v>1890</v>
      </c>
      <c r="AB319" s="1509" t="s">
        <v>1890</v>
      </c>
      <c r="AC319" s="1509" t="s">
        <v>1890</v>
      </c>
      <c r="AD319" s="1509" t="s">
        <v>1890</v>
      </c>
      <c r="AE319" s="1509" t="s">
        <v>1890</v>
      </c>
      <c r="AF319" s="1509" t="s">
        <v>1890</v>
      </c>
      <c r="AG319" s="1509" t="s">
        <v>1890</v>
      </c>
      <c r="AH319" s="1509" t="s">
        <v>1890</v>
      </c>
      <c r="AI319" s="1509" t="s">
        <v>1890</v>
      </c>
      <c r="AJ319" s="1509" t="s">
        <v>1890</v>
      </c>
      <c r="AK319" s="1509" t="s">
        <v>1890</v>
      </c>
      <c r="AL319" s="1509" t="s">
        <v>1890</v>
      </c>
      <c r="AM319" s="1509" t="s">
        <v>1890</v>
      </c>
      <c r="AN319" s="1509" t="s">
        <v>1890</v>
      </c>
      <c r="AO319" s="1509" t="s">
        <v>1890</v>
      </c>
      <c r="AP319" s="1509" t="s">
        <v>1890</v>
      </c>
      <c r="AQ319" s="1509" t="s">
        <v>1890</v>
      </c>
      <c r="AR319" s="1509" t="s">
        <v>1890</v>
      </c>
      <c r="AS319" s="1509" t="s">
        <v>1890</v>
      </c>
      <c r="AT319" s="1509" t="s">
        <v>1890</v>
      </c>
      <c r="AU319" s="1509" t="s">
        <v>1890</v>
      </c>
      <c r="AV319" s="1509" t="s">
        <v>1890</v>
      </c>
      <c r="AW319" s="1509" t="s">
        <v>1890</v>
      </c>
      <c r="AX319" s="1509" t="s">
        <v>1890</v>
      </c>
      <c r="AY319" s="1509" t="s">
        <v>1890</v>
      </c>
      <c r="AZ319" s="1509" t="s">
        <v>1890</v>
      </c>
      <c r="BA319" s="1509" t="s">
        <v>1890</v>
      </c>
      <c r="BB319" s="1509" t="s">
        <v>1890</v>
      </c>
      <c r="BC319" s="1509" t="s">
        <v>1890</v>
      </c>
      <c r="BD319" s="1509" t="s">
        <v>1890</v>
      </c>
      <c r="BE319" s="1509" t="s">
        <v>1890</v>
      </c>
      <c r="BF319" s="1509" t="s">
        <v>1890</v>
      </c>
      <c r="BG319" s="1509" t="s">
        <v>1890</v>
      </c>
      <c r="BH319" s="1509" t="s">
        <v>1890</v>
      </c>
      <c r="BI319" s="1509" t="s">
        <v>1890</v>
      </c>
      <c r="BJ319" s="1509" t="s">
        <v>1890</v>
      </c>
      <c r="BK319" s="1509" t="s">
        <v>1890</v>
      </c>
      <c r="BL319" s="1509" t="s">
        <v>1890</v>
      </c>
      <c r="BM319" s="1509" t="s">
        <v>1890</v>
      </c>
      <c r="BN319" s="1509" t="s">
        <v>1890</v>
      </c>
      <c r="BO319" s="1509" t="s">
        <v>1890</v>
      </c>
      <c r="BP319" s="1509" t="s">
        <v>1890</v>
      </c>
      <c r="BQ319" s="1509" t="s">
        <v>1890</v>
      </c>
      <c r="BR319" s="1509" t="s">
        <v>1890</v>
      </c>
      <c r="BS319" s="1509" t="s">
        <v>1890</v>
      </c>
      <c r="BT319" s="1509" t="s">
        <v>1890</v>
      </c>
      <c r="BU319" s="1509" t="s">
        <v>1890</v>
      </c>
      <c r="BV319" s="1509" t="s">
        <v>1890</v>
      </c>
      <c r="BW319" s="1509" t="s">
        <v>1890</v>
      </c>
      <c r="BX319" s="1509" t="s">
        <v>1890</v>
      </c>
      <c r="BY319" s="1509" t="s">
        <v>1890</v>
      </c>
      <c r="BZ319" s="1509" t="s">
        <v>1890</v>
      </c>
      <c r="CA319" s="1509" t="s">
        <v>1890</v>
      </c>
      <c r="CB319" s="1509" t="s">
        <v>1890</v>
      </c>
      <c r="CC319" s="1509" t="s">
        <v>1890</v>
      </c>
      <c r="CD319" s="1509" t="s">
        <v>1890</v>
      </c>
      <c r="CE319" s="1509" t="s">
        <v>1890</v>
      </c>
      <c r="CF319" s="1509" t="s">
        <v>1890</v>
      </c>
      <c r="CG319" s="1509" t="s">
        <v>1890</v>
      </c>
      <c r="CH319" s="1509" t="s">
        <v>1890</v>
      </c>
      <c r="CI319" s="1509" t="s">
        <v>1890</v>
      </c>
      <c r="CJ319" s="1509" t="s">
        <v>1890</v>
      </c>
      <c r="CK319" s="1509" t="s">
        <v>1890</v>
      </c>
      <c r="CL319" s="1509" t="s">
        <v>1890</v>
      </c>
      <c r="CM319" s="1509" t="s">
        <v>1890</v>
      </c>
      <c r="CN319" s="1509" t="s">
        <v>1890</v>
      </c>
      <c r="CO319" s="1509" t="s">
        <v>1890</v>
      </c>
      <c r="CP319" s="1510" t="s">
        <v>1890</v>
      </c>
      <c r="CQ319" s="1508" t="s">
        <v>1890</v>
      </c>
      <c r="CR319" s="1508" t="s">
        <v>1890</v>
      </c>
      <c r="CS319" s="1508" t="s">
        <v>1890</v>
      </c>
      <c r="CT319" s="1508" t="s">
        <v>1890</v>
      </c>
      <c r="CU319" s="1508" t="s">
        <v>1890</v>
      </c>
      <c r="CV319" s="1508" t="s">
        <v>1890</v>
      </c>
      <c r="CW319" s="1508" t="s">
        <v>1890</v>
      </c>
      <c r="CX319" s="1508" t="s">
        <v>1890</v>
      </c>
      <c r="CY319" s="1508" t="s">
        <v>1890</v>
      </c>
      <c r="CZ319" s="1508" t="s">
        <v>1890</v>
      </c>
      <c r="DA319" s="1508" t="s">
        <v>1890</v>
      </c>
      <c r="DB319" s="1508" t="s">
        <v>1890</v>
      </c>
      <c r="DC319" s="1508" t="s">
        <v>1890</v>
      </c>
      <c r="DD319" s="1508" t="s">
        <v>1890</v>
      </c>
      <c r="DE319" s="1508" t="s">
        <v>1890</v>
      </c>
      <c r="DF319" s="1508" t="s">
        <v>1890</v>
      </c>
      <c r="DG319" s="1508" t="s">
        <v>1890</v>
      </c>
      <c r="DH319" s="1508" t="s">
        <v>1890</v>
      </c>
      <c r="DI319" s="1508" t="s">
        <v>1890</v>
      </c>
      <c r="DJ319" s="1508" t="s">
        <v>1890</v>
      </c>
      <c r="DK319" s="1508" t="s">
        <v>1890</v>
      </c>
      <c r="DL319" s="1508" t="s">
        <v>1890</v>
      </c>
      <c r="DM319" s="1508" t="s">
        <v>1890</v>
      </c>
      <c r="DN319" s="1508" t="s">
        <v>1890</v>
      </c>
      <c r="DO319" s="1508" t="s">
        <v>1890</v>
      </c>
      <c r="DP319" s="1508" t="s">
        <v>1890</v>
      </c>
      <c r="DQ319" s="1508" t="s">
        <v>1890</v>
      </c>
      <c r="DR319" s="1508" t="s">
        <v>1890</v>
      </c>
      <c r="DS319" s="1508" t="s">
        <v>1890</v>
      </c>
      <c r="DT319" s="1233" t="s">
        <v>1890</v>
      </c>
      <c r="DU319" s="1233" t="s">
        <v>1890</v>
      </c>
      <c r="DV319" s="1233" t="s">
        <v>1890</v>
      </c>
      <c r="DW319" s="1233" t="s">
        <v>1890</v>
      </c>
      <c r="DX319" s="1233" t="s">
        <v>1890</v>
      </c>
      <c r="DY319" s="1233" t="s">
        <v>1890</v>
      </c>
    </row>
    <row r="320" spans="2:129" ht="14.4" thickBot="1" x14ac:dyDescent="0.3">
      <c r="B320" s="1668"/>
      <c r="C320" s="1505" t="s">
        <v>1631</v>
      </c>
      <c r="D320" s="1439" t="s">
        <v>1763</v>
      </c>
      <c r="E320" s="1267" t="s">
        <v>819</v>
      </c>
      <c r="F320" s="1438" t="s">
        <v>1890</v>
      </c>
      <c r="G320" s="1438" t="s">
        <v>1890</v>
      </c>
      <c r="H320" s="1439" t="s">
        <v>84</v>
      </c>
      <c r="I320" s="1476" t="s">
        <v>1890</v>
      </c>
      <c r="J320" s="1477" t="s">
        <v>1890</v>
      </c>
      <c r="K320" s="1477" t="s">
        <v>1890</v>
      </c>
      <c r="L320" s="1477" t="s">
        <v>1890</v>
      </c>
      <c r="M320" s="1477" t="s">
        <v>1890</v>
      </c>
      <c r="N320" s="1509" t="s">
        <v>1890</v>
      </c>
      <c r="O320" s="1509">
        <v>7.4119089988962203E-2</v>
      </c>
      <c r="P320" s="1509">
        <v>6.6414878133026059E-2</v>
      </c>
      <c r="Q320" s="1509">
        <v>5.9539308842915112E-2</v>
      </c>
      <c r="R320" s="1509">
        <v>5.3400663129341615E-2</v>
      </c>
      <c r="S320" s="1509">
        <v>4.791503765390865E-2</v>
      </c>
      <c r="T320" s="1509">
        <v>0.12277121682954056</v>
      </c>
      <c r="U320" s="1509">
        <v>0.111326903649776</v>
      </c>
      <c r="V320" s="1509">
        <v>0.10106030101014275</v>
      </c>
      <c r="W320" s="1509">
        <v>9.1852650157404736E-2</v>
      </c>
      <c r="X320" s="1509">
        <v>8.3580273454620921E-2</v>
      </c>
      <c r="Y320" s="1509">
        <v>0.14330125686580952</v>
      </c>
      <c r="Z320" s="1509">
        <v>0.13067592976764653</v>
      </c>
      <c r="AA320" s="1509">
        <v>0.11931653033216409</v>
      </c>
      <c r="AB320" s="1509">
        <v>0.10910394844160642</v>
      </c>
      <c r="AC320" s="1509">
        <v>9.9900773124658018E-2</v>
      </c>
      <c r="AD320" s="1509">
        <v>0.14815271445544331</v>
      </c>
      <c r="AE320" s="1509">
        <v>0.13566877475624792</v>
      </c>
      <c r="AF320" s="1509">
        <v>0.12441076586641052</v>
      </c>
      <c r="AG320" s="1509">
        <v>0.11427012115054082</v>
      </c>
      <c r="AH320" s="1509">
        <v>0.10511027790647176</v>
      </c>
      <c r="AI320" s="1509">
        <v>0.14444312257609351</v>
      </c>
      <c r="AJ320" s="1509">
        <v>0.13274710900440129</v>
      </c>
      <c r="AK320" s="1509">
        <v>0.12217569789897008</v>
      </c>
      <c r="AL320" s="1509">
        <v>0.11263589056197722</v>
      </c>
      <c r="AM320" s="1509">
        <v>0.10400002720121677</v>
      </c>
      <c r="AN320" s="1509">
        <v>0.12677749203155214</v>
      </c>
      <c r="AO320" s="1509">
        <v>0.11646416118635827</v>
      </c>
      <c r="AP320" s="1509">
        <v>0.10714283601743714</v>
      </c>
      <c r="AQ320" s="1509">
        <v>9.8732034431408919E-2</v>
      </c>
      <c r="AR320" s="1509">
        <v>9.1121276412437377E-2</v>
      </c>
      <c r="AS320" s="1509">
        <v>0.1105280171452893</v>
      </c>
      <c r="AT320" s="1509">
        <v>0.10202051217551712</v>
      </c>
      <c r="AU320" s="1509">
        <v>9.4300266707945099E-2</v>
      </c>
      <c r="AV320" s="1509">
        <v>8.7310931819980578E-2</v>
      </c>
      <c r="AW320" s="1509">
        <v>8.0963303354829763E-2</v>
      </c>
      <c r="AX320" s="1509">
        <v>9.7526536973356726E-2</v>
      </c>
      <c r="AY320" s="1509">
        <v>9.0029393273641581E-2</v>
      </c>
      <c r="AZ320" s="1509">
        <v>8.3223044406232169E-2</v>
      </c>
      <c r="BA320" s="1509">
        <v>7.7061005373012137E-2</v>
      </c>
      <c r="BB320" s="1509">
        <v>7.1465443866679357E-2</v>
      </c>
      <c r="BC320" s="1509">
        <v>8.5645090862659354E-2</v>
      </c>
      <c r="BD320" s="1509">
        <v>7.9077511456469005E-2</v>
      </c>
      <c r="BE320" s="1509">
        <v>7.3114107888397381E-2</v>
      </c>
      <c r="BF320" s="1509">
        <v>6.7716686453773323E-2</v>
      </c>
      <c r="BG320" s="1509">
        <v>6.2813906185794799E-2</v>
      </c>
      <c r="BH320" s="1509">
        <v>7.4975039456742373E-2</v>
      </c>
      <c r="BI320" s="1509">
        <v>6.9244747405805288E-2</v>
      </c>
      <c r="BJ320" s="1509">
        <v>6.4042765004979921E-2</v>
      </c>
      <c r="BK320" s="1509">
        <v>5.9333580768760129E-2</v>
      </c>
      <c r="BL320" s="1509">
        <v>5.5054367759493621E-2</v>
      </c>
      <c r="BM320" s="1509">
        <v>6.5497750090961371E-2</v>
      </c>
      <c r="BN320" s="1509">
        <v>6.0511729488078883E-2</v>
      </c>
      <c r="BO320" s="1509">
        <v>5.5985088463654284E-2</v>
      </c>
      <c r="BP320" s="1509">
        <v>5.1886067319775769E-2</v>
      </c>
      <c r="BQ320" s="1509">
        <v>4.8162072642063049E-2</v>
      </c>
      <c r="BR320" s="1509">
        <v>5.7138380328955143E-2</v>
      </c>
      <c r="BS320" s="1509">
        <v>5.280892056418017E-2</v>
      </c>
      <c r="BT320" s="1509">
        <v>4.8876044985937492E-2</v>
      </c>
      <c r="BU320" s="1509">
        <v>4.5314707298695599E-2</v>
      </c>
      <c r="BV320" s="1509">
        <v>4.2077860935421367E-2</v>
      </c>
      <c r="BW320" s="1509">
        <v>4.979881968894849E-2</v>
      </c>
      <c r="BX320" s="1509">
        <v>4.6042940927931875E-2</v>
      </c>
      <c r="BY320" s="1509">
        <v>4.2629963671898009E-2</v>
      </c>
      <c r="BZ320" s="1509">
        <v>3.9538921338116123E-2</v>
      </c>
      <c r="CA320" s="1509">
        <v>3.672914498650269E-2</v>
      </c>
      <c r="CB320" s="1509">
        <v>4.337294270467737E-2</v>
      </c>
      <c r="CC320" s="1509">
        <v>4.0117306275964215E-2</v>
      </c>
      <c r="CD320" s="1509">
        <v>3.7158619102047132E-2</v>
      </c>
      <c r="CE320" s="1509">
        <v>3.4478723803749542E-2</v>
      </c>
      <c r="CF320" s="1509">
        <v>3.204135336467389E-2</v>
      </c>
      <c r="CG320" s="1509">
        <v>3.7759740095405114E-2</v>
      </c>
      <c r="CH320" s="1509">
        <v>3.4939218520230027E-2</v>
      </c>
      <c r="CI320" s="1509">
        <v>3.237577566279367E-2</v>
      </c>
      <c r="CJ320" s="1509">
        <v>3.0052696972365348E-2</v>
      </c>
      <c r="CK320" s="1509">
        <v>2.7940175898803866E-2</v>
      </c>
      <c r="CL320" s="1509" t="s">
        <v>1890</v>
      </c>
      <c r="CM320" s="1509" t="s">
        <v>1890</v>
      </c>
      <c r="CN320" s="1509" t="s">
        <v>1890</v>
      </c>
      <c r="CO320" s="1509" t="s">
        <v>1890</v>
      </c>
      <c r="CP320" s="1510" t="s">
        <v>1890</v>
      </c>
      <c r="CQ320" s="1508" t="s">
        <v>1890</v>
      </c>
      <c r="CR320" s="1508" t="s">
        <v>1890</v>
      </c>
      <c r="CS320" s="1508" t="s">
        <v>1890</v>
      </c>
      <c r="CT320" s="1508" t="s">
        <v>1890</v>
      </c>
      <c r="CU320" s="1508" t="s">
        <v>1890</v>
      </c>
      <c r="CV320" s="1508" t="s">
        <v>1890</v>
      </c>
      <c r="CW320" s="1508" t="s">
        <v>1890</v>
      </c>
      <c r="CX320" s="1508" t="s">
        <v>1890</v>
      </c>
      <c r="CY320" s="1508" t="s">
        <v>1890</v>
      </c>
      <c r="CZ320" s="1508" t="s">
        <v>1890</v>
      </c>
      <c r="DA320" s="1508" t="s">
        <v>1890</v>
      </c>
      <c r="DB320" s="1508" t="s">
        <v>1890</v>
      </c>
      <c r="DC320" s="1508" t="s">
        <v>1890</v>
      </c>
      <c r="DD320" s="1508" t="s">
        <v>1890</v>
      </c>
      <c r="DE320" s="1508" t="s">
        <v>1890</v>
      </c>
      <c r="DF320" s="1508" t="s">
        <v>1890</v>
      </c>
      <c r="DG320" s="1508" t="s">
        <v>1890</v>
      </c>
      <c r="DH320" s="1508" t="s">
        <v>1890</v>
      </c>
      <c r="DI320" s="1508" t="s">
        <v>1890</v>
      </c>
      <c r="DJ320" s="1508" t="s">
        <v>1890</v>
      </c>
      <c r="DK320" s="1508" t="s">
        <v>1890</v>
      </c>
      <c r="DL320" s="1508" t="s">
        <v>1890</v>
      </c>
      <c r="DM320" s="1508" t="s">
        <v>1890</v>
      </c>
      <c r="DN320" s="1508" t="s">
        <v>1890</v>
      </c>
      <c r="DO320" s="1508" t="s">
        <v>1890</v>
      </c>
      <c r="DP320" s="1508" t="s">
        <v>1890</v>
      </c>
      <c r="DQ320" s="1508" t="s">
        <v>1890</v>
      </c>
      <c r="DR320" s="1508" t="s">
        <v>1890</v>
      </c>
      <c r="DS320" s="1508" t="s">
        <v>1890</v>
      </c>
      <c r="DT320" s="1233" t="s">
        <v>1890</v>
      </c>
      <c r="DU320" s="1233" t="s">
        <v>1890</v>
      </c>
      <c r="DV320" s="1233" t="s">
        <v>1890</v>
      </c>
      <c r="DW320" s="1233" t="s">
        <v>1890</v>
      </c>
      <c r="DX320" s="1233" t="s">
        <v>1890</v>
      </c>
      <c r="DY320" s="1233" t="s">
        <v>1890</v>
      </c>
    </row>
    <row r="321" spans="2:129" ht="14.4" thickBot="1" x14ac:dyDescent="0.3">
      <c r="B321" s="1668"/>
      <c r="C321" s="1505" t="s">
        <v>1631</v>
      </c>
      <c r="D321" s="1439" t="s">
        <v>1763</v>
      </c>
      <c r="E321" s="1267" t="s">
        <v>820</v>
      </c>
      <c r="F321" s="1438" t="s">
        <v>1890</v>
      </c>
      <c r="G321" s="1438" t="s">
        <v>1890</v>
      </c>
      <c r="H321" s="1439" t="s">
        <v>84</v>
      </c>
      <c r="I321" s="1655">
        <f>IF(SUM(N320:CP320)&lt;&gt;0,SUM(N320:CP320),"")</f>
        <v>5.8768122863096783</v>
      </c>
      <c r="J321" s="1656"/>
      <c r="K321" s="1656"/>
      <c r="L321" s="1656"/>
      <c r="M321" s="1657"/>
      <c r="N321" s="1509" t="s">
        <v>1890</v>
      </c>
      <c r="O321" s="1509" t="s">
        <v>1890</v>
      </c>
      <c r="P321" s="1509" t="s">
        <v>1890</v>
      </c>
      <c r="Q321" s="1509" t="s">
        <v>1890</v>
      </c>
      <c r="R321" s="1509" t="s">
        <v>1890</v>
      </c>
      <c r="S321" s="1509" t="s">
        <v>1890</v>
      </c>
      <c r="T321" s="1509" t="s">
        <v>1890</v>
      </c>
      <c r="U321" s="1509" t="s">
        <v>1890</v>
      </c>
      <c r="V321" s="1509" t="s">
        <v>1890</v>
      </c>
      <c r="W321" s="1509" t="s">
        <v>1890</v>
      </c>
      <c r="X321" s="1509" t="s">
        <v>1890</v>
      </c>
      <c r="Y321" s="1509" t="s">
        <v>1890</v>
      </c>
      <c r="Z321" s="1509" t="s">
        <v>1890</v>
      </c>
      <c r="AA321" s="1509" t="s">
        <v>1890</v>
      </c>
      <c r="AB321" s="1509" t="s">
        <v>1890</v>
      </c>
      <c r="AC321" s="1509" t="s">
        <v>1890</v>
      </c>
      <c r="AD321" s="1509" t="s">
        <v>1890</v>
      </c>
      <c r="AE321" s="1509" t="s">
        <v>1890</v>
      </c>
      <c r="AF321" s="1509" t="s">
        <v>1890</v>
      </c>
      <c r="AG321" s="1509" t="s">
        <v>1890</v>
      </c>
      <c r="AH321" s="1509" t="s">
        <v>1890</v>
      </c>
      <c r="AI321" s="1509" t="s">
        <v>1890</v>
      </c>
      <c r="AJ321" s="1509" t="s">
        <v>1890</v>
      </c>
      <c r="AK321" s="1509" t="s">
        <v>1890</v>
      </c>
      <c r="AL321" s="1509" t="s">
        <v>1890</v>
      </c>
      <c r="AM321" s="1509" t="s">
        <v>1890</v>
      </c>
      <c r="AN321" s="1509" t="s">
        <v>1890</v>
      </c>
      <c r="AO321" s="1509" t="s">
        <v>1890</v>
      </c>
      <c r="AP321" s="1509" t="s">
        <v>1890</v>
      </c>
      <c r="AQ321" s="1509" t="s">
        <v>1890</v>
      </c>
      <c r="AR321" s="1509" t="s">
        <v>1890</v>
      </c>
      <c r="AS321" s="1509" t="s">
        <v>1890</v>
      </c>
      <c r="AT321" s="1509" t="s">
        <v>1890</v>
      </c>
      <c r="AU321" s="1509" t="s">
        <v>1890</v>
      </c>
      <c r="AV321" s="1509" t="s">
        <v>1890</v>
      </c>
      <c r="AW321" s="1509" t="s">
        <v>1890</v>
      </c>
      <c r="AX321" s="1509" t="s">
        <v>1890</v>
      </c>
      <c r="AY321" s="1509" t="s">
        <v>1890</v>
      </c>
      <c r="AZ321" s="1509" t="s">
        <v>1890</v>
      </c>
      <c r="BA321" s="1509" t="s">
        <v>1890</v>
      </c>
      <c r="BB321" s="1509" t="s">
        <v>1890</v>
      </c>
      <c r="BC321" s="1509" t="s">
        <v>1890</v>
      </c>
      <c r="BD321" s="1509" t="s">
        <v>1890</v>
      </c>
      <c r="BE321" s="1509" t="s">
        <v>1890</v>
      </c>
      <c r="BF321" s="1509" t="s">
        <v>1890</v>
      </c>
      <c r="BG321" s="1509" t="s">
        <v>1890</v>
      </c>
      <c r="BH321" s="1509" t="s">
        <v>1890</v>
      </c>
      <c r="BI321" s="1509" t="s">
        <v>1890</v>
      </c>
      <c r="BJ321" s="1509" t="s">
        <v>1890</v>
      </c>
      <c r="BK321" s="1509" t="s">
        <v>1890</v>
      </c>
      <c r="BL321" s="1509" t="s">
        <v>1890</v>
      </c>
      <c r="BM321" s="1509" t="s">
        <v>1890</v>
      </c>
      <c r="BN321" s="1509" t="s">
        <v>1890</v>
      </c>
      <c r="BO321" s="1509" t="s">
        <v>1890</v>
      </c>
      <c r="BP321" s="1509" t="s">
        <v>1890</v>
      </c>
      <c r="BQ321" s="1509" t="s">
        <v>1890</v>
      </c>
      <c r="BR321" s="1509" t="s">
        <v>1890</v>
      </c>
      <c r="BS321" s="1509" t="s">
        <v>1890</v>
      </c>
      <c r="BT321" s="1509" t="s">
        <v>1890</v>
      </c>
      <c r="BU321" s="1509" t="s">
        <v>1890</v>
      </c>
      <c r="BV321" s="1509" t="s">
        <v>1890</v>
      </c>
      <c r="BW321" s="1509" t="s">
        <v>1890</v>
      </c>
      <c r="BX321" s="1509" t="s">
        <v>1890</v>
      </c>
      <c r="BY321" s="1509" t="s">
        <v>1890</v>
      </c>
      <c r="BZ321" s="1509" t="s">
        <v>1890</v>
      </c>
      <c r="CA321" s="1509" t="s">
        <v>1890</v>
      </c>
      <c r="CB321" s="1509" t="s">
        <v>1890</v>
      </c>
      <c r="CC321" s="1509" t="s">
        <v>1890</v>
      </c>
      <c r="CD321" s="1509" t="s">
        <v>1890</v>
      </c>
      <c r="CE321" s="1509" t="s">
        <v>1890</v>
      </c>
      <c r="CF321" s="1509" t="s">
        <v>1890</v>
      </c>
      <c r="CG321" s="1509" t="s">
        <v>1890</v>
      </c>
      <c r="CH321" s="1509" t="s">
        <v>1890</v>
      </c>
      <c r="CI321" s="1509" t="s">
        <v>1890</v>
      </c>
      <c r="CJ321" s="1509" t="s">
        <v>1890</v>
      </c>
      <c r="CK321" s="1509" t="s">
        <v>1890</v>
      </c>
      <c r="CL321" s="1509" t="s">
        <v>1890</v>
      </c>
      <c r="CM321" s="1509" t="s">
        <v>1890</v>
      </c>
      <c r="CN321" s="1509" t="s">
        <v>1890</v>
      </c>
      <c r="CO321" s="1509" t="s">
        <v>1890</v>
      </c>
      <c r="CP321" s="1510" t="s">
        <v>1890</v>
      </c>
      <c r="CQ321" s="1508" t="s">
        <v>1890</v>
      </c>
      <c r="CR321" s="1508" t="s">
        <v>1890</v>
      </c>
      <c r="CS321" s="1508" t="s">
        <v>1890</v>
      </c>
      <c r="CT321" s="1508" t="s">
        <v>1890</v>
      </c>
      <c r="CU321" s="1508" t="s">
        <v>1890</v>
      </c>
      <c r="CV321" s="1508" t="s">
        <v>1890</v>
      </c>
      <c r="CW321" s="1508" t="s">
        <v>1890</v>
      </c>
      <c r="CX321" s="1508" t="s">
        <v>1890</v>
      </c>
      <c r="CY321" s="1508" t="s">
        <v>1890</v>
      </c>
      <c r="CZ321" s="1508" t="s">
        <v>1890</v>
      </c>
      <c r="DA321" s="1508" t="s">
        <v>1890</v>
      </c>
      <c r="DB321" s="1508" t="s">
        <v>1890</v>
      </c>
      <c r="DC321" s="1508" t="s">
        <v>1890</v>
      </c>
      <c r="DD321" s="1508" t="s">
        <v>1890</v>
      </c>
      <c r="DE321" s="1508" t="s">
        <v>1890</v>
      </c>
      <c r="DF321" s="1508" t="s">
        <v>1890</v>
      </c>
      <c r="DG321" s="1508" t="s">
        <v>1890</v>
      </c>
      <c r="DH321" s="1508" t="s">
        <v>1890</v>
      </c>
      <c r="DI321" s="1508" t="s">
        <v>1890</v>
      </c>
      <c r="DJ321" s="1508" t="s">
        <v>1890</v>
      </c>
      <c r="DK321" s="1508" t="s">
        <v>1890</v>
      </c>
      <c r="DL321" s="1508" t="s">
        <v>1890</v>
      </c>
      <c r="DM321" s="1508" t="s">
        <v>1890</v>
      </c>
      <c r="DN321" s="1508" t="s">
        <v>1890</v>
      </c>
      <c r="DO321" s="1508" t="s">
        <v>1890</v>
      </c>
      <c r="DP321" s="1508" t="s">
        <v>1890</v>
      </c>
      <c r="DQ321" s="1508" t="s">
        <v>1890</v>
      </c>
      <c r="DR321" s="1508" t="s">
        <v>1890</v>
      </c>
      <c r="DS321" s="1508" t="s">
        <v>1890</v>
      </c>
      <c r="DT321" s="1233" t="s">
        <v>1890</v>
      </c>
      <c r="DU321" s="1233" t="s">
        <v>1890</v>
      </c>
      <c r="DV321" s="1233" t="s">
        <v>1890</v>
      </c>
      <c r="DW321" s="1233" t="s">
        <v>1890</v>
      </c>
      <c r="DX321" s="1233" t="s">
        <v>1890</v>
      </c>
      <c r="DY321" s="1233" t="s">
        <v>1890</v>
      </c>
    </row>
    <row r="322" spans="2:129" x14ac:dyDescent="0.25">
      <c r="B322" s="1668"/>
      <c r="C322" s="1505" t="s">
        <v>1632</v>
      </c>
      <c r="D322" s="1439" t="s">
        <v>1764</v>
      </c>
      <c r="E322" s="1267" t="s">
        <v>815</v>
      </c>
      <c r="F322" s="1438" t="s">
        <v>1890</v>
      </c>
      <c r="G322" s="1438" t="s">
        <v>1890</v>
      </c>
      <c r="H322" s="1439" t="s">
        <v>84</v>
      </c>
      <c r="I322" s="1476" t="s">
        <v>1890</v>
      </c>
      <c r="J322" s="1477" t="s">
        <v>1890</v>
      </c>
      <c r="K322" s="1477" t="s">
        <v>1890</v>
      </c>
      <c r="L322" s="1477" t="s">
        <v>1890</v>
      </c>
      <c r="M322" s="1477" t="s">
        <v>1890</v>
      </c>
      <c r="N322" s="1509" t="s">
        <v>1890</v>
      </c>
      <c r="O322" s="1509" t="s">
        <v>1890</v>
      </c>
      <c r="P322" s="1509" t="s">
        <v>1890</v>
      </c>
      <c r="Q322" s="1509" t="s">
        <v>1890</v>
      </c>
      <c r="R322" s="1509" t="s">
        <v>1890</v>
      </c>
      <c r="S322" s="1509" t="s">
        <v>1890</v>
      </c>
      <c r="T322" s="1509" t="s">
        <v>1890</v>
      </c>
      <c r="U322" s="1509" t="s">
        <v>1890</v>
      </c>
      <c r="V322" s="1509" t="s">
        <v>1890</v>
      </c>
      <c r="W322" s="1509" t="s">
        <v>1890</v>
      </c>
      <c r="X322" s="1509" t="s">
        <v>1890</v>
      </c>
      <c r="Y322" s="1509" t="s">
        <v>1890</v>
      </c>
      <c r="Z322" s="1509" t="s">
        <v>1890</v>
      </c>
      <c r="AA322" s="1509" t="s">
        <v>1890</v>
      </c>
      <c r="AB322" s="1509" t="s">
        <v>1890</v>
      </c>
      <c r="AC322" s="1509" t="s">
        <v>1890</v>
      </c>
      <c r="AD322" s="1509" t="s">
        <v>1890</v>
      </c>
      <c r="AE322" s="1509" t="s">
        <v>1890</v>
      </c>
      <c r="AF322" s="1509" t="s">
        <v>1890</v>
      </c>
      <c r="AG322" s="1509" t="s">
        <v>1890</v>
      </c>
      <c r="AH322" s="1509" t="s">
        <v>1890</v>
      </c>
      <c r="AI322" s="1509" t="s">
        <v>1890</v>
      </c>
      <c r="AJ322" s="1509" t="s">
        <v>1890</v>
      </c>
      <c r="AK322" s="1509" t="s">
        <v>1890</v>
      </c>
      <c r="AL322" s="1509" t="s">
        <v>1890</v>
      </c>
      <c r="AM322" s="1509" t="s">
        <v>1890</v>
      </c>
      <c r="AN322" s="1509" t="s">
        <v>1890</v>
      </c>
      <c r="AO322" s="1509" t="s">
        <v>1890</v>
      </c>
      <c r="AP322" s="1509" t="s">
        <v>1890</v>
      </c>
      <c r="AQ322" s="1509" t="s">
        <v>1890</v>
      </c>
      <c r="AR322" s="1509" t="s">
        <v>1890</v>
      </c>
      <c r="AS322" s="1509" t="s">
        <v>1890</v>
      </c>
      <c r="AT322" s="1509" t="s">
        <v>1890</v>
      </c>
      <c r="AU322" s="1509" t="s">
        <v>1890</v>
      </c>
      <c r="AV322" s="1509" t="s">
        <v>1890</v>
      </c>
      <c r="AW322" s="1509" t="s">
        <v>1890</v>
      </c>
      <c r="AX322" s="1509" t="s">
        <v>1890</v>
      </c>
      <c r="AY322" s="1509" t="s">
        <v>1890</v>
      </c>
      <c r="AZ322" s="1509" t="s">
        <v>1890</v>
      </c>
      <c r="BA322" s="1509" t="s">
        <v>1890</v>
      </c>
      <c r="BB322" s="1509" t="s">
        <v>1890</v>
      </c>
      <c r="BC322" s="1509" t="s">
        <v>1890</v>
      </c>
      <c r="BD322" s="1509" t="s">
        <v>1890</v>
      </c>
      <c r="BE322" s="1509" t="s">
        <v>1890</v>
      </c>
      <c r="BF322" s="1509" t="s">
        <v>1890</v>
      </c>
      <c r="BG322" s="1509" t="s">
        <v>1890</v>
      </c>
      <c r="BH322" s="1509" t="s">
        <v>1890</v>
      </c>
      <c r="BI322" s="1509" t="s">
        <v>1890</v>
      </c>
      <c r="BJ322" s="1509" t="s">
        <v>1890</v>
      </c>
      <c r="BK322" s="1509" t="s">
        <v>1890</v>
      </c>
      <c r="BL322" s="1509" t="s">
        <v>1890</v>
      </c>
      <c r="BM322" s="1509" t="s">
        <v>1890</v>
      </c>
      <c r="BN322" s="1509" t="s">
        <v>1890</v>
      </c>
      <c r="BO322" s="1509" t="s">
        <v>1890</v>
      </c>
      <c r="BP322" s="1509" t="s">
        <v>1890</v>
      </c>
      <c r="BQ322" s="1509" t="s">
        <v>1890</v>
      </c>
      <c r="BR322" s="1509" t="s">
        <v>1890</v>
      </c>
      <c r="BS322" s="1509" t="s">
        <v>1890</v>
      </c>
      <c r="BT322" s="1509" t="s">
        <v>1890</v>
      </c>
      <c r="BU322" s="1509" t="s">
        <v>1890</v>
      </c>
      <c r="BV322" s="1509" t="s">
        <v>1890</v>
      </c>
      <c r="BW322" s="1509" t="s">
        <v>1890</v>
      </c>
      <c r="BX322" s="1509" t="s">
        <v>1890</v>
      </c>
      <c r="BY322" s="1509" t="s">
        <v>1890</v>
      </c>
      <c r="BZ322" s="1509" t="s">
        <v>1890</v>
      </c>
      <c r="CA322" s="1509" t="s">
        <v>1890</v>
      </c>
      <c r="CB322" s="1509" t="s">
        <v>1890</v>
      </c>
      <c r="CC322" s="1509" t="s">
        <v>1890</v>
      </c>
      <c r="CD322" s="1509" t="s">
        <v>1890</v>
      </c>
      <c r="CE322" s="1509" t="s">
        <v>1890</v>
      </c>
      <c r="CF322" s="1509" t="s">
        <v>1890</v>
      </c>
      <c r="CG322" s="1509" t="s">
        <v>1890</v>
      </c>
      <c r="CH322" s="1509" t="s">
        <v>1890</v>
      </c>
      <c r="CI322" s="1509" t="s">
        <v>1890</v>
      </c>
      <c r="CJ322" s="1509" t="s">
        <v>1890</v>
      </c>
      <c r="CK322" s="1509" t="s">
        <v>1890</v>
      </c>
      <c r="CL322" s="1509" t="s">
        <v>1890</v>
      </c>
      <c r="CM322" s="1509" t="s">
        <v>1890</v>
      </c>
      <c r="CN322" s="1509" t="s">
        <v>1890</v>
      </c>
      <c r="CO322" s="1509" t="s">
        <v>1890</v>
      </c>
      <c r="CP322" s="1510" t="s">
        <v>1890</v>
      </c>
      <c r="CQ322" s="1508" t="s">
        <v>1890</v>
      </c>
      <c r="CR322" s="1508" t="s">
        <v>1890</v>
      </c>
      <c r="CS322" s="1508" t="s">
        <v>1890</v>
      </c>
      <c r="CT322" s="1508" t="s">
        <v>1890</v>
      </c>
      <c r="CU322" s="1508" t="s">
        <v>1890</v>
      </c>
      <c r="CV322" s="1508" t="s">
        <v>1890</v>
      </c>
      <c r="CW322" s="1508" t="s">
        <v>1890</v>
      </c>
      <c r="CX322" s="1508" t="s">
        <v>1890</v>
      </c>
      <c r="CY322" s="1508" t="s">
        <v>1890</v>
      </c>
      <c r="CZ322" s="1508" t="s">
        <v>1890</v>
      </c>
      <c r="DA322" s="1508" t="s">
        <v>1890</v>
      </c>
      <c r="DB322" s="1508" t="s">
        <v>1890</v>
      </c>
      <c r="DC322" s="1508" t="s">
        <v>1890</v>
      </c>
      <c r="DD322" s="1508" t="s">
        <v>1890</v>
      </c>
      <c r="DE322" s="1508" t="s">
        <v>1890</v>
      </c>
      <c r="DF322" s="1508" t="s">
        <v>1890</v>
      </c>
      <c r="DG322" s="1508" t="s">
        <v>1890</v>
      </c>
      <c r="DH322" s="1508" t="s">
        <v>1890</v>
      </c>
      <c r="DI322" s="1508" t="s">
        <v>1890</v>
      </c>
      <c r="DJ322" s="1508" t="s">
        <v>1890</v>
      </c>
      <c r="DK322" s="1508" t="s">
        <v>1890</v>
      </c>
      <c r="DL322" s="1508" t="s">
        <v>1890</v>
      </c>
      <c r="DM322" s="1508" t="s">
        <v>1890</v>
      </c>
      <c r="DN322" s="1508" t="s">
        <v>1890</v>
      </c>
      <c r="DO322" s="1508" t="s">
        <v>1890</v>
      </c>
      <c r="DP322" s="1508" t="s">
        <v>1890</v>
      </c>
      <c r="DQ322" s="1508" t="s">
        <v>1890</v>
      </c>
      <c r="DR322" s="1508" t="s">
        <v>1890</v>
      </c>
      <c r="DS322" s="1508" t="s">
        <v>1890</v>
      </c>
      <c r="DT322" s="1233" t="s">
        <v>1890</v>
      </c>
      <c r="DU322" s="1233" t="s">
        <v>1890</v>
      </c>
      <c r="DV322" s="1233" t="s">
        <v>1890</v>
      </c>
      <c r="DW322" s="1233" t="s">
        <v>1890</v>
      </c>
      <c r="DX322" s="1233" t="s">
        <v>1890</v>
      </c>
      <c r="DY322" s="1233" t="s">
        <v>1890</v>
      </c>
    </row>
    <row r="323" spans="2:129" x14ac:dyDescent="0.25">
      <c r="B323" s="1668"/>
      <c r="C323" s="1505" t="s">
        <v>1632</v>
      </c>
      <c r="D323" s="1439" t="s">
        <v>1764</v>
      </c>
      <c r="E323" s="1267" t="s">
        <v>812</v>
      </c>
      <c r="F323" s="1438" t="s">
        <v>1890</v>
      </c>
      <c r="G323" s="1438" t="s">
        <v>1890</v>
      </c>
      <c r="H323" s="1439" t="s">
        <v>84</v>
      </c>
      <c r="I323" s="1476" t="s">
        <v>1890</v>
      </c>
      <c r="J323" s="1477" t="s">
        <v>1890</v>
      </c>
      <c r="K323" s="1477" t="s">
        <v>1890</v>
      </c>
      <c r="L323" s="1477" t="s">
        <v>1890</v>
      </c>
      <c r="M323" s="1477" t="s">
        <v>1890</v>
      </c>
      <c r="N323" s="1509" t="s">
        <v>1890</v>
      </c>
      <c r="O323" s="1509">
        <v>4.9043944218013266E-2</v>
      </c>
      <c r="P323" s="1509">
        <v>4.9043944218013266E-2</v>
      </c>
      <c r="Q323" s="1509">
        <v>4.9043944218013266E-2</v>
      </c>
      <c r="R323" s="1509">
        <v>4.9043944218013266E-2</v>
      </c>
      <c r="S323" s="1509">
        <v>4.9043944218013266E-2</v>
      </c>
      <c r="T323" s="1509">
        <v>4.9515192551586353E-2</v>
      </c>
      <c r="U323" s="1509">
        <v>4.9986440885159439E-2</v>
      </c>
      <c r="V323" s="1509">
        <v>5.0457689218732518E-2</v>
      </c>
      <c r="W323" s="1509">
        <v>5.0928937552305605E-2</v>
      </c>
      <c r="X323" s="1509">
        <v>5.1400185885878698E-2</v>
      </c>
      <c r="Y323" s="1509">
        <v>5.1871434219451777E-2</v>
      </c>
      <c r="Z323" s="1509">
        <v>5.2342682553024864E-2</v>
      </c>
      <c r="AA323" s="1509">
        <v>5.2813930886597943E-2</v>
      </c>
      <c r="AB323" s="1509">
        <v>5.3285179220171029E-2</v>
      </c>
      <c r="AC323" s="1509">
        <v>5.3756427553744116E-2</v>
      </c>
      <c r="AD323" s="1509">
        <v>5.4227675887317195E-2</v>
      </c>
      <c r="AE323" s="1509">
        <v>5.4698924220890281E-2</v>
      </c>
      <c r="AF323" s="1509">
        <v>5.5170172554463368E-2</v>
      </c>
      <c r="AG323" s="1509">
        <v>5.5641420888036447E-2</v>
      </c>
      <c r="AH323" s="1509">
        <v>5.6112669221609533E-2</v>
      </c>
      <c r="AI323" s="1509">
        <v>5.6583917555182613E-2</v>
      </c>
      <c r="AJ323" s="1509">
        <v>5.7055165888755699E-2</v>
      </c>
      <c r="AK323" s="1509">
        <v>5.7526414222328785E-2</v>
      </c>
      <c r="AL323" s="1509">
        <v>5.7997662555901865E-2</v>
      </c>
      <c r="AM323" s="1509">
        <v>5.8468910889474951E-2</v>
      </c>
      <c r="AN323" s="1509">
        <v>5.8507293106689055E-2</v>
      </c>
      <c r="AO323" s="1509">
        <v>5.8545675323903146E-2</v>
      </c>
      <c r="AP323" s="1509">
        <v>5.858405754111725E-2</v>
      </c>
      <c r="AQ323" s="1509">
        <v>5.8622439758331341E-2</v>
      </c>
      <c r="AR323" s="1509">
        <v>5.8660821975545438E-2</v>
      </c>
      <c r="AS323" s="1509">
        <v>5.8699204192759535E-2</v>
      </c>
      <c r="AT323" s="1509">
        <v>5.8737586409973633E-2</v>
      </c>
      <c r="AU323" s="1509">
        <v>5.877596862718773E-2</v>
      </c>
      <c r="AV323" s="1509">
        <v>5.8814350844401828E-2</v>
      </c>
      <c r="AW323" s="1509">
        <v>5.8852733061615925E-2</v>
      </c>
      <c r="AX323" s="1509">
        <v>5.8891115278830022E-2</v>
      </c>
      <c r="AY323" s="1509">
        <v>5.892949749604412E-2</v>
      </c>
      <c r="AZ323" s="1509">
        <v>5.8967879713258217E-2</v>
      </c>
      <c r="BA323" s="1509">
        <v>5.9006261930472315E-2</v>
      </c>
      <c r="BB323" s="1509">
        <v>5.9044644147686412E-2</v>
      </c>
      <c r="BC323" s="1509">
        <v>5.9083026364900509E-2</v>
      </c>
      <c r="BD323" s="1509">
        <v>5.9121408582114607E-2</v>
      </c>
      <c r="BE323" s="1509">
        <v>5.9159790799328704E-2</v>
      </c>
      <c r="BF323" s="1509">
        <v>5.9198173016542802E-2</v>
      </c>
      <c r="BG323" s="1509">
        <v>5.9236555233756892E-2</v>
      </c>
      <c r="BH323" s="1509">
        <v>5.9274937450970996E-2</v>
      </c>
      <c r="BI323" s="1509">
        <v>5.9313319668185087E-2</v>
      </c>
      <c r="BJ323" s="1509">
        <v>5.9351701885399191E-2</v>
      </c>
      <c r="BK323" s="1509">
        <v>5.9390084102613289E-2</v>
      </c>
      <c r="BL323" s="1509">
        <v>5.9428466319827386E-2</v>
      </c>
      <c r="BM323" s="1509">
        <v>5.9466848537041483E-2</v>
      </c>
      <c r="BN323" s="1509">
        <v>5.9505230754255581E-2</v>
      </c>
      <c r="BO323" s="1509">
        <v>5.9543612971469678E-2</v>
      </c>
      <c r="BP323" s="1509">
        <v>5.9581995188683776E-2</v>
      </c>
      <c r="BQ323" s="1509">
        <v>5.9620377405897873E-2</v>
      </c>
      <c r="BR323" s="1509">
        <v>5.965875962311197E-2</v>
      </c>
      <c r="BS323" s="1509">
        <v>5.9697141840326068E-2</v>
      </c>
      <c r="BT323" s="1509">
        <v>5.9735524057540165E-2</v>
      </c>
      <c r="BU323" s="1509">
        <v>5.9773906274754263E-2</v>
      </c>
      <c r="BV323" s="1509">
        <v>5.9812288491968353E-2</v>
      </c>
      <c r="BW323" s="1509">
        <v>5.9850670709182457E-2</v>
      </c>
      <c r="BX323" s="1509">
        <v>5.9889052926396548E-2</v>
      </c>
      <c r="BY323" s="1509">
        <v>5.9927435143610652E-2</v>
      </c>
      <c r="BZ323" s="1509">
        <v>5.9965817360824743E-2</v>
      </c>
      <c r="CA323" s="1509">
        <v>6.0004199578038847E-2</v>
      </c>
      <c r="CB323" s="1509">
        <v>6.0042581795252938E-2</v>
      </c>
      <c r="CC323" s="1509">
        <v>6.0080964012467042E-2</v>
      </c>
      <c r="CD323" s="1509">
        <v>6.0119346229681132E-2</v>
      </c>
      <c r="CE323" s="1509">
        <v>6.0157728446895237E-2</v>
      </c>
      <c r="CF323" s="1509">
        <v>6.0196110664109327E-2</v>
      </c>
      <c r="CG323" s="1509">
        <v>6.0234492881323431E-2</v>
      </c>
      <c r="CH323" s="1509">
        <v>6.0272875098537529E-2</v>
      </c>
      <c r="CI323" s="1509">
        <v>6.0311257315751626E-2</v>
      </c>
      <c r="CJ323" s="1509">
        <v>6.0349639532965724E-2</v>
      </c>
      <c r="CK323" s="1509">
        <v>6.0388021750179821E-2</v>
      </c>
      <c r="CL323" s="1509" t="s">
        <v>1890</v>
      </c>
      <c r="CM323" s="1509" t="s">
        <v>1890</v>
      </c>
      <c r="CN323" s="1509" t="s">
        <v>1890</v>
      </c>
      <c r="CO323" s="1509" t="s">
        <v>1890</v>
      </c>
      <c r="CP323" s="1510" t="s">
        <v>1890</v>
      </c>
      <c r="CQ323" s="1508" t="s">
        <v>1890</v>
      </c>
      <c r="CR323" s="1508" t="s">
        <v>1890</v>
      </c>
      <c r="CS323" s="1508" t="s">
        <v>1890</v>
      </c>
      <c r="CT323" s="1508" t="s">
        <v>1890</v>
      </c>
      <c r="CU323" s="1508" t="s">
        <v>1890</v>
      </c>
      <c r="CV323" s="1508" t="s">
        <v>1890</v>
      </c>
      <c r="CW323" s="1508" t="s">
        <v>1890</v>
      </c>
      <c r="CX323" s="1508" t="s">
        <v>1890</v>
      </c>
      <c r="CY323" s="1508" t="s">
        <v>1890</v>
      </c>
      <c r="CZ323" s="1508" t="s">
        <v>1890</v>
      </c>
      <c r="DA323" s="1508" t="s">
        <v>1890</v>
      </c>
      <c r="DB323" s="1508" t="s">
        <v>1890</v>
      </c>
      <c r="DC323" s="1508" t="s">
        <v>1890</v>
      </c>
      <c r="DD323" s="1508" t="s">
        <v>1890</v>
      </c>
      <c r="DE323" s="1508" t="s">
        <v>1890</v>
      </c>
      <c r="DF323" s="1508" t="s">
        <v>1890</v>
      </c>
      <c r="DG323" s="1508" t="s">
        <v>1890</v>
      </c>
      <c r="DH323" s="1508" t="s">
        <v>1890</v>
      </c>
      <c r="DI323" s="1508" t="s">
        <v>1890</v>
      </c>
      <c r="DJ323" s="1508" t="s">
        <v>1890</v>
      </c>
      <c r="DK323" s="1508" t="s">
        <v>1890</v>
      </c>
      <c r="DL323" s="1508" t="s">
        <v>1890</v>
      </c>
      <c r="DM323" s="1508" t="s">
        <v>1890</v>
      </c>
      <c r="DN323" s="1508" t="s">
        <v>1890</v>
      </c>
      <c r="DO323" s="1508" t="s">
        <v>1890</v>
      </c>
      <c r="DP323" s="1508" t="s">
        <v>1890</v>
      </c>
      <c r="DQ323" s="1508" t="s">
        <v>1890</v>
      </c>
      <c r="DR323" s="1508" t="s">
        <v>1890</v>
      </c>
      <c r="DS323" s="1508" t="s">
        <v>1890</v>
      </c>
      <c r="DT323" s="1233" t="s">
        <v>1890</v>
      </c>
      <c r="DU323" s="1233" t="s">
        <v>1890</v>
      </c>
      <c r="DV323" s="1233" t="s">
        <v>1890</v>
      </c>
      <c r="DW323" s="1233" t="s">
        <v>1890</v>
      </c>
      <c r="DX323" s="1233" t="s">
        <v>1890</v>
      </c>
      <c r="DY323" s="1233" t="s">
        <v>1890</v>
      </c>
    </row>
    <row r="324" spans="2:129" x14ac:dyDescent="0.25">
      <c r="B324" s="1668"/>
      <c r="C324" s="1505" t="s">
        <v>1632</v>
      </c>
      <c r="D324" s="1439" t="s">
        <v>1764</v>
      </c>
      <c r="E324" s="1267" t="s">
        <v>813</v>
      </c>
      <c r="F324" s="1438" t="s">
        <v>1890</v>
      </c>
      <c r="G324" s="1438" t="s">
        <v>1890</v>
      </c>
      <c r="H324" s="1439" t="s">
        <v>84</v>
      </c>
      <c r="I324" s="1476" t="s">
        <v>1890</v>
      </c>
      <c r="J324" s="1477" t="s">
        <v>1890</v>
      </c>
      <c r="K324" s="1477" t="s">
        <v>1890</v>
      </c>
      <c r="L324" s="1477" t="s">
        <v>1890</v>
      </c>
      <c r="M324" s="1477" t="s">
        <v>1890</v>
      </c>
      <c r="N324" s="1509" t="s">
        <v>1890</v>
      </c>
      <c r="O324" s="1509" t="s">
        <v>1890</v>
      </c>
      <c r="P324" s="1509" t="s">
        <v>1890</v>
      </c>
      <c r="Q324" s="1509" t="s">
        <v>1890</v>
      </c>
      <c r="R324" s="1509" t="s">
        <v>1890</v>
      </c>
      <c r="S324" s="1509" t="s">
        <v>1890</v>
      </c>
      <c r="T324" s="1509" t="s">
        <v>1890</v>
      </c>
      <c r="U324" s="1509" t="s">
        <v>1890</v>
      </c>
      <c r="V324" s="1509" t="s">
        <v>1890</v>
      </c>
      <c r="W324" s="1509" t="s">
        <v>1890</v>
      </c>
      <c r="X324" s="1509" t="s">
        <v>1890</v>
      </c>
      <c r="Y324" s="1509" t="s">
        <v>1890</v>
      </c>
      <c r="Z324" s="1509" t="s">
        <v>1890</v>
      </c>
      <c r="AA324" s="1509" t="s">
        <v>1890</v>
      </c>
      <c r="AB324" s="1509" t="s">
        <v>1890</v>
      </c>
      <c r="AC324" s="1509" t="s">
        <v>1890</v>
      </c>
      <c r="AD324" s="1509" t="s">
        <v>1890</v>
      </c>
      <c r="AE324" s="1509" t="s">
        <v>1890</v>
      </c>
      <c r="AF324" s="1509" t="s">
        <v>1890</v>
      </c>
      <c r="AG324" s="1509" t="s">
        <v>1890</v>
      </c>
      <c r="AH324" s="1509" t="s">
        <v>1890</v>
      </c>
      <c r="AI324" s="1509" t="s">
        <v>1890</v>
      </c>
      <c r="AJ324" s="1509" t="s">
        <v>1890</v>
      </c>
      <c r="AK324" s="1509" t="s">
        <v>1890</v>
      </c>
      <c r="AL324" s="1509" t="s">
        <v>1890</v>
      </c>
      <c r="AM324" s="1509" t="s">
        <v>1890</v>
      </c>
      <c r="AN324" s="1509" t="s">
        <v>1890</v>
      </c>
      <c r="AO324" s="1509" t="s">
        <v>1890</v>
      </c>
      <c r="AP324" s="1509" t="s">
        <v>1890</v>
      </c>
      <c r="AQ324" s="1509" t="s">
        <v>1890</v>
      </c>
      <c r="AR324" s="1509" t="s">
        <v>1890</v>
      </c>
      <c r="AS324" s="1509" t="s">
        <v>1890</v>
      </c>
      <c r="AT324" s="1509" t="s">
        <v>1890</v>
      </c>
      <c r="AU324" s="1509" t="s">
        <v>1890</v>
      </c>
      <c r="AV324" s="1509" t="s">
        <v>1890</v>
      </c>
      <c r="AW324" s="1509" t="s">
        <v>1890</v>
      </c>
      <c r="AX324" s="1509" t="s">
        <v>1890</v>
      </c>
      <c r="AY324" s="1509" t="s">
        <v>1890</v>
      </c>
      <c r="AZ324" s="1509" t="s">
        <v>1890</v>
      </c>
      <c r="BA324" s="1509" t="s">
        <v>1890</v>
      </c>
      <c r="BB324" s="1509" t="s">
        <v>1890</v>
      </c>
      <c r="BC324" s="1509" t="s">
        <v>1890</v>
      </c>
      <c r="BD324" s="1509" t="s">
        <v>1890</v>
      </c>
      <c r="BE324" s="1509" t="s">
        <v>1890</v>
      </c>
      <c r="BF324" s="1509" t="s">
        <v>1890</v>
      </c>
      <c r="BG324" s="1509" t="s">
        <v>1890</v>
      </c>
      <c r="BH324" s="1509" t="s">
        <v>1890</v>
      </c>
      <c r="BI324" s="1509" t="s">
        <v>1890</v>
      </c>
      <c r="BJ324" s="1509" t="s">
        <v>1890</v>
      </c>
      <c r="BK324" s="1509" t="s">
        <v>1890</v>
      </c>
      <c r="BL324" s="1509" t="s">
        <v>1890</v>
      </c>
      <c r="BM324" s="1509" t="s">
        <v>1890</v>
      </c>
      <c r="BN324" s="1509" t="s">
        <v>1890</v>
      </c>
      <c r="BO324" s="1509" t="s">
        <v>1890</v>
      </c>
      <c r="BP324" s="1509" t="s">
        <v>1890</v>
      </c>
      <c r="BQ324" s="1509" t="s">
        <v>1890</v>
      </c>
      <c r="BR324" s="1509" t="s">
        <v>1890</v>
      </c>
      <c r="BS324" s="1509" t="s">
        <v>1890</v>
      </c>
      <c r="BT324" s="1509" t="s">
        <v>1890</v>
      </c>
      <c r="BU324" s="1509" t="s">
        <v>1890</v>
      </c>
      <c r="BV324" s="1509" t="s">
        <v>1890</v>
      </c>
      <c r="BW324" s="1509" t="s">
        <v>1890</v>
      </c>
      <c r="BX324" s="1509" t="s">
        <v>1890</v>
      </c>
      <c r="BY324" s="1509" t="s">
        <v>1890</v>
      </c>
      <c r="BZ324" s="1509" t="s">
        <v>1890</v>
      </c>
      <c r="CA324" s="1509" t="s">
        <v>1890</v>
      </c>
      <c r="CB324" s="1509" t="s">
        <v>1890</v>
      </c>
      <c r="CC324" s="1509" t="s">
        <v>1890</v>
      </c>
      <c r="CD324" s="1509" t="s">
        <v>1890</v>
      </c>
      <c r="CE324" s="1509" t="s">
        <v>1890</v>
      </c>
      <c r="CF324" s="1509" t="s">
        <v>1890</v>
      </c>
      <c r="CG324" s="1509" t="s">
        <v>1890</v>
      </c>
      <c r="CH324" s="1509" t="s">
        <v>1890</v>
      </c>
      <c r="CI324" s="1509" t="s">
        <v>1890</v>
      </c>
      <c r="CJ324" s="1509" t="s">
        <v>1890</v>
      </c>
      <c r="CK324" s="1509" t="s">
        <v>1890</v>
      </c>
      <c r="CL324" s="1509" t="s">
        <v>1890</v>
      </c>
      <c r="CM324" s="1509" t="s">
        <v>1890</v>
      </c>
      <c r="CN324" s="1509" t="s">
        <v>1890</v>
      </c>
      <c r="CO324" s="1509" t="s">
        <v>1890</v>
      </c>
      <c r="CP324" s="1510" t="s">
        <v>1890</v>
      </c>
      <c r="CQ324" s="1508" t="s">
        <v>1890</v>
      </c>
      <c r="CR324" s="1508" t="s">
        <v>1890</v>
      </c>
      <c r="CS324" s="1508" t="s">
        <v>1890</v>
      </c>
      <c r="CT324" s="1508" t="s">
        <v>1890</v>
      </c>
      <c r="CU324" s="1508" t="s">
        <v>1890</v>
      </c>
      <c r="CV324" s="1508" t="s">
        <v>1890</v>
      </c>
      <c r="CW324" s="1508" t="s">
        <v>1890</v>
      </c>
      <c r="CX324" s="1508" t="s">
        <v>1890</v>
      </c>
      <c r="CY324" s="1508" t="s">
        <v>1890</v>
      </c>
      <c r="CZ324" s="1508" t="s">
        <v>1890</v>
      </c>
      <c r="DA324" s="1508" t="s">
        <v>1890</v>
      </c>
      <c r="DB324" s="1508" t="s">
        <v>1890</v>
      </c>
      <c r="DC324" s="1508" t="s">
        <v>1890</v>
      </c>
      <c r="DD324" s="1508" t="s">
        <v>1890</v>
      </c>
      <c r="DE324" s="1508" t="s">
        <v>1890</v>
      </c>
      <c r="DF324" s="1508" t="s">
        <v>1890</v>
      </c>
      <c r="DG324" s="1508" t="s">
        <v>1890</v>
      </c>
      <c r="DH324" s="1508" t="s">
        <v>1890</v>
      </c>
      <c r="DI324" s="1508" t="s">
        <v>1890</v>
      </c>
      <c r="DJ324" s="1508" t="s">
        <v>1890</v>
      </c>
      <c r="DK324" s="1508" t="s">
        <v>1890</v>
      </c>
      <c r="DL324" s="1508" t="s">
        <v>1890</v>
      </c>
      <c r="DM324" s="1508" t="s">
        <v>1890</v>
      </c>
      <c r="DN324" s="1508" t="s">
        <v>1890</v>
      </c>
      <c r="DO324" s="1508" t="s">
        <v>1890</v>
      </c>
      <c r="DP324" s="1508" t="s">
        <v>1890</v>
      </c>
      <c r="DQ324" s="1508" t="s">
        <v>1890</v>
      </c>
      <c r="DR324" s="1508" t="s">
        <v>1890</v>
      </c>
      <c r="DS324" s="1508" t="s">
        <v>1890</v>
      </c>
      <c r="DT324" s="1233" t="s">
        <v>1890</v>
      </c>
      <c r="DU324" s="1233" t="s">
        <v>1890</v>
      </c>
      <c r="DV324" s="1233" t="s">
        <v>1890</v>
      </c>
      <c r="DW324" s="1233" t="s">
        <v>1890</v>
      </c>
      <c r="DX324" s="1233" t="s">
        <v>1890</v>
      </c>
      <c r="DY324" s="1233" t="s">
        <v>1890</v>
      </c>
    </row>
    <row r="325" spans="2:129" x14ac:dyDescent="0.25">
      <c r="B325" s="1668"/>
      <c r="C325" s="1505" t="s">
        <v>1632</v>
      </c>
      <c r="D325" s="1439" t="s">
        <v>1764</v>
      </c>
      <c r="E325" s="1267" t="s">
        <v>831</v>
      </c>
      <c r="F325" s="1438" t="s">
        <v>1890</v>
      </c>
      <c r="G325" s="1438" t="s">
        <v>1890</v>
      </c>
      <c r="H325" s="1439" t="s">
        <v>84</v>
      </c>
      <c r="I325" s="1476" t="s">
        <v>1890</v>
      </c>
      <c r="J325" s="1477" t="s">
        <v>1890</v>
      </c>
      <c r="K325" s="1477" t="s">
        <v>1890</v>
      </c>
      <c r="L325" s="1477" t="s">
        <v>1890</v>
      </c>
      <c r="M325" s="1477" t="s">
        <v>1890</v>
      </c>
      <c r="N325" s="1509" t="s">
        <v>1890</v>
      </c>
      <c r="O325" s="1509">
        <v>3.5000000000000003E-2</v>
      </c>
      <c r="P325" s="1509">
        <v>3.5000000000000003E-2</v>
      </c>
      <c r="Q325" s="1509">
        <v>3.5000000000000003E-2</v>
      </c>
      <c r="R325" s="1509">
        <v>3.5000000000000003E-2</v>
      </c>
      <c r="S325" s="1509">
        <v>3.5000000000000003E-2</v>
      </c>
      <c r="T325" s="1509">
        <v>3.5000000000000003E-2</v>
      </c>
      <c r="U325" s="1509">
        <v>3.5000000000000003E-2</v>
      </c>
      <c r="V325" s="1509">
        <v>3.5000000000000003E-2</v>
      </c>
      <c r="W325" s="1509">
        <v>3.5000000000000003E-2</v>
      </c>
      <c r="X325" s="1509">
        <v>3.5000000000000003E-2</v>
      </c>
      <c r="Y325" s="1509">
        <v>3.5000000000000003E-2</v>
      </c>
      <c r="Z325" s="1509">
        <v>3.5000000000000003E-2</v>
      </c>
      <c r="AA325" s="1509">
        <v>3.5000000000000003E-2</v>
      </c>
      <c r="AB325" s="1509">
        <v>3.5000000000000003E-2</v>
      </c>
      <c r="AC325" s="1509">
        <v>3.5000000000000003E-2</v>
      </c>
      <c r="AD325" s="1509">
        <v>3.5000000000000003E-2</v>
      </c>
      <c r="AE325" s="1509">
        <v>3.5000000000000003E-2</v>
      </c>
      <c r="AF325" s="1509">
        <v>3.5000000000000003E-2</v>
      </c>
      <c r="AG325" s="1509">
        <v>3.5000000000000003E-2</v>
      </c>
      <c r="AH325" s="1509">
        <v>3.5000000000000003E-2</v>
      </c>
      <c r="AI325" s="1509">
        <v>3.5000000000000003E-2</v>
      </c>
      <c r="AJ325" s="1509">
        <v>3.5000000000000003E-2</v>
      </c>
      <c r="AK325" s="1509">
        <v>3.5000000000000003E-2</v>
      </c>
      <c r="AL325" s="1509">
        <v>3.5000000000000003E-2</v>
      </c>
      <c r="AM325" s="1509">
        <v>3.5000000000000003E-2</v>
      </c>
      <c r="AN325" s="1509">
        <v>3.5000000000000003E-2</v>
      </c>
      <c r="AO325" s="1509">
        <v>3.5000000000000003E-2</v>
      </c>
      <c r="AP325" s="1509">
        <v>3.5000000000000003E-2</v>
      </c>
      <c r="AQ325" s="1509">
        <v>3.5000000000000003E-2</v>
      </c>
      <c r="AR325" s="1509">
        <v>3.5000000000000003E-2</v>
      </c>
      <c r="AS325" s="1509">
        <v>0.03</v>
      </c>
      <c r="AT325" s="1509">
        <v>0.03</v>
      </c>
      <c r="AU325" s="1509">
        <v>0.03</v>
      </c>
      <c r="AV325" s="1509">
        <v>0.03</v>
      </c>
      <c r="AW325" s="1509">
        <v>0.03</v>
      </c>
      <c r="AX325" s="1509">
        <v>0.03</v>
      </c>
      <c r="AY325" s="1509">
        <v>0.03</v>
      </c>
      <c r="AZ325" s="1509">
        <v>0.03</v>
      </c>
      <c r="BA325" s="1509">
        <v>0.03</v>
      </c>
      <c r="BB325" s="1509">
        <v>0.03</v>
      </c>
      <c r="BC325" s="1509">
        <v>0.03</v>
      </c>
      <c r="BD325" s="1509">
        <v>0.03</v>
      </c>
      <c r="BE325" s="1509">
        <v>0.03</v>
      </c>
      <c r="BF325" s="1509">
        <v>0.03</v>
      </c>
      <c r="BG325" s="1509">
        <v>0.03</v>
      </c>
      <c r="BH325" s="1509">
        <v>0.03</v>
      </c>
      <c r="BI325" s="1509">
        <v>0.03</v>
      </c>
      <c r="BJ325" s="1509">
        <v>0.03</v>
      </c>
      <c r="BK325" s="1509">
        <v>0.03</v>
      </c>
      <c r="BL325" s="1509">
        <v>0.03</v>
      </c>
      <c r="BM325" s="1509">
        <v>0.03</v>
      </c>
      <c r="BN325" s="1509">
        <v>0.03</v>
      </c>
      <c r="BO325" s="1509">
        <v>0.03</v>
      </c>
      <c r="BP325" s="1509">
        <v>0.03</v>
      </c>
      <c r="BQ325" s="1509">
        <v>0.03</v>
      </c>
      <c r="BR325" s="1509">
        <v>0.03</v>
      </c>
      <c r="BS325" s="1509">
        <v>0.03</v>
      </c>
      <c r="BT325" s="1509">
        <v>0.03</v>
      </c>
      <c r="BU325" s="1509">
        <v>0.03</v>
      </c>
      <c r="BV325" s="1509">
        <v>0.03</v>
      </c>
      <c r="BW325" s="1509">
        <v>0.03</v>
      </c>
      <c r="BX325" s="1509">
        <v>0.03</v>
      </c>
      <c r="BY325" s="1509">
        <v>0.03</v>
      </c>
      <c r="BZ325" s="1509">
        <v>0.03</v>
      </c>
      <c r="CA325" s="1509">
        <v>0.03</v>
      </c>
      <c r="CB325" s="1509">
        <v>0.03</v>
      </c>
      <c r="CC325" s="1509">
        <v>0.03</v>
      </c>
      <c r="CD325" s="1509">
        <v>0.03</v>
      </c>
      <c r="CE325" s="1509">
        <v>0.03</v>
      </c>
      <c r="CF325" s="1509">
        <v>0.03</v>
      </c>
      <c r="CG325" s="1509">
        <v>0.03</v>
      </c>
      <c r="CH325" s="1509">
        <v>0.03</v>
      </c>
      <c r="CI325" s="1509">
        <v>0.03</v>
      </c>
      <c r="CJ325" s="1509">
        <v>0.03</v>
      </c>
      <c r="CK325" s="1509">
        <v>0.03</v>
      </c>
      <c r="CL325" s="1509">
        <v>2.5000000000000001E-2</v>
      </c>
      <c r="CM325" s="1509">
        <v>2.5000000000000001E-2</v>
      </c>
      <c r="CN325" s="1509">
        <v>2.5000000000000001E-2</v>
      </c>
      <c r="CO325" s="1509">
        <v>2.5000000000000001E-2</v>
      </c>
      <c r="CP325" s="1510">
        <v>2.5000000000000001E-2</v>
      </c>
      <c r="CQ325" s="1508" t="s">
        <v>1890</v>
      </c>
      <c r="CR325" s="1508" t="s">
        <v>1890</v>
      </c>
      <c r="CS325" s="1508" t="s">
        <v>1890</v>
      </c>
      <c r="CT325" s="1508" t="s">
        <v>1890</v>
      </c>
      <c r="CU325" s="1508" t="s">
        <v>1890</v>
      </c>
      <c r="CV325" s="1508" t="s">
        <v>1890</v>
      </c>
      <c r="CW325" s="1508" t="s">
        <v>1890</v>
      </c>
      <c r="CX325" s="1508" t="s">
        <v>1890</v>
      </c>
      <c r="CY325" s="1508" t="s">
        <v>1890</v>
      </c>
      <c r="CZ325" s="1508" t="s">
        <v>1890</v>
      </c>
      <c r="DA325" s="1508" t="s">
        <v>1890</v>
      </c>
      <c r="DB325" s="1508" t="s">
        <v>1890</v>
      </c>
      <c r="DC325" s="1508" t="s">
        <v>1890</v>
      </c>
      <c r="DD325" s="1508" t="s">
        <v>1890</v>
      </c>
      <c r="DE325" s="1508" t="s">
        <v>1890</v>
      </c>
      <c r="DF325" s="1508" t="s">
        <v>1890</v>
      </c>
      <c r="DG325" s="1508" t="s">
        <v>1890</v>
      </c>
      <c r="DH325" s="1508" t="s">
        <v>1890</v>
      </c>
      <c r="DI325" s="1508" t="s">
        <v>1890</v>
      </c>
      <c r="DJ325" s="1508" t="s">
        <v>1890</v>
      </c>
      <c r="DK325" s="1508" t="s">
        <v>1890</v>
      </c>
      <c r="DL325" s="1508" t="s">
        <v>1890</v>
      </c>
      <c r="DM325" s="1508" t="s">
        <v>1890</v>
      </c>
      <c r="DN325" s="1508" t="s">
        <v>1890</v>
      </c>
      <c r="DO325" s="1508" t="s">
        <v>1890</v>
      </c>
      <c r="DP325" s="1508" t="s">
        <v>1890</v>
      </c>
      <c r="DQ325" s="1508" t="s">
        <v>1890</v>
      </c>
      <c r="DR325" s="1508" t="s">
        <v>1890</v>
      </c>
      <c r="DS325" s="1508" t="s">
        <v>1890</v>
      </c>
      <c r="DT325" s="1233" t="s">
        <v>1890</v>
      </c>
      <c r="DU325" s="1233" t="s">
        <v>1890</v>
      </c>
      <c r="DV325" s="1233" t="s">
        <v>1890</v>
      </c>
      <c r="DW325" s="1233" t="s">
        <v>1890</v>
      </c>
      <c r="DX325" s="1233" t="s">
        <v>1890</v>
      </c>
      <c r="DY325" s="1233" t="s">
        <v>1890</v>
      </c>
    </row>
    <row r="326" spans="2:129" x14ac:dyDescent="0.25">
      <c r="B326" s="1668"/>
      <c r="C326" s="1505" t="s">
        <v>1632</v>
      </c>
      <c r="D326" s="1439" t="s">
        <v>1764</v>
      </c>
      <c r="E326" s="1267" t="s">
        <v>814</v>
      </c>
      <c r="F326" s="1438" t="s">
        <v>1890</v>
      </c>
      <c r="G326" s="1438" t="s">
        <v>1890</v>
      </c>
      <c r="H326" s="1439" t="s">
        <v>84</v>
      </c>
      <c r="I326" s="1476" t="s">
        <v>1890</v>
      </c>
      <c r="J326" s="1477" t="s">
        <v>1890</v>
      </c>
      <c r="K326" s="1477" t="s">
        <v>1890</v>
      </c>
      <c r="L326" s="1477" t="s">
        <v>1890</v>
      </c>
      <c r="M326" s="1477" t="s">
        <v>1890</v>
      </c>
      <c r="N326" s="1509" t="s">
        <v>1890</v>
      </c>
      <c r="O326" s="1509">
        <v>0.96618357487922713</v>
      </c>
      <c r="P326" s="1509">
        <v>0.93351070036640305</v>
      </c>
      <c r="Q326" s="1509">
        <v>0.90194270566802237</v>
      </c>
      <c r="R326" s="1509">
        <v>0.87144222769857238</v>
      </c>
      <c r="S326" s="1509">
        <v>0.84197316685852408</v>
      </c>
      <c r="T326" s="1509">
        <v>0.81350064430775282</v>
      </c>
      <c r="U326" s="1509">
        <v>0.78599096068381924</v>
      </c>
      <c r="V326" s="1509">
        <v>0.75941155621625056</v>
      </c>
      <c r="W326" s="1509">
        <v>0.73373097218961414</v>
      </c>
      <c r="X326" s="1509">
        <v>0.70891881370977217</v>
      </c>
      <c r="Y326" s="1509">
        <v>0.68494571372924851</v>
      </c>
      <c r="Z326" s="1509">
        <v>0.66178329828912907</v>
      </c>
      <c r="AA326" s="1509">
        <v>0.63940415293635666</v>
      </c>
      <c r="AB326" s="1509">
        <v>0.61778179027667313</v>
      </c>
      <c r="AC326" s="1509">
        <v>0.59689061862480497</v>
      </c>
      <c r="AD326" s="1509">
        <v>0.57670591171478747</v>
      </c>
      <c r="AE326" s="1509">
        <v>0.55720377943457733</v>
      </c>
      <c r="AF326" s="1509">
        <v>0.53836113955031628</v>
      </c>
      <c r="AG326" s="1509">
        <v>0.520155690386779</v>
      </c>
      <c r="AH326" s="1509">
        <v>0.50256588443167061</v>
      </c>
      <c r="AI326" s="1509">
        <v>0.48557090283253201</v>
      </c>
      <c r="AJ326" s="1509">
        <v>0.46915063075606961</v>
      </c>
      <c r="AK326" s="1509">
        <v>0.45328563358074364</v>
      </c>
      <c r="AL326" s="1509">
        <v>0.43795713389443836</v>
      </c>
      <c r="AM326" s="1509">
        <v>0.42314698926998878</v>
      </c>
      <c r="AN326" s="1509">
        <v>0.40883767079225974</v>
      </c>
      <c r="AO326" s="1509">
        <v>0.39501224231136212</v>
      </c>
      <c r="AP326" s="1509">
        <v>0.38165434039745133</v>
      </c>
      <c r="AQ326" s="1509">
        <v>0.36874815497338298</v>
      </c>
      <c r="AR326" s="1509">
        <v>0.35627841060230242</v>
      </c>
      <c r="AS326" s="1509">
        <v>0.3459013695167984</v>
      </c>
      <c r="AT326" s="1509">
        <v>0.33582657234640623</v>
      </c>
      <c r="AU326" s="1509">
        <v>0.32604521587029728</v>
      </c>
      <c r="AV326" s="1509">
        <v>0.31654875327213333</v>
      </c>
      <c r="AW326" s="1509">
        <v>0.30732888667197411</v>
      </c>
      <c r="AX326" s="1509">
        <v>0.29837755987570302</v>
      </c>
      <c r="AY326" s="1509">
        <v>0.28968695133563405</v>
      </c>
      <c r="AZ326" s="1509">
        <v>0.28124946731614947</v>
      </c>
      <c r="BA326" s="1509">
        <v>0.27305773525839755</v>
      </c>
      <c r="BB326" s="1509">
        <v>0.26510459733825009</v>
      </c>
      <c r="BC326" s="1509">
        <v>0.25738310421189325</v>
      </c>
      <c r="BD326" s="1509">
        <v>0.24988650894358566</v>
      </c>
      <c r="BE326" s="1509">
        <v>0.24260826111027742</v>
      </c>
      <c r="BF326" s="1509">
        <v>0.23554200107793916</v>
      </c>
      <c r="BG326" s="1509">
        <v>0.22868155444460117</v>
      </c>
      <c r="BH326" s="1509">
        <v>0.22202092664524387</v>
      </c>
      <c r="BI326" s="1509">
        <v>0.215554297713829</v>
      </c>
      <c r="BJ326" s="1509">
        <v>0.20927601719789227</v>
      </c>
      <c r="BK326" s="1509">
        <v>0.20318059922125464</v>
      </c>
      <c r="BL326" s="1509">
        <v>0.19726271769053846</v>
      </c>
      <c r="BM326" s="1509">
        <v>0.19151720164129948</v>
      </c>
      <c r="BN326" s="1509">
        <v>0.18593903071970824</v>
      </c>
      <c r="BO326" s="1509">
        <v>0.18052333079583327</v>
      </c>
      <c r="BP326" s="1509">
        <v>0.17526536970469248</v>
      </c>
      <c r="BQ326" s="1509">
        <v>0.17016055311135189</v>
      </c>
      <c r="BR326" s="1509">
        <v>0.16520442049645817</v>
      </c>
      <c r="BS326" s="1509">
        <v>0.16039264125869726</v>
      </c>
      <c r="BT326" s="1509">
        <v>0.15572101093077401</v>
      </c>
      <c r="BU326" s="1509">
        <v>0.15118544750560586</v>
      </c>
      <c r="BV326" s="1509">
        <v>0.14678198786952024</v>
      </c>
      <c r="BW326" s="1509">
        <v>0.14250678433934003</v>
      </c>
      <c r="BX326" s="1509">
        <v>0.13835610130033013</v>
      </c>
      <c r="BY326" s="1509">
        <v>0.13432631194206807</v>
      </c>
      <c r="BZ326" s="1509">
        <v>0.13041389508938647</v>
      </c>
      <c r="CA326" s="1509">
        <v>0.12661543212561796</v>
      </c>
      <c r="CB326" s="1509">
        <v>0.12292760400545433</v>
      </c>
      <c r="CC326" s="1509">
        <v>0.11934718835481004</v>
      </c>
      <c r="CD326" s="1509">
        <v>0.11587105665515537</v>
      </c>
      <c r="CE326" s="1509">
        <v>0.11249617150985959</v>
      </c>
      <c r="CF326" s="1509">
        <v>0.10921958399015494</v>
      </c>
      <c r="CG326" s="1509">
        <v>0.10603843105840287</v>
      </c>
      <c r="CH326" s="1509">
        <v>0.10294993306641054</v>
      </c>
      <c r="CI326" s="1509">
        <v>9.9951391326612168E-2</v>
      </c>
      <c r="CJ326" s="1509">
        <v>9.7040185753992411E-2</v>
      </c>
      <c r="CK326" s="1509">
        <v>9.4213772576691654E-2</v>
      </c>
      <c r="CL326" s="1509">
        <v>9.1915875684577236E-2</v>
      </c>
      <c r="CM326" s="1509">
        <v>8.9674025058124135E-2</v>
      </c>
      <c r="CN326" s="1509">
        <v>8.7486853715243049E-2</v>
      </c>
      <c r="CO326" s="1509">
        <v>8.5353028014871282E-2</v>
      </c>
      <c r="CP326" s="1510">
        <v>8.3271246843776875E-2</v>
      </c>
      <c r="CQ326" s="1508" t="s">
        <v>1890</v>
      </c>
      <c r="CR326" s="1508" t="s">
        <v>1890</v>
      </c>
      <c r="CS326" s="1508" t="s">
        <v>1890</v>
      </c>
      <c r="CT326" s="1508" t="s">
        <v>1890</v>
      </c>
      <c r="CU326" s="1508" t="s">
        <v>1890</v>
      </c>
      <c r="CV326" s="1508" t="s">
        <v>1890</v>
      </c>
      <c r="CW326" s="1508" t="s">
        <v>1890</v>
      </c>
      <c r="CX326" s="1508" t="s">
        <v>1890</v>
      </c>
      <c r="CY326" s="1508" t="s">
        <v>1890</v>
      </c>
      <c r="CZ326" s="1508" t="s">
        <v>1890</v>
      </c>
      <c r="DA326" s="1508" t="s">
        <v>1890</v>
      </c>
      <c r="DB326" s="1508" t="s">
        <v>1890</v>
      </c>
      <c r="DC326" s="1508" t="s">
        <v>1890</v>
      </c>
      <c r="DD326" s="1508" t="s">
        <v>1890</v>
      </c>
      <c r="DE326" s="1508" t="s">
        <v>1890</v>
      </c>
      <c r="DF326" s="1508" t="s">
        <v>1890</v>
      </c>
      <c r="DG326" s="1508" t="s">
        <v>1890</v>
      </c>
      <c r="DH326" s="1508" t="s">
        <v>1890</v>
      </c>
      <c r="DI326" s="1508" t="s">
        <v>1890</v>
      </c>
      <c r="DJ326" s="1508" t="s">
        <v>1890</v>
      </c>
      <c r="DK326" s="1508" t="s">
        <v>1890</v>
      </c>
      <c r="DL326" s="1508" t="s">
        <v>1890</v>
      </c>
      <c r="DM326" s="1508" t="s">
        <v>1890</v>
      </c>
      <c r="DN326" s="1508" t="s">
        <v>1890</v>
      </c>
      <c r="DO326" s="1508" t="s">
        <v>1890</v>
      </c>
      <c r="DP326" s="1508" t="s">
        <v>1890</v>
      </c>
      <c r="DQ326" s="1508" t="s">
        <v>1890</v>
      </c>
      <c r="DR326" s="1508" t="s">
        <v>1890</v>
      </c>
      <c r="DS326" s="1508" t="s">
        <v>1890</v>
      </c>
      <c r="DT326" s="1233" t="s">
        <v>1890</v>
      </c>
      <c r="DU326" s="1233" t="s">
        <v>1890</v>
      </c>
      <c r="DV326" s="1233" t="s">
        <v>1890</v>
      </c>
      <c r="DW326" s="1233" t="s">
        <v>1890</v>
      </c>
      <c r="DX326" s="1233" t="s">
        <v>1890</v>
      </c>
      <c r="DY326" s="1233" t="s">
        <v>1890</v>
      </c>
    </row>
    <row r="327" spans="2:129" x14ac:dyDescent="0.25">
      <c r="B327" s="1668"/>
      <c r="C327" s="1505" t="s">
        <v>1632</v>
      </c>
      <c r="D327" s="1439" t="s">
        <v>1764</v>
      </c>
      <c r="E327" s="1267" t="s">
        <v>815</v>
      </c>
      <c r="F327" s="1438" t="s">
        <v>816</v>
      </c>
      <c r="G327" s="1438" t="s">
        <v>1890</v>
      </c>
      <c r="H327" s="1439" t="s">
        <v>817</v>
      </c>
      <c r="I327" s="1476" t="s">
        <v>1890</v>
      </c>
      <c r="J327" s="1477" t="s">
        <v>1890</v>
      </c>
      <c r="K327" s="1477" t="s">
        <v>1890</v>
      </c>
      <c r="L327" s="1477" t="s">
        <v>1890</v>
      </c>
      <c r="M327" s="1477" t="s">
        <v>1890</v>
      </c>
      <c r="N327" s="1509" t="s">
        <v>1890</v>
      </c>
      <c r="O327" s="1509" t="s">
        <v>1890</v>
      </c>
      <c r="P327" s="1509" t="s">
        <v>1890</v>
      </c>
      <c r="Q327" s="1509" t="s">
        <v>1890</v>
      </c>
      <c r="R327" s="1509" t="s">
        <v>1890</v>
      </c>
      <c r="S327" s="1509" t="s">
        <v>1890</v>
      </c>
      <c r="T327" s="1509" t="s">
        <v>1890</v>
      </c>
      <c r="U327" s="1509" t="s">
        <v>1890</v>
      </c>
      <c r="V327" s="1509" t="s">
        <v>1890</v>
      </c>
      <c r="W327" s="1509" t="s">
        <v>1890</v>
      </c>
      <c r="X327" s="1509" t="s">
        <v>1890</v>
      </c>
      <c r="Y327" s="1509" t="s">
        <v>1890</v>
      </c>
      <c r="Z327" s="1509" t="s">
        <v>1890</v>
      </c>
      <c r="AA327" s="1509" t="s">
        <v>1890</v>
      </c>
      <c r="AB327" s="1509" t="s">
        <v>1890</v>
      </c>
      <c r="AC327" s="1509" t="s">
        <v>1890</v>
      </c>
      <c r="AD327" s="1509" t="s">
        <v>1890</v>
      </c>
      <c r="AE327" s="1509" t="s">
        <v>1890</v>
      </c>
      <c r="AF327" s="1509" t="s">
        <v>1890</v>
      </c>
      <c r="AG327" s="1509" t="s">
        <v>1890</v>
      </c>
      <c r="AH327" s="1509" t="s">
        <v>1890</v>
      </c>
      <c r="AI327" s="1509" t="s">
        <v>1890</v>
      </c>
      <c r="AJ327" s="1509" t="s">
        <v>1890</v>
      </c>
      <c r="AK327" s="1509" t="s">
        <v>1890</v>
      </c>
      <c r="AL327" s="1509" t="s">
        <v>1890</v>
      </c>
      <c r="AM327" s="1509" t="s">
        <v>1890</v>
      </c>
      <c r="AN327" s="1509" t="s">
        <v>1890</v>
      </c>
      <c r="AO327" s="1509" t="s">
        <v>1890</v>
      </c>
      <c r="AP327" s="1509" t="s">
        <v>1890</v>
      </c>
      <c r="AQ327" s="1509" t="s">
        <v>1890</v>
      </c>
      <c r="AR327" s="1509" t="s">
        <v>1890</v>
      </c>
      <c r="AS327" s="1509" t="s">
        <v>1890</v>
      </c>
      <c r="AT327" s="1509" t="s">
        <v>1890</v>
      </c>
      <c r="AU327" s="1509" t="s">
        <v>1890</v>
      </c>
      <c r="AV327" s="1509" t="s">
        <v>1890</v>
      </c>
      <c r="AW327" s="1509" t="s">
        <v>1890</v>
      </c>
      <c r="AX327" s="1509" t="s">
        <v>1890</v>
      </c>
      <c r="AY327" s="1509" t="s">
        <v>1890</v>
      </c>
      <c r="AZ327" s="1509" t="s">
        <v>1890</v>
      </c>
      <c r="BA327" s="1509" t="s">
        <v>1890</v>
      </c>
      <c r="BB327" s="1509" t="s">
        <v>1890</v>
      </c>
      <c r="BC327" s="1509" t="s">
        <v>1890</v>
      </c>
      <c r="BD327" s="1509" t="s">
        <v>1890</v>
      </c>
      <c r="BE327" s="1509" t="s">
        <v>1890</v>
      </c>
      <c r="BF327" s="1509" t="s">
        <v>1890</v>
      </c>
      <c r="BG327" s="1509" t="s">
        <v>1890</v>
      </c>
      <c r="BH327" s="1509" t="s">
        <v>1890</v>
      </c>
      <c r="BI327" s="1509" t="s">
        <v>1890</v>
      </c>
      <c r="BJ327" s="1509" t="s">
        <v>1890</v>
      </c>
      <c r="BK327" s="1509" t="s">
        <v>1890</v>
      </c>
      <c r="BL327" s="1509" t="s">
        <v>1890</v>
      </c>
      <c r="BM327" s="1509" t="s">
        <v>1890</v>
      </c>
      <c r="BN327" s="1509" t="s">
        <v>1890</v>
      </c>
      <c r="BO327" s="1509" t="s">
        <v>1890</v>
      </c>
      <c r="BP327" s="1509" t="s">
        <v>1890</v>
      </c>
      <c r="BQ327" s="1509" t="s">
        <v>1890</v>
      </c>
      <c r="BR327" s="1509" t="s">
        <v>1890</v>
      </c>
      <c r="BS327" s="1509" t="s">
        <v>1890</v>
      </c>
      <c r="BT327" s="1509" t="s">
        <v>1890</v>
      </c>
      <c r="BU327" s="1509" t="s">
        <v>1890</v>
      </c>
      <c r="BV327" s="1509" t="s">
        <v>1890</v>
      </c>
      <c r="BW327" s="1509" t="s">
        <v>1890</v>
      </c>
      <c r="BX327" s="1509" t="s">
        <v>1890</v>
      </c>
      <c r="BY327" s="1509" t="s">
        <v>1890</v>
      </c>
      <c r="BZ327" s="1509" t="s">
        <v>1890</v>
      </c>
      <c r="CA327" s="1509" t="s">
        <v>1890</v>
      </c>
      <c r="CB327" s="1509" t="s">
        <v>1890</v>
      </c>
      <c r="CC327" s="1509" t="s">
        <v>1890</v>
      </c>
      <c r="CD327" s="1509" t="s">
        <v>1890</v>
      </c>
      <c r="CE327" s="1509" t="s">
        <v>1890</v>
      </c>
      <c r="CF327" s="1509" t="s">
        <v>1890</v>
      </c>
      <c r="CG327" s="1509" t="s">
        <v>1890</v>
      </c>
      <c r="CH327" s="1509" t="s">
        <v>1890</v>
      </c>
      <c r="CI327" s="1509" t="s">
        <v>1890</v>
      </c>
      <c r="CJ327" s="1509" t="s">
        <v>1890</v>
      </c>
      <c r="CK327" s="1509" t="s">
        <v>1890</v>
      </c>
      <c r="CL327" s="1509" t="s">
        <v>1890</v>
      </c>
      <c r="CM327" s="1509" t="s">
        <v>1890</v>
      </c>
      <c r="CN327" s="1509" t="s">
        <v>1890</v>
      </c>
      <c r="CO327" s="1509" t="s">
        <v>1890</v>
      </c>
      <c r="CP327" s="1510" t="s">
        <v>1890</v>
      </c>
      <c r="CQ327" s="1508" t="s">
        <v>1890</v>
      </c>
      <c r="CR327" s="1508" t="s">
        <v>1890</v>
      </c>
      <c r="CS327" s="1508" t="s">
        <v>1890</v>
      </c>
      <c r="CT327" s="1508" t="s">
        <v>1890</v>
      </c>
      <c r="CU327" s="1508" t="s">
        <v>1890</v>
      </c>
      <c r="CV327" s="1508" t="s">
        <v>1890</v>
      </c>
      <c r="CW327" s="1508" t="s">
        <v>1890</v>
      </c>
      <c r="CX327" s="1508" t="s">
        <v>1890</v>
      </c>
      <c r="CY327" s="1508" t="s">
        <v>1890</v>
      </c>
      <c r="CZ327" s="1508" t="s">
        <v>1890</v>
      </c>
      <c r="DA327" s="1508" t="s">
        <v>1890</v>
      </c>
      <c r="DB327" s="1508" t="s">
        <v>1890</v>
      </c>
      <c r="DC327" s="1508" t="s">
        <v>1890</v>
      </c>
      <c r="DD327" s="1508" t="s">
        <v>1890</v>
      </c>
      <c r="DE327" s="1508" t="s">
        <v>1890</v>
      </c>
      <c r="DF327" s="1508" t="s">
        <v>1890</v>
      </c>
      <c r="DG327" s="1508" t="s">
        <v>1890</v>
      </c>
      <c r="DH327" s="1508" t="s">
        <v>1890</v>
      </c>
      <c r="DI327" s="1508" t="s">
        <v>1890</v>
      </c>
      <c r="DJ327" s="1508" t="s">
        <v>1890</v>
      </c>
      <c r="DK327" s="1508" t="s">
        <v>1890</v>
      </c>
      <c r="DL327" s="1508" t="s">
        <v>1890</v>
      </c>
      <c r="DM327" s="1508" t="s">
        <v>1890</v>
      </c>
      <c r="DN327" s="1508" t="s">
        <v>1890</v>
      </c>
      <c r="DO327" s="1508" t="s">
        <v>1890</v>
      </c>
      <c r="DP327" s="1508" t="s">
        <v>1890</v>
      </c>
      <c r="DQ327" s="1508" t="s">
        <v>1890</v>
      </c>
      <c r="DR327" s="1508" t="s">
        <v>1890</v>
      </c>
      <c r="DS327" s="1508" t="s">
        <v>1890</v>
      </c>
      <c r="DT327" s="1233" t="s">
        <v>1890</v>
      </c>
      <c r="DU327" s="1233" t="s">
        <v>1890</v>
      </c>
      <c r="DV327" s="1233" t="s">
        <v>1890</v>
      </c>
      <c r="DW327" s="1233" t="s">
        <v>1890</v>
      </c>
      <c r="DX327" s="1233" t="s">
        <v>1890</v>
      </c>
      <c r="DY327" s="1233" t="s">
        <v>1890</v>
      </c>
    </row>
    <row r="328" spans="2:129" x14ac:dyDescent="0.25">
      <c r="B328" s="1668"/>
      <c r="C328" s="1505" t="s">
        <v>1632</v>
      </c>
      <c r="D328" s="1439" t="s">
        <v>1764</v>
      </c>
      <c r="E328" s="1267" t="s">
        <v>815</v>
      </c>
      <c r="F328" s="1438" t="s">
        <v>818</v>
      </c>
      <c r="G328" s="1438" t="s">
        <v>1890</v>
      </c>
      <c r="H328" s="1439" t="s">
        <v>817</v>
      </c>
      <c r="I328" s="1476" t="s">
        <v>1890</v>
      </c>
      <c r="J328" s="1477" t="s">
        <v>1890</v>
      </c>
      <c r="K328" s="1477" t="s">
        <v>1890</v>
      </c>
      <c r="L328" s="1477" t="s">
        <v>1890</v>
      </c>
      <c r="M328" s="1477" t="s">
        <v>1890</v>
      </c>
      <c r="N328" s="1509" t="s">
        <v>1890</v>
      </c>
      <c r="O328" s="1509" t="s">
        <v>1890</v>
      </c>
      <c r="P328" s="1509" t="s">
        <v>1890</v>
      </c>
      <c r="Q328" s="1509" t="s">
        <v>1890</v>
      </c>
      <c r="R328" s="1509" t="s">
        <v>1890</v>
      </c>
      <c r="S328" s="1509" t="s">
        <v>1890</v>
      </c>
      <c r="T328" s="1509" t="s">
        <v>1890</v>
      </c>
      <c r="U328" s="1509" t="s">
        <v>1890</v>
      </c>
      <c r="V328" s="1509" t="s">
        <v>1890</v>
      </c>
      <c r="W328" s="1509" t="s">
        <v>1890</v>
      </c>
      <c r="X328" s="1509" t="s">
        <v>1890</v>
      </c>
      <c r="Y328" s="1509" t="s">
        <v>1890</v>
      </c>
      <c r="Z328" s="1509" t="s">
        <v>1890</v>
      </c>
      <c r="AA328" s="1509" t="s">
        <v>1890</v>
      </c>
      <c r="AB328" s="1509" t="s">
        <v>1890</v>
      </c>
      <c r="AC328" s="1509" t="s">
        <v>1890</v>
      </c>
      <c r="AD328" s="1509" t="s">
        <v>1890</v>
      </c>
      <c r="AE328" s="1509" t="s">
        <v>1890</v>
      </c>
      <c r="AF328" s="1509" t="s">
        <v>1890</v>
      </c>
      <c r="AG328" s="1509" t="s">
        <v>1890</v>
      </c>
      <c r="AH328" s="1509" t="s">
        <v>1890</v>
      </c>
      <c r="AI328" s="1509" t="s">
        <v>1890</v>
      </c>
      <c r="AJ328" s="1509" t="s">
        <v>1890</v>
      </c>
      <c r="AK328" s="1509" t="s">
        <v>1890</v>
      </c>
      <c r="AL328" s="1509" t="s">
        <v>1890</v>
      </c>
      <c r="AM328" s="1509" t="s">
        <v>1890</v>
      </c>
      <c r="AN328" s="1509" t="s">
        <v>1890</v>
      </c>
      <c r="AO328" s="1509" t="s">
        <v>1890</v>
      </c>
      <c r="AP328" s="1509" t="s">
        <v>1890</v>
      </c>
      <c r="AQ328" s="1509" t="s">
        <v>1890</v>
      </c>
      <c r="AR328" s="1509" t="s">
        <v>1890</v>
      </c>
      <c r="AS328" s="1509" t="s">
        <v>1890</v>
      </c>
      <c r="AT328" s="1509" t="s">
        <v>1890</v>
      </c>
      <c r="AU328" s="1509" t="s">
        <v>1890</v>
      </c>
      <c r="AV328" s="1509" t="s">
        <v>1890</v>
      </c>
      <c r="AW328" s="1509" t="s">
        <v>1890</v>
      </c>
      <c r="AX328" s="1509" t="s">
        <v>1890</v>
      </c>
      <c r="AY328" s="1509" t="s">
        <v>1890</v>
      </c>
      <c r="AZ328" s="1509" t="s">
        <v>1890</v>
      </c>
      <c r="BA328" s="1509" t="s">
        <v>1890</v>
      </c>
      <c r="BB328" s="1509" t="s">
        <v>1890</v>
      </c>
      <c r="BC328" s="1509" t="s">
        <v>1890</v>
      </c>
      <c r="BD328" s="1509" t="s">
        <v>1890</v>
      </c>
      <c r="BE328" s="1509" t="s">
        <v>1890</v>
      </c>
      <c r="BF328" s="1509" t="s">
        <v>1890</v>
      </c>
      <c r="BG328" s="1509" t="s">
        <v>1890</v>
      </c>
      <c r="BH328" s="1509" t="s">
        <v>1890</v>
      </c>
      <c r="BI328" s="1509" t="s">
        <v>1890</v>
      </c>
      <c r="BJ328" s="1509" t="s">
        <v>1890</v>
      </c>
      <c r="BK328" s="1509" t="s">
        <v>1890</v>
      </c>
      <c r="BL328" s="1509" t="s">
        <v>1890</v>
      </c>
      <c r="BM328" s="1509" t="s">
        <v>1890</v>
      </c>
      <c r="BN328" s="1509" t="s">
        <v>1890</v>
      </c>
      <c r="BO328" s="1509" t="s">
        <v>1890</v>
      </c>
      <c r="BP328" s="1509" t="s">
        <v>1890</v>
      </c>
      <c r="BQ328" s="1509" t="s">
        <v>1890</v>
      </c>
      <c r="BR328" s="1509" t="s">
        <v>1890</v>
      </c>
      <c r="BS328" s="1509" t="s">
        <v>1890</v>
      </c>
      <c r="BT328" s="1509" t="s">
        <v>1890</v>
      </c>
      <c r="BU328" s="1509" t="s">
        <v>1890</v>
      </c>
      <c r="BV328" s="1509" t="s">
        <v>1890</v>
      </c>
      <c r="BW328" s="1509" t="s">
        <v>1890</v>
      </c>
      <c r="BX328" s="1509" t="s">
        <v>1890</v>
      </c>
      <c r="BY328" s="1509" t="s">
        <v>1890</v>
      </c>
      <c r="BZ328" s="1509" t="s">
        <v>1890</v>
      </c>
      <c r="CA328" s="1509" t="s">
        <v>1890</v>
      </c>
      <c r="CB328" s="1509" t="s">
        <v>1890</v>
      </c>
      <c r="CC328" s="1509" t="s">
        <v>1890</v>
      </c>
      <c r="CD328" s="1509" t="s">
        <v>1890</v>
      </c>
      <c r="CE328" s="1509" t="s">
        <v>1890</v>
      </c>
      <c r="CF328" s="1509" t="s">
        <v>1890</v>
      </c>
      <c r="CG328" s="1509" t="s">
        <v>1890</v>
      </c>
      <c r="CH328" s="1509" t="s">
        <v>1890</v>
      </c>
      <c r="CI328" s="1509" t="s">
        <v>1890</v>
      </c>
      <c r="CJ328" s="1509" t="s">
        <v>1890</v>
      </c>
      <c r="CK328" s="1509" t="s">
        <v>1890</v>
      </c>
      <c r="CL328" s="1509" t="s">
        <v>1890</v>
      </c>
      <c r="CM328" s="1509" t="s">
        <v>1890</v>
      </c>
      <c r="CN328" s="1509" t="s">
        <v>1890</v>
      </c>
      <c r="CO328" s="1509" t="s">
        <v>1890</v>
      </c>
      <c r="CP328" s="1510" t="s">
        <v>1890</v>
      </c>
      <c r="CQ328" s="1508" t="s">
        <v>1890</v>
      </c>
      <c r="CR328" s="1508" t="s">
        <v>1890</v>
      </c>
      <c r="CS328" s="1508" t="s">
        <v>1890</v>
      </c>
      <c r="CT328" s="1508" t="s">
        <v>1890</v>
      </c>
      <c r="CU328" s="1508" t="s">
        <v>1890</v>
      </c>
      <c r="CV328" s="1508" t="s">
        <v>1890</v>
      </c>
      <c r="CW328" s="1508" t="s">
        <v>1890</v>
      </c>
      <c r="CX328" s="1508" t="s">
        <v>1890</v>
      </c>
      <c r="CY328" s="1508" t="s">
        <v>1890</v>
      </c>
      <c r="CZ328" s="1508" t="s">
        <v>1890</v>
      </c>
      <c r="DA328" s="1508" t="s">
        <v>1890</v>
      </c>
      <c r="DB328" s="1508" t="s">
        <v>1890</v>
      </c>
      <c r="DC328" s="1508" t="s">
        <v>1890</v>
      </c>
      <c r="DD328" s="1508" t="s">
        <v>1890</v>
      </c>
      <c r="DE328" s="1508" t="s">
        <v>1890</v>
      </c>
      <c r="DF328" s="1508" t="s">
        <v>1890</v>
      </c>
      <c r="DG328" s="1508" t="s">
        <v>1890</v>
      </c>
      <c r="DH328" s="1508" t="s">
        <v>1890</v>
      </c>
      <c r="DI328" s="1508" t="s">
        <v>1890</v>
      </c>
      <c r="DJ328" s="1508" t="s">
        <v>1890</v>
      </c>
      <c r="DK328" s="1508" t="s">
        <v>1890</v>
      </c>
      <c r="DL328" s="1508" t="s">
        <v>1890</v>
      </c>
      <c r="DM328" s="1508" t="s">
        <v>1890</v>
      </c>
      <c r="DN328" s="1508" t="s">
        <v>1890</v>
      </c>
      <c r="DO328" s="1508" t="s">
        <v>1890</v>
      </c>
      <c r="DP328" s="1508" t="s">
        <v>1890</v>
      </c>
      <c r="DQ328" s="1508" t="s">
        <v>1890</v>
      </c>
      <c r="DR328" s="1508" t="s">
        <v>1890</v>
      </c>
      <c r="DS328" s="1508" t="s">
        <v>1890</v>
      </c>
      <c r="DT328" s="1233" t="s">
        <v>1890</v>
      </c>
      <c r="DU328" s="1233" t="s">
        <v>1890</v>
      </c>
      <c r="DV328" s="1233" t="s">
        <v>1890</v>
      </c>
      <c r="DW328" s="1233" t="s">
        <v>1890</v>
      </c>
      <c r="DX328" s="1233" t="s">
        <v>1890</v>
      </c>
      <c r="DY328" s="1233" t="s">
        <v>1890</v>
      </c>
    </row>
    <row r="329" spans="2:129" ht="14.4" thickBot="1" x14ac:dyDescent="0.3">
      <c r="B329" s="1668"/>
      <c r="C329" s="1505" t="s">
        <v>1632</v>
      </c>
      <c r="D329" s="1439" t="s">
        <v>1764</v>
      </c>
      <c r="E329" s="1267" t="s">
        <v>819</v>
      </c>
      <c r="F329" s="1438" t="s">
        <v>1890</v>
      </c>
      <c r="G329" s="1438" t="s">
        <v>1890</v>
      </c>
      <c r="H329" s="1439" t="s">
        <v>84</v>
      </c>
      <c r="I329" s="1476" t="s">
        <v>1890</v>
      </c>
      <c r="J329" s="1477" t="s">
        <v>1890</v>
      </c>
      <c r="K329" s="1477" t="s">
        <v>1890</v>
      </c>
      <c r="L329" s="1477" t="s">
        <v>1890</v>
      </c>
      <c r="M329" s="1477" t="s">
        <v>1890</v>
      </c>
      <c r="N329" s="1509" t="s">
        <v>1890</v>
      </c>
      <c r="O329" s="1509">
        <v>4.7385453350737461E-2</v>
      </c>
      <c r="P329" s="1509">
        <v>4.5783046715688371E-2</v>
      </c>
      <c r="Q329" s="1509">
        <v>4.4234827744626448E-2</v>
      </c>
      <c r="R329" s="1509">
        <v>4.2738964004469998E-2</v>
      </c>
      <c r="S329" s="1509">
        <v>4.1293685028473429E-2</v>
      </c>
      <c r="T329" s="1509">
        <v>4.0280641043737943E-2</v>
      </c>
      <c r="U329" s="1509">
        <v>3.9288890692491404E-2</v>
      </c>
      <c r="V329" s="1509">
        <v>3.8318152292673588E-2</v>
      </c>
      <c r="W329" s="1509">
        <v>3.7368138862837338E-2</v>
      </c>
      <c r="X329" s="1509">
        <v>3.6438558802678898E-2</v>
      </c>
      <c r="Y329" s="1509">
        <v>3.5529116533602162E-2</v>
      </c>
      <c r="Z329" s="1509">
        <v>3.4639513101241644E-2</v>
      </c>
      <c r="AA329" s="1509">
        <v>3.3769446741784441E-2</v>
      </c>
      <c r="AB329" s="1509">
        <v>3.2918613413850641E-2</v>
      </c>
      <c r="AC329" s="1509">
        <v>3.2086707297613835E-2</v>
      </c>
      <c r="AD329" s="1509">
        <v>3.127342126276926E-2</v>
      </c>
      <c r="AE329" s="1509">
        <v>3.0478447306885609E-2</v>
      </c>
      <c r="AF329" s="1509">
        <v>2.9701476965608483E-2</v>
      </c>
      <c r="AG329" s="1509">
        <v>2.8942201696117945E-2</v>
      </c>
      <c r="AH329" s="1509">
        <v>2.8200313235179977E-2</v>
      </c>
      <c r="AI329" s="1509">
        <v>2.747550393307158E-2</v>
      </c>
      <c r="AJ329" s="1509">
        <v>2.6767467064601924E-2</v>
      </c>
      <c r="AK329" s="1509">
        <v>2.6075897118396606E-2</v>
      </c>
      <c r="AL329" s="1509">
        <v>2.5400490065559566E-2</v>
      </c>
      <c r="AM329" s="1509">
        <v>2.4740943608776586E-2</v>
      </c>
      <c r="AN329" s="1509">
        <v>2.3919985438098788E-2</v>
      </c>
      <c r="AO329" s="1509">
        <v>2.3126258487327963E-2</v>
      </c>
      <c r="AP329" s="1509">
        <v>2.2358859838661437E-2</v>
      </c>
      <c r="AQ329" s="1509">
        <v>2.1616916500922973E-2</v>
      </c>
      <c r="AR329" s="1509">
        <v>2.0899584418071944E-2</v>
      </c>
      <c r="AS329" s="1509">
        <v>2.0304135119821719E-2</v>
      </c>
      <c r="AT329" s="1509">
        <v>1.9725642311962298E-2</v>
      </c>
      <c r="AU329" s="1509">
        <v>1.9163623379037244E-2</v>
      </c>
      <c r="AV329" s="1509">
        <v>1.8617609434305241E-2</v>
      </c>
      <c r="AW329" s="1509">
        <v>1.8087144929429304E-2</v>
      </c>
      <c r="AX329" s="1509">
        <v>1.7571787275256035E-2</v>
      </c>
      <c r="AY329" s="1509">
        <v>1.7071106473369901E-2</v>
      </c>
      <c r="AZ329" s="1509">
        <v>1.6584684758116652E-2</v>
      </c>
      <c r="BA329" s="1509">
        <v>1.6112116248798571E-2</v>
      </c>
      <c r="BB329" s="1509">
        <v>1.565300661175267E-2</v>
      </c>
      <c r="BC329" s="1509">
        <v>1.5206972732031225E-2</v>
      </c>
      <c r="BD329" s="1509">
        <v>1.4773642394411963E-2</v>
      </c>
      <c r="BE329" s="1509">
        <v>1.4352653973472925E-2</v>
      </c>
      <c r="BF329" s="1509">
        <v>1.3943656132474553E-2</v>
      </c>
      <c r="BG329" s="1509">
        <v>1.3546307530799001E-2</v>
      </c>
      <c r="BH329" s="1509">
        <v>1.3160276539703451E-2</v>
      </c>
      <c r="BI329" s="1509">
        <v>1.2785240966151478E-2</v>
      </c>
      <c r="BJ329" s="1509">
        <v>1.2420887784492976E-2</v>
      </c>
      <c r="BK329" s="1509">
        <v>1.2066912875769678E-2</v>
      </c>
      <c r="BL329" s="1509">
        <v>1.1723020774429783E-2</v>
      </c>
      <c r="BM329" s="1509">
        <v>1.138892442224119E-2</v>
      </c>
      <c r="BN329" s="1509">
        <v>1.1064344929198855E-2</v>
      </c>
      <c r="BO329" s="1509">
        <v>1.0749011341227689E-2</v>
      </c>
      <c r="BP329" s="1509">
        <v>1.0442660414487871E-2</v>
      </c>
      <c r="BQ329" s="1509">
        <v>1.0145036396095129E-2</v>
      </c>
      <c r="BR329" s="1509">
        <v>9.8558908110737108E-3</v>
      </c>
      <c r="BS329" s="1509">
        <v>9.5749822553649853E-3</v>
      </c>
      <c r="BT329" s="1509">
        <v>9.3020761947197259E-3</v>
      </c>
      <c r="BU329" s="1509">
        <v>9.0369447693068664E-3</v>
      </c>
      <c r="BV329" s="1509">
        <v>8.7793666038763433E-3</v>
      </c>
      <c r="BW329" s="1509">
        <v>8.5291266233183186E-3</v>
      </c>
      <c r="BX329" s="1509">
        <v>8.2860158734653529E-3</v>
      </c>
      <c r="BY329" s="1509">
        <v>8.0498313469886968E-3</v>
      </c>
      <c r="BZ329" s="1509">
        <v>7.8203758142439076E-3</v>
      </c>
      <c r="CA329" s="1509">
        <v>7.5974576589252114E-3</v>
      </c>
      <c r="CB329" s="1509">
        <v>7.3808907183919538E-3</v>
      </c>
      <c r="CC329" s="1509">
        <v>7.1704941285344673E-3</v>
      </c>
      <c r="CD329" s="1509">
        <v>6.9660921730502843E-3</v>
      </c>
      <c r="CE329" s="1509">
        <v>6.7675141370054856E-3</v>
      </c>
      <c r="CF329" s="1509">
        <v>6.5745941645593501E-3</v>
      </c>
      <c r="CG329" s="1509">
        <v>6.3871711207340734E-3</v>
      </c>
      <c r="CH329" s="1509">
        <v>6.2050884571145607E-3</v>
      </c>
      <c r="CI329" s="1509">
        <v>6.0281940813666918E-3</v>
      </c>
      <c r="CJ329" s="1509">
        <v>5.8563402304654772E-3</v>
      </c>
      <c r="CK329" s="1509">
        <v>5.6893833475277506E-3</v>
      </c>
      <c r="CL329" s="1509" t="s">
        <v>1890</v>
      </c>
      <c r="CM329" s="1509" t="s">
        <v>1890</v>
      </c>
      <c r="CN329" s="1509" t="s">
        <v>1890</v>
      </c>
      <c r="CO329" s="1509" t="s">
        <v>1890</v>
      </c>
      <c r="CP329" s="1510" t="s">
        <v>1890</v>
      </c>
      <c r="CQ329" s="1508" t="s">
        <v>1890</v>
      </c>
      <c r="CR329" s="1508" t="s">
        <v>1890</v>
      </c>
      <c r="CS329" s="1508" t="s">
        <v>1890</v>
      </c>
      <c r="CT329" s="1508" t="s">
        <v>1890</v>
      </c>
      <c r="CU329" s="1508" t="s">
        <v>1890</v>
      </c>
      <c r="CV329" s="1508" t="s">
        <v>1890</v>
      </c>
      <c r="CW329" s="1508" t="s">
        <v>1890</v>
      </c>
      <c r="CX329" s="1508" t="s">
        <v>1890</v>
      </c>
      <c r="CY329" s="1508" t="s">
        <v>1890</v>
      </c>
      <c r="CZ329" s="1508" t="s">
        <v>1890</v>
      </c>
      <c r="DA329" s="1508" t="s">
        <v>1890</v>
      </c>
      <c r="DB329" s="1508" t="s">
        <v>1890</v>
      </c>
      <c r="DC329" s="1508" t="s">
        <v>1890</v>
      </c>
      <c r="DD329" s="1508" t="s">
        <v>1890</v>
      </c>
      <c r="DE329" s="1508" t="s">
        <v>1890</v>
      </c>
      <c r="DF329" s="1508" t="s">
        <v>1890</v>
      </c>
      <c r="DG329" s="1508" t="s">
        <v>1890</v>
      </c>
      <c r="DH329" s="1508" t="s">
        <v>1890</v>
      </c>
      <c r="DI329" s="1508" t="s">
        <v>1890</v>
      </c>
      <c r="DJ329" s="1508" t="s">
        <v>1890</v>
      </c>
      <c r="DK329" s="1508" t="s">
        <v>1890</v>
      </c>
      <c r="DL329" s="1508" t="s">
        <v>1890</v>
      </c>
      <c r="DM329" s="1508" t="s">
        <v>1890</v>
      </c>
      <c r="DN329" s="1508" t="s">
        <v>1890</v>
      </c>
      <c r="DO329" s="1508" t="s">
        <v>1890</v>
      </c>
      <c r="DP329" s="1508" t="s">
        <v>1890</v>
      </c>
      <c r="DQ329" s="1508" t="s">
        <v>1890</v>
      </c>
      <c r="DR329" s="1508" t="s">
        <v>1890</v>
      </c>
      <c r="DS329" s="1508" t="s">
        <v>1890</v>
      </c>
      <c r="DT329" s="1233" t="s">
        <v>1890</v>
      </c>
      <c r="DU329" s="1233" t="s">
        <v>1890</v>
      </c>
      <c r="DV329" s="1233" t="s">
        <v>1890</v>
      </c>
      <c r="DW329" s="1233" t="s">
        <v>1890</v>
      </c>
      <c r="DX329" s="1233" t="s">
        <v>1890</v>
      </c>
      <c r="DY329" s="1233" t="s">
        <v>1890</v>
      </c>
    </row>
    <row r="330" spans="2:129" ht="14.4" thickBot="1" x14ac:dyDescent="0.3">
      <c r="B330" s="1668"/>
      <c r="C330" s="1505" t="s">
        <v>1632</v>
      </c>
      <c r="D330" s="1439" t="s">
        <v>1764</v>
      </c>
      <c r="E330" s="1267" t="s">
        <v>820</v>
      </c>
      <c r="F330" s="1438" t="s">
        <v>1890</v>
      </c>
      <c r="G330" s="1438" t="s">
        <v>1890</v>
      </c>
      <c r="H330" s="1439" t="s">
        <v>84</v>
      </c>
      <c r="I330" s="1655">
        <f>IF(SUM(N329:CP329)&lt;&gt;0,SUM(N329:CP329),"")</f>
        <v>1.4915697588254295</v>
      </c>
      <c r="J330" s="1656"/>
      <c r="K330" s="1656"/>
      <c r="L330" s="1656"/>
      <c r="M330" s="1657"/>
      <c r="N330" s="1509" t="s">
        <v>1890</v>
      </c>
      <c r="O330" s="1509" t="s">
        <v>1890</v>
      </c>
      <c r="P330" s="1509" t="s">
        <v>1890</v>
      </c>
      <c r="Q330" s="1509" t="s">
        <v>1890</v>
      </c>
      <c r="R330" s="1509" t="s">
        <v>1890</v>
      </c>
      <c r="S330" s="1509" t="s">
        <v>1890</v>
      </c>
      <c r="T330" s="1509" t="s">
        <v>1890</v>
      </c>
      <c r="U330" s="1509" t="s">
        <v>1890</v>
      </c>
      <c r="V330" s="1509" t="s">
        <v>1890</v>
      </c>
      <c r="W330" s="1509" t="s">
        <v>1890</v>
      </c>
      <c r="X330" s="1509" t="s">
        <v>1890</v>
      </c>
      <c r="Y330" s="1509" t="s">
        <v>1890</v>
      </c>
      <c r="Z330" s="1509" t="s">
        <v>1890</v>
      </c>
      <c r="AA330" s="1509" t="s">
        <v>1890</v>
      </c>
      <c r="AB330" s="1509" t="s">
        <v>1890</v>
      </c>
      <c r="AC330" s="1509" t="s">
        <v>1890</v>
      </c>
      <c r="AD330" s="1509" t="s">
        <v>1890</v>
      </c>
      <c r="AE330" s="1509" t="s">
        <v>1890</v>
      </c>
      <c r="AF330" s="1509" t="s">
        <v>1890</v>
      </c>
      <c r="AG330" s="1509" t="s">
        <v>1890</v>
      </c>
      <c r="AH330" s="1509" t="s">
        <v>1890</v>
      </c>
      <c r="AI330" s="1509" t="s">
        <v>1890</v>
      </c>
      <c r="AJ330" s="1509" t="s">
        <v>1890</v>
      </c>
      <c r="AK330" s="1509" t="s">
        <v>1890</v>
      </c>
      <c r="AL330" s="1509" t="s">
        <v>1890</v>
      </c>
      <c r="AM330" s="1509" t="s">
        <v>1890</v>
      </c>
      <c r="AN330" s="1509" t="s">
        <v>1890</v>
      </c>
      <c r="AO330" s="1509" t="s">
        <v>1890</v>
      </c>
      <c r="AP330" s="1509" t="s">
        <v>1890</v>
      </c>
      <c r="AQ330" s="1509" t="s">
        <v>1890</v>
      </c>
      <c r="AR330" s="1509" t="s">
        <v>1890</v>
      </c>
      <c r="AS330" s="1509" t="s">
        <v>1890</v>
      </c>
      <c r="AT330" s="1509" t="s">
        <v>1890</v>
      </c>
      <c r="AU330" s="1509" t="s">
        <v>1890</v>
      </c>
      <c r="AV330" s="1509" t="s">
        <v>1890</v>
      </c>
      <c r="AW330" s="1509" t="s">
        <v>1890</v>
      </c>
      <c r="AX330" s="1509" t="s">
        <v>1890</v>
      </c>
      <c r="AY330" s="1509" t="s">
        <v>1890</v>
      </c>
      <c r="AZ330" s="1509" t="s">
        <v>1890</v>
      </c>
      <c r="BA330" s="1509" t="s">
        <v>1890</v>
      </c>
      <c r="BB330" s="1509" t="s">
        <v>1890</v>
      </c>
      <c r="BC330" s="1509" t="s">
        <v>1890</v>
      </c>
      <c r="BD330" s="1509" t="s">
        <v>1890</v>
      </c>
      <c r="BE330" s="1509" t="s">
        <v>1890</v>
      </c>
      <c r="BF330" s="1509" t="s">
        <v>1890</v>
      </c>
      <c r="BG330" s="1509" t="s">
        <v>1890</v>
      </c>
      <c r="BH330" s="1509" t="s">
        <v>1890</v>
      </c>
      <c r="BI330" s="1509" t="s">
        <v>1890</v>
      </c>
      <c r="BJ330" s="1509" t="s">
        <v>1890</v>
      </c>
      <c r="BK330" s="1509" t="s">
        <v>1890</v>
      </c>
      <c r="BL330" s="1509" t="s">
        <v>1890</v>
      </c>
      <c r="BM330" s="1509" t="s">
        <v>1890</v>
      </c>
      <c r="BN330" s="1509" t="s">
        <v>1890</v>
      </c>
      <c r="BO330" s="1509" t="s">
        <v>1890</v>
      </c>
      <c r="BP330" s="1509" t="s">
        <v>1890</v>
      </c>
      <c r="BQ330" s="1509" t="s">
        <v>1890</v>
      </c>
      <c r="BR330" s="1509" t="s">
        <v>1890</v>
      </c>
      <c r="BS330" s="1509" t="s">
        <v>1890</v>
      </c>
      <c r="BT330" s="1509" t="s">
        <v>1890</v>
      </c>
      <c r="BU330" s="1509" t="s">
        <v>1890</v>
      </c>
      <c r="BV330" s="1509" t="s">
        <v>1890</v>
      </c>
      <c r="BW330" s="1509" t="s">
        <v>1890</v>
      </c>
      <c r="BX330" s="1509" t="s">
        <v>1890</v>
      </c>
      <c r="BY330" s="1509" t="s">
        <v>1890</v>
      </c>
      <c r="BZ330" s="1509" t="s">
        <v>1890</v>
      </c>
      <c r="CA330" s="1509" t="s">
        <v>1890</v>
      </c>
      <c r="CB330" s="1509" t="s">
        <v>1890</v>
      </c>
      <c r="CC330" s="1509" t="s">
        <v>1890</v>
      </c>
      <c r="CD330" s="1509" t="s">
        <v>1890</v>
      </c>
      <c r="CE330" s="1509" t="s">
        <v>1890</v>
      </c>
      <c r="CF330" s="1509" t="s">
        <v>1890</v>
      </c>
      <c r="CG330" s="1509" t="s">
        <v>1890</v>
      </c>
      <c r="CH330" s="1509" t="s">
        <v>1890</v>
      </c>
      <c r="CI330" s="1509" t="s">
        <v>1890</v>
      </c>
      <c r="CJ330" s="1509" t="s">
        <v>1890</v>
      </c>
      <c r="CK330" s="1509" t="s">
        <v>1890</v>
      </c>
      <c r="CL330" s="1509" t="s">
        <v>1890</v>
      </c>
      <c r="CM330" s="1509" t="s">
        <v>1890</v>
      </c>
      <c r="CN330" s="1509" t="s">
        <v>1890</v>
      </c>
      <c r="CO330" s="1509" t="s">
        <v>1890</v>
      </c>
      <c r="CP330" s="1510" t="s">
        <v>1890</v>
      </c>
      <c r="CQ330" s="1508" t="s">
        <v>1890</v>
      </c>
      <c r="CR330" s="1508" t="s">
        <v>1890</v>
      </c>
      <c r="CS330" s="1508" t="s">
        <v>1890</v>
      </c>
      <c r="CT330" s="1508" t="s">
        <v>1890</v>
      </c>
      <c r="CU330" s="1508" t="s">
        <v>1890</v>
      </c>
      <c r="CV330" s="1508" t="s">
        <v>1890</v>
      </c>
      <c r="CW330" s="1508" t="s">
        <v>1890</v>
      </c>
      <c r="CX330" s="1508" t="s">
        <v>1890</v>
      </c>
      <c r="CY330" s="1508" t="s">
        <v>1890</v>
      </c>
      <c r="CZ330" s="1508" t="s">
        <v>1890</v>
      </c>
      <c r="DA330" s="1508" t="s">
        <v>1890</v>
      </c>
      <c r="DB330" s="1508" t="s">
        <v>1890</v>
      </c>
      <c r="DC330" s="1508" t="s">
        <v>1890</v>
      </c>
      <c r="DD330" s="1508" t="s">
        <v>1890</v>
      </c>
      <c r="DE330" s="1508" t="s">
        <v>1890</v>
      </c>
      <c r="DF330" s="1508" t="s">
        <v>1890</v>
      </c>
      <c r="DG330" s="1508" t="s">
        <v>1890</v>
      </c>
      <c r="DH330" s="1508" t="s">
        <v>1890</v>
      </c>
      <c r="DI330" s="1508" t="s">
        <v>1890</v>
      </c>
      <c r="DJ330" s="1508" t="s">
        <v>1890</v>
      </c>
      <c r="DK330" s="1508" t="s">
        <v>1890</v>
      </c>
      <c r="DL330" s="1508" t="s">
        <v>1890</v>
      </c>
      <c r="DM330" s="1508" t="s">
        <v>1890</v>
      </c>
      <c r="DN330" s="1508" t="s">
        <v>1890</v>
      </c>
      <c r="DO330" s="1508" t="s">
        <v>1890</v>
      </c>
      <c r="DP330" s="1508" t="s">
        <v>1890</v>
      </c>
      <c r="DQ330" s="1508" t="s">
        <v>1890</v>
      </c>
      <c r="DR330" s="1508" t="s">
        <v>1890</v>
      </c>
      <c r="DS330" s="1508" t="s">
        <v>1890</v>
      </c>
      <c r="DT330" s="1233" t="s">
        <v>1890</v>
      </c>
      <c r="DU330" s="1233" t="s">
        <v>1890</v>
      </c>
      <c r="DV330" s="1233" t="s">
        <v>1890</v>
      </c>
      <c r="DW330" s="1233" t="s">
        <v>1890</v>
      </c>
      <c r="DX330" s="1233" t="s">
        <v>1890</v>
      </c>
      <c r="DY330" s="1233" t="s">
        <v>1890</v>
      </c>
    </row>
    <row r="331" spans="2:129" x14ac:dyDescent="0.25">
      <c r="B331" s="1668"/>
      <c r="C331" s="1505" t="s">
        <v>1610</v>
      </c>
      <c r="D331" s="1439" t="s">
        <v>1733</v>
      </c>
      <c r="E331" s="1267" t="s">
        <v>815</v>
      </c>
      <c r="F331" s="1438" t="s">
        <v>1890</v>
      </c>
      <c r="G331" s="1438" t="s">
        <v>1890</v>
      </c>
      <c r="H331" s="1439" t="s">
        <v>84</v>
      </c>
      <c r="I331" s="1476" t="s">
        <v>1890</v>
      </c>
      <c r="J331" s="1477" t="s">
        <v>1890</v>
      </c>
      <c r="K331" s="1477" t="s">
        <v>1890</v>
      </c>
      <c r="L331" s="1477" t="s">
        <v>1890</v>
      </c>
      <c r="M331" s="1477" t="s">
        <v>1890</v>
      </c>
      <c r="N331" s="1509" t="s">
        <v>1890</v>
      </c>
      <c r="O331" s="1509" t="s">
        <v>1890</v>
      </c>
      <c r="P331" s="1509" t="s">
        <v>1890</v>
      </c>
      <c r="Q331" s="1509" t="s">
        <v>1890</v>
      </c>
      <c r="R331" s="1509" t="s">
        <v>1890</v>
      </c>
      <c r="S331" s="1509" t="s">
        <v>1890</v>
      </c>
      <c r="T331" s="1509" t="s">
        <v>1890</v>
      </c>
      <c r="U331" s="1509" t="s">
        <v>1890</v>
      </c>
      <c r="V331" s="1509" t="s">
        <v>1890</v>
      </c>
      <c r="W331" s="1509" t="s">
        <v>1890</v>
      </c>
      <c r="X331" s="1509" t="s">
        <v>1890</v>
      </c>
      <c r="Y331" s="1509" t="s">
        <v>1890</v>
      </c>
      <c r="Z331" s="1509" t="s">
        <v>1890</v>
      </c>
      <c r="AA331" s="1509" t="s">
        <v>1890</v>
      </c>
      <c r="AB331" s="1509" t="s">
        <v>1890</v>
      </c>
      <c r="AC331" s="1509" t="s">
        <v>1890</v>
      </c>
      <c r="AD331" s="1509" t="s">
        <v>1890</v>
      </c>
      <c r="AE331" s="1509" t="s">
        <v>1890</v>
      </c>
      <c r="AF331" s="1509" t="s">
        <v>1890</v>
      </c>
      <c r="AG331" s="1509" t="s">
        <v>1890</v>
      </c>
      <c r="AH331" s="1509" t="s">
        <v>1890</v>
      </c>
      <c r="AI331" s="1509" t="s">
        <v>1890</v>
      </c>
      <c r="AJ331" s="1509" t="s">
        <v>1890</v>
      </c>
      <c r="AK331" s="1509" t="s">
        <v>1890</v>
      </c>
      <c r="AL331" s="1509" t="s">
        <v>1890</v>
      </c>
      <c r="AM331" s="1509" t="s">
        <v>1890</v>
      </c>
      <c r="AN331" s="1509" t="s">
        <v>1890</v>
      </c>
      <c r="AO331" s="1509" t="s">
        <v>1890</v>
      </c>
      <c r="AP331" s="1509" t="s">
        <v>1890</v>
      </c>
      <c r="AQ331" s="1509" t="s">
        <v>1890</v>
      </c>
      <c r="AR331" s="1509" t="s">
        <v>1890</v>
      </c>
      <c r="AS331" s="1509" t="s">
        <v>1890</v>
      </c>
      <c r="AT331" s="1509" t="s">
        <v>1890</v>
      </c>
      <c r="AU331" s="1509" t="s">
        <v>1890</v>
      </c>
      <c r="AV331" s="1509" t="s">
        <v>1890</v>
      </c>
      <c r="AW331" s="1509" t="s">
        <v>1890</v>
      </c>
      <c r="AX331" s="1509" t="s">
        <v>1890</v>
      </c>
      <c r="AY331" s="1509" t="s">
        <v>1890</v>
      </c>
      <c r="AZ331" s="1509" t="s">
        <v>1890</v>
      </c>
      <c r="BA331" s="1509" t="s">
        <v>1890</v>
      </c>
      <c r="BB331" s="1509" t="s">
        <v>1890</v>
      </c>
      <c r="BC331" s="1509" t="s">
        <v>1890</v>
      </c>
      <c r="BD331" s="1509" t="s">
        <v>1890</v>
      </c>
      <c r="BE331" s="1509" t="s">
        <v>1890</v>
      </c>
      <c r="BF331" s="1509" t="s">
        <v>1890</v>
      </c>
      <c r="BG331" s="1509" t="s">
        <v>1890</v>
      </c>
      <c r="BH331" s="1509" t="s">
        <v>1890</v>
      </c>
      <c r="BI331" s="1509" t="s">
        <v>1890</v>
      </c>
      <c r="BJ331" s="1509" t="s">
        <v>1890</v>
      </c>
      <c r="BK331" s="1509" t="s">
        <v>1890</v>
      </c>
      <c r="BL331" s="1509" t="s">
        <v>1890</v>
      </c>
      <c r="BM331" s="1509" t="s">
        <v>1890</v>
      </c>
      <c r="BN331" s="1509" t="s">
        <v>1890</v>
      </c>
      <c r="BO331" s="1509" t="s">
        <v>1890</v>
      </c>
      <c r="BP331" s="1509" t="s">
        <v>1890</v>
      </c>
      <c r="BQ331" s="1509" t="s">
        <v>1890</v>
      </c>
      <c r="BR331" s="1509" t="s">
        <v>1890</v>
      </c>
      <c r="BS331" s="1509" t="s">
        <v>1890</v>
      </c>
      <c r="BT331" s="1509" t="s">
        <v>1890</v>
      </c>
      <c r="BU331" s="1509" t="s">
        <v>1890</v>
      </c>
      <c r="BV331" s="1509" t="s">
        <v>1890</v>
      </c>
      <c r="BW331" s="1509" t="s">
        <v>1890</v>
      </c>
      <c r="BX331" s="1509" t="s">
        <v>1890</v>
      </c>
      <c r="BY331" s="1509" t="s">
        <v>1890</v>
      </c>
      <c r="BZ331" s="1509" t="s">
        <v>1890</v>
      </c>
      <c r="CA331" s="1509" t="s">
        <v>1890</v>
      </c>
      <c r="CB331" s="1509" t="s">
        <v>1890</v>
      </c>
      <c r="CC331" s="1509" t="s">
        <v>1890</v>
      </c>
      <c r="CD331" s="1509" t="s">
        <v>1890</v>
      </c>
      <c r="CE331" s="1509" t="s">
        <v>1890</v>
      </c>
      <c r="CF331" s="1509" t="s">
        <v>1890</v>
      </c>
      <c r="CG331" s="1509" t="s">
        <v>1890</v>
      </c>
      <c r="CH331" s="1509" t="s">
        <v>1890</v>
      </c>
      <c r="CI331" s="1509" t="s">
        <v>1890</v>
      </c>
      <c r="CJ331" s="1509" t="s">
        <v>1890</v>
      </c>
      <c r="CK331" s="1509" t="s">
        <v>1890</v>
      </c>
      <c r="CL331" s="1509" t="s">
        <v>1890</v>
      </c>
      <c r="CM331" s="1509" t="s">
        <v>1890</v>
      </c>
      <c r="CN331" s="1509" t="s">
        <v>1890</v>
      </c>
      <c r="CO331" s="1509" t="s">
        <v>1890</v>
      </c>
      <c r="CP331" s="1510" t="s">
        <v>1890</v>
      </c>
      <c r="CQ331" s="1508" t="s">
        <v>1890</v>
      </c>
      <c r="CR331" s="1508" t="s">
        <v>1890</v>
      </c>
      <c r="CS331" s="1508" t="s">
        <v>1890</v>
      </c>
      <c r="CT331" s="1508" t="s">
        <v>1890</v>
      </c>
      <c r="CU331" s="1508" t="s">
        <v>1890</v>
      </c>
      <c r="CV331" s="1508" t="s">
        <v>1890</v>
      </c>
      <c r="CW331" s="1508" t="s">
        <v>1890</v>
      </c>
      <c r="CX331" s="1508" t="s">
        <v>1890</v>
      </c>
      <c r="CY331" s="1508" t="s">
        <v>1890</v>
      </c>
      <c r="CZ331" s="1508" t="s">
        <v>1890</v>
      </c>
      <c r="DA331" s="1508" t="s">
        <v>1890</v>
      </c>
      <c r="DB331" s="1508" t="s">
        <v>1890</v>
      </c>
      <c r="DC331" s="1508" t="s">
        <v>1890</v>
      </c>
      <c r="DD331" s="1508" t="s">
        <v>1890</v>
      </c>
      <c r="DE331" s="1508" t="s">
        <v>1890</v>
      </c>
      <c r="DF331" s="1508" t="s">
        <v>1890</v>
      </c>
      <c r="DG331" s="1508" t="s">
        <v>1890</v>
      </c>
      <c r="DH331" s="1508" t="s">
        <v>1890</v>
      </c>
      <c r="DI331" s="1508" t="s">
        <v>1890</v>
      </c>
      <c r="DJ331" s="1508" t="s">
        <v>1890</v>
      </c>
      <c r="DK331" s="1508" t="s">
        <v>1890</v>
      </c>
      <c r="DL331" s="1508" t="s">
        <v>1890</v>
      </c>
      <c r="DM331" s="1508" t="s">
        <v>1890</v>
      </c>
      <c r="DN331" s="1508" t="s">
        <v>1890</v>
      </c>
      <c r="DO331" s="1508" t="s">
        <v>1890</v>
      </c>
      <c r="DP331" s="1508" t="s">
        <v>1890</v>
      </c>
      <c r="DQ331" s="1508" t="s">
        <v>1890</v>
      </c>
      <c r="DR331" s="1508" t="s">
        <v>1890</v>
      </c>
      <c r="DS331" s="1508" t="s">
        <v>1890</v>
      </c>
      <c r="DT331" s="1233" t="s">
        <v>1890</v>
      </c>
      <c r="DU331" s="1233" t="s">
        <v>1890</v>
      </c>
      <c r="DV331" s="1233" t="s">
        <v>1890</v>
      </c>
      <c r="DW331" s="1233" t="s">
        <v>1890</v>
      </c>
      <c r="DX331" s="1233" t="s">
        <v>1890</v>
      </c>
      <c r="DY331" s="1233" t="s">
        <v>1890</v>
      </c>
    </row>
    <row r="332" spans="2:129" x14ac:dyDescent="0.25">
      <c r="B332" s="1668"/>
      <c r="C332" s="1505" t="s">
        <v>1610</v>
      </c>
      <c r="D332" s="1439" t="s">
        <v>1733</v>
      </c>
      <c r="E332" s="1267" t="s">
        <v>812</v>
      </c>
      <c r="F332" s="1438" t="s">
        <v>1890</v>
      </c>
      <c r="G332" s="1438" t="s">
        <v>1890</v>
      </c>
      <c r="H332" s="1439" t="s">
        <v>84</v>
      </c>
      <c r="I332" s="1476" t="s">
        <v>1890</v>
      </c>
      <c r="J332" s="1477" t="s">
        <v>1890</v>
      </c>
      <c r="K332" s="1477" t="s">
        <v>1890</v>
      </c>
      <c r="L332" s="1477" t="s">
        <v>1890</v>
      </c>
      <c r="M332" s="1477" t="s">
        <v>1890</v>
      </c>
      <c r="N332" s="1509" t="s">
        <v>1890</v>
      </c>
      <c r="O332" s="1509">
        <v>4.9043944218013266E-2</v>
      </c>
      <c r="P332" s="1509">
        <v>4.9043944218013266E-2</v>
      </c>
      <c r="Q332" s="1509">
        <v>4.9043944218013266E-2</v>
      </c>
      <c r="R332" s="1509">
        <v>4.9043944218013266E-2</v>
      </c>
      <c r="S332" s="1509">
        <v>4.9043944218013266E-2</v>
      </c>
      <c r="T332" s="1509">
        <v>4.9515192551586353E-2</v>
      </c>
      <c r="U332" s="1509">
        <v>4.9986440885159439E-2</v>
      </c>
      <c r="V332" s="1509">
        <v>5.0457689218732518E-2</v>
      </c>
      <c r="W332" s="1509">
        <v>5.0928937552305605E-2</v>
      </c>
      <c r="X332" s="1509">
        <v>5.1400185885878698E-2</v>
      </c>
      <c r="Y332" s="1509">
        <v>5.1871434219451777E-2</v>
      </c>
      <c r="Z332" s="1509">
        <v>5.2342682553024864E-2</v>
      </c>
      <c r="AA332" s="1509">
        <v>5.2813930886597943E-2</v>
      </c>
      <c r="AB332" s="1509">
        <v>5.3285179220171029E-2</v>
      </c>
      <c r="AC332" s="1509">
        <v>5.3756427553744116E-2</v>
      </c>
      <c r="AD332" s="1509">
        <v>5.4227675887317195E-2</v>
      </c>
      <c r="AE332" s="1509">
        <v>5.4698924220890281E-2</v>
      </c>
      <c r="AF332" s="1509">
        <v>5.5170172554463368E-2</v>
      </c>
      <c r="AG332" s="1509">
        <v>5.5641420888036447E-2</v>
      </c>
      <c r="AH332" s="1509">
        <v>5.6112669221609533E-2</v>
      </c>
      <c r="AI332" s="1509">
        <v>5.6583917555182613E-2</v>
      </c>
      <c r="AJ332" s="1509">
        <v>5.7055165888755699E-2</v>
      </c>
      <c r="AK332" s="1509">
        <v>5.7526414222328785E-2</v>
      </c>
      <c r="AL332" s="1509">
        <v>5.7997662555901865E-2</v>
      </c>
      <c r="AM332" s="1509">
        <v>5.8468910889474951E-2</v>
      </c>
      <c r="AN332" s="1509">
        <v>5.8507293106689055E-2</v>
      </c>
      <c r="AO332" s="1509">
        <v>5.8545675323903146E-2</v>
      </c>
      <c r="AP332" s="1509">
        <v>5.858405754111725E-2</v>
      </c>
      <c r="AQ332" s="1509">
        <v>5.8622439758331341E-2</v>
      </c>
      <c r="AR332" s="1509">
        <v>5.8660821975545438E-2</v>
      </c>
      <c r="AS332" s="1509">
        <v>5.8699204192759535E-2</v>
      </c>
      <c r="AT332" s="1509">
        <v>5.8737586409973633E-2</v>
      </c>
      <c r="AU332" s="1509">
        <v>5.877596862718773E-2</v>
      </c>
      <c r="AV332" s="1509">
        <v>5.8814350844401828E-2</v>
      </c>
      <c r="AW332" s="1509">
        <v>5.8852733061615925E-2</v>
      </c>
      <c r="AX332" s="1509">
        <v>5.8891115278830022E-2</v>
      </c>
      <c r="AY332" s="1509">
        <v>5.892949749604412E-2</v>
      </c>
      <c r="AZ332" s="1509">
        <v>5.8967879713258217E-2</v>
      </c>
      <c r="BA332" s="1509">
        <v>5.9006261930472315E-2</v>
      </c>
      <c r="BB332" s="1509">
        <v>5.9044644147686412E-2</v>
      </c>
      <c r="BC332" s="1509">
        <v>5.9083026364900509E-2</v>
      </c>
      <c r="BD332" s="1509">
        <v>5.9121408582114607E-2</v>
      </c>
      <c r="BE332" s="1509">
        <v>5.9159790799328704E-2</v>
      </c>
      <c r="BF332" s="1509">
        <v>5.9198173016542802E-2</v>
      </c>
      <c r="BG332" s="1509">
        <v>5.9236555233756892E-2</v>
      </c>
      <c r="BH332" s="1509">
        <v>5.9274937450970996E-2</v>
      </c>
      <c r="BI332" s="1509">
        <v>5.9313319668185087E-2</v>
      </c>
      <c r="BJ332" s="1509">
        <v>5.9351701885399191E-2</v>
      </c>
      <c r="BK332" s="1509">
        <v>5.9390084102613289E-2</v>
      </c>
      <c r="BL332" s="1509">
        <v>5.9428466319827386E-2</v>
      </c>
      <c r="BM332" s="1509">
        <v>5.9466848537041483E-2</v>
      </c>
      <c r="BN332" s="1509">
        <v>5.9505230754255581E-2</v>
      </c>
      <c r="BO332" s="1509">
        <v>5.9543612971469678E-2</v>
      </c>
      <c r="BP332" s="1509">
        <v>5.9581995188683776E-2</v>
      </c>
      <c r="BQ332" s="1509">
        <v>5.9620377405897873E-2</v>
      </c>
      <c r="BR332" s="1509">
        <v>5.965875962311197E-2</v>
      </c>
      <c r="BS332" s="1509">
        <v>5.9697141840326068E-2</v>
      </c>
      <c r="BT332" s="1509">
        <v>5.9735524057540165E-2</v>
      </c>
      <c r="BU332" s="1509">
        <v>5.9773906274754263E-2</v>
      </c>
      <c r="BV332" s="1509">
        <v>5.9812288491968353E-2</v>
      </c>
      <c r="BW332" s="1509">
        <v>5.9850670709182457E-2</v>
      </c>
      <c r="BX332" s="1509">
        <v>5.9889052926396548E-2</v>
      </c>
      <c r="BY332" s="1509">
        <v>5.9927435143610652E-2</v>
      </c>
      <c r="BZ332" s="1509">
        <v>5.9965817360824743E-2</v>
      </c>
      <c r="CA332" s="1509">
        <v>6.0004199578038847E-2</v>
      </c>
      <c r="CB332" s="1509">
        <v>6.0042581795252938E-2</v>
      </c>
      <c r="CC332" s="1509">
        <v>6.0080964012467042E-2</v>
      </c>
      <c r="CD332" s="1509">
        <v>6.0119346229681132E-2</v>
      </c>
      <c r="CE332" s="1509">
        <v>6.0157728446895237E-2</v>
      </c>
      <c r="CF332" s="1509">
        <v>6.0196110664109327E-2</v>
      </c>
      <c r="CG332" s="1509">
        <v>6.0234492881323431E-2</v>
      </c>
      <c r="CH332" s="1509">
        <v>6.0272875098537529E-2</v>
      </c>
      <c r="CI332" s="1509">
        <v>6.0311257315751626E-2</v>
      </c>
      <c r="CJ332" s="1509">
        <v>6.0349639532965724E-2</v>
      </c>
      <c r="CK332" s="1509">
        <v>6.0388021750179821E-2</v>
      </c>
      <c r="CL332" s="1509" t="s">
        <v>1890</v>
      </c>
      <c r="CM332" s="1509" t="s">
        <v>1890</v>
      </c>
      <c r="CN332" s="1509" t="s">
        <v>1890</v>
      </c>
      <c r="CO332" s="1509" t="s">
        <v>1890</v>
      </c>
      <c r="CP332" s="1510" t="s">
        <v>1890</v>
      </c>
      <c r="CQ332" s="1508" t="s">
        <v>1890</v>
      </c>
      <c r="CR332" s="1508" t="s">
        <v>1890</v>
      </c>
      <c r="CS332" s="1508" t="s">
        <v>1890</v>
      </c>
      <c r="CT332" s="1508" t="s">
        <v>1890</v>
      </c>
      <c r="CU332" s="1508" t="s">
        <v>1890</v>
      </c>
      <c r="CV332" s="1508" t="s">
        <v>1890</v>
      </c>
      <c r="CW332" s="1508" t="s">
        <v>1890</v>
      </c>
      <c r="CX332" s="1508" t="s">
        <v>1890</v>
      </c>
      <c r="CY332" s="1508" t="s">
        <v>1890</v>
      </c>
      <c r="CZ332" s="1508" t="s">
        <v>1890</v>
      </c>
      <c r="DA332" s="1508" t="s">
        <v>1890</v>
      </c>
      <c r="DB332" s="1508" t="s">
        <v>1890</v>
      </c>
      <c r="DC332" s="1508" t="s">
        <v>1890</v>
      </c>
      <c r="DD332" s="1508" t="s">
        <v>1890</v>
      </c>
      <c r="DE332" s="1508" t="s">
        <v>1890</v>
      </c>
      <c r="DF332" s="1508" t="s">
        <v>1890</v>
      </c>
      <c r="DG332" s="1508" t="s">
        <v>1890</v>
      </c>
      <c r="DH332" s="1508" t="s">
        <v>1890</v>
      </c>
      <c r="DI332" s="1508" t="s">
        <v>1890</v>
      </c>
      <c r="DJ332" s="1508" t="s">
        <v>1890</v>
      </c>
      <c r="DK332" s="1508" t="s">
        <v>1890</v>
      </c>
      <c r="DL332" s="1508" t="s">
        <v>1890</v>
      </c>
      <c r="DM332" s="1508" t="s">
        <v>1890</v>
      </c>
      <c r="DN332" s="1508" t="s">
        <v>1890</v>
      </c>
      <c r="DO332" s="1508" t="s">
        <v>1890</v>
      </c>
      <c r="DP332" s="1508" t="s">
        <v>1890</v>
      </c>
      <c r="DQ332" s="1508" t="s">
        <v>1890</v>
      </c>
      <c r="DR332" s="1508" t="s">
        <v>1890</v>
      </c>
      <c r="DS332" s="1508" t="s">
        <v>1890</v>
      </c>
      <c r="DT332" s="1233" t="s">
        <v>1890</v>
      </c>
      <c r="DU332" s="1233" t="s">
        <v>1890</v>
      </c>
      <c r="DV332" s="1233" t="s">
        <v>1890</v>
      </c>
      <c r="DW332" s="1233" t="s">
        <v>1890</v>
      </c>
      <c r="DX332" s="1233" t="s">
        <v>1890</v>
      </c>
      <c r="DY332" s="1233" t="s">
        <v>1890</v>
      </c>
    </row>
    <row r="333" spans="2:129" x14ac:dyDescent="0.25">
      <c r="B333" s="1668"/>
      <c r="C333" s="1505" t="s">
        <v>1610</v>
      </c>
      <c r="D333" s="1439" t="s">
        <v>1733</v>
      </c>
      <c r="E333" s="1267" t="s">
        <v>813</v>
      </c>
      <c r="F333" s="1438" t="s">
        <v>1890</v>
      </c>
      <c r="G333" s="1438" t="s">
        <v>1890</v>
      </c>
      <c r="H333" s="1439" t="s">
        <v>84</v>
      </c>
      <c r="I333" s="1476" t="s">
        <v>1890</v>
      </c>
      <c r="J333" s="1477" t="s">
        <v>1890</v>
      </c>
      <c r="K333" s="1477" t="s">
        <v>1890</v>
      </c>
      <c r="L333" s="1477" t="s">
        <v>1890</v>
      </c>
      <c r="M333" s="1477" t="s">
        <v>1890</v>
      </c>
      <c r="N333" s="1509" t="s">
        <v>1890</v>
      </c>
      <c r="O333" s="1509" t="s">
        <v>1890</v>
      </c>
      <c r="P333" s="1509" t="s">
        <v>1890</v>
      </c>
      <c r="Q333" s="1509" t="s">
        <v>1890</v>
      </c>
      <c r="R333" s="1509" t="s">
        <v>1890</v>
      </c>
      <c r="S333" s="1509" t="s">
        <v>1890</v>
      </c>
      <c r="T333" s="1509" t="s">
        <v>1890</v>
      </c>
      <c r="U333" s="1509" t="s">
        <v>1890</v>
      </c>
      <c r="V333" s="1509" t="s">
        <v>1890</v>
      </c>
      <c r="W333" s="1509" t="s">
        <v>1890</v>
      </c>
      <c r="X333" s="1509" t="s">
        <v>1890</v>
      </c>
      <c r="Y333" s="1509" t="s">
        <v>1890</v>
      </c>
      <c r="Z333" s="1509" t="s">
        <v>1890</v>
      </c>
      <c r="AA333" s="1509" t="s">
        <v>1890</v>
      </c>
      <c r="AB333" s="1509" t="s">
        <v>1890</v>
      </c>
      <c r="AC333" s="1509" t="s">
        <v>1890</v>
      </c>
      <c r="AD333" s="1509" t="s">
        <v>1890</v>
      </c>
      <c r="AE333" s="1509" t="s">
        <v>1890</v>
      </c>
      <c r="AF333" s="1509" t="s">
        <v>1890</v>
      </c>
      <c r="AG333" s="1509" t="s">
        <v>1890</v>
      </c>
      <c r="AH333" s="1509" t="s">
        <v>1890</v>
      </c>
      <c r="AI333" s="1509" t="s">
        <v>1890</v>
      </c>
      <c r="AJ333" s="1509" t="s">
        <v>1890</v>
      </c>
      <c r="AK333" s="1509" t="s">
        <v>1890</v>
      </c>
      <c r="AL333" s="1509" t="s">
        <v>1890</v>
      </c>
      <c r="AM333" s="1509" t="s">
        <v>1890</v>
      </c>
      <c r="AN333" s="1509" t="s">
        <v>1890</v>
      </c>
      <c r="AO333" s="1509" t="s">
        <v>1890</v>
      </c>
      <c r="AP333" s="1509" t="s">
        <v>1890</v>
      </c>
      <c r="AQ333" s="1509" t="s">
        <v>1890</v>
      </c>
      <c r="AR333" s="1509" t="s">
        <v>1890</v>
      </c>
      <c r="AS333" s="1509" t="s">
        <v>1890</v>
      </c>
      <c r="AT333" s="1509" t="s">
        <v>1890</v>
      </c>
      <c r="AU333" s="1509" t="s">
        <v>1890</v>
      </c>
      <c r="AV333" s="1509" t="s">
        <v>1890</v>
      </c>
      <c r="AW333" s="1509" t="s">
        <v>1890</v>
      </c>
      <c r="AX333" s="1509" t="s">
        <v>1890</v>
      </c>
      <c r="AY333" s="1509" t="s">
        <v>1890</v>
      </c>
      <c r="AZ333" s="1509" t="s">
        <v>1890</v>
      </c>
      <c r="BA333" s="1509" t="s">
        <v>1890</v>
      </c>
      <c r="BB333" s="1509" t="s">
        <v>1890</v>
      </c>
      <c r="BC333" s="1509" t="s">
        <v>1890</v>
      </c>
      <c r="BD333" s="1509" t="s">
        <v>1890</v>
      </c>
      <c r="BE333" s="1509" t="s">
        <v>1890</v>
      </c>
      <c r="BF333" s="1509" t="s">
        <v>1890</v>
      </c>
      <c r="BG333" s="1509" t="s">
        <v>1890</v>
      </c>
      <c r="BH333" s="1509" t="s">
        <v>1890</v>
      </c>
      <c r="BI333" s="1509" t="s">
        <v>1890</v>
      </c>
      <c r="BJ333" s="1509" t="s">
        <v>1890</v>
      </c>
      <c r="BK333" s="1509" t="s">
        <v>1890</v>
      </c>
      <c r="BL333" s="1509" t="s">
        <v>1890</v>
      </c>
      <c r="BM333" s="1509" t="s">
        <v>1890</v>
      </c>
      <c r="BN333" s="1509" t="s">
        <v>1890</v>
      </c>
      <c r="BO333" s="1509" t="s">
        <v>1890</v>
      </c>
      <c r="BP333" s="1509" t="s">
        <v>1890</v>
      </c>
      <c r="BQ333" s="1509" t="s">
        <v>1890</v>
      </c>
      <c r="BR333" s="1509" t="s">
        <v>1890</v>
      </c>
      <c r="BS333" s="1509" t="s">
        <v>1890</v>
      </c>
      <c r="BT333" s="1509" t="s">
        <v>1890</v>
      </c>
      <c r="BU333" s="1509" t="s">
        <v>1890</v>
      </c>
      <c r="BV333" s="1509" t="s">
        <v>1890</v>
      </c>
      <c r="BW333" s="1509" t="s">
        <v>1890</v>
      </c>
      <c r="BX333" s="1509" t="s">
        <v>1890</v>
      </c>
      <c r="BY333" s="1509" t="s">
        <v>1890</v>
      </c>
      <c r="BZ333" s="1509" t="s">
        <v>1890</v>
      </c>
      <c r="CA333" s="1509" t="s">
        <v>1890</v>
      </c>
      <c r="CB333" s="1509" t="s">
        <v>1890</v>
      </c>
      <c r="CC333" s="1509" t="s">
        <v>1890</v>
      </c>
      <c r="CD333" s="1509" t="s">
        <v>1890</v>
      </c>
      <c r="CE333" s="1509" t="s">
        <v>1890</v>
      </c>
      <c r="CF333" s="1509" t="s">
        <v>1890</v>
      </c>
      <c r="CG333" s="1509" t="s">
        <v>1890</v>
      </c>
      <c r="CH333" s="1509" t="s">
        <v>1890</v>
      </c>
      <c r="CI333" s="1509" t="s">
        <v>1890</v>
      </c>
      <c r="CJ333" s="1509" t="s">
        <v>1890</v>
      </c>
      <c r="CK333" s="1509" t="s">
        <v>1890</v>
      </c>
      <c r="CL333" s="1509" t="s">
        <v>1890</v>
      </c>
      <c r="CM333" s="1509" t="s">
        <v>1890</v>
      </c>
      <c r="CN333" s="1509" t="s">
        <v>1890</v>
      </c>
      <c r="CO333" s="1509" t="s">
        <v>1890</v>
      </c>
      <c r="CP333" s="1510" t="s">
        <v>1890</v>
      </c>
      <c r="CQ333" s="1508" t="s">
        <v>1890</v>
      </c>
      <c r="CR333" s="1508" t="s">
        <v>1890</v>
      </c>
      <c r="CS333" s="1508" t="s">
        <v>1890</v>
      </c>
      <c r="CT333" s="1508" t="s">
        <v>1890</v>
      </c>
      <c r="CU333" s="1508" t="s">
        <v>1890</v>
      </c>
      <c r="CV333" s="1508" t="s">
        <v>1890</v>
      </c>
      <c r="CW333" s="1508" t="s">
        <v>1890</v>
      </c>
      <c r="CX333" s="1508" t="s">
        <v>1890</v>
      </c>
      <c r="CY333" s="1508" t="s">
        <v>1890</v>
      </c>
      <c r="CZ333" s="1508" t="s">
        <v>1890</v>
      </c>
      <c r="DA333" s="1508" t="s">
        <v>1890</v>
      </c>
      <c r="DB333" s="1508" t="s">
        <v>1890</v>
      </c>
      <c r="DC333" s="1508" t="s">
        <v>1890</v>
      </c>
      <c r="DD333" s="1508" t="s">
        <v>1890</v>
      </c>
      <c r="DE333" s="1508" t="s">
        <v>1890</v>
      </c>
      <c r="DF333" s="1508" t="s">
        <v>1890</v>
      </c>
      <c r="DG333" s="1508" t="s">
        <v>1890</v>
      </c>
      <c r="DH333" s="1508" t="s">
        <v>1890</v>
      </c>
      <c r="DI333" s="1508" t="s">
        <v>1890</v>
      </c>
      <c r="DJ333" s="1508" t="s">
        <v>1890</v>
      </c>
      <c r="DK333" s="1508" t="s">
        <v>1890</v>
      </c>
      <c r="DL333" s="1508" t="s">
        <v>1890</v>
      </c>
      <c r="DM333" s="1508" t="s">
        <v>1890</v>
      </c>
      <c r="DN333" s="1508" t="s">
        <v>1890</v>
      </c>
      <c r="DO333" s="1508" t="s">
        <v>1890</v>
      </c>
      <c r="DP333" s="1508" t="s">
        <v>1890</v>
      </c>
      <c r="DQ333" s="1508" t="s">
        <v>1890</v>
      </c>
      <c r="DR333" s="1508" t="s">
        <v>1890</v>
      </c>
      <c r="DS333" s="1508" t="s">
        <v>1890</v>
      </c>
      <c r="DT333" s="1233" t="s">
        <v>1890</v>
      </c>
      <c r="DU333" s="1233" t="s">
        <v>1890</v>
      </c>
      <c r="DV333" s="1233" t="s">
        <v>1890</v>
      </c>
      <c r="DW333" s="1233" t="s">
        <v>1890</v>
      </c>
      <c r="DX333" s="1233" t="s">
        <v>1890</v>
      </c>
      <c r="DY333" s="1233" t="s">
        <v>1890</v>
      </c>
    </row>
    <row r="334" spans="2:129" x14ac:dyDescent="0.25">
      <c r="B334" s="1668"/>
      <c r="C334" s="1505" t="s">
        <v>1610</v>
      </c>
      <c r="D334" s="1439" t="s">
        <v>1733</v>
      </c>
      <c r="E334" s="1267" t="s">
        <v>831</v>
      </c>
      <c r="F334" s="1438" t="s">
        <v>1890</v>
      </c>
      <c r="G334" s="1438" t="s">
        <v>1890</v>
      </c>
      <c r="H334" s="1439" t="s">
        <v>84</v>
      </c>
      <c r="I334" s="1476" t="s">
        <v>1890</v>
      </c>
      <c r="J334" s="1477" t="s">
        <v>1890</v>
      </c>
      <c r="K334" s="1477" t="s">
        <v>1890</v>
      </c>
      <c r="L334" s="1477" t="s">
        <v>1890</v>
      </c>
      <c r="M334" s="1477" t="s">
        <v>1890</v>
      </c>
      <c r="N334" s="1509" t="s">
        <v>1890</v>
      </c>
      <c r="O334" s="1509">
        <v>3.5000000000000003E-2</v>
      </c>
      <c r="P334" s="1509">
        <v>3.5000000000000003E-2</v>
      </c>
      <c r="Q334" s="1509">
        <v>3.5000000000000003E-2</v>
      </c>
      <c r="R334" s="1509">
        <v>3.5000000000000003E-2</v>
      </c>
      <c r="S334" s="1509">
        <v>3.5000000000000003E-2</v>
      </c>
      <c r="T334" s="1509">
        <v>3.5000000000000003E-2</v>
      </c>
      <c r="U334" s="1509">
        <v>3.5000000000000003E-2</v>
      </c>
      <c r="V334" s="1509">
        <v>3.5000000000000003E-2</v>
      </c>
      <c r="W334" s="1509">
        <v>3.5000000000000003E-2</v>
      </c>
      <c r="X334" s="1509">
        <v>3.5000000000000003E-2</v>
      </c>
      <c r="Y334" s="1509">
        <v>3.5000000000000003E-2</v>
      </c>
      <c r="Z334" s="1509">
        <v>3.5000000000000003E-2</v>
      </c>
      <c r="AA334" s="1509">
        <v>3.5000000000000003E-2</v>
      </c>
      <c r="AB334" s="1509">
        <v>3.5000000000000003E-2</v>
      </c>
      <c r="AC334" s="1509">
        <v>3.5000000000000003E-2</v>
      </c>
      <c r="AD334" s="1509">
        <v>3.5000000000000003E-2</v>
      </c>
      <c r="AE334" s="1509">
        <v>3.5000000000000003E-2</v>
      </c>
      <c r="AF334" s="1509">
        <v>3.5000000000000003E-2</v>
      </c>
      <c r="AG334" s="1509">
        <v>3.5000000000000003E-2</v>
      </c>
      <c r="AH334" s="1509">
        <v>3.5000000000000003E-2</v>
      </c>
      <c r="AI334" s="1509">
        <v>3.5000000000000003E-2</v>
      </c>
      <c r="AJ334" s="1509">
        <v>3.5000000000000003E-2</v>
      </c>
      <c r="AK334" s="1509">
        <v>3.5000000000000003E-2</v>
      </c>
      <c r="AL334" s="1509">
        <v>3.5000000000000003E-2</v>
      </c>
      <c r="AM334" s="1509">
        <v>3.5000000000000003E-2</v>
      </c>
      <c r="AN334" s="1509">
        <v>3.5000000000000003E-2</v>
      </c>
      <c r="AO334" s="1509">
        <v>3.5000000000000003E-2</v>
      </c>
      <c r="AP334" s="1509">
        <v>3.5000000000000003E-2</v>
      </c>
      <c r="AQ334" s="1509">
        <v>3.5000000000000003E-2</v>
      </c>
      <c r="AR334" s="1509">
        <v>3.5000000000000003E-2</v>
      </c>
      <c r="AS334" s="1509">
        <v>0.03</v>
      </c>
      <c r="AT334" s="1509">
        <v>0.03</v>
      </c>
      <c r="AU334" s="1509">
        <v>0.03</v>
      </c>
      <c r="AV334" s="1509">
        <v>0.03</v>
      </c>
      <c r="AW334" s="1509">
        <v>0.03</v>
      </c>
      <c r="AX334" s="1509">
        <v>0.03</v>
      </c>
      <c r="AY334" s="1509">
        <v>0.03</v>
      </c>
      <c r="AZ334" s="1509">
        <v>0.03</v>
      </c>
      <c r="BA334" s="1509">
        <v>0.03</v>
      </c>
      <c r="BB334" s="1509">
        <v>0.03</v>
      </c>
      <c r="BC334" s="1509">
        <v>0.03</v>
      </c>
      <c r="BD334" s="1509">
        <v>0.03</v>
      </c>
      <c r="BE334" s="1509">
        <v>0.03</v>
      </c>
      <c r="BF334" s="1509">
        <v>0.03</v>
      </c>
      <c r="BG334" s="1509">
        <v>0.03</v>
      </c>
      <c r="BH334" s="1509">
        <v>0.03</v>
      </c>
      <c r="BI334" s="1509">
        <v>0.03</v>
      </c>
      <c r="BJ334" s="1509">
        <v>0.03</v>
      </c>
      <c r="BK334" s="1509">
        <v>0.03</v>
      </c>
      <c r="BL334" s="1509">
        <v>0.03</v>
      </c>
      <c r="BM334" s="1509">
        <v>0.03</v>
      </c>
      <c r="BN334" s="1509">
        <v>0.03</v>
      </c>
      <c r="BO334" s="1509">
        <v>0.03</v>
      </c>
      <c r="BP334" s="1509">
        <v>0.03</v>
      </c>
      <c r="BQ334" s="1509">
        <v>0.03</v>
      </c>
      <c r="BR334" s="1509">
        <v>0.03</v>
      </c>
      <c r="BS334" s="1509">
        <v>0.03</v>
      </c>
      <c r="BT334" s="1509">
        <v>0.03</v>
      </c>
      <c r="BU334" s="1509">
        <v>0.03</v>
      </c>
      <c r="BV334" s="1509">
        <v>0.03</v>
      </c>
      <c r="BW334" s="1509">
        <v>0.03</v>
      </c>
      <c r="BX334" s="1509">
        <v>0.03</v>
      </c>
      <c r="BY334" s="1509">
        <v>0.03</v>
      </c>
      <c r="BZ334" s="1509">
        <v>0.03</v>
      </c>
      <c r="CA334" s="1509">
        <v>0.03</v>
      </c>
      <c r="CB334" s="1509">
        <v>0.03</v>
      </c>
      <c r="CC334" s="1509">
        <v>0.03</v>
      </c>
      <c r="CD334" s="1509">
        <v>0.03</v>
      </c>
      <c r="CE334" s="1509">
        <v>0.03</v>
      </c>
      <c r="CF334" s="1509">
        <v>0.03</v>
      </c>
      <c r="CG334" s="1509">
        <v>0.03</v>
      </c>
      <c r="CH334" s="1509">
        <v>0.03</v>
      </c>
      <c r="CI334" s="1509">
        <v>0.03</v>
      </c>
      <c r="CJ334" s="1509">
        <v>0.03</v>
      </c>
      <c r="CK334" s="1509">
        <v>0.03</v>
      </c>
      <c r="CL334" s="1509">
        <v>2.5000000000000001E-2</v>
      </c>
      <c r="CM334" s="1509">
        <v>2.5000000000000001E-2</v>
      </c>
      <c r="CN334" s="1509">
        <v>2.5000000000000001E-2</v>
      </c>
      <c r="CO334" s="1509">
        <v>2.5000000000000001E-2</v>
      </c>
      <c r="CP334" s="1510">
        <v>2.5000000000000001E-2</v>
      </c>
      <c r="CQ334" s="1508" t="s">
        <v>1890</v>
      </c>
      <c r="CR334" s="1508" t="s">
        <v>1890</v>
      </c>
      <c r="CS334" s="1508" t="s">
        <v>1890</v>
      </c>
      <c r="CT334" s="1508" t="s">
        <v>1890</v>
      </c>
      <c r="CU334" s="1508" t="s">
        <v>1890</v>
      </c>
      <c r="CV334" s="1508" t="s">
        <v>1890</v>
      </c>
      <c r="CW334" s="1508" t="s">
        <v>1890</v>
      </c>
      <c r="CX334" s="1508" t="s">
        <v>1890</v>
      </c>
      <c r="CY334" s="1508" t="s">
        <v>1890</v>
      </c>
      <c r="CZ334" s="1508" t="s">
        <v>1890</v>
      </c>
      <c r="DA334" s="1508" t="s">
        <v>1890</v>
      </c>
      <c r="DB334" s="1508" t="s">
        <v>1890</v>
      </c>
      <c r="DC334" s="1508" t="s">
        <v>1890</v>
      </c>
      <c r="DD334" s="1508" t="s">
        <v>1890</v>
      </c>
      <c r="DE334" s="1508" t="s">
        <v>1890</v>
      </c>
      <c r="DF334" s="1508" t="s">
        <v>1890</v>
      </c>
      <c r="DG334" s="1508" t="s">
        <v>1890</v>
      </c>
      <c r="DH334" s="1508" t="s">
        <v>1890</v>
      </c>
      <c r="DI334" s="1508" t="s">
        <v>1890</v>
      </c>
      <c r="DJ334" s="1508" t="s">
        <v>1890</v>
      </c>
      <c r="DK334" s="1508" t="s">
        <v>1890</v>
      </c>
      <c r="DL334" s="1508" t="s">
        <v>1890</v>
      </c>
      <c r="DM334" s="1508" t="s">
        <v>1890</v>
      </c>
      <c r="DN334" s="1508" t="s">
        <v>1890</v>
      </c>
      <c r="DO334" s="1508" t="s">
        <v>1890</v>
      </c>
      <c r="DP334" s="1508" t="s">
        <v>1890</v>
      </c>
      <c r="DQ334" s="1508" t="s">
        <v>1890</v>
      </c>
      <c r="DR334" s="1508" t="s">
        <v>1890</v>
      </c>
      <c r="DS334" s="1508" t="s">
        <v>1890</v>
      </c>
      <c r="DT334" s="1233" t="s">
        <v>1890</v>
      </c>
      <c r="DU334" s="1233" t="s">
        <v>1890</v>
      </c>
      <c r="DV334" s="1233" t="s">
        <v>1890</v>
      </c>
      <c r="DW334" s="1233" t="s">
        <v>1890</v>
      </c>
      <c r="DX334" s="1233" t="s">
        <v>1890</v>
      </c>
      <c r="DY334" s="1233" t="s">
        <v>1890</v>
      </c>
    </row>
    <row r="335" spans="2:129" x14ac:dyDescent="0.25">
      <c r="B335" s="1668"/>
      <c r="C335" s="1505" t="s">
        <v>1610</v>
      </c>
      <c r="D335" s="1439" t="s">
        <v>1733</v>
      </c>
      <c r="E335" s="1267" t="s">
        <v>814</v>
      </c>
      <c r="F335" s="1438" t="s">
        <v>1890</v>
      </c>
      <c r="G335" s="1438" t="s">
        <v>1890</v>
      </c>
      <c r="H335" s="1439" t="s">
        <v>84</v>
      </c>
      <c r="I335" s="1476" t="s">
        <v>1890</v>
      </c>
      <c r="J335" s="1477" t="s">
        <v>1890</v>
      </c>
      <c r="K335" s="1477" t="s">
        <v>1890</v>
      </c>
      <c r="L335" s="1477" t="s">
        <v>1890</v>
      </c>
      <c r="M335" s="1477" t="s">
        <v>1890</v>
      </c>
      <c r="N335" s="1509" t="s">
        <v>1890</v>
      </c>
      <c r="O335" s="1509">
        <v>0.96618357487922713</v>
      </c>
      <c r="P335" s="1509">
        <v>0.93351070036640305</v>
      </c>
      <c r="Q335" s="1509">
        <v>0.90194270566802237</v>
      </c>
      <c r="R335" s="1509">
        <v>0.87144222769857238</v>
      </c>
      <c r="S335" s="1509">
        <v>0.84197316685852408</v>
      </c>
      <c r="T335" s="1509">
        <v>0.81350064430775282</v>
      </c>
      <c r="U335" s="1509">
        <v>0.78599096068381924</v>
      </c>
      <c r="V335" s="1509">
        <v>0.75941155621625056</v>
      </c>
      <c r="W335" s="1509">
        <v>0.73373097218961414</v>
      </c>
      <c r="X335" s="1509">
        <v>0.70891881370977217</v>
      </c>
      <c r="Y335" s="1509">
        <v>0.68494571372924851</v>
      </c>
      <c r="Z335" s="1509">
        <v>0.66178329828912907</v>
      </c>
      <c r="AA335" s="1509">
        <v>0.63940415293635666</v>
      </c>
      <c r="AB335" s="1509">
        <v>0.61778179027667313</v>
      </c>
      <c r="AC335" s="1509">
        <v>0.59689061862480497</v>
      </c>
      <c r="AD335" s="1509">
        <v>0.57670591171478747</v>
      </c>
      <c r="AE335" s="1509">
        <v>0.55720377943457733</v>
      </c>
      <c r="AF335" s="1509">
        <v>0.53836113955031628</v>
      </c>
      <c r="AG335" s="1509">
        <v>0.520155690386779</v>
      </c>
      <c r="AH335" s="1509">
        <v>0.50256588443167061</v>
      </c>
      <c r="AI335" s="1509">
        <v>0.48557090283253201</v>
      </c>
      <c r="AJ335" s="1509">
        <v>0.46915063075606961</v>
      </c>
      <c r="AK335" s="1509">
        <v>0.45328563358074364</v>
      </c>
      <c r="AL335" s="1509">
        <v>0.43795713389443836</v>
      </c>
      <c r="AM335" s="1509">
        <v>0.42314698926998878</v>
      </c>
      <c r="AN335" s="1509">
        <v>0.40883767079225974</v>
      </c>
      <c r="AO335" s="1509">
        <v>0.39501224231136212</v>
      </c>
      <c r="AP335" s="1509">
        <v>0.38165434039745133</v>
      </c>
      <c r="AQ335" s="1509">
        <v>0.36874815497338298</v>
      </c>
      <c r="AR335" s="1509">
        <v>0.35627841060230242</v>
      </c>
      <c r="AS335" s="1509">
        <v>0.3459013695167984</v>
      </c>
      <c r="AT335" s="1509">
        <v>0.33582657234640623</v>
      </c>
      <c r="AU335" s="1509">
        <v>0.32604521587029728</v>
      </c>
      <c r="AV335" s="1509">
        <v>0.31654875327213333</v>
      </c>
      <c r="AW335" s="1509">
        <v>0.30732888667197411</v>
      </c>
      <c r="AX335" s="1509">
        <v>0.29837755987570302</v>
      </c>
      <c r="AY335" s="1509">
        <v>0.28968695133563405</v>
      </c>
      <c r="AZ335" s="1509">
        <v>0.28124946731614947</v>
      </c>
      <c r="BA335" s="1509">
        <v>0.27305773525839755</v>
      </c>
      <c r="BB335" s="1509">
        <v>0.26510459733825009</v>
      </c>
      <c r="BC335" s="1509">
        <v>0.25738310421189325</v>
      </c>
      <c r="BD335" s="1509">
        <v>0.24988650894358566</v>
      </c>
      <c r="BE335" s="1509">
        <v>0.24260826111027742</v>
      </c>
      <c r="BF335" s="1509">
        <v>0.23554200107793916</v>
      </c>
      <c r="BG335" s="1509">
        <v>0.22868155444460117</v>
      </c>
      <c r="BH335" s="1509">
        <v>0.22202092664524387</v>
      </c>
      <c r="BI335" s="1509">
        <v>0.215554297713829</v>
      </c>
      <c r="BJ335" s="1509">
        <v>0.20927601719789227</v>
      </c>
      <c r="BK335" s="1509">
        <v>0.20318059922125464</v>
      </c>
      <c r="BL335" s="1509">
        <v>0.19726271769053846</v>
      </c>
      <c r="BM335" s="1509">
        <v>0.19151720164129948</v>
      </c>
      <c r="BN335" s="1509">
        <v>0.18593903071970824</v>
      </c>
      <c r="BO335" s="1509">
        <v>0.18052333079583327</v>
      </c>
      <c r="BP335" s="1509">
        <v>0.17526536970469248</v>
      </c>
      <c r="BQ335" s="1509">
        <v>0.17016055311135189</v>
      </c>
      <c r="BR335" s="1509">
        <v>0.16520442049645817</v>
      </c>
      <c r="BS335" s="1509">
        <v>0.16039264125869726</v>
      </c>
      <c r="BT335" s="1509">
        <v>0.15572101093077401</v>
      </c>
      <c r="BU335" s="1509">
        <v>0.15118544750560586</v>
      </c>
      <c r="BV335" s="1509">
        <v>0.14678198786952024</v>
      </c>
      <c r="BW335" s="1509">
        <v>0.14250678433934003</v>
      </c>
      <c r="BX335" s="1509">
        <v>0.13835610130033013</v>
      </c>
      <c r="BY335" s="1509">
        <v>0.13432631194206807</v>
      </c>
      <c r="BZ335" s="1509">
        <v>0.13041389508938647</v>
      </c>
      <c r="CA335" s="1509">
        <v>0.12661543212561796</v>
      </c>
      <c r="CB335" s="1509">
        <v>0.12292760400545433</v>
      </c>
      <c r="CC335" s="1509">
        <v>0.11934718835481004</v>
      </c>
      <c r="CD335" s="1509">
        <v>0.11587105665515537</v>
      </c>
      <c r="CE335" s="1509">
        <v>0.11249617150985959</v>
      </c>
      <c r="CF335" s="1509">
        <v>0.10921958399015494</v>
      </c>
      <c r="CG335" s="1509">
        <v>0.10603843105840287</v>
      </c>
      <c r="CH335" s="1509">
        <v>0.10294993306641054</v>
      </c>
      <c r="CI335" s="1509">
        <v>9.9951391326612168E-2</v>
      </c>
      <c r="CJ335" s="1509">
        <v>9.7040185753992411E-2</v>
      </c>
      <c r="CK335" s="1509">
        <v>9.4213772576691654E-2</v>
      </c>
      <c r="CL335" s="1509">
        <v>9.1915875684577236E-2</v>
      </c>
      <c r="CM335" s="1509">
        <v>8.9674025058124135E-2</v>
      </c>
      <c r="CN335" s="1509">
        <v>8.7486853715243049E-2</v>
      </c>
      <c r="CO335" s="1509">
        <v>8.5353028014871282E-2</v>
      </c>
      <c r="CP335" s="1510">
        <v>8.3271246843776875E-2</v>
      </c>
      <c r="CQ335" s="1508" t="s">
        <v>1890</v>
      </c>
      <c r="CR335" s="1508" t="s">
        <v>1890</v>
      </c>
      <c r="CS335" s="1508" t="s">
        <v>1890</v>
      </c>
      <c r="CT335" s="1508" t="s">
        <v>1890</v>
      </c>
      <c r="CU335" s="1508" t="s">
        <v>1890</v>
      </c>
      <c r="CV335" s="1508" t="s">
        <v>1890</v>
      </c>
      <c r="CW335" s="1508" t="s">
        <v>1890</v>
      </c>
      <c r="CX335" s="1508" t="s">
        <v>1890</v>
      </c>
      <c r="CY335" s="1508" t="s">
        <v>1890</v>
      </c>
      <c r="CZ335" s="1508" t="s">
        <v>1890</v>
      </c>
      <c r="DA335" s="1508" t="s">
        <v>1890</v>
      </c>
      <c r="DB335" s="1508" t="s">
        <v>1890</v>
      </c>
      <c r="DC335" s="1508" t="s">
        <v>1890</v>
      </c>
      <c r="DD335" s="1508" t="s">
        <v>1890</v>
      </c>
      <c r="DE335" s="1508" t="s">
        <v>1890</v>
      </c>
      <c r="DF335" s="1508" t="s">
        <v>1890</v>
      </c>
      <c r="DG335" s="1508" t="s">
        <v>1890</v>
      </c>
      <c r="DH335" s="1508" t="s">
        <v>1890</v>
      </c>
      <c r="DI335" s="1508" t="s">
        <v>1890</v>
      </c>
      <c r="DJ335" s="1508" t="s">
        <v>1890</v>
      </c>
      <c r="DK335" s="1508" t="s">
        <v>1890</v>
      </c>
      <c r="DL335" s="1508" t="s">
        <v>1890</v>
      </c>
      <c r="DM335" s="1508" t="s">
        <v>1890</v>
      </c>
      <c r="DN335" s="1508" t="s">
        <v>1890</v>
      </c>
      <c r="DO335" s="1508" t="s">
        <v>1890</v>
      </c>
      <c r="DP335" s="1508" t="s">
        <v>1890</v>
      </c>
      <c r="DQ335" s="1508" t="s">
        <v>1890</v>
      </c>
      <c r="DR335" s="1508" t="s">
        <v>1890</v>
      </c>
      <c r="DS335" s="1508" t="s">
        <v>1890</v>
      </c>
      <c r="DT335" s="1233" t="s">
        <v>1890</v>
      </c>
      <c r="DU335" s="1233" t="s">
        <v>1890</v>
      </c>
      <c r="DV335" s="1233" t="s">
        <v>1890</v>
      </c>
      <c r="DW335" s="1233" t="s">
        <v>1890</v>
      </c>
      <c r="DX335" s="1233" t="s">
        <v>1890</v>
      </c>
      <c r="DY335" s="1233" t="s">
        <v>1890</v>
      </c>
    </row>
    <row r="336" spans="2:129" x14ac:dyDescent="0.25">
      <c r="B336" s="1668"/>
      <c r="C336" s="1505" t="s">
        <v>1610</v>
      </c>
      <c r="D336" s="1439" t="s">
        <v>1733</v>
      </c>
      <c r="E336" s="1267" t="s">
        <v>815</v>
      </c>
      <c r="F336" s="1438" t="s">
        <v>816</v>
      </c>
      <c r="G336" s="1438" t="s">
        <v>1890</v>
      </c>
      <c r="H336" s="1439" t="s">
        <v>817</v>
      </c>
      <c r="I336" s="1476" t="s">
        <v>1890</v>
      </c>
      <c r="J336" s="1477" t="s">
        <v>1890</v>
      </c>
      <c r="K336" s="1477" t="s">
        <v>1890</v>
      </c>
      <c r="L336" s="1477" t="s">
        <v>1890</v>
      </c>
      <c r="M336" s="1477" t="s">
        <v>1890</v>
      </c>
      <c r="N336" s="1509" t="s">
        <v>1890</v>
      </c>
      <c r="O336" s="1509" t="s">
        <v>1890</v>
      </c>
      <c r="P336" s="1509" t="s">
        <v>1890</v>
      </c>
      <c r="Q336" s="1509" t="s">
        <v>1890</v>
      </c>
      <c r="R336" s="1509" t="s">
        <v>1890</v>
      </c>
      <c r="S336" s="1509" t="s">
        <v>1890</v>
      </c>
      <c r="T336" s="1509" t="s">
        <v>1890</v>
      </c>
      <c r="U336" s="1509" t="s">
        <v>1890</v>
      </c>
      <c r="V336" s="1509" t="s">
        <v>1890</v>
      </c>
      <c r="W336" s="1509" t="s">
        <v>1890</v>
      </c>
      <c r="X336" s="1509" t="s">
        <v>1890</v>
      </c>
      <c r="Y336" s="1509" t="s">
        <v>1890</v>
      </c>
      <c r="Z336" s="1509" t="s">
        <v>1890</v>
      </c>
      <c r="AA336" s="1509" t="s">
        <v>1890</v>
      </c>
      <c r="AB336" s="1509" t="s">
        <v>1890</v>
      </c>
      <c r="AC336" s="1509" t="s">
        <v>1890</v>
      </c>
      <c r="AD336" s="1509" t="s">
        <v>1890</v>
      </c>
      <c r="AE336" s="1509" t="s">
        <v>1890</v>
      </c>
      <c r="AF336" s="1509" t="s">
        <v>1890</v>
      </c>
      <c r="AG336" s="1509" t="s">
        <v>1890</v>
      </c>
      <c r="AH336" s="1509" t="s">
        <v>1890</v>
      </c>
      <c r="AI336" s="1509" t="s">
        <v>1890</v>
      </c>
      <c r="AJ336" s="1509" t="s">
        <v>1890</v>
      </c>
      <c r="AK336" s="1509" t="s">
        <v>1890</v>
      </c>
      <c r="AL336" s="1509" t="s">
        <v>1890</v>
      </c>
      <c r="AM336" s="1509" t="s">
        <v>1890</v>
      </c>
      <c r="AN336" s="1509" t="s">
        <v>1890</v>
      </c>
      <c r="AO336" s="1509" t="s">
        <v>1890</v>
      </c>
      <c r="AP336" s="1509" t="s">
        <v>1890</v>
      </c>
      <c r="AQ336" s="1509" t="s">
        <v>1890</v>
      </c>
      <c r="AR336" s="1509" t="s">
        <v>1890</v>
      </c>
      <c r="AS336" s="1509" t="s">
        <v>1890</v>
      </c>
      <c r="AT336" s="1509" t="s">
        <v>1890</v>
      </c>
      <c r="AU336" s="1509" t="s">
        <v>1890</v>
      </c>
      <c r="AV336" s="1509" t="s">
        <v>1890</v>
      </c>
      <c r="AW336" s="1509" t="s">
        <v>1890</v>
      </c>
      <c r="AX336" s="1509" t="s">
        <v>1890</v>
      </c>
      <c r="AY336" s="1509" t="s">
        <v>1890</v>
      </c>
      <c r="AZ336" s="1509" t="s">
        <v>1890</v>
      </c>
      <c r="BA336" s="1509" t="s">
        <v>1890</v>
      </c>
      <c r="BB336" s="1509" t="s">
        <v>1890</v>
      </c>
      <c r="BC336" s="1509" t="s">
        <v>1890</v>
      </c>
      <c r="BD336" s="1509" t="s">
        <v>1890</v>
      </c>
      <c r="BE336" s="1509" t="s">
        <v>1890</v>
      </c>
      <c r="BF336" s="1509" t="s">
        <v>1890</v>
      </c>
      <c r="BG336" s="1509" t="s">
        <v>1890</v>
      </c>
      <c r="BH336" s="1509" t="s">
        <v>1890</v>
      </c>
      <c r="BI336" s="1509" t="s">
        <v>1890</v>
      </c>
      <c r="BJ336" s="1509" t="s">
        <v>1890</v>
      </c>
      <c r="BK336" s="1509" t="s">
        <v>1890</v>
      </c>
      <c r="BL336" s="1509" t="s">
        <v>1890</v>
      </c>
      <c r="BM336" s="1509" t="s">
        <v>1890</v>
      </c>
      <c r="BN336" s="1509" t="s">
        <v>1890</v>
      </c>
      <c r="BO336" s="1509" t="s">
        <v>1890</v>
      </c>
      <c r="BP336" s="1509" t="s">
        <v>1890</v>
      </c>
      <c r="BQ336" s="1509" t="s">
        <v>1890</v>
      </c>
      <c r="BR336" s="1509" t="s">
        <v>1890</v>
      </c>
      <c r="BS336" s="1509" t="s">
        <v>1890</v>
      </c>
      <c r="BT336" s="1509" t="s">
        <v>1890</v>
      </c>
      <c r="BU336" s="1509" t="s">
        <v>1890</v>
      </c>
      <c r="BV336" s="1509" t="s">
        <v>1890</v>
      </c>
      <c r="BW336" s="1509" t="s">
        <v>1890</v>
      </c>
      <c r="BX336" s="1509" t="s">
        <v>1890</v>
      </c>
      <c r="BY336" s="1509" t="s">
        <v>1890</v>
      </c>
      <c r="BZ336" s="1509" t="s">
        <v>1890</v>
      </c>
      <c r="CA336" s="1509" t="s">
        <v>1890</v>
      </c>
      <c r="CB336" s="1509" t="s">
        <v>1890</v>
      </c>
      <c r="CC336" s="1509" t="s">
        <v>1890</v>
      </c>
      <c r="CD336" s="1509" t="s">
        <v>1890</v>
      </c>
      <c r="CE336" s="1509" t="s">
        <v>1890</v>
      </c>
      <c r="CF336" s="1509" t="s">
        <v>1890</v>
      </c>
      <c r="CG336" s="1509" t="s">
        <v>1890</v>
      </c>
      <c r="CH336" s="1509" t="s">
        <v>1890</v>
      </c>
      <c r="CI336" s="1509" t="s">
        <v>1890</v>
      </c>
      <c r="CJ336" s="1509" t="s">
        <v>1890</v>
      </c>
      <c r="CK336" s="1509" t="s">
        <v>1890</v>
      </c>
      <c r="CL336" s="1509" t="s">
        <v>1890</v>
      </c>
      <c r="CM336" s="1509" t="s">
        <v>1890</v>
      </c>
      <c r="CN336" s="1509" t="s">
        <v>1890</v>
      </c>
      <c r="CO336" s="1509" t="s">
        <v>1890</v>
      </c>
      <c r="CP336" s="1510" t="s">
        <v>1890</v>
      </c>
      <c r="CQ336" s="1508" t="s">
        <v>1890</v>
      </c>
      <c r="CR336" s="1508" t="s">
        <v>1890</v>
      </c>
      <c r="CS336" s="1508" t="s">
        <v>1890</v>
      </c>
      <c r="CT336" s="1508" t="s">
        <v>1890</v>
      </c>
      <c r="CU336" s="1508" t="s">
        <v>1890</v>
      </c>
      <c r="CV336" s="1508" t="s">
        <v>1890</v>
      </c>
      <c r="CW336" s="1508" t="s">
        <v>1890</v>
      </c>
      <c r="CX336" s="1508" t="s">
        <v>1890</v>
      </c>
      <c r="CY336" s="1508" t="s">
        <v>1890</v>
      </c>
      <c r="CZ336" s="1508" t="s">
        <v>1890</v>
      </c>
      <c r="DA336" s="1508" t="s">
        <v>1890</v>
      </c>
      <c r="DB336" s="1508" t="s">
        <v>1890</v>
      </c>
      <c r="DC336" s="1508" t="s">
        <v>1890</v>
      </c>
      <c r="DD336" s="1508" t="s">
        <v>1890</v>
      </c>
      <c r="DE336" s="1508" t="s">
        <v>1890</v>
      </c>
      <c r="DF336" s="1508" t="s">
        <v>1890</v>
      </c>
      <c r="DG336" s="1508" t="s">
        <v>1890</v>
      </c>
      <c r="DH336" s="1508" t="s">
        <v>1890</v>
      </c>
      <c r="DI336" s="1508" t="s">
        <v>1890</v>
      </c>
      <c r="DJ336" s="1508" t="s">
        <v>1890</v>
      </c>
      <c r="DK336" s="1508" t="s">
        <v>1890</v>
      </c>
      <c r="DL336" s="1508" t="s">
        <v>1890</v>
      </c>
      <c r="DM336" s="1508" t="s">
        <v>1890</v>
      </c>
      <c r="DN336" s="1508" t="s">
        <v>1890</v>
      </c>
      <c r="DO336" s="1508" t="s">
        <v>1890</v>
      </c>
      <c r="DP336" s="1508" t="s">
        <v>1890</v>
      </c>
      <c r="DQ336" s="1508" t="s">
        <v>1890</v>
      </c>
      <c r="DR336" s="1508" t="s">
        <v>1890</v>
      </c>
      <c r="DS336" s="1508" t="s">
        <v>1890</v>
      </c>
      <c r="DT336" s="1233" t="s">
        <v>1890</v>
      </c>
      <c r="DU336" s="1233" t="s">
        <v>1890</v>
      </c>
      <c r="DV336" s="1233" t="s">
        <v>1890</v>
      </c>
      <c r="DW336" s="1233" t="s">
        <v>1890</v>
      </c>
      <c r="DX336" s="1233" t="s">
        <v>1890</v>
      </c>
      <c r="DY336" s="1233" t="s">
        <v>1890</v>
      </c>
    </row>
    <row r="337" spans="2:129" x14ac:dyDescent="0.25">
      <c r="B337" s="1668"/>
      <c r="C337" s="1505" t="s">
        <v>1610</v>
      </c>
      <c r="D337" s="1439" t="s">
        <v>1733</v>
      </c>
      <c r="E337" s="1267" t="s">
        <v>815</v>
      </c>
      <c r="F337" s="1438" t="s">
        <v>818</v>
      </c>
      <c r="G337" s="1438" t="s">
        <v>1890</v>
      </c>
      <c r="H337" s="1439" t="s">
        <v>817</v>
      </c>
      <c r="I337" s="1476" t="s">
        <v>1890</v>
      </c>
      <c r="J337" s="1477" t="s">
        <v>1890</v>
      </c>
      <c r="K337" s="1477" t="s">
        <v>1890</v>
      </c>
      <c r="L337" s="1477" t="s">
        <v>1890</v>
      </c>
      <c r="M337" s="1477" t="s">
        <v>1890</v>
      </c>
      <c r="N337" s="1509" t="s">
        <v>1890</v>
      </c>
      <c r="O337" s="1509" t="s">
        <v>1890</v>
      </c>
      <c r="P337" s="1509" t="s">
        <v>1890</v>
      </c>
      <c r="Q337" s="1509" t="s">
        <v>1890</v>
      </c>
      <c r="R337" s="1509" t="s">
        <v>1890</v>
      </c>
      <c r="S337" s="1509" t="s">
        <v>1890</v>
      </c>
      <c r="T337" s="1509" t="s">
        <v>1890</v>
      </c>
      <c r="U337" s="1509" t="s">
        <v>1890</v>
      </c>
      <c r="V337" s="1509" t="s">
        <v>1890</v>
      </c>
      <c r="W337" s="1509" t="s">
        <v>1890</v>
      </c>
      <c r="X337" s="1509" t="s">
        <v>1890</v>
      </c>
      <c r="Y337" s="1509" t="s">
        <v>1890</v>
      </c>
      <c r="Z337" s="1509" t="s">
        <v>1890</v>
      </c>
      <c r="AA337" s="1509" t="s">
        <v>1890</v>
      </c>
      <c r="AB337" s="1509" t="s">
        <v>1890</v>
      </c>
      <c r="AC337" s="1509" t="s">
        <v>1890</v>
      </c>
      <c r="AD337" s="1509" t="s">
        <v>1890</v>
      </c>
      <c r="AE337" s="1509" t="s">
        <v>1890</v>
      </c>
      <c r="AF337" s="1509" t="s">
        <v>1890</v>
      </c>
      <c r="AG337" s="1509" t="s">
        <v>1890</v>
      </c>
      <c r="AH337" s="1509" t="s">
        <v>1890</v>
      </c>
      <c r="AI337" s="1509" t="s">
        <v>1890</v>
      </c>
      <c r="AJ337" s="1509" t="s">
        <v>1890</v>
      </c>
      <c r="AK337" s="1509" t="s">
        <v>1890</v>
      </c>
      <c r="AL337" s="1509" t="s">
        <v>1890</v>
      </c>
      <c r="AM337" s="1509" t="s">
        <v>1890</v>
      </c>
      <c r="AN337" s="1509" t="s">
        <v>1890</v>
      </c>
      <c r="AO337" s="1509" t="s">
        <v>1890</v>
      </c>
      <c r="AP337" s="1509" t="s">
        <v>1890</v>
      </c>
      <c r="AQ337" s="1509" t="s">
        <v>1890</v>
      </c>
      <c r="AR337" s="1509" t="s">
        <v>1890</v>
      </c>
      <c r="AS337" s="1509" t="s">
        <v>1890</v>
      </c>
      <c r="AT337" s="1509" t="s">
        <v>1890</v>
      </c>
      <c r="AU337" s="1509" t="s">
        <v>1890</v>
      </c>
      <c r="AV337" s="1509" t="s">
        <v>1890</v>
      </c>
      <c r="AW337" s="1509" t="s">
        <v>1890</v>
      </c>
      <c r="AX337" s="1509" t="s">
        <v>1890</v>
      </c>
      <c r="AY337" s="1509" t="s">
        <v>1890</v>
      </c>
      <c r="AZ337" s="1509" t="s">
        <v>1890</v>
      </c>
      <c r="BA337" s="1509" t="s">
        <v>1890</v>
      </c>
      <c r="BB337" s="1509" t="s">
        <v>1890</v>
      </c>
      <c r="BC337" s="1509" t="s">
        <v>1890</v>
      </c>
      <c r="BD337" s="1509" t="s">
        <v>1890</v>
      </c>
      <c r="BE337" s="1509" t="s">
        <v>1890</v>
      </c>
      <c r="BF337" s="1509" t="s">
        <v>1890</v>
      </c>
      <c r="BG337" s="1509" t="s">
        <v>1890</v>
      </c>
      <c r="BH337" s="1509" t="s">
        <v>1890</v>
      </c>
      <c r="BI337" s="1509" t="s">
        <v>1890</v>
      </c>
      <c r="BJ337" s="1509" t="s">
        <v>1890</v>
      </c>
      <c r="BK337" s="1509" t="s">
        <v>1890</v>
      </c>
      <c r="BL337" s="1509" t="s">
        <v>1890</v>
      </c>
      <c r="BM337" s="1509" t="s">
        <v>1890</v>
      </c>
      <c r="BN337" s="1509" t="s">
        <v>1890</v>
      </c>
      <c r="BO337" s="1509" t="s">
        <v>1890</v>
      </c>
      <c r="BP337" s="1509" t="s">
        <v>1890</v>
      </c>
      <c r="BQ337" s="1509" t="s">
        <v>1890</v>
      </c>
      <c r="BR337" s="1509" t="s">
        <v>1890</v>
      </c>
      <c r="BS337" s="1509" t="s">
        <v>1890</v>
      </c>
      <c r="BT337" s="1509" t="s">
        <v>1890</v>
      </c>
      <c r="BU337" s="1509" t="s">
        <v>1890</v>
      </c>
      <c r="BV337" s="1509" t="s">
        <v>1890</v>
      </c>
      <c r="BW337" s="1509" t="s">
        <v>1890</v>
      </c>
      <c r="BX337" s="1509" t="s">
        <v>1890</v>
      </c>
      <c r="BY337" s="1509" t="s">
        <v>1890</v>
      </c>
      <c r="BZ337" s="1509" t="s">
        <v>1890</v>
      </c>
      <c r="CA337" s="1509" t="s">
        <v>1890</v>
      </c>
      <c r="CB337" s="1509" t="s">
        <v>1890</v>
      </c>
      <c r="CC337" s="1509" t="s">
        <v>1890</v>
      </c>
      <c r="CD337" s="1509" t="s">
        <v>1890</v>
      </c>
      <c r="CE337" s="1509" t="s">
        <v>1890</v>
      </c>
      <c r="CF337" s="1509" t="s">
        <v>1890</v>
      </c>
      <c r="CG337" s="1509" t="s">
        <v>1890</v>
      </c>
      <c r="CH337" s="1509" t="s">
        <v>1890</v>
      </c>
      <c r="CI337" s="1509" t="s">
        <v>1890</v>
      </c>
      <c r="CJ337" s="1509" t="s">
        <v>1890</v>
      </c>
      <c r="CK337" s="1509" t="s">
        <v>1890</v>
      </c>
      <c r="CL337" s="1509" t="s">
        <v>1890</v>
      </c>
      <c r="CM337" s="1509" t="s">
        <v>1890</v>
      </c>
      <c r="CN337" s="1509" t="s">
        <v>1890</v>
      </c>
      <c r="CO337" s="1509" t="s">
        <v>1890</v>
      </c>
      <c r="CP337" s="1510" t="s">
        <v>1890</v>
      </c>
      <c r="CQ337" s="1508" t="s">
        <v>1890</v>
      </c>
      <c r="CR337" s="1508" t="s">
        <v>1890</v>
      </c>
      <c r="CS337" s="1508" t="s">
        <v>1890</v>
      </c>
      <c r="CT337" s="1508" t="s">
        <v>1890</v>
      </c>
      <c r="CU337" s="1508" t="s">
        <v>1890</v>
      </c>
      <c r="CV337" s="1508" t="s">
        <v>1890</v>
      </c>
      <c r="CW337" s="1508" t="s">
        <v>1890</v>
      </c>
      <c r="CX337" s="1508" t="s">
        <v>1890</v>
      </c>
      <c r="CY337" s="1508" t="s">
        <v>1890</v>
      </c>
      <c r="CZ337" s="1508" t="s">
        <v>1890</v>
      </c>
      <c r="DA337" s="1508" t="s">
        <v>1890</v>
      </c>
      <c r="DB337" s="1508" t="s">
        <v>1890</v>
      </c>
      <c r="DC337" s="1508" t="s">
        <v>1890</v>
      </c>
      <c r="DD337" s="1508" t="s">
        <v>1890</v>
      </c>
      <c r="DE337" s="1508" t="s">
        <v>1890</v>
      </c>
      <c r="DF337" s="1508" t="s">
        <v>1890</v>
      </c>
      <c r="DG337" s="1508" t="s">
        <v>1890</v>
      </c>
      <c r="DH337" s="1508" t="s">
        <v>1890</v>
      </c>
      <c r="DI337" s="1508" t="s">
        <v>1890</v>
      </c>
      <c r="DJ337" s="1508" t="s">
        <v>1890</v>
      </c>
      <c r="DK337" s="1508" t="s">
        <v>1890</v>
      </c>
      <c r="DL337" s="1508" t="s">
        <v>1890</v>
      </c>
      <c r="DM337" s="1508" t="s">
        <v>1890</v>
      </c>
      <c r="DN337" s="1508" t="s">
        <v>1890</v>
      </c>
      <c r="DO337" s="1508" t="s">
        <v>1890</v>
      </c>
      <c r="DP337" s="1508" t="s">
        <v>1890</v>
      </c>
      <c r="DQ337" s="1508" t="s">
        <v>1890</v>
      </c>
      <c r="DR337" s="1508" t="s">
        <v>1890</v>
      </c>
      <c r="DS337" s="1508" t="s">
        <v>1890</v>
      </c>
      <c r="DT337" s="1233" t="s">
        <v>1890</v>
      </c>
      <c r="DU337" s="1233" t="s">
        <v>1890</v>
      </c>
      <c r="DV337" s="1233" t="s">
        <v>1890</v>
      </c>
      <c r="DW337" s="1233" t="s">
        <v>1890</v>
      </c>
      <c r="DX337" s="1233" t="s">
        <v>1890</v>
      </c>
      <c r="DY337" s="1233" t="s">
        <v>1890</v>
      </c>
    </row>
    <row r="338" spans="2:129" ht="14.4" thickBot="1" x14ac:dyDescent="0.3">
      <c r="B338" s="1668"/>
      <c r="C338" s="1505" t="s">
        <v>1610</v>
      </c>
      <c r="D338" s="1439" t="s">
        <v>1733</v>
      </c>
      <c r="E338" s="1267" t="s">
        <v>819</v>
      </c>
      <c r="F338" s="1438" t="s">
        <v>1890</v>
      </c>
      <c r="G338" s="1438" t="s">
        <v>1890</v>
      </c>
      <c r="H338" s="1439" t="s">
        <v>84</v>
      </c>
      <c r="I338" s="1476" t="s">
        <v>1890</v>
      </c>
      <c r="J338" s="1477" t="s">
        <v>1890</v>
      </c>
      <c r="K338" s="1477" t="s">
        <v>1890</v>
      </c>
      <c r="L338" s="1477" t="s">
        <v>1890</v>
      </c>
      <c r="M338" s="1477" t="s">
        <v>1890</v>
      </c>
      <c r="N338" s="1509" t="s">
        <v>1890</v>
      </c>
      <c r="O338" s="1509">
        <v>4.7385453350737461E-2</v>
      </c>
      <c r="P338" s="1509">
        <v>4.5783046715688371E-2</v>
      </c>
      <c r="Q338" s="1509">
        <v>4.4234827744626448E-2</v>
      </c>
      <c r="R338" s="1509">
        <v>4.2738964004469998E-2</v>
      </c>
      <c r="S338" s="1509">
        <v>4.1293685028473429E-2</v>
      </c>
      <c r="T338" s="1509">
        <v>4.0280641043737943E-2</v>
      </c>
      <c r="U338" s="1509">
        <v>3.9288890692491404E-2</v>
      </c>
      <c r="V338" s="1509">
        <v>3.8318152292673588E-2</v>
      </c>
      <c r="W338" s="1509">
        <v>3.7368138862837338E-2</v>
      </c>
      <c r="X338" s="1509">
        <v>3.6438558802678898E-2</v>
      </c>
      <c r="Y338" s="1509">
        <v>3.5529116533602162E-2</v>
      </c>
      <c r="Z338" s="1509">
        <v>3.4639513101241644E-2</v>
      </c>
      <c r="AA338" s="1509">
        <v>3.3769446741784441E-2</v>
      </c>
      <c r="AB338" s="1509">
        <v>3.2918613413850641E-2</v>
      </c>
      <c r="AC338" s="1509">
        <v>3.2086707297613835E-2</v>
      </c>
      <c r="AD338" s="1509">
        <v>3.127342126276926E-2</v>
      </c>
      <c r="AE338" s="1509">
        <v>3.0478447306885609E-2</v>
      </c>
      <c r="AF338" s="1509">
        <v>2.9701476965608483E-2</v>
      </c>
      <c r="AG338" s="1509">
        <v>2.8942201696117945E-2</v>
      </c>
      <c r="AH338" s="1509">
        <v>2.8200313235179977E-2</v>
      </c>
      <c r="AI338" s="1509">
        <v>2.747550393307158E-2</v>
      </c>
      <c r="AJ338" s="1509">
        <v>2.6767467064601924E-2</v>
      </c>
      <c r="AK338" s="1509">
        <v>2.6075897118396606E-2</v>
      </c>
      <c r="AL338" s="1509">
        <v>2.5400490065559566E-2</v>
      </c>
      <c r="AM338" s="1509">
        <v>2.4740943608776586E-2</v>
      </c>
      <c r="AN338" s="1509">
        <v>2.3919985438098788E-2</v>
      </c>
      <c r="AO338" s="1509">
        <v>2.3126258487327963E-2</v>
      </c>
      <c r="AP338" s="1509">
        <v>2.2358859838661437E-2</v>
      </c>
      <c r="AQ338" s="1509">
        <v>2.1616916500922973E-2</v>
      </c>
      <c r="AR338" s="1509">
        <v>2.0899584418071944E-2</v>
      </c>
      <c r="AS338" s="1509">
        <v>2.0304135119821719E-2</v>
      </c>
      <c r="AT338" s="1509">
        <v>1.9725642311962298E-2</v>
      </c>
      <c r="AU338" s="1509">
        <v>1.9163623379037244E-2</v>
      </c>
      <c r="AV338" s="1509">
        <v>1.8617609434305241E-2</v>
      </c>
      <c r="AW338" s="1509">
        <v>1.8087144929429304E-2</v>
      </c>
      <c r="AX338" s="1509">
        <v>1.7571787275256035E-2</v>
      </c>
      <c r="AY338" s="1509">
        <v>1.7071106473369901E-2</v>
      </c>
      <c r="AZ338" s="1509">
        <v>1.6584684758116652E-2</v>
      </c>
      <c r="BA338" s="1509">
        <v>1.6112116248798571E-2</v>
      </c>
      <c r="BB338" s="1509">
        <v>1.565300661175267E-2</v>
      </c>
      <c r="BC338" s="1509">
        <v>1.5206972732031225E-2</v>
      </c>
      <c r="BD338" s="1509">
        <v>1.4773642394411963E-2</v>
      </c>
      <c r="BE338" s="1509">
        <v>1.4352653973472925E-2</v>
      </c>
      <c r="BF338" s="1509">
        <v>1.3943656132474553E-2</v>
      </c>
      <c r="BG338" s="1509">
        <v>1.3546307530799001E-2</v>
      </c>
      <c r="BH338" s="1509">
        <v>1.3160276539703451E-2</v>
      </c>
      <c r="BI338" s="1509">
        <v>1.2785240966151478E-2</v>
      </c>
      <c r="BJ338" s="1509">
        <v>1.2420887784492976E-2</v>
      </c>
      <c r="BK338" s="1509">
        <v>1.2066912875769678E-2</v>
      </c>
      <c r="BL338" s="1509">
        <v>1.1723020774429783E-2</v>
      </c>
      <c r="BM338" s="1509">
        <v>1.138892442224119E-2</v>
      </c>
      <c r="BN338" s="1509">
        <v>1.1064344929198855E-2</v>
      </c>
      <c r="BO338" s="1509">
        <v>1.0749011341227689E-2</v>
      </c>
      <c r="BP338" s="1509">
        <v>1.0442660414487871E-2</v>
      </c>
      <c r="BQ338" s="1509">
        <v>1.0145036396095129E-2</v>
      </c>
      <c r="BR338" s="1509">
        <v>9.8558908110737108E-3</v>
      </c>
      <c r="BS338" s="1509">
        <v>9.5749822553649853E-3</v>
      </c>
      <c r="BT338" s="1509">
        <v>9.3020761947197259E-3</v>
      </c>
      <c r="BU338" s="1509">
        <v>9.0369447693068664E-3</v>
      </c>
      <c r="BV338" s="1509">
        <v>8.7793666038763433E-3</v>
      </c>
      <c r="BW338" s="1509">
        <v>8.5291266233183186E-3</v>
      </c>
      <c r="BX338" s="1509">
        <v>8.2860158734653529E-3</v>
      </c>
      <c r="BY338" s="1509">
        <v>8.0498313469886968E-3</v>
      </c>
      <c r="BZ338" s="1509">
        <v>7.8203758142439076E-3</v>
      </c>
      <c r="CA338" s="1509">
        <v>7.5974576589252114E-3</v>
      </c>
      <c r="CB338" s="1509">
        <v>7.3808907183919538E-3</v>
      </c>
      <c r="CC338" s="1509">
        <v>7.1704941285344673E-3</v>
      </c>
      <c r="CD338" s="1509">
        <v>6.9660921730502843E-3</v>
      </c>
      <c r="CE338" s="1509">
        <v>6.7675141370054856E-3</v>
      </c>
      <c r="CF338" s="1509">
        <v>6.5745941645593501E-3</v>
      </c>
      <c r="CG338" s="1509">
        <v>6.3871711207340734E-3</v>
      </c>
      <c r="CH338" s="1509">
        <v>6.2050884571145607E-3</v>
      </c>
      <c r="CI338" s="1509">
        <v>6.0281940813666918E-3</v>
      </c>
      <c r="CJ338" s="1509">
        <v>5.8563402304654772E-3</v>
      </c>
      <c r="CK338" s="1509">
        <v>5.6893833475277506E-3</v>
      </c>
      <c r="CL338" s="1509" t="s">
        <v>1890</v>
      </c>
      <c r="CM338" s="1509" t="s">
        <v>1890</v>
      </c>
      <c r="CN338" s="1509" t="s">
        <v>1890</v>
      </c>
      <c r="CO338" s="1509" t="s">
        <v>1890</v>
      </c>
      <c r="CP338" s="1510" t="s">
        <v>1890</v>
      </c>
      <c r="CQ338" s="1508" t="s">
        <v>1890</v>
      </c>
      <c r="CR338" s="1508" t="s">
        <v>1890</v>
      </c>
      <c r="CS338" s="1508" t="s">
        <v>1890</v>
      </c>
      <c r="CT338" s="1508" t="s">
        <v>1890</v>
      </c>
      <c r="CU338" s="1508" t="s">
        <v>1890</v>
      </c>
      <c r="CV338" s="1508" t="s">
        <v>1890</v>
      </c>
      <c r="CW338" s="1508" t="s">
        <v>1890</v>
      </c>
      <c r="CX338" s="1508" t="s">
        <v>1890</v>
      </c>
      <c r="CY338" s="1508" t="s">
        <v>1890</v>
      </c>
      <c r="CZ338" s="1508" t="s">
        <v>1890</v>
      </c>
      <c r="DA338" s="1508" t="s">
        <v>1890</v>
      </c>
      <c r="DB338" s="1508" t="s">
        <v>1890</v>
      </c>
      <c r="DC338" s="1508" t="s">
        <v>1890</v>
      </c>
      <c r="DD338" s="1508" t="s">
        <v>1890</v>
      </c>
      <c r="DE338" s="1508" t="s">
        <v>1890</v>
      </c>
      <c r="DF338" s="1508" t="s">
        <v>1890</v>
      </c>
      <c r="DG338" s="1508" t="s">
        <v>1890</v>
      </c>
      <c r="DH338" s="1508" t="s">
        <v>1890</v>
      </c>
      <c r="DI338" s="1508" t="s">
        <v>1890</v>
      </c>
      <c r="DJ338" s="1508" t="s">
        <v>1890</v>
      </c>
      <c r="DK338" s="1508" t="s">
        <v>1890</v>
      </c>
      <c r="DL338" s="1508" t="s">
        <v>1890</v>
      </c>
      <c r="DM338" s="1508" t="s">
        <v>1890</v>
      </c>
      <c r="DN338" s="1508" t="s">
        <v>1890</v>
      </c>
      <c r="DO338" s="1508" t="s">
        <v>1890</v>
      </c>
      <c r="DP338" s="1508" t="s">
        <v>1890</v>
      </c>
      <c r="DQ338" s="1508" t="s">
        <v>1890</v>
      </c>
      <c r="DR338" s="1508" t="s">
        <v>1890</v>
      </c>
      <c r="DS338" s="1508" t="s">
        <v>1890</v>
      </c>
      <c r="DT338" s="1233" t="s">
        <v>1890</v>
      </c>
      <c r="DU338" s="1233" t="s">
        <v>1890</v>
      </c>
      <c r="DV338" s="1233" t="s">
        <v>1890</v>
      </c>
      <c r="DW338" s="1233" t="s">
        <v>1890</v>
      </c>
      <c r="DX338" s="1233" t="s">
        <v>1890</v>
      </c>
      <c r="DY338" s="1233" t="s">
        <v>1890</v>
      </c>
    </row>
    <row r="339" spans="2:129" ht="14.4" thickBot="1" x14ac:dyDescent="0.3">
      <c r="B339" s="1668"/>
      <c r="C339" s="1505" t="s">
        <v>1610</v>
      </c>
      <c r="D339" s="1439" t="s">
        <v>1733</v>
      </c>
      <c r="E339" s="1267" t="s">
        <v>820</v>
      </c>
      <c r="F339" s="1438" t="s">
        <v>1890</v>
      </c>
      <c r="G339" s="1438" t="s">
        <v>1890</v>
      </c>
      <c r="H339" s="1439" t="s">
        <v>84</v>
      </c>
      <c r="I339" s="1655">
        <f>IF(SUM(N338:CP338)&lt;&gt;0,SUM(N338:CP338),"")</f>
        <v>1.4915697588254295</v>
      </c>
      <c r="J339" s="1656"/>
      <c r="K339" s="1656"/>
      <c r="L339" s="1656"/>
      <c r="M339" s="1657"/>
      <c r="N339" s="1509" t="s">
        <v>1890</v>
      </c>
      <c r="O339" s="1509" t="s">
        <v>1890</v>
      </c>
      <c r="P339" s="1509" t="s">
        <v>1890</v>
      </c>
      <c r="Q339" s="1509" t="s">
        <v>1890</v>
      </c>
      <c r="R339" s="1509" t="s">
        <v>1890</v>
      </c>
      <c r="S339" s="1509" t="s">
        <v>1890</v>
      </c>
      <c r="T339" s="1509" t="s">
        <v>1890</v>
      </c>
      <c r="U339" s="1509" t="s">
        <v>1890</v>
      </c>
      <c r="V339" s="1509" t="s">
        <v>1890</v>
      </c>
      <c r="W339" s="1509" t="s">
        <v>1890</v>
      </c>
      <c r="X339" s="1509" t="s">
        <v>1890</v>
      </c>
      <c r="Y339" s="1509" t="s">
        <v>1890</v>
      </c>
      <c r="Z339" s="1509" t="s">
        <v>1890</v>
      </c>
      <c r="AA339" s="1509" t="s">
        <v>1890</v>
      </c>
      <c r="AB339" s="1509" t="s">
        <v>1890</v>
      </c>
      <c r="AC339" s="1509" t="s">
        <v>1890</v>
      </c>
      <c r="AD339" s="1509" t="s">
        <v>1890</v>
      </c>
      <c r="AE339" s="1509" t="s">
        <v>1890</v>
      </c>
      <c r="AF339" s="1509" t="s">
        <v>1890</v>
      </c>
      <c r="AG339" s="1509" t="s">
        <v>1890</v>
      </c>
      <c r="AH339" s="1509" t="s">
        <v>1890</v>
      </c>
      <c r="AI339" s="1509" t="s">
        <v>1890</v>
      </c>
      <c r="AJ339" s="1509" t="s">
        <v>1890</v>
      </c>
      <c r="AK339" s="1509" t="s">
        <v>1890</v>
      </c>
      <c r="AL339" s="1509" t="s">
        <v>1890</v>
      </c>
      <c r="AM339" s="1509" t="s">
        <v>1890</v>
      </c>
      <c r="AN339" s="1509" t="s">
        <v>1890</v>
      </c>
      <c r="AO339" s="1509" t="s">
        <v>1890</v>
      </c>
      <c r="AP339" s="1509" t="s">
        <v>1890</v>
      </c>
      <c r="AQ339" s="1509" t="s">
        <v>1890</v>
      </c>
      <c r="AR339" s="1509" t="s">
        <v>1890</v>
      </c>
      <c r="AS339" s="1509" t="s">
        <v>1890</v>
      </c>
      <c r="AT339" s="1509" t="s">
        <v>1890</v>
      </c>
      <c r="AU339" s="1509" t="s">
        <v>1890</v>
      </c>
      <c r="AV339" s="1509" t="s">
        <v>1890</v>
      </c>
      <c r="AW339" s="1509" t="s">
        <v>1890</v>
      </c>
      <c r="AX339" s="1509" t="s">
        <v>1890</v>
      </c>
      <c r="AY339" s="1509" t="s">
        <v>1890</v>
      </c>
      <c r="AZ339" s="1509" t="s">
        <v>1890</v>
      </c>
      <c r="BA339" s="1509" t="s">
        <v>1890</v>
      </c>
      <c r="BB339" s="1509" t="s">
        <v>1890</v>
      </c>
      <c r="BC339" s="1509" t="s">
        <v>1890</v>
      </c>
      <c r="BD339" s="1509" t="s">
        <v>1890</v>
      </c>
      <c r="BE339" s="1509" t="s">
        <v>1890</v>
      </c>
      <c r="BF339" s="1509" t="s">
        <v>1890</v>
      </c>
      <c r="BG339" s="1509" t="s">
        <v>1890</v>
      </c>
      <c r="BH339" s="1509" t="s">
        <v>1890</v>
      </c>
      <c r="BI339" s="1509" t="s">
        <v>1890</v>
      </c>
      <c r="BJ339" s="1509" t="s">
        <v>1890</v>
      </c>
      <c r="BK339" s="1509" t="s">
        <v>1890</v>
      </c>
      <c r="BL339" s="1509" t="s">
        <v>1890</v>
      </c>
      <c r="BM339" s="1509" t="s">
        <v>1890</v>
      </c>
      <c r="BN339" s="1509" t="s">
        <v>1890</v>
      </c>
      <c r="BO339" s="1509" t="s">
        <v>1890</v>
      </c>
      <c r="BP339" s="1509" t="s">
        <v>1890</v>
      </c>
      <c r="BQ339" s="1509" t="s">
        <v>1890</v>
      </c>
      <c r="BR339" s="1509" t="s">
        <v>1890</v>
      </c>
      <c r="BS339" s="1509" t="s">
        <v>1890</v>
      </c>
      <c r="BT339" s="1509" t="s">
        <v>1890</v>
      </c>
      <c r="BU339" s="1509" t="s">
        <v>1890</v>
      </c>
      <c r="BV339" s="1509" t="s">
        <v>1890</v>
      </c>
      <c r="BW339" s="1509" t="s">
        <v>1890</v>
      </c>
      <c r="BX339" s="1509" t="s">
        <v>1890</v>
      </c>
      <c r="BY339" s="1509" t="s">
        <v>1890</v>
      </c>
      <c r="BZ339" s="1509" t="s">
        <v>1890</v>
      </c>
      <c r="CA339" s="1509" t="s">
        <v>1890</v>
      </c>
      <c r="CB339" s="1509" t="s">
        <v>1890</v>
      </c>
      <c r="CC339" s="1509" t="s">
        <v>1890</v>
      </c>
      <c r="CD339" s="1509" t="s">
        <v>1890</v>
      </c>
      <c r="CE339" s="1509" t="s">
        <v>1890</v>
      </c>
      <c r="CF339" s="1509" t="s">
        <v>1890</v>
      </c>
      <c r="CG339" s="1509" t="s">
        <v>1890</v>
      </c>
      <c r="CH339" s="1509" t="s">
        <v>1890</v>
      </c>
      <c r="CI339" s="1509" t="s">
        <v>1890</v>
      </c>
      <c r="CJ339" s="1509" t="s">
        <v>1890</v>
      </c>
      <c r="CK339" s="1509" t="s">
        <v>1890</v>
      </c>
      <c r="CL339" s="1509" t="s">
        <v>1890</v>
      </c>
      <c r="CM339" s="1509" t="s">
        <v>1890</v>
      </c>
      <c r="CN339" s="1509" t="s">
        <v>1890</v>
      </c>
      <c r="CO339" s="1509" t="s">
        <v>1890</v>
      </c>
      <c r="CP339" s="1510" t="s">
        <v>1890</v>
      </c>
      <c r="CQ339" s="1508" t="s">
        <v>1890</v>
      </c>
      <c r="CR339" s="1508" t="s">
        <v>1890</v>
      </c>
      <c r="CS339" s="1508" t="s">
        <v>1890</v>
      </c>
      <c r="CT339" s="1508" t="s">
        <v>1890</v>
      </c>
      <c r="CU339" s="1508" t="s">
        <v>1890</v>
      </c>
      <c r="CV339" s="1508" t="s">
        <v>1890</v>
      </c>
      <c r="CW339" s="1508" t="s">
        <v>1890</v>
      </c>
      <c r="CX339" s="1508" t="s">
        <v>1890</v>
      </c>
      <c r="CY339" s="1508" t="s">
        <v>1890</v>
      </c>
      <c r="CZ339" s="1508" t="s">
        <v>1890</v>
      </c>
      <c r="DA339" s="1508" t="s">
        <v>1890</v>
      </c>
      <c r="DB339" s="1508" t="s">
        <v>1890</v>
      </c>
      <c r="DC339" s="1508" t="s">
        <v>1890</v>
      </c>
      <c r="DD339" s="1508" t="s">
        <v>1890</v>
      </c>
      <c r="DE339" s="1508" t="s">
        <v>1890</v>
      </c>
      <c r="DF339" s="1508" t="s">
        <v>1890</v>
      </c>
      <c r="DG339" s="1508" t="s">
        <v>1890</v>
      </c>
      <c r="DH339" s="1508" t="s">
        <v>1890</v>
      </c>
      <c r="DI339" s="1508" t="s">
        <v>1890</v>
      </c>
      <c r="DJ339" s="1508" t="s">
        <v>1890</v>
      </c>
      <c r="DK339" s="1508" t="s">
        <v>1890</v>
      </c>
      <c r="DL339" s="1508" t="s">
        <v>1890</v>
      </c>
      <c r="DM339" s="1508" t="s">
        <v>1890</v>
      </c>
      <c r="DN339" s="1508" t="s">
        <v>1890</v>
      </c>
      <c r="DO339" s="1508" t="s">
        <v>1890</v>
      </c>
      <c r="DP339" s="1508" t="s">
        <v>1890</v>
      </c>
      <c r="DQ339" s="1508" t="s">
        <v>1890</v>
      </c>
      <c r="DR339" s="1508" t="s">
        <v>1890</v>
      </c>
      <c r="DS339" s="1508" t="s">
        <v>1890</v>
      </c>
      <c r="DT339" s="1233" t="s">
        <v>1890</v>
      </c>
      <c r="DU339" s="1233" t="s">
        <v>1890</v>
      </c>
      <c r="DV339" s="1233" t="s">
        <v>1890</v>
      </c>
      <c r="DW339" s="1233" t="s">
        <v>1890</v>
      </c>
      <c r="DX339" s="1233" t="s">
        <v>1890</v>
      </c>
      <c r="DY339" s="1233" t="s">
        <v>1890</v>
      </c>
    </row>
    <row r="340" spans="2:129" x14ac:dyDescent="0.25">
      <c r="B340" s="1668"/>
      <c r="C340" s="1505" t="s">
        <v>1633</v>
      </c>
      <c r="D340" s="1439" t="s">
        <v>1765</v>
      </c>
      <c r="E340" s="1267" t="s">
        <v>815</v>
      </c>
      <c r="F340" s="1438" t="s">
        <v>1890</v>
      </c>
      <c r="G340" s="1438" t="s">
        <v>1890</v>
      </c>
      <c r="H340" s="1439" t="s">
        <v>84</v>
      </c>
      <c r="I340" s="1476" t="s">
        <v>1890</v>
      </c>
      <c r="J340" s="1477" t="s">
        <v>1890</v>
      </c>
      <c r="K340" s="1477" t="s">
        <v>1890</v>
      </c>
      <c r="L340" s="1477" t="s">
        <v>1890</v>
      </c>
      <c r="M340" s="1477" t="s">
        <v>1890</v>
      </c>
      <c r="N340" s="1509" t="s">
        <v>1890</v>
      </c>
      <c r="O340" s="1509" t="s">
        <v>1890</v>
      </c>
      <c r="P340" s="1509" t="s">
        <v>1890</v>
      </c>
      <c r="Q340" s="1509" t="s">
        <v>1890</v>
      </c>
      <c r="R340" s="1509" t="s">
        <v>1890</v>
      </c>
      <c r="S340" s="1509" t="s">
        <v>1890</v>
      </c>
      <c r="T340" s="1509" t="s">
        <v>1890</v>
      </c>
      <c r="U340" s="1509" t="s">
        <v>1890</v>
      </c>
      <c r="V340" s="1509" t="s">
        <v>1890</v>
      </c>
      <c r="W340" s="1509" t="s">
        <v>1890</v>
      </c>
      <c r="X340" s="1509" t="s">
        <v>1890</v>
      </c>
      <c r="Y340" s="1509" t="s">
        <v>1890</v>
      </c>
      <c r="Z340" s="1509" t="s">
        <v>1890</v>
      </c>
      <c r="AA340" s="1509" t="s">
        <v>1890</v>
      </c>
      <c r="AB340" s="1509" t="s">
        <v>1890</v>
      </c>
      <c r="AC340" s="1509" t="s">
        <v>1890</v>
      </c>
      <c r="AD340" s="1509" t="s">
        <v>1890</v>
      </c>
      <c r="AE340" s="1509" t="s">
        <v>1890</v>
      </c>
      <c r="AF340" s="1509" t="s">
        <v>1890</v>
      </c>
      <c r="AG340" s="1509" t="s">
        <v>1890</v>
      </c>
      <c r="AH340" s="1509" t="s">
        <v>1890</v>
      </c>
      <c r="AI340" s="1509" t="s">
        <v>1890</v>
      </c>
      <c r="AJ340" s="1509" t="s">
        <v>1890</v>
      </c>
      <c r="AK340" s="1509" t="s">
        <v>1890</v>
      </c>
      <c r="AL340" s="1509" t="s">
        <v>1890</v>
      </c>
      <c r="AM340" s="1509" t="s">
        <v>1890</v>
      </c>
      <c r="AN340" s="1509" t="s">
        <v>1890</v>
      </c>
      <c r="AO340" s="1509" t="s">
        <v>1890</v>
      </c>
      <c r="AP340" s="1509" t="s">
        <v>1890</v>
      </c>
      <c r="AQ340" s="1509" t="s">
        <v>1890</v>
      </c>
      <c r="AR340" s="1509" t="s">
        <v>1890</v>
      </c>
      <c r="AS340" s="1509" t="s">
        <v>1890</v>
      </c>
      <c r="AT340" s="1509" t="s">
        <v>1890</v>
      </c>
      <c r="AU340" s="1509" t="s">
        <v>1890</v>
      </c>
      <c r="AV340" s="1509" t="s">
        <v>1890</v>
      </c>
      <c r="AW340" s="1509" t="s">
        <v>1890</v>
      </c>
      <c r="AX340" s="1509" t="s">
        <v>1890</v>
      </c>
      <c r="AY340" s="1509" t="s">
        <v>1890</v>
      </c>
      <c r="AZ340" s="1509" t="s">
        <v>1890</v>
      </c>
      <c r="BA340" s="1509" t="s">
        <v>1890</v>
      </c>
      <c r="BB340" s="1509" t="s">
        <v>1890</v>
      </c>
      <c r="BC340" s="1509" t="s">
        <v>1890</v>
      </c>
      <c r="BD340" s="1509" t="s">
        <v>1890</v>
      </c>
      <c r="BE340" s="1509" t="s">
        <v>1890</v>
      </c>
      <c r="BF340" s="1509" t="s">
        <v>1890</v>
      </c>
      <c r="BG340" s="1509" t="s">
        <v>1890</v>
      </c>
      <c r="BH340" s="1509" t="s">
        <v>1890</v>
      </c>
      <c r="BI340" s="1509" t="s">
        <v>1890</v>
      </c>
      <c r="BJ340" s="1509" t="s">
        <v>1890</v>
      </c>
      <c r="BK340" s="1509" t="s">
        <v>1890</v>
      </c>
      <c r="BL340" s="1509" t="s">
        <v>1890</v>
      </c>
      <c r="BM340" s="1509" t="s">
        <v>1890</v>
      </c>
      <c r="BN340" s="1509" t="s">
        <v>1890</v>
      </c>
      <c r="BO340" s="1509" t="s">
        <v>1890</v>
      </c>
      <c r="BP340" s="1509" t="s">
        <v>1890</v>
      </c>
      <c r="BQ340" s="1509" t="s">
        <v>1890</v>
      </c>
      <c r="BR340" s="1509" t="s">
        <v>1890</v>
      </c>
      <c r="BS340" s="1509" t="s">
        <v>1890</v>
      </c>
      <c r="BT340" s="1509" t="s">
        <v>1890</v>
      </c>
      <c r="BU340" s="1509" t="s">
        <v>1890</v>
      </c>
      <c r="BV340" s="1509" t="s">
        <v>1890</v>
      </c>
      <c r="BW340" s="1509" t="s">
        <v>1890</v>
      </c>
      <c r="BX340" s="1509" t="s">
        <v>1890</v>
      </c>
      <c r="BY340" s="1509" t="s">
        <v>1890</v>
      </c>
      <c r="BZ340" s="1509" t="s">
        <v>1890</v>
      </c>
      <c r="CA340" s="1509" t="s">
        <v>1890</v>
      </c>
      <c r="CB340" s="1509" t="s">
        <v>1890</v>
      </c>
      <c r="CC340" s="1509" t="s">
        <v>1890</v>
      </c>
      <c r="CD340" s="1509" t="s">
        <v>1890</v>
      </c>
      <c r="CE340" s="1509" t="s">
        <v>1890</v>
      </c>
      <c r="CF340" s="1509" t="s">
        <v>1890</v>
      </c>
      <c r="CG340" s="1509" t="s">
        <v>1890</v>
      </c>
      <c r="CH340" s="1509" t="s">
        <v>1890</v>
      </c>
      <c r="CI340" s="1509" t="s">
        <v>1890</v>
      </c>
      <c r="CJ340" s="1509" t="s">
        <v>1890</v>
      </c>
      <c r="CK340" s="1509" t="s">
        <v>1890</v>
      </c>
      <c r="CL340" s="1509" t="s">
        <v>1890</v>
      </c>
      <c r="CM340" s="1509" t="s">
        <v>1890</v>
      </c>
      <c r="CN340" s="1509" t="s">
        <v>1890</v>
      </c>
      <c r="CO340" s="1509" t="s">
        <v>1890</v>
      </c>
      <c r="CP340" s="1510" t="s">
        <v>1890</v>
      </c>
      <c r="CQ340" s="1508" t="s">
        <v>1890</v>
      </c>
      <c r="CR340" s="1508" t="s">
        <v>1890</v>
      </c>
      <c r="CS340" s="1508" t="s">
        <v>1890</v>
      </c>
      <c r="CT340" s="1508" t="s">
        <v>1890</v>
      </c>
      <c r="CU340" s="1508" t="s">
        <v>1890</v>
      </c>
      <c r="CV340" s="1508" t="s">
        <v>1890</v>
      </c>
      <c r="CW340" s="1508" t="s">
        <v>1890</v>
      </c>
      <c r="CX340" s="1508" t="s">
        <v>1890</v>
      </c>
      <c r="CY340" s="1508" t="s">
        <v>1890</v>
      </c>
      <c r="CZ340" s="1508" t="s">
        <v>1890</v>
      </c>
      <c r="DA340" s="1508" t="s">
        <v>1890</v>
      </c>
      <c r="DB340" s="1508" t="s">
        <v>1890</v>
      </c>
      <c r="DC340" s="1508" t="s">
        <v>1890</v>
      </c>
      <c r="DD340" s="1508" t="s">
        <v>1890</v>
      </c>
      <c r="DE340" s="1508" t="s">
        <v>1890</v>
      </c>
      <c r="DF340" s="1508" t="s">
        <v>1890</v>
      </c>
      <c r="DG340" s="1508" t="s">
        <v>1890</v>
      </c>
      <c r="DH340" s="1508" t="s">
        <v>1890</v>
      </c>
      <c r="DI340" s="1508" t="s">
        <v>1890</v>
      </c>
      <c r="DJ340" s="1508" t="s">
        <v>1890</v>
      </c>
      <c r="DK340" s="1508" t="s">
        <v>1890</v>
      </c>
      <c r="DL340" s="1508" t="s">
        <v>1890</v>
      </c>
      <c r="DM340" s="1508" t="s">
        <v>1890</v>
      </c>
      <c r="DN340" s="1508" t="s">
        <v>1890</v>
      </c>
      <c r="DO340" s="1508" t="s">
        <v>1890</v>
      </c>
      <c r="DP340" s="1508" t="s">
        <v>1890</v>
      </c>
      <c r="DQ340" s="1508" t="s">
        <v>1890</v>
      </c>
      <c r="DR340" s="1508" t="s">
        <v>1890</v>
      </c>
      <c r="DS340" s="1508" t="s">
        <v>1890</v>
      </c>
      <c r="DT340" s="1233" t="s">
        <v>1890</v>
      </c>
      <c r="DU340" s="1233" t="s">
        <v>1890</v>
      </c>
      <c r="DV340" s="1233" t="s">
        <v>1890</v>
      </c>
      <c r="DW340" s="1233" t="s">
        <v>1890</v>
      </c>
      <c r="DX340" s="1233" t="s">
        <v>1890</v>
      </c>
      <c r="DY340" s="1233" t="s">
        <v>1890</v>
      </c>
    </row>
    <row r="341" spans="2:129" x14ac:dyDescent="0.25">
      <c r="B341" s="1668"/>
      <c r="C341" s="1505" t="s">
        <v>1633</v>
      </c>
      <c r="D341" s="1439" t="s">
        <v>1765</v>
      </c>
      <c r="E341" s="1267" t="s">
        <v>812</v>
      </c>
      <c r="F341" s="1438" t="s">
        <v>1890</v>
      </c>
      <c r="G341" s="1438" t="s">
        <v>1890</v>
      </c>
      <c r="H341" s="1439" t="s">
        <v>84</v>
      </c>
      <c r="I341" s="1476" t="s">
        <v>1890</v>
      </c>
      <c r="J341" s="1477" t="s">
        <v>1890</v>
      </c>
      <c r="K341" s="1477" t="s">
        <v>1890</v>
      </c>
      <c r="L341" s="1477" t="s">
        <v>1890</v>
      </c>
      <c r="M341" s="1477" t="s">
        <v>1890</v>
      </c>
      <c r="N341" s="1509" t="s">
        <v>1890</v>
      </c>
      <c r="O341" s="1509">
        <v>4.9043944218013266E-2</v>
      </c>
      <c r="P341" s="1509">
        <v>4.9043944218013266E-2</v>
      </c>
      <c r="Q341" s="1509">
        <v>4.9043944218013266E-2</v>
      </c>
      <c r="R341" s="1509">
        <v>4.9043944218013266E-2</v>
      </c>
      <c r="S341" s="1509">
        <v>4.9043944218013266E-2</v>
      </c>
      <c r="T341" s="1509">
        <v>4.9515192551586353E-2</v>
      </c>
      <c r="U341" s="1509">
        <v>4.9986440885159439E-2</v>
      </c>
      <c r="V341" s="1509">
        <v>5.0457689218732518E-2</v>
      </c>
      <c r="W341" s="1509">
        <v>5.0928937552305605E-2</v>
      </c>
      <c r="X341" s="1509">
        <v>5.1400185885878698E-2</v>
      </c>
      <c r="Y341" s="1509">
        <v>5.1871434219451777E-2</v>
      </c>
      <c r="Z341" s="1509">
        <v>5.2342682553024864E-2</v>
      </c>
      <c r="AA341" s="1509">
        <v>5.2813930886597943E-2</v>
      </c>
      <c r="AB341" s="1509">
        <v>5.3285179220171029E-2</v>
      </c>
      <c r="AC341" s="1509">
        <v>5.3756427553744116E-2</v>
      </c>
      <c r="AD341" s="1509">
        <v>5.4227675887317195E-2</v>
      </c>
      <c r="AE341" s="1509">
        <v>5.4698924220890281E-2</v>
      </c>
      <c r="AF341" s="1509">
        <v>5.5170172554463368E-2</v>
      </c>
      <c r="AG341" s="1509">
        <v>5.5641420888036447E-2</v>
      </c>
      <c r="AH341" s="1509">
        <v>5.6112669221609533E-2</v>
      </c>
      <c r="AI341" s="1509">
        <v>5.6583917555182613E-2</v>
      </c>
      <c r="AJ341" s="1509">
        <v>5.7055165888755699E-2</v>
      </c>
      <c r="AK341" s="1509">
        <v>5.7526414222328785E-2</v>
      </c>
      <c r="AL341" s="1509">
        <v>5.7997662555901865E-2</v>
      </c>
      <c r="AM341" s="1509">
        <v>5.8468910889474951E-2</v>
      </c>
      <c r="AN341" s="1509">
        <v>5.8507293106689055E-2</v>
      </c>
      <c r="AO341" s="1509">
        <v>5.8545675323903146E-2</v>
      </c>
      <c r="AP341" s="1509">
        <v>5.858405754111725E-2</v>
      </c>
      <c r="AQ341" s="1509">
        <v>5.8622439758331341E-2</v>
      </c>
      <c r="AR341" s="1509">
        <v>5.8660821975545438E-2</v>
      </c>
      <c r="AS341" s="1509">
        <v>5.8699204192759535E-2</v>
      </c>
      <c r="AT341" s="1509">
        <v>5.8737586409973633E-2</v>
      </c>
      <c r="AU341" s="1509">
        <v>5.877596862718773E-2</v>
      </c>
      <c r="AV341" s="1509">
        <v>5.8814350844401828E-2</v>
      </c>
      <c r="AW341" s="1509">
        <v>5.8852733061615925E-2</v>
      </c>
      <c r="AX341" s="1509">
        <v>5.8891115278830022E-2</v>
      </c>
      <c r="AY341" s="1509">
        <v>5.892949749604412E-2</v>
      </c>
      <c r="AZ341" s="1509">
        <v>5.8967879713258217E-2</v>
      </c>
      <c r="BA341" s="1509">
        <v>5.9006261930472315E-2</v>
      </c>
      <c r="BB341" s="1509">
        <v>5.9044644147686412E-2</v>
      </c>
      <c r="BC341" s="1509">
        <v>5.9083026364900509E-2</v>
      </c>
      <c r="BD341" s="1509">
        <v>5.9121408582114607E-2</v>
      </c>
      <c r="BE341" s="1509">
        <v>5.9159790799328704E-2</v>
      </c>
      <c r="BF341" s="1509">
        <v>5.9198173016542802E-2</v>
      </c>
      <c r="BG341" s="1509">
        <v>5.9236555233756892E-2</v>
      </c>
      <c r="BH341" s="1509">
        <v>5.9274937450970996E-2</v>
      </c>
      <c r="BI341" s="1509">
        <v>5.9313319668185087E-2</v>
      </c>
      <c r="BJ341" s="1509">
        <v>5.9351701885399191E-2</v>
      </c>
      <c r="BK341" s="1509">
        <v>5.9390084102613289E-2</v>
      </c>
      <c r="BL341" s="1509">
        <v>5.9428466319827386E-2</v>
      </c>
      <c r="BM341" s="1509">
        <v>5.9466848537041483E-2</v>
      </c>
      <c r="BN341" s="1509">
        <v>5.9505230754255581E-2</v>
      </c>
      <c r="BO341" s="1509">
        <v>5.9543612971469678E-2</v>
      </c>
      <c r="BP341" s="1509">
        <v>5.9581995188683776E-2</v>
      </c>
      <c r="BQ341" s="1509">
        <v>5.9620377405897873E-2</v>
      </c>
      <c r="BR341" s="1509">
        <v>5.965875962311197E-2</v>
      </c>
      <c r="BS341" s="1509">
        <v>5.9697141840326068E-2</v>
      </c>
      <c r="BT341" s="1509">
        <v>5.9735524057540165E-2</v>
      </c>
      <c r="BU341" s="1509">
        <v>5.9773906274754263E-2</v>
      </c>
      <c r="BV341" s="1509">
        <v>5.9812288491968353E-2</v>
      </c>
      <c r="BW341" s="1509">
        <v>5.9850670709182457E-2</v>
      </c>
      <c r="BX341" s="1509">
        <v>5.9889052926396548E-2</v>
      </c>
      <c r="BY341" s="1509">
        <v>5.9927435143610652E-2</v>
      </c>
      <c r="BZ341" s="1509">
        <v>5.9965817360824743E-2</v>
      </c>
      <c r="CA341" s="1509">
        <v>6.0004199578038847E-2</v>
      </c>
      <c r="CB341" s="1509">
        <v>6.0042581795252938E-2</v>
      </c>
      <c r="CC341" s="1509">
        <v>6.0080964012467042E-2</v>
      </c>
      <c r="CD341" s="1509">
        <v>6.0119346229681132E-2</v>
      </c>
      <c r="CE341" s="1509">
        <v>6.0157728446895237E-2</v>
      </c>
      <c r="CF341" s="1509">
        <v>6.0196110664109327E-2</v>
      </c>
      <c r="CG341" s="1509">
        <v>6.0234492881323431E-2</v>
      </c>
      <c r="CH341" s="1509">
        <v>6.0272875098537529E-2</v>
      </c>
      <c r="CI341" s="1509">
        <v>6.0311257315751626E-2</v>
      </c>
      <c r="CJ341" s="1509">
        <v>6.0349639532965724E-2</v>
      </c>
      <c r="CK341" s="1509">
        <v>6.0388021750179821E-2</v>
      </c>
      <c r="CL341" s="1509" t="s">
        <v>1890</v>
      </c>
      <c r="CM341" s="1509" t="s">
        <v>1890</v>
      </c>
      <c r="CN341" s="1509" t="s">
        <v>1890</v>
      </c>
      <c r="CO341" s="1509" t="s">
        <v>1890</v>
      </c>
      <c r="CP341" s="1510" t="s">
        <v>1890</v>
      </c>
      <c r="CQ341" s="1508" t="s">
        <v>1890</v>
      </c>
      <c r="CR341" s="1508" t="s">
        <v>1890</v>
      </c>
      <c r="CS341" s="1508" t="s">
        <v>1890</v>
      </c>
      <c r="CT341" s="1508" t="s">
        <v>1890</v>
      </c>
      <c r="CU341" s="1508" t="s">
        <v>1890</v>
      </c>
      <c r="CV341" s="1508" t="s">
        <v>1890</v>
      </c>
      <c r="CW341" s="1508" t="s">
        <v>1890</v>
      </c>
      <c r="CX341" s="1508" t="s">
        <v>1890</v>
      </c>
      <c r="CY341" s="1508" t="s">
        <v>1890</v>
      </c>
      <c r="CZ341" s="1508" t="s">
        <v>1890</v>
      </c>
      <c r="DA341" s="1508" t="s">
        <v>1890</v>
      </c>
      <c r="DB341" s="1508" t="s">
        <v>1890</v>
      </c>
      <c r="DC341" s="1508" t="s">
        <v>1890</v>
      </c>
      <c r="DD341" s="1508" t="s">
        <v>1890</v>
      </c>
      <c r="DE341" s="1508" t="s">
        <v>1890</v>
      </c>
      <c r="DF341" s="1508" t="s">
        <v>1890</v>
      </c>
      <c r="DG341" s="1508" t="s">
        <v>1890</v>
      </c>
      <c r="DH341" s="1508" t="s">
        <v>1890</v>
      </c>
      <c r="DI341" s="1508" t="s">
        <v>1890</v>
      </c>
      <c r="DJ341" s="1508" t="s">
        <v>1890</v>
      </c>
      <c r="DK341" s="1508" t="s">
        <v>1890</v>
      </c>
      <c r="DL341" s="1508" t="s">
        <v>1890</v>
      </c>
      <c r="DM341" s="1508" t="s">
        <v>1890</v>
      </c>
      <c r="DN341" s="1508" t="s">
        <v>1890</v>
      </c>
      <c r="DO341" s="1508" t="s">
        <v>1890</v>
      </c>
      <c r="DP341" s="1508" t="s">
        <v>1890</v>
      </c>
      <c r="DQ341" s="1508" t="s">
        <v>1890</v>
      </c>
      <c r="DR341" s="1508" t="s">
        <v>1890</v>
      </c>
      <c r="DS341" s="1508" t="s">
        <v>1890</v>
      </c>
      <c r="DT341" s="1233" t="s">
        <v>1890</v>
      </c>
      <c r="DU341" s="1233" t="s">
        <v>1890</v>
      </c>
      <c r="DV341" s="1233" t="s">
        <v>1890</v>
      </c>
      <c r="DW341" s="1233" t="s">
        <v>1890</v>
      </c>
      <c r="DX341" s="1233" t="s">
        <v>1890</v>
      </c>
      <c r="DY341" s="1233" t="s">
        <v>1890</v>
      </c>
    </row>
    <row r="342" spans="2:129" x14ac:dyDescent="0.25">
      <c r="B342" s="1668"/>
      <c r="C342" s="1505" t="s">
        <v>1633</v>
      </c>
      <c r="D342" s="1439" t="s">
        <v>1765</v>
      </c>
      <c r="E342" s="1267" t="s">
        <v>813</v>
      </c>
      <c r="F342" s="1438" t="s">
        <v>1890</v>
      </c>
      <c r="G342" s="1438" t="s">
        <v>1890</v>
      </c>
      <c r="H342" s="1439" t="s">
        <v>84</v>
      </c>
      <c r="I342" s="1476" t="s">
        <v>1890</v>
      </c>
      <c r="J342" s="1477" t="s">
        <v>1890</v>
      </c>
      <c r="K342" s="1477" t="s">
        <v>1890</v>
      </c>
      <c r="L342" s="1477" t="s">
        <v>1890</v>
      </c>
      <c r="M342" s="1477" t="s">
        <v>1890</v>
      </c>
      <c r="N342" s="1509" t="s">
        <v>1890</v>
      </c>
      <c r="O342" s="1509" t="s">
        <v>1890</v>
      </c>
      <c r="P342" s="1509" t="s">
        <v>1890</v>
      </c>
      <c r="Q342" s="1509" t="s">
        <v>1890</v>
      </c>
      <c r="R342" s="1509" t="s">
        <v>1890</v>
      </c>
      <c r="S342" s="1509" t="s">
        <v>1890</v>
      </c>
      <c r="T342" s="1509" t="s">
        <v>1890</v>
      </c>
      <c r="U342" s="1509" t="s">
        <v>1890</v>
      </c>
      <c r="V342" s="1509" t="s">
        <v>1890</v>
      </c>
      <c r="W342" s="1509" t="s">
        <v>1890</v>
      </c>
      <c r="X342" s="1509" t="s">
        <v>1890</v>
      </c>
      <c r="Y342" s="1509" t="s">
        <v>1890</v>
      </c>
      <c r="Z342" s="1509" t="s">
        <v>1890</v>
      </c>
      <c r="AA342" s="1509" t="s">
        <v>1890</v>
      </c>
      <c r="AB342" s="1509" t="s">
        <v>1890</v>
      </c>
      <c r="AC342" s="1509" t="s">
        <v>1890</v>
      </c>
      <c r="AD342" s="1509" t="s">
        <v>1890</v>
      </c>
      <c r="AE342" s="1509" t="s">
        <v>1890</v>
      </c>
      <c r="AF342" s="1509" t="s">
        <v>1890</v>
      </c>
      <c r="AG342" s="1509" t="s">
        <v>1890</v>
      </c>
      <c r="AH342" s="1509" t="s">
        <v>1890</v>
      </c>
      <c r="AI342" s="1509" t="s">
        <v>1890</v>
      </c>
      <c r="AJ342" s="1509" t="s">
        <v>1890</v>
      </c>
      <c r="AK342" s="1509" t="s">
        <v>1890</v>
      </c>
      <c r="AL342" s="1509" t="s">
        <v>1890</v>
      </c>
      <c r="AM342" s="1509" t="s">
        <v>1890</v>
      </c>
      <c r="AN342" s="1509" t="s">
        <v>1890</v>
      </c>
      <c r="AO342" s="1509" t="s">
        <v>1890</v>
      </c>
      <c r="AP342" s="1509" t="s">
        <v>1890</v>
      </c>
      <c r="AQ342" s="1509" t="s">
        <v>1890</v>
      </c>
      <c r="AR342" s="1509" t="s">
        <v>1890</v>
      </c>
      <c r="AS342" s="1509" t="s">
        <v>1890</v>
      </c>
      <c r="AT342" s="1509" t="s">
        <v>1890</v>
      </c>
      <c r="AU342" s="1509" t="s">
        <v>1890</v>
      </c>
      <c r="AV342" s="1509" t="s">
        <v>1890</v>
      </c>
      <c r="AW342" s="1509" t="s">
        <v>1890</v>
      </c>
      <c r="AX342" s="1509" t="s">
        <v>1890</v>
      </c>
      <c r="AY342" s="1509" t="s">
        <v>1890</v>
      </c>
      <c r="AZ342" s="1509" t="s">
        <v>1890</v>
      </c>
      <c r="BA342" s="1509" t="s">
        <v>1890</v>
      </c>
      <c r="BB342" s="1509" t="s">
        <v>1890</v>
      </c>
      <c r="BC342" s="1509" t="s">
        <v>1890</v>
      </c>
      <c r="BD342" s="1509" t="s">
        <v>1890</v>
      </c>
      <c r="BE342" s="1509" t="s">
        <v>1890</v>
      </c>
      <c r="BF342" s="1509" t="s">
        <v>1890</v>
      </c>
      <c r="BG342" s="1509" t="s">
        <v>1890</v>
      </c>
      <c r="BH342" s="1509" t="s">
        <v>1890</v>
      </c>
      <c r="BI342" s="1509" t="s">
        <v>1890</v>
      </c>
      <c r="BJ342" s="1509" t="s">
        <v>1890</v>
      </c>
      <c r="BK342" s="1509" t="s">
        <v>1890</v>
      </c>
      <c r="BL342" s="1509" t="s">
        <v>1890</v>
      </c>
      <c r="BM342" s="1509" t="s">
        <v>1890</v>
      </c>
      <c r="BN342" s="1509" t="s">
        <v>1890</v>
      </c>
      <c r="BO342" s="1509" t="s">
        <v>1890</v>
      </c>
      <c r="BP342" s="1509" t="s">
        <v>1890</v>
      </c>
      <c r="BQ342" s="1509" t="s">
        <v>1890</v>
      </c>
      <c r="BR342" s="1509" t="s">
        <v>1890</v>
      </c>
      <c r="BS342" s="1509" t="s">
        <v>1890</v>
      </c>
      <c r="BT342" s="1509" t="s">
        <v>1890</v>
      </c>
      <c r="BU342" s="1509" t="s">
        <v>1890</v>
      </c>
      <c r="BV342" s="1509" t="s">
        <v>1890</v>
      </c>
      <c r="BW342" s="1509" t="s">
        <v>1890</v>
      </c>
      <c r="BX342" s="1509" t="s">
        <v>1890</v>
      </c>
      <c r="BY342" s="1509" t="s">
        <v>1890</v>
      </c>
      <c r="BZ342" s="1509" t="s">
        <v>1890</v>
      </c>
      <c r="CA342" s="1509" t="s">
        <v>1890</v>
      </c>
      <c r="CB342" s="1509" t="s">
        <v>1890</v>
      </c>
      <c r="CC342" s="1509" t="s">
        <v>1890</v>
      </c>
      <c r="CD342" s="1509" t="s">
        <v>1890</v>
      </c>
      <c r="CE342" s="1509" t="s">
        <v>1890</v>
      </c>
      <c r="CF342" s="1509" t="s">
        <v>1890</v>
      </c>
      <c r="CG342" s="1509" t="s">
        <v>1890</v>
      </c>
      <c r="CH342" s="1509" t="s">
        <v>1890</v>
      </c>
      <c r="CI342" s="1509" t="s">
        <v>1890</v>
      </c>
      <c r="CJ342" s="1509" t="s">
        <v>1890</v>
      </c>
      <c r="CK342" s="1509" t="s">
        <v>1890</v>
      </c>
      <c r="CL342" s="1509" t="s">
        <v>1890</v>
      </c>
      <c r="CM342" s="1509" t="s">
        <v>1890</v>
      </c>
      <c r="CN342" s="1509" t="s">
        <v>1890</v>
      </c>
      <c r="CO342" s="1509" t="s">
        <v>1890</v>
      </c>
      <c r="CP342" s="1510" t="s">
        <v>1890</v>
      </c>
      <c r="CQ342" s="1508" t="s">
        <v>1890</v>
      </c>
      <c r="CR342" s="1508" t="s">
        <v>1890</v>
      </c>
      <c r="CS342" s="1508" t="s">
        <v>1890</v>
      </c>
      <c r="CT342" s="1508" t="s">
        <v>1890</v>
      </c>
      <c r="CU342" s="1508" t="s">
        <v>1890</v>
      </c>
      <c r="CV342" s="1508" t="s">
        <v>1890</v>
      </c>
      <c r="CW342" s="1508" t="s">
        <v>1890</v>
      </c>
      <c r="CX342" s="1508" t="s">
        <v>1890</v>
      </c>
      <c r="CY342" s="1508" t="s">
        <v>1890</v>
      </c>
      <c r="CZ342" s="1508" t="s">
        <v>1890</v>
      </c>
      <c r="DA342" s="1508" t="s">
        <v>1890</v>
      </c>
      <c r="DB342" s="1508" t="s">
        <v>1890</v>
      </c>
      <c r="DC342" s="1508" t="s">
        <v>1890</v>
      </c>
      <c r="DD342" s="1508" t="s">
        <v>1890</v>
      </c>
      <c r="DE342" s="1508" t="s">
        <v>1890</v>
      </c>
      <c r="DF342" s="1508" t="s">
        <v>1890</v>
      </c>
      <c r="DG342" s="1508" t="s">
        <v>1890</v>
      </c>
      <c r="DH342" s="1508" t="s">
        <v>1890</v>
      </c>
      <c r="DI342" s="1508" t="s">
        <v>1890</v>
      </c>
      <c r="DJ342" s="1508" t="s">
        <v>1890</v>
      </c>
      <c r="DK342" s="1508" t="s">
        <v>1890</v>
      </c>
      <c r="DL342" s="1508" t="s">
        <v>1890</v>
      </c>
      <c r="DM342" s="1508" t="s">
        <v>1890</v>
      </c>
      <c r="DN342" s="1508" t="s">
        <v>1890</v>
      </c>
      <c r="DO342" s="1508" t="s">
        <v>1890</v>
      </c>
      <c r="DP342" s="1508" t="s">
        <v>1890</v>
      </c>
      <c r="DQ342" s="1508" t="s">
        <v>1890</v>
      </c>
      <c r="DR342" s="1508" t="s">
        <v>1890</v>
      </c>
      <c r="DS342" s="1508" t="s">
        <v>1890</v>
      </c>
      <c r="DT342" s="1233" t="s">
        <v>1890</v>
      </c>
      <c r="DU342" s="1233" t="s">
        <v>1890</v>
      </c>
      <c r="DV342" s="1233" t="s">
        <v>1890</v>
      </c>
      <c r="DW342" s="1233" t="s">
        <v>1890</v>
      </c>
      <c r="DX342" s="1233" t="s">
        <v>1890</v>
      </c>
      <c r="DY342" s="1233" t="s">
        <v>1890</v>
      </c>
    </row>
    <row r="343" spans="2:129" x14ac:dyDescent="0.25">
      <c r="B343" s="1668"/>
      <c r="C343" s="1505" t="s">
        <v>1633</v>
      </c>
      <c r="D343" s="1439" t="s">
        <v>1765</v>
      </c>
      <c r="E343" s="1267" t="s">
        <v>831</v>
      </c>
      <c r="F343" s="1438" t="s">
        <v>1890</v>
      </c>
      <c r="G343" s="1438" t="s">
        <v>1890</v>
      </c>
      <c r="H343" s="1439" t="s">
        <v>84</v>
      </c>
      <c r="I343" s="1476" t="s">
        <v>1890</v>
      </c>
      <c r="J343" s="1477" t="s">
        <v>1890</v>
      </c>
      <c r="K343" s="1477" t="s">
        <v>1890</v>
      </c>
      <c r="L343" s="1477" t="s">
        <v>1890</v>
      </c>
      <c r="M343" s="1477" t="s">
        <v>1890</v>
      </c>
      <c r="N343" s="1509" t="s">
        <v>1890</v>
      </c>
      <c r="O343" s="1509">
        <v>3.5000000000000003E-2</v>
      </c>
      <c r="P343" s="1509">
        <v>3.5000000000000003E-2</v>
      </c>
      <c r="Q343" s="1509">
        <v>3.5000000000000003E-2</v>
      </c>
      <c r="R343" s="1509">
        <v>3.5000000000000003E-2</v>
      </c>
      <c r="S343" s="1509">
        <v>3.5000000000000003E-2</v>
      </c>
      <c r="T343" s="1509">
        <v>3.5000000000000003E-2</v>
      </c>
      <c r="U343" s="1509">
        <v>3.5000000000000003E-2</v>
      </c>
      <c r="V343" s="1509">
        <v>3.5000000000000003E-2</v>
      </c>
      <c r="W343" s="1509">
        <v>3.5000000000000003E-2</v>
      </c>
      <c r="X343" s="1509">
        <v>3.5000000000000003E-2</v>
      </c>
      <c r="Y343" s="1509">
        <v>3.5000000000000003E-2</v>
      </c>
      <c r="Z343" s="1509">
        <v>3.5000000000000003E-2</v>
      </c>
      <c r="AA343" s="1509">
        <v>3.5000000000000003E-2</v>
      </c>
      <c r="AB343" s="1509">
        <v>3.5000000000000003E-2</v>
      </c>
      <c r="AC343" s="1509">
        <v>3.5000000000000003E-2</v>
      </c>
      <c r="AD343" s="1509">
        <v>3.5000000000000003E-2</v>
      </c>
      <c r="AE343" s="1509">
        <v>3.5000000000000003E-2</v>
      </c>
      <c r="AF343" s="1509">
        <v>3.5000000000000003E-2</v>
      </c>
      <c r="AG343" s="1509">
        <v>3.5000000000000003E-2</v>
      </c>
      <c r="AH343" s="1509">
        <v>3.5000000000000003E-2</v>
      </c>
      <c r="AI343" s="1509">
        <v>3.5000000000000003E-2</v>
      </c>
      <c r="AJ343" s="1509">
        <v>3.5000000000000003E-2</v>
      </c>
      <c r="AK343" s="1509">
        <v>3.5000000000000003E-2</v>
      </c>
      <c r="AL343" s="1509">
        <v>3.5000000000000003E-2</v>
      </c>
      <c r="AM343" s="1509">
        <v>3.5000000000000003E-2</v>
      </c>
      <c r="AN343" s="1509">
        <v>3.5000000000000003E-2</v>
      </c>
      <c r="AO343" s="1509">
        <v>3.5000000000000003E-2</v>
      </c>
      <c r="AP343" s="1509">
        <v>3.5000000000000003E-2</v>
      </c>
      <c r="AQ343" s="1509">
        <v>3.5000000000000003E-2</v>
      </c>
      <c r="AR343" s="1509">
        <v>3.5000000000000003E-2</v>
      </c>
      <c r="AS343" s="1509">
        <v>0.03</v>
      </c>
      <c r="AT343" s="1509">
        <v>0.03</v>
      </c>
      <c r="AU343" s="1509">
        <v>0.03</v>
      </c>
      <c r="AV343" s="1509">
        <v>0.03</v>
      </c>
      <c r="AW343" s="1509">
        <v>0.03</v>
      </c>
      <c r="AX343" s="1509">
        <v>0.03</v>
      </c>
      <c r="AY343" s="1509">
        <v>0.03</v>
      </c>
      <c r="AZ343" s="1509">
        <v>0.03</v>
      </c>
      <c r="BA343" s="1509">
        <v>0.03</v>
      </c>
      <c r="BB343" s="1509">
        <v>0.03</v>
      </c>
      <c r="BC343" s="1509">
        <v>0.03</v>
      </c>
      <c r="BD343" s="1509">
        <v>0.03</v>
      </c>
      <c r="BE343" s="1509">
        <v>0.03</v>
      </c>
      <c r="BF343" s="1509">
        <v>0.03</v>
      </c>
      <c r="BG343" s="1509">
        <v>0.03</v>
      </c>
      <c r="BH343" s="1509">
        <v>0.03</v>
      </c>
      <c r="BI343" s="1509">
        <v>0.03</v>
      </c>
      <c r="BJ343" s="1509">
        <v>0.03</v>
      </c>
      <c r="BK343" s="1509">
        <v>0.03</v>
      </c>
      <c r="BL343" s="1509">
        <v>0.03</v>
      </c>
      <c r="BM343" s="1509">
        <v>0.03</v>
      </c>
      <c r="BN343" s="1509">
        <v>0.03</v>
      </c>
      <c r="BO343" s="1509">
        <v>0.03</v>
      </c>
      <c r="BP343" s="1509">
        <v>0.03</v>
      </c>
      <c r="BQ343" s="1509">
        <v>0.03</v>
      </c>
      <c r="BR343" s="1509">
        <v>0.03</v>
      </c>
      <c r="BS343" s="1509">
        <v>0.03</v>
      </c>
      <c r="BT343" s="1509">
        <v>0.03</v>
      </c>
      <c r="BU343" s="1509">
        <v>0.03</v>
      </c>
      <c r="BV343" s="1509">
        <v>0.03</v>
      </c>
      <c r="BW343" s="1509">
        <v>0.03</v>
      </c>
      <c r="BX343" s="1509">
        <v>0.03</v>
      </c>
      <c r="BY343" s="1509">
        <v>0.03</v>
      </c>
      <c r="BZ343" s="1509">
        <v>0.03</v>
      </c>
      <c r="CA343" s="1509">
        <v>0.03</v>
      </c>
      <c r="CB343" s="1509">
        <v>0.03</v>
      </c>
      <c r="CC343" s="1509">
        <v>0.03</v>
      </c>
      <c r="CD343" s="1509">
        <v>0.03</v>
      </c>
      <c r="CE343" s="1509">
        <v>0.03</v>
      </c>
      <c r="CF343" s="1509">
        <v>0.03</v>
      </c>
      <c r="CG343" s="1509">
        <v>0.03</v>
      </c>
      <c r="CH343" s="1509">
        <v>0.03</v>
      </c>
      <c r="CI343" s="1509">
        <v>0.03</v>
      </c>
      <c r="CJ343" s="1509">
        <v>0.03</v>
      </c>
      <c r="CK343" s="1509">
        <v>0.03</v>
      </c>
      <c r="CL343" s="1509">
        <v>2.5000000000000001E-2</v>
      </c>
      <c r="CM343" s="1509">
        <v>2.5000000000000001E-2</v>
      </c>
      <c r="CN343" s="1509">
        <v>2.5000000000000001E-2</v>
      </c>
      <c r="CO343" s="1509">
        <v>2.5000000000000001E-2</v>
      </c>
      <c r="CP343" s="1510">
        <v>2.5000000000000001E-2</v>
      </c>
      <c r="CQ343" s="1508" t="s">
        <v>1890</v>
      </c>
      <c r="CR343" s="1508" t="s">
        <v>1890</v>
      </c>
      <c r="CS343" s="1508" t="s">
        <v>1890</v>
      </c>
      <c r="CT343" s="1508" t="s">
        <v>1890</v>
      </c>
      <c r="CU343" s="1508" t="s">
        <v>1890</v>
      </c>
      <c r="CV343" s="1508" t="s">
        <v>1890</v>
      </c>
      <c r="CW343" s="1508" t="s">
        <v>1890</v>
      </c>
      <c r="CX343" s="1508" t="s">
        <v>1890</v>
      </c>
      <c r="CY343" s="1508" t="s">
        <v>1890</v>
      </c>
      <c r="CZ343" s="1508" t="s">
        <v>1890</v>
      </c>
      <c r="DA343" s="1508" t="s">
        <v>1890</v>
      </c>
      <c r="DB343" s="1508" t="s">
        <v>1890</v>
      </c>
      <c r="DC343" s="1508" t="s">
        <v>1890</v>
      </c>
      <c r="DD343" s="1508" t="s">
        <v>1890</v>
      </c>
      <c r="DE343" s="1508" t="s">
        <v>1890</v>
      </c>
      <c r="DF343" s="1508" t="s">
        <v>1890</v>
      </c>
      <c r="DG343" s="1508" t="s">
        <v>1890</v>
      </c>
      <c r="DH343" s="1508" t="s">
        <v>1890</v>
      </c>
      <c r="DI343" s="1508" t="s">
        <v>1890</v>
      </c>
      <c r="DJ343" s="1508" t="s">
        <v>1890</v>
      </c>
      <c r="DK343" s="1508" t="s">
        <v>1890</v>
      </c>
      <c r="DL343" s="1508" t="s">
        <v>1890</v>
      </c>
      <c r="DM343" s="1508" t="s">
        <v>1890</v>
      </c>
      <c r="DN343" s="1508" t="s">
        <v>1890</v>
      </c>
      <c r="DO343" s="1508" t="s">
        <v>1890</v>
      </c>
      <c r="DP343" s="1508" t="s">
        <v>1890</v>
      </c>
      <c r="DQ343" s="1508" t="s">
        <v>1890</v>
      </c>
      <c r="DR343" s="1508" t="s">
        <v>1890</v>
      </c>
      <c r="DS343" s="1508" t="s">
        <v>1890</v>
      </c>
      <c r="DT343" s="1233" t="s">
        <v>1890</v>
      </c>
      <c r="DU343" s="1233" t="s">
        <v>1890</v>
      </c>
      <c r="DV343" s="1233" t="s">
        <v>1890</v>
      </c>
      <c r="DW343" s="1233" t="s">
        <v>1890</v>
      </c>
      <c r="DX343" s="1233" t="s">
        <v>1890</v>
      </c>
      <c r="DY343" s="1233" t="s">
        <v>1890</v>
      </c>
    </row>
    <row r="344" spans="2:129" x14ac:dyDescent="0.25">
      <c r="B344" s="1668"/>
      <c r="C344" s="1505" t="s">
        <v>1633</v>
      </c>
      <c r="D344" s="1439" t="s">
        <v>1765</v>
      </c>
      <c r="E344" s="1267" t="s">
        <v>814</v>
      </c>
      <c r="F344" s="1438" t="s">
        <v>1890</v>
      </c>
      <c r="G344" s="1438" t="s">
        <v>1890</v>
      </c>
      <c r="H344" s="1439" t="s">
        <v>84</v>
      </c>
      <c r="I344" s="1476" t="s">
        <v>1890</v>
      </c>
      <c r="J344" s="1477" t="s">
        <v>1890</v>
      </c>
      <c r="K344" s="1477" t="s">
        <v>1890</v>
      </c>
      <c r="L344" s="1477" t="s">
        <v>1890</v>
      </c>
      <c r="M344" s="1477" t="s">
        <v>1890</v>
      </c>
      <c r="N344" s="1509" t="s">
        <v>1890</v>
      </c>
      <c r="O344" s="1509">
        <v>0.96618357487922713</v>
      </c>
      <c r="P344" s="1509">
        <v>0.93351070036640305</v>
      </c>
      <c r="Q344" s="1509">
        <v>0.90194270566802237</v>
      </c>
      <c r="R344" s="1509">
        <v>0.87144222769857238</v>
      </c>
      <c r="S344" s="1509">
        <v>0.84197316685852408</v>
      </c>
      <c r="T344" s="1509">
        <v>0.81350064430775282</v>
      </c>
      <c r="U344" s="1509">
        <v>0.78599096068381924</v>
      </c>
      <c r="V344" s="1509">
        <v>0.75941155621625056</v>
      </c>
      <c r="W344" s="1509">
        <v>0.73373097218961414</v>
      </c>
      <c r="X344" s="1509">
        <v>0.70891881370977217</v>
      </c>
      <c r="Y344" s="1509">
        <v>0.68494571372924851</v>
      </c>
      <c r="Z344" s="1509">
        <v>0.66178329828912907</v>
      </c>
      <c r="AA344" s="1509">
        <v>0.63940415293635666</v>
      </c>
      <c r="AB344" s="1509">
        <v>0.61778179027667313</v>
      </c>
      <c r="AC344" s="1509">
        <v>0.59689061862480497</v>
      </c>
      <c r="AD344" s="1509">
        <v>0.57670591171478747</v>
      </c>
      <c r="AE344" s="1509">
        <v>0.55720377943457733</v>
      </c>
      <c r="AF344" s="1509">
        <v>0.53836113955031628</v>
      </c>
      <c r="AG344" s="1509">
        <v>0.520155690386779</v>
      </c>
      <c r="AH344" s="1509">
        <v>0.50256588443167061</v>
      </c>
      <c r="AI344" s="1509">
        <v>0.48557090283253201</v>
      </c>
      <c r="AJ344" s="1509">
        <v>0.46915063075606961</v>
      </c>
      <c r="AK344" s="1509">
        <v>0.45328563358074364</v>
      </c>
      <c r="AL344" s="1509">
        <v>0.43795713389443836</v>
      </c>
      <c r="AM344" s="1509">
        <v>0.42314698926998878</v>
      </c>
      <c r="AN344" s="1509">
        <v>0.40883767079225974</v>
      </c>
      <c r="AO344" s="1509">
        <v>0.39501224231136212</v>
      </c>
      <c r="AP344" s="1509">
        <v>0.38165434039745133</v>
      </c>
      <c r="AQ344" s="1509">
        <v>0.36874815497338298</v>
      </c>
      <c r="AR344" s="1509">
        <v>0.35627841060230242</v>
      </c>
      <c r="AS344" s="1509">
        <v>0.3459013695167984</v>
      </c>
      <c r="AT344" s="1509">
        <v>0.33582657234640623</v>
      </c>
      <c r="AU344" s="1509">
        <v>0.32604521587029728</v>
      </c>
      <c r="AV344" s="1509">
        <v>0.31654875327213333</v>
      </c>
      <c r="AW344" s="1509">
        <v>0.30732888667197411</v>
      </c>
      <c r="AX344" s="1509">
        <v>0.29837755987570302</v>
      </c>
      <c r="AY344" s="1509">
        <v>0.28968695133563405</v>
      </c>
      <c r="AZ344" s="1509">
        <v>0.28124946731614947</v>
      </c>
      <c r="BA344" s="1509">
        <v>0.27305773525839755</v>
      </c>
      <c r="BB344" s="1509">
        <v>0.26510459733825009</v>
      </c>
      <c r="BC344" s="1509">
        <v>0.25738310421189325</v>
      </c>
      <c r="BD344" s="1509">
        <v>0.24988650894358566</v>
      </c>
      <c r="BE344" s="1509">
        <v>0.24260826111027742</v>
      </c>
      <c r="BF344" s="1509">
        <v>0.23554200107793916</v>
      </c>
      <c r="BG344" s="1509">
        <v>0.22868155444460117</v>
      </c>
      <c r="BH344" s="1509">
        <v>0.22202092664524387</v>
      </c>
      <c r="BI344" s="1509">
        <v>0.215554297713829</v>
      </c>
      <c r="BJ344" s="1509">
        <v>0.20927601719789227</v>
      </c>
      <c r="BK344" s="1509">
        <v>0.20318059922125464</v>
      </c>
      <c r="BL344" s="1509">
        <v>0.19726271769053846</v>
      </c>
      <c r="BM344" s="1509">
        <v>0.19151720164129948</v>
      </c>
      <c r="BN344" s="1509">
        <v>0.18593903071970824</v>
      </c>
      <c r="BO344" s="1509">
        <v>0.18052333079583327</v>
      </c>
      <c r="BP344" s="1509">
        <v>0.17526536970469248</v>
      </c>
      <c r="BQ344" s="1509">
        <v>0.17016055311135189</v>
      </c>
      <c r="BR344" s="1509">
        <v>0.16520442049645817</v>
      </c>
      <c r="BS344" s="1509">
        <v>0.16039264125869726</v>
      </c>
      <c r="BT344" s="1509">
        <v>0.15572101093077401</v>
      </c>
      <c r="BU344" s="1509">
        <v>0.15118544750560586</v>
      </c>
      <c r="BV344" s="1509">
        <v>0.14678198786952024</v>
      </c>
      <c r="BW344" s="1509">
        <v>0.14250678433934003</v>
      </c>
      <c r="BX344" s="1509">
        <v>0.13835610130033013</v>
      </c>
      <c r="BY344" s="1509">
        <v>0.13432631194206807</v>
      </c>
      <c r="BZ344" s="1509">
        <v>0.13041389508938647</v>
      </c>
      <c r="CA344" s="1509">
        <v>0.12661543212561796</v>
      </c>
      <c r="CB344" s="1509">
        <v>0.12292760400545433</v>
      </c>
      <c r="CC344" s="1509">
        <v>0.11934718835481004</v>
      </c>
      <c r="CD344" s="1509">
        <v>0.11587105665515537</v>
      </c>
      <c r="CE344" s="1509">
        <v>0.11249617150985959</v>
      </c>
      <c r="CF344" s="1509">
        <v>0.10921958399015494</v>
      </c>
      <c r="CG344" s="1509">
        <v>0.10603843105840287</v>
      </c>
      <c r="CH344" s="1509">
        <v>0.10294993306641054</v>
      </c>
      <c r="CI344" s="1509">
        <v>9.9951391326612168E-2</v>
      </c>
      <c r="CJ344" s="1509">
        <v>9.7040185753992411E-2</v>
      </c>
      <c r="CK344" s="1509">
        <v>9.4213772576691654E-2</v>
      </c>
      <c r="CL344" s="1509">
        <v>9.1915875684577236E-2</v>
      </c>
      <c r="CM344" s="1509">
        <v>8.9674025058124135E-2</v>
      </c>
      <c r="CN344" s="1509">
        <v>8.7486853715243049E-2</v>
      </c>
      <c r="CO344" s="1509">
        <v>8.5353028014871282E-2</v>
      </c>
      <c r="CP344" s="1510">
        <v>8.3271246843776875E-2</v>
      </c>
      <c r="CQ344" s="1508" t="s">
        <v>1890</v>
      </c>
      <c r="CR344" s="1508" t="s">
        <v>1890</v>
      </c>
      <c r="CS344" s="1508" t="s">
        <v>1890</v>
      </c>
      <c r="CT344" s="1508" t="s">
        <v>1890</v>
      </c>
      <c r="CU344" s="1508" t="s">
        <v>1890</v>
      </c>
      <c r="CV344" s="1508" t="s">
        <v>1890</v>
      </c>
      <c r="CW344" s="1508" t="s">
        <v>1890</v>
      </c>
      <c r="CX344" s="1508" t="s">
        <v>1890</v>
      </c>
      <c r="CY344" s="1508" t="s">
        <v>1890</v>
      </c>
      <c r="CZ344" s="1508" t="s">
        <v>1890</v>
      </c>
      <c r="DA344" s="1508" t="s">
        <v>1890</v>
      </c>
      <c r="DB344" s="1508" t="s">
        <v>1890</v>
      </c>
      <c r="DC344" s="1508" t="s">
        <v>1890</v>
      </c>
      <c r="DD344" s="1508" t="s">
        <v>1890</v>
      </c>
      <c r="DE344" s="1508" t="s">
        <v>1890</v>
      </c>
      <c r="DF344" s="1508" t="s">
        <v>1890</v>
      </c>
      <c r="DG344" s="1508" t="s">
        <v>1890</v>
      </c>
      <c r="DH344" s="1508" t="s">
        <v>1890</v>
      </c>
      <c r="DI344" s="1508" t="s">
        <v>1890</v>
      </c>
      <c r="DJ344" s="1508" t="s">
        <v>1890</v>
      </c>
      <c r="DK344" s="1508" t="s">
        <v>1890</v>
      </c>
      <c r="DL344" s="1508" t="s">
        <v>1890</v>
      </c>
      <c r="DM344" s="1508" t="s">
        <v>1890</v>
      </c>
      <c r="DN344" s="1508" t="s">
        <v>1890</v>
      </c>
      <c r="DO344" s="1508" t="s">
        <v>1890</v>
      </c>
      <c r="DP344" s="1508" t="s">
        <v>1890</v>
      </c>
      <c r="DQ344" s="1508" t="s">
        <v>1890</v>
      </c>
      <c r="DR344" s="1508" t="s">
        <v>1890</v>
      </c>
      <c r="DS344" s="1508" t="s">
        <v>1890</v>
      </c>
      <c r="DT344" s="1233" t="s">
        <v>1890</v>
      </c>
      <c r="DU344" s="1233" t="s">
        <v>1890</v>
      </c>
      <c r="DV344" s="1233" t="s">
        <v>1890</v>
      </c>
      <c r="DW344" s="1233" t="s">
        <v>1890</v>
      </c>
      <c r="DX344" s="1233" t="s">
        <v>1890</v>
      </c>
      <c r="DY344" s="1233" t="s">
        <v>1890</v>
      </c>
    </row>
    <row r="345" spans="2:129" x14ac:dyDescent="0.25">
      <c r="B345" s="1668"/>
      <c r="C345" s="1505" t="s">
        <v>1633</v>
      </c>
      <c r="D345" s="1439" t="s">
        <v>1765</v>
      </c>
      <c r="E345" s="1267" t="s">
        <v>815</v>
      </c>
      <c r="F345" s="1438" t="s">
        <v>816</v>
      </c>
      <c r="G345" s="1438" t="s">
        <v>1890</v>
      </c>
      <c r="H345" s="1439" t="s">
        <v>817</v>
      </c>
      <c r="I345" s="1476" t="s">
        <v>1890</v>
      </c>
      <c r="J345" s="1477" t="s">
        <v>1890</v>
      </c>
      <c r="K345" s="1477" t="s">
        <v>1890</v>
      </c>
      <c r="L345" s="1477" t="s">
        <v>1890</v>
      </c>
      <c r="M345" s="1477" t="s">
        <v>1890</v>
      </c>
      <c r="N345" s="1509" t="s">
        <v>1890</v>
      </c>
      <c r="O345" s="1509" t="s">
        <v>1890</v>
      </c>
      <c r="P345" s="1509" t="s">
        <v>1890</v>
      </c>
      <c r="Q345" s="1509" t="s">
        <v>1890</v>
      </c>
      <c r="R345" s="1509" t="s">
        <v>1890</v>
      </c>
      <c r="S345" s="1509" t="s">
        <v>1890</v>
      </c>
      <c r="T345" s="1509" t="s">
        <v>1890</v>
      </c>
      <c r="U345" s="1509" t="s">
        <v>1890</v>
      </c>
      <c r="V345" s="1509" t="s">
        <v>1890</v>
      </c>
      <c r="W345" s="1509" t="s">
        <v>1890</v>
      </c>
      <c r="X345" s="1509" t="s">
        <v>1890</v>
      </c>
      <c r="Y345" s="1509" t="s">
        <v>1890</v>
      </c>
      <c r="Z345" s="1509" t="s">
        <v>1890</v>
      </c>
      <c r="AA345" s="1509" t="s">
        <v>1890</v>
      </c>
      <c r="AB345" s="1509" t="s">
        <v>1890</v>
      </c>
      <c r="AC345" s="1509" t="s">
        <v>1890</v>
      </c>
      <c r="AD345" s="1509" t="s">
        <v>1890</v>
      </c>
      <c r="AE345" s="1509" t="s">
        <v>1890</v>
      </c>
      <c r="AF345" s="1509" t="s">
        <v>1890</v>
      </c>
      <c r="AG345" s="1509" t="s">
        <v>1890</v>
      </c>
      <c r="AH345" s="1509" t="s">
        <v>1890</v>
      </c>
      <c r="AI345" s="1509" t="s">
        <v>1890</v>
      </c>
      <c r="AJ345" s="1509" t="s">
        <v>1890</v>
      </c>
      <c r="AK345" s="1509" t="s">
        <v>1890</v>
      </c>
      <c r="AL345" s="1509" t="s">
        <v>1890</v>
      </c>
      <c r="AM345" s="1509" t="s">
        <v>1890</v>
      </c>
      <c r="AN345" s="1509" t="s">
        <v>1890</v>
      </c>
      <c r="AO345" s="1509" t="s">
        <v>1890</v>
      </c>
      <c r="AP345" s="1509" t="s">
        <v>1890</v>
      </c>
      <c r="AQ345" s="1509" t="s">
        <v>1890</v>
      </c>
      <c r="AR345" s="1509" t="s">
        <v>1890</v>
      </c>
      <c r="AS345" s="1509" t="s">
        <v>1890</v>
      </c>
      <c r="AT345" s="1509" t="s">
        <v>1890</v>
      </c>
      <c r="AU345" s="1509" t="s">
        <v>1890</v>
      </c>
      <c r="AV345" s="1509" t="s">
        <v>1890</v>
      </c>
      <c r="AW345" s="1509" t="s">
        <v>1890</v>
      </c>
      <c r="AX345" s="1509" t="s">
        <v>1890</v>
      </c>
      <c r="AY345" s="1509" t="s">
        <v>1890</v>
      </c>
      <c r="AZ345" s="1509" t="s">
        <v>1890</v>
      </c>
      <c r="BA345" s="1509" t="s">
        <v>1890</v>
      </c>
      <c r="BB345" s="1509" t="s">
        <v>1890</v>
      </c>
      <c r="BC345" s="1509" t="s">
        <v>1890</v>
      </c>
      <c r="BD345" s="1509" t="s">
        <v>1890</v>
      </c>
      <c r="BE345" s="1509" t="s">
        <v>1890</v>
      </c>
      <c r="BF345" s="1509" t="s">
        <v>1890</v>
      </c>
      <c r="BG345" s="1509" t="s">
        <v>1890</v>
      </c>
      <c r="BH345" s="1509" t="s">
        <v>1890</v>
      </c>
      <c r="BI345" s="1509" t="s">
        <v>1890</v>
      </c>
      <c r="BJ345" s="1509" t="s">
        <v>1890</v>
      </c>
      <c r="BK345" s="1509" t="s">
        <v>1890</v>
      </c>
      <c r="BL345" s="1509" t="s">
        <v>1890</v>
      </c>
      <c r="BM345" s="1509" t="s">
        <v>1890</v>
      </c>
      <c r="BN345" s="1509" t="s">
        <v>1890</v>
      </c>
      <c r="BO345" s="1509" t="s">
        <v>1890</v>
      </c>
      <c r="BP345" s="1509" t="s">
        <v>1890</v>
      </c>
      <c r="BQ345" s="1509" t="s">
        <v>1890</v>
      </c>
      <c r="BR345" s="1509" t="s">
        <v>1890</v>
      </c>
      <c r="BS345" s="1509" t="s">
        <v>1890</v>
      </c>
      <c r="BT345" s="1509" t="s">
        <v>1890</v>
      </c>
      <c r="BU345" s="1509" t="s">
        <v>1890</v>
      </c>
      <c r="BV345" s="1509" t="s">
        <v>1890</v>
      </c>
      <c r="BW345" s="1509" t="s">
        <v>1890</v>
      </c>
      <c r="BX345" s="1509" t="s">
        <v>1890</v>
      </c>
      <c r="BY345" s="1509" t="s">
        <v>1890</v>
      </c>
      <c r="BZ345" s="1509" t="s">
        <v>1890</v>
      </c>
      <c r="CA345" s="1509" t="s">
        <v>1890</v>
      </c>
      <c r="CB345" s="1509" t="s">
        <v>1890</v>
      </c>
      <c r="CC345" s="1509" t="s">
        <v>1890</v>
      </c>
      <c r="CD345" s="1509" t="s">
        <v>1890</v>
      </c>
      <c r="CE345" s="1509" t="s">
        <v>1890</v>
      </c>
      <c r="CF345" s="1509" t="s">
        <v>1890</v>
      </c>
      <c r="CG345" s="1509" t="s">
        <v>1890</v>
      </c>
      <c r="CH345" s="1509" t="s">
        <v>1890</v>
      </c>
      <c r="CI345" s="1509" t="s">
        <v>1890</v>
      </c>
      <c r="CJ345" s="1509" t="s">
        <v>1890</v>
      </c>
      <c r="CK345" s="1509" t="s">
        <v>1890</v>
      </c>
      <c r="CL345" s="1509" t="s">
        <v>1890</v>
      </c>
      <c r="CM345" s="1509" t="s">
        <v>1890</v>
      </c>
      <c r="CN345" s="1509" t="s">
        <v>1890</v>
      </c>
      <c r="CO345" s="1509" t="s">
        <v>1890</v>
      </c>
      <c r="CP345" s="1510" t="s">
        <v>1890</v>
      </c>
      <c r="CQ345" s="1508" t="s">
        <v>1890</v>
      </c>
      <c r="CR345" s="1508" t="s">
        <v>1890</v>
      </c>
      <c r="CS345" s="1508" t="s">
        <v>1890</v>
      </c>
      <c r="CT345" s="1508" t="s">
        <v>1890</v>
      </c>
      <c r="CU345" s="1508" t="s">
        <v>1890</v>
      </c>
      <c r="CV345" s="1508" t="s">
        <v>1890</v>
      </c>
      <c r="CW345" s="1508" t="s">
        <v>1890</v>
      </c>
      <c r="CX345" s="1508" t="s">
        <v>1890</v>
      </c>
      <c r="CY345" s="1508" t="s">
        <v>1890</v>
      </c>
      <c r="CZ345" s="1508" t="s">
        <v>1890</v>
      </c>
      <c r="DA345" s="1508" t="s">
        <v>1890</v>
      </c>
      <c r="DB345" s="1508" t="s">
        <v>1890</v>
      </c>
      <c r="DC345" s="1508" t="s">
        <v>1890</v>
      </c>
      <c r="DD345" s="1508" t="s">
        <v>1890</v>
      </c>
      <c r="DE345" s="1508" t="s">
        <v>1890</v>
      </c>
      <c r="DF345" s="1508" t="s">
        <v>1890</v>
      </c>
      <c r="DG345" s="1508" t="s">
        <v>1890</v>
      </c>
      <c r="DH345" s="1508" t="s">
        <v>1890</v>
      </c>
      <c r="DI345" s="1508" t="s">
        <v>1890</v>
      </c>
      <c r="DJ345" s="1508" t="s">
        <v>1890</v>
      </c>
      <c r="DK345" s="1508" t="s">
        <v>1890</v>
      </c>
      <c r="DL345" s="1508" t="s">
        <v>1890</v>
      </c>
      <c r="DM345" s="1508" t="s">
        <v>1890</v>
      </c>
      <c r="DN345" s="1508" t="s">
        <v>1890</v>
      </c>
      <c r="DO345" s="1508" t="s">
        <v>1890</v>
      </c>
      <c r="DP345" s="1508" t="s">
        <v>1890</v>
      </c>
      <c r="DQ345" s="1508" t="s">
        <v>1890</v>
      </c>
      <c r="DR345" s="1508" t="s">
        <v>1890</v>
      </c>
      <c r="DS345" s="1508" t="s">
        <v>1890</v>
      </c>
      <c r="DT345" s="1233" t="s">
        <v>1890</v>
      </c>
      <c r="DU345" s="1233" t="s">
        <v>1890</v>
      </c>
      <c r="DV345" s="1233" t="s">
        <v>1890</v>
      </c>
      <c r="DW345" s="1233" t="s">
        <v>1890</v>
      </c>
      <c r="DX345" s="1233" t="s">
        <v>1890</v>
      </c>
      <c r="DY345" s="1233" t="s">
        <v>1890</v>
      </c>
    </row>
    <row r="346" spans="2:129" x14ac:dyDescent="0.25">
      <c r="B346" s="1668"/>
      <c r="C346" s="1505" t="s">
        <v>1633</v>
      </c>
      <c r="D346" s="1439" t="s">
        <v>1765</v>
      </c>
      <c r="E346" s="1267" t="s">
        <v>815</v>
      </c>
      <c r="F346" s="1438" t="s">
        <v>818</v>
      </c>
      <c r="G346" s="1438" t="s">
        <v>1890</v>
      </c>
      <c r="H346" s="1439" t="s">
        <v>817</v>
      </c>
      <c r="I346" s="1476" t="s">
        <v>1890</v>
      </c>
      <c r="J346" s="1477" t="s">
        <v>1890</v>
      </c>
      <c r="K346" s="1477" t="s">
        <v>1890</v>
      </c>
      <c r="L346" s="1477" t="s">
        <v>1890</v>
      </c>
      <c r="M346" s="1477" t="s">
        <v>1890</v>
      </c>
      <c r="N346" s="1509" t="s">
        <v>1890</v>
      </c>
      <c r="O346" s="1509" t="s">
        <v>1890</v>
      </c>
      <c r="P346" s="1509" t="s">
        <v>1890</v>
      </c>
      <c r="Q346" s="1509" t="s">
        <v>1890</v>
      </c>
      <c r="R346" s="1509" t="s">
        <v>1890</v>
      </c>
      <c r="S346" s="1509" t="s">
        <v>1890</v>
      </c>
      <c r="T346" s="1509" t="s">
        <v>1890</v>
      </c>
      <c r="U346" s="1509" t="s">
        <v>1890</v>
      </c>
      <c r="V346" s="1509" t="s">
        <v>1890</v>
      </c>
      <c r="W346" s="1509" t="s">
        <v>1890</v>
      </c>
      <c r="X346" s="1509" t="s">
        <v>1890</v>
      </c>
      <c r="Y346" s="1509" t="s">
        <v>1890</v>
      </c>
      <c r="Z346" s="1509" t="s">
        <v>1890</v>
      </c>
      <c r="AA346" s="1509" t="s">
        <v>1890</v>
      </c>
      <c r="AB346" s="1509" t="s">
        <v>1890</v>
      </c>
      <c r="AC346" s="1509" t="s">
        <v>1890</v>
      </c>
      <c r="AD346" s="1509" t="s">
        <v>1890</v>
      </c>
      <c r="AE346" s="1509" t="s">
        <v>1890</v>
      </c>
      <c r="AF346" s="1509" t="s">
        <v>1890</v>
      </c>
      <c r="AG346" s="1509" t="s">
        <v>1890</v>
      </c>
      <c r="AH346" s="1509" t="s">
        <v>1890</v>
      </c>
      <c r="AI346" s="1509" t="s">
        <v>1890</v>
      </c>
      <c r="AJ346" s="1509" t="s">
        <v>1890</v>
      </c>
      <c r="AK346" s="1509" t="s">
        <v>1890</v>
      </c>
      <c r="AL346" s="1509" t="s">
        <v>1890</v>
      </c>
      <c r="AM346" s="1509" t="s">
        <v>1890</v>
      </c>
      <c r="AN346" s="1509" t="s">
        <v>1890</v>
      </c>
      <c r="AO346" s="1509" t="s">
        <v>1890</v>
      </c>
      <c r="AP346" s="1509" t="s">
        <v>1890</v>
      </c>
      <c r="AQ346" s="1509" t="s">
        <v>1890</v>
      </c>
      <c r="AR346" s="1509" t="s">
        <v>1890</v>
      </c>
      <c r="AS346" s="1509" t="s">
        <v>1890</v>
      </c>
      <c r="AT346" s="1509" t="s">
        <v>1890</v>
      </c>
      <c r="AU346" s="1509" t="s">
        <v>1890</v>
      </c>
      <c r="AV346" s="1509" t="s">
        <v>1890</v>
      </c>
      <c r="AW346" s="1509" t="s">
        <v>1890</v>
      </c>
      <c r="AX346" s="1509" t="s">
        <v>1890</v>
      </c>
      <c r="AY346" s="1509" t="s">
        <v>1890</v>
      </c>
      <c r="AZ346" s="1509" t="s">
        <v>1890</v>
      </c>
      <c r="BA346" s="1509" t="s">
        <v>1890</v>
      </c>
      <c r="BB346" s="1509" t="s">
        <v>1890</v>
      </c>
      <c r="BC346" s="1509" t="s">
        <v>1890</v>
      </c>
      <c r="BD346" s="1509" t="s">
        <v>1890</v>
      </c>
      <c r="BE346" s="1509" t="s">
        <v>1890</v>
      </c>
      <c r="BF346" s="1509" t="s">
        <v>1890</v>
      </c>
      <c r="BG346" s="1509" t="s">
        <v>1890</v>
      </c>
      <c r="BH346" s="1509" t="s">
        <v>1890</v>
      </c>
      <c r="BI346" s="1509" t="s">
        <v>1890</v>
      </c>
      <c r="BJ346" s="1509" t="s">
        <v>1890</v>
      </c>
      <c r="BK346" s="1509" t="s">
        <v>1890</v>
      </c>
      <c r="BL346" s="1509" t="s">
        <v>1890</v>
      </c>
      <c r="BM346" s="1509" t="s">
        <v>1890</v>
      </c>
      <c r="BN346" s="1509" t="s">
        <v>1890</v>
      </c>
      <c r="BO346" s="1509" t="s">
        <v>1890</v>
      </c>
      <c r="BP346" s="1509" t="s">
        <v>1890</v>
      </c>
      <c r="BQ346" s="1509" t="s">
        <v>1890</v>
      </c>
      <c r="BR346" s="1509" t="s">
        <v>1890</v>
      </c>
      <c r="BS346" s="1509" t="s">
        <v>1890</v>
      </c>
      <c r="BT346" s="1509" t="s">
        <v>1890</v>
      </c>
      <c r="BU346" s="1509" t="s">
        <v>1890</v>
      </c>
      <c r="BV346" s="1509" t="s">
        <v>1890</v>
      </c>
      <c r="BW346" s="1509" t="s">
        <v>1890</v>
      </c>
      <c r="BX346" s="1509" t="s">
        <v>1890</v>
      </c>
      <c r="BY346" s="1509" t="s">
        <v>1890</v>
      </c>
      <c r="BZ346" s="1509" t="s">
        <v>1890</v>
      </c>
      <c r="CA346" s="1509" t="s">
        <v>1890</v>
      </c>
      <c r="CB346" s="1509" t="s">
        <v>1890</v>
      </c>
      <c r="CC346" s="1509" t="s">
        <v>1890</v>
      </c>
      <c r="CD346" s="1509" t="s">
        <v>1890</v>
      </c>
      <c r="CE346" s="1509" t="s">
        <v>1890</v>
      </c>
      <c r="CF346" s="1509" t="s">
        <v>1890</v>
      </c>
      <c r="CG346" s="1509" t="s">
        <v>1890</v>
      </c>
      <c r="CH346" s="1509" t="s">
        <v>1890</v>
      </c>
      <c r="CI346" s="1509" t="s">
        <v>1890</v>
      </c>
      <c r="CJ346" s="1509" t="s">
        <v>1890</v>
      </c>
      <c r="CK346" s="1509" t="s">
        <v>1890</v>
      </c>
      <c r="CL346" s="1509" t="s">
        <v>1890</v>
      </c>
      <c r="CM346" s="1509" t="s">
        <v>1890</v>
      </c>
      <c r="CN346" s="1509" t="s">
        <v>1890</v>
      </c>
      <c r="CO346" s="1509" t="s">
        <v>1890</v>
      </c>
      <c r="CP346" s="1510" t="s">
        <v>1890</v>
      </c>
      <c r="CQ346" s="1508" t="s">
        <v>1890</v>
      </c>
      <c r="CR346" s="1508" t="s">
        <v>1890</v>
      </c>
      <c r="CS346" s="1508" t="s">
        <v>1890</v>
      </c>
      <c r="CT346" s="1508" t="s">
        <v>1890</v>
      </c>
      <c r="CU346" s="1508" t="s">
        <v>1890</v>
      </c>
      <c r="CV346" s="1508" t="s">
        <v>1890</v>
      </c>
      <c r="CW346" s="1508" t="s">
        <v>1890</v>
      </c>
      <c r="CX346" s="1508" t="s">
        <v>1890</v>
      </c>
      <c r="CY346" s="1508" t="s">
        <v>1890</v>
      </c>
      <c r="CZ346" s="1508" t="s">
        <v>1890</v>
      </c>
      <c r="DA346" s="1508" t="s">
        <v>1890</v>
      </c>
      <c r="DB346" s="1508" t="s">
        <v>1890</v>
      </c>
      <c r="DC346" s="1508" t="s">
        <v>1890</v>
      </c>
      <c r="DD346" s="1508" t="s">
        <v>1890</v>
      </c>
      <c r="DE346" s="1508" t="s">
        <v>1890</v>
      </c>
      <c r="DF346" s="1508" t="s">
        <v>1890</v>
      </c>
      <c r="DG346" s="1508" t="s">
        <v>1890</v>
      </c>
      <c r="DH346" s="1508" t="s">
        <v>1890</v>
      </c>
      <c r="DI346" s="1508" t="s">
        <v>1890</v>
      </c>
      <c r="DJ346" s="1508" t="s">
        <v>1890</v>
      </c>
      <c r="DK346" s="1508" t="s">
        <v>1890</v>
      </c>
      <c r="DL346" s="1508" t="s">
        <v>1890</v>
      </c>
      <c r="DM346" s="1508" t="s">
        <v>1890</v>
      </c>
      <c r="DN346" s="1508" t="s">
        <v>1890</v>
      </c>
      <c r="DO346" s="1508" t="s">
        <v>1890</v>
      </c>
      <c r="DP346" s="1508" t="s">
        <v>1890</v>
      </c>
      <c r="DQ346" s="1508" t="s">
        <v>1890</v>
      </c>
      <c r="DR346" s="1508" t="s">
        <v>1890</v>
      </c>
      <c r="DS346" s="1508" t="s">
        <v>1890</v>
      </c>
      <c r="DT346" s="1233" t="s">
        <v>1890</v>
      </c>
      <c r="DU346" s="1233" t="s">
        <v>1890</v>
      </c>
      <c r="DV346" s="1233" t="s">
        <v>1890</v>
      </c>
      <c r="DW346" s="1233" t="s">
        <v>1890</v>
      </c>
      <c r="DX346" s="1233" t="s">
        <v>1890</v>
      </c>
      <c r="DY346" s="1233" t="s">
        <v>1890</v>
      </c>
    </row>
    <row r="347" spans="2:129" ht="14.4" thickBot="1" x14ac:dyDescent="0.3">
      <c r="B347" s="1668"/>
      <c r="C347" s="1505" t="s">
        <v>1633</v>
      </c>
      <c r="D347" s="1439" t="s">
        <v>1765</v>
      </c>
      <c r="E347" s="1267" t="s">
        <v>819</v>
      </c>
      <c r="F347" s="1438" t="s">
        <v>1890</v>
      </c>
      <c r="G347" s="1438" t="s">
        <v>1890</v>
      </c>
      <c r="H347" s="1439" t="s">
        <v>84</v>
      </c>
      <c r="I347" s="1476" t="s">
        <v>1890</v>
      </c>
      <c r="J347" s="1477" t="s">
        <v>1890</v>
      </c>
      <c r="K347" s="1477" t="s">
        <v>1890</v>
      </c>
      <c r="L347" s="1477" t="s">
        <v>1890</v>
      </c>
      <c r="M347" s="1477" t="s">
        <v>1890</v>
      </c>
      <c r="N347" s="1509" t="s">
        <v>1890</v>
      </c>
      <c r="O347" s="1509">
        <v>4.7385453350737461E-2</v>
      </c>
      <c r="P347" s="1509">
        <v>4.5783046715688371E-2</v>
      </c>
      <c r="Q347" s="1509">
        <v>4.4234827744626448E-2</v>
      </c>
      <c r="R347" s="1509">
        <v>4.2738964004469998E-2</v>
      </c>
      <c r="S347" s="1509">
        <v>4.1293685028473429E-2</v>
      </c>
      <c r="T347" s="1509">
        <v>4.0280641043737943E-2</v>
      </c>
      <c r="U347" s="1509">
        <v>3.9288890692491404E-2</v>
      </c>
      <c r="V347" s="1509">
        <v>3.8318152292673588E-2</v>
      </c>
      <c r="W347" s="1509">
        <v>3.7368138862837338E-2</v>
      </c>
      <c r="X347" s="1509">
        <v>3.6438558802678898E-2</v>
      </c>
      <c r="Y347" s="1509">
        <v>3.5529116533602162E-2</v>
      </c>
      <c r="Z347" s="1509">
        <v>3.4639513101241644E-2</v>
      </c>
      <c r="AA347" s="1509">
        <v>3.3769446741784441E-2</v>
      </c>
      <c r="AB347" s="1509">
        <v>3.2918613413850641E-2</v>
      </c>
      <c r="AC347" s="1509">
        <v>3.2086707297613835E-2</v>
      </c>
      <c r="AD347" s="1509">
        <v>3.127342126276926E-2</v>
      </c>
      <c r="AE347" s="1509">
        <v>3.0478447306885609E-2</v>
      </c>
      <c r="AF347" s="1509">
        <v>2.9701476965608483E-2</v>
      </c>
      <c r="AG347" s="1509">
        <v>2.8942201696117945E-2</v>
      </c>
      <c r="AH347" s="1509">
        <v>2.8200313235179977E-2</v>
      </c>
      <c r="AI347" s="1509">
        <v>2.747550393307158E-2</v>
      </c>
      <c r="AJ347" s="1509">
        <v>2.6767467064601924E-2</v>
      </c>
      <c r="AK347" s="1509">
        <v>2.6075897118396606E-2</v>
      </c>
      <c r="AL347" s="1509">
        <v>2.5400490065559566E-2</v>
      </c>
      <c r="AM347" s="1509">
        <v>2.4740943608776586E-2</v>
      </c>
      <c r="AN347" s="1509">
        <v>2.3919985438098788E-2</v>
      </c>
      <c r="AO347" s="1509">
        <v>2.3126258487327963E-2</v>
      </c>
      <c r="AP347" s="1509">
        <v>2.2358859838661437E-2</v>
      </c>
      <c r="AQ347" s="1509">
        <v>2.1616916500922973E-2</v>
      </c>
      <c r="AR347" s="1509">
        <v>2.0899584418071944E-2</v>
      </c>
      <c r="AS347" s="1509">
        <v>2.0304135119821719E-2</v>
      </c>
      <c r="AT347" s="1509">
        <v>1.9725642311962298E-2</v>
      </c>
      <c r="AU347" s="1509">
        <v>1.9163623379037244E-2</v>
      </c>
      <c r="AV347" s="1509">
        <v>1.8617609434305241E-2</v>
      </c>
      <c r="AW347" s="1509">
        <v>1.8087144929429304E-2</v>
      </c>
      <c r="AX347" s="1509">
        <v>1.7571787275256035E-2</v>
      </c>
      <c r="AY347" s="1509">
        <v>1.7071106473369901E-2</v>
      </c>
      <c r="AZ347" s="1509">
        <v>1.6584684758116652E-2</v>
      </c>
      <c r="BA347" s="1509">
        <v>1.6112116248798571E-2</v>
      </c>
      <c r="BB347" s="1509">
        <v>1.565300661175267E-2</v>
      </c>
      <c r="BC347" s="1509">
        <v>1.5206972732031225E-2</v>
      </c>
      <c r="BD347" s="1509">
        <v>1.4773642394411963E-2</v>
      </c>
      <c r="BE347" s="1509">
        <v>1.4352653973472925E-2</v>
      </c>
      <c r="BF347" s="1509">
        <v>1.3943656132474553E-2</v>
      </c>
      <c r="BG347" s="1509">
        <v>1.3546307530799001E-2</v>
      </c>
      <c r="BH347" s="1509">
        <v>1.3160276539703451E-2</v>
      </c>
      <c r="BI347" s="1509">
        <v>1.2785240966151478E-2</v>
      </c>
      <c r="BJ347" s="1509">
        <v>1.2420887784492976E-2</v>
      </c>
      <c r="BK347" s="1509">
        <v>1.2066912875769678E-2</v>
      </c>
      <c r="BL347" s="1509">
        <v>1.1723020774429783E-2</v>
      </c>
      <c r="BM347" s="1509">
        <v>1.138892442224119E-2</v>
      </c>
      <c r="BN347" s="1509">
        <v>1.1064344929198855E-2</v>
      </c>
      <c r="BO347" s="1509">
        <v>1.0749011341227689E-2</v>
      </c>
      <c r="BP347" s="1509">
        <v>1.0442660414487871E-2</v>
      </c>
      <c r="BQ347" s="1509">
        <v>1.0145036396095129E-2</v>
      </c>
      <c r="BR347" s="1509">
        <v>9.8558908110737108E-3</v>
      </c>
      <c r="BS347" s="1509">
        <v>9.5749822553649853E-3</v>
      </c>
      <c r="BT347" s="1509">
        <v>9.3020761947197259E-3</v>
      </c>
      <c r="BU347" s="1509">
        <v>9.0369447693068664E-3</v>
      </c>
      <c r="BV347" s="1509">
        <v>8.7793666038763433E-3</v>
      </c>
      <c r="BW347" s="1509">
        <v>8.5291266233183186E-3</v>
      </c>
      <c r="BX347" s="1509">
        <v>8.2860158734653529E-3</v>
      </c>
      <c r="BY347" s="1509">
        <v>8.0498313469886968E-3</v>
      </c>
      <c r="BZ347" s="1509">
        <v>7.8203758142439076E-3</v>
      </c>
      <c r="CA347" s="1509">
        <v>7.5974576589252114E-3</v>
      </c>
      <c r="CB347" s="1509">
        <v>7.3808907183919538E-3</v>
      </c>
      <c r="CC347" s="1509">
        <v>7.1704941285344673E-3</v>
      </c>
      <c r="CD347" s="1509">
        <v>6.9660921730502843E-3</v>
      </c>
      <c r="CE347" s="1509">
        <v>6.7675141370054856E-3</v>
      </c>
      <c r="CF347" s="1509">
        <v>6.5745941645593501E-3</v>
      </c>
      <c r="CG347" s="1509">
        <v>6.3871711207340734E-3</v>
      </c>
      <c r="CH347" s="1509">
        <v>6.2050884571145607E-3</v>
      </c>
      <c r="CI347" s="1509">
        <v>6.0281940813666918E-3</v>
      </c>
      <c r="CJ347" s="1509">
        <v>5.8563402304654772E-3</v>
      </c>
      <c r="CK347" s="1509">
        <v>5.6893833475277506E-3</v>
      </c>
      <c r="CL347" s="1509" t="s">
        <v>1890</v>
      </c>
      <c r="CM347" s="1509" t="s">
        <v>1890</v>
      </c>
      <c r="CN347" s="1509" t="s">
        <v>1890</v>
      </c>
      <c r="CO347" s="1509" t="s">
        <v>1890</v>
      </c>
      <c r="CP347" s="1510" t="s">
        <v>1890</v>
      </c>
      <c r="CQ347" s="1508" t="s">
        <v>1890</v>
      </c>
      <c r="CR347" s="1508" t="s">
        <v>1890</v>
      </c>
      <c r="CS347" s="1508" t="s">
        <v>1890</v>
      </c>
      <c r="CT347" s="1508" t="s">
        <v>1890</v>
      </c>
      <c r="CU347" s="1508" t="s">
        <v>1890</v>
      </c>
      <c r="CV347" s="1508" t="s">
        <v>1890</v>
      </c>
      <c r="CW347" s="1508" t="s">
        <v>1890</v>
      </c>
      <c r="CX347" s="1508" t="s">
        <v>1890</v>
      </c>
      <c r="CY347" s="1508" t="s">
        <v>1890</v>
      </c>
      <c r="CZ347" s="1508" t="s">
        <v>1890</v>
      </c>
      <c r="DA347" s="1508" t="s">
        <v>1890</v>
      </c>
      <c r="DB347" s="1508" t="s">
        <v>1890</v>
      </c>
      <c r="DC347" s="1508" t="s">
        <v>1890</v>
      </c>
      <c r="DD347" s="1508" t="s">
        <v>1890</v>
      </c>
      <c r="DE347" s="1508" t="s">
        <v>1890</v>
      </c>
      <c r="DF347" s="1508" t="s">
        <v>1890</v>
      </c>
      <c r="DG347" s="1508" t="s">
        <v>1890</v>
      </c>
      <c r="DH347" s="1508" t="s">
        <v>1890</v>
      </c>
      <c r="DI347" s="1508" t="s">
        <v>1890</v>
      </c>
      <c r="DJ347" s="1508" t="s">
        <v>1890</v>
      </c>
      <c r="DK347" s="1508" t="s">
        <v>1890</v>
      </c>
      <c r="DL347" s="1508" t="s">
        <v>1890</v>
      </c>
      <c r="DM347" s="1508" t="s">
        <v>1890</v>
      </c>
      <c r="DN347" s="1508" t="s">
        <v>1890</v>
      </c>
      <c r="DO347" s="1508" t="s">
        <v>1890</v>
      </c>
      <c r="DP347" s="1508" t="s">
        <v>1890</v>
      </c>
      <c r="DQ347" s="1508" t="s">
        <v>1890</v>
      </c>
      <c r="DR347" s="1508" t="s">
        <v>1890</v>
      </c>
      <c r="DS347" s="1508" t="s">
        <v>1890</v>
      </c>
      <c r="DT347" s="1233" t="s">
        <v>1890</v>
      </c>
      <c r="DU347" s="1233" t="s">
        <v>1890</v>
      </c>
      <c r="DV347" s="1233" t="s">
        <v>1890</v>
      </c>
      <c r="DW347" s="1233" t="s">
        <v>1890</v>
      </c>
      <c r="DX347" s="1233" t="s">
        <v>1890</v>
      </c>
      <c r="DY347" s="1233" t="s">
        <v>1890</v>
      </c>
    </row>
    <row r="348" spans="2:129" ht="14.4" thickBot="1" x14ac:dyDescent="0.3">
      <c r="B348" s="1668"/>
      <c r="C348" s="1505" t="s">
        <v>1633</v>
      </c>
      <c r="D348" s="1439" t="s">
        <v>1765</v>
      </c>
      <c r="E348" s="1267" t="s">
        <v>820</v>
      </c>
      <c r="F348" s="1438" t="s">
        <v>1890</v>
      </c>
      <c r="G348" s="1438" t="s">
        <v>1890</v>
      </c>
      <c r="H348" s="1439" t="s">
        <v>84</v>
      </c>
      <c r="I348" s="1655">
        <f>IF(SUM(N347:CP347)&lt;&gt;0,SUM(N347:CP347),"")</f>
        <v>1.4915697588254295</v>
      </c>
      <c r="J348" s="1656"/>
      <c r="K348" s="1656"/>
      <c r="L348" s="1656"/>
      <c r="M348" s="1657"/>
      <c r="N348" s="1509" t="s">
        <v>1890</v>
      </c>
      <c r="O348" s="1509" t="s">
        <v>1890</v>
      </c>
      <c r="P348" s="1509" t="s">
        <v>1890</v>
      </c>
      <c r="Q348" s="1509" t="s">
        <v>1890</v>
      </c>
      <c r="R348" s="1509" t="s">
        <v>1890</v>
      </c>
      <c r="S348" s="1509" t="s">
        <v>1890</v>
      </c>
      <c r="T348" s="1509" t="s">
        <v>1890</v>
      </c>
      <c r="U348" s="1509" t="s">
        <v>1890</v>
      </c>
      <c r="V348" s="1509" t="s">
        <v>1890</v>
      </c>
      <c r="W348" s="1509" t="s">
        <v>1890</v>
      </c>
      <c r="X348" s="1509" t="s">
        <v>1890</v>
      </c>
      <c r="Y348" s="1509" t="s">
        <v>1890</v>
      </c>
      <c r="Z348" s="1509" t="s">
        <v>1890</v>
      </c>
      <c r="AA348" s="1509" t="s">
        <v>1890</v>
      </c>
      <c r="AB348" s="1509" t="s">
        <v>1890</v>
      </c>
      <c r="AC348" s="1509" t="s">
        <v>1890</v>
      </c>
      <c r="AD348" s="1509" t="s">
        <v>1890</v>
      </c>
      <c r="AE348" s="1509" t="s">
        <v>1890</v>
      </c>
      <c r="AF348" s="1509" t="s">
        <v>1890</v>
      </c>
      <c r="AG348" s="1509" t="s">
        <v>1890</v>
      </c>
      <c r="AH348" s="1509" t="s">
        <v>1890</v>
      </c>
      <c r="AI348" s="1509" t="s">
        <v>1890</v>
      </c>
      <c r="AJ348" s="1509" t="s">
        <v>1890</v>
      </c>
      <c r="AK348" s="1509" t="s">
        <v>1890</v>
      </c>
      <c r="AL348" s="1509" t="s">
        <v>1890</v>
      </c>
      <c r="AM348" s="1509" t="s">
        <v>1890</v>
      </c>
      <c r="AN348" s="1509" t="s">
        <v>1890</v>
      </c>
      <c r="AO348" s="1509" t="s">
        <v>1890</v>
      </c>
      <c r="AP348" s="1509" t="s">
        <v>1890</v>
      </c>
      <c r="AQ348" s="1509" t="s">
        <v>1890</v>
      </c>
      <c r="AR348" s="1509" t="s">
        <v>1890</v>
      </c>
      <c r="AS348" s="1509" t="s">
        <v>1890</v>
      </c>
      <c r="AT348" s="1509" t="s">
        <v>1890</v>
      </c>
      <c r="AU348" s="1509" t="s">
        <v>1890</v>
      </c>
      <c r="AV348" s="1509" t="s">
        <v>1890</v>
      </c>
      <c r="AW348" s="1509" t="s">
        <v>1890</v>
      </c>
      <c r="AX348" s="1509" t="s">
        <v>1890</v>
      </c>
      <c r="AY348" s="1509" t="s">
        <v>1890</v>
      </c>
      <c r="AZ348" s="1509" t="s">
        <v>1890</v>
      </c>
      <c r="BA348" s="1509" t="s">
        <v>1890</v>
      </c>
      <c r="BB348" s="1509" t="s">
        <v>1890</v>
      </c>
      <c r="BC348" s="1509" t="s">
        <v>1890</v>
      </c>
      <c r="BD348" s="1509" t="s">
        <v>1890</v>
      </c>
      <c r="BE348" s="1509" t="s">
        <v>1890</v>
      </c>
      <c r="BF348" s="1509" t="s">
        <v>1890</v>
      </c>
      <c r="BG348" s="1509" t="s">
        <v>1890</v>
      </c>
      <c r="BH348" s="1509" t="s">
        <v>1890</v>
      </c>
      <c r="BI348" s="1509" t="s">
        <v>1890</v>
      </c>
      <c r="BJ348" s="1509" t="s">
        <v>1890</v>
      </c>
      <c r="BK348" s="1509" t="s">
        <v>1890</v>
      </c>
      <c r="BL348" s="1509" t="s">
        <v>1890</v>
      </c>
      <c r="BM348" s="1509" t="s">
        <v>1890</v>
      </c>
      <c r="BN348" s="1509" t="s">
        <v>1890</v>
      </c>
      <c r="BO348" s="1509" t="s">
        <v>1890</v>
      </c>
      <c r="BP348" s="1509" t="s">
        <v>1890</v>
      </c>
      <c r="BQ348" s="1509" t="s">
        <v>1890</v>
      </c>
      <c r="BR348" s="1509" t="s">
        <v>1890</v>
      </c>
      <c r="BS348" s="1509" t="s">
        <v>1890</v>
      </c>
      <c r="BT348" s="1509" t="s">
        <v>1890</v>
      </c>
      <c r="BU348" s="1509" t="s">
        <v>1890</v>
      </c>
      <c r="BV348" s="1509" t="s">
        <v>1890</v>
      </c>
      <c r="BW348" s="1509" t="s">
        <v>1890</v>
      </c>
      <c r="BX348" s="1509" t="s">
        <v>1890</v>
      </c>
      <c r="BY348" s="1509" t="s">
        <v>1890</v>
      </c>
      <c r="BZ348" s="1509" t="s">
        <v>1890</v>
      </c>
      <c r="CA348" s="1509" t="s">
        <v>1890</v>
      </c>
      <c r="CB348" s="1509" t="s">
        <v>1890</v>
      </c>
      <c r="CC348" s="1509" t="s">
        <v>1890</v>
      </c>
      <c r="CD348" s="1509" t="s">
        <v>1890</v>
      </c>
      <c r="CE348" s="1509" t="s">
        <v>1890</v>
      </c>
      <c r="CF348" s="1509" t="s">
        <v>1890</v>
      </c>
      <c r="CG348" s="1509" t="s">
        <v>1890</v>
      </c>
      <c r="CH348" s="1509" t="s">
        <v>1890</v>
      </c>
      <c r="CI348" s="1509" t="s">
        <v>1890</v>
      </c>
      <c r="CJ348" s="1509" t="s">
        <v>1890</v>
      </c>
      <c r="CK348" s="1509" t="s">
        <v>1890</v>
      </c>
      <c r="CL348" s="1509" t="s">
        <v>1890</v>
      </c>
      <c r="CM348" s="1509" t="s">
        <v>1890</v>
      </c>
      <c r="CN348" s="1509" t="s">
        <v>1890</v>
      </c>
      <c r="CO348" s="1509" t="s">
        <v>1890</v>
      </c>
      <c r="CP348" s="1510" t="s">
        <v>1890</v>
      </c>
      <c r="CQ348" s="1508" t="s">
        <v>1890</v>
      </c>
      <c r="CR348" s="1508" t="s">
        <v>1890</v>
      </c>
      <c r="CS348" s="1508" t="s">
        <v>1890</v>
      </c>
      <c r="CT348" s="1508" t="s">
        <v>1890</v>
      </c>
      <c r="CU348" s="1508" t="s">
        <v>1890</v>
      </c>
      <c r="CV348" s="1508" t="s">
        <v>1890</v>
      </c>
      <c r="CW348" s="1508" t="s">
        <v>1890</v>
      </c>
      <c r="CX348" s="1508" t="s">
        <v>1890</v>
      </c>
      <c r="CY348" s="1508" t="s">
        <v>1890</v>
      </c>
      <c r="CZ348" s="1508" t="s">
        <v>1890</v>
      </c>
      <c r="DA348" s="1508" t="s">
        <v>1890</v>
      </c>
      <c r="DB348" s="1508" t="s">
        <v>1890</v>
      </c>
      <c r="DC348" s="1508" t="s">
        <v>1890</v>
      </c>
      <c r="DD348" s="1508" t="s">
        <v>1890</v>
      </c>
      <c r="DE348" s="1508" t="s">
        <v>1890</v>
      </c>
      <c r="DF348" s="1508" t="s">
        <v>1890</v>
      </c>
      <c r="DG348" s="1508" t="s">
        <v>1890</v>
      </c>
      <c r="DH348" s="1508" t="s">
        <v>1890</v>
      </c>
      <c r="DI348" s="1508" t="s">
        <v>1890</v>
      </c>
      <c r="DJ348" s="1508" t="s">
        <v>1890</v>
      </c>
      <c r="DK348" s="1508" t="s">
        <v>1890</v>
      </c>
      <c r="DL348" s="1508" t="s">
        <v>1890</v>
      </c>
      <c r="DM348" s="1508" t="s">
        <v>1890</v>
      </c>
      <c r="DN348" s="1508" t="s">
        <v>1890</v>
      </c>
      <c r="DO348" s="1508" t="s">
        <v>1890</v>
      </c>
      <c r="DP348" s="1508" t="s">
        <v>1890</v>
      </c>
      <c r="DQ348" s="1508" t="s">
        <v>1890</v>
      </c>
      <c r="DR348" s="1508" t="s">
        <v>1890</v>
      </c>
      <c r="DS348" s="1508" t="s">
        <v>1890</v>
      </c>
      <c r="DT348" s="1233" t="s">
        <v>1890</v>
      </c>
      <c r="DU348" s="1233" t="s">
        <v>1890</v>
      </c>
      <c r="DV348" s="1233" t="s">
        <v>1890</v>
      </c>
      <c r="DW348" s="1233" t="s">
        <v>1890</v>
      </c>
      <c r="DX348" s="1233" t="s">
        <v>1890</v>
      </c>
      <c r="DY348" s="1233" t="s">
        <v>1890</v>
      </c>
    </row>
    <row r="349" spans="2:129" x14ac:dyDescent="0.25">
      <c r="B349" s="1668"/>
      <c r="C349" s="1505" t="s">
        <v>1634</v>
      </c>
      <c r="D349" s="1439" t="s">
        <v>1766</v>
      </c>
      <c r="E349" s="1267" t="s">
        <v>815</v>
      </c>
      <c r="F349" s="1438" t="s">
        <v>1890</v>
      </c>
      <c r="G349" s="1438" t="s">
        <v>1890</v>
      </c>
      <c r="H349" s="1439" t="s">
        <v>84</v>
      </c>
      <c r="I349" s="1476" t="s">
        <v>1890</v>
      </c>
      <c r="J349" s="1477" t="s">
        <v>1890</v>
      </c>
      <c r="K349" s="1477" t="s">
        <v>1890</v>
      </c>
      <c r="L349" s="1477" t="s">
        <v>1890</v>
      </c>
      <c r="M349" s="1477" t="s">
        <v>1890</v>
      </c>
      <c r="N349" s="1509" t="s">
        <v>1890</v>
      </c>
      <c r="O349" s="1509" t="s">
        <v>1890</v>
      </c>
      <c r="P349" s="1509" t="s">
        <v>1890</v>
      </c>
      <c r="Q349" s="1509" t="s">
        <v>1890</v>
      </c>
      <c r="R349" s="1509" t="s">
        <v>1890</v>
      </c>
      <c r="S349" s="1509" t="s">
        <v>1890</v>
      </c>
      <c r="T349" s="1509" t="s">
        <v>1890</v>
      </c>
      <c r="U349" s="1509" t="s">
        <v>1890</v>
      </c>
      <c r="V349" s="1509" t="s">
        <v>1890</v>
      </c>
      <c r="W349" s="1509" t="s">
        <v>1890</v>
      </c>
      <c r="X349" s="1509" t="s">
        <v>1890</v>
      </c>
      <c r="Y349" s="1509" t="s">
        <v>1890</v>
      </c>
      <c r="Z349" s="1509" t="s">
        <v>1890</v>
      </c>
      <c r="AA349" s="1509" t="s">
        <v>1890</v>
      </c>
      <c r="AB349" s="1509" t="s">
        <v>1890</v>
      </c>
      <c r="AC349" s="1509" t="s">
        <v>1890</v>
      </c>
      <c r="AD349" s="1509" t="s">
        <v>1890</v>
      </c>
      <c r="AE349" s="1509" t="s">
        <v>1890</v>
      </c>
      <c r="AF349" s="1509" t="s">
        <v>1890</v>
      </c>
      <c r="AG349" s="1509" t="s">
        <v>1890</v>
      </c>
      <c r="AH349" s="1509" t="s">
        <v>1890</v>
      </c>
      <c r="AI349" s="1509" t="s">
        <v>1890</v>
      </c>
      <c r="AJ349" s="1509" t="s">
        <v>1890</v>
      </c>
      <c r="AK349" s="1509" t="s">
        <v>1890</v>
      </c>
      <c r="AL349" s="1509" t="s">
        <v>1890</v>
      </c>
      <c r="AM349" s="1509" t="s">
        <v>1890</v>
      </c>
      <c r="AN349" s="1509" t="s">
        <v>1890</v>
      </c>
      <c r="AO349" s="1509" t="s">
        <v>1890</v>
      </c>
      <c r="AP349" s="1509" t="s">
        <v>1890</v>
      </c>
      <c r="AQ349" s="1509" t="s">
        <v>1890</v>
      </c>
      <c r="AR349" s="1509" t="s">
        <v>1890</v>
      </c>
      <c r="AS349" s="1509" t="s">
        <v>1890</v>
      </c>
      <c r="AT349" s="1509" t="s">
        <v>1890</v>
      </c>
      <c r="AU349" s="1509" t="s">
        <v>1890</v>
      </c>
      <c r="AV349" s="1509" t="s">
        <v>1890</v>
      </c>
      <c r="AW349" s="1509" t="s">
        <v>1890</v>
      </c>
      <c r="AX349" s="1509" t="s">
        <v>1890</v>
      </c>
      <c r="AY349" s="1509" t="s">
        <v>1890</v>
      </c>
      <c r="AZ349" s="1509" t="s">
        <v>1890</v>
      </c>
      <c r="BA349" s="1509" t="s">
        <v>1890</v>
      </c>
      <c r="BB349" s="1509" t="s">
        <v>1890</v>
      </c>
      <c r="BC349" s="1509" t="s">
        <v>1890</v>
      </c>
      <c r="BD349" s="1509" t="s">
        <v>1890</v>
      </c>
      <c r="BE349" s="1509" t="s">
        <v>1890</v>
      </c>
      <c r="BF349" s="1509" t="s">
        <v>1890</v>
      </c>
      <c r="BG349" s="1509" t="s">
        <v>1890</v>
      </c>
      <c r="BH349" s="1509" t="s">
        <v>1890</v>
      </c>
      <c r="BI349" s="1509" t="s">
        <v>1890</v>
      </c>
      <c r="BJ349" s="1509" t="s">
        <v>1890</v>
      </c>
      <c r="BK349" s="1509" t="s">
        <v>1890</v>
      </c>
      <c r="BL349" s="1509" t="s">
        <v>1890</v>
      </c>
      <c r="BM349" s="1509" t="s">
        <v>1890</v>
      </c>
      <c r="BN349" s="1509" t="s">
        <v>1890</v>
      </c>
      <c r="BO349" s="1509" t="s">
        <v>1890</v>
      </c>
      <c r="BP349" s="1509" t="s">
        <v>1890</v>
      </c>
      <c r="BQ349" s="1509" t="s">
        <v>1890</v>
      </c>
      <c r="BR349" s="1509" t="s">
        <v>1890</v>
      </c>
      <c r="BS349" s="1509" t="s">
        <v>1890</v>
      </c>
      <c r="BT349" s="1509" t="s">
        <v>1890</v>
      </c>
      <c r="BU349" s="1509" t="s">
        <v>1890</v>
      </c>
      <c r="BV349" s="1509" t="s">
        <v>1890</v>
      </c>
      <c r="BW349" s="1509" t="s">
        <v>1890</v>
      </c>
      <c r="BX349" s="1509" t="s">
        <v>1890</v>
      </c>
      <c r="BY349" s="1509" t="s">
        <v>1890</v>
      </c>
      <c r="BZ349" s="1509" t="s">
        <v>1890</v>
      </c>
      <c r="CA349" s="1509" t="s">
        <v>1890</v>
      </c>
      <c r="CB349" s="1509" t="s">
        <v>1890</v>
      </c>
      <c r="CC349" s="1509" t="s">
        <v>1890</v>
      </c>
      <c r="CD349" s="1509" t="s">
        <v>1890</v>
      </c>
      <c r="CE349" s="1509" t="s">
        <v>1890</v>
      </c>
      <c r="CF349" s="1509" t="s">
        <v>1890</v>
      </c>
      <c r="CG349" s="1509" t="s">
        <v>1890</v>
      </c>
      <c r="CH349" s="1509" t="s">
        <v>1890</v>
      </c>
      <c r="CI349" s="1509" t="s">
        <v>1890</v>
      </c>
      <c r="CJ349" s="1509" t="s">
        <v>1890</v>
      </c>
      <c r="CK349" s="1509" t="s">
        <v>1890</v>
      </c>
      <c r="CL349" s="1509" t="s">
        <v>1890</v>
      </c>
      <c r="CM349" s="1509" t="s">
        <v>1890</v>
      </c>
      <c r="CN349" s="1509" t="s">
        <v>1890</v>
      </c>
      <c r="CO349" s="1509" t="s">
        <v>1890</v>
      </c>
      <c r="CP349" s="1510" t="s">
        <v>1890</v>
      </c>
      <c r="CQ349" s="1508" t="s">
        <v>1890</v>
      </c>
      <c r="CR349" s="1508" t="s">
        <v>1890</v>
      </c>
      <c r="CS349" s="1508" t="s">
        <v>1890</v>
      </c>
      <c r="CT349" s="1508" t="s">
        <v>1890</v>
      </c>
      <c r="CU349" s="1508" t="s">
        <v>1890</v>
      </c>
      <c r="CV349" s="1508" t="s">
        <v>1890</v>
      </c>
      <c r="CW349" s="1508" t="s">
        <v>1890</v>
      </c>
      <c r="CX349" s="1508" t="s">
        <v>1890</v>
      </c>
      <c r="CY349" s="1508" t="s">
        <v>1890</v>
      </c>
      <c r="CZ349" s="1508" t="s">
        <v>1890</v>
      </c>
      <c r="DA349" s="1508" t="s">
        <v>1890</v>
      </c>
      <c r="DB349" s="1508" t="s">
        <v>1890</v>
      </c>
      <c r="DC349" s="1508" t="s">
        <v>1890</v>
      </c>
      <c r="DD349" s="1508" t="s">
        <v>1890</v>
      </c>
      <c r="DE349" s="1508" t="s">
        <v>1890</v>
      </c>
      <c r="DF349" s="1508" t="s">
        <v>1890</v>
      </c>
      <c r="DG349" s="1508" t="s">
        <v>1890</v>
      </c>
      <c r="DH349" s="1508" t="s">
        <v>1890</v>
      </c>
      <c r="DI349" s="1508" t="s">
        <v>1890</v>
      </c>
      <c r="DJ349" s="1508" t="s">
        <v>1890</v>
      </c>
      <c r="DK349" s="1508" t="s">
        <v>1890</v>
      </c>
      <c r="DL349" s="1508" t="s">
        <v>1890</v>
      </c>
      <c r="DM349" s="1508" t="s">
        <v>1890</v>
      </c>
      <c r="DN349" s="1508" t="s">
        <v>1890</v>
      </c>
      <c r="DO349" s="1508" t="s">
        <v>1890</v>
      </c>
      <c r="DP349" s="1508" t="s">
        <v>1890</v>
      </c>
      <c r="DQ349" s="1508" t="s">
        <v>1890</v>
      </c>
      <c r="DR349" s="1508" t="s">
        <v>1890</v>
      </c>
      <c r="DS349" s="1508" t="s">
        <v>1890</v>
      </c>
      <c r="DT349" s="1233" t="s">
        <v>1890</v>
      </c>
      <c r="DU349" s="1233" t="s">
        <v>1890</v>
      </c>
      <c r="DV349" s="1233" t="s">
        <v>1890</v>
      </c>
      <c r="DW349" s="1233" t="s">
        <v>1890</v>
      </c>
      <c r="DX349" s="1233" t="s">
        <v>1890</v>
      </c>
      <c r="DY349" s="1233" t="s">
        <v>1890</v>
      </c>
    </row>
    <row r="350" spans="2:129" x14ac:dyDescent="0.25">
      <c r="B350" s="1668"/>
      <c r="C350" s="1505" t="s">
        <v>1634</v>
      </c>
      <c r="D350" s="1439" t="s">
        <v>1766</v>
      </c>
      <c r="E350" s="1267" t="s">
        <v>812</v>
      </c>
      <c r="F350" s="1438" t="s">
        <v>1890</v>
      </c>
      <c r="G350" s="1438" t="s">
        <v>1890</v>
      </c>
      <c r="H350" s="1439" t="s">
        <v>84</v>
      </c>
      <c r="I350" s="1476" t="s">
        <v>1890</v>
      </c>
      <c r="J350" s="1477" t="s">
        <v>1890</v>
      </c>
      <c r="K350" s="1477" t="s">
        <v>1890</v>
      </c>
      <c r="L350" s="1477" t="s">
        <v>1890</v>
      </c>
      <c r="M350" s="1477" t="s">
        <v>1890</v>
      </c>
      <c r="N350" s="1509" t="s">
        <v>1890</v>
      </c>
      <c r="O350" s="1509">
        <v>4.9043944218013266E-2</v>
      </c>
      <c r="P350" s="1509">
        <v>4.9043944218013266E-2</v>
      </c>
      <c r="Q350" s="1509">
        <v>4.9043944218013266E-2</v>
      </c>
      <c r="R350" s="1509">
        <v>4.9043944218013266E-2</v>
      </c>
      <c r="S350" s="1509">
        <v>4.9043944218013266E-2</v>
      </c>
      <c r="T350" s="1509">
        <v>4.9515192551586353E-2</v>
      </c>
      <c r="U350" s="1509">
        <v>4.9986440885159439E-2</v>
      </c>
      <c r="V350" s="1509">
        <v>5.0457689218732518E-2</v>
      </c>
      <c r="W350" s="1509">
        <v>5.0928937552305605E-2</v>
      </c>
      <c r="X350" s="1509">
        <v>5.1400185885878698E-2</v>
      </c>
      <c r="Y350" s="1509">
        <v>5.1871434219451777E-2</v>
      </c>
      <c r="Z350" s="1509">
        <v>5.2342682553024864E-2</v>
      </c>
      <c r="AA350" s="1509">
        <v>5.2813930886597943E-2</v>
      </c>
      <c r="AB350" s="1509">
        <v>5.3285179220171029E-2</v>
      </c>
      <c r="AC350" s="1509">
        <v>5.3756427553744116E-2</v>
      </c>
      <c r="AD350" s="1509">
        <v>5.4227675887317195E-2</v>
      </c>
      <c r="AE350" s="1509">
        <v>5.4698924220890281E-2</v>
      </c>
      <c r="AF350" s="1509">
        <v>5.5170172554463368E-2</v>
      </c>
      <c r="AG350" s="1509">
        <v>5.5641420888036447E-2</v>
      </c>
      <c r="AH350" s="1509">
        <v>5.6112669221609533E-2</v>
      </c>
      <c r="AI350" s="1509">
        <v>5.6583917555182613E-2</v>
      </c>
      <c r="AJ350" s="1509">
        <v>5.7055165888755699E-2</v>
      </c>
      <c r="AK350" s="1509">
        <v>5.7526414222328785E-2</v>
      </c>
      <c r="AL350" s="1509">
        <v>5.7997662555901865E-2</v>
      </c>
      <c r="AM350" s="1509">
        <v>5.8468910889474951E-2</v>
      </c>
      <c r="AN350" s="1509">
        <v>5.8507293106689055E-2</v>
      </c>
      <c r="AO350" s="1509">
        <v>5.8545675323903146E-2</v>
      </c>
      <c r="AP350" s="1509">
        <v>5.858405754111725E-2</v>
      </c>
      <c r="AQ350" s="1509">
        <v>5.8622439758331341E-2</v>
      </c>
      <c r="AR350" s="1509">
        <v>5.8660821975545438E-2</v>
      </c>
      <c r="AS350" s="1509">
        <v>5.8699204192759535E-2</v>
      </c>
      <c r="AT350" s="1509">
        <v>5.8737586409973633E-2</v>
      </c>
      <c r="AU350" s="1509">
        <v>5.877596862718773E-2</v>
      </c>
      <c r="AV350" s="1509">
        <v>5.8814350844401828E-2</v>
      </c>
      <c r="AW350" s="1509">
        <v>5.8852733061615925E-2</v>
      </c>
      <c r="AX350" s="1509">
        <v>5.8891115278830022E-2</v>
      </c>
      <c r="AY350" s="1509">
        <v>5.892949749604412E-2</v>
      </c>
      <c r="AZ350" s="1509">
        <v>5.8967879713258217E-2</v>
      </c>
      <c r="BA350" s="1509">
        <v>5.9006261930472315E-2</v>
      </c>
      <c r="BB350" s="1509">
        <v>5.9044644147686412E-2</v>
      </c>
      <c r="BC350" s="1509">
        <v>5.9083026364900509E-2</v>
      </c>
      <c r="BD350" s="1509">
        <v>5.9121408582114607E-2</v>
      </c>
      <c r="BE350" s="1509">
        <v>5.9159790799328704E-2</v>
      </c>
      <c r="BF350" s="1509">
        <v>5.9198173016542802E-2</v>
      </c>
      <c r="BG350" s="1509">
        <v>5.9236555233756892E-2</v>
      </c>
      <c r="BH350" s="1509">
        <v>5.9274937450970996E-2</v>
      </c>
      <c r="BI350" s="1509">
        <v>5.9313319668185087E-2</v>
      </c>
      <c r="BJ350" s="1509">
        <v>5.9351701885399191E-2</v>
      </c>
      <c r="BK350" s="1509">
        <v>5.9390084102613289E-2</v>
      </c>
      <c r="BL350" s="1509">
        <v>5.9428466319827386E-2</v>
      </c>
      <c r="BM350" s="1509">
        <v>5.9466848537041483E-2</v>
      </c>
      <c r="BN350" s="1509">
        <v>5.9505230754255581E-2</v>
      </c>
      <c r="BO350" s="1509">
        <v>5.9543612971469678E-2</v>
      </c>
      <c r="BP350" s="1509">
        <v>5.9581995188683776E-2</v>
      </c>
      <c r="BQ350" s="1509">
        <v>5.9620377405897873E-2</v>
      </c>
      <c r="BR350" s="1509">
        <v>5.965875962311197E-2</v>
      </c>
      <c r="BS350" s="1509">
        <v>5.9697141840326068E-2</v>
      </c>
      <c r="BT350" s="1509">
        <v>5.9735524057540165E-2</v>
      </c>
      <c r="BU350" s="1509">
        <v>5.9773906274754263E-2</v>
      </c>
      <c r="BV350" s="1509">
        <v>5.9812288491968353E-2</v>
      </c>
      <c r="BW350" s="1509">
        <v>5.9850670709182457E-2</v>
      </c>
      <c r="BX350" s="1509">
        <v>5.9889052926396548E-2</v>
      </c>
      <c r="BY350" s="1509">
        <v>5.9927435143610652E-2</v>
      </c>
      <c r="BZ350" s="1509">
        <v>5.9965817360824743E-2</v>
      </c>
      <c r="CA350" s="1509">
        <v>6.0004199578038847E-2</v>
      </c>
      <c r="CB350" s="1509">
        <v>6.0042581795252938E-2</v>
      </c>
      <c r="CC350" s="1509">
        <v>6.0080964012467042E-2</v>
      </c>
      <c r="CD350" s="1509">
        <v>6.0119346229681132E-2</v>
      </c>
      <c r="CE350" s="1509">
        <v>6.0157728446895237E-2</v>
      </c>
      <c r="CF350" s="1509">
        <v>6.0196110664109327E-2</v>
      </c>
      <c r="CG350" s="1509">
        <v>6.0234492881323431E-2</v>
      </c>
      <c r="CH350" s="1509">
        <v>6.0272875098537529E-2</v>
      </c>
      <c r="CI350" s="1509">
        <v>6.0311257315751626E-2</v>
      </c>
      <c r="CJ350" s="1509">
        <v>6.0349639532965724E-2</v>
      </c>
      <c r="CK350" s="1509">
        <v>6.0388021750179821E-2</v>
      </c>
      <c r="CL350" s="1509" t="s">
        <v>1890</v>
      </c>
      <c r="CM350" s="1509" t="s">
        <v>1890</v>
      </c>
      <c r="CN350" s="1509" t="s">
        <v>1890</v>
      </c>
      <c r="CO350" s="1509" t="s">
        <v>1890</v>
      </c>
      <c r="CP350" s="1510" t="s">
        <v>1890</v>
      </c>
      <c r="CQ350" s="1508" t="s">
        <v>1890</v>
      </c>
      <c r="CR350" s="1508" t="s">
        <v>1890</v>
      </c>
      <c r="CS350" s="1508" t="s">
        <v>1890</v>
      </c>
      <c r="CT350" s="1508" t="s">
        <v>1890</v>
      </c>
      <c r="CU350" s="1508" t="s">
        <v>1890</v>
      </c>
      <c r="CV350" s="1508" t="s">
        <v>1890</v>
      </c>
      <c r="CW350" s="1508" t="s">
        <v>1890</v>
      </c>
      <c r="CX350" s="1508" t="s">
        <v>1890</v>
      </c>
      <c r="CY350" s="1508" t="s">
        <v>1890</v>
      </c>
      <c r="CZ350" s="1508" t="s">
        <v>1890</v>
      </c>
      <c r="DA350" s="1508" t="s">
        <v>1890</v>
      </c>
      <c r="DB350" s="1508" t="s">
        <v>1890</v>
      </c>
      <c r="DC350" s="1508" t="s">
        <v>1890</v>
      </c>
      <c r="DD350" s="1508" t="s">
        <v>1890</v>
      </c>
      <c r="DE350" s="1508" t="s">
        <v>1890</v>
      </c>
      <c r="DF350" s="1508" t="s">
        <v>1890</v>
      </c>
      <c r="DG350" s="1508" t="s">
        <v>1890</v>
      </c>
      <c r="DH350" s="1508" t="s">
        <v>1890</v>
      </c>
      <c r="DI350" s="1508" t="s">
        <v>1890</v>
      </c>
      <c r="DJ350" s="1508" t="s">
        <v>1890</v>
      </c>
      <c r="DK350" s="1508" t="s">
        <v>1890</v>
      </c>
      <c r="DL350" s="1508" t="s">
        <v>1890</v>
      </c>
      <c r="DM350" s="1508" t="s">
        <v>1890</v>
      </c>
      <c r="DN350" s="1508" t="s">
        <v>1890</v>
      </c>
      <c r="DO350" s="1508" t="s">
        <v>1890</v>
      </c>
      <c r="DP350" s="1508" t="s">
        <v>1890</v>
      </c>
      <c r="DQ350" s="1508" t="s">
        <v>1890</v>
      </c>
      <c r="DR350" s="1508" t="s">
        <v>1890</v>
      </c>
      <c r="DS350" s="1508" t="s">
        <v>1890</v>
      </c>
      <c r="DT350" s="1233" t="s">
        <v>1890</v>
      </c>
      <c r="DU350" s="1233" t="s">
        <v>1890</v>
      </c>
      <c r="DV350" s="1233" t="s">
        <v>1890</v>
      </c>
      <c r="DW350" s="1233" t="s">
        <v>1890</v>
      </c>
      <c r="DX350" s="1233" t="s">
        <v>1890</v>
      </c>
      <c r="DY350" s="1233" t="s">
        <v>1890</v>
      </c>
    </row>
    <row r="351" spans="2:129" x14ac:dyDescent="0.25">
      <c r="B351" s="1668"/>
      <c r="C351" s="1505" t="s">
        <v>1634</v>
      </c>
      <c r="D351" s="1439" t="s">
        <v>1766</v>
      </c>
      <c r="E351" s="1267" t="s">
        <v>813</v>
      </c>
      <c r="F351" s="1438" t="s">
        <v>1890</v>
      </c>
      <c r="G351" s="1438" t="s">
        <v>1890</v>
      </c>
      <c r="H351" s="1439" t="s">
        <v>84</v>
      </c>
      <c r="I351" s="1476" t="s">
        <v>1890</v>
      </c>
      <c r="J351" s="1477" t="s">
        <v>1890</v>
      </c>
      <c r="K351" s="1477" t="s">
        <v>1890</v>
      </c>
      <c r="L351" s="1477" t="s">
        <v>1890</v>
      </c>
      <c r="M351" s="1477" t="s">
        <v>1890</v>
      </c>
      <c r="N351" s="1509" t="s">
        <v>1890</v>
      </c>
      <c r="O351" s="1509" t="s">
        <v>1890</v>
      </c>
      <c r="P351" s="1509" t="s">
        <v>1890</v>
      </c>
      <c r="Q351" s="1509" t="s">
        <v>1890</v>
      </c>
      <c r="R351" s="1509" t="s">
        <v>1890</v>
      </c>
      <c r="S351" s="1509" t="s">
        <v>1890</v>
      </c>
      <c r="T351" s="1509" t="s">
        <v>1890</v>
      </c>
      <c r="U351" s="1509" t="s">
        <v>1890</v>
      </c>
      <c r="V351" s="1509" t="s">
        <v>1890</v>
      </c>
      <c r="W351" s="1509" t="s">
        <v>1890</v>
      </c>
      <c r="X351" s="1509" t="s">
        <v>1890</v>
      </c>
      <c r="Y351" s="1509" t="s">
        <v>1890</v>
      </c>
      <c r="Z351" s="1509" t="s">
        <v>1890</v>
      </c>
      <c r="AA351" s="1509" t="s">
        <v>1890</v>
      </c>
      <c r="AB351" s="1509" t="s">
        <v>1890</v>
      </c>
      <c r="AC351" s="1509" t="s">
        <v>1890</v>
      </c>
      <c r="AD351" s="1509" t="s">
        <v>1890</v>
      </c>
      <c r="AE351" s="1509" t="s">
        <v>1890</v>
      </c>
      <c r="AF351" s="1509" t="s">
        <v>1890</v>
      </c>
      <c r="AG351" s="1509" t="s">
        <v>1890</v>
      </c>
      <c r="AH351" s="1509" t="s">
        <v>1890</v>
      </c>
      <c r="AI351" s="1509" t="s">
        <v>1890</v>
      </c>
      <c r="AJ351" s="1509" t="s">
        <v>1890</v>
      </c>
      <c r="AK351" s="1509" t="s">
        <v>1890</v>
      </c>
      <c r="AL351" s="1509" t="s">
        <v>1890</v>
      </c>
      <c r="AM351" s="1509" t="s">
        <v>1890</v>
      </c>
      <c r="AN351" s="1509" t="s">
        <v>1890</v>
      </c>
      <c r="AO351" s="1509" t="s">
        <v>1890</v>
      </c>
      <c r="AP351" s="1509" t="s">
        <v>1890</v>
      </c>
      <c r="AQ351" s="1509" t="s">
        <v>1890</v>
      </c>
      <c r="AR351" s="1509" t="s">
        <v>1890</v>
      </c>
      <c r="AS351" s="1509" t="s">
        <v>1890</v>
      </c>
      <c r="AT351" s="1509" t="s">
        <v>1890</v>
      </c>
      <c r="AU351" s="1509" t="s">
        <v>1890</v>
      </c>
      <c r="AV351" s="1509" t="s">
        <v>1890</v>
      </c>
      <c r="AW351" s="1509" t="s">
        <v>1890</v>
      </c>
      <c r="AX351" s="1509" t="s">
        <v>1890</v>
      </c>
      <c r="AY351" s="1509" t="s">
        <v>1890</v>
      </c>
      <c r="AZ351" s="1509" t="s">
        <v>1890</v>
      </c>
      <c r="BA351" s="1509" t="s">
        <v>1890</v>
      </c>
      <c r="BB351" s="1509" t="s">
        <v>1890</v>
      </c>
      <c r="BC351" s="1509" t="s">
        <v>1890</v>
      </c>
      <c r="BD351" s="1509" t="s">
        <v>1890</v>
      </c>
      <c r="BE351" s="1509" t="s">
        <v>1890</v>
      </c>
      <c r="BF351" s="1509" t="s">
        <v>1890</v>
      </c>
      <c r="BG351" s="1509" t="s">
        <v>1890</v>
      </c>
      <c r="BH351" s="1509" t="s">
        <v>1890</v>
      </c>
      <c r="BI351" s="1509" t="s">
        <v>1890</v>
      </c>
      <c r="BJ351" s="1509" t="s">
        <v>1890</v>
      </c>
      <c r="BK351" s="1509" t="s">
        <v>1890</v>
      </c>
      <c r="BL351" s="1509" t="s">
        <v>1890</v>
      </c>
      <c r="BM351" s="1509" t="s">
        <v>1890</v>
      </c>
      <c r="BN351" s="1509" t="s">
        <v>1890</v>
      </c>
      <c r="BO351" s="1509" t="s">
        <v>1890</v>
      </c>
      <c r="BP351" s="1509" t="s">
        <v>1890</v>
      </c>
      <c r="BQ351" s="1509" t="s">
        <v>1890</v>
      </c>
      <c r="BR351" s="1509" t="s">
        <v>1890</v>
      </c>
      <c r="BS351" s="1509" t="s">
        <v>1890</v>
      </c>
      <c r="BT351" s="1509" t="s">
        <v>1890</v>
      </c>
      <c r="BU351" s="1509" t="s">
        <v>1890</v>
      </c>
      <c r="BV351" s="1509" t="s">
        <v>1890</v>
      </c>
      <c r="BW351" s="1509" t="s">
        <v>1890</v>
      </c>
      <c r="BX351" s="1509" t="s">
        <v>1890</v>
      </c>
      <c r="BY351" s="1509" t="s">
        <v>1890</v>
      </c>
      <c r="BZ351" s="1509" t="s">
        <v>1890</v>
      </c>
      <c r="CA351" s="1509" t="s">
        <v>1890</v>
      </c>
      <c r="CB351" s="1509" t="s">
        <v>1890</v>
      </c>
      <c r="CC351" s="1509" t="s">
        <v>1890</v>
      </c>
      <c r="CD351" s="1509" t="s">
        <v>1890</v>
      </c>
      <c r="CE351" s="1509" t="s">
        <v>1890</v>
      </c>
      <c r="CF351" s="1509" t="s">
        <v>1890</v>
      </c>
      <c r="CG351" s="1509" t="s">
        <v>1890</v>
      </c>
      <c r="CH351" s="1509" t="s">
        <v>1890</v>
      </c>
      <c r="CI351" s="1509" t="s">
        <v>1890</v>
      </c>
      <c r="CJ351" s="1509" t="s">
        <v>1890</v>
      </c>
      <c r="CK351" s="1509" t="s">
        <v>1890</v>
      </c>
      <c r="CL351" s="1509" t="s">
        <v>1890</v>
      </c>
      <c r="CM351" s="1509" t="s">
        <v>1890</v>
      </c>
      <c r="CN351" s="1509" t="s">
        <v>1890</v>
      </c>
      <c r="CO351" s="1509" t="s">
        <v>1890</v>
      </c>
      <c r="CP351" s="1510" t="s">
        <v>1890</v>
      </c>
      <c r="CQ351" s="1508" t="s">
        <v>1890</v>
      </c>
      <c r="CR351" s="1508" t="s">
        <v>1890</v>
      </c>
      <c r="CS351" s="1508" t="s">
        <v>1890</v>
      </c>
      <c r="CT351" s="1508" t="s">
        <v>1890</v>
      </c>
      <c r="CU351" s="1508" t="s">
        <v>1890</v>
      </c>
      <c r="CV351" s="1508" t="s">
        <v>1890</v>
      </c>
      <c r="CW351" s="1508" t="s">
        <v>1890</v>
      </c>
      <c r="CX351" s="1508" t="s">
        <v>1890</v>
      </c>
      <c r="CY351" s="1508" t="s">
        <v>1890</v>
      </c>
      <c r="CZ351" s="1508" t="s">
        <v>1890</v>
      </c>
      <c r="DA351" s="1508" t="s">
        <v>1890</v>
      </c>
      <c r="DB351" s="1508" t="s">
        <v>1890</v>
      </c>
      <c r="DC351" s="1508" t="s">
        <v>1890</v>
      </c>
      <c r="DD351" s="1508" t="s">
        <v>1890</v>
      </c>
      <c r="DE351" s="1508" t="s">
        <v>1890</v>
      </c>
      <c r="DF351" s="1508" t="s">
        <v>1890</v>
      </c>
      <c r="DG351" s="1508" t="s">
        <v>1890</v>
      </c>
      <c r="DH351" s="1508" t="s">
        <v>1890</v>
      </c>
      <c r="DI351" s="1508" t="s">
        <v>1890</v>
      </c>
      <c r="DJ351" s="1508" t="s">
        <v>1890</v>
      </c>
      <c r="DK351" s="1508" t="s">
        <v>1890</v>
      </c>
      <c r="DL351" s="1508" t="s">
        <v>1890</v>
      </c>
      <c r="DM351" s="1508" t="s">
        <v>1890</v>
      </c>
      <c r="DN351" s="1508" t="s">
        <v>1890</v>
      </c>
      <c r="DO351" s="1508" t="s">
        <v>1890</v>
      </c>
      <c r="DP351" s="1508" t="s">
        <v>1890</v>
      </c>
      <c r="DQ351" s="1508" t="s">
        <v>1890</v>
      </c>
      <c r="DR351" s="1508" t="s">
        <v>1890</v>
      </c>
      <c r="DS351" s="1508" t="s">
        <v>1890</v>
      </c>
      <c r="DT351" s="1233" t="s">
        <v>1890</v>
      </c>
      <c r="DU351" s="1233" t="s">
        <v>1890</v>
      </c>
      <c r="DV351" s="1233" t="s">
        <v>1890</v>
      </c>
      <c r="DW351" s="1233" t="s">
        <v>1890</v>
      </c>
      <c r="DX351" s="1233" t="s">
        <v>1890</v>
      </c>
      <c r="DY351" s="1233" t="s">
        <v>1890</v>
      </c>
    </row>
    <row r="352" spans="2:129" x14ac:dyDescent="0.25">
      <c r="B352" s="1668"/>
      <c r="C352" s="1505" t="s">
        <v>1634</v>
      </c>
      <c r="D352" s="1439" t="s">
        <v>1766</v>
      </c>
      <c r="E352" s="1267" t="s">
        <v>831</v>
      </c>
      <c r="F352" s="1438" t="s">
        <v>1890</v>
      </c>
      <c r="G352" s="1438" t="s">
        <v>1890</v>
      </c>
      <c r="H352" s="1439" t="s">
        <v>84</v>
      </c>
      <c r="I352" s="1476" t="s">
        <v>1890</v>
      </c>
      <c r="J352" s="1477" t="s">
        <v>1890</v>
      </c>
      <c r="K352" s="1477" t="s">
        <v>1890</v>
      </c>
      <c r="L352" s="1477" t="s">
        <v>1890</v>
      </c>
      <c r="M352" s="1477" t="s">
        <v>1890</v>
      </c>
      <c r="N352" s="1509" t="s">
        <v>1890</v>
      </c>
      <c r="O352" s="1509">
        <v>3.5000000000000003E-2</v>
      </c>
      <c r="P352" s="1509">
        <v>3.5000000000000003E-2</v>
      </c>
      <c r="Q352" s="1509">
        <v>3.5000000000000003E-2</v>
      </c>
      <c r="R352" s="1509">
        <v>3.5000000000000003E-2</v>
      </c>
      <c r="S352" s="1509">
        <v>3.5000000000000003E-2</v>
      </c>
      <c r="T352" s="1509">
        <v>3.5000000000000003E-2</v>
      </c>
      <c r="U352" s="1509">
        <v>3.5000000000000003E-2</v>
      </c>
      <c r="V352" s="1509">
        <v>3.5000000000000003E-2</v>
      </c>
      <c r="W352" s="1509">
        <v>3.5000000000000003E-2</v>
      </c>
      <c r="X352" s="1509">
        <v>3.5000000000000003E-2</v>
      </c>
      <c r="Y352" s="1509">
        <v>3.5000000000000003E-2</v>
      </c>
      <c r="Z352" s="1509">
        <v>3.5000000000000003E-2</v>
      </c>
      <c r="AA352" s="1509">
        <v>3.5000000000000003E-2</v>
      </c>
      <c r="AB352" s="1509">
        <v>3.5000000000000003E-2</v>
      </c>
      <c r="AC352" s="1509">
        <v>3.5000000000000003E-2</v>
      </c>
      <c r="AD352" s="1509">
        <v>3.5000000000000003E-2</v>
      </c>
      <c r="AE352" s="1509">
        <v>3.5000000000000003E-2</v>
      </c>
      <c r="AF352" s="1509">
        <v>3.5000000000000003E-2</v>
      </c>
      <c r="AG352" s="1509">
        <v>3.5000000000000003E-2</v>
      </c>
      <c r="AH352" s="1509">
        <v>3.5000000000000003E-2</v>
      </c>
      <c r="AI352" s="1509">
        <v>3.5000000000000003E-2</v>
      </c>
      <c r="AJ352" s="1509">
        <v>3.5000000000000003E-2</v>
      </c>
      <c r="AK352" s="1509">
        <v>3.5000000000000003E-2</v>
      </c>
      <c r="AL352" s="1509">
        <v>3.5000000000000003E-2</v>
      </c>
      <c r="AM352" s="1509">
        <v>3.5000000000000003E-2</v>
      </c>
      <c r="AN352" s="1509">
        <v>3.5000000000000003E-2</v>
      </c>
      <c r="AO352" s="1509">
        <v>3.5000000000000003E-2</v>
      </c>
      <c r="AP352" s="1509">
        <v>3.5000000000000003E-2</v>
      </c>
      <c r="AQ352" s="1509">
        <v>3.5000000000000003E-2</v>
      </c>
      <c r="AR352" s="1509">
        <v>3.5000000000000003E-2</v>
      </c>
      <c r="AS352" s="1509">
        <v>0.03</v>
      </c>
      <c r="AT352" s="1509">
        <v>0.03</v>
      </c>
      <c r="AU352" s="1509">
        <v>0.03</v>
      </c>
      <c r="AV352" s="1509">
        <v>0.03</v>
      </c>
      <c r="AW352" s="1509">
        <v>0.03</v>
      </c>
      <c r="AX352" s="1509">
        <v>0.03</v>
      </c>
      <c r="AY352" s="1509">
        <v>0.03</v>
      </c>
      <c r="AZ352" s="1509">
        <v>0.03</v>
      </c>
      <c r="BA352" s="1509">
        <v>0.03</v>
      </c>
      <c r="BB352" s="1509">
        <v>0.03</v>
      </c>
      <c r="BC352" s="1509">
        <v>0.03</v>
      </c>
      <c r="BD352" s="1509">
        <v>0.03</v>
      </c>
      <c r="BE352" s="1509">
        <v>0.03</v>
      </c>
      <c r="BF352" s="1509">
        <v>0.03</v>
      </c>
      <c r="BG352" s="1509">
        <v>0.03</v>
      </c>
      <c r="BH352" s="1509">
        <v>0.03</v>
      </c>
      <c r="BI352" s="1509">
        <v>0.03</v>
      </c>
      <c r="BJ352" s="1509">
        <v>0.03</v>
      </c>
      <c r="BK352" s="1509">
        <v>0.03</v>
      </c>
      <c r="BL352" s="1509">
        <v>0.03</v>
      </c>
      <c r="BM352" s="1509">
        <v>0.03</v>
      </c>
      <c r="BN352" s="1509">
        <v>0.03</v>
      </c>
      <c r="BO352" s="1509">
        <v>0.03</v>
      </c>
      <c r="BP352" s="1509">
        <v>0.03</v>
      </c>
      <c r="BQ352" s="1509">
        <v>0.03</v>
      </c>
      <c r="BR352" s="1509">
        <v>0.03</v>
      </c>
      <c r="BS352" s="1509">
        <v>0.03</v>
      </c>
      <c r="BT352" s="1509">
        <v>0.03</v>
      </c>
      <c r="BU352" s="1509">
        <v>0.03</v>
      </c>
      <c r="BV352" s="1509">
        <v>0.03</v>
      </c>
      <c r="BW352" s="1509">
        <v>0.03</v>
      </c>
      <c r="BX352" s="1509">
        <v>0.03</v>
      </c>
      <c r="BY352" s="1509">
        <v>0.03</v>
      </c>
      <c r="BZ352" s="1509">
        <v>0.03</v>
      </c>
      <c r="CA352" s="1509">
        <v>0.03</v>
      </c>
      <c r="CB352" s="1509">
        <v>0.03</v>
      </c>
      <c r="CC352" s="1509">
        <v>0.03</v>
      </c>
      <c r="CD352" s="1509">
        <v>0.03</v>
      </c>
      <c r="CE352" s="1509">
        <v>0.03</v>
      </c>
      <c r="CF352" s="1509">
        <v>0.03</v>
      </c>
      <c r="CG352" s="1509">
        <v>0.03</v>
      </c>
      <c r="CH352" s="1509">
        <v>0.03</v>
      </c>
      <c r="CI352" s="1509">
        <v>0.03</v>
      </c>
      <c r="CJ352" s="1509">
        <v>0.03</v>
      </c>
      <c r="CK352" s="1509">
        <v>0.03</v>
      </c>
      <c r="CL352" s="1509">
        <v>2.5000000000000001E-2</v>
      </c>
      <c r="CM352" s="1509">
        <v>2.5000000000000001E-2</v>
      </c>
      <c r="CN352" s="1509">
        <v>2.5000000000000001E-2</v>
      </c>
      <c r="CO352" s="1509">
        <v>2.5000000000000001E-2</v>
      </c>
      <c r="CP352" s="1510">
        <v>2.5000000000000001E-2</v>
      </c>
      <c r="CQ352" s="1508" t="s">
        <v>1890</v>
      </c>
      <c r="CR352" s="1508" t="s">
        <v>1890</v>
      </c>
      <c r="CS352" s="1508" t="s">
        <v>1890</v>
      </c>
      <c r="CT352" s="1508" t="s">
        <v>1890</v>
      </c>
      <c r="CU352" s="1508" t="s">
        <v>1890</v>
      </c>
      <c r="CV352" s="1508" t="s">
        <v>1890</v>
      </c>
      <c r="CW352" s="1508" t="s">
        <v>1890</v>
      </c>
      <c r="CX352" s="1508" t="s">
        <v>1890</v>
      </c>
      <c r="CY352" s="1508" t="s">
        <v>1890</v>
      </c>
      <c r="CZ352" s="1508" t="s">
        <v>1890</v>
      </c>
      <c r="DA352" s="1508" t="s">
        <v>1890</v>
      </c>
      <c r="DB352" s="1508" t="s">
        <v>1890</v>
      </c>
      <c r="DC352" s="1508" t="s">
        <v>1890</v>
      </c>
      <c r="DD352" s="1508" t="s">
        <v>1890</v>
      </c>
      <c r="DE352" s="1508" t="s">
        <v>1890</v>
      </c>
      <c r="DF352" s="1508" t="s">
        <v>1890</v>
      </c>
      <c r="DG352" s="1508" t="s">
        <v>1890</v>
      </c>
      <c r="DH352" s="1508" t="s">
        <v>1890</v>
      </c>
      <c r="DI352" s="1508" t="s">
        <v>1890</v>
      </c>
      <c r="DJ352" s="1508" t="s">
        <v>1890</v>
      </c>
      <c r="DK352" s="1508" t="s">
        <v>1890</v>
      </c>
      <c r="DL352" s="1508" t="s">
        <v>1890</v>
      </c>
      <c r="DM352" s="1508" t="s">
        <v>1890</v>
      </c>
      <c r="DN352" s="1508" t="s">
        <v>1890</v>
      </c>
      <c r="DO352" s="1508" t="s">
        <v>1890</v>
      </c>
      <c r="DP352" s="1508" t="s">
        <v>1890</v>
      </c>
      <c r="DQ352" s="1508" t="s">
        <v>1890</v>
      </c>
      <c r="DR352" s="1508" t="s">
        <v>1890</v>
      </c>
      <c r="DS352" s="1508" t="s">
        <v>1890</v>
      </c>
      <c r="DT352" s="1233" t="s">
        <v>1890</v>
      </c>
      <c r="DU352" s="1233" t="s">
        <v>1890</v>
      </c>
      <c r="DV352" s="1233" t="s">
        <v>1890</v>
      </c>
      <c r="DW352" s="1233" t="s">
        <v>1890</v>
      </c>
      <c r="DX352" s="1233" t="s">
        <v>1890</v>
      </c>
      <c r="DY352" s="1233" t="s">
        <v>1890</v>
      </c>
    </row>
    <row r="353" spans="2:129" x14ac:dyDescent="0.25">
      <c r="B353" s="1668"/>
      <c r="C353" s="1505" t="s">
        <v>1634</v>
      </c>
      <c r="D353" s="1439" t="s">
        <v>1766</v>
      </c>
      <c r="E353" s="1267" t="s">
        <v>814</v>
      </c>
      <c r="F353" s="1438" t="s">
        <v>1890</v>
      </c>
      <c r="G353" s="1438" t="s">
        <v>1890</v>
      </c>
      <c r="H353" s="1439" t="s">
        <v>84</v>
      </c>
      <c r="I353" s="1476" t="s">
        <v>1890</v>
      </c>
      <c r="J353" s="1477" t="s">
        <v>1890</v>
      </c>
      <c r="K353" s="1477" t="s">
        <v>1890</v>
      </c>
      <c r="L353" s="1477" t="s">
        <v>1890</v>
      </c>
      <c r="M353" s="1477" t="s">
        <v>1890</v>
      </c>
      <c r="N353" s="1509" t="s">
        <v>1890</v>
      </c>
      <c r="O353" s="1509">
        <v>0.96618357487922713</v>
      </c>
      <c r="P353" s="1509">
        <v>0.93351070036640305</v>
      </c>
      <c r="Q353" s="1509">
        <v>0.90194270566802237</v>
      </c>
      <c r="R353" s="1509">
        <v>0.87144222769857238</v>
      </c>
      <c r="S353" s="1509">
        <v>0.84197316685852408</v>
      </c>
      <c r="T353" s="1509">
        <v>0.81350064430775282</v>
      </c>
      <c r="U353" s="1509">
        <v>0.78599096068381924</v>
      </c>
      <c r="V353" s="1509">
        <v>0.75941155621625056</v>
      </c>
      <c r="W353" s="1509">
        <v>0.73373097218961414</v>
      </c>
      <c r="X353" s="1509">
        <v>0.70891881370977217</v>
      </c>
      <c r="Y353" s="1509">
        <v>0.68494571372924851</v>
      </c>
      <c r="Z353" s="1509">
        <v>0.66178329828912907</v>
      </c>
      <c r="AA353" s="1509">
        <v>0.63940415293635666</v>
      </c>
      <c r="AB353" s="1509">
        <v>0.61778179027667313</v>
      </c>
      <c r="AC353" s="1509">
        <v>0.59689061862480497</v>
      </c>
      <c r="AD353" s="1509">
        <v>0.57670591171478747</v>
      </c>
      <c r="AE353" s="1509">
        <v>0.55720377943457733</v>
      </c>
      <c r="AF353" s="1509">
        <v>0.53836113955031628</v>
      </c>
      <c r="AG353" s="1509">
        <v>0.520155690386779</v>
      </c>
      <c r="AH353" s="1509">
        <v>0.50256588443167061</v>
      </c>
      <c r="AI353" s="1509">
        <v>0.48557090283253201</v>
      </c>
      <c r="AJ353" s="1509">
        <v>0.46915063075606961</v>
      </c>
      <c r="AK353" s="1509">
        <v>0.45328563358074364</v>
      </c>
      <c r="AL353" s="1509">
        <v>0.43795713389443836</v>
      </c>
      <c r="AM353" s="1509">
        <v>0.42314698926998878</v>
      </c>
      <c r="AN353" s="1509">
        <v>0.40883767079225974</v>
      </c>
      <c r="AO353" s="1509">
        <v>0.39501224231136212</v>
      </c>
      <c r="AP353" s="1509">
        <v>0.38165434039745133</v>
      </c>
      <c r="AQ353" s="1509">
        <v>0.36874815497338298</v>
      </c>
      <c r="AR353" s="1509">
        <v>0.35627841060230242</v>
      </c>
      <c r="AS353" s="1509">
        <v>0.3459013695167984</v>
      </c>
      <c r="AT353" s="1509">
        <v>0.33582657234640623</v>
      </c>
      <c r="AU353" s="1509">
        <v>0.32604521587029728</v>
      </c>
      <c r="AV353" s="1509">
        <v>0.31654875327213333</v>
      </c>
      <c r="AW353" s="1509">
        <v>0.30732888667197411</v>
      </c>
      <c r="AX353" s="1509">
        <v>0.29837755987570302</v>
      </c>
      <c r="AY353" s="1509">
        <v>0.28968695133563405</v>
      </c>
      <c r="AZ353" s="1509">
        <v>0.28124946731614947</v>
      </c>
      <c r="BA353" s="1509">
        <v>0.27305773525839755</v>
      </c>
      <c r="BB353" s="1509">
        <v>0.26510459733825009</v>
      </c>
      <c r="BC353" s="1509">
        <v>0.25738310421189325</v>
      </c>
      <c r="BD353" s="1509">
        <v>0.24988650894358566</v>
      </c>
      <c r="BE353" s="1509">
        <v>0.24260826111027742</v>
      </c>
      <c r="BF353" s="1509">
        <v>0.23554200107793916</v>
      </c>
      <c r="BG353" s="1509">
        <v>0.22868155444460117</v>
      </c>
      <c r="BH353" s="1509">
        <v>0.22202092664524387</v>
      </c>
      <c r="BI353" s="1509">
        <v>0.215554297713829</v>
      </c>
      <c r="BJ353" s="1509">
        <v>0.20927601719789227</v>
      </c>
      <c r="BK353" s="1509">
        <v>0.20318059922125464</v>
      </c>
      <c r="BL353" s="1509">
        <v>0.19726271769053846</v>
      </c>
      <c r="BM353" s="1509">
        <v>0.19151720164129948</v>
      </c>
      <c r="BN353" s="1509">
        <v>0.18593903071970824</v>
      </c>
      <c r="BO353" s="1509">
        <v>0.18052333079583327</v>
      </c>
      <c r="BP353" s="1509">
        <v>0.17526536970469248</v>
      </c>
      <c r="BQ353" s="1509">
        <v>0.17016055311135189</v>
      </c>
      <c r="BR353" s="1509">
        <v>0.16520442049645817</v>
      </c>
      <c r="BS353" s="1509">
        <v>0.16039264125869726</v>
      </c>
      <c r="BT353" s="1509">
        <v>0.15572101093077401</v>
      </c>
      <c r="BU353" s="1509">
        <v>0.15118544750560586</v>
      </c>
      <c r="BV353" s="1509">
        <v>0.14678198786952024</v>
      </c>
      <c r="BW353" s="1509">
        <v>0.14250678433934003</v>
      </c>
      <c r="BX353" s="1509">
        <v>0.13835610130033013</v>
      </c>
      <c r="BY353" s="1509">
        <v>0.13432631194206807</v>
      </c>
      <c r="BZ353" s="1509">
        <v>0.13041389508938647</v>
      </c>
      <c r="CA353" s="1509">
        <v>0.12661543212561796</v>
      </c>
      <c r="CB353" s="1509">
        <v>0.12292760400545433</v>
      </c>
      <c r="CC353" s="1509">
        <v>0.11934718835481004</v>
      </c>
      <c r="CD353" s="1509">
        <v>0.11587105665515537</v>
      </c>
      <c r="CE353" s="1509">
        <v>0.11249617150985959</v>
      </c>
      <c r="CF353" s="1509">
        <v>0.10921958399015494</v>
      </c>
      <c r="CG353" s="1509">
        <v>0.10603843105840287</v>
      </c>
      <c r="CH353" s="1509">
        <v>0.10294993306641054</v>
      </c>
      <c r="CI353" s="1509">
        <v>9.9951391326612168E-2</v>
      </c>
      <c r="CJ353" s="1509">
        <v>9.7040185753992411E-2</v>
      </c>
      <c r="CK353" s="1509">
        <v>9.4213772576691654E-2</v>
      </c>
      <c r="CL353" s="1509">
        <v>9.1915875684577236E-2</v>
      </c>
      <c r="CM353" s="1509">
        <v>8.9674025058124135E-2</v>
      </c>
      <c r="CN353" s="1509">
        <v>8.7486853715243049E-2</v>
      </c>
      <c r="CO353" s="1509">
        <v>8.5353028014871282E-2</v>
      </c>
      <c r="CP353" s="1510">
        <v>8.3271246843776875E-2</v>
      </c>
      <c r="CQ353" s="1508" t="s">
        <v>1890</v>
      </c>
      <c r="CR353" s="1508" t="s">
        <v>1890</v>
      </c>
      <c r="CS353" s="1508" t="s">
        <v>1890</v>
      </c>
      <c r="CT353" s="1508" t="s">
        <v>1890</v>
      </c>
      <c r="CU353" s="1508" t="s">
        <v>1890</v>
      </c>
      <c r="CV353" s="1508" t="s">
        <v>1890</v>
      </c>
      <c r="CW353" s="1508" t="s">
        <v>1890</v>
      </c>
      <c r="CX353" s="1508" t="s">
        <v>1890</v>
      </c>
      <c r="CY353" s="1508" t="s">
        <v>1890</v>
      </c>
      <c r="CZ353" s="1508" t="s">
        <v>1890</v>
      </c>
      <c r="DA353" s="1508" t="s">
        <v>1890</v>
      </c>
      <c r="DB353" s="1508" t="s">
        <v>1890</v>
      </c>
      <c r="DC353" s="1508" t="s">
        <v>1890</v>
      </c>
      <c r="DD353" s="1508" t="s">
        <v>1890</v>
      </c>
      <c r="DE353" s="1508" t="s">
        <v>1890</v>
      </c>
      <c r="DF353" s="1508" t="s">
        <v>1890</v>
      </c>
      <c r="DG353" s="1508" t="s">
        <v>1890</v>
      </c>
      <c r="DH353" s="1508" t="s">
        <v>1890</v>
      </c>
      <c r="DI353" s="1508" t="s">
        <v>1890</v>
      </c>
      <c r="DJ353" s="1508" t="s">
        <v>1890</v>
      </c>
      <c r="DK353" s="1508" t="s">
        <v>1890</v>
      </c>
      <c r="DL353" s="1508" t="s">
        <v>1890</v>
      </c>
      <c r="DM353" s="1508" t="s">
        <v>1890</v>
      </c>
      <c r="DN353" s="1508" t="s">
        <v>1890</v>
      </c>
      <c r="DO353" s="1508" t="s">
        <v>1890</v>
      </c>
      <c r="DP353" s="1508" t="s">
        <v>1890</v>
      </c>
      <c r="DQ353" s="1508" t="s">
        <v>1890</v>
      </c>
      <c r="DR353" s="1508" t="s">
        <v>1890</v>
      </c>
      <c r="DS353" s="1508" t="s">
        <v>1890</v>
      </c>
      <c r="DT353" s="1233" t="s">
        <v>1890</v>
      </c>
      <c r="DU353" s="1233" t="s">
        <v>1890</v>
      </c>
      <c r="DV353" s="1233" t="s">
        <v>1890</v>
      </c>
      <c r="DW353" s="1233" t="s">
        <v>1890</v>
      </c>
      <c r="DX353" s="1233" t="s">
        <v>1890</v>
      </c>
      <c r="DY353" s="1233" t="s">
        <v>1890</v>
      </c>
    </row>
    <row r="354" spans="2:129" x14ac:dyDescent="0.25">
      <c r="B354" s="1668"/>
      <c r="C354" s="1505" t="s">
        <v>1634</v>
      </c>
      <c r="D354" s="1439" t="s">
        <v>1766</v>
      </c>
      <c r="E354" s="1267" t="s">
        <v>815</v>
      </c>
      <c r="F354" s="1438" t="s">
        <v>816</v>
      </c>
      <c r="G354" s="1438" t="s">
        <v>1890</v>
      </c>
      <c r="H354" s="1439" t="s">
        <v>817</v>
      </c>
      <c r="I354" s="1476" t="s">
        <v>1890</v>
      </c>
      <c r="J354" s="1477" t="s">
        <v>1890</v>
      </c>
      <c r="K354" s="1477" t="s">
        <v>1890</v>
      </c>
      <c r="L354" s="1477" t="s">
        <v>1890</v>
      </c>
      <c r="M354" s="1477" t="s">
        <v>1890</v>
      </c>
      <c r="N354" s="1509" t="s">
        <v>1890</v>
      </c>
      <c r="O354" s="1509" t="s">
        <v>1890</v>
      </c>
      <c r="P354" s="1509" t="s">
        <v>1890</v>
      </c>
      <c r="Q354" s="1509" t="s">
        <v>1890</v>
      </c>
      <c r="R354" s="1509" t="s">
        <v>1890</v>
      </c>
      <c r="S354" s="1509" t="s">
        <v>1890</v>
      </c>
      <c r="T354" s="1509" t="s">
        <v>1890</v>
      </c>
      <c r="U354" s="1509" t="s">
        <v>1890</v>
      </c>
      <c r="V354" s="1509" t="s">
        <v>1890</v>
      </c>
      <c r="W354" s="1509" t="s">
        <v>1890</v>
      </c>
      <c r="X354" s="1509" t="s">
        <v>1890</v>
      </c>
      <c r="Y354" s="1509" t="s">
        <v>1890</v>
      </c>
      <c r="Z354" s="1509" t="s">
        <v>1890</v>
      </c>
      <c r="AA354" s="1509" t="s">
        <v>1890</v>
      </c>
      <c r="AB354" s="1509" t="s">
        <v>1890</v>
      </c>
      <c r="AC354" s="1509" t="s">
        <v>1890</v>
      </c>
      <c r="AD354" s="1509" t="s">
        <v>1890</v>
      </c>
      <c r="AE354" s="1509" t="s">
        <v>1890</v>
      </c>
      <c r="AF354" s="1509" t="s">
        <v>1890</v>
      </c>
      <c r="AG354" s="1509" t="s">
        <v>1890</v>
      </c>
      <c r="AH354" s="1509" t="s">
        <v>1890</v>
      </c>
      <c r="AI354" s="1509" t="s">
        <v>1890</v>
      </c>
      <c r="AJ354" s="1509" t="s">
        <v>1890</v>
      </c>
      <c r="AK354" s="1509" t="s">
        <v>1890</v>
      </c>
      <c r="AL354" s="1509" t="s">
        <v>1890</v>
      </c>
      <c r="AM354" s="1509" t="s">
        <v>1890</v>
      </c>
      <c r="AN354" s="1509" t="s">
        <v>1890</v>
      </c>
      <c r="AO354" s="1509" t="s">
        <v>1890</v>
      </c>
      <c r="AP354" s="1509" t="s">
        <v>1890</v>
      </c>
      <c r="AQ354" s="1509" t="s">
        <v>1890</v>
      </c>
      <c r="AR354" s="1509" t="s">
        <v>1890</v>
      </c>
      <c r="AS354" s="1509" t="s">
        <v>1890</v>
      </c>
      <c r="AT354" s="1509" t="s">
        <v>1890</v>
      </c>
      <c r="AU354" s="1509" t="s">
        <v>1890</v>
      </c>
      <c r="AV354" s="1509" t="s">
        <v>1890</v>
      </c>
      <c r="AW354" s="1509" t="s">
        <v>1890</v>
      </c>
      <c r="AX354" s="1509" t="s">
        <v>1890</v>
      </c>
      <c r="AY354" s="1509" t="s">
        <v>1890</v>
      </c>
      <c r="AZ354" s="1509" t="s">
        <v>1890</v>
      </c>
      <c r="BA354" s="1509" t="s">
        <v>1890</v>
      </c>
      <c r="BB354" s="1509" t="s">
        <v>1890</v>
      </c>
      <c r="BC354" s="1509" t="s">
        <v>1890</v>
      </c>
      <c r="BD354" s="1509" t="s">
        <v>1890</v>
      </c>
      <c r="BE354" s="1509" t="s">
        <v>1890</v>
      </c>
      <c r="BF354" s="1509" t="s">
        <v>1890</v>
      </c>
      <c r="BG354" s="1509" t="s">
        <v>1890</v>
      </c>
      <c r="BH354" s="1509" t="s">
        <v>1890</v>
      </c>
      <c r="BI354" s="1509" t="s">
        <v>1890</v>
      </c>
      <c r="BJ354" s="1509" t="s">
        <v>1890</v>
      </c>
      <c r="BK354" s="1509" t="s">
        <v>1890</v>
      </c>
      <c r="BL354" s="1509" t="s">
        <v>1890</v>
      </c>
      <c r="BM354" s="1509" t="s">
        <v>1890</v>
      </c>
      <c r="BN354" s="1509" t="s">
        <v>1890</v>
      </c>
      <c r="BO354" s="1509" t="s">
        <v>1890</v>
      </c>
      <c r="BP354" s="1509" t="s">
        <v>1890</v>
      </c>
      <c r="BQ354" s="1509" t="s">
        <v>1890</v>
      </c>
      <c r="BR354" s="1509" t="s">
        <v>1890</v>
      </c>
      <c r="BS354" s="1509" t="s">
        <v>1890</v>
      </c>
      <c r="BT354" s="1509" t="s">
        <v>1890</v>
      </c>
      <c r="BU354" s="1509" t="s">
        <v>1890</v>
      </c>
      <c r="BV354" s="1509" t="s">
        <v>1890</v>
      </c>
      <c r="BW354" s="1509" t="s">
        <v>1890</v>
      </c>
      <c r="BX354" s="1509" t="s">
        <v>1890</v>
      </c>
      <c r="BY354" s="1509" t="s">
        <v>1890</v>
      </c>
      <c r="BZ354" s="1509" t="s">
        <v>1890</v>
      </c>
      <c r="CA354" s="1509" t="s">
        <v>1890</v>
      </c>
      <c r="CB354" s="1509" t="s">
        <v>1890</v>
      </c>
      <c r="CC354" s="1509" t="s">
        <v>1890</v>
      </c>
      <c r="CD354" s="1509" t="s">
        <v>1890</v>
      </c>
      <c r="CE354" s="1509" t="s">
        <v>1890</v>
      </c>
      <c r="CF354" s="1509" t="s">
        <v>1890</v>
      </c>
      <c r="CG354" s="1509" t="s">
        <v>1890</v>
      </c>
      <c r="CH354" s="1509" t="s">
        <v>1890</v>
      </c>
      <c r="CI354" s="1509" t="s">
        <v>1890</v>
      </c>
      <c r="CJ354" s="1509" t="s">
        <v>1890</v>
      </c>
      <c r="CK354" s="1509" t="s">
        <v>1890</v>
      </c>
      <c r="CL354" s="1509" t="s">
        <v>1890</v>
      </c>
      <c r="CM354" s="1509" t="s">
        <v>1890</v>
      </c>
      <c r="CN354" s="1509" t="s">
        <v>1890</v>
      </c>
      <c r="CO354" s="1509" t="s">
        <v>1890</v>
      </c>
      <c r="CP354" s="1510" t="s">
        <v>1890</v>
      </c>
      <c r="CQ354" s="1508" t="s">
        <v>1890</v>
      </c>
      <c r="CR354" s="1508" t="s">
        <v>1890</v>
      </c>
      <c r="CS354" s="1508" t="s">
        <v>1890</v>
      </c>
      <c r="CT354" s="1508" t="s">
        <v>1890</v>
      </c>
      <c r="CU354" s="1508" t="s">
        <v>1890</v>
      </c>
      <c r="CV354" s="1508" t="s">
        <v>1890</v>
      </c>
      <c r="CW354" s="1508" t="s">
        <v>1890</v>
      </c>
      <c r="CX354" s="1508" t="s">
        <v>1890</v>
      </c>
      <c r="CY354" s="1508" t="s">
        <v>1890</v>
      </c>
      <c r="CZ354" s="1508" t="s">
        <v>1890</v>
      </c>
      <c r="DA354" s="1508" t="s">
        <v>1890</v>
      </c>
      <c r="DB354" s="1508" t="s">
        <v>1890</v>
      </c>
      <c r="DC354" s="1508" t="s">
        <v>1890</v>
      </c>
      <c r="DD354" s="1508" t="s">
        <v>1890</v>
      </c>
      <c r="DE354" s="1508" t="s">
        <v>1890</v>
      </c>
      <c r="DF354" s="1508" t="s">
        <v>1890</v>
      </c>
      <c r="DG354" s="1508" t="s">
        <v>1890</v>
      </c>
      <c r="DH354" s="1508" t="s">
        <v>1890</v>
      </c>
      <c r="DI354" s="1508" t="s">
        <v>1890</v>
      </c>
      <c r="DJ354" s="1508" t="s">
        <v>1890</v>
      </c>
      <c r="DK354" s="1508" t="s">
        <v>1890</v>
      </c>
      <c r="DL354" s="1508" t="s">
        <v>1890</v>
      </c>
      <c r="DM354" s="1508" t="s">
        <v>1890</v>
      </c>
      <c r="DN354" s="1508" t="s">
        <v>1890</v>
      </c>
      <c r="DO354" s="1508" t="s">
        <v>1890</v>
      </c>
      <c r="DP354" s="1508" t="s">
        <v>1890</v>
      </c>
      <c r="DQ354" s="1508" t="s">
        <v>1890</v>
      </c>
      <c r="DR354" s="1508" t="s">
        <v>1890</v>
      </c>
      <c r="DS354" s="1508" t="s">
        <v>1890</v>
      </c>
      <c r="DT354" s="1233" t="s">
        <v>1890</v>
      </c>
      <c r="DU354" s="1233" t="s">
        <v>1890</v>
      </c>
      <c r="DV354" s="1233" t="s">
        <v>1890</v>
      </c>
      <c r="DW354" s="1233" t="s">
        <v>1890</v>
      </c>
      <c r="DX354" s="1233" t="s">
        <v>1890</v>
      </c>
      <c r="DY354" s="1233" t="s">
        <v>1890</v>
      </c>
    </row>
    <row r="355" spans="2:129" x14ac:dyDescent="0.25">
      <c r="B355" s="1668"/>
      <c r="C355" s="1505" t="s">
        <v>1634</v>
      </c>
      <c r="D355" s="1439" t="s">
        <v>1766</v>
      </c>
      <c r="E355" s="1267" t="s">
        <v>815</v>
      </c>
      <c r="F355" s="1438" t="s">
        <v>818</v>
      </c>
      <c r="G355" s="1438" t="s">
        <v>1890</v>
      </c>
      <c r="H355" s="1439" t="s">
        <v>817</v>
      </c>
      <c r="I355" s="1476" t="s">
        <v>1890</v>
      </c>
      <c r="J355" s="1477" t="s">
        <v>1890</v>
      </c>
      <c r="K355" s="1477" t="s">
        <v>1890</v>
      </c>
      <c r="L355" s="1477" t="s">
        <v>1890</v>
      </c>
      <c r="M355" s="1477" t="s">
        <v>1890</v>
      </c>
      <c r="N355" s="1509" t="s">
        <v>1890</v>
      </c>
      <c r="O355" s="1509" t="s">
        <v>1890</v>
      </c>
      <c r="P355" s="1509" t="s">
        <v>1890</v>
      </c>
      <c r="Q355" s="1509" t="s">
        <v>1890</v>
      </c>
      <c r="R355" s="1509" t="s">
        <v>1890</v>
      </c>
      <c r="S355" s="1509" t="s">
        <v>1890</v>
      </c>
      <c r="T355" s="1509" t="s">
        <v>1890</v>
      </c>
      <c r="U355" s="1509" t="s">
        <v>1890</v>
      </c>
      <c r="V355" s="1509" t="s">
        <v>1890</v>
      </c>
      <c r="W355" s="1509" t="s">
        <v>1890</v>
      </c>
      <c r="X355" s="1509" t="s">
        <v>1890</v>
      </c>
      <c r="Y355" s="1509" t="s">
        <v>1890</v>
      </c>
      <c r="Z355" s="1509" t="s">
        <v>1890</v>
      </c>
      <c r="AA355" s="1509" t="s">
        <v>1890</v>
      </c>
      <c r="AB355" s="1509" t="s">
        <v>1890</v>
      </c>
      <c r="AC355" s="1509" t="s">
        <v>1890</v>
      </c>
      <c r="AD355" s="1509" t="s">
        <v>1890</v>
      </c>
      <c r="AE355" s="1509" t="s">
        <v>1890</v>
      </c>
      <c r="AF355" s="1509" t="s">
        <v>1890</v>
      </c>
      <c r="AG355" s="1509" t="s">
        <v>1890</v>
      </c>
      <c r="AH355" s="1509" t="s">
        <v>1890</v>
      </c>
      <c r="AI355" s="1509" t="s">
        <v>1890</v>
      </c>
      <c r="AJ355" s="1509" t="s">
        <v>1890</v>
      </c>
      <c r="AK355" s="1509" t="s">
        <v>1890</v>
      </c>
      <c r="AL355" s="1509" t="s">
        <v>1890</v>
      </c>
      <c r="AM355" s="1509" t="s">
        <v>1890</v>
      </c>
      <c r="AN355" s="1509" t="s">
        <v>1890</v>
      </c>
      <c r="AO355" s="1509" t="s">
        <v>1890</v>
      </c>
      <c r="AP355" s="1509" t="s">
        <v>1890</v>
      </c>
      <c r="AQ355" s="1509" t="s">
        <v>1890</v>
      </c>
      <c r="AR355" s="1509" t="s">
        <v>1890</v>
      </c>
      <c r="AS355" s="1509" t="s">
        <v>1890</v>
      </c>
      <c r="AT355" s="1509" t="s">
        <v>1890</v>
      </c>
      <c r="AU355" s="1509" t="s">
        <v>1890</v>
      </c>
      <c r="AV355" s="1509" t="s">
        <v>1890</v>
      </c>
      <c r="AW355" s="1509" t="s">
        <v>1890</v>
      </c>
      <c r="AX355" s="1509" t="s">
        <v>1890</v>
      </c>
      <c r="AY355" s="1509" t="s">
        <v>1890</v>
      </c>
      <c r="AZ355" s="1509" t="s">
        <v>1890</v>
      </c>
      <c r="BA355" s="1509" t="s">
        <v>1890</v>
      </c>
      <c r="BB355" s="1509" t="s">
        <v>1890</v>
      </c>
      <c r="BC355" s="1509" t="s">
        <v>1890</v>
      </c>
      <c r="BD355" s="1509" t="s">
        <v>1890</v>
      </c>
      <c r="BE355" s="1509" t="s">
        <v>1890</v>
      </c>
      <c r="BF355" s="1509" t="s">
        <v>1890</v>
      </c>
      <c r="BG355" s="1509" t="s">
        <v>1890</v>
      </c>
      <c r="BH355" s="1509" t="s">
        <v>1890</v>
      </c>
      <c r="BI355" s="1509" t="s">
        <v>1890</v>
      </c>
      <c r="BJ355" s="1509" t="s">
        <v>1890</v>
      </c>
      <c r="BK355" s="1509" t="s">
        <v>1890</v>
      </c>
      <c r="BL355" s="1509" t="s">
        <v>1890</v>
      </c>
      <c r="BM355" s="1509" t="s">
        <v>1890</v>
      </c>
      <c r="BN355" s="1509" t="s">
        <v>1890</v>
      </c>
      <c r="BO355" s="1509" t="s">
        <v>1890</v>
      </c>
      <c r="BP355" s="1509" t="s">
        <v>1890</v>
      </c>
      <c r="BQ355" s="1509" t="s">
        <v>1890</v>
      </c>
      <c r="BR355" s="1509" t="s">
        <v>1890</v>
      </c>
      <c r="BS355" s="1509" t="s">
        <v>1890</v>
      </c>
      <c r="BT355" s="1509" t="s">
        <v>1890</v>
      </c>
      <c r="BU355" s="1509" t="s">
        <v>1890</v>
      </c>
      <c r="BV355" s="1509" t="s">
        <v>1890</v>
      </c>
      <c r="BW355" s="1509" t="s">
        <v>1890</v>
      </c>
      <c r="BX355" s="1509" t="s">
        <v>1890</v>
      </c>
      <c r="BY355" s="1509" t="s">
        <v>1890</v>
      </c>
      <c r="BZ355" s="1509" t="s">
        <v>1890</v>
      </c>
      <c r="CA355" s="1509" t="s">
        <v>1890</v>
      </c>
      <c r="CB355" s="1509" t="s">
        <v>1890</v>
      </c>
      <c r="CC355" s="1509" t="s">
        <v>1890</v>
      </c>
      <c r="CD355" s="1509" t="s">
        <v>1890</v>
      </c>
      <c r="CE355" s="1509" t="s">
        <v>1890</v>
      </c>
      <c r="CF355" s="1509" t="s">
        <v>1890</v>
      </c>
      <c r="CG355" s="1509" t="s">
        <v>1890</v>
      </c>
      <c r="CH355" s="1509" t="s">
        <v>1890</v>
      </c>
      <c r="CI355" s="1509" t="s">
        <v>1890</v>
      </c>
      <c r="CJ355" s="1509" t="s">
        <v>1890</v>
      </c>
      <c r="CK355" s="1509" t="s">
        <v>1890</v>
      </c>
      <c r="CL355" s="1509" t="s">
        <v>1890</v>
      </c>
      <c r="CM355" s="1509" t="s">
        <v>1890</v>
      </c>
      <c r="CN355" s="1509" t="s">
        <v>1890</v>
      </c>
      <c r="CO355" s="1509" t="s">
        <v>1890</v>
      </c>
      <c r="CP355" s="1510" t="s">
        <v>1890</v>
      </c>
      <c r="CQ355" s="1508" t="s">
        <v>1890</v>
      </c>
      <c r="CR355" s="1508" t="s">
        <v>1890</v>
      </c>
      <c r="CS355" s="1508" t="s">
        <v>1890</v>
      </c>
      <c r="CT355" s="1508" t="s">
        <v>1890</v>
      </c>
      <c r="CU355" s="1508" t="s">
        <v>1890</v>
      </c>
      <c r="CV355" s="1508" t="s">
        <v>1890</v>
      </c>
      <c r="CW355" s="1508" t="s">
        <v>1890</v>
      </c>
      <c r="CX355" s="1508" t="s">
        <v>1890</v>
      </c>
      <c r="CY355" s="1508" t="s">
        <v>1890</v>
      </c>
      <c r="CZ355" s="1508" t="s">
        <v>1890</v>
      </c>
      <c r="DA355" s="1508" t="s">
        <v>1890</v>
      </c>
      <c r="DB355" s="1508" t="s">
        <v>1890</v>
      </c>
      <c r="DC355" s="1508" t="s">
        <v>1890</v>
      </c>
      <c r="DD355" s="1508" t="s">
        <v>1890</v>
      </c>
      <c r="DE355" s="1508" t="s">
        <v>1890</v>
      </c>
      <c r="DF355" s="1508" t="s">
        <v>1890</v>
      </c>
      <c r="DG355" s="1508" t="s">
        <v>1890</v>
      </c>
      <c r="DH355" s="1508" t="s">
        <v>1890</v>
      </c>
      <c r="DI355" s="1508" t="s">
        <v>1890</v>
      </c>
      <c r="DJ355" s="1508" t="s">
        <v>1890</v>
      </c>
      <c r="DK355" s="1508" t="s">
        <v>1890</v>
      </c>
      <c r="DL355" s="1508" t="s">
        <v>1890</v>
      </c>
      <c r="DM355" s="1508" t="s">
        <v>1890</v>
      </c>
      <c r="DN355" s="1508" t="s">
        <v>1890</v>
      </c>
      <c r="DO355" s="1508" t="s">
        <v>1890</v>
      </c>
      <c r="DP355" s="1508" t="s">
        <v>1890</v>
      </c>
      <c r="DQ355" s="1508" t="s">
        <v>1890</v>
      </c>
      <c r="DR355" s="1508" t="s">
        <v>1890</v>
      </c>
      <c r="DS355" s="1508" t="s">
        <v>1890</v>
      </c>
      <c r="DT355" s="1233" t="s">
        <v>1890</v>
      </c>
      <c r="DU355" s="1233" t="s">
        <v>1890</v>
      </c>
      <c r="DV355" s="1233" t="s">
        <v>1890</v>
      </c>
      <c r="DW355" s="1233" t="s">
        <v>1890</v>
      </c>
      <c r="DX355" s="1233" t="s">
        <v>1890</v>
      </c>
      <c r="DY355" s="1233" t="s">
        <v>1890</v>
      </c>
    </row>
    <row r="356" spans="2:129" ht="14.4" thickBot="1" x14ac:dyDescent="0.3">
      <c r="B356" s="1668"/>
      <c r="C356" s="1505" t="s">
        <v>1634</v>
      </c>
      <c r="D356" s="1439" t="s">
        <v>1766</v>
      </c>
      <c r="E356" s="1267" t="s">
        <v>819</v>
      </c>
      <c r="F356" s="1438" t="s">
        <v>1890</v>
      </c>
      <c r="G356" s="1438" t="s">
        <v>1890</v>
      </c>
      <c r="H356" s="1439" t="s">
        <v>84</v>
      </c>
      <c r="I356" s="1476" t="s">
        <v>1890</v>
      </c>
      <c r="J356" s="1477" t="s">
        <v>1890</v>
      </c>
      <c r="K356" s="1477" t="s">
        <v>1890</v>
      </c>
      <c r="L356" s="1477" t="s">
        <v>1890</v>
      </c>
      <c r="M356" s="1477" t="s">
        <v>1890</v>
      </c>
      <c r="N356" s="1509" t="s">
        <v>1890</v>
      </c>
      <c r="O356" s="1509">
        <v>4.7385453350737461E-2</v>
      </c>
      <c r="P356" s="1509">
        <v>4.5783046715688371E-2</v>
      </c>
      <c r="Q356" s="1509">
        <v>4.4234827744626448E-2</v>
      </c>
      <c r="R356" s="1509">
        <v>4.2738964004469998E-2</v>
      </c>
      <c r="S356" s="1509">
        <v>4.1293685028473429E-2</v>
      </c>
      <c r="T356" s="1509">
        <v>4.0280641043737943E-2</v>
      </c>
      <c r="U356" s="1509">
        <v>3.9288890692491404E-2</v>
      </c>
      <c r="V356" s="1509">
        <v>3.8318152292673588E-2</v>
      </c>
      <c r="W356" s="1509">
        <v>3.7368138862837338E-2</v>
      </c>
      <c r="X356" s="1509">
        <v>3.6438558802678898E-2</v>
      </c>
      <c r="Y356" s="1509">
        <v>3.5529116533602162E-2</v>
      </c>
      <c r="Z356" s="1509">
        <v>3.4639513101241644E-2</v>
      </c>
      <c r="AA356" s="1509">
        <v>3.3769446741784441E-2</v>
      </c>
      <c r="AB356" s="1509">
        <v>3.2918613413850641E-2</v>
      </c>
      <c r="AC356" s="1509">
        <v>3.2086707297613835E-2</v>
      </c>
      <c r="AD356" s="1509">
        <v>3.127342126276926E-2</v>
      </c>
      <c r="AE356" s="1509">
        <v>3.0478447306885609E-2</v>
      </c>
      <c r="AF356" s="1509">
        <v>2.9701476965608483E-2</v>
      </c>
      <c r="AG356" s="1509">
        <v>2.8942201696117945E-2</v>
      </c>
      <c r="AH356" s="1509">
        <v>2.8200313235179977E-2</v>
      </c>
      <c r="AI356" s="1509">
        <v>2.747550393307158E-2</v>
      </c>
      <c r="AJ356" s="1509">
        <v>2.6767467064601924E-2</v>
      </c>
      <c r="AK356" s="1509">
        <v>2.6075897118396606E-2</v>
      </c>
      <c r="AL356" s="1509">
        <v>2.5400490065559566E-2</v>
      </c>
      <c r="AM356" s="1509">
        <v>2.4740943608776586E-2</v>
      </c>
      <c r="AN356" s="1509">
        <v>2.3919985438098788E-2</v>
      </c>
      <c r="AO356" s="1509">
        <v>2.3126258487327963E-2</v>
      </c>
      <c r="AP356" s="1509">
        <v>2.2358859838661437E-2</v>
      </c>
      <c r="AQ356" s="1509">
        <v>2.1616916500922973E-2</v>
      </c>
      <c r="AR356" s="1509">
        <v>2.0899584418071944E-2</v>
      </c>
      <c r="AS356" s="1509">
        <v>2.0304135119821719E-2</v>
      </c>
      <c r="AT356" s="1509">
        <v>1.9725642311962298E-2</v>
      </c>
      <c r="AU356" s="1509">
        <v>1.9163623379037244E-2</v>
      </c>
      <c r="AV356" s="1509">
        <v>1.8617609434305241E-2</v>
      </c>
      <c r="AW356" s="1509">
        <v>1.8087144929429304E-2</v>
      </c>
      <c r="AX356" s="1509">
        <v>1.7571787275256035E-2</v>
      </c>
      <c r="AY356" s="1509">
        <v>1.7071106473369901E-2</v>
      </c>
      <c r="AZ356" s="1509">
        <v>1.6584684758116652E-2</v>
      </c>
      <c r="BA356" s="1509">
        <v>1.6112116248798571E-2</v>
      </c>
      <c r="BB356" s="1509">
        <v>1.565300661175267E-2</v>
      </c>
      <c r="BC356" s="1509">
        <v>1.5206972732031225E-2</v>
      </c>
      <c r="BD356" s="1509">
        <v>1.4773642394411963E-2</v>
      </c>
      <c r="BE356" s="1509">
        <v>1.4352653973472925E-2</v>
      </c>
      <c r="BF356" s="1509">
        <v>1.3943656132474553E-2</v>
      </c>
      <c r="BG356" s="1509">
        <v>1.3546307530799001E-2</v>
      </c>
      <c r="BH356" s="1509">
        <v>1.3160276539703451E-2</v>
      </c>
      <c r="BI356" s="1509">
        <v>1.2785240966151478E-2</v>
      </c>
      <c r="BJ356" s="1509">
        <v>1.2420887784492976E-2</v>
      </c>
      <c r="BK356" s="1509">
        <v>1.2066912875769678E-2</v>
      </c>
      <c r="BL356" s="1509">
        <v>1.1723020774429783E-2</v>
      </c>
      <c r="BM356" s="1509">
        <v>1.138892442224119E-2</v>
      </c>
      <c r="BN356" s="1509">
        <v>1.1064344929198855E-2</v>
      </c>
      <c r="BO356" s="1509">
        <v>1.0749011341227689E-2</v>
      </c>
      <c r="BP356" s="1509">
        <v>1.0442660414487871E-2</v>
      </c>
      <c r="BQ356" s="1509">
        <v>1.0145036396095129E-2</v>
      </c>
      <c r="BR356" s="1509">
        <v>9.8558908110737108E-3</v>
      </c>
      <c r="BS356" s="1509">
        <v>9.5749822553649853E-3</v>
      </c>
      <c r="BT356" s="1509">
        <v>9.3020761947197259E-3</v>
      </c>
      <c r="BU356" s="1509">
        <v>9.0369447693068664E-3</v>
      </c>
      <c r="BV356" s="1509">
        <v>8.7793666038763433E-3</v>
      </c>
      <c r="BW356" s="1509">
        <v>8.5291266233183186E-3</v>
      </c>
      <c r="BX356" s="1509">
        <v>8.2860158734653529E-3</v>
      </c>
      <c r="BY356" s="1509">
        <v>8.0498313469886968E-3</v>
      </c>
      <c r="BZ356" s="1509">
        <v>7.8203758142439076E-3</v>
      </c>
      <c r="CA356" s="1509">
        <v>7.5974576589252114E-3</v>
      </c>
      <c r="CB356" s="1509">
        <v>7.3808907183919538E-3</v>
      </c>
      <c r="CC356" s="1509">
        <v>7.1704941285344673E-3</v>
      </c>
      <c r="CD356" s="1509">
        <v>6.9660921730502843E-3</v>
      </c>
      <c r="CE356" s="1509">
        <v>6.7675141370054856E-3</v>
      </c>
      <c r="CF356" s="1509">
        <v>6.5745941645593501E-3</v>
      </c>
      <c r="CG356" s="1509">
        <v>6.3871711207340734E-3</v>
      </c>
      <c r="CH356" s="1509">
        <v>6.2050884571145607E-3</v>
      </c>
      <c r="CI356" s="1509">
        <v>6.0281940813666918E-3</v>
      </c>
      <c r="CJ356" s="1509">
        <v>5.8563402304654772E-3</v>
      </c>
      <c r="CK356" s="1509">
        <v>5.6893833475277506E-3</v>
      </c>
      <c r="CL356" s="1509" t="s">
        <v>1890</v>
      </c>
      <c r="CM356" s="1509" t="s">
        <v>1890</v>
      </c>
      <c r="CN356" s="1509" t="s">
        <v>1890</v>
      </c>
      <c r="CO356" s="1509" t="s">
        <v>1890</v>
      </c>
      <c r="CP356" s="1510" t="s">
        <v>1890</v>
      </c>
      <c r="CQ356" s="1508" t="s">
        <v>1890</v>
      </c>
      <c r="CR356" s="1508" t="s">
        <v>1890</v>
      </c>
      <c r="CS356" s="1508" t="s">
        <v>1890</v>
      </c>
      <c r="CT356" s="1508" t="s">
        <v>1890</v>
      </c>
      <c r="CU356" s="1508" t="s">
        <v>1890</v>
      </c>
      <c r="CV356" s="1508" t="s">
        <v>1890</v>
      </c>
      <c r="CW356" s="1508" t="s">
        <v>1890</v>
      </c>
      <c r="CX356" s="1508" t="s">
        <v>1890</v>
      </c>
      <c r="CY356" s="1508" t="s">
        <v>1890</v>
      </c>
      <c r="CZ356" s="1508" t="s">
        <v>1890</v>
      </c>
      <c r="DA356" s="1508" t="s">
        <v>1890</v>
      </c>
      <c r="DB356" s="1508" t="s">
        <v>1890</v>
      </c>
      <c r="DC356" s="1508" t="s">
        <v>1890</v>
      </c>
      <c r="DD356" s="1508" t="s">
        <v>1890</v>
      </c>
      <c r="DE356" s="1508" t="s">
        <v>1890</v>
      </c>
      <c r="DF356" s="1508" t="s">
        <v>1890</v>
      </c>
      <c r="DG356" s="1508" t="s">
        <v>1890</v>
      </c>
      <c r="DH356" s="1508" t="s">
        <v>1890</v>
      </c>
      <c r="DI356" s="1508" t="s">
        <v>1890</v>
      </c>
      <c r="DJ356" s="1508" t="s">
        <v>1890</v>
      </c>
      <c r="DK356" s="1508" t="s">
        <v>1890</v>
      </c>
      <c r="DL356" s="1508" t="s">
        <v>1890</v>
      </c>
      <c r="DM356" s="1508" t="s">
        <v>1890</v>
      </c>
      <c r="DN356" s="1508" t="s">
        <v>1890</v>
      </c>
      <c r="DO356" s="1508" t="s">
        <v>1890</v>
      </c>
      <c r="DP356" s="1508" t="s">
        <v>1890</v>
      </c>
      <c r="DQ356" s="1508" t="s">
        <v>1890</v>
      </c>
      <c r="DR356" s="1508" t="s">
        <v>1890</v>
      </c>
      <c r="DS356" s="1508" t="s">
        <v>1890</v>
      </c>
      <c r="DT356" s="1233" t="s">
        <v>1890</v>
      </c>
      <c r="DU356" s="1233" t="s">
        <v>1890</v>
      </c>
      <c r="DV356" s="1233" t="s">
        <v>1890</v>
      </c>
      <c r="DW356" s="1233" t="s">
        <v>1890</v>
      </c>
      <c r="DX356" s="1233" t="s">
        <v>1890</v>
      </c>
      <c r="DY356" s="1233" t="s">
        <v>1890</v>
      </c>
    </row>
    <row r="357" spans="2:129" ht="14.4" thickBot="1" x14ac:dyDescent="0.3">
      <c r="B357" s="1668"/>
      <c r="C357" s="1505" t="s">
        <v>1634</v>
      </c>
      <c r="D357" s="1439" t="s">
        <v>1766</v>
      </c>
      <c r="E357" s="1267" t="s">
        <v>820</v>
      </c>
      <c r="F357" s="1438" t="s">
        <v>1890</v>
      </c>
      <c r="G357" s="1438" t="s">
        <v>1890</v>
      </c>
      <c r="H357" s="1439" t="s">
        <v>84</v>
      </c>
      <c r="I357" s="1655">
        <f>IF(SUM(N356:CP356)&lt;&gt;0,SUM(N356:CP356),"")</f>
        <v>1.4915697588254295</v>
      </c>
      <c r="J357" s="1656"/>
      <c r="K357" s="1656"/>
      <c r="L357" s="1656"/>
      <c r="M357" s="1657"/>
      <c r="N357" s="1509" t="s">
        <v>1890</v>
      </c>
      <c r="O357" s="1509" t="s">
        <v>1890</v>
      </c>
      <c r="P357" s="1509" t="s">
        <v>1890</v>
      </c>
      <c r="Q357" s="1509" t="s">
        <v>1890</v>
      </c>
      <c r="R357" s="1509" t="s">
        <v>1890</v>
      </c>
      <c r="S357" s="1509" t="s">
        <v>1890</v>
      </c>
      <c r="T357" s="1509" t="s">
        <v>1890</v>
      </c>
      <c r="U357" s="1509" t="s">
        <v>1890</v>
      </c>
      <c r="V357" s="1509" t="s">
        <v>1890</v>
      </c>
      <c r="W357" s="1509" t="s">
        <v>1890</v>
      </c>
      <c r="X357" s="1509" t="s">
        <v>1890</v>
      </c>
      <c r="Y357" s="1509" t="s">
        <v>1890</v>
      </c>
      <c r="Z357" s="1509" t="s">
        <v>1890</v>
      </c>
      <c r="AA357" s="1509" t="s">
        <v>1890</v>
      </c>
      <c r="AB357" s="1509" t="s">
        <v>1890</v>
      </c>
      <c r="AC357" s="1509" t="s">
        <v>1890</v>
      </c>
      <c r="AD357" s="1509" t="s">
        <v>1890</v>
      </c>
      <c r="AE357" s="1509" t="s">
        <v>1890</v>
      </c>
      <c r="AF357" s="1509" t="s">
        <v>1890</v>
      </c>
      <c r="AG357" s="1509" t="s">
        <v>1890</v>
      </c>
      <c r="AH357" s="1509" t="s">
        <v>1890</v>
      </c>
      <c r="AI357" s="1509" t="s">
        <v>1890</v>
      </c>
      <c r="AJ357" s="1509" t="s">
        <v>1890</v>
      </c>
      <c r="AK357" s="1509" t="s">
        <v>1890</v>
      </c>
      <c r="AL357" s="1509" t="s">
        <v>1890</v>
      </c>
      <c r="AM357" s="1509" t="s">
        <v>1890</v>
      </c>
      <c r="AN357" s="1509" t="s">
        <v>1890</v>
      </c>
      <c r="AO357" s="1509" t="s">
        <v>1890</v>
      </c>
      <c r="AP357" s="1509" t="s">
        <v>1890</v>
      </c>
      <c r="AQ357" s="1509" t="s">
        <v>1890</v>
      </c>
      <c r="AR357" s="1509" t="s">
        <v>1890</v>
      </c>
      <c r="AS357" s="1509" t="s">
        <v>1890</v>
      </c>
      <c r="AT357" s="1509" t="s">
        <v>1890</v>
      </c>
      <c r="AU357" s="1509" t="s">
        <v>1890</v>
      </c>
      <c r="AV357" s="1509" t="s">
        <v>1890</v>
      </c>
      <c r="AW357" s="1509" t="s">
        <v>1890</v>
      </c>
      <c r="AX357" s="1509" t="s">
        <v>1890</v>
      </c>
      <c r="AY357" s="1509" t="s">
        <v>1890</v>
      </c>
      <c r="AZ357" s="1509" t="s">
        <v>1890</v>
      </c>
      <c r="BA357" s="1509" t="s">
        <v>1890</v>
      </c>
      <c r="BB357" s="1509" t="s">
        <v>1890</v>
      </c>
      <c r="BC357" s="1509" t="s">
        <v>1890</v>
      </c>
      <c r="BD357" s="1509" t="s">
        <v>1890</v>
      </c>
      <c r="BE357" s="1509" t="s">
        <v>1890</v>
      </c>
      <c r="BF357" s="1509" t="s">
        <v>1890</v>
      </c>
      <c r="BG357" s="1509" t="s">
        <v>1890</v>
      </c>
      <c r="BH357" s="1509" t="s">
        <v>1890</v>
      </c>
      <c r="BI357" s="1509" t="s">
        <v>1890</v>
      </c>
      <c r="BJ357" s="1509" t="s">
        <v>1890</v>
      </c>
      <c r="BK357" s="1509" t="s">
        <v>1890</v>
      </c>
      <c r="BL357" s="1509" t="s">
        <v>1890</v>
      </c>
      <c r="BM357" s="1509" t="s">
        <v>1890</v>
      </c>
      <c r="BN357" s="1509" t="s">
        <v>1890</v>
      </c>
      <c r="BO357" s="1509" t="s">
        <v>1890</v>
      </c>
      <c r="BP357" s="1509" t="s">
        <v>1890</v>
      </c>
      <c r="BQ357" s="1509" t="s">
        <v>1890</v>
      </c>
      <c r="BR357" s="1509" t="s">
        <v>1890</v>
      </c>
      <c r="BS357" s="1509" t="s">
        <v>1890</v>
      </c>
      <c r="BT357" s="1509" t="s">
        <v>1890</v>
      </c>
      <c r="BU357" s="1509" t="s">
        <v>1890</v>
      </c>
      <c r="BV357" s="1509" t="s">
        <v>1890</v>
      </c>
      <c r="BW357" s="1509" t="s">
        <v>1890</v>
      </c>
      <c r="BX357" s="1509" t="s">
        <v>1890</v>
      </c>
      <c r="BY357" s="1509" t="s">
        <v>1890</v>
      </c>
      <c r="BZ357" s="1509" t="s">
        <v>1890</v>
      </c>
      <c r="CA357" s="1509" t="s">
        <v>1890</v>
      </c>
      <c r="CB357" s="1509" t="s">
        <v>1890</v>
      </c>
      <c r="CC357" s="1509" t="s">
        <v>1890</v>
      </c>
      <c r="CD357" s="1509" t="s">
        <v>1890</v>
      </c>
      <c r="CE357" s="1509" t="s">
        <v>1890</v>
      </c>
      <c r="CF357" s="1509" t="s">
        <v>1890</v>
      </c>
      <c r="CG357" s="1509" t="s">
        <v>1890</v>
      </c>
      <c r="CH357" s="1509" t="s">
        <v>1890</v>
      </c>
      <c r="CI357" s="1509" t="s">
        <v>1890</v>
      </c>
      <c r="CJ357" s="1509" t="s">
        <v>1890</v>
      </c>
      <c r="CK357" s="1509" t="s">
        <v>1890</v>
      </c>
      <c r="CL357" s="1509" t="s">
        <v>1890</v>
      </c>
      <c r="CM357" s="1509" t="s">
        <v>1890</v>
      </c>
      <c r="CN357" s="1509" t="s">
        <v>1890</v>
      </c>
      <c r="CO357" s="1509" t="s">
        <v>1890</v>
      </c>
      <c r="CP357" s="1510" t="s">
        <v>1890</v>
      </c>
      <c r="CQ357" s="1508" t="s">
        <v>1890</v>
      </c>
      <c r="CR357" s="1508" t="s">
        <v>1890</v>
      </c>
      <c r="CS357" s="1508" t="s">
        <v>1890</v>
      </c>
      <c r="CT357" s="1508" t="s">
        <v>1890</v>
      </c>
      <c r="CU357" s="1508" t="s">
        <v>1890</v>
      </c>
      <c r="CV357" s="1508" t="s">
        <v>1890</v>
      </c>
      <c r="CW357" s="1508" t="s">
        <v>1890</v>
      </c>
      <c r="CX357" s="1508" t="s">
        <v>1890</v>
      </c>
      <c r="CY357" s="1508" t="s">
        <v>1890</v>
      </c>
      <c r="CZ357" s="1508" t="s">
        <v>1890</v>
      </c>
      <c r="DA357" s="1508" t="s">
        <v>1890</v>
      </c>
      <c r="DB357" s="1508" t="s">
        <v>1890</v>
      </c>
      <c r="DC357" s="1508" t="s">
        <v>1890</v>
      </c>
      <c r="DD357" s="1508" t="s">
        <v>1890</v>
      </c>
      <c r="DE357" s="1508" t="s">
        <v>1890</v>
      </c>
      <c r="DF357" s="1508" t="s">
        <v>1890</v>
      </c>
      <c r="DG357" s="1508" t="s">
        <v>1890</v>
      </c>
      <c r="DH357" s="1508" t="s">
        <v>1890</v>
      </c>
      <c r="DI357" s="1508" t="s">
        <v>1890</v>
      </c>
      <c r="DJ357" s="1508" t="s">
        <v>1890</v>
      </c>
      <c r="DK357" s="1508" t="s">
        <v>1890</v>
      </c>
      <c r="DL357" s="1508" t="s">
        <v>1890</v>
      </c>
      <c r="DM357" s="1508" t="s">
        <v>1890</v>
      </c>
      <c r="DN357" s="1508" t="s">
        <v>1890</v>
      </c>
      <c r="DO357" s="1508" t="s">
        <v>1890</v>
      </c>
      <c r="DP357" s="1508" t="s">
        <v>1890</v>
      </c>
      <c r="DQ357" s="1508" t="s">
        <v>1890</v>
      </c>
      <c r="DR357" s="1508" t="s">
        <v>1890</v>
      </c>
      <c r="DS357" s="1508" t="s">
        <v>1890</v>
      </c>
      <c r="DT357" s="1233" t="s">
        <v>1890</v>
      </c>
      <c r="DU357" s="1233" t="s">
        <v>1890</v>
      </c>
      <c r="DV357" s="1233" t="s">
        <v>1890</v>
      </c>
      <c r="DW357" s="1233" t="s">
        <v>1890</v>
      </c>
      <c r="DX357" s="1233" t="s">
        <v>1890</v>
      </c>
      <c r="DY357" s="1233" t="s">
        <v>1890</v>
      </c>
    </row>
    <row r="358" spans="2:129" x14ac:dyDescent="0.25">
      <c r="B358" s="1668"/>
      <c r="C358" s="1505" t="s">
        <v>1635</v>
      </c>
      <c r="D358" s="1439" t="s">
        <v>1767</v>
      </c>
      <c r="E358" s="1267" t="s">
        <v>815</v>
      </c>
      <c r="F358" s="1438" t="s">
        <v>1890</v>
      </c>
      <c r="G358" s="1438" t="s">
        <v>1890</v>
      </c>
      <c r="H358" s="1439" t="s">
        <v>84</v>
      </c>
      <c r="I358" s="1476" t="s">
        <v>1890</v>
      </c>
      <c r="J358" s="1477" t="s">
        <v>1890</v>
      </c>
      <c r="K358" s="1477" t="s">
        <v>1890</v>
      </c>
      <c r="L358" s="1477" t="s">
        <v>1890</v>
      </c>
      <c r="M358" s="1477" t="s">
        <v>1890</v>
      </c>
      <c r="N358" s="1509" t="s">
        <v>1890</v>
      </c>
      <c r="O358" s="1509" t="s">
        <v>1890</v>
      </c>
      <c r="P358" s="1509" t="s">
        <v>1890</v>
      </c>
      <c r="Q358" s="1509" t="s">
        <v>1890</v>
      </c>
      <c r="R358" s="1509" t="s">
        <v>1890</v>
      </c>
      <c r="S358" s="1509" t="s">
        <v>1890</v>
      </c>
      <c r="T358" s="1509" t="s">
        <v>1890</v>
      </c>
      <c r="U358" s="1509" t="s">
        <v>1890</v>
      </c>
      <c r="V358" s="1509" t="s">
        <v>1890</v>
      </c>
      <c r="W358" s="1509" t="s">
        <v>1890</v>
      </c>
      <c r="X358" s="1509" t="s">
        <v>1890</v>
      </c>
      <c r="Y358" s="1509" t="s">
        <v>1890</v>
      </c>
      <c r="Z358" s="1509" t="s">
        <v>1890</v>
      </c>
      <c r="AA358" s="1509" t="s">
        <v>1890</v>
      </c>
      <c r="AB358" s="1509" t="s">
        <v>1890</v>
      </c>
      <c r="AC358" s="1509" t="s">
        <v>1890</v>
      </c>
      <c r="AD358" s="1509" t="s">
        <v>1890</v>
      </c>
      <c r="AE358" s="1509" t="s">
        <v>1890</v>
      </c>
      <c r="AF358" s="1509" t="s">
        <v>1890</v>
      </c>
      <c r="AG358" s="1509" t="s">
        <v>1890</v>
      </c>
      <c r="AH358" s="1509" t="s">
        <v>1890</v>
      </c>
      <c r="AI358" s="1509" t="s">
        <v>1890</v>
      </c>
      <c r="AJ358" s="1509" t="s">
        <v>1890</v>
      </c>
      <c r="AK358" s="1509" t="s">
        <v>1890</v>
      </c>
      <c r="AL358" s="1509" t="s">
        <v>1890</v>
      </c>
      <c r="AM358" s="1509" t="s">
        <v>1890</v>
      </c>
      <c r="AN358" s="1509" t="s">
        <v>1890</v>
      </c>
      <c r="AO358" s="1509" t="s">
        <v>1890</v>
      </c>
      <c r="AP358" s="1509" t="s">
        <v>1890</v>
      </c>
      <c r="AQ358" s="1509" t="s">
        <v>1890</v>
      </c>
      <c r="AR358" s="1509" t="s">
        <v>1890</v>
      </c>
      <c r="AS358" s="1509" t="s">
        <v>1890</v>
      </c>
      <c r="AT358" s="1509" t="s">
        <v>1890</v>
      </c>
      <c r="AU358" s="1509" t="s">
        <v>1890</v>
      </c>
      <c r="AV358" s="1509" t="s">
        <v>1890</v>
      </c>
      <c r="AW358" s="1509" t="s">
        <v>1890</v>
      </c>
      <c r="AX358" s="1509" t="s">
        <v>1890</v>
      </c>
      <c r="AY358" s="1509" t="s">
        <v>1890</v>
      </c>
      <c r="AZ358" s="1509" t="s">
        <v>1890</v>
      </c>
      <c r="BA358" s="1509" t="s">
        <v>1890</v>
      </c>
      <c r="BB358" s="1509" t="s">
        <v>1890</v>
      </c>
      <c r="BC358" s="1509" t="s">
        <v>1890</v>
      </c>
      <c r="BD358" s="1509" t="s">
        <v>1890</v>
      </c>
      <c r="BE358" s="1509" t="s">
        <v>1890</v>
      </c>
      <c r="BF358" s="1509" t="s">
        <v>1890</v>
      </c>
      <c r="BG358" s="1509" t="s">
        <v>1890</v>
      </c>
      <c r="BH358" s="1509" t="s">
        <v>1890</v>
      </c>
      <c r="BI358" s="1509" t="s">
        <v>1890</v>
      </c>
      <c r="BJ358" s="1509" t="s">
        <v>1890</v>
      </c>
      <c r="BK358" s="1509" t="s">
        <v>1890</v>
      </c>
      <c r="BL358" s="1509" t="s">
        <v>1890</v>
      </c>
      <c r="BM358" s="1509" t="s">
        <v>1890</v>
      </c>
      <c r="BN358" s="1509" t="s">
        <v>1890</v>
      </c>
      <c r="BO358" s="1509" t="s">
        <v>1890</v>
      </c>
      <c r="BP358" s="1509" t="s">
        <v>1890</v>
      </c>
      <c r="BQ358" s="1509" t="s">
        <v>1890</v>
      </c>
      <c r="BR358" s="1509" t="s">
        <v>1890</v>
      </c>
      <c r="BS358" s="1509" t="s">
        <v>1890</v>
      </c>
      <c r="BT358" s="1509" t="s">
        <v>1890</v>
      </c>
      <c r="BU358" s="1509" t="s">
        <v>1890</v>
      </c>
      <c r="BV358" s="1509" t="s">
        <v>1890</v>
      </c>
      <c r="BW358" s="1509" t="s">
        <v>1890</v>
      </c>
      <c r="BX358" s="1509" t="s">
        <v>1890</v>
      </c>
      <c r="BY358" s="1509" t="s">
        <v>1890</v>
      </c>
      <c r="BZ358" s="1509" t="s">
        <v>1890</v>
      </c>
      <c r="CA358" s="1509" t="s">
        <v>1890</v>
      </c>
      <c r="CB358" s="1509" t="s">
        <v>1890</v>
      </c>
      <c r="CC358" s="1509" t="s">
        <v>1890</v>
      </c>
      <c r="CD358" s="1509" t="s">
        <v>1890</v>
      </c>
      <c r="CE358" s="1509" t="s">
        <v>1890</v>
      </c>
      <c r="CF358" s="1509" t="s">
        <v>1890</v>
      </c>
      <c r="CG358" s="1509" t="s">
        <v>1890</v>
      </c>
      <c r="CH358" s="1509" t="s">
        <v>1890</v>
      </c>
      <c r="CI358" s="1509" t="s">
        <v>1890</v>
      </c>
      <c r="CJ358" s="1509" t="s">
        <v>1890</v>
      </c>
      <c r="CK358" s="1509" t="s">
        <v>1890</v>
      </c>
      <c r="CL358" s="1509" t="s">
        <v>1890</v>
      </c>
      <c r="CM358" s="1509" t="s">
        <v>1890</v>
      </c>
      <c r="CN358" s="1509" t="s">
        <v>1890</v>
      </c>
      <c r="CO358" s="1509" t="s">
        <v>1890</v>
      </c>
      <c r="CP358" s="1510" t="s">
        <v>1890</v>
      </c>
      <c r="CQ358" s="1508" t="s">
        <v>1890</v>
      </c>
      <c r="CR358" s="1508" t="s">
        <v>1890</v>
      </c>
      <c r="CS358" s="1508" t="s">
        <v>1890</v>
      </c>
      <c r="CT358" s="1508" t="s">
        <v>1890</v>
      </c>
      <c r="CU358" s="1508" t="s">
        <v>1890</v>
      </c>
      <c r="CV358" s="1508" t="s">
        <v>1890</v>
      </c>
      <c r="CW358" s="1508" t="s">
        <v>1890</v>
      </c>
      <c r="CX358" s="1508" t="s">
        <v>1890</v>
      </c>
      <c r="CY358" s="1508" t="s">
        <v>1890</v>
      </c>
      <c r="CZ358" s="1508" t="s">
        <v>1890</v>
      </c>
      <c r="DA358" s="1508" t="s">
        <v>1890</v>
      </c>
      <c r="DB358" s="1508" t="s">
        <v>1890</v>
      </c>
      <c r="DC358" s="1508" t="s">
        <v>1890</v>
      </c>
      <c r="DD358" s="1508" t="s">
        <v>1890</v>
      </c>
      <c r="DE358" s="1508" t="s">
        <v>1890</v>
      </c>
      <c r="DF358" s="1508" t="s">
        <v>1890</v>
      </c>
      <c r="DG358" s="1508" t="s">
        <v>1890</v>
      </c>
      <c r="DH358" s="1508" t="s">
        <v>1890</v>
      </c>
      <c r="DI358" s="1508" t="s">
        <v>1890</v>
      </c>
      <c r="DJ358" s="1508" t="s">
        <v>1890</v>
      </c>
      <c r="DK358" s="1508" t="s">
        <v>1890</v>
      </c>
      <c r="DL358" s="1508" t="s">
        <v>1890</v>
      </c>
      <c r="DM358" s="1508" t="s">
        <v>1890</v>
      </c>
      <c r="DN358" s="1508" t="s">
        <v>1890</v>
      </c>
      <c r="DO358" s="1508" t="s">
        <v>1890</v>
      </c>
      <c r="DP358" s="1508" t="s">
        <v>1890</v>
      </c>
      <c r="DQ358" s="1508" t="s">
        <v>1890</v>
      </c>
      <c r="DR358" s="1508" t="s">
        <v>1890</v>
      </c>
      <c r="DS358" s="1508" t="s">
        <v>1890</v>
      </c>
      <c r="DT358" s="1233" t="s">
        <v>1890</v>
      </c>
      <c r="DU358" s="1233" t="s">
        <v>1890</v>
      </c>
      <c r="DV358" s="1233" t="s">
        <v>1890</v>
      </c>
      <c r="DW358" s="1233" t="s">
        <v>1890</v>
      </c>
      <c r="DX358" s="1233" t="s">
        <v>1890</v>
      </c>
      <c r="DY358" s="1233" t="s">
        <v>1890</v>
      </c>
    </row>
    <row r="359" spans="2:129" x14ac:dyDescent="0.25">
      <c r="B359" s="1668"/>
      <c r="C359" s="1505" t="s">
        <v>1635</v>
      </c>
      <c r="D359" s="1439" t="s">
        <v>1767</v>
      </c>
      <c r="E359" s="1267" t="s">
        <v>812</v>
      </c>
      <c r="F359" s="1438" t="s">
        <v>1890</v>
      </c>
      <c r="G359" s="1438" t="s">
        <v>1890</v>
      </c>
      <c r="H359" s="1439" t="s">
        <v>84</v>
      </c>
      <c r="I359" s="1476" t="s">
        <v>1890</v>
      </c>
      <c r="J359" s="1477" t="s">
        <v>1890</v>
      </c>
      <c r="K359" s="1477" t="s">
        <v>1890</v>
      </c>
      <c r="L359" s="1477" t="s">
        <v>1890</v>
      </c>
      <c r="M359" s="1477" t="s">
        <v>1890</v>
      </c>
      <c r="N359" s="1509" t="s">
        <v>1890</v>
      </c>
      <c r="O359" s="1509">
        <v>0.40044380454007833</v>
      </c>
      <c r="P359" s="1509">
        <v>0.37309647477503399</v>
      </c>
      <c r="Q359" s="1509">
        <v>0.34786016695676497</v>
      </c>
      <c r="R359" s="1509">
        <v>0.32459094777071851</v>
      </c>
      <c r="S359" s="1509">
        <v>0.30314488390234157</v>
      </c>
      <c r="T359" s="1509">
        <v>1.0528188873191882</v>
      </c>
      <c r="U359" s="1509">
        <v>1.0072160154916887</v>
      </c>
      <c r="V359" s="1509">
        <v>0.96511552098497577</v>
      </c>
      <c r="W359" s="1509">
        <v>0.92627751494146093</v>
      </c>
      <c r="X359" s="1509">
        <v>0.89046210850355634</v>
      </c>
      <c r="Y359" s="1509">
        <v>1.6268702580957806</v>
      </c>
      <c r="Z359" s="1509">
        <v>1.5690330545312876</v>
      </c>
      <c r="AA359" s="1509">
        <v>1.5156577837179335</v>
      </c>
      <c r="AB359" s="1509">
        <v>1.4664086012550948</v>
      </c>
      <c r="AC359" s="1509">
        <v>1.420973651627907</v>
      </c>
      <c r="AD359" s="1509">
        <v>2.1485059134893709</v>
      </c>
      <c r="AE359" s="1509">
        <v>1.7133955035960602</v>
      </c>
      <c r="AF359" s="1509">
        <v>1.652439744882922</v>
      </c>
      <c r="AG359" s="1509">
        <v>1.5962337855500282</v>
      </c>
      <c r="AH359" s="1509">
        <v>1.5443458256537201</v>
      </c>
      <c r="AI359" s="1509">
        <v>2.2659288438469991</v>
      </c>
      <c r="AJ359" s="1509">
        <v>1.8135152506558581</v>
      </c>
      <c r="AK359" s="1509">
        <v>1.7422994455036762</v>
      </c>
      <c r="AL359" s="1509">
        <v>1.6825911088499963</v>
      </c>
      <c r="AM359" s="1509">
        <v>1.6274886382620075</v>
      </c>
      <c r="AN359" s="1509">
        <v>2.3456412457917764</v>
      </c>
      <c r="AO359" s="1509">
        <v>1.8905169085098898</v>
      </c>
      <c r="AP359" s="1509">
        <v>1.816782270353033</v>
      </c>
      <c r="AQ359" s="1509">
        <v>1.7547710006665072</v>
      </c>
      <c r="AR359" s="1509">
        <v>1.6975335192459842</v>
      </c>
      <c r="AS359" s="1509">
        <v>2.4137430270292897</v>
      </c>
      <c r="AT359" s="1509">
        <v>1.9568195233154921</v>
      </c>
      <c r="AU359" s="1509">
        <v>1.8814296520412772</v>
      </c>
      <c r="AV359" s="1509">
        <v>1.8179070825519461</v>
      </c>
      <c r="AW359" s="1509">
        <v>1.7592542568716538</v>
      </c>
      <c r="AX359" s="1509">
        <v>2.4741683648239836</v>
      </c>
      <c r="AY359" s="1509">
        <v>2.0160454168222453</v>
      </c>
      <c r="AZ359" s="1509">
        <v>1.939552056803125</v>
      </c>
      <c r="BA359" s="1509">
        <v>1.8750219541119237</v>
      </c>
      <c r="BB359" s="1509">
        <v>1.8154335618870376</v>
      </c>
      <c r="BC359" s="1509">
        <v>2.5294840699520504</v>
      </c>
      <c r="BD359" s="1509">
        <v>2.0705694887202712</v>
      </c>
      <c r="BE359" s="1509">
        <v>1.9933564621283866</v>
      </c>
      <c r="BF359" s="1509">
        <v>1.9281546706359389</v>
      </c>
      <c r="BG359" s="1509">
        <v>1.8679665562670824</v>
      </c>
      <c r="BH359" s="1509">
        <v>2.5814413310738833</v>
      </c>
      <c r="BI359" s="1509">
        <v>2.1219989943554105</v>
      </c>
      <c r="BJ359" s="1509">
        <v>2.0443061900483501</v>
      </c>
      <c r="BK359" s="1509">
        <v>1.9786486097264846</v>
      </c>
      <c r="BL359" s="1509">
        <v>1.9180766731854872</v>
      </c>
      <c r="BM359" s="1509">
        <v>2.6311676258201473</v>
      </c>
      <c r="BN359" s="1509">
        <v>2.1713654558152924</v>
      </c>
      <c r="BO359" s="1509">
        <v>2.0933368071076082</v>
      </c>
      <c r="BP359" s="1509">
        <v>2.0273913601566376</v>
      </c>
      <c r="BQ359" s="1509">
        <v>1.9665795347580519</v>
      </c>
      <c r="BR359" s="1509">
        <v>2.6794066096493649</v>
      </c>
      <c r="BS359" s="1509">
        <v>2.2193885396726807</v>
      </c>
      <c r="BT359" s="1509">
        <v>2.1411439909931671</v>
      </c>
      <c r="BU359" s="1509">
        <v>2.0750066329561259</v>
      </c>
      <c r="BV359" s="1509">
        <v>2.01400289647147</v>
      </c>
      <c r="BW359" s="1509">
        <v>2.7266620491624711</v>
      </c>
      <c r="BX359" s="1509">
        <v>2.2664760569854749</v>
      </c>
      <c r="BY359" s="1509">
        <v>2.188087574991409</v>
      </c>
      <c r="BZ359" s="1509">
        <v>2.1218302725255738</v>
      </c>
      <c r="CA359" s="1509">
        <v>2.0606826027263647</v>
      </c>
      <c r="CB359" s="1509">
        <v>2.773245799874331</v>
      </c>
      <c r="CC359" s="1509">
        <v>2.3129878410400586</v>
      </c>
      <c r="CD359" s="1509">
        <v>2.234503403502957</v>
      </c>
      <c r="CE359" s="1509">
        <v>2.1681741343798451</v>
      </c>
      <c r="CF359" s="1509">
        <v>2.1069544979233599</v>
      </c>
      <c r="CG359" s="1509">
        <v>2.8194457284140499</v>
      </c>
      <c r="CH359" s="1509">
        <v>2.3591158029225006</v>
      </c>
      <c r="CI359" s="1509">
        <v>2.2805833876138819</v>
      </c>
      <c r="CJ359" s="1509">
        <v>2.2142061407192521</v>
      </c>
      <c r="CK359" s="1509">
        <v>2.1529385264912495</v>
      </c>
      <c r="CL359" s="1509" t="s">
        <v>1890</v>
      </c>
      <c r="CM359" s="1509" t="s">
        <v>1890</v>
      </c>
      <c r="CN359" s="1509" t="s">
        <v>1890</v>
      </c>
      <c r="CO359" s="1509" t="s">
        <v>1890</v>
      </c>
      <c r="CP359" s="1510" t="s">
        <v>1890</v>
      </c>
      <c r="CQ359" s="1508" t="s">
        <v>1890</v>
      </c>
      <c r="CR359" s="1508" t="s">
        <v>1890</v>
      </c>
      <c r="CS359" s="1508" t="s">
        <v>1890</v>
      </c>
      <c r="CT359" s="1508" t="s">
        <v>1890</v>
      </c>
      <c r="CU359" s="1508" t="s">
        <v>1890</v>
      </c>
      <c r="CV359" s="1508" t="s">
        <v>1890</v>
      </c>
      <c r="CW359" s="1508" t="s">
        <v>1890</v>
      </c>
      <c r="CX359" s="1508" t="s">
        <v>1890</v>
      </c>
      <c r="CY359" s="1508" t="s">
        <v>1890</v>
      </c>
      <c r="CZ359" s="1508" t="s">
        <v>1890</v>
      </c>
      <c r="DA359" s="1508" t="s">
        <v>1890</v>
      </c>
      <c r="DB359" s="1508" t="s">
        <v>1890</v>
      </c>
      <c r="DC359" s="1508" t="s">
        <v>1890</v>
      </c>
      <c r="DD359" s="1508" t="s">
        <v>1890</v>
      </c>
      <c r="DE359" s="1508" t="s">
        <v>1890</v>
      </c>
      <c r="DF359" s="1508" t="s">
        <v>1890</v>
      </c>
      <c r="DG359" s="1508" t="s">
        <v>1890</v>
      </c>
      <c r="DH359" s="1508" t="s">
        <v>1890</v>
      </c>
      <c r="DI359" s="1508" t="s">
        <v>1890</v>
      </c>
      <c r="DJ359" s="1508" t="s">
        <v>1890</v>
      </c>
      <c r="DK359" s="1508" t="s">
        <v>1890</v>
      </c>
      <c r="DL359" s="1508" t="s">
        <v>1890</v>
      </c>
      <c r="DM359" s="1508" t="s">
        <v>1890</v>
      </c>
      <c r="DN359" s="1508" t="s">
        <v>1890</v>
      </c>
      <c r="DO359" s="1508" t="s">
        <v>1890</v>
      </c>
      <c r="DP359" s="1508" t="s">
        <v>1890</v>
      </c>
      <c r="DQ359" s="1508" t="s">
        <v>1890</v>
      </c>
      <c r="DR359" s="1508" t="s">
        <v>1890</v>
      </c>
      <c r="DS359" s="1508" t="s">
        <v>1890</v>
      </c>
      <c r="DT359" s="1233" t="s">
        <v>1890</v>
      </c>
      <c r="DU359" s="1233" t="s">
        <v>1890</v>
      </c>
      <c r="DV359" s="1233" t="s">
        <v>1890</v>
      </c>
      <c r="DW359" s="1233" t="s">
        <v>1890</v>
      </c>
      <c r="DX359" s="1233" t="s">
        <v>1890</v>
      </c>
      <c r="DY359" s="1233" t="s">
        <v>1890</v>
      </c>
    </row>
    <row r="360" spans="2:129" x14ac:dyDescent="0.25">
      <c r="B360" s="1668"/>
      <c r="C360" s="1505" t="s">
        <v>1635</v>
      </c>
      <c r="D360" s="1439" t="s">
        <v>1767</v>
      </c>
      <c r="E360" s="1267" t="s">
        <v>813</v>
      </c>
      <c r="F360" s="1438" t="s">
        <v>1890</v>
      </c>
      <c r="G360" s="1438" t="s">
        <v>1890</v>
      </c>
      <c r="H360" s="1439" t="s">
        <v>84</v>
      </c>
      <c r="I360" s="1476" t="s">
        <v>1890</v>
      </c>
      <c r="J360" s="1477" t="s">
        <v>1890</v>
      </c>
      <c r="K360" s="1477" t="s">
        <v>1890</v>
      </c>
      <c r="L360" s="1477" t="s">
        <v>1890</v>
      </c>
      <c r="M360" s="1477" t="s">
        <v>1890</v>
      </c>
      <c r="N360" s="1509" t="s">
        <v>1890</v>
      </c>
      <c r="O360" s="1509" t="s">
        <v>1890</v>
      </c>
      <c r="P360" s="1509" t="s">
        <v>1890</v>
      </c>
      <c r="Q360" s="1509" t="s">
        <v>1890</v>
      </c>
      <c r="R360" s="1509" t="s">
        <v>1890</v>
      </c>
      <c r="S360" s="1509" t="s">
        <v>1890</v>
      </c>
      <c r="T360" s="1509" t="s">
        <v>1890</v>
      </c>
      <c r="U360" s="1509" t="s">
        <v>1890</v>
      </c>
      <c r="V360" s="1509" t="s">
        <v>1890</v>
      </c>
      <c r="W360" s="1509" t="s">
        <v>1890</v>
      </c>
      <c r="X360" s="1509" t="s">
        <v>1890</v>
      </c>
      <c r="Y360" s="1509" t="s">
        <v>1890</v>
      </c>
      <c r="Z360" s="1509" t="s">
        <v>1890</v>
      </c>
      <c r="AA360" s="1509" t="s">
        <v>1890</v>
      </c>
      <c r="AB360" s="1509" t="s">
        <v>1890</v>
      </c>
      <c r="AC360" s="1509" t="s">
        <v>1890</v>
      </c>
      <c r="AD360" s="1509" t="s">
        <v>1890</v>
      </c>
      <c r="AE360" s="1509" t="s">
        <v>1890</v>
      </c>
      <c r="AF360" s="1509" t="s">
        <v>1890</v>
      </c>
      <c r="AG360" s="1509" t="s">
        <v>1890</v>
      </c>
      <c r="AH360" s="1509" t="s">
        <v>1890</v>
      </c>
      <c r="AI360" s="1509" t="s">
        <v>1890</v>
      </c>
      <c r="AJ360" s="1509" t="s">
        <v>1890</v>
      </c>
      <c r="AK360" s="1509" t="s">
        <v>1890</v>
      </c>
      <c r="AL360" s="1509" t="s">
        <v>1890</v>
      </c>
      <c r="AM360" s="1509" t="s">
        <v>1890</v>
      </c>
      <c r="AN360" s="1509" t="s">
        <v>1890</v>
      </c>
      <c r="AO360" s="1509" t="s">
        <v>1890</v>
      </c>
      <c r="AP360" s="1509" t="s">
        <v>1890</v>
      </c>
      <c r="AQ360" s="1509" t="s">
        <v>1890</v>
      </c>
      <c r="AR360" s="1509" t="s">
        <v>1890</v>
      </c>
      <c r="AS360" s="1509" t="s">
        <v>1890</v>
      </c>
      <c r="AT360" s="1509" t="s">
        <v>1890</v>
      </c>
      <c r="AU360" s="1509" t="s">
        <v>1890</v>
      </c>
      <c r="AV360" s="1509" t="s">
        <v>1890</v>
      </c>
      <c r="AW360" s="1509" t="s">
        <v>1890</v>
      </c>
      <c r="AX360" s="1509" t="s">
        <v>1890</v>
      </c>
      <c r="AY360" s="1509" t="s">
        <v>1890</v>
      </c>
      <c r="AZ360" s="1509" t="s">
        <v>1890</v>
      </c>
      <c r="BA360" s="1509" t="s">
        <v>1890</v>
      </c>
      <c r="BB360" s="1509" t="s">
        <v>1890</v>
      </c>
      <c r="BC360" s="1509" t="s">
        <v>1890</v>
      </c>
      <c r="BD360" s="1509" t="s">
        <v>1890</v>
      </c>
      <c r="BE360" s="1509" t="s">
        <v>1890</v>
      </c>
      <c r="BF360" s="1509" t="s">
        <v>1890</v>
      </c>
      <c r="BG360" s="1509" t="s">
        <v>1890</v>
      </c>
      <c r="BH360" s="1509" t="s">
        <v>1890</v>
      </c>
      <c r="BI360" s="1509" t="s">
        <v>1890</v>
      </c>
      <c r="BJ360" s="1509" t="s">
        <v>1890</v>
      </c>
      <c r="BK360" s="1509" t="s">
        <v>1890</v>
      </c>
      <c r="BL360" s="1509" t="s">
        <v>1890</v>
      </c>
      <c r="BM360" s="1509" t="s">
        <v>1890</v>
      </c>
      <c r="BN360" s="1509" t="s">
        <v>1890</v>
      </c>
      <c r="BO360" s="1509" t="s">
        <v>1890</v>
      </c>
      <c r="BP360" s="1509" t="s">
        <v>1890</v>
      </c>
      <c r="BQ360" s="1509" t="s">
        <v>1890</v>
      </c>
      <c r="BR360" s="1509" t="s">
        <v>1890</v>
      </c>
      <c r="BS360" s="1509" t="s">
        <v>1890</v>
      </c>
      <c r="BT360" s="1509" t="s">
        <v>1890</v>
      </c>
      <c r="BU360" s="1509" t="s">
        <v>1890</v>
      </c>
      <c r="BV360" s="1509" t="s">
        <v>1890</v>
      </c>
      <c r="BW360" s="1509" t="s">
        <v>1890</v>
      </c>
      <c r="BX360" s="1509" t="s">
        <v>1890</v>
      </c>
      <c r="BY360" s="1509" t="s">
        <v>1890</v>
      </c>
      <c r="BZ360" s="1509" t="s">
        <v>1890</v>
      </c>
      <c r="CA360" s="1509" t="s">
        <v>1890</v>
      </c>
      <c r="CB360" s="1509" t="s">
        <v>1890</v>
      </c>
      <c r="CC360" s="1509" t="s">
        <v>1890</v>
      </c>
      <c r="CD360" s="1509" t="s">
        <v>1890</v>
      </c>
      <c r="CE360" s="1509" t="s">
        <v>1890</v>
      </c>
      <c r="CF360" s="1509" t="s">
        <v>1890</v>
      </c>
      <c r="CG360" s="1509" t="s">
        <v>1890</v>
      </c>
      <c r="CH360" s="1509" t="s">
        <v>1890</v>
      </c>
      <c r="CI360" s="1509" t="s">
        <v>1890</v>
      </c>
      <c r="CJ360" s="1509" t="s">
        <v>1890</v>
      </c>
      <c r="CK360" s="1509" t="s">
        <v>1890</v>
      </c>
      <c r="CL360" s="1509" t="s">
        <v>1890</v>
      </c>
      <c r="CM360" s="1509" t="s">
        <v>1890</v>
      </c>
      <c r="CN360" s="1509" t="s">
        <v>1890</v>
      </c>
      <c r="CO360" s="1509" t="s">
        <v>1890</v>
      </c>
      <c r="CP360" s="1510" t="s">
        <v>1890</v>
      </c>
      <c r="CQ360" s="1508" t="s">
        <v>1890</v>
      </c>
      <c r="CR360" s="1508" t="s">
        <v>1890</v>
      </c>
      <c r="CS360" s="1508" t="s">
        <v>1890</v>
      </c>
      <c r="CT360" s="1508" t="s">
        <v>1890</v>
      </c>
      <c r="CU360" s="1508" t="s">
        <v>1890</v>
      </c>
      <c r="CV360" s="1508" t="s">
        <v>1890</v>
      </c>
      <c r="CW360" s="1508" t="s">
        <v>1890</v>
      </c>
      <c r="CX360" s="1508" t="s">
        <v>1890</v>
      </c>
      <c r="CY360" s="1508" t="s">
        <v>1890</v>
      </c>
      <c r="CZ360" s="1508" t="s">
        <v>1890</v>
      </c>
      <c r="DA360" s="1508" t="s">
        <v>1890</v>
      </c>
      <c r="DB360" s="1508" t="s">
        <v>1890</v>
      </c>
      <c r="DC360" s="1508" t="s">
        <v>1890</v>
      </c>
      <c r="DD360" s="1508" t="s">
        <v>1890</v>
      </c>
      <c r="DE360" s="1508" t="s">
        <v>1890</v>
      </c>
      <c r="DF360" s="1508" t="s">
        <v>1890</v>
      </c>
      <c r="DG360" s="1508" t="s">
        <v>1890</v>
      </c>
      <c r="DH360" s="1508" t="s">
        <v>1890</v>
      </c>
      <c r="DI360" s="1508" t="s">
        <v>1890</v>
      </c>
      <c r="DJ360" s="1508" t="s">
        <v>1890</v>
      </c>
      <c r="DK360" s="1508" t="s">
        <v>1890</v>
      </c>
      <c r="DL360" s="1508" t="s">
        <v>1890</v>
      </c>
      <c r="DM360" s="1508" t="s">
        <v>1890</v>
      </c>
      <c r="DN360" s="1508" t="s">
        <v>1890</v>
      </c>
      <c r="DO360" s="1508" t="s">
        <v>1890</v>
      </c>
      <c r="DP360" s="1508" t="s">
        <v>1890</v>
      </c>
      <c r="DQ360" s="1508" t="s">
        <v>1890</v>
      </c>
      <c r="DR360" s="1508" t="s">
        <v>1890</v>
      </c>
      <c r="DS360" s="1508" t="s">
        <v>1890</v>
      </c>
      <c r="DT360" s="1233" t="s">
        <v>1890</v>
      </c>
      <c r="DU360" s="1233" t="s">
        <v>1890</v>
      </c>
      <c r="DV360" s="1233" t="s">
        <v>1890</v>
      </c>
      <c r="DW360" s="1233" t="s">
        <v>1890</v>
      </c>
      <c r="DX360" s="1233" t="s">
        <v>1890</v>
      </c>
      <c r="DY360" s="1233" t="s">
        <v>1890</v>
      </c>
    </row>
    <row r="361" spans="2:129" x14ac:dyDescent="0.25">
      <c r="B361" s="1668"/>
      <c r="C361" s="1505" t="s">
        <v>1635</v>
      </c>
      <c r="D361" s="1439" t="s">
        <v>1767</v>
      </c>
      <c r="E361" s="1267" t="s">
        <v>831</v>
      </c>
      <c r="F361" s="1438" t="s">
        <v>1890</v>
      </c>
      <c r="G361" s="1438" t="s">
        <v>1890</v>
      </c>
      <c r="H361" s="1439" t="s">
        <v>84</v>
      </c>
      <c r="I361" s="1476" t="s">
        <v>1890</v>
      </c>
      <c r="J361" s="1477" t="s">
        <v>1890</v>
      </c>
      <c r="K361" s="1477" t="s">
        <v>1890</v>
      </c>
      <c r="L361" s="1477" t="s">
        <v>1890</v>
      </c>
      <c r="M361" s="1477" t="s">
        <v>1890</v>
      </c>
      <c r="N361" s="1509" t="s">
        <v>1890</v>
      </c>
      <c r="O361" s="1509">
        <v>3.5000000000000003E-2</v>
      </c>
      <c r="P361" s="1509">
        <v>3.5000000000000003E-2</v>
      </c>
      <c r="Q361" s="1509">
        <v>3.5000000000000003E-2</v>
      </c>
      <c r="R361" s="1509">
        <v>3.5000000000000003E-2</v>
      </c>
      <c r="S361" s="1509">
        <v>3.5000000000000003E-2</v>
      </c>
      <c r="T361" s="1509">
        <v>3.5000000000000003E-2</v>
      </c>
      <c r="U361" s="1509">
        <v>3.5000000000000003E-2</v>
      </c>
      <c r="V361" s="1509">
        <v>3.5000000000000003E-2</v>
      </c>
      <c r="W361" s="1509">
        <v>3.5000000000000003E-2</v>
      </c>
      <c r="X361" s="1509">
        <v>3.5000000000000003E-2</v>
      </c>
      <c r="Y361" s="1509">
        <v>3.5000000000000003E-2</v>
      </c>
      <c r="Z361" s="1509">
        <v>3.5000000000000003E-2</v>
      </c>
      <c r="AA361" s="1509">
        <v>3.5000000000000003E-2</v>
      </c>
      <c r="AB361" s="1509">
        <v>3.5000000000000003E-2</v>
      </c>
      <c r="AC361" s="1509">
        <v>3.5000000000000003E-2</v>
      </c>
      <c r="AD361" s="1509">
        <v>3.5000000000000003E-2</v>
      </c>
      <c r="AE361" s="1509">
        <v>3.5000000000000003E-2</v>
      </c>
      <c r="AF361" s="1509">
        <v>3.5000000000000003E-2</v>
      </c>
      <c r="AG361" s="1509">
        <v>3.5000000000000003E-2</v>
      </c>
      <c r="AH361" s="1509">
        <v>3.5000000000000003E-2</v>
      </c>
      <c r="AI361" s="1509">
        <v>3.5000000000000003E-2</v>
      </c>
      <c r="AJ361" s="1509">
        <v>3.5000000000000003E-2</v>
      </c>
      <c r="AK361" s="1509">
        <v>3.5000000000000003E-2</v>
      </c>
      <c r="AL361" s="1509">
        <v>3.5000000000000003E-2</v>
      </c>
      <c r="AM361" s="1509">
        <v>3.5000000000000003E-2</v>
      </c>
      <c r="AN361" s="1509">
        <v>3.5000000000000003E-2</v>
      </c>
      <c r="AO361" s="1509">
        <v>3.5000000000000003E-2</v>
      </c>
      <c r="AP361" s="1509">
        <v>3.5000000000000003E-2</v>
      </c>
      <c r="AQ361" s="1509">
        <v>3.5000000000000003E-2</v>
      </c>
      <c r="AR361" s="1509">
        <v>3.5000000000000003E-2</v>
      </c>
      <c r="AS361" s="1509">
        <v>0.03</v>
      </c>
      <c r="AT361" s="1509">
        <v>0.03</v>
      </c>
      <c r="AU361" s="1509">
        <v>0.03</v>
      </c>
      <c r="AV361" s="1509">
        <v>0.03</v>
      </c>
      <c r="AW361" s="1509">
        <v>0.03</v>
      </c>
      <c r="AX361" s="1509">
        <v>0.03</v>
      </c>
      <c r="AY361" s="1509">
        <v>0.03</v>
      </c>
      <c r="AZ361" s="1509">
        <v>0.03</v>
      </c>
      <c r="BA361" s="1509">
        <v>0.03</v>
      </c>
      <c r="BB361" s="1509">
        <v>0.03</v>
      </c>
      <c r="BC361" s="1509">
        <v>0.03</v>
      </c>
      <c r="BD361" s="1509">
        <v>0.03</v>
      </c>
      <c r="BE361" s="1509">
        <v>0.03</v>
      </c>
      <c r="BF361" s="1509">
        <v>0.03</v>
      </c>
      <c r="BG361" s="1509">
        <v>0.03</v>
      </c>
      <c r="BH361" s="1509">
        <v>0.03</v>
      </c>
      <c r="BI361" s="1509">
        <v>0.03</v>
      </c>
      <c r="BJ361" s="1509">
        <v>0.03</v>
      </c>
      <c r="BK361" s="1509">
        <v>0.03</v>
      </c>
      <c r="BL361" s="1509">
        <v>0.03</v>
      </c>
      <c r="BM361" s="1509">
        <v>0.03</v>
      </c>
      <c r="BN361" s="1509">
        <v>0.03</v>
      </c>
      <c r="BO361" s="1509">
        <v>0.03</v>
      </c>
      <c r="BP361" s="1509">
        <v>0.03</v>
      </c>
      <c r="BQ361" s="1509">
        <v>0.03</v>
      </c>
      <c r="BR361" s="1509">
        <v>0.03</v>
      </c>
      <c r="BS361" s="1509">
        <v>0.03</v>
      </c>
      <c r="BT361" s="1509">
        <v>0.03</v>
      </c>
      <c r="BU361" s="1509">
        <v>0.03</v>
      </c>
      <c r="BV361" s="1509">
        <v>0.03</v>
      </c>
      <c r="BW361" s="1509">
        <v>0.03</v>
      </c>
      <c r="BX361" s="1509">
        <v>0.03</v>
      </c>
      <c r="BY361" s="1509">
        <v>0.03</v>
      </c>
      <c r="BZ361" s="1509">
        <v>0.03</v>
      </c>
      <c r="CA361" s="1509">
        <v>0.03</v>
      </c>
      <c r="CB361" s="1509">
        <v>0.03</v>
      </c>
      <c r="CC361" s="1509">
        <v>0.03</v>
      </c>
      <c r="CD361" s="1509">
        <v>0.03</v>
      </c>
      <c r="CE361" s="1509">
        <v>0.03</v>
      </c>
      <c r="CF361" s="1509">
        <v>0.03</v>
      </c>
      <c r="CG361" s="1509">
        <v>0.03</v>
      </c>
      <c r="CH361" s="1509">
        <v>0.03</v>
      </c>
      <c r="CI361" s="1509">
        <v>0.03</v>
      </c>
      <c r="CJ361" s="1509">
        <v>0.03</v>
      </c>
      <c r="CK361" s="1509">
        <v>0.03</v>
      </c>
      <c r="CL361" s="1509">
        <v>2.5000000000000001E-2</v>
      </c>
      <c r="CM361" s="1509">
        <v>2.5000000000000001E-2</v>
      </c>
      <c r="CN361" s="1509">
        <v>2.5000000000000001E-2</v>
      </c>
      <c r="CO361" s="1509">
        <v>2.5000000000000001E-2</v>
      </c>
      <c r="CP361" s="1510">
        <v>2.5000000000000001E-2</v>
      </c>
      <c r="CQ361" s="1508" t="s">
        <v>1890</v>
      </c>
      <c r="CR361" s="1508" t="s">
        <v>1890</v>
      </c>
      <c r="CS361" s="1508" t="s">
        <v>1890</v>
      </c>
      <c r="CT361" s="1508" t="s">
        <v>1890</v>
      </c>
      <c r="CU361" s="1508" t="s">
        <v>1890</v>
      </c>
      <c r="CV361" s="1508" t="s">
        <v>1890</v>
      </c>
      <c r="CW361" s="1508" t="s">
        <v>1890</v>
      </c>
      <c r="CX361" s="1508" t="s">
        <v>1890</v>
      </c>
      <c r="CY361" s="1508" t="s">
        <v>1890</v>
      </c>
      <c r="CZ361" s="1508" t="s">
        <v>1890</v>
      </c>
      <c r="DA361" s="1508" t="s">
        <v>1890</v>
      </c>
      <c r="DB361" s="1508" t="s">
        <v>1890</v>
      </c>
      <c r="DC361" s="1508" t="s">
        <v>1890</v>
      </c>
      <c r="DD361" s="1508" t="s">
        <v>1890</v>
      </c>
      <c r="DE361" s="1508" t="s">
        <v>1890</v>
      </c>
      <c r="DF361" s="1508" t="s">
        <v>1890</v>
      </c>
      <c r="DG361" s="1508" t="s">
        <v>1890</v>
      </c>
      <c r="DH361" s="1508" t="s">
        <v>1890</v>
      </c>
      <c r="DI361" s="1508" t="s">
        <v>1890</v>
      </c>
      <c r="DJ361" s="1508" t="s">
        <v>1890</v>
      </c>
      <c r="DK361" s="1508" t="s">
        <v>1890</v>
      </c>
      <c r="DL361" s="1508" t="s">
        <v>1890</v>
      </c>
      <c r="DM361" s="1508" t="s">
        <v>1890</v>
      </c>
      <c r="DN361" s="1508" t="s">
        <v>1890</v>
      </c>
      <c r="DO361" s="1508" t="s">
        <v>1890</v>
      </c>
      <c r="DP361" s="1508" t="s">
        <v>1890</v>
      </c>
      <c r="DQ361" s="1508" t="s">
        <v>1890</v>
      </c>
      <c r="DR361" s="1508" t="s">
        <v>1890</v>
      </c>
      <c r="DS361" s="1508" t="s">
        <v>1890</v>
      </c>
      <c r="DT361" s="1233" t="s">
        <v>1890</v>
      </c>
      <c r="DU361" s="1233" t="s">
        <v>1890</v>
      </c>
      <c r="DV361" s="1233" t="s">
        <v>1890</v>
      </c>
      <c r="DW361" s="1233" t="s">
        <v>1890</v>
      </c>
      <c r="DX361" s="1233" t="s">
        <v>1890</v>
      </c>
      <c r="DY361" s="1233" t="s">
        <v>1890</v>
      </c>
    </row>
    <row r="362" spans="2:129" x14ac:dyDescent="0.25">
      <c r="B362" s="1668"/>
      <c r="C362" s="1505" t="s">
        <v>1635</v>
      </c>
      <c r="D362" s="1439" t="s">
        <v>1767</v>
      </c>
      <c r="E362" s="1267" t="s">
        <v>814</v>
      </c>
      <c r="F362" s="1438" t="s">
        <v>1890</v>
      </c>
      <c r="G362" s="1438" t="s">
        <v>1890</v>
      </c>
      <c r="H362" s="1439" t="s">
        <v>84</v>
      </c>
      <c r="I362" s="1476" t="s">
        <v>1890</v>
      </c>
      <c r="J362" s="1477" t="s">
        <v>1890</v>
      </c>
      <c r="K362" s="1477" t="s">
        <v>1890</v>
      </c>
      <c r="L362" s="1477" t="s">
        <v>1890</v>
      </c>
      <c r="M362" s="1477" t="s">
        <v>1890</v>
      </c>
      <c r="N362" s="1509" t="s">
        <v>1890</v>
      </c>
      <c r="O362" s="1509">
        <v>0.96618357487922713</v>
      </c>
      <c r="P362" s="1509">
        <v>0.93351070036640305</v>
      </c>
      <c r="Q362" s="1509">
        <v>0.90194270566802237</v>
      </c>
      <c r="R362" s="1509">
        <v>0.87144222769857238</v>
      </c>
      <c r="S362" s="1509">
        <v>0.84197316685852408</v>
      </c>
      <c r="T362" s="1509">
        <v>0.81350064430775282</v>
      </c>
      <c r="U362" s="1509">
        <v>0.78599096068381924</v>
      </c>
      <c r="V362" s="1509">
        <v>0.75941155621625056</v>
      </c>
      <c r="W362" s="1509">
        <v>0.73373097218961414</v>
      </c>
      <c r="X362" s="1509">
        <v>0.70891881370977217</v>
      </c>
      <c r="Y362" s="1509">
        <v>0.68494571372924851</v>
      </c>
      <c r="Z362" s="1509">
        <v>0.66178329828912907</v>
      </c>
      <c r="AA362" s="1509">
        <v>0.63940415293635666</v>
      </c>
      <c r="AB362" s="1509">
        <v>0.61778179027667313</v>
      </c>
      <c r="AC362" s="1509">
        <v>0.59689061862480497</v>
      </c>
      <c r="AD362" s="1509">
        <v>0.57670591171478747</v>
      </c>
      <c r="AE362" s="1509">
        <v>0.55720377943457733</v>
      </c>
      <c r="AF362" s="1509">
        <v>0.53836113955031628</v>
      </c>
      <c r="AG362" s="1509">
        <v>0.520155690386779</v>
      </c>
      <c r="AH362" s="1509">
        <v>0.50256588443167061</v>
      </c>
      <c r="AI362" s="1509">
        <v>0.48557090283253201</v>
      </c>
      <c r="AJ362" s="1509">
        <v>0.46915063075606961</v>
      </c>
      <c r="AK362" s="1509">
        <v>0.45328563358074364</v>
      </c>
      <c r="AL362" s="1509">
        <v>0.43795713389443836</v>
      </c>
      <c r="AM362" s="1509">
        <v>0.42314698926998878</v>
      </c>
      <c r="AN362" s="1509">
        <v>0.40883767079225974</v>
      </c>
      <c r="AO362" s="1509">
        <v>0.39501224231136212</v>
      </c>
      <c r="AP362" s="1509">
        <v>0.38165434039745133</v>
      </c>
      <c r="AQ362" s="1509">
        <v>0.36874815497338298</v>
      </c>
      <c r="AR362" s="1509">
        <v>0.35627841060230242</v>
      </c>
      <c r="AS362" s="1509">
        <v>0.3459013695167984</v>
      </c>
      <c r="AT362" s="1509">
        <v>0.33582657234640623</v>
      </c>
      <c r="AU362" s="1509">
        <v>0.32604521587029728</v>
      </c>
      <c r="AV362" s="1509">
        <v>0.31654875327213333</v>
      </c>
      <c r="AW362" s="1509">
        <v>0.30732888667197411</v>
      </c>
      <c r="AX362" s="1509">
        <v>0.29837755987570302</v>
      </c>
      <c r="AY362" s="1509">
        <v>0.28968695133563405</v>
      </c>
      <c r="AZ362" s="1509">
        <v>0.28124946731614947</v>
      </c>
      <c r="BA362" s="1509">
        <v>0.27305773525839755</v>
      </c>
      <c r="BB362" s="1509">
        <v>0.26510459733825009</v>
      </c>
      <c r="BC362" s="1509">
        <v>0.25738310421189325</v>
      </c>
      <c r="BD362" s="1509">
        <v>0.24988650894358566</v>
      </c>
      <c r="BE362" s="1509">
        <v>0.24260826111027742</v>
      </c>
      <c r="BF362" s="1509">
        <v>0.23554200107793916</v>
      </c>
      <c r="BG362" s="1509">
        <v>0.22868155444460117</v>
      </c>
      <c r="BH362" s="1509">
        <v>0.22202092664524387</v>
      </c>
      <c r="BI362" s="1509">
        <v>0.215554297713829</v>
      </c>
      <c r="BJ362" s="1509">
        <v>0.20927601719789227</v>
      </c>
      <c r="BK362" s="1509">
        <v>0.20318059922125464</v>
      </c>
      <c r="BL362" s="1509">
        <v>0.19726271769053846</v>
      </c>
      <c r="BM362" s="1509">
        <v>0.19151720164129948</v>
      </c>
      <c r="BN362" s="1509">
        <v>0.18593903071970824</v>
      </c>
      <c r="BO362" s="1509">
        <v>0.18052333079583327</v>
      </c>
      <c r="BP362" s="1509">
        <v>0.17526536970469248</v>
      </c>
      <c r="BQ362" s="1509">
        <v>0.17016055311135189</v>
      </c>
      <c r="BR362" s="1509">
        <v>0.16520442049645817</v>
      </c>
      <c r="BS362" s="1509">
        <v>0.16039264125869726</v>
      </c>
      <c r="BT362" s="1509">
        <v>0.15572101093077401</v>
      </c>
      <c r="BU362" s="1509">
        <v>0.15118544750560586</v>
      </c>
      <c r="BV362" s="1509">
        <v>0.14678198786952024</v>
      </c>
      <c r="BW362" s="1509">
        <v>0.14250678433934003</v>
      </c>
      <c r="BX362" s="1509">
        <v>0.13835610130033013</v>
      </c>
      <c r="BY362" s="1509">
        <v>0.13432631194206807</v>
      </c>
      <c r="BZ362" s="1509">
        <v>0.13041389508938647</v>
      </c>
      <c r="CA362" s="1509">
        <v>0.12661543212561796</v>
      </c>
      <c r="CB362" s="1509">
        <v>0.12292760400545433</v>
      </c>
      <c r="CC362" s="1509">
        <v>0.11934718835481004</v>
      </c>
      <c r="CD362" s="1509">
        <v>0.11587105665515537</v>
      </c>
      <c r="CE362" s="1509">
        <v>0.11249617150985959</v>
      </c>
      <c r="CF362" s="1509">
        <v>0.10921958399015494</v>
      </c>
      <c r="CG362" s="1509">
        <v>0.10603843105840287</v>
      </c>
      <c r="CH362" s="1509">
        <v>0.10294993306641054</v>
      </c>
      <c r="CI362" s="1509">
        <v>9.9951391326612168E-2</v>
      </c>
      <c r="CJ362" s="1509">
        <v>9.7040185753992411E-2</v>
      </c>
      <c r="CK362" s="1509">
        <v>9.4213772576691654E-2</v>
      </c>
      <c r="CL362" s="1509">
        <v>9.1915875684577236E-2</v>
      </c>
      <c r="CM362" s="1509">
        <v>8.9674025058124135E-2</v>
      </c>
      <c r="CN362" s="1509">
        <v>8.7486853715243049E-2</v>
      </c>
      <c r="CO362" s="1509">
        <v>8.5353028014871282E-2</v>
      </c>
      <c r="CP362" s="1510">
        <v>8.3271246843776875E-2</v>
      </c>
      <c r="CQ362" s="1508" t="s">
        <v>1890</v>
      </c>
      <c r="CR362" s="1508" t="s">
        <v>1890</v>
      </c>
      <c r="CS362" s="1508" t="s">
        <v>1890</v>
      </c>
      <c r="CT362" s="1508" t="s">
        <v>1890</v>
      </c>
      <c r="CU362" s="1508" t="s">
        <v>1890</v>
      </c>
      <c r="CV362" s="1508" t="s">
        <v>1890</v>
      </c>
      <c r="CW362" s="1508" t="s">
        <v>1890</v>
      </c>
      <c r="CX362" s="1508" t="s">
        <v>1890</v>
      </c>
      <c r="CY362" s="1508" t="s">
        <v>1890</v>
      </c>
      <c r="CZ362" s="1508" t="s">
        <v>1890</v>
      </c>
      <c r="DA362" s="1508" t="s">
        <v>1890</v>
      </c>
      <c r="DB362" s="1508" t="s">
        <v>1890</v>
      </c>
      <c r="DC362" s="1508" t="s">
        <v>1890</v>
      </c>
      <c r="DD362" s="1508" t="s">
        <v>1890</v>
      </c>
      <c r="DE362" s="1508" t="s">
        <v>1890</v>
      </c>
      <c r="DF362" s="1508" t="s">
        <v>1890</v>
      </c>
      <c r="DG362" s="1508" t="s">
        <v>1890</v>
      </c>
      <c r="DH362" s="1508" t="s">
        <v>1890</v>
      </c>
      <c r="DI362" s="1508" t="s">
        <v>1890</v>
      </c>
      <c r="DJ362" s="1508" t="s">
        <v>1890</v>
      </c>
      <c r="DK362" s="1508" t="s">
        <v>1890</v>
      </c>
      <c r="DL362" s="1508" t="s">
        <v>1890</v>
      </c>
      <c r="DM362" s="1508" t="s">
        <v>1890</v>
      </c>
      <c r="DN362" s="1508" t="s">
        <v>1890</v>
      </c>
      <c r="DO362" s="1508" t="s">
        <v>1890</v>
      </c>
      <c r="DP362" s="1508" t="s">
        <v>1890</v>
      </c>
      <c r="DQ362" s="1508" t="s">
        <v>1890</v>
      </c>
      <c r="DR362" s="1508" t="s">
        <v>1890</v>
      </c>
      <c r="DS362" s="1508" t="s">
        <v>1890</v>
      </c>
      <c r="DT362" s="1233" t="s">
        <v>1890</v>
      </c>
      <c r="DU362" s="1233" t="s">
        <v>1890</v>
      </c>
      <c r="DV362" s="1233" t="s">
        <v>1890</v>
      </c>
      <c r="DW362" s="1233" t="s">
        <v>1890</v>
      </c>
      <c r="DX362" s="1233" t="s">
        <v>1890</v>
      </c>
      <c r="DY362" s="1233" t="s">
        <v>1890</v>
      </c>
    </row>
    <row r="363" spans="2:129" x14ac:dyDescent="0.25">
      <c r="B363" s="1668"/>
      <c r="C363" s="1505" t="s">
        <v>1635</v>
      </c>
      <c r="D363" s="1439" t="s">
        <v>1767</v>
      </c>
      <c r="E363" s="1267" t="s">
        <v>815</v>
      </c>
      <c r="F363" s="1438" t="s">
        <v>816</v>
      </c>
      <c r="G363" s="1438" t="s">
        <v>1890</v>
      </c>
      <c r="H363" s="1439" t="s">
        <v>817</v>
      </c>
      <c r="I363" s="1476" t="s">
        <v>1890</v>
      </c>
      <c r="J363" s="1477" t="s">
        <v>1890</v>
      </c>
      <c r="K363" s="1477" t="s">
        <v>1890</v>
      </c>
      <c r="L363" s="1477" t="s">
        <v>1890</v>
      </c>
      <c r="M363" s="1477" t="s">
        <v>1890</v>
      </c>
      <c r="N363" s="1509" t="s">
        <v>1890</v>
      </c>
      <c r="O363" s="1509" t="s">
        <v>1890</v>
      </c>
      <c r="P363" s="1509" t="s">
        <v>1890</v>
      </c>
      <c r="Q363" s="1509" t="s">
        <v>1890</v>
      </c>
      <c r="R363" s="1509" t="s">
        <v>1890</v>
      </c>
      <c r="S363" s="1509" t="s">
        <v>1890</v>
      </c>
      <c r="T363" s="1509" t="s">
        <v>1890</v>
      </c>
      <c r="U363" s="1509" t="s">
        <v>1890</v>
      </c>
      <c r="V363" s="1509" t="s">
        <v>1890</v>
      </c>
      <c r="W363" s="1509" t="s">
        <v>1890</v>
      </c>
      <c r="X363" s="1509" t="s">
        <v>1890</v>
      </c>
      <c r="Y363" s="1509" t="s">
        <v>1890</v>
      </c>
      <c r="Z363" s="1509" t="s">
        <v>1890</v>
      </c>
      <c r="AA363" s="1509" t="s">
        <v>1890</v>
      </c>
      <c r="AB363" s="1509" t="s">
        <v>1890</v>
      </c>
      <c r="AC363" s="1509" t="s">
        <v>1890</v>
      </c>
      <c r="AD363" s="1509" t="s">
        <v>1890</v>
      </c>
      <c r="AE363" s="1509" t="s">
        <v>1890</v>
      </c>
      <c r="AF363" s="1509" t="s">
        <v>1890</v>
      </c>
      <c r="AG363" s="1509" t="s">
        <v>1890</v>
      </c>
      <c r="AH363" s="1509" t="s">
        <v>1890</v>
      </c>
      <c r="AI363" s="1509" t="s">
        <v>1890</v>
      </c>
      <c r="AJ363" s="1509" t="s">
        <v>1890</v>
      </c>
      <c r="AK363" s="1509" t="s">
        <v>1890</v>
      </c>
      <c r="AL363" s="1509" t="s">
        <v>1890</v>
      </c>
      <c r="AM363" s="1509" t="s">
        <v>1890</v>
      </c>
      <c r="AN363" s="1509" t="s">
        <v>1890</v>
      </c>
      <c r="AO363" s="1509" t="s">
        <v>1890</v>
      </c>
      <c r="AP363" s="1509" t="s">
        <v>1890</v>
      </c>
      <c r="AQ363" s="1509" t="s">
        <v>1890</v>
      </c>
      <c r="AR363" s="1509" t="s">
        <v>1890</v>
      </c>
      <c r="AS363" s="1509" t="s">
        <v>1890</v>
      </c>
      <c r="AT363" s="1509" t="s">
        <v>1890</v>
      </c>
      <c r="AU363" s="1509" t="s">
        <v>1890</v>
      </c>
      <c r="AV363" s="1509" t="s">
        <v>1890</v>
      </c>
      <c r="AW363" s="1509" t="s">
        <v>1890</v>
      </c>
      <c r="AX363" s="1509" t="s">
        <v>1890</v>
      </c>
      <c r="AY363" s="1509" t="s">
        <v>1890</v>
      </c>
      <c r="AZ363" s="1509" t="s">
        <v>1890</v>
      </c>
      <c r="BA363" s="1509" t="s">
        <v>1890</v>
      </c>
      <c r="BB363" s="1509" t="s">
        <v>1890</v>
      </c>
      <c r="BC363" s="1509" t="s">
        <v>1890</v>
      </c>
      <c r="BD363" s="1509" t="s">
        <v>1890</v>
      </c>
      <c r="BE363" s="1509" t="s">
        <v>1890</v>
      </c>
      <c r="BF363" s="1509" t="s">
        <v>1890</v>
      </c>
      <c r="BG363" s="1509" t="s">
        <v>1890</v>
      </c>
      <c r="BH363" s="1509" t="s">
        <v>1890</v>
      </c>
      <c r="BI363" s="1509" t="s">
        <v>1890</v>
      </c>
      <c r="BJ363" s="1509" t="s">
        <v>1890</v>
      </c>
      <c r="BK363" s="1509" t="s">
        <v>1890</v>
      </c>
      <c r="BL363" s="1509" t="s">
        <v>1890</v>
      </c>
      <c r="BM363" s="1509" t="s">
        <v>1890</v>
      </c>
      <c r="BN363" s="1509" t="s">
        <v>1890</v>
      </c>
      <c r="BO363" s="1509" t="s">
        <v>1890</v>
      </c>
      <c r="BP363" s="1509" t="s">
        <v>1890</v>
      </c>
      <c r="BQ363" s="1509" t="s">
        <v>1890</v>
      </c>
      <c r="BR363" s="1509" t="s">
        <v>1890</v>
      </c>
      <c r="BS363" s="1509" t="s">
        <v>1890</v>
      </c>
      <c r="BT363" s="1509" t="s">
        <v>1890</v>
      </c>
      <c r="BU363" s="1509" t="s">
        <v>1890</v>
      </c>
      <c r="BV363" s="1509" t="s">
        <v>1890</v>
      </c>
      <c r="BW363" s="1509" t="s">
        <v>1890</v>
      </c>
      <c r="BX363" s="1509" t="s">
        <v>1890</v>
      </c>
      <c r="BY363" s="1509" t="s">
        <v>1890</v>
      </c>
      <c r="BZ363" s="1509" t="s">
        <v>1890</v>
      </c>
      <c r="CA363" s="1509" t="s">
        <v>1890</v>
      </c>
      <c r="CB363" s="1509" t="s">
        <v>1890</v>
      </c>
      <c r="CC363" s="1509" t="s">
        <v>1890</v>
      </c>
      <c r="CD363" s="1509" t="s">
        <v>1890</v>
      </c>
      <c r="CE363" s="1509" t="s">
        <v>1890</v>
      </c>
      <c r="CF363" s="1509" t="s">
        <v>1890</v>
      </c>
      <c r="CG363" s="1509" t="s">
        <v>1890</v>
      </c>
      <c r="CH363" s="1509" t="s">
        <v>1890</v>
      </c>
      <c r="CI363" s="1509" t="s">
        <v>1890</v>
      </c>
      <c r="CJ363" s="1509" t="s">
        <v>1890</v>
      </c>
      <c r="CK363" s="1509" t="s">
        <v>1890</v>
      </c>
      <c r="CL363" s="1509" t="s">
        <v>1890</v>
      </c>
      <c r="CM363" s="1509" t="s">
        <v>1890</v>
      </c>
      <c r="CN363" s="1509" t="s">
        <v>1890</v>
      </c>
      <c r="CO363" s="1509" t="s">
        <v>1890</v>
      </c>
      <c r="CP363" s="1510" t="s">
        <v>1890</v>
      </c>
      <c r="CQ363" s="1508" t="s">
        <v>1890</v>
      </c>
      <c r="CR363" s="1508" t="s">
        <v>1890</v>
      </c>
      <c r="CS363" s="1508" t="s">
        <v>1890</v>
      </c>
      <c r="CT363" s="1508" t="s">
        <v>1890</v>
      </c>
      <c r="CU363" s="1508" t="s">
        <v>1890</v>
      </c>
      <c r="CV363" s="1508" t="s">
        <v>1890</v>
      </c>
      <c r="CW363" s="1508" t="s">
        <v>1890</v>
      </c>
      <c r="CX363" s="1508" t="s">
        <v>1890</v>
      </c>
      <c r="CY363" s="1508" t="s">
        <v>1890</v>
      </c>
      <c r="CZ363" s="1508" t="s">
        <v>1890</v>
      </c>
      <c r="DA363" s="1508" t="s">
        <v>1890</v>
      </c>
      <c r="DB363" s="1508" t="s">
        <v>1890</v>
      </c>
      <c r="DC363" s="1508" t="s">
        <v>1890</v>
      </c>
      <c r="DD363" s="1508" t="s">
        <v>1890</v>
      </c>
      <c r="DE363" s="1508" t="s">
        <v>1890</v>
      </c>
      <c r="DF363" s="1508" t="s">
        <v>1890</v>
      </c>
      <c r="DG363" s="1508" t="s">
        <v>1890</v>
      </c>
      <c r="DH363" s="1508" t="s">
        <v>1890</v>
      </c>
      <c r="DI363" s="1508" t="s">
        <v>1890</v>
      </c>
      <c r="DJ363" s="1508" t="s">
        <v>1890</v>
      </c>
      <c r="DK363" s="1508" t="s">
        <v>1890</v>
      </c>
      <c r="DL363" s="1508" t="s">
        <v>1890</v>
      </c>
      <c r="DM363" s="1508" t="s">
        <v>1890</v>
      </c>
      <c r="DN363" s="1508" t="s">
        <v>1890</v>
      </c>
      <c r="DO363" s="1508" t="s">
        <v>1890</v>
      </c>
      <c r="DP363" s="1508" t="s">
        <v>1890</v>
      </c>
      <c r="DQ363" s="1508" t="s">
        <v>1890</v>
      </c>
      <c r="DR363" s="1508" t="s">
        <v>1890</v>
      </c>
      <c r="DS363" s="1508" t="s">
        <v>1890</v>
      </c>
      <c r="DT363" s="1233" t="s">
        <v>1890</v>
      </c>
      <c r="DU363" s="1233" t="s">
        <v>1890</v>
      </c>
      <c r="DV363" s="1233" t="s">
        <v>1890</v>
      </c>
      <c r="DW363" s="1233" t="s">
        <v>1890</v>
      </c>
      <c r="DX363" s="1233" t="s">
        <v>1890</v>
      </c>
      <c r="DY363" s="1233" t="s">
        <v>1890</v>
      </c>
    </row>
    <row r="364" spans="2:129" x14ac:dyDescent="0.25">
      <c r="B364" s="1668"/>
      <c r="C364" s="1505" t="s">
        <v>1635</v>
      </c>
      <c r="D364" s="1439" t="s">
        <v>1767</v>
      </c>
      <c r="E364" s="1267" t="s">
        <v>815</v>
      </c>
      <c r="F364" s="1438" t="s">
        <v>818</v>
      </c>
      <c r="G364" s="1438" t="s">
        <v>1890</v>
      </c>
      <c r="H364" s="1439" t="s">
        <v>817</v>
      </c>
      <c r="I364" s="1476" t="s">
        <v>1890</v>
      </c>
      <c r="J364" s="1477" t="s">
        <v>1890</v>
      </c>
      <c r="K364" s="1477" t="s">
        <v>1890</v>
      </c>
      <c r="L364" s="1477" t="s">
        <v>1890</v>
      </c>
      <c r="M364" s="1477" t="s">
        <v>1890</v>
      </c>
      <c r="N364" s="1509" t="s">
        <v>1890</v>
      </c>
      <c r="O364" s="1509" t="s">
        <v>1890</v>
      </c>
      <c r="P364" s="1509" t="s">
        <v>1890</v>
      </c>
      <c r="Q364" s="1509" t="s">
        <v>1890</v>
      </c>
      <c r="R364" s="1509" t="s">
        <v>1890</v>
      </c>
      <c r="S364" s="1509" t="s">
        <v>1890</v>
      </c>
      <c r="T364" s="1509" t="s">
        <v>1890</v>
      </c>
      <c r="U364" s="1509" t="s">
        <v>1890</v>
      </c>
      <c r="V364" s="1509" t="s">
        <v>1890</v>
      </c>
      <c r="W364" s="1509" t="s">
        <v>1890</v>
      </c>
      <c r="X364" s="1509" t="s">
        <v>1890</v>
      </c>
      <c r="Y364" s="1509" t="s">
        <v>1890</v>
      </c>
      <c r="Z364" s="1509" t="s">
        <v>1890</v>
      </c>
      <c r="AA364" s="1509" t="s">
        <v>1890</v>
      </c>
      <c r="AB364" s="1509" t="s">
        <v>1890</v>
      </c>
      <c r="AC364" s="1509" t="s">
        <v>1890</v>
      </c>
      <c r="AD364" s="1509" t="s">
        <v>1890</v>
      </c>
      <c r="AE364" s="1509" t="s">
        <v>1890</v>
      </c>
      <c r="AF364" s="1509" t="s">
        <v>1890</v>
      </c>
      <c r="AG364" s="1509" t="s">
        <v>1890</v>
      </c>
      <c r="AH364" s="1509" t="s">
        <v>1890</v>
      </c>
      <c r="AI364" s="1509" t="s">
        <v>1890</v>
      </c>
      <c r="AJ364" s="1509" t="s">
        <v>1890</v>
      </c>
      <c r="AK364" s="1509" t="s">
        <v>1890</v>
      </c>
      <c r="AL364" s="1509" t="s">
        <v>1890</v>
      </c>
      <c r="AM364" s="1509" t="s">
        <v>1890</v>
      </c>
      <c r="AN364" s="1509" t="s">
        <v>1890</v>
      </c>
      <c r="AO364" s="1509" t="s">
        <v>1890</v>
      </c>
      <c r="AP364" s="1509" t="s">
        <v>1890</v>
      </c>
      <c r="AQ364" s="1509" t="s">
        <v>1890</v>
      </c>
      <c r="AR364" s="1509" t="s">
        <v>1890</v>
      </c>
      <c r="AS364" s="1509" t="s">
        <v>1890</v>
      </c>
      <c r="AT364" s="1509" t="s">
        <v>1890</v>
      </c>
      <c r="AU364" s="1509" t="s">
        <v>1890</v>
      </c>
      <c r="AV364" s="1509" t="s">
        <v>1890</v>
      </c>
      <c r="AW364" s="1509" t="s">
        <v>1890</v>
      </c>
      <c r="AX364" s="1509" t="s">
        <v>1890</v>
      </c>
      <c r="AY364" s="1509" t="s">
        <v>1890</v>
      </c>
      <c r="AZ364" s="1509" t="s">
        <v>1890</v>
      </c>
      <c r="BA364" s="1509" t="s">
        <v>1890</v>
      </c>
      <c r="BB364" s="1509" t="s">
        <v>1890</v>
      </c>
      <c r="BC364" s="1509" t="s">
        <v>1890</v>
      </c>
      <c r="BD364" s="1509" t="s">
        <v>1890</v>
      </c>
      <c r="BE364" s="1509" t="s">
        <v>1890</v>
      </c>
      <c r="BF364" s="1509" t="s">
        <v>1890</v>
      </c>
      <c r="BG364" s="1509" t="s">
        <v>1890</v>
      </c>
      <c r="BH364" s="1509" t="s">
        <v>1890</v>
      </c>
      <c r="BI364" s="1509" t="s">
        <v>1890</v>
      </c>
      <c r="BJ364" s="1509" t="s">
        <v>1890</v>
      </c>
      <c r="BK364" s="1509" t="s">
        <v>1890</v>
      </c>
      <c r="BL364" s="1509" t="s">
        <v>1890</v>
      </c>
      <c r="BM364" s="1509" t="s">
        <v>1890</v>
      </c>
      <c r="BN364" s="1509" t="s">
        <v>1890</v>
      </c>
      <c r="BO364" s="1509" t="s">
        <v>1890</v>
      </c>
      <c r="BP364" s="1509" t="s">
        <v>1890</v>
      </c>
      <c r="BQ364" s="1509" t="s">
        <v>1890</v>
      </c>
      <c r="BR364" s="1509" t="s">
        <v>1890</v>
      </c>
      <c r="BS364" s="1509" t="s">
        <v>1890</v>
      </c>
      <c r="BT364" s="1509" t="s">
        <v>1890</v>
      </c>
      <c r="BU364" s="1509" t="s">
        <v>1890</v>
      </c>
      <c r="BV364" s="1509" t="s">
        <v>1890</v>
      </c>
      <c r="BW364" s="1509" t="s">
        <v>1890</v>
      </c>
      <c r="BX364" s="1509" t="s">
        <v>1890</v>
      </c>
      <c r="BY364" s="1509" t="s">
        <v>1890</v>
      </c>
      <c r="BZ364" s="1509" t="s">
        <v>1890</v>
      </c>
      <c r="CA364" s="1509" t="s">
        <v>1890</v>
      </c>
      <c r="CB364" s="1509" t="s">
        <v>1890</v>
      </c>
      <c r="CC364" s="1509" t="s">
        <v>1890</v>
      </c>
      <c r="CD364" s="1509" t="s">
        <v>1890</v>
      </c>
      <c r="CE364" s="1509" t="s">
        <v>1890</v>
      </c>
      <c r="CF364" s="1509" t="s">
        <v>1890</v>
      </c>
      <c r="CG364" s="1509" t="s">
        <v>1890</v>
      </c>
      <c r="CH364" s="1509" t="s">
        <v>1890</v>
      </c>
      <c r="CI364" s="1509" t="s">
        <v>1890</v>
      </c>
      <c r="CJ364" s="1509" t="s">
        <v>1890</v>
      </c>
      <c r="CK364" s="1509" t="s">
        <v>1890</v>
      </c>
      <c r="CL364" s="1509" t="s">
        <v>1890</v>
      </c>
      <c r="CM364" s="1509" t="s">
        <v>1890</v>
      </c>
      <c r="CN364" s="1509" t="s">
        <v>1890</v>
      </c>
      <c r="CO364" s="1509" t="s">
        <v>1890</v>
      </c>
      <c r="CP364" s="1510" t="s">
        <v>1890</v>
      </c>
      <c r="CQ364" s="1508" t="s">
        <v>1890</v>
      </c>
      <c r="CR364" s="1508" t="s">
        <v>1890</v>
      </c>
      <c r="CS364" s="1508" t="s">
        <v>1890</v>
      </c>
      <c r="CT364" s="1508" t="s">
        <v>1890</v>
      </c>
      <c r="CU364" s="1508" t="s">
        <v>1890</v>
      </c>
      <c r="CV364" s="1508" t="s">
        <v>1890</v>
      </c>
      <c r="CW364" s="1508" t="s">
        <v>1890</v>
      </c>
      <c r="CX364" s="1508" t="s">
        <v>1890</v>
      </c>
      <c r="CY364" s="1508" t="s">
        <v>1890</v>
      </c>
      <c r="CZ364" s="1508" t="s">
        <v>1890</v>
      </c>
      <c r="DA364" s="1508" t="s">
        <v>1890</v>
      </c>
      <c r="DB364" s="1508" t="s">
        <v>1890</v>
      </c>
      <c r="DC364" s="1508" t="s">
        <v>1890</v>
      </c>
      <c r="DD364" s="1508" t="s">
        <v>1890</v>
      </c>
      <c r="DE364" s="1508" t="s">
        <v>1890</v>
      </c>
      <c r="DF364" s="1508" t="s">
        <v>1890</v>
      </c>
      <c r="DG364" s="1508" t="s">
        <v>1890</v>
      </c>
      <c r="DH364" s="1508" t="s">
        <v>1890</v>
      </c>
      <c r="DI364" s="1508" t="s">
        <v>1890</v>
      </c>
      <c r="DJ364" s="1508" t="s">
        <v>1890</v>
      </c>
      <c r="DK364" s="1508" t="s">
        <v>1890</v>
      </c>
      <c r="DL364" s="1508" t="s">
        <v>1890</v>
      </c>
      <c r="DM364" s="1508" t="s">
        <v>1890</v>
      </c>
      <c r="DN364" s="1508" t="s">
        <v>1890</v>
      </c>
      <c r="DO364" s="1508" t="s">
        <v>1890</v>
      </c>
      <c r="DP364" s="1508" t="s">
        <v>1890</v>
      </c>
      <c r="DQ364" s="1508" t="s">
        <v>1890</v>
      </c>
      <c r="DR364" s="1508" t="s">
        <v>1890</v>
      </c>
      <c r="DS364" s="1508" t="s">
        <v>1890</v>
      </c>
      <c r="DT364" s="1233" t="s">
        <v>1890</v>
      </c>
      <c r="DU364" s="1233" t="s">
        <v>1890</v>
      </c>
      <c r="DV364" s="1233" t="s">
        <v>1890</v>
      </c>
      <c r="DW364" s="1233" t="s">
        <v>1890</v>
      </c>
      <c r="DX364" s="1233" t="s">
        <v>1890</v>
      </c>
      <c r="DY364" s="1233" t="s">
        <v>1890</v>
      </c>
    </row>
    <row r="365" spans="2:129" ht="14.4" thickBot="1" x14ac:dyDescent="0.3">
      <c r="B365" s="1668"/>
      <c r="C365" s="1505" t="s">
        <v>1635</v>
      </c>
      <c r="D365" s="1439" t="s">
        <v>1767</v>
      </c>
      <c r="E365" s="1267" t="s">
        <v>819</v>
      </c>
      <c r="F365" s="1438" t="s">
        <v>1890</v>
      </c>
      <c r="G365" s="1438" t="s">
        <v>1890</v>
      </c>
      <c r="H365" s="1439" t="s">
        <v>84</v>
      </c>
      <c r="I365" s="1476" t="s">
        <v>1890</v>
      </c>
      <c r="J365" s="1477" t="s">
        <v>1890</v>
      </c>
      <c r="K365" s="1477" t="s">
        <v>1890</v>
      </c>
      <c r="L365" s="1477" t="s">
        <v>1890</v>
      </c>
      <c r="M365" s="1477" t="s">
        <v>1890</v>
      </c>
      <c r="N365" s="1509" t="s">
        <v>1890</v>
      </c>
      <c r="O365" s="1509">
        <v>0.38690222660877138</v>
      </c>
      <c r="P365" s="1509">
        <v>0.348289551471478</v>
      </c>
      <c r="Q365" s="1509">
        <v>0.31374994017911462</v>
      </c>
      <c r="R365" s="1509">
        <v>0.28286225861610587</v>
      </c>
      <c r="S365" s="1509">
        <v>0.25523985791621412</v>
      </c>
      <c r="T365" s="1509">
        <v>0.856468843173531</v>
      </c>
      <c r="U365" s="1509">
        <v>0.79166268363244097</v>
      </c>
      <c r="V365" s="1509">
        <v>0.73291987971965789</v>
      </c>
      <c r="W365" s="1509">
        <v>0.67963850155537797</v>
      </c>
      <c r="X365" s="1509">
        <v>0.63126534161384362</v>
      </c>
      <c r="Y365" s="1509">
        <v>1.1143178100763012</v>
      </c>
      <c r="Z365" s="1509">
        <v>1.0383598699523824</v>
      </c>
      <c r="AA365" s="1509">
        <v>0.96911788133956089</v>
      </c>
      <c r="AB365" s="1509">
        <v>0.90592053096048453</v>
      </c>
      <c r="AC365" s="1509">
        <v>0.84816584196972955</v>
      </c>
      <c r="AD365" s="1509">
        <v>1.2390560616635</v>
      </c>
      <c r="AE365" s="1509">
        <v>0.95471045026993562</v>
      </c>
      <c r="AF365" s="1509">
        <v>0.88960934409340375</v>
      </c>
      <c r="AG365" s="1509">
        <v>0.83029008674147664</v>
      </c>
      <c r="AH365" s="1509">
        <v>0.77613552573802047</v>
      </c>
      <c r="AI365" s="1509">
        <v>1.1002691144610628</v>
      </c>
      <c r="AJ365" s="1509">
        <v>0.85081182373094744</v>
      </c>
      <c r="AK365" s="1509">
        <v>0.78975930804251215</v>
      </c>
      <c r="AL365" s="1509">
        <v>0.73690277954820937</v>
      </c>
      <c r="AM365" s="1509">
        <v>0.68866691735168239</v>
      </c>
      <c r="AN365" s="1509">
        <v>0.95898650344376424</v>
      </c>
      <c r="AO365" s="1509">
        <v>0.7467773231580358</v>
      </c>
      <c r="AP365" s="1509">
        <v>0.69338283903737086</v>
      </c>
      <c r="AQ365" s="1509">
        <v>0.64706856889657149</v>
      </c>
      <c r="AR365" s="1509">
        <v>0.60479454418109213</v>
      </c>
      <c r="AS365" s="1509">
        <v>0.83491701871105384</v>
      </c>
      <c r="AT365" s="1509">
        <v>0.65715199321557027</v>
      </c>
      <c r="AU365" s="1509">
        <v>0.61343113704457652</v>
      </c>
      <c r="AV365" s="1509">
        <v>0.57545622054639967</v>
      </c>
      <c r="AW365" s="1509">
        <v>0.54066965213729656</v>
      </c>
      <c r="AX365" s="1509">
        <v>0.7382363194178384</v>
      </c>
      <c r="AY365" s="1509">
        <v>0.58402205055341383</v>
      </c>
      <c r="AZ365" s="1509">
        <v>0.54549798280782102</v>
      </c>
      <c r="BA365" s="1509">
        <v>0.51198924834957693</v>
      </c>
      <c r="BB365" s="1509">
        <v>0.48127978341840827</v>
      </c>
      <c r="BC365" s="1509">
        <v>0.65104646197879246</v>
      </c>
      <c r="BD365" s="1509">
        <v>0.5174073810614136</v>
      </c>
      <c r="BE365" s="1509">
        <v>0.48360474504990242</v>
      </c>
      <c r="BF365" s="1509">
        <v>0.45416140950936373</v>
      </c>
      <c r="BG365" s="1509">
        <v>0.42716949573768498</v>
      </c>
      <c r="BH365" s="1509">
        <v>0.57313399640535534</v>
      </c>
      <c r="BI365" s="1509">
        <v>0.45740600297773193</v>
      </c>
      <c r="BJ365" s="1509">
        <v>0.42782425738631613</v>
      </c>
      <c r="BK365" s="1509">
        <v>0.40202301017252956</v>
      </c>
      <c r="BL365" s="1509">
        <v>0.37836501729139599</v>
      </c>
      <c r="BM365" s="1509">
        <v>0.50391386074625633</v>
      </c>
      <c r="BN365" s="1509">
        <v>0.40374158819255296</v>
      </c>
      <c r="BO365" s="1509">
        <v>0.37789613289658019</v>
      </c>
      <c r="BP365" s="1509">
        <v>0.35533149627395244</v>
      </c>
      <c r="BQ365" s="1509">
        <v>0.33463426137189517</v>
      </c>
      <c r="BR365" s="1509">
        <v>0.44264981622150307</v>
      </c>
      <c r="BS365" s="1509">
        <v>0.35597358985738425</v>
      </c>
      <c r="BT365" s="1509">
        <v>0.33342110682580806</v>
      </c>
      <c r="BU365" s="1509">
        <v>0.31371080638057236</v>
      </c>
      <c r="BV365" s="1509">
        <v>0.29561934871905393</v>
      </c>
      <c r="BW365" s="1509">
        <v>0.38856784060625921</v>
      </c>
      <c r="BX365" s="1509">
        <v>0.3135807909350552</v>
      </c>
      <c r="BY365" s="1509">
        <v>0.29391773415485928</v>
      </c>
      <c r="BZ365" s="1509">
        <v>0.27671615055863447</v>
      </c>
      <c r="CA365" s="1509">
        <v>0.26091421821794181</v>
      </c>
      <c r="CB365" s="1509">
        <v>0.3409084614967412</v>
      </c>
      <c r="CC365" s="1509">
        <v>0.27604859552699329</v>
      </c>
      <c r="CD365" s="1509">
        <v>0.25891427046342863</v>
      </c>
      <c r="CE365" s="1509">
        <v>0.24391128928443639</v>
      </c>
      <c r="CF365" s="1509">
        <v>0.23012069374937513</v>
      </c>
      <c r="CG365" s="1509">
        <v>0.29896960149534169</v>
      </c>
      <c r="CH365" s="1509">
        <v>0.24287081400678279</v>
      </c>
      <c r="CI365" s="1509">
        <v>0.22794748262836595</v>
      </c>
      <c r="CJ365" s="1509">
        <v>0.21486697519302689</v>
      </c>
      <c r="CK365" s="1509">
        <v>0.20283646070644423</v>
      </c>
      <c r="CL365" s="1509" t="s">
        <v>1890</v>
      </c>
      <c r="CM365" s="1509" t="s">
        <v>1890</v>
      </c>
      <c r="CN365" s="1509" t="s">
        <v>1890</v>
      </c>
      <c r="CO365" s="1509" t="s">
        <v>1890</v>
      </c>
      <c r="CP365" s="1510" t="s">
        <v>1890</v>
      </c>
      <c r="CQ365" s="1508" t="s">
        <v>1890</v>
      </c>
      <c r="CR365" s="1508" t="s">
        <v>1890</v>
      </c>
      <c r="CS365" s="1508" t="s">
        <v>1890</v>
      </c>
      <c r="CT365" s="1508" t="s">
        <v>1890</v>
      </c>
      <c r="CU365" s="1508" t="s">
        <v>1890</v>
      </c>
      <c r="CV365" s="1508" t="s">
        <v>1890</v>
      </c>
      <c r="CW365" s="1508" t="s">
        <v>1890</v>
      </c>
      <c r="CX365" s="1508" t="s">
        <v>1890</v>
      </c>
      <c r="CY365" s="1508" t="s">
        <v>1890</v>
      </c>
      <c r="CZ365" s="1508" t="s">
        <v>1890</v>
      </c>
      <c r="DA365" s="1508" t="s">
        <v>1890</v>
      </c>
      <c r="DB365" s="1508" t="s">
        <v>1890</v>
      </c>
      <c r="DC365" s="1508" t="s">
        <v>1890</v>
      </c>
      <c r="DD365" s="1508" t="s">
        <v>1890</v>
      </c>
      <c r="DE365" s="1508" t="s">
        <v>1890</v>
      </c>
      <c r="DF365" s="1508" t="s">
        <v>1890</v>
      </c>
      <c r="DG365" s="1508" t="s">
        <v>1890</v>
      </c>
      <c r="DH365" s="1508" t="s">
        <v>1890</v>
      </c>
      <c r="DI365" s="1508" t="s">
        <v>1890</v>
      </c>
      <c r="DJ365" s="1508" t="s">
        <v>1890</v>
      </c>
      <c r="DK365" s="1508" t="s">
        <v>1890</v>
      </c>
      <c r="DL365" s="1508" t="s">
        <v>1890</v>
      </c>
      <c r="DM365" s="1508" t="s">
        <v>1890</v>
      </c>
      <c r="DN365" s="1508" t="s">
        <v>1890</v>
      </c>
      <c r="DO365" s="1508" t="s">
        <v>1890</v>
      </c>
      <c r="DP365" s="1508" t="s">
        <v>1890</v>
      </c>
      <c r="DQ365" s="1508" t="s">
        <v>1890</v>
      </c>
      <c r="DR365" s="1508" t="s">
        <v>1890</v>
      </c>
      <c r="DS365" s="1508" t="s">
        <v>1890</v>
      </c>
      <c r="DT365" s="1233" t="s">
        <v>1890</v>
      </c>
      <c r="DU365" s="1233" t="s">
        <v>1890</v>
      </c>
      <c r="DV365" s="1233" t="s">
        <v>1890</v>
      </c>
      <c r="DW365" s="1233" t="s">
        <v>1890</v>
      </c>
      <c r="DX365" s="1233" t="s">
        <v>1890</v>
      </c>
      <c r="DY365" s="1233" t="s">
        <v>1890</v>
      </c>
    </row>
    <row r="366" spans="2:129" ht="14.4" thickBot="1" x14ac:dyDescent="0.3">
      <c r="B366" s="1668"/>
      <c r="C366" s="1505" t="s">
        <v>1635</v>
      </c>
      <c r="D366" s="1439" t="s">
        <v>1767</v>
      </c>
      <c r="E366" s="1267" t="s">
        <v>820</v>
      </c>
      <c r="F366" s="1438" t="s">
        <v>1890</v>
      </c>
      <c r="G366" s="1438" t="s">
        <v>1890</v>
      </c>
      <c r="H366" s="1439" t="s">
        <v>84</v>
      </c>
      <c r="I366" s="1655">
        <f>IF(SUM(N365:CP365)&lt;&gt;0,SUM(N365:CP365),"")</f>
        <v>41.304878779424271</v>
      </c>
      <c r="J366" s="1656"/>
      <c r="K366" s="1656"/>
      <c r="L366" s="1656"/>
      <c r="M366" s="1657"/>
      <c r="N366" s="1509" t="s">
        <v>1890</v>
      </c>
      <c r="O366" s="1509" t="s">
        <v>1890</v>
      </c>
      <c r="P366" s="1509" t="s">
        <v>1890</v>
      </c>
      <c r="Q366" s="1509" t="s">
        <v>1890</v>
      </c>
      <c r="R366" s="1509" t="s">
        <v>1890</v>
      </c>
      <c r="S366" s="1509" t="s">
        <v>1890</v>
      </c>
      <c r="T366" s="1509" t="s">
        <v>1890</v>
      </c>
      <c r="U366" s="1509" t="s">
        <v>1890</v>
      </c>
      <c r="V366" s="1509" t="s">
        <v>1890</v>
      </c>
      <c r="W366" s="1509" t="s">
        <v>1890</v>
      </c>
      <c r="X366" s="1509" t="s">
        <v>1890</v>
      </c>
      <c r="Y366" s="1509" t="s">
        <v>1890</v>
      </c>
      <c r="Z366" s="1509" t="s">
        <v>1890</v>
      </c>
      <c r="AA366" s="1509" t="s">
        <v>1890</v>
      </c>
      <c r="AB366" s="1509" t="s">
        <v>1890</v>
      </c>
      <c r="AC366" s="1509" t="s">
        <v>1890</v>
      </c>
      <c r="AD366" s="1509" t="s">
        <v>1890</v>
      </c>
      <c r="AE366" s="1509" t="s">
        <v>1890</v>
      </c>
      <c r="AF366" s="1509" t="s">
        <v>1890</v>
      </c>
      <c r="AG366" s="1509" t="s">
        <v>1890</v>
      </c>
      <c r="AH366" s="1509" t="s">
        <v>1890</v>
      </c>
      <c r="AI366" s="1509" t="s">
        <v>1890</v>
      </c>
      <c r="AJ366" s="1509" t="s">
        <v>1890</v>
      </c>
      <c r="AK366" s="1509" t="s">
        <v>1890</v>
      </c>
      <c r="AL366" s="1509" t="s">
        <v>1890</v>
      </c>
      <c r="AM366" s="1509" t="s">
        <v>1890</v>
      </c>
      <c r="AN366" s="1509" t="s">
        <v>1890</v>
      </c>
      <c r="AO366" s="1509" t="s">
        <v>1890</v>
      </c>
      <c r="AP366" s="1509" t="s">
        <v>1890</v>
      </c>
      <c r="AQ366" s="1509" t="s">
        <v>1890</v>
      </c>
      <c r="AR366" s="1509" t="s">
        <v>1890</v>
      </c>
      <c r="AS366" s="1509" t="s">
        <v>1890</v>
      </c>
      <c r="AT366" s="1509" t="s">
        <v>1890</v>
      </c>
      <c r="AU366" s="1509" t="s">
        <v>1890</v>
      </c>
      <c r="AV366" s="1509" t="s">
        <v>1890</v>
      </c>
      <c r="AW366" s="1509" t="s">
        <v>1890</v>
      </c>
      <c r="AX366" s="1509" t="s">
        <v>1890</v>
      </c>
      <c r="AY366" s="1509" t="s">
        <v>1890</v>
      </c>
      <c r="AZ366" s="1509" t="s">
        <v>1890</v>
      </c>
      <c r="BA366" s="1509" t="s">
        <v>1890</v>
      </c>
      <c r="BB366" s="1509" t="s">
        <v>1890</v>
      </c>
      <c r="BC366" s="1509" t="s">
        <v>1890</v>
      </c>
      <c r="BD366" s="1509" t="s">
        <v>1890</v>
      </c>
      <c r="BE366" s="1509" t="s">
        <v>1890</v>
      </c>
      <c r="BF366" s="1509" t="s">
        <v>1890</v>
      </c>
      <c r="BG366" s="1509" t="s">
        <v>1890</v>
      </c>
      <c r="BH366" s="1509" t="s">
        <v>1890</v>
      </c>
      <c r="BI366" s="1509" t="s">
        <v>1890</v>
      </c>
      <c r="BJ366" s="1509" t="s">
        <v>1890</v>
      </c>
      <c r="BK366" s="1509" t="s">
        <v>1890</v>
      </c>
      <c r="BL366" s="1509" t="s">
        <v>1890</v>
      </c>
      <c r="BM366" s="1509" t="s">
        <v>1890</v>
      </c>
      <c r="BN366" s="1509" t="s">
        <v>1890</v>
      </c>
      <c r="BO366" s="1509" t="s">
        <v>1890</v>
      </c>
      <c r="BP366" s="1509" t="s">
        <v>1890</v>
      </c>
      <c r="BQ366" s="1509" t="s">
        <v>1890</v>
      </c>
      <c r="BR366" s="1509" t="s">
        <v>1890</v>
      </c>
      <c r="BS366" s="1509" t="s">
        <v>1890</v>
      </c>
      <c r="BT366" s="1509" t="s">
        <v>1890</v>
      </c>
      <c r="BU366" s="1509" t="s">
        <v>1890</v>
      </c>
      <c r="BV366" s="1509" t="s">
        <v>1890</v>
      </c>
      <c r="BW366" s="1509" t="s">
        <v>1890</v>
      </c>
      <c r="BX366" s="1509" t="s">
        <v>1890</v>
      </c>
      <c r="BY366" s="1509" t="s">
        <v>1890</v>
      </c>
      <c r="BZ366" s="1509" t="s">
        <v>1890</v>
      </c>
      <c r="CA366" s="1509" t="s">
        <v>1890</v>
      </c>
      <c r="CB366" s="1509" t="s">
        <v>1890</v>
      </c>
      <c r="CC366" s="1509" t="s">
        <v>1890</v>
      </c>
      <c r="CD366" s="1509" t="s">
        <v>1890</v>
      </c>
      <c r="CE366" s="1509" t="s">
        <v>1890</v>
      </c>
      <c r="CF366" s="1509" t="s">
        <v>1890</v>
      </c>
      <c r="CG366" s="1509" t="s">
        <v>1890</v>
      </c>
      <c r="CH366" s="1509" t="s">
        <v>1890</v>
      </c>
      <c r="CI366" s="1509" t="s">
        <v>1890</v>
      </c>
      <c r="CJ366" s="1509" t="s">
        <v>1890</v>
      </c>
      <c r="CK366" s="1509" t="s">
        <v>1890</v>
      </c>
      <c r="CL366" s="1509" t="s">
        <v>1890</v>
      </c>
      <c r="CM366" s="1509" t="s">
        <v>1890</v>
      </c>
      <c r="CN366" s="1509" t="s">
        <v>1890</v>
      </c>
      <c r="CO366" s="1509" t="s">
        <v>1890</v>
      </c>
      <c r="CP366" s="1510" t="s">
        <v>1890</v>
      </c>
      <c r="CQ366" s="1508" t="s">
        <v>1890</v>
      </c>
      <c r="CR366" s="1508" t="s">
        <v>1890</v>
      </c>
      <c r="CS366" s="1508" t="s">
        <v>1890</v>
      </c>
      <c r="CT366" s="1508" t="s">
        <v>1890</v>
      </c>
      <c r="CU366" s="1508" t="s">
        <v>1890</v>
      </c>
      <c r="CV366" s="1508" t="s">
        <v>1890</v>
      </c>
      <c r="CW366" s="1508" t="s">
        <v>1890</v>
      </c>
      <c r="CX366" s="1508" t="s">
        <v>1890</v>
      </c>
      <c r="CY366" s="1508" t="s">
        <v>1890</v>
      </c>
      <c r="CZ366" s="1508" t="s">
        <v>1890</v>
      </c>
      <c r="DA366" s="1508" t="s">
        <v>1890</v>
      </c>
      <c r="DB366" s="1508" t="s">
        <v>1890</v>
      </c>
      <c r="DC366" s="1508" t="s">
        <v>1890</v>
      </c>
      <c r="DD366" s="1508" t="s">
        <v>1890</v>
      </c>
      <c r="DE366" s="1508" t="s">
        <v>1890</v>
      </c>
      <c r="DF366" s="1508" t="s">
        <v>1890</v>
      </c>
      <c r="DG366" s="1508" t="s">
        <v>1890</v>
      </c>
      <c r="DH366" s="1508" t="s">
        <v>1890</v>
      </c>
      <c r="DI366" s="1508" t="s">
        <v>1890</v>
      </c>
      <c r="DJ366" s="1508" t="s">
        <v>1890</v>
      </c>
      <c r="DK366" s="1508" t="s">
        <v>1890</v>
      </c>
      <c r="DL366" s="1508" t="s">
        <v>1890</v>
      </c>
      <c r="DM366" s="1508" t="s">
        <v>1890</v>
      </c>
      <c r="DN366" s="1508" t="s">
        <v>1890</v>
      </c>
      <c r="DO366" s="1508" t="s">
        <v>1890</v>
      </c>
      <c r="DP366" s="1508" t="s">
        <v>1890</v>
      </c>
      <c r="DQ366" s="1508" t="s">
        <v>1890</v>
      </c>
      <c r="DR366" s="1508" t="s">
        <v>1890</v>
      </c>
      <c r="DS366" s="1508" t="s">
        <v>1890</v>
      </c>
      <c r="DT366" s="1233" t="s">
        <v>1890</v>
      </c>
      <c r="DU366" s="1233" t="s">
        <v>1890</v>
      </c>
      <c r="DV366" s="1233" t="s">
        <v>1890</v>
      </c>
      <c r="DW366" s="1233" t="s">
        <v>1890</v>
      </c>
      <c r="DX366" s="1233" t="s">
        <v>1890</v>
      </c>
      <c r="DY366" s="1233" t="s">
        <v>1890</v>
      </c>
    </row>
    <row r="367" spans="2:129" x14ac:dyDescent="0.25">
      <c r="B367" s="1668"/>
      <c r="C367" s="1505" t="s">
        <v>1611</v>
      </c>
      <c r="D367" s="1439" t="s">
        <v>1734</v>
      </c>
      <c r="E367" s="1267" t="s">
        <v>815</v>
      </c>
      <c r="F367" s="1438" t="s">
        <v>1890</v>
      </c>
      <c r="G367" s="1438" t="s">
        <v>1890</v>
      </c>
      <c r="H367" s="1439" t="s">
        <v>84</v>
      </c>
      <c r="I367" s="1476" t="s">
        <v>1890</v>
      </c>
      <c r="J367" s="1477" t="s">
        <v>1890</v>
      </c>
      <c r="K367" s="1477" t="s">
        <v>1890</v>
      </c>
      <c r="L367" s="1477" t="s">
        <v>1890</v>
      </c>
      <c r="M367" s="1477" t="s">
        <v>1890</v>
      </c>
      <c r="N367" s="1509" t="s">
        <v>1890</v>
      </c>
      <c r="O367" s="1509" t="s">
        <v>1890</v>
      </c>
      <c r="P367" s="1509" t="s">
        <v>1890</v>
      </c>
      <c r="Q367" s="1509" t="s">
        <v>1890</v>
      </c>
      <c r="R367" s="1509" t="s">
        <v>1890</v>
      </c>
      <c r="S367" s="1509" t="s">
        <v>1890</v>
      </c>
      <c r="T367" s="1509" t="s">
        <v>1890</v>
      </c>
      <c r="U367" s="1509" t="s">
        <v>1890</v>
      </c>
      <c r="V367" s="1509" t="s">
        <v>1890</v>
      </c>
      <c r="W367" s="1509" t="s">
        <v>1890</v>
      </c>
      <c r="X367" s="1509" t="s">
        <v>1890</v>
      </c>
      <c r="Y367" s="1509" t="s">
        <v>1890</v>
      </c>
      <c r="Z367" s="1509" t="s">
        <v>1890</v>
      </c>
      <c r="AA367" s="1509" t="s">
        <v>1890</v>
      </c>
      <c r="AB367" s="1509" t="s">
        <v>1890</v>
      </c>
      <c r="AC367" s="1509" t="s">
        <v>1890</v>
      </c>
      <c r="AD367" s="1509" t="s">
        <v>1890</v>
      </c>
      <c r="AE367" s="1509" t="s">
        <v>1890</v>
      </c>
      <c r="AF367" s="1509" t="s">
        <v>1890</v>
      </c>
      <c r="AG367" s="1509" t="s">
        <v>1890</v>
      </c>
      <c r="AH367" s="1509" t="s">
        <v>1890</v>
      </c>
      <c r="AI367" s="1509" t="s">
        <v>1890</v>
      </c>
      <c r="AJ367" s="1509" t="s">
        <v>1890</v>
      </c>
      <c r="AK367" s="1509" t="s">
        <v>1890</v>
      </c>
      <c r="AL367" s="1509" t="s">
        <v>1890</v>
      </c>
      <c r="AM367" s="1509" t="s">
        <v>1890</v>
      </c>
      <c r="AN367" s="1509" t="s">
        <v>1890</v>
      </c>
      <c r="AO367" s="1509" t="s">
        <v>1890</v>
      </c>
      <c r="AP367" s="1509" t="s">
        <v>1890</v>
      </c>
      <c r="AQ367" s="1509" t="s">
        <v>1890</v>
      </c>
      <c r="AR367" s="1509" t="s">
        <v>1890</v>
      </c>
      <c r="AS367" s="1509" t="s">
        <v>1890</v>
      </c>
      <c r="AT367" s="1509" t="s">
        <v>1890</v>
      </c>
      <c r="AU367" s="1509" t="s">
        <v>1890</v>
      </c>
      <c r="AV367" s="1509" t="s">
        <v>1890</v>
      </c>
      <c r="AW367" s="1509" t="s">
        <v>1890</v>
      </c>
      <c r="AX367" s="1509" t="s">
        <v>1890</v>
      </c>
      <c r="AY367" s="1509" t="s">
        <v>1890</v>
      </c>
      <c r="AZ367" s="1509" t="s">
        <v>1890</v>
      </c>
      <c r="BA367" s="1509" t="s">
        <v>1890</v>
      </c>
      <c r="BB367" s="1509" t="s">
        <v>1890</v>
      </c>
      <c r="BC367" s="1509" t="s">
        <v>1890</v>
      </c>
      <c r="BD367" s="1509" t="s">
        <v>1890</v>
      </c>
      <c r="BE367" s="1509" t="s">
        <v>1890</v>
      </c>
      <c r="BF367" s="1509" t="s">
        <v>1890</v>
      </c>
      <c r="BG367" s="1509" t="s">
        <v>1890</v>
      </c>
      <c r="BH367" s="1509" t="s">
        <v>1890</v>
      </c>
      <c r="BI367" s="1509" t="s">
        <v>1890</v>
      </c>
      <c r="BJ367" s="1509" t="s">
        <v>1890</v>
      </c>
      <c r="BK367" s="1509" t="s">
        <v>1890</v>
      </c>
      <c r="BL367" s="1509" t="s">
        <v>1890</v>
      </c>
      <c r="BM367" s="1509" t="s">
        <v>1890</v>
      </c>
      <c r="BN367" s="1509" t="s">
        <v>1890</v>
      </c>
      <c r="BO367" s="1509" t="s">
        <v>1890</v>
      </c>
      <c r="BP367" s="1509" t="s">
        <v>1890</v>
      </c>
      <c r="BQ367" s="1509" t="s">
        <v>1890</v>
      </c>
      <c r="BR367" s="1509" t="s">
        <v>1890</v>
      </c>
      <c r="BS367" s="1509" t="s">
        <v>1890</v>
      </c>
      <c r="BT367" s="1509" t="s">
        <v>1890</v>
      </c>
      <c r="BU367" s="1509" t="s">
        <v>1890</v>
      </c>
      <c r="BV367" s="1509" t="s">
        <v>1890</v>
      </c>
      <c r="BW367" s="1509" t="s">
        <v>1890</v>
      </c>
      <c r="BX367" s="1509" t="s">
        <v>1890</v>
      </c>
      <c r="BY367" s="1509" t="s">
        <v>1890</v>
      </c>
      <c r="BZ367" s="1509" t="s">
        <v>1890</v>
      </c>
      <c r="CA367" s="1509" t="s">
        <v>1890</v>
      </c>
      <c r="CB367" s="1509" t="s">
        <v>1890</v>
      </c>
      <c r="CC367" s="1509" t="s">
        <v>1890</v>
      </c>
      <c r="CD367" s="1509" t="s">
        <v>1890</v>
      </c>
      <c r="CE367" s="1509" t="s">
        <v>1890</v>
      </c>
      <c r="CF367" s="1509" t="s">
        <v>1890</v>
      </c>
      <c r="CG367" s="1509" t="s">
        <v>1890</v>
      </c>
      <c r="CH367" s="1509" t="s">
        <v>1890</v>
      </c>
      <c r="CI367" s="1509" t="s">
        <v>1890</v>
      </c>
      <c r="CJ367" s="1509" t="s">
        <v>1890</v>
      </c>
      <c r="CK367" s="1509" t="s">
        <v>1890</v>
      </c>
      <c r="CL367" s="1509" t="s">
        <v>1890</v>
      </c>
      <c r="CM367" s="1509" t="s">
        <v>1890</v>
      </c>
      <c r="CN367" s="1509" t="s">
        <v>1890</v>
      </c>
      <c r="CO367" s="1509" t="s">
        <v>1890</v>
      </c>
      <c r="CP367" s="1510" t="s">
        <v>1890</v>
      </c>
      <c r="CQ367" s="1508" t="s">
        <v>1890</v>
      </c>
      <c r="CR367" s="1508" t="s">
        <v>1890</v>
      </c>
      <c r="CS367" s="1508" t="s">
        <v>1890</v>
      </c>
      <c r="CT367" s="1508" t="s">
        <v>1890</v>
      </c>
      <c r="CU367" s="1508" t="s">
        <v>1890</v>
      </c>
      <c r="CV367" s="1508" t="s">
        <v>1890</v>
      </c>
      <c r="CW367" s="1508" t="s">
        <v>1890</v>
      </c>
      <c r="CX367" s="1508" t="s">
        <v>1890</v>
      </c>
      <c r="CY367" s="1508" t="s">
        <v>1890</v>
      </c>
      <c r="CZ367" s="1508" t="s">
        <v>1890</v>
      </c>
      <c r="DA367" s="1508" t="s">
        <v>1890</v>
      </c>
      <c r="DB367" s="1508" t="s">
        <v>1890</v>
      </c>
      <c r="DC367" s="1508" t="s">
        <v>1890</v>
      </c>
      <c r="DD367" s="1508" t="s">
        <v>1890</v>
      </c>
      <c r="DE367" s="1508" t="s">
        <v>1890</v>
      </c>
      <c r="DF367" s="1508" t="s">
        <v>1890</v>
      </c>
      <c r="DG367" s="1508" t="s">
        <v>1890</v>
      </c>
      <c r="DH367" s="1508" t="s">
        <v>1890</v>
      </c>
      <c r="DI367" s="1508" t="s">
        <v>1890</v>
      </c>
      <c r="DJ367" s="1508" t="s">
        <v>1890</v>
      </c>
      <c r="DK367" s="1508" t="s">
        <v>1890</v>
      </c>
      <c r="DL367" s="1508" t="s">
        <v>1890</v>
      </c>
      <c r="DM367" s="1508" t="s">
        <v>1890</v>
      </c>
      <c r="DN367" s="1508" t="s">
        <v>1890</v>
      </c>
      <c r="DO367" s="1508" t="s">
        <v>1890</v>
      </c>
      <c r="DP367" s="1508" t="s">
        <v>1890</v>
      </c>
      <c r="DQ367" s="1508" t="s">
        <v>1890</v>
      </c>
      <c r="DR367" s="1508" t="s">
        <v>1890</v>
      </c>
      <c r="DS367" s="1508" t="s">
        <v>1890</v>
      </c>
      <c r="DT367" s="1233" t="s">
        <v>1890</v>
      </c>
      <c r="DU367" s="1233" t="s">
        <v>1890</v>
      </c>
      <c r="DV367" s="1233" t="s">
        <v>1890</v>
      </c>
      <c r="DW367" s="1233" t="s">
        <v>1890</v>
      </c>
      <c r="DX367" s="1233" t="s">
        <v>1890</v>
      </c>
      <c r="DY367" s="1233" t="s">
        <v>1890</v>
      </c>
    </row>
    <row r="368" spans="2:129" x14ac:dyDescent="0.25">
      <c r="B368" s="1668"/>
      <c r="C368" s="1505" t="s">
        <v>1611</v>
      </c>
      <c r="D368" s="1439" t="s">
        <v>1734</v>
      </c>
      <c r="E368" s="1267" t="s">
        <v>812</v>
      </c>
      <c r="F368" s="1438" t="s">
        <v>1890</v>
      </c>
      <c r="G368" s="1438" t="s">
        <v>1890</v>
      </c>
      <c r="H368" s="1439" t="s">
        <v>84</v>
      </c>
      <c r="I368" s="1476" t="s">
        <v>1890</v>
      </c>
      <c r="J368" s="1477" t="s">
        <v>1890</v>
      </c>
      <c r="K368" s="1477" t="s">
        <v>1890</v>
      </c>
      <c r="L368" s="1477" t="s">
        <v>1890</v>
      </c>
      <c r="M368" s="1477" t="s">
        <v>1890</v>
      </c>
      <c r="N368" s="1509" t="s">
        <v>1890</v>
      </c>
      <c r="O368" s="1509">
        <v>0.44969298700291699</v>
      </c>
      <c r="P368" s="1509">
        <v>0.44676634294034206</v>
      </c>
      <c r="Q368" s="1509">
        <v>0.44443942102173745</v>
      </c>
      <c r="R368" s="1509">
        <v>0.44256828793255021</v>
      </c>
      <c r="S368" s="1509">
        <v>0.44108097701550392</v>
      </c>
      <c r="T368" s="1509">
        <v>1.2586675160155438</v>
      </c>
      <c r="U368" s="1509">
        <v>1.2547813165226167</v>
      </c>
      <c r="V368" s="1509">
        <v>1.25168675025973</v>
      </c>
      <c r="W368" s="1509">
        <v>1.2491919061408137</v>
      </c>
      <c r="X368" s="1509">
        <v>1.2472248175085912</v>
      </c>
      <c r="Y368" s="1509">
        <v>1.675135896242508</v>
      </c>
      <c r="Z368" s="1509">
        <v>1.6709378412347162</v>
      </c>
      <c r="AA368" s="1509">
        <v>1.6675793972284827</v>
      </c>
      <c r="AB368" s="1509">
        <v>1.6648926420234957</v>
      </c>
      <c r="AC368" s="1509">
        <v>1.6627576311909615</v>
      </c>
      <c r="AD368" s="1509">
        <v>2.0905487654960844</v>
      </c>
      <c r="AE368" s="1509">
        <v>1.7171617586601935</v>
      </c>
      <c r="AF368" s="1509">
        <v>1.7137073591109249</v>
      </c>
      <c r="AG368" s="1509">
        <v>1.7109486372486615</v>
      </c>
      <c r="AH368" s="1509">
        <v>1.7087656486446099</v>
      </c>
      <c r="AI368" s="1509">
        <v>2.1365088051782148</v>
      </c>
      <c r="AJ368" s="1509">
        <v>1.7630978094565655</v>
      </c>
      <c r="AK368" s="1509">
        <v>1.7596194210215379</v>
      </c>
      <c r="AL368" s="1509">
        <v>1.7568367102735156</v>
      </c>
      <c r="AM368" s="1509">
        <v>1.754629732783705</v>
      </c>
      <c r="AN368" s="1509">
        <v>2.1818691227163751</v>
      </c>
      <c r="AO368" s="1509">
        <v>1.8084581269947255</v>
      </c>
      <c r="AP368" s="1509">
        <v>1.804979738559698</v>
      </c>
      <c r="AQ368" s="1509">
        <v>1.8021970278116761</v>
      </c>
      <c r="AR368" s="1509">
        <v>1.7999900503218653</v>
      </c>
      <c r="AS368" s="1509">
        <v>2.2272294402545354</v>
      </c>
      <c r="AT368" s="1509">
        <v>1.853818444532886</v>
      </c>
      <c r="AU368" s="1509">
        <v>1.8503400560978585</v>
      </c>
      <c r="AV368" s="1509">
        <v>1.8475573453498364</v>
      </c>
      <c r="AW368" s="1509">
        <v>1.8453503678600258</v>
      </c>
      <c r="AX368" s="1509">
        <v>2.2725897577926957</v>
      </c>
      <c r="AY368" s="1509">
        <v>1.8991787620710463</v>
      </c>
      <c r="AZ368" s="1509">
        <v>1.8957003736360187</v>
      </c>
      <c r="BA368" s="1509">
        <v>1.8929176628879967</v>
      </c>
      <c r="BB368" s="1509">
        <v>1.8907106853981861</v>
      </c>
      <c r="BC368" s="1509">
        <v>2.3179500753308564</v>
      </c>
      <c r="BD368" s="1509">
        <v>1.9445390796092066</v>
      </c>
      <c r="BE368" s="1509">
        <v>1.941060691174179</v>
      </c>
      <c r="BF368" s="1509">
        <v>1.938277980426157</v>
      </c>
      <c r="BG368" s="1509">
        <v>1.9360710029363464</v>
      </c>
      <c r="BH368" s="1509">
        <v>2.3633103928690167</v>
      </c>
      <c r="BI368" s="1509">
        <v>1.9898993971473671</v>
      </c>
      <c r="BJ368" s="1509">
        <v>1.9864210087123395</v>
      </c>
      <c r="BK368" s="1509">
        <v>1.9836382979643172</v>
      </c>
      <c r="BL368" s="1509">
        <v>1.9814313204745067</v>
      </c>
      <c r="BM368" s="1509">
        <v>2.408670710407177</v>
      </c>
      <c r="BN368" s="1509">
        <v>2.0352597146855271</v>
      </c>
      <c r="BO368" s="1509">
        <v>2.0317813262504996</v>
      </c>
      <c r="BP368" s="1509">
        <v>2.0289986155024775</v>
      </c>
      <c r="BQ368" s="1509">
        <v>2.0267916380126669</v>
      </c>
      <c r="BR368" s="1509">
        <v>2.4540310279453368</v>
      </c>
      <c r="BS368" s="1509">
        <v>2.0806200322236874</v>
      </c>
      <c r="BT368" s="1509">
        <v>2.0771416437886598</v>
      </c>
      <c r="BU368" s="1509">
        <v>2.0743589330406378</v>
      </c>
      <c r="BV368" s="1509">
        <v>2.0721519555508272</v>
      </c>
      <c r="BW368" s="1509">
        <v>2.4993913454834971</v>
      </c>
      <c r="BX368" s="1509">
        <v>2.1259803497618477</v>
      </c>
      <c r="BY368" s="1509">
        <v>2.1225019613268201</v>
      </c>
      <c r="BZ368" s="1509">
        <v>2.1197192505787985</v>
      </c>
      <c r="CA368" s="1509">
        <v>2.1175122730889875</v>
      </c>
      <c r="CB368" s="1509">
        <v>2.5447516630216578</v>
      </c>
      <c r="CC368" s="1509">
        <v>2.1713406673000084</v>
      </c>
      <c r="CD368" s="1509">
        <v>2.1678622788649808</v>
      </c>
      <c r="CE368" s="1509">
        <v>2.1650795681169588</v>
      </c>
      <c r="CF368" s="1509">
        <v>2.1628725906271478</v>
      </c>
      <c r="CG368" s="1509">
        <v>2.5901119805598181</v>
      </c>
      <c r="CH368" s="1509">
        <v>2.2167009848381687</v>
      </c>
      <c r="CI368" s="1509">
        <v>2.2132225964031411</v>
      </c>
      <c r="CJ368" s="1509">
        <v>2.2104398856551191</v>
      </c>
      <c r="CK368" s="1509">
        <v>2.208232908165308</v>
      </c>
      <c r="CL368" s="1509" t="s">
        <v>1890</v>
      </c>
      <c r="CM368" s="1509" t="s">
        <v>1890</v>
      </c>
      <c r="CN368" s="1509" t="s">
        <v>1890</v>
      </c>
      <c r="CO368" s="1509" t="s">
        <v>1890</v>
      </c>
      <c r="CP368" s="1510" t="s">
        <v>1890</v>
      </c>
      <c r="CQ368" s="1508" t="s">
        <v>1890</v>
      </c>
      <c r="CR368" s="1508" t="s">
        <v>1890</v>
      </c>
      <c r="CS368" s="1508" t="s">
        <v>1890</v>
      </c>
      <c r="CT368" s="1508" t="s">
        <v>1890</v>
      </c>
      <c r="CU368" s="1508" t="s">
        <v>1890</v>
      </c>
      <c r="CV368" s="1508" t="s">
        <v>1890</v>
      </c>
      <c r="CW368" s="1508" t="s">
        <v>1890</v>
      </c>
      <c r="CX368" s="1508" t="s">
        <v>1890</v>
      </c>
      <c r="CY368" s="1508" t="s">
        <v>1890</v>
      </c>
      <c r="CZ368" s="1508" t="s">
        <v>1890</v>
      </c>
      <c r="DA368" s="1508" t="s">
        <v>1890</v>
      </c>
      <c r="DB368" s="1508" t="s">
        <v>1890</v>
      </c>
      <c r="DC368" s="1508" t="s">
        <v>1890</v>
      </c>
      <c r="DD368" s="1508" t="s">
        <v>1890</v>
      </c>
      <c r="DE368" s="1508" t="s">
        <v>1890</v>
      </c>
      <c r="DF368" s="1508" t="s">
        <v>1890</v>
      </c>
      <c r="DG368" s="1508" t="s">
        <v>1890</v>
      </c>
      <c r="DH368" s="1508" t="s">
        <v>1890</v>
      </c>
      <c r="DI368" s="1508" t="s">
        <v>1890</v>
      </c>
      <c r="DJ368" s="1508" t="s">
        <v>1890</v>
      </c>
      <c r="DK368" s="1508" t="s">
        <v>1890</v>
      </c>
      <c r="DL368" s="1508" t="s">
        <v>1890</v>
      </c>
      <c r="DM368" s="1508" t="s">
        <v>1890</v>
      </c>
      <c r="DN368" s="1508" t="s">
        <v>1890</v>
      </c>
      <c r="DO368" s="1508" t="s">
        <v>1890</v>
      </c>
      <c r="DP368" s="1508" t="s">
        <v>1890</v>
      </c>
      <c r="DQ368" s="1508" t="s">
        <v>1890</v>
      </c>
      <c r="DR368" s="1508" t="s">
        <v>1890</v>
      </c>
      <c r="DS368" s="1508" t="s">
        <v>1890</v>
      </c>
      <c r="DT368" s="1233" t="s">
        <v>1890</v>
      </c>
      <c r="DU368" s="1233" t="s">
        <v>1890</v>
      </c>
      <c r="DV368" s="1233" t="s">
        <v>1890</v>
      </c>
      <c r="DW368" s="1233" t="s">
        <v>1890</v>
      </c>
      <c r="DX368" s="1233" t="s">
        <v>1890</v>
      </c>
      <c r="DY368" s="1233" t="s">
        <v>1890</v>
      </c>
    </row>
    <row r="369" spans="2:129" x14ac:dyDescent="0.25">
      <c r="B369" s="1668"/>
      <c r="C369" s="1505" t="s">
        <v>1611</v>
      </c>
      <c r="D369" s="1439" t="s">
        <v>1734</v>
      </c>
      <c r="E369" s="1267" t="s">
        <v>813</v>
      </c>
      <c r="F369" s="1438" t="s">
        <v>1890</v>
      </c>
      <c r="G369" s="1438" t="s">
        <v>1890</v>
      </c>
      <c r="H369" s="1439" t="s">
        <v>84</v>
      </c>
      <c r="I369" s="1476" t="s">
        <v>1890</v>
      </c>
      <c r="J369" s="1477" t="s">
        <v>1890</v>
      </c>
      <c r="K369" s="1477" t="s">
        <v>1890</v>
      </c>
      <c r="L369" s="1477" t="s">
        <v>1890</v>
      </c>
      <c r="M369" s="1477" t="s">
        <v>1890</v>
      </c>
      <c r="N369" s="1509" t="s">
        <v>1890</v>
      </c>
      <c r="O369" s="1509" t="s">
        <v>1890</v>
      </c>
      <c r="P369" s="1509" t="s">
        <v>1890</v>
      </c>
      <c r="Q369" s="1509" t="s">
        <v>1890</v>
      </c>
      <c r="R369" s="1509" t="s">
        <v>1890</v>
      </c>
      <c r="S369" s="1509" t="s">
        <v>1890</v>
      </c>
      <c r="T369" s="1509" t="s">
        <v>1890</v>
      </c>
      <c r="U369" s="1509" t="s">
        <v>1890</v>
      </c>
      <c r="V369" s="1509" t="s">
        <v>1890</v>
      </c>
      <c r="W369" s="1509" t="s">
        <v>1890</v>
      </c>
      <c r="X369" s="1509" t="s">
        <v>1890</v>
      </c>
      <c r="Y369" s="1509" t="s">
        <v>1890</v>
      </c>
      <c r="Z369" s="1509" t="s">
        <v>1890</v>
      </c>
      <c r="AA369" s="1509" t="s">
        <v>1890</v>
      </c>
      <c r="AB369" s="1509" t="s">
        <v>1890</v>
      </c>
      <c r="AC369" s="1509" t="s">
        <v>1890</v>
      </c>
      <c r="AD369" s="1509" t="s">
        <v>1890</v>
      </c>
      <c r="AE369" s="1509" t="s">
        <v>1890</v>
      </c>
      <c r="AF369" s="1509" t="s">
        <v>1890</v>
      </c>
      <c r="AG369" s="1509" t="s">
        <v>1890</v>
      </c>
      <c r="AH369" s="1509" t="s">
        <v>1890</v>
      </c>
      <c r="AI369" s="1509" t="s">
        <v>1890</v>
      </c>
      <c r="AJ369" s="1509" t="s">
        <v>1890</v>
      </c>
      <c r="AK369" s="1509" t="s">
        <v>1890</v>
      </c>
      <c r="AL369" s="1509" t="s">
        <v>1890</v>
      </c>
      <c r="AM369" s="1509" t="s">
        <v>1890</v>
      </c>
      <c r="AN369" s="1509" t="s">
        <v>1890</v>
      </c>
      <c r="AO369" s="1509" t="s">
        <v>1890</v>
      </c>
      <c r="AP369" s="1509" t="s">
        <v>1890</v>
      </c>
      <c r="AQ369" s="1509" t="s">
        <v>1890</v>
      </c>
      <c r="AR369" s="1509" t="s">
        <v>1890</v>
      </c>
      <c r="AS369" s="1509" t="s">
        <v>1890</v>
      </c>
      <c r="AT369" s="1509" t="s">
        <v>1890</v>
      </c>
      <c r="AU369" s="1509" t="s">
        <v>1890</v>
      </c>
      <c r="AV369" s="1509" t="s">
        <v>1890</v>
      </c>
      <c r="AW369" s="1509" t="s">
        <v>1890</v>
      </c>
      <c r="AX369" s="1509" t="s">
        <v>1890</v>
      </c>
      <c r="AY369" s="1509" t="s">
        <v>1890</v>
      </c>
      <c r="AZ369" s="1509" t="s">
        <v>1890</v>
      </c>
      <c r="BA369" s="1509" t="s">
        <v>1890</v>
      </c>
      <c r="BB369" s="1509" t="s">
        <v>1890</v>
      </c>
      <c r="BC369" s="1509" t="s">
        <v>1890</v>
      </c>
      <c r="BD369" s="1509" t="s">
        <v>1890</v>
      </c>
      <c r="BE369" s="1509" t="s">
        <v>1890</v>
      </c>
      <c r="BF369" s="1509" t="s">
        <v>1890</v>
      </c>
      <c r="BG369" s="1509" t="s">
        <v>1890</v>
      </c>
      <c r="BH369" s="1509" t="s">
        <v>1890</v>
      </c>
      <c r="BI369" s="1509" t="s">
        <v>1890</v>
      </c>
      <c r="BJ369" s="1509" t="s">
        <v>1890</v>
      </c>
      <c r="BK369" s="1509" t="s">
        <v>1890</v>
      </c>
      <c r="BL369" s="1509" t="s">
        <v>1890</v>
      </c>
      <c r="BM369" s="1509" t="s">
        <v>1890</v>
      </c>
      <c r="BN369" s="1509" t="s">
        <v>1890</v>
      </c>
      <c r="BO369" s="1509" t="s">
        <v>1890</v>
      </c>
      <c r="BP369" s="1509" t="s">
        <v>1890</v>
      </c>
      <c r="BQ369" s="1509" t="s">
        <v>1890</v>
      </c>
      <c r="BR369" s="1509" t="s">
        <v>1890</v>
      </c>
      <c r="BS369" s="1509" t="s">
        <v>1890</v>
      </c>
      <c r="BT369" s="1509" t="s">
        <v>1890</v>
      </c>
      <c r="BU369" s="1509" t="s">
        <v>1890</v>
      </c>
      <c r="BV369" s="1509" t="s">
        <v>1890</v>
      </c>
      <c r="BW369" s="1509" t="s">
        <v>1890</v>
      </c>
      <c r="BX369" s="1509" t="s">
        <v>1890</v>
      </c>
      <c r="BY369" s="1509" t="s">
        <v>1890</v>
      </c>
      <c r="BZ369" s="1509" t="s">
        <v>1890</v>
      </c>
      <c r="CA369" s="1509" t="s">
        <v>1890</v>
      </c>
      <c r="CB369" s="1509" t="s">
        <v>1890</v>
      </c>
      <c r="CC369" s="1509" t="s">
        <v>1890</v>
      </c>
      <c r="CD369" s="1509" t="s">
        <v>1890</v>
      </c>
      <c r="CE369" s="1509" t="s">
        <v>1890</v>
      </c>
      <c r="CF369" s="1509" t="s">
        <v>1890</v>
      </c>
      <c r="CG369" s="1509" t="s">
        <v>1890</v>
      </c>
      <c r="CH369" s="1509" t="s">
        <v>1890</v>
      </c>
      <c r="CI369" s="1509" t="s">
        <v>1890</v>
      </c>
      <c r="CJ369" s="1509" t="s">
        <v>1890</v>
      </c>
      <c r="CK369" s="1509" t="s">
        <v>1890</v>
      </c>
      <c r="CL369" s="1509" t="s">
        <v>1890</v>
      </c>
      <c r="CM369" s="1509" t="s">
        <v>1890</v>
      </c>
      <c r="CN369" s="1509" t="s">
        <v>1890</v>
      </c>
      <c r="CO369" s="1509" t="s">
        <v>1890</v>
      </c>
      <c r="CP369" s="1510" t="s">
        <v>1890</v>
      </c>
      <c r="CQ369" s="1508" t="s">
        <v>1890</v>
      </c>
      <c r="CR369" s="1508" t="s">
        <v>1890</v>
      </c>
      <c r="CS369" s="1508" t="s">
        <v>1890</v>
      </c>
      <c r="CT369" s="1508" t="s">
        <v>1890</v>
      </c>
      <c r="CU369" s="1508" t="s">
        <v>1890</v>
      </c>
      <c r="CV369" s="1508" t="s">
        <v>1890</v>
      </c>
      <c r="CW369" s="1508" t="s">
        <v>1890</v>
      </c>
      <c r="CX369" s="1508" t="s">
        <v>1890</v>
      </c>
      <c r="CY369" s="1508" t="s">
        <v>1890</v>
      </c>
      <c r="CZ369" s="1508" t="s">
        <v>1890</v>
      </c>
      <c r="DA369" s="1508" t="s">
        <v>1890</v>
      </c>
      <c r="DB369" s="1508" t="s">
        <v>1890</v>
      </c>
      <c r="DC369" s="1508" t="s">
        <v>1890</v>
      </c>
      <c r="DD369" s="1508" t="s">
        <v>1890</v>
      </c>
      <c r="DE369" s="1508" t="s">
        <v>1890</v>
      </c>
      <c r="DF369" s="1508" t="s">
        <v>1890</v>
      </c>
      <c r="DG369" s="1508" t="s">
        <v>1890</v>
      </c>
      <c r="DH369" s="1508" t="s">
        <v>1890</v>
      </c>
      <c r="DI369" s="1508" t="s">
        <v>1890</v>
      </c>
      <c r="DJ369" s="1508" t="s">
        <v>1890</v>
      </c>
      <c r="DK369" s="1508" t="s">
        <v>1890</v>
      </c>
      <c r="DL369" s="1508" t="s">
        <v>1890</v>
      </c>
      <c r="DM369" s="1508" t="s">
        <v>1890</v>
      </c>
      <c r="DN369" s="1508" t="s">
        <v>1890</v>
      </c>
      <c r="DO369" s="1508" t="s">
        <v>1890</v>
      </c>
      <c r="DP369" s="1508" t="s">
        <v>1890</v>
      </c>
      <c r="DQ369" s="1508" t="s">
        <v>1890</v>
      </c>
      <c r="DR369" s="1508" t="s">
        <v>1890</v>
      </c>
      <c r="DS369" s="1508" t="s">
        <v>1890</v>
      </c>
      <c r="DT369" s="1233" t="s">
        <v>1890</v>
      </c>
      <c r="DU369" s="1233" t="s">
        <v>1890</v>
      </c>
      <c r="DV369" s="1233" t="s">
        <v>1890</v>
      </c>
      <c r="DW369" s="1233" t="s">
        <v>1890</v>
      </c>
      <c r="DX369" s="1233" t="s">
        <v>1890</v>
      </c>
      <c r="DY369" s="1233" t="s">
        <v>1890</v>
      </c>
    </row>
    <row r="370" spans="2:129" x14ac:dyDescent="0.25">
      <c r="B370" s="1668"/>
      <c r="C370" s="1505" t="s">
        <v>1611</v>
      </c>
      <c r="D370" s="1439" t="s">
        <v>1734</v>
      </c>
      <c r="E370" s="1267" t="s">
        <v>831</v>
      </c>
      <c r="F370" s="1438" t="s">
        <v>1890</v>
      </c>
      <c r="G370" s="1438" t="s">
        <v>1890</v>
      </c>
      <c r="H370" s="1439" t="s">
        <v>84</v>
      </c>
      <c r="I370" s="1476" t="s">
        <v>1890</v>
      </c>
      <c r="J370" s="1477" t="s">
        <v>1890</v>
      </c>
      <c r="K370" s="1477" t="s">
        <v>1890</v>
      </c>
      <c r="L370" s="1477" t="s">
        <v>1890</v>
      </c>
      <c r="M370" s="1477" t="s">
        <v>1890</v>
      </c>
      <c r="N370" s="1509" t="s">
        <v>1890</v>
      </c>
      <c r="O370" s="1509">
        <v>3.5000000000000003E-2</v>
      </c>
      <c r="P370" s="1509">
        <v>3.5000000000000003E-2</v>
      </c>
      <c r="Q370" s="1509">
        <v>3.5000000000000003E-2</v>
      </c>
      <c r="R370" s="1509">
        <v>3.5000000000000003E-2</v>
      </c>
      <c r="S370" s="1509">
        <v>3.5000000000000003E-2</v>
      </c>
      <c r="T370" s="1509">
        <v>3.5000000000000003E-2</v>
      </c>
      <c r="U370" s="1509">
        <v>3.5000000000000003E-2</v>
      </c>
      <c r="V370" s="1509">
        <v>3.5000000000000003E-2</v>
      </c>
      <c r="W370" s="1509">
        <v>3.5000000000000003E-2</v>
      </c>
      <c r="X370" s="1509">
        <v>3.5000000000000003E-2</v>
      </c>
      <c r="Y370" s="1509">
        <v>3.5000000000000003E-2</v>
      </c>
      <c r="Z370" s="1509">
        <v>3.5000000000000003E-2</v>
      </c>
      <c r="AA370" s="1509">
        <v>3.5000000000000003E-2</v>
      </c>
      <c r="AB370" s="1509">
        <v>3.5000000000000003E-2</v>
      </c>
      <c r="AC370" s="1509">
        <v>3.5000000000000003E-2</v>
      </c>
      <c r="AD370" s="1509">
        <v>3.5000000000000003E-2</v>
      </c>
      <c r="AE370" s="1509">
        <v>3.5000000000000003E-2</v>
      </c>
      <c r="AF370" s="1509">
        <v>3.5000000000000003E-2</v>
      </c>
      <c r="AG370" s="1509">
        <v>3.5000000000000003E-2</v>
      </c>
      <c r="AH370" s="1509">
        <v>3.5000000000000003E-2</v>
      </c>
      <c r="AI370" s="1509">
        <v>3.5000000000000003E-2</v>
      </c>
      <c r="AJ370" s="1509">
        <v>3.5000000000000003E-2</v>
      </c>
      <c r="AK370" s="1509">
        <v>3.5000000000000003E-2</v>
      </c>
      <c r="AL370" s="1509">
        <v>3.5000000000000003E-2</v>
      </c>
      <c r="AM370" s="1509">
        <v>3.5000000000000003E-2</v>
      </c>
      <c r="AN370" s="1509">
        <v>3.5000000000000003E-2</v>
      </c>
      <c r="AO370" s="1509">
        <v>3.5000000000000003E-2</v>
      </c>
      <c r="AP370" s="1509">
        <v>3.5000000000000003E-2</v>
      </c>
      <c r="AQ370" s="1509">
        <v>3.5000000000000003E-2</v>
      </c>
      <c r="AR370" s="1509">
        <v>3.5000000000000003E-2</v>
      </c>
      <c r="AS370" s="1509">
        <v>0.03</v>
      </c>
      <c r="AT370" s="1509">
        <v>0.03</v>
      </c>
      <c r="AU370" s="1509">
        <v>0.03</v>
      </c>
      <c r="AV370" s="1509">
        <v>0.03</v>
      </c>
      <c r="AW370" s="1509">
        <v>0.03</v>
      </c>
      <c r="AX370" s="1509">
        <v>0.03</v>
      </c>
      <c r="AY370" s="1509">
        <v>0.03</v>
      </c>
      <c r="AZ370" s="1509">
        <v>0.03</v>
      </c>
      <c r="BA370" s="1509">
        <v>0.03</v>
      </c>
      <c r="BB370" s="1509">
        <v>0.03</v>
      </c>
      <c r="BC370" s="1509">
        <v>0.03</v>
      </c>
      <c r="BD370" s="1509">
        <v>0.03</v>
      </c>
      <c r="BE370" s="1509">
        <v>0.03</v>
      </c>
      <c r="BF370" s="1509">
        <v>0.03</v>
      </c>
      <c r="BG370" s="1509">
        <v>0.03</v>
      </c>
      <c r="BH370" s="1509">
        <v>0.03</v>
      </c>
      <c r="BI370" s="1509">
        <v>0.03</v>
      </c>
      <c r="BJ370" s="1509">
        <v>0.03</v>
      </c>
      <c r="BK370" s="1509">
        <v>0.03</v>
      </c>
      <c r="BL370" s="1509">
        <v>0.03</v>
      </c>
      <c r="BM370" s="1509">
        <v>0.03</v>
      </c>
      <c r="BN370" s="1509">
        <v>0.03</v>
      </c>
      <c r="BO370" s="1509">
        <v>0.03</v>
      </c>
      <c r="BP370" s="1509">
        <v>0.03</v>
      </c>
      <c r="BQ370" s="1509">
        <v>0.03</v>
      </c>
      <c r="BR370" s="1509">
        <v>0.03</v>
      </c>
      <c r="BS370" s="1509">
        <v>0.03</v>
      </c>
      <c r="BT370" s="1509">
        <v>0.03</v>
      </c>
      <c r="BU370" s="1509">
        <v>0.03</v>
      </c>
      <c r="BV370" s="1509">
        <v>0.03</v>
      </c>
      <c r="BW370" s="1509">
        <v>0.03</v>
      </c>
      <c r="BX370" s="1509">
        <v>0.03</v>
      </c>
      <c r="BY370" s="1509">
        <v>0.03</v>
      </c>
      <c r="BZ370" s="1509">
        <v>0.03</v>
      </c>
      <c r="CA370" s="1509">
        <v>0.03</v>
      </c>
      <c r="CB370" s="1509">
        <v>0.03</v>
      </c>
      <c r="CC370" s="1509">
        <v>0.03</v>
      </c>
      <c r="CD370" s="1509">
        <v>0.03</v>
      </c>
      <c r="CE370" s="1509">
        <v>0.03</v>
      </c>
      <c r="CF370" s="1509">
        <v>0.03</v>
      </c>
      <c r="CG370" s="1509">
        <v>0.03</v>
      </c>
      <c r="CH370" s="1509">
        <v>0.03</v>
      </c>
      <c r="CI370" s="1509">
        <v>0.03</v>
      </c>
      <c r="CJ370" s="1509">
        <v>0.03</v>
      </c>
      <c r="CK370" s="1509">
        <v>0.03</v>
      </c>
      <c r="CL370" s="1509">
        <v>2.5000000000000001E-2</v>
      </c>
      <c r="CM370" s="1509">
        <v>2.5000000000000001E-2</v>
      </c>
      <c r="CN370" s="1509">
        <v>2.5000000000000001E-2</v>
      </c>
      <c r="CO370" s="1509">
        <v>2.5000000000000001E-2</v>
      </c>
      <c r="CP370" s="1510">
        <v>2.5000000000000001E-2</v>
      </c>
      <c r="CQ370" s="1508" t="s">
        <v>1890</v>
      </c>
      <c r="CR370" s="1508" t="s">
        <v>1890</v>
      </c>
      <c r="CS370" s="1508" t="s">
        <v>1890</v>
      </c>
      <c r="CT370" s="1508" t="s">
        <v>1890</v>
      </c>
      <c r="CU370" s="1508" t="s">
        <v>1890</v>
      </c>
      <c r="CV370" s="1508" t="s">
        <v>1890</v>
      </c>
      <c r="CW370" s="1508" t="s">
        <v>1890</v>
      </c>
      <c r="CX370" s="1508" t="s">
        <v>1890</v>
      </c>
      <c r="CY370" s="1508" t="s">
        <v>1890</v>
      </c>
      <c r="CZ370" s="1508" t="s">
        <v>1890</v>
      </c>
      <c r="DA370" s="1508" t="s">
        <v>1890</v>
      </c>
      <c r="DB370" s="1508" t="s">
        <v>1890</v>
      </c>
      <c r="DC370" s="1508" t="s">
        <v>1890</v>
      </c>
      <c r="DD370" s="1508" t="s">
        <v>1890</v>
      </c>
      <c r="DE370" s="1508" t="s">
        <v>1890</v>
      </c>
      <c r="DF370" s="1508" t="s">
        <v>1890</v>
      </c>
      <c r="DG370" s="1508" t="s">
        <v>1890</v>
      </c>
      <c r="DH370" s="1508" t="s">
        <v>1890</v>
      </c>
      <c r="DI370" s="1508" t="s">
        <v>1890</v>
      </c>
      <c r="DJ370" s="1508" t="s">
        <v>1890</v>
      </c>
      <c r="DK370" s="1508" t="s">
        <v>1890</v>
      </c>
      <c r="DL370" s="1508" t="s">
        <v>1890</v>
      </c>
      <c r="DM370" s="1508" t="s">
        <v>1890</v>
      </c>
      <c r="DN370" s="1508" t="s">
        <v>1890</v>
      </c>
      <c r="DO370" s="1508" t="s">
        <v>1890</v>
      </c>
      <c r="DP370" s="1508" t="s">
        <v>1890</v>
      </c>
      <c r="DQ370" s="1508" t="s">
        <v>1890</v>
      </c>
      <c r="DR370" s="1508" t="s">
        <v>1890</v>
      </c>
      <c r="DS370" s="1508" t="s">
        <v>1890</v>
      </c>
      <c r="DT370" s="1233" t="s">
        <v>1890</v>
      </c>
      <c r="DU370" s="1233" t="s">
        <v>1890</v>
      </c>
      <c r="DV370" s="1233" t="s">
        <v>1890</v>
      </c>
      <c r="DW370" s="1233" t="s">
        <v>1890</v>
      </c>
      <c r="DX370" s="1233" t="s">
        <v>1890</v>
      </c>
      <c r="DY370" s="1233" t="s">
        <v>1890</v>
      </c>
    </row>
    <row r="371" spans="2:129" x14ac:dyDescent="0.25">
      <c r="B371" s="1668"/>
      <c r="C371" s="1505" t="s">
        <v>1611</v>
      </c>
      <c r="D371" s="1439" t="s">
        <v>1734</v>
      </c>
      <c r="E371" s="1267" t="s">
        <v>814</v>
      </c>
      <c r="F371" s="1438" t="s">
        <v>1890</v>
      </c>
      <c r="G371" s="1438" t="s">
        <v>1890</v>
      </c>
      <c r="H371" s="1439" t="s">
        <v>84</v>
      </c>
      <c r="I371" s="1476" t="s">
        <v>1890</v>
      </c>
      <c r="J371" s="1477" t="s">
        <v>1890</v>
      </c>
      <c r="K371" s="1477" t="s">
        <v>1890</v>
      </c>
      <c r="L371" s="1477" t="s">
        <v>1890</v>
      </c>
      <c r="M371" s="1477" t="s">
        <v>1890</v>
      </c>
      <c r="N371" s="1509" t="s">
        <v>1890</v>
      </c>
      <c r="O371" s="1509">
        <v>0.96618357487922713</v>
      </c>
      <c r="P371" s="1509">
        <v>0.93351070036640305</v>
      </c>
      <c r="Q371" s="1509">
        <v>0.90194270566802237</v>
      </c>
      <c r="R371" s="1509">
        <v>0.87144222769857238</v>
      </c>
      <c r="S371" s="1509">
        <v>0.84197316685852408</v>
      </c>
      <c r="T371" s="1509">
        <v>0.81350064430775282</v>
      </c>
      <c r="U371" s="1509">
        <v>0.78599096068381924</v>
      </c>
      <c r="V371" s="1509">
        <v>0.75941155621625056</v>
      </c>
      <c r="W371" s="1509">
        <v>0.73373097218961414</v>
      </c>
      <c r="X371" s="1509">
        <v>0.70891881370977217</v>
      </c>
      <c r="Y371" s="1509">
        <v>0.68494571372924851</v>
      </c>
      <c r="Z371" s="1509">
        <v>0.66178329828912907</v>
      </c>
      <c r="AA371" s="1509">
        <v>0.63940415293635666</v>
      </c>
      <c r="AB371" s="1509">
        <v>0.61778179027667313</v>
      </c>
      <c r="AC371" s="1509">
        <v>0.59689061862480497</v>
      </c>
      <c r="AD371" s="1509">
        <v>0.57670591171478747</v>
      </c>
      <c r="AE371" s="1509">
        <v>0.55720377943457733</v>
      </c>
      <c r="AF371" s="1509">
        <v>0.53836113955031628</v>
      </c>
      <c r="AG371" s="1509">
        <v>0.520155690386779</v>
      </c>
      <c r="AH371" s="1509">
        <v>0.50256588443167061</v>
      </c>
      <c r="AI371" s="1509">
        <v>0.48557090283253201</v>
      </c>
      <c r="AJ371" s="1509">
        <v>0.46915063075606961</v>
      </c>
      <c r="AK371" s="1509">
        <v>0.45328563358074364</v>
      </c>
      <c r="AL371" s="1509">
        <v>0.43795713389443836</v>
      </c>
      <c r="AM371" s="1509">
        <v>0.42314698926998878</v>
      </c>
      <c r="AN371" s="1509">
        <v>0.40883767079225974</v>
      </c>
      <c r="AO371" s="1509">
        <v>0.39501224231136212</v>
      </c>
      <c r="AP371" s="1509">
        <v>0.38165434039745133</v>
      </c>
      <c r="AQ371" s="1509">
        <v>0.36874815497338298</v>
      </c>
      <c r="AR371" s="1509">
        <v>0.35627841060230242</v>
      </c>
      <c r="AS371" s="1509">
        <v>0.3459013695167984</v>
      </c>
      <c r="AT371" s="1509">
        <v>0.33582657234640623</v>
      </c>
      <c r="AU371" s="1509">
        <v>0.32604521587029728</v>
      </c>
      <c r="AV371" s="1509">
        <v>0.31654875327213333</v>
      </c>
      <c r="AW371" s="1509">
        <v>0.30732888667197411</v>
      </c>
      <c r="AX371" s="1509">
        <v>0.29837755987570302</v>
      </c>
      <c r="AY371" s="1509">
        <v>0.28968695133563405</v>
      </c>
      <c r="AZ371" s="1509">
        <v>0.28124946731614947</v>
      </c>
      <c r="BA371" s="1509">
        <v>0.27305773525839755</v>
      </c>
      <c r="BB371" s="1509">
        <v>0.26510459733825009</v>
      </c>
      <c r="BC371" s="1509">
        <v>0.25738310421189325</v>
      </c>
      <c r="BD371" s="1509">
        <v>0.24988650894358566</v>
      </c>
      <c r="BE371" s="1509">
        <v>0.24260826111027742</v>
      </c>
      <c r="BF371" s="1509">
        <v>0.23554200107793916</v>
      </c>
      <c r="BG371" s="1509">
        <v>0.22868155444460117</v>
      </c>
      <c r="BH371" s="1509">
        <v>0.22202092664524387</v>
      </c>
      <c r="BI371" s="1509">
        <v>0.215554297713829</v>
      </c>
      <c r="BJ371" s="1509">
        <v>0.20927601719789227</v>
      </c>
      <c r="BK371" s="1509">
        <v>0.20318059922125464</v>
      </c>
      <c r="BL371" s="1509">
        <v>0.19726271769053846</v>
      </c>
      <c r="BM371" s="1509">
        <v>0.19151720164129948</v>
      </c>
      <c r="BN371" s="1509">
        <v>0.18593903071970824</v>
      </c>
      <c r="BO371" s="1509">
        <v>0.18052333079583327</v>
      </c>
      <c r="BP371" s="1509">
        <v>0.17526536970469248</v>
      </c>
      <c r="BQ371" s="1509">
        <v>0.17016055311135189</v>
      </c>
      <c r="BR371" s="1509">
        <v>0.16520442049645817</v>
      </c>
      <c r="BS371" s="1509">
        <v>0.16039264125869726</v>
      </c>
      <c r="BT371" s="1509">
        <v>0.15572101093077401</v>
      </c>
      <c r="BU371" s="1509">
        <v>0.15118544750560586</v>
      </c>
      <c r="BV371" s="1509">
        <v>0.14678198786952024</v>
      </c>
      <c r="BW371" s="1509">
        <v>0.14250678433934003</v>
      </c>
      <c r="BX371" s="1509">
        <v>0.13835610130033013</v>
      </c>
      <c r="BY371" s="1509">
        <v>0.13432631194206807</v>
      </c>
      <c r="BZ371" s="1509">
        <v>0.13041389508938647</v>
      </c>
      <c r="CA371" s="1509">
        <v>0.12661543212561796</v>
      </c>
      <c r="CB371" s="1509">
        <v>0.12292760400545433</v>
      </c>
      <c r="CC371" s="1509">
        <v>0.11934718835481004</v>
      </c>
      <c r="CD371" s="1509">
        <v>0.11587105665515537</v>
      </c>
      <c r="CE371" s="1509">
        <v>0.11249617150985959</v>
      </c>
      <c r="CF371" s="1509">
        <v>0.10921958399015494</v>
      </c>
      <c r="CG371" s="1509">
        <v>0.10603843105840287</v>
      </c>
      <c r="CH371" s="1509">
        <v>0.10294993306641054</v>
      </c>
      <c r="CI371" s="1509">
        <v>9.9951391326612168E-2</v>
      </c>
      <c r="CJ371" s="1509">
        <v>9.7040185753992411E-2</v>
      </c>
      <c r="CK371" s="1509">
        <v>9.4213772576691654E-2</v>
      </c>
      <c r="CL371" s="1509">
        <v>9.1915875684577236E-2</v>
      </c>
      <c r="CM371" s="1509">
        <v>8.9674025058124135E-2</v>
      </c>
      <c r="CN371" s="1509">
        <v>8.7486853715243049E-2</v>
      </c>
      <c r="CO371" s="1509">
        <v>8.5353028014871282E-2</v>
      </c>
      <c r="CP371" s="1510">
        <v>8.3271246843776875E-2</v>
      </c>
      <c r="CQ371" s="1508" t="s">
        <v>1890</v>
      </c>
      <c r="CR371" s="1508" t="s">
        <v>1890</v>
      </c>
      <c r="CS371" s="1508" t="s">
        <v>1890</v>
      </c>
      <c r="CT371" s="1508" t="s">
        <v>1890</v>
      </c>
      <c r="CU371" s="1508" t="s">
        <v>1890</v>
      </c>
      <c r="CV371" s="1508" t="s">
        <v>1890</v>
      </c>
      <c r="CW371" s="1508" t="s">
        <v>1890</v>
      </c>
      <c r="CX371" s="1508" t="s">
        <v>1890</v>
      </c>
      <c r="CY371" s="1508" t="s">
        <v>1890</v>
      </c>
      <c r="CZ371" s="1508" t="s">
        <v>1890</v>
      </c>
      <c r="DA371" s="1508" t="s">
        <v>1890</v>
      </c>
      <c r="DB371" s="1508" t="s">
        <v>1890</v>
      </c>
      <c r="DC371" s="1508" t="s">
        <v>1890</v>
      </c>
      <c r="DD371" s="1508" t="s">
        <v>1890</v>
      </c>
      <c r="DE371" s="1508" t="s">
        <v>1890</v>
      </c>
      <c r="DF371" s="1508" t="s">
        <v>1890</v>
      </c>
      <c r="DG371" s="1508" t="s">
        <v>1890</v>
      </c>
      <c r="DH371" s="1508" t="s">
        <v>1890</v>
      </c>
      <c r="DI371" s="1508" t="s">
        <v>1890</v>
      </c>
      <c r="DJ371" s="1508" t="s">
        <v>1890</v>
      </c>
      <c r="DK371" s="1508" t="s">
        <v>1890</v>
      </c>
      <c r="DL371" s="1508" t="s">
        <v>1890</v>
      </c>
      <c r="DM371" s="1508" t="s">
        <v>1890</v>
      </c>
      <c r="DN371" s="1508" t="s">
        <v>1890</v>
      </c>
      <c r="DO371" s="1508" t="s">
        <v>1890</v>
      </c>
      <c r="DP371" s="1508" t="s">
        <v>1890</v>
      </c>
      <c r="DQ371" s="1508" t="s">
        <v>1890</v>
      </c>
      <c r="DR371" s="1508" t="s">
        <v>1890</v>
      </c>
      <c r="DS371" s="1508" t="s">
        <v>1890</v>
      </c>
      <c r="DT371" s="1233" t="s">
        <v>1890</v>
      </c>
      <c r="DU371" s="1233" t="s">
        <v>1890</v>
      </c>
      <c r="DV371" s="1233" t="s">
        <v>1890</v>
      </c>
      <c r="DW371" s="1233" t="s">
        <v>1890</v>
      </c>
      <c r="DX371" s="1233" t="s">
        <v>1890</v>
      </c>
      <c r="DY371" s="1233" t="s">
        <v>1890</v>
      </c>
    </row>
    <row r="372" spans="2:129" x14ac:dyDescent="0.25">
      <c r="B372" s="1668"/>
      <c r="C372" s="1505" t="s">
        <v>1611</v>
      </c>
      <c r="D372" s="1439" t="s">
        <v>1734</v>
      </c>
      <c r="E372" s="1267" t="s">
        <v>815</v>
      </c>
      <c r="F372" s="1438" t="s">
        <v>816</v>
      </c>
      <c r="G372" s="1438" t="s">
        <v>1890</v>
      </c>
      <c r="H372" s="1439" t="s">
        <v>817</v>
      </c>
      <c r="I372" s="1476" t="s">
        <v>1890</v>
      </c>
      <c r="J372" s="1477" t="s">
        <v>1890</v>
      </c>
      <c r="K372" s="1477" t="s">
        <v>1890</v>
      </c>
      <c r="L372" s="1477" t="s">
        <v>1890</v>
      </c>
      <c r="M372" s="1477" t="s">
        <v>1890</v>
      </c>
      <c r="N372" s="1509" t="s">
        <v>1890</v>
      </c>
      <c r="O372" s="1509" t="s">
        <v>1890</v>
      </c>
      <c r="P372" s="1509" t="s">
        <v>1890</v>
      </c>
      <c r="Q372" s="1509" t="s">
        <v>1890</v>
      </c>
      <c r="R372" s="1509" t="s">
        <v>1890</v>
      </c>
      <c r="S372" s="1509" t="s">
        <v>1890</v>
      </c>
      <c r="T372" s="1509" t="s">
        <v>1890</v>
      </c>
      <c r="U372" s="1509" t="s">
        <v>1890</v>
      </c>
      <c r="V372" s="1509" t="s">
        <v>1890</v>
      </c>
      <c r="W372" s="1509" t="s">
        <v>1890</v>
      </c>
      <c r="X372" s="1509" t="s">
        <v>1890</v>
      </c>
      <c r="Y372" s="1509" t="s">
        <v>1890</v>
      </c>
      <c r="Z372" s="1509" t="s">
        <v>1890</v>
      </c>
      <c r="AA372" s="1509" t="s">
        <v>1890</v>
      </c>
      <c r="AB372" s="1509" t="s">
        <v>1890</v>
      </c>
      <c r="AC372" s="1509" t="s">
        <v>1890</v>
      </c>
      <c r="AD372" s="1509" t="s">
        <v>1890</v>
      </c>
      <c r="AE372" s="1509" t="s">
        <v>1890</v>
      </c>
      <c r="AF372" s="1509" t="s">
        <v>1890</v>
      </c>
      <c r="AG372" s="1509" t="s">
        <v>1890</v>
      </c>
      <c r="AH372" s="1509" t="s">
        <v>1890</v>
      </c>
      <c r="AI372" s="1509" t="s">
        <v>1890</v>
      </c>
      <c r="AJ372" s="1509" t="s">
        <v>1890</v>
      </c>
      <c r="AK372" s="1509" t="s">
        <v>1890</v>
      </c>
      <c r="AL372" s="1509" t="s">
        <v>1890</v>
      </c>
      <c r="AM372" s="1509" t="s">
        <v>1890</v>
      </c>
      <c r="AN372" s="1509" t="s">
        <v>1890</v>
      </c>
      <c r="AO372" s="1509" t="s">
        <v>1890</v>
      </c>
      <c r="AP372" s="1509" t="s">
        <v>1890</v>
      </c>
      <c r="AQ372" s="1509" t="s">
        <v>1890</v>
      </c>
      <c r="AR372" s="1509" t="s">
        <v>1890</v>
      </c>
      <c r="AS372" s="1509" t="s">
        <v>1890</v>
      </c>
      <c r="AT372" s="1509" t="s">
        <v>1890</v>
      </c>
      <c r="AU372" s="1509" t="s">
        <v>1890</v>
      </c>
      <c r="AV372" s="1509" t="s">
        <v>1890</v>
      </c>
      <c r="AW372" s="1509" t="s">
        <v>1890</v>
      </c>
      <c r="AX372" s="1509" t="s">
        <v>1890</v>
      </c>
      <c r="AY372" s="1509" t="s">
        <v>1890</v>
      </c>
      <c r="AZ372" s="1509" t="s">
        <v>1890</v>
      </c>
      <c r="BA372" s="1509" t="s">
        <v>1890</v>
      </c>
      <c r="BB372" s="1509" t="s">
        <v>1890</v>
      </c>
      <c r="BC372" s="1509" t="s">
        <v>1890</v>
      </c>
      <c r="BD372" s="1509" t="s">
        <v>1890</v>
      </c>
      <c r="BE372" s="1509" t="s">
        <v>1890</v>
      </c>
      <c r="BF372" s="1509" t="s">
        <v>1890</v>
      </c>
      <c r="BG372" s="1509" t="s">
        <v>1890</v>
      </c>
      <c r="BH372" s="1509" t="s">
        <v>1890</v>
      </c>
      <c r="BI372" s="1509" t="s">
        <v>1890</v>
      </c>
      <c r="BJ372" s="1509" t="s">
        <v>1890</v>
      </c>
      <c r="BK372" s="1509" t="s">
        <v>1890</v>
      </c>
      <c r="BL372" s="1509" t="s">
        <v>1890</v>
      </c>
      <c r="BM372" s="1509" t="s">
        <v>1890</v>
      </c>
      <c r="BN372" s="1509" t="s">
        <v>1890</v>
      </c>
      <c r="BO372" s="1509" t="s">
        <v>1890</v>
      </c>
      <c r="BP372" s="1509" t="s">
        <v>1890</v>
      </c>
      <c r="BQ372" s="1509" t="s">
        <v>1890</v>
      </c>
      <c r="BR372" s="1509" t="s">
        <v>1890</v>
      </c>
      <c r="BS372" s="1509" t="s">
        <v>1890</v>
      </c>
      <c r="BT372" s="1509" t="s">
        <v>1890</v>
      </c>
      <c r="BU372" s="1509" t="s">
        <v>1890</v>
      </c>
      <c r="BV372" s="1509" t="s">
        <v>1890</v>
      </c>
      <c r="BW372" s="1509" t="s">
        <v>1890</v>
      </c>
      <c r="BX372" s="1509" t="s">
        <v>1890</v>
      </c>
      <c r="BY372" s="1509" t="s">
        <v>1890</v>
      </c>
      <c r="BZ372" s="1509" t="s">
        <v>1890</v>
      </c>
      <c r="CA372" s="1509" t="s">
        <v>1890</v>
      </c>
      <c r="CB372" s="1509" t="s">
        <v>1890</v>
      </c>
      <c r="CC372" s="1509" t="s">
        <v>1890</v>
      </c>
      <c r="CD372" s="1509" t="s">
        <v>1890</v>
      </c>
      <c r="CE372" s="1509" t="s">
        <v>1890</v>
      </c>
      <c r="CF372" s="1509" t="s">
        <v>1890</v>
      </c>
      <c r="CG372" s="1509" t="s">
        <v>1890</v>
      </c>
      <c r="CH372" s="1509" t="s">
        <v>1890</v>
      </c>
      <c r="CI372" s="1509" t="s">
        <v>1890</v>
      </c>
      <c r="CJ372" s="1509" t="s">
        <v>1890</v>
      </c>
      <c r="CK372" s="1509" t="s">
        <v>1890</v>
      </c>
      <c r="CL372" s="1509" t="s">
        <v>1890</v>
      </c>
      <c r="CM372" s="1509" t="s">
        <v>1890</v>
      </c>
      <c r="CN372" s="1509" t="s">
        <v>1890</v>
      </c>
      <c r="CO372" s="1509" t="s">
        <v>1890</v>
      </c>
      <c r="CP372" s="1510" t="s">
        <v>1890</v>
      </c>
      <c r="CQ372" s="1508" t="s">
        <v>1890</v>
      </c>
      <c r="CR372" s="1508" t="s">
        <v>1890</v>
      </c>
      <c r="CS372" s="1508" t="s">
        <v>1890</v>
      </c>
      <c r="CT372" s="1508" t="s">
        <v>1890</v>
      </c>
      <c r="CU372" s="1508" t="s">
        <v>1890</v>
      </c>
      <c r="CV372" s="1508" t="s">
        <v>1890</v>
      </c>
      <c r="CW372" s="1508" t="s">
        <v>1890</v>
      </c>
      <c r="CX372" s="1508" t="s">
        <v>1890</v>
      </c>
      <c r="CY372" s="1508" t="s">
        <v>1890</v>
      </c>
      <c r="CZ372" s="1508" t="s">
        <v>1890</v>
      </c>
      <c r="DA372" s="1508" t="s">
        <v>1890</v>
      </c>
      <c r="DB372" s="1508" t="s">
        <v>1890</v>
      </c>
      <c r="DC372" s="1508" t="s">
        <v>1890</v>
      </c>
      <c r="DD372" s="1508" t="s">
        <v>1890</v>
      </c>
      <c r="DE372" s="1508" t="s">
        <v>1890</v>
      </c>
      <c r="DF372" s="1508" t="s">
        <v>1890</v>
      </c>
      <c r="DG372" s="1508" t="s">
        <v>1890</v>
      </c>
      <c r="DH372" s="1508" t="s">
        <v>1890</v>
      </c>
      <c r="DI372" s="1508" t="s">
        <v>1890</v>
      </c>
      <c r="DJ372" s="1508" t="s">
        <v>1890</v>
      </c>
      <c r="DK372" s="1508" t="s">
        <v>1890</v>
      </c>
      <c r="DL372" s="1508" t="s">
        <v>1890</v>
      </c>
      <c r="DM372" s="1508" t="s">
        <v>1890</v>
      </c>
      <c r="DN372" s="1508" t="s">
        <v>1890</v>
      </c>
      <c r="DO372" s="1508" t="s">
        <v>1890</v>
      </c>
      <c r="DP372" s="1508" t="s">
        <v>1890</v>
      </c>
      <c r="DQ372" s="1508" t="s">
        <v>1890</v>
      </c>
      <c r="DR372" s="1508" t="s">
        <v>1890</v>
      </c>
      <c r="DS372" s="1508" t="s">
        <v>1890</v>
      </c>
      <c r="DT372" s="1233" t="s">
        <v>1890</v>
      </c>
      <c r="DU372" s="1233" t="s">
        <v>1890</v>
      </c>
      <c r="DV372" s="1233" t="s">
        <v>1890</v>
      </c>
      <c r="DW372" s="1233" t="s">
        <v>1890</v>
      </c>
      <c r="DX372" s="1233" t="s">
        <v>1890</v>
      </c>
      <c r="DY372" s="1233" t="s">
        <v>1890</v>
      </c>
    </row>
    <row r="373" spans="2:129" x14ac:dyDescent="0.25">
      <c r="B373" s="1668"/>
      <c r="C373" s="1505" t="s">
        <v>1611</v>
      </c>
      <c r="D373" s="1439" t="s">
        <v>1734</v>
      </c>
      <c r="E373" s="1267" t="s">
        <v>815</v>
      </c>
      <c r="F373" s="1438" t="s">
        <v>818</v>
      </c>
      <c r="G373" s="1438" t="s">
        <v>1890</v>
      </c>
      <c r="H373" s="1439" t="s">
        <v>817</v>
      </c>
      <c r="I373" s="1476" t="s">
        <v>1890</v>
      </c>
      <c r="J373" s="1477" t="s">
        <v>1890</v>
      </c>
      <c r="K373" s="1477" t="s">
        <v>1890</v>
      </c>
      <c r="L373" s="1477" t="s">
        <v>1890</v>
      </c>
      <c r="M373" s="1477" t="s">
        <v>1890</v>
      </c>
      <c r="N373" s="1509" t="s">
        <v>1890</v>
      </c>
      <c r="O373" s="1509" t="s">
        <v>1890</v>
      </c>
      <c r="P373" s="1509" t="s">
        <v>1890</v>
      </c>
      <c r="Q373" s="1509" t="s">
        <v>1890</v>
      </c>
      <c r="R373" s="1509" t="s">
        <v>1890</v>
      </c>
      <c r="S373" s="1509" t="s">
        <v>1890</v>
      </c>
      <c r="T373" s="1509" t="s">
        <v>1890</v>
      </c>
      <c r="U373" s="1509" t="s">
        <v>1890</v>
      </c>
      <c r="V373" s="1509" t="s">
        <v>1890</v>
      </c>
      <c r="W373" s="1509" t="s">
        <v>1890</v>
      </c>
      <c r="X373" s="1509" t="s">
        <v>1890</v>
      </c>
      <c r="Y373" s="1509" t="s">
        <v>1890</v>
      </c>
      <c r="Z373" s="1509" t="s">
        <v>1890</v>
      </c>
      <c r="AA373" s="1509" t="s">
        <v>1890</v>
      </c>
      <c r="AB373" s="1509" t="s">
        <v>1890</v>
      </c>
      <c r="AC373" s="1509" t="s">
        <v>1890</v>
      </c>
      <c r="AD373" s="1509" t="s">
        <v>1890</v>
      </c>
      <c r="AE373" s="1509" t="s">
        <v>1890</v>
      </c>
      <c r="AF373" s="1509" t="s">
        <v>1890</v>
      </c>
      <c r="AG373" s="1509" t="s">
        <v>1890</v>
      </c>
      <c r="AH373" s="1509" t="s">
        <v>1890</v>
      </c>
      <c r="AI373" s="1509" t="s">
        <v>1890</v>
      </c>
      <c r="AJ373" s="1509" t="s">
        <v>1890</v>
      </c>
      <c r="AK373" s="1509" t="s">
        <v>1890</v>
      </c>
      <c r="AL373" s="1509" t="s">
        <v>1890</v>
      </c>
      <c r="AM373" s="1509" t="s">
        <v>1890</v>
      </c>
      <c r="AN373" s="1509" t="s">
        <v>1890</v>
      </c>
      <c r="AO373" s="1509" t="s">
        <v>1890</v>
      </c>
      <c r="AP373" s="1509" t="s">
        <v>1890</v>
      </c>
      <c r="AQ373" s="1509" t="s">
        <v>1890</v>
      </c>
      <c r="AR373" s="1509" t="s">
        <v>1890</v>
      </c>
      <c r="AS373" s="1509" t="s">
        <v>1890</v>
      </c>
      <c r="AT373" s="1509" t="s">
        <v>1890</v>
      </c>
      <c r="AU373" s="1509" t="s">
        <v>1890</v>
      </c>
      <c r="AV373" s="1509" t="s">
        <v>1890</v>
      </c>
      <c r="AW373" s="1509" t="s">
        <v>1890</v>
      </c>
      <c r="AX373" s="1509" t="s">
        <v>1890</v>
      </c>
      <c r="AY373" s="1509" t="s">
        <v>1890</v>
      </c>
      <c r="AZ373" s="1509" t="s">
        <v>1890</v>
      </c>
      <c r="BA373" s="1509" t="s">
        <v>1890</v>
      </c>
      <c r="BB373" s="1509" t="s">
        <v>1890</v>
      </c>
      <c r="BC373" s="1509" t="s">
        <v>1890</v>
      </c>
      <c r="BD373" s="1509" t="s">
        <v>1890</v>
      </c>
      <c r="BE373" s="1509" t="s">
        <v>1890</v>
      </c>
      <c r="BF373" s="1509" t="s">
        <v>1890</v>
      </c>
      <c r="BG373" s="1509" t="s">
        <v>1890</v>
      </c>
      <c r="BH373" s="1509" t="s">
        <v>1890</v>
      </c>
      <c r="BI373" s="1509" t="s">
        <v>1890</v>
      </c>
      <c r="BJ373" s="1509" t="s">
        <v>1890</v>
      </c>
      <c r="BK373" s="1509" t="s">
        <v>1890</v>
      </c>
      <c r="BL373" s="1509" t="s">
        <v>1890</v>
      </c>
      <c r="BM373" s="1509" t="s">
        <v>1890</v>
      </c>
      <c r="BN373" s="1509" t="s">
        <v>1890</v>
      </c>
      <c r="BO373" s="1509" t="s">
        <v>1890</v>
      </c>
      <c r="BP373" s="1509" t="s">
        <v>1890</v>
      </c>
      <c r="BQ373" s="1509" t="s">
        <v>1890</v>
      </c>
      <c r="BR373" s="1509" t="s">
        <v>1890</v>
      </c>
      <c r="BS373" s="1509" t="s">
        <v>1890</v>
      </c>
      <c r="BT373" s="1509" t="s">
        <v>1890</v>
      </c>
      <c r="BU373" s="1509" t="s">
        <v>1890</v>
      </c>
      <c r="BV373" s="1509" t="s">
        <v>1890</v>
      </c>
      <c r="BW373" s="1509" t="s">
        <v>1890</v>
      </c>
      <c r="BX373" s="1509" t="s">
        <v>1890</v>
      </c>
      <c r="BY373" s="1509" t="s">
        <v>1890</v>
      </c>
      <c r="BZ373" s="1509" t="s">
        <v>1890</v>
      </c>
      <c r="CA373" s="1509" t="s">
        <v>1890</v>
      </c>
      <c r="CB373" s="1509" t="s">
        <v>1890</v>
      </c>
      <c r="CC373" s="1509" t="s">
        <v>1890</v>
      </c>
      <c r="CD373" s="1509" t="s">
        <v>1890</v>
      </c>
      <c r="CE373" s="1509" t="s">
        <v>1890</v>
      </c>
      <c r="CF373" s="1509" t="s">
        <v>1890</v>
      </c>
      <c r="CG373" s="1509" t="s">
        <v>1890</v>
      </c>
      <c r="CH373" s="1509" t="s">
        <v>1890</v>
      </c>
      <c r="CI373" s="1509" t="s">
        <v>1890</v>
      </c>
      <c r="CJ373" s="1509" t="s">
        <v>1890</v>
      </c>
      <c r="CK373" s="1509" t="s">
        <v>1890</v>
      </c>
      <c r="CL373" s="1509" t="s">
        <v>1890</v>
      </c>
      <c r="CM373" s="1509" t="s">
        <v>1890</v>
      </c>
      <c r="CN373" s="1509" t="s">
        <v>1890</v>
      </c>
      <c r="CO373" s="1509" t="s">
        <v>1890</v>
      </c>
      <c r="CP373" s="1510" t="s">
        <v>1890</v>
      </c>
      <c r="CQ373" s="1508" t="s">
        <v>1890</v>
      </c>
      <c r="CR373" s="1508" t="s">
        <v>1890</v>
      </c>
      <c r="CS373" s="1508" t="s">
        <v>1890</v>
      </c>
      <c r="CT373" s="1508" t="s">
        <v>1890</v>
      </c>
      <c r="CU373" s="1508" t="s">
        <v>1890</v>
      </c>
      <c r="CV373" s="1508" t="s">
        <v>1890</v>
      </c>
      <c r="CW373" s="1508" t="s">
        <v>1890</v>
      </c>
      <c r="CX373" s="1508" t="s">
        <v>1890</v>
      </c>
      <c r="CY373" s="1508" t="s">
        <v>1890</v>
      </c>
      <c r="CZ373" s="1508" t="s">
        <v>1890</v>
      </c>
      <c r="DA373" s="1508" t="s">
        <v>1890</v>
      </c>
      <c r="DB373" s="1508" t="s">
        <v>1890</v>
      </c>
      <c r="DC373" s="1508" t="s">
        <v>1890</v>
      </c>
      <c r="DD373" s="1508" t="s">
        <v>1890</v>
      </c>
      <c r="DE373" s="1508" t="s">
        <v>1890</v>
      </c>
      <c r="DF373" s="1508" t="s">
        <v>1890</v>
      </c>
      <c r="DG373" s="1508" t="s">
        <v>1890</v>
      </c>
      <c r="DH373" s="1508" t="s">
        <v>1890</v>
      </c>
      <c r="DI373" s="1508" t="s">
        <v>1890</v>
      </c>
      <c r="DJ373" s="1508" t="s">
        <v>1890</v>
      </c>
      <c r="DK373" s="1508" t="s">
        <v>1890</v>
      </c>
      <c r="DL373" s="1508" t="s">
        <v>1890</v>
      </c>
      <c r="DM373" s="1508" t="s">
        <v>1890</v>
      </c>
      <c r="DN373" s="1508" t="s">
        <v>1890</v>
      </c>
      <c r="DO373" s="1508" t="s">
        <v>1890</v>
      </c>
      <c r="DP373" s="1508" t="s">
        <v>1890</v>
      </c>
      <c r="DQ373" s="1508" t="s">
        <v>1890</v>
      </c>
      <c r="DR373" s="1508" t="s">
        <v>1890</v>
      </c>
      <c r="DS373" s="1508" t="s">
        <v>1890</v>
      </c>
      <c r="DT373" s="1233" t="s">
        <v>1890</v>
      </c>
      <c r="DU373" s="1233" t="s">
        <v>1890</v>
      </c>
      <c r="DV373" s="1233" t="s">
        <v>1890</v>
      </c>
      <c r="DW373" s="1233" t="s">
        <v>1890</v>
      </c>
      <c r="DX373" s="1233" t="s">
        <v>1890</v>
      </c>
      <c r="DY373" s="1233" t="s">
        <v>1890</v>
      </c>
    </row>
    <row r="374" spans="2:129" ht="14.4" thickBot="1" x14ac:dyDescent="0.3">
      <c r="B374" s="1668"/>
      <c r="C374" s="1505" t="s">
        <v>1611</v>
      </c>
      <c r="D374" s="1439" t="s">
        <v>1734</v>
      </c>
      <c r="E374" s="1267" t="s">
        <v>819</v>
      </c>
      <c r="F374" s="1438" t="s">
        <v>1890</v>
      </c>
      <c r="G374" s="1438" t="s">
        <v>1890</v>
      </c>
      <c r="H374" s="1439" t="s">
        <v>84</v>
      </c>
      <c r="I374" s="1476" t="s">
        <v>1890</v>
      </c>
      <c r="J374" s="1477" t="s">
        <v>1890</v>
      </c>
      <c r="K374" s="1477" t="s">
        <v>1890</v>
      </c>
      <c r="L374" s="1477" t="s">
        <v>1890</v>
      </c>
      <c r="M374" s="1477" t="s">
        <v>1890</v>
      </c>
      <c r="N374" s="1509" t="s">
        <v>1890</v>
      </c>
      <c r="O374" s="1509">
        <v>0.43448597778059617</v>
      </c>
      <c r="P374" s="1509">
        <v>0.41706116169837532</v>
      </c>
      <c r="Q374" s="1509">
        <v>0.40085889390187524</v>
      </c>
      <c r="R374" s="1509">
        <v>0.38567269474468474</v>
      </c>
      <c r="S374" s="1509">
        <v>0.37137834705879569</v>
      </c>
      <c r="T374" s="1509">
        <v>1.0239268352478836</v>
      </c>
      <c r="U374" s="1509">
        <v>0.98624677242171899</v>
      </c>
      <c r="V374" s="1509">
        <v>0.9505453829100029</v>
      </c>
      <c r="W374" s="1509">
        <v>0.91657079174409639</v>
      </c>
      <c r="X374" s="1509">
        <v>0.88418113805757748</v>
      </c>
      <c r="Y374" s="1509">
        <v>1.1473771520453091</v>
      </c>
      <c r="Z374" s="1509">
        <v>1.1057987558084277</v>
      </c>
      <c r="AA374" s="1509">
        <v>1.0662571919389983</v>
      </c>
      <c r="AB374" s="1509">
        <v>1.0285403570077354</v>
      </c>
      <c r="AC374" s="1509">
        <v>0.99248443110468831</v>
      </c>
      <c r="AD374" s="1509">
        <v>1.2056318317896428</v>
      </c>
      <c r="AE374" s="1509">
        <v>0.95680902182598537</v>
      </c>
      <c r="AF374" s="1509">
        <v>0.92259344670672061</v>
      </c>
      <c r="AG374" s="1509">
        <v>0.88995966962439621</v>
      </c>
      <c r="AH374" s="1509">
        <v>0.85876731949753571</v>
      </c>
      <c r="AI374" s="1509">
        <v>1.0374265094400401</v>
      </c>
      <c r="AJ374" s="1509">
        <v>0.82715844939119232</v>
      </c>
      <c r="AK374" s="1509">
        <v>0.79761020411872907</v>
      </c>
      <c r="AL374" s="1509">
        <v>0.76941917035192264</v>
      </c>
      <c r="AM374" s="1509">
        <v>0.74246628871102971</v>
      </c>
      <c r="AN374" s="1509">
        <v>0.89203029010491397</v>
      </c>
      <c r="AO374" s="1509">
        <v>0.71436309987039259</v>
      </c>
      <c r="AP374" s="1509">
        <v>0.68887835155076571</v>
      </c>
      <c r="AQ374" s="1509">
        <v>0.6645568289040702</v>
      </c>
      <c r="AR374" s="1509">
        <v>0.64129759422863253</v>
      </c>
      <c r="AS374" s="1509">
        <v>0.77040171361217613</v>
      </c>
      <c r="AT374" s="1509">
        <v>0.62256149398002547</v>
      </c>
      <c r="AU374" s="1509">
        <v>0.6032945230238842</v>
      </c>
      <c r="AV374" s="1509">
        <v>0.58484197426926299</v>
      </c>
      <c r="AW374" s="1509">
        <v>0.56712947407413961</v>
      </c>
      <c r="AX374" s="1509">
        <v>0.67808978652869945</v>
      </c>
      <c r="AY374" s="1509">
        <v>0.5501673056257449</v>
      </c>
      <c r="AZ374" s="1509">
        <v>0.5331647202761558</v>
      </c>
      <c r="BA374" s="1509">
        <v>0.51687581005881522</v>
      </c>
      <c r="BB374" s="1509">
        <v>0.50123609493561294</v>
      </c>
      <c r="BC374" s="1509">
        <v>0.59660118579684762</v>
      </c>
      <c r="BD374" s="1509">
        <v>0.48591408210791781</v>
      </c>
      <c r="BE374" s="1509">
        <v>0.47091735899528075</v>
      </c>
      <c r="BF374" s="1509">
        <v>0.45654587415488357</v>
      </c>
      <c r="BG374" s="1509">
        <v>0.44274372646660171</v>
      </c>
      <c r="BH374" s="1509">
        <v>0.52470436337511439</v>
      </c>
      <c r="BI374" s="1509">
        <v>0.4289313670732724</v>
      </c>
      <c r="BJ374" s="1509">
        <v>0.41571027718153808</v>
      </c>
      <c r="BK374" s="1509">
        <v>0.40303681801861962</v>
      </c>
      <c r="BL374" s="1509">
        <v>0.39086252719395342</v>
      </c>
      <c r="BM374" s="1509">
        <v>0.46130187413254337</v>
      </c>
      <c r="BN374" s="1509">
        <v>0.37843421861149684</v>
      </c>
      <c r="BO374" s="1509">
        <v>0.36678393246351576</v>
      </c>
      <c r="BP374" s="1509">
        <v>0.35561319247635087</v>
      </c>
      <c r="BQ374" s="1509">
        <v>0.34487998616569832</v>
      </c>
      <c r="BR374" s="1509">
        <v>0.40541677385203689</v>
      </c>
      <c r="BS374" s="1509">
        <v>0.33371614242411302</v>
      </c>
      <c r="BT374" s="1509">
        <v>0.32345459661717979</v>
      </c>
      <c r="BU374" s="1509">
        <v>0.31361288357899991</v>
      </c>
      <c r="BV374" s="1509">
        <v>0.30415458320346417</v>
      </c>
      <c r="BW374" s="1509">
        <v>0.3561802234504296</v>
      </c>
      <c r="BX374" s="1509">
        <v>0.2941423526341615</v>
      </c>
      <c r="BY374" s="1509">
        <v>0.28510786055483772</v>
      </c>
      <c r="BZ374" s="1509">
        <v>0.27644084396393637</v>
      </c>
      <c r="CA374" s="1509">
        <v>0.26810973148846168</v>
      </c>
      <c r="CB374" s="1509">
        <v>0.31282022472414772</v>
      </c>
      <c r="CC374" s="1509">
        <v>0.25914340360271304</v>
      </c>
      <c r="CD374" s="1509">
        <v>0.25119249293493845</v>
      </c>
      <c r="CE374" s="1509">
        <v>0.24356316242737813</v>
      </c>
      <c r="CF374" s="1509">
        <v>0.23622804457200577</v>
      </c>
      <c r="CG374" s="1509">
        <v>0.27465141068413557</v>
      </c>
      <c r="CH374" s="1509">
        <v>0.22820921801733579</v>
      </c>
      <c r="CI374" s="1509">
        <v>0.221214677825991</v>
      </c>
      <c r="CJ374" s="1509">
        <v>0.2145014971020065</v>
      </c>
      <c r="CK374" s="1509">
        <v>0.20804595300625275</v>
      </c>
      <c r="CL374" s="1509" t="s">
        <v>1890</v>
      </c>
      <c r="CM374" s="1509" t="s">
        <v>1890</v>
      </c>
      <c r="CN374" s="1509" t="s">
        <v>1890</v>
      </c>
      <c r="CO374" s="1509" t="s">
        <v>1890</v>
      </c>
      <c r="CP374" s="1510" t="s">
        <v>1890</v>
      </c>
      <c r="CQ374" s="1508" t="s">
        <v>1890</v>
      </c>
      <c r="CR374" s="1508" t="s">
        <v>1890</v>
      </c>
      <c r="CS374" s="1508" t="s">
        <v>1890</v>
      </c>
      <c r="CT374" s="1508" t="s">
        <v>1890</v>
      </c>
      <c r="CU374" s="1508" t="s">
        <v>1890</v>
      </c>
      <c r="CV374" s="1508" t="s">
        <v>1890</v>
      </c>
      <c r="CW374" s="1508" t="s">
        <v>1890</v>
      </c>
      <c r="CX374" s="1508" t="s">
        <v>1890</v>
      </c>
      <c r="CY374" s="1508" t="s">
        <v>1890</v>
      </c>
      <c r="CZ374" s="1508" t="s">
        <v>1890</v>
      </c>
      <c r="DA374" s="1508" t="s">
        <v>1890</v>
      </c>
      <c r="DB374" s="1508" t="s">
        <v>1890</v>
      </c>
      <c r="DC374" s="1508" t="s">
        <v>1890</v>
      </c>
      <c r="DD374" s="1508" t="s">
        <v>1890</v>
      </c>
      <c r="DE374" s="1508" t="s">
        <v>1890</v>
      </c>
      <c r="DF374" s="1508" t="s">
        <v>1890</v>
      </c>
      <c r="DG374" s="1508" t="s">
        <v>1890</v>
      </c>
      <c r="DH374" s="1508" t="s">
        <v>1890</v>
      </c>
      <c r="DI374" s="1508" t="s">
        <v>1890</v>
      </c>
      <c r="DJ374" s="1508" t="s">
        <v>1890</v>
      </c>
      <c r="DK374" s="1508" t="s">
        <v>1890</v>
      </c>
      <c r="DL374" s="1508" t="s">
        <v>1890</v>
      </c>
      <c r="DM374" s="1508" t="s">
        <v>1890</v>
      </c>
      <c r="DN374" s="1508" t="s">
        <v>1890</v>
      </c>
      <c r="DO374" s="1508" t="s">
        <v>1890</v>
      </c>
      <c r="DP374" s="1508" t="s">
        <v>1890</v>
      </c>
      <c r="DQ374" s="1508" t="s">
        <v>1890</v>
      </c>
      <c r="DR374" s="1508" t="s">
        <v>1890</v>
      </c>
      <c r="DS374" s="1508" t="s">
        <v>1890</v>
      </c>
      <c r="DT374" s="1233" t="s">
        <v>1890</v>
      </c>
      <c r="DU374" s="1233" t="s">
        <v>1890</v>
      </c>
      <c r="DV374" s="1233" t="s">
        <v>1890</v>
      </c>
      <c r="DW374" s="1233" t="s">
        <v>1890</v>
      </c>
      <c r="DX374" s="1233" t="s">
        <v>1890</v>
      </c>
      <c r="DY374" s="1233" t="s">
        <v>1890</v>
      </c>
    </row>
    <row r="375" spans="2:129" ht="14.4" thickBot="1" x14ac:dyDescent="0.3">
      <c r="B375" s="1668"/>
      <c r="C375" s="1505" t="s">
        <v>1611</v>
      </c>
      <c r="D375" s="1439" t="s">
        <v>1734</v>
      </c>
      <c r="E375" s="1267" t="s">
        <v>820</v>
      </c>
      <c r="F375" s="1438" t="s">
        <v>1890</v>
      </c>
      <c r="G375" s="1438" t="s">
        <v>1890</v>
      </c>
      <c r="H375" s="1439" t="s">
        <v>84</v>
      </c>
      <c r="I375" s="1655">
        <f>IF(SUM(N374:CP374)&lt;&gt;0,SUM(N374:CP374),"")</f>
        <v>42.781003716849419</v>
      </c>
      <c r="J375" s="1656"/>
      <c r="K375" s="1656"/>
      <c r="L375" s="1656"/>
      <c r="M375" s="1657"/>
      <c r="N375" s="1509" t="s">
        <v>1890</v>
      </c>
      <c r="O375" s="1509" t="s">
        <v>1890</v>
      </c>
      <c r="P375" s="1509" t="s">
        <v>1890</v>
      </c>
      <c r="Q375" s="1509" t="s">
        <v>1890</v>
      </c>
      <c r="R375" s="1509" t="s">
        <v>1890</v>
      </c>
      <c r="S375" s="1509" t="s">
        <v>1890</v>
      </c>
      <c r="T375" s="1509" t="s">
        <v>1890</v>
      </c>
      <c r="U375" s="1509" t="s">
        <v>1890</v>
      </c>
      <c r="V375" s="1509" t="s">
        <v>1890</v>
      </c>
      <c r="W375" s="1509" t="s">
        <v>1890</v>
      </c>
      <c r="X375" s="1509" t="s">
        <v>1890</v>
      </c>
      <c r="Y375" s="1509" t="s">
        <v>1890</v>
      </c>
      <c r="Z375" s="1509" t="s">
        <v>1890</v>
      </c>
      <c r="AA375" s="1509" t="s">
        <v>1890</v>
      </c>
      <c r="AB375" s="1509" t="s">
        <v>1890</v>
      </c>
      <c r="AC375" s="1509" t="s">
        <v>1890</v>
      </c>
      <c r="AD375" s="1509" t="s">
        <v>1890</v>
      </c>
      <c r="AE375" s="1509" t="s">
        <v>1890</v>
      </c>
      <c r="AF375" s="1509" t="s">
        <v>1890</v>
      </c>
      <c r="AG375" s="1509" t="s">
        <v>1890</v>
      </c>
      <c r="AH375" s="1509" t="s">
        <v>1890</v>
      </c>
      <c r="AI375" s="1509" t="s">
        <v>1890</v>
      </c>
      <c r="AJ375" s="1509" t="s">
        <v>1890</v>
      </c>
      <c r="AK375" s="1509" t="s">
        <v>1890</v>
      </c>
      <c r="AL375" s="1509" t="s">
        <v>1890</v>
      </c>
      <c r="AM375" s="1509" t="s">
        <v>1890</v>
      </c>
      <c r="AN375" s="1509" t="s">
        <v>1890</v>
      </c>
      <c r="AO375" s="1509" t="s">
        <v>1890</v>
      </c>
      <c r="AP375" s="1509" t="s">
        <v>1890</v>
      </c>
      <c r="AQ375" s="1509" t="s">
        <v>1890</v>
      </c>
      <c r="AR375" s="1509" t="s">
        <v>1890</v>
      </c>
      <c r="AS375" s="1509" t="s">
        <v>1890</v>
      </c>
      <c r="AT375" s="1509" t="s">
        <v>1890</v>
      </c>
      <c r="AU375" s="1509" t="s">
        <v>1890</v>
      </c>
      <c r="AV375" s="1509" t="s">
        <v>1890</v>
      </c>
      <c r="AW375" s="1509" t="s">
        <v>1890</v>
      </c>
      <c r="AX375" s="1509" t="s">
        <v>1890</v>
      </c>
      <c r="AY375" s="1509" t="s">
        <v>1890</v>
      </c>
      <c r="AZ375" s="1509" t="s">
        <v>1890</v>
      </c>
      <c r="BA375" s="1509" t="s">
        <v>1890</v>
      </c>
      <c r="BB375" s="1509" t="s">
        <v>1890</v>
      </c>
      <c r="BC375" s="1509" t="s">
        <v>1890</v>
      </c>
      <c r="BD375" s="1509" t="s">
        <v>1890</v>
      </c>
      <c r="BE375" s="1509" t="s">
        <v>1890</v>
      </c>
      <c r="BF375" s="1509" t="s">
        <v>1890</v>
      </c>
      <c r="BG375" s="1509" t="s">
        <v>1890</v>
      </c>
      <c r="BH375" s="1509" t="s">
        <v>1890</v>
      </c>
      <c r="BI375" s="1509" t="s">
        <v>1890</v>
      </c>
      <c r="BJ375" s="1509" t="s">
        <v>1890</v>
      </c>
      <c r="BK375" s="1509" t="s">
        <v>1890</v>
      </c>
      <c r="BL375" s="1509" t="s">
        <v>1890</v>
      </c>
      <c r="BM375" s="1509" t="s">
        <v>1890</v>
      </c>
      <c r="BN375" s="1509" t="s">
        <v>1890</v>
      </c>
      <c r="BO375" s="1509" t="s">
        <v>1890</v>
      </c>
      <c r="BP375" s="1509" t="s">
        <v>1890</v>
      </c>
      <c r="BQ375" s="1509" t="s">
        <v>1890</v>
      </c>
      <c r="BR375" s="1509" t="s">
        <v>1890</v>
      </c>
      <c r="BS375" s="1509" t="s">
        <v>1890</v>
      </c>
      <c r="BT375" s="1509" t="s">
        <v>1890</v>
      </c>
      <c r="BU375" s="1509" t="s">
        <v>1890</v>
      </c>
      <c r="BV375" s="1509" t="s">
        <v>1890</v>
      </c>
      <c r="BW375" s="1509" t="s">
        <v>1890</v>
      </c>
      <c r="BX375" s="1509" t="s">
        <v>1890</v>
      </c>
      <c r="BY375" s="1509" t="s">
        <v>1890</v>
      </c>
      <c r="BZ375" s="1509" t="s">
        <v>1890</v>
      </c>
      <c r="CA375" s="1509" t="s">
        <v>1890</v>
      </c>
      <c r="CB375" s="1509" t="s">
        <v>1890</v>
      </c>
      <c r="CC375" s="1509" t="s">
        <v>1890</v>
      </c>
      <c r="CD375" s="1509" t="s">
        <v>1890</v>
      </c>
      <c r="CE375" s="1509" t="s">
        <v>1890</v>
      </c>
      <c r="CF375" s="1509" t="s">
        <v>1890</v>
      </c>
      <c r="CG375" s="1509" t="s">
        <v>1890</v>
      </c>
      <c r="CH375" s="1509" t="s">
        <v>1890</v>
      </c>
      <c r="CI375" s="1509" t="s">
        <v>1890</v>
      </c>
      <c r="CJ375" s="1509" t="s">
        <v>1890</v>
      </c>
      <c r="CK375" s="1509" t="s">
        <v>1890</v>
      </c>
      <c r="CL375" s="1509" t="s">
        <v>1890</v>
      </c>
      <c r="CM375" s="1509" t="s">
        <v>1890</v>
      </c>
      <c r="CN375" s="1509" t="s">
        <v>1890</v>
      </c>
      <c r="CO375" s="1509" t="s">
        <v>1890</v>
      </c>
      <c r="CP375" s="1510" t="s">
        <v>1890</v>
      </c>
      <c r="CQ375" s="1508" t="s">
        <v>1890</v>
      </c>
      <c r="CR375" s="1508" t="s">
        <v>1890</v>
      </c>
      <c r="CS375" s="1508" t="s">
        <v>1890</v>
      </c>
      <c r="CT375" s="1508" t="s">
        <v>1890</v>
      </c>
      <c r="CU375" s="1508" t="s">
        <v>1890</v>
      </c>
      <c r="CV375" s="1508" t="s">
        <v>1890</v>
      </c>
      <c r="CW375" s="1508" t="s">
        <v>1890</v>
      </c>
      <c r="CX375" s="1508" t="s">
        <v>1890</v>
      </c>
      <c r="CY375" s="1508" t="s">
        <v>1890</v>
      </c>
      <c r="CZ375" s="1508" t="s">
        <v>1890</v>
      </c>
      <c r="DA375" s="1508" t="s">
        <v>1890</v>
      </c>
      <c r="DB375" s="1508" t="s">
        <v>1890</v>
      </c>
      <c r="DC375" s="1508" t="s">
        <v>1890</v>
      </c>
      <c r="DD375" s="1508" t="s">
        <v>1890</v>
      </c>
      <c r="DE375" s="1508" t="s">
        <v>1890</v>
      </c>
      <c r="DF375" s="1508" t="s">
        <v>1890</v>
      </c>
      <c r="DG375" s="1508" t="s">
        <v>1890</v>
      </c>
      <c r="DH375" s="1508" t="s">
        <v>1890</v>
      </c>
      <c r="DI375" s="1508" t="s">
        <v>1890</v>
      </c>
      <c r="DJ375" s="1508" t="s">
        <v>1890</v>
      </c>
      <c r="DK375" s="1508" t="s">
        <v>1890</v>
      </c>
      <c r="DL375" s="1508" t="s">
        <v>1890</v>
      </c>
      <c r="DM375" s="1508" t="s">
        <v>1890</v>
      </c>
      <c r="DN375" s="1508" t="s">
        <v>1890</v>
      </c>
      <c r="DO375" s="1508" t="s">
        <v>1890</v>
      </c>
      <c r="DP375" s="1508" t="s">
        <v>1890</v>
      </c>
      <c r="DQ375" s="1508" t="s">
        <v>1890</v>
      </c>
      <c r="DR375" s="1508" t="s">
        <v>1890</v>
      </c>
      <c r="DS375" s="1508" t="s">
        <v>1890</v>
      </c>
      <c r="DT375" s="1233" t="s">
        <v>1890</v>
      </c>
      <c r="DU375" s="1233" t="s">
        <v>1890</v>
      </c>
      <c r="DV375" s="1233" t="s">
        <v>1890</v>
      </c>
      <c r="DW375" s="1233" t="s">
        <v>1890</v>
      </c>
      <c r="DX375" s="1233" t="s">
        <v>1890</v>
      </c>
      <c r="DY375" s="1233" t="s">
        <v>1890</v>
      </c>
    </row>
    <row r="376" spans="2:129" x14ac:dyDescent="0.25">
      <c r="B376" s="1668"/>
      <c r="C376" s="1505" t="s">
        <v>1636</v>
      </c>
      <c r="D376" s="1439" t="s">
        <v>1768</v>
      </c>
      <c r="E376" s="1267" t="s">
        <v>815</v>
      </c>
      <c r="F376" s="1438" t="s">
        <v>1890</v>
      </c>
      <c r="G376" s="1438" t="s">
        <v>1890</v>
      </c>
      <c r="H376" s="1439" t="s">
        <v>84</v>
      </c>
      <c r="I376" s="1476" t="s">
        <v>1890</v>
      </c>
      <c r="J376" s="1477" t="s">
        <v>1890</v>
      </c>
      <c r="K376" s="1477" t="s">
        <v>1890</v>
      </c>
      <c r="L376" s="1477" t="s">
        <v>1890</v>
      </c>
      <c r="M376" s="1477" t="s">
        <v>1890</v>
      </c>
      <c r="N376" s="1509" t="s">
        <v>1890</v>
      </c>
      <c r="O376" s="1509" t="s">
        <v>1890</v>
      </c>
      <c r="P376" s="1509" t="s">
        <v>1890</v>
      </c>
      <c r="Q376" s="1509" t="s">
        <v>1890</v>
      </c>
      <c r="R376" s="1509" t="s">
        <v>1890</v>
      </c>
      <c r="S376" s="1509" t="s">
        <v>1890</v>
      </c>
      <c r="T376" s="1509" t="s">
        <v>1890</v>
      </c>
      <c r="U376" s="1509" t="s">
        <v>1890</v>
      </c>
      <c r="V376" s="1509" t="s">
        <v>1890</v>
      </c>
      <c r="W376" s="1509" t="s">
        <v>1890</v>
      </c>
      <c r="X376" s="1509" t="s">
        <v>1890</v>
      </c>
      <c r="Y376" s="1509" t="s">
        <v>1890</v>
      </c>
      <c r="Z376" s="1509" t="s">
        <v>1890</v>
      </c>
      <c r="AA376" s="1509" t="s">
        <v>1890</v>
      </c>
      <c r="AB376" s="1509" t="s">
        <v>1890</v>
      </c>
      <c r="AC376" s="1509" t="s">
        <v>1890</v>
      </c>
      <c r="AD376" s="1509" t="s">
        <v>1890</v>
      </c>
      <c r="AE376" s="1509" t="s">
        <v>1890</v>
      </c>
      <c r="AF376" s="1509" t="s">
        <v>1890</v>
      </c>
      <c r="AG376" s="1509" t="s">
        <v>1890</v>
      </c>
      <c r="AH376" s="1509" t="s">
        <v>1890</v>
      </c>
      <c r="AI376" s="1509" t="s">
        <v>1890</v>
      </c>
      <c r="AJ376" s="1509" t="s">
        <v>1890</v>
      </c>
      <c r="AK376" s="1509" t="s">
        <v>1890</v>
      </c>
      <c r="AL376" s="1509" t="s">
        <v>1890</v>
      </c>
      <c r="AM376" s="1509" t="s">
        <v>1890</v>
      </c>
      <c r="AN376" s="1509" t="s">
        <v>1890</v>
      </c>
      <c r="AO376" s="1509" t="s">
        <v>1890</v>
      </c>
      <c r="AP376" s="1509" t="s">
        <v>1890</v>
      </c>
      <c r="AQ376" s="1509" t="s">
        <v>1890</v>
      </c>
      <c r="AR376" s="1509" t="s">
        <v>1890</v>
      </c>
      <c r="AS376" s="1509" t="s">
        <v>1890</v>
      </c>
      <c r="AT376" s="1509" t="s">
        <v>1890</v>
      </c>
      <c r="AU376" s="1509" t="s">
        <v>1890</v>
      </c>
      <c r="AV376" s="1509" t="s">
        <v>1890</v>
      </c>
      <c r="AW376" s="1509" t="s">
        <v>1890</v>
      </c>
      <c r="AX376" s="1509" t="s">
        <v>1890</v>
      </c>
      <c r="AY376" s="1509" t="s">
        <v>1890</v>
      </c>
      <c r="AZ376" s="1509" t="s">
        <v>1890</v>
      </c>
      <c r="BA376" s="1509" t="s">
        <v>1890</v>
      </c>
      <c r="BB376" s="1509" t="s">
        <v>1890</v>
      </c>
      <c r="BC376" s="1509" t="s">
        <v>1890</v>
      </c>
      <c r="BD376" s="1509" t="s">
        <v>1890</v>
      </c>
      <c r="BE376" s="1509" t="s">
        <v>1890</v>
      </c>
      <c r="BF376" s="1509" t="s">
        <v>1890</v>
      </c>
      <c r="BG376" s="1509" t="s">
        <v>1890</v>
      </c>
      <c r="BH376" s="1509" t="s">
        <v>1890</v>
      </c>
      <c r="BI376" s="1509" t="s">
        <v>1890</v>
      </c>
      <c r="BJ376" s="1509" t="s">
        <v>1890</v>
      </c>
      <c r="BK376" s="1509" t="s">
        <v>1890</v>
      </c>
      <c r="BL376" s="1509" t="s">
        <v>1890</v>
      </c>
      <c r="BM376" s="1509" t="s">
        <v>1890</v>
      </c>
      <c r="BN376" s="1509" t="s">
        <v>1890</v>
      </c>
      <c r="BO376" s="1509" t="s">
        <v>1890</v>
      </c>
      <c r="BP376" s="1509" t="s">
        <v>1890</v>
      </c>
      <c r="BQ376" s="1509" t="s">
        <v>1890</v>
      </c>
      <c r="BR376" s="1509" t="s">
        <v>1890</v>
      </c>
      <c r="BS376" s="1509" t="s">
        <v>1890</v>
      </c>
      <c r="BT376" s="1509" t="s">
        <v>1890</v>
      </c>
      <c r="BU376" s="1509" t="s">
        <v>1890</v>
      </c>
      <c r="BV376" s="1509" t="s">
        <v>1890</v>
      </c>
      <c r="BW376" s="1509" t="s">
        <v>1890</v>
      </c>
      <c r="BX376" s="1509" t="s">
        <v>1890</v>
      </c>
      <c r="BY376" s="1509" t="s">
        <v>1890</v>
      </c>
      <c r="BZ376" s="1509" t="s">
        <v>1890</v>
      </c>
      <c r="CA376" s="1509" t="s">
        <v>1890</v>
      </c>
      <c r="CB376" s="1509" t="s">
        <v>1890</v>
      </c>
      <c r="CC376" s="1509" t="s">
        <v>1890</v>
      </c>
      <c r="CD376" s="1509" t="s">
        <v>1890</v>
      </c>
      <c r="CE376" s="1509" t="s">
        <v>1890</v>
      </c>
      <c r="CF376" s="1509" t="s">
        <v>1890</v>
      </c>
      <c r="CG376" s="1509" t="s">
        <v>1890</v>
      </c>
      <c r="CH376" s="1509" t="s">
        <v>1890</v>
      </c>
      <c r="CI376" s="1509" t="s">
        <v>1890</v>
      </c>
      <c r="CJ376" s="1509" t="s">
        <v>1890</v>
      </c>
      <c r="CK376" s="1509" t="s">
        <v>1890</v>
      </c>
      <c r="CL376" s="1509" t="s">
        <v>1890</v>
      </c>
      <c r="CM376" s="1509" t="s">
        <v>1890</v>
      </c>
      <c r="CN376" s="1509" t="s">
        <v>1890</v>
      </c>
      <c r="CO376" s="1509" t="s">
        <v>1890</v>
      </c>
      <c r="CP376" s="1510" t="s">
        <v>1890</v>
      </c>
      <c r="CQ376" s="1508" t="s">
        <v>1890</v>
      </c>
      <c r="CR376" s="1508" t="s">
        <v>1890</v>
      </c>
      <c r="CS376" s="1508" t="s">
        <v>1890</v>
      </c>
      <c r="CT376" s="1508" t="s">
        <v>1890</v>
      </c>
      <c r="CU376" s="1508" t="s">
        <v>1890</v>
      </c>
      <c r="CV376" s="1508" t="s">
        <v>1890</v>
      </c>
      <c r="CW376" s="1508" t="s">
        <v>1890</v>
      </c>
      <c r="CX376" s="1508" t="s">
        <v>1890</v>
      </c>
      <c r="CY376" s="1508" t="s">
        <v>1890</v>
      </c>
      <c r="CZ376" s="1508" t="s">
        <v>1890</v>
      </c>
      <c r="DA376" s="1508" t="s">
        <v>1890</v>
      </c>
      <c r="DB376" s="1508" t="s">
        <v>1890</v>
      </c>
      <c r="DC376" s="1508" t="s">
        <v>1890</v>
      </c>
      <c r="DD376" s="1508" t="s">
        <v>1890</v>
      </c>
      <c r="DE376" s="1508" t="s">
        <v>1890</v>
      </c>
      <c r="DF376" s="1508" t="s">
        <v>1890</v>
      </c>
      <c r="DG376" s="1508" t="s">
        <v>1890</v>
      </c>
      <c r="DH376" s="1508" t="s">
        <v>1890</v>
      </c>
      <c r="DI376" s="1508" t="s">
        <v>1890</v>
      </c>
      <c r="DJ376" s="1508" t="s">
        <v>1890</v>
      </c>
      <c r="DK376" s="1508" t="s">
        <v>1890</v>
      </c>
      <c r="DL376" s="1508" t="s">
        <v>1890</v>
      </c>
      <c r="DM376" s="1508" t="s">
        <v>1890</v>
      </c>
      <c r="DN376" s="1508" t="s">
        <v>1890</v>
      </c>
      <c r="DO376" s="1508" t="s">
        <v>1890</v>
      </c>
      <c r="DP376" s="1508" t="s">
        <v>1890</v>
      </c>
      <c r="DQ376" s="1508" t="s">
        <v>1890</v>
      </c>
      <c r="DR376" s="1508" t="s">
        <v>1890</v>
      </c>
      <c r="DS376" s="1508" t="s">
        <v>1890</v>
      </c>
      <c r="DT376" s="1233" t="s">
        <v>1890</v>
      </c>
      <c r="DU376" s="1233" t="s">
        <v>1890</v>
      </c>
      <c r="DV376" s="1233" t="s">
        <v>1890</v>
      </c>
      <c r="DW376" s="1233" t="s">
        <v>1890</v>
      </c>
      <c r="DX376" s="1233" t="s">
        <v>1890</v>
      </c>
      <c r="DY376" s="1233" t="s">
        <v>1890</v>
      </c>
    </row>
    <row r="377" spans="2:129" x14ac:dyDescent="0.25">
      <c r="B377" s="1668"/>
      <c r="C377" s="1505" t="s">
        <v>1636</v>
      </c>
      <c r="D377" s="1439" t="s">
        <v>1768</v>
      </c>
      <c r="E377" s="1267" t="s">
        <v>812</v>
      </c>
      <c r="F377" s="1438" t="s">
        <v>1890</v>
      </c>
      <c r="G377" s="1438" t="s">
        <v>1890</v>
      </c>
      <c r="H377" s="1439" t="s">
        <v>84</v>
      </c>
      <c r="I377" s="1476" t="s">
        <v>1890</v>
      </c>
      <c r="J377" s="1477" t="s">
        <v>1890</v>
      </c>
      <c r="K377" s="1477" t="s">
        <v>1890</v>
      </c>
      <c r="L377" s="1477" t="s">
        <v>1890</v>
      </c>
      <c r="M377" s="1477" t="s">
        <v>1890</v>
      </c>
      <c r="N377" s="1509" t="s">
        <v>1890</v>
      </c>
      <c r="O377" s="1509">
        <v>5.3308635019579644E-2</v>
      </c>
      <c r="P377" s="1509">
        <v>5.3308635019579644E-2</v>
      </c>
      <c r="Q377" s="1509">
        <v>5.3308635019579644E-2</v>
      </c>
      <c r="R377" s="1509">
        <v>5.3308635019579644E-2</v>
      </c>
      <c r="S377" s="1509">
        <v>5.3308635019579644E-2</v>
      </c>
      <c r="T377" s="1509">
        <v>0.10661727003915929</v>
      </c>
      <c r="U377" s="1509">
        <v>0.10661727003915929</v>
      </c>
      <c r="V377" s="1509">
        <v>0.10661727003915929</v>
      </c>
      <c r="W377" s="1509">
        <v>0.10661727003915929</v>
      </c>
      <c r="X377" s="1509">
        <v>0.10661727003915929</v>
      </c>
      <c r="Y377" s="1509">
        <v>0.15992590505873891</v>
      </c>
      <c r="Z377" s="1509">
        <v>0.15992590505873891</v>
      </c>
      <c r="AA377" s="1509">
        <v>0.15992590505873891</v>
      </c>
      <c r="AB377" s="1509">
        <v>0.15992590505873891</v>
      </c>
      <c r="AC377" s="1509">
        <v>0.15992590505873891</v>
      </c>
      <c r="AD377" s="1509">
        <v>0.21323454007831857</v>
      </c>
      <c r="AE377" s="1509">
        <v>0.21323454007831857</v>
      </c>
      <c r="AF377" s="1509">
        <v>0.21323454007831857</v>
      </c>
      <c r="AG377" s="1509">
        <v>0.21323454007831857</v>
      </c>
      <c r="AH377" s="1509">
        <v>0.21323454007831857</v>
      </c>
      <c r="AI377" s="1509">
        <v>0.26654317509789821</v>
      </c>
      <c r="AJ377" s="1509">
        <v>0.26654317509789821</v>
      </c>
      <c r="AK377" s="1509">
        <v>0.26654317509789821</v>
      </c>
      <c r="AL377" s="1509">
        <v>0.26654317509789821</v>
      </c>
      <c r="AM377" s="1509">
        <v>0.26654317509789821</v>
      </c>
      <c r="AN377" s="1509">
        <v>0.31985181011747782</v>
      </c>
      <c r="AO377" s="1509">
        <v>0.31985181011747782</v>
      </c>
      <c r="AP377" s="1509">
        <v>0.31985181011747782</v>
      </c>
      <c r="AQ377" s="1509">
        <v>0.31985181011747782</v>
      </c>
      <c r="AR377" s="1509">
        <v>0.31985181011747782</v>
      </c>
      <c r="AS377" s="1509">
        <v>0.37316044513705754</v>
      </c>
      <c r="AT377" s="1509">
        <v>0.37316044513705754</v>
      </c>
      <c r="AU377" s="1509">
        <v>0.37316044513705754</v>
      </c>
      <c r="AV377" s="1509">
        <v>0.37316044513705754</v>
      </c>
      <c r="AW377" s="1509">
        <v>0.37316044513705754</v>
      </c>
      <c r="AX377" s="1509">
        <v>0.42646908015663715</v>
      </c>
      <c r="AY377" s="1509">
        <v>0.42646908015663715</v>
      </c>
      <c r="AZ377" s="1509">
        <v>0.42646908015663715</v>
      </c>
      <c r="BA377" s="1509">
        <v>0.42646908015663715</v>
      </c>
      <c r="BB377" s="1509">
        <v>0.42646908015663715</v>
      </c>
      <c r="BC377" s="1509">
        <v>0.47977771517621681</v>
      </c>
      <c r="BD377" s="1509">
        <v>0.47977771517621681</v>
      </c>
      <c r="BE377" s="1509">
        <v>0.47977771517621681</v>
      </c>
      <c r="BF377" s="1509">
        <v>0.47977771517621681</v>
      </c>
      <c r="BG377" s="1509">
        <v>0.47977771517621681</v>
      </c>
      <c r="BH377" s="1509">
        <v>0.53308635019579642</v>
      </c>
      <c r="BI377" s="1509">
        <v>0.53308635019579642</v>
      </c>
      <c r="BJ377" s="1509">
        <v>0.53308635019579642</v>
      </c>
      <c r="BK377" s="1509">
        <v>0.53308635019579642</v>
      </c>
      <c r="BL377" s="1509">
        <v>0.53308635019579642</v>
      </c>
      <c r="BM377" s="1509">
        <v>0.58639498521537603</v>
      </c>
      <c r="BN377" s="1509">
        <v>0.58639498521537603</v>
      </c>
      <c r="BO377" s="1509">
        <v>0.58639498521537603</v>
      </c>
      <c r="BP377" s="1509">
        <v>0.58639498521537603</v>
      </c>
      <c r="BQ377" s="1509">
        <v>0.58639498521537603</v>
      </c>
      <c r="BR377" s="1509">
        <v>0.63970362023495564</v>
      </c>
      <c r="BS377" s="1509">
        <v>0.63970362023495564</v>
      </c>
      <c r="BT377" s="1509">
        <v>0.63970362023495564</v>
      </c>
      <c r="BU377" s="1509">
        <v>0.63970362023495564</v>
      </c>
      <c r="BV377" s="1509">
        <v>0.63970362023495564</v>
      </c>
      <c r="BW377" s="1509">
        <v>0.69301225525453536</v>
      </c>
      <c r="BX377" s="1509">
        <v>0.69301225525453536</v>
      </c>
      <c r="BY377" s="1509">
        <v>0.69301225525453536</v>
      </c>
      <c r="BZ377" s="1509">
        <v>0.69301225525453536</v>
      </c>
      <c r="CA377" s="1509">
        <v>0.69301225525453536</v>
      </c>
      <c r="CB377" s="1509">
        <v>0.74632089027411508</v>
      </c>
      <c r="CC377" s="1509">
        <v>0.74632089027411508</v>
      </c>
      <c r="CD377" s="1509">
        <v>0.74632089027411508</v>
      </c>
      <c r="CE377" s="1509">
        <v>0.74632089027411508</v>
      </c>
      <c r="CF377" s="1509">
        <v>0.74632089027411508</v>
      </c>
      <c r="CG377" s="1509">
        <v>0.79962952529369458</v>
      </c>
      <c r="CH377" s="1509">
        <v>0.79962952529369458</v>
      </c>
      <c r="CI377" s="1509">
        <v>0.79962952529369458</v>
      </c>
      <c r="CJ377" s="1509">
        <v>0.79962952529369458</v>
      </c>
      <c r="CK377" s="1509">
        <v>0.79962952529369458</v>
      </c>
      <c r="CL377" s="1509" t="s">
        <v>1890</v>
      </c>
      <c r="CM377" s="1509" t="s">
        <v>1890</v>
      </c>
      <c r="CN377" s="1509" t="s">
        <v>1890</v>
      </c>
      <c r="CO377" s="1509" t="s">
        <v>1890</v>
      </c>
      <c r="CP377" s="1510" t="s">
        <v>1890</v>
      </c>
      <c r="CQ377" s="1508" t="s">
        <v>1890</v>
      </c>
      <c r="CR377" s="1508" t="s">
        <v>1890</v>
      </c>
      <c r="CS377" s="1508" t="s">
        <v>1890</v>
      </c>
      <c r="CT377" s="1508" t="s">
        <v>1890</v>
      </c>
      <c r="CU377" s="1508" t="s">
        <v>1890</v>
      </c>
      <c r="CV377" s="1508" t="s">
        <v>1890</v>
      </c>
      <c r="CW377" s="1508" t="s">
        <v>1890</v>
      </c>
      <c r="CX377" s="1508" t="s">
        <v>1890</v>
      </c>
      <c r="CY377" s="1508" t="s">
        <v>1890</v>
      </c>
      <c r="CZ377" s="1508" t="s">
        <v>1890</v>
      </c>
      <c r="DA377" s="1508" t="s">
        <v>1890</v>
      </c>
      <c r="DB377" s="1508" t="s">
        <v>1890</v>
      </c>
      <c r="DC377" s="1508" t="s">
        <v>1890</v>
      </c>
      <c r="DD377" s="1508" t="s">
        <v>1890</v>
      </c>
      <c r="DE377" s="1508" t="s">
        <v>1890</v>
      </c>
      <c r="DF377" s="1508" t="s">
        <v>1890</v>
      </c>
      <c r="DG377" s="1508" t="s">
        <v>1890</v>
      </c>
      <c r="DH377" s="1508" t="s">
        <v>1890</v>
      </c>
      <c r="DI377" s="1508" t="s">
        <v>1890</v>
      </c>
      <c r="DJ377" s="1508" t="s">
        <v>1890</v>
      </c>
      <c r="DK377" s="1508" t="s">
        <v>1890</v>
      </c>
      <c r="DL377" s="1508" t="s">
        <v>1890</v>
      </c>
      <c r="DM377" s="1508" t="s">
        <v>1890</v>
      </c>
      <c r="DN377" s="1508" t="s">
        <v>1890</v>
      </c>
      <c r="DO377" s="1508" t="s">
        <v>1890</v>
      </c>
      <c r="DP377" s="1508" t="s">
        <v>1890</v>
      </c>
      <c r="DQ377" s="1508" t="s">
        <v>1890</v>
      </c>
      <c r="DR377" s="1508" t="s">
        <v>1890</v>
      </c>
      <c r="DS377" s="1508" t="s">
        <v>1890</v>
      </c>
      <c r="DT377" s="1233" t="s">
        <v>1890</v>
      </c>
      <c r="DU377" s="1233" t="s">
        <v>1890</v>
      </c>
      <c r="DV377" s="1233" t="s">
        <v>1890</v>
      </c>
      <c r="DW377" s="1233" t="s">
        <v>1890</v>
      </c>
      <c r="DX377" s="1233" t="s">
        <v>1890</v>
      </c>
      <c r="DY377" s="1233" t="s">
        <v>1890</v>
      </c>
    </row>
    <row r="378" spans="2:129" x14ac:dyDescent="0.25">
      <c r="B378" s="1668"/>
      <c r="C378" s="1505" t="s">
        <v>1636</v>
      </c>
      <c r="D378" s="1439" t="s">
        <v>1768</v>
      </c>
      <c r="E378" s="1267" t="s">
        <v>813</v>
      </c>
      <c r="F378" s="1438" t="s">
        <v>1890</v>
      </c>
      <c r="G378" s="1438" t="s">
        <v>1890</v>
      </c>
      <c r="H378" s="1439" t="s">
        <v>84</v>
      </c>
      <c r="I378" s="1476" t="s">
        <v>1890</v>
      </c>
      <c r="J378" s="1477" t="s">
        <v>1890</v>
      </c>
      <c r="K378" s="1477" t="s">
        <v>1890</v>
      </c>
      <c r="L378" s="1477" t="s">
        <v>1890</v>
      </c>
      <c r="M378" s="1477" t="s">
        <v>1890</v>
      </c>
      <c r="N378" s="1509" t="s">
        <v>1890</v>
      </c>
      <c r="O378" s="1509" t="s">
        <v>1890</v>
      </c>
      <c r="P378" s="1509" t="s">
        <v>1890</v>
      </c>
      <c r="Q378" s="1509" t="s">
        <v>1890</v>
      </c>
      <c r="R378" s="1509" t="s">
        <v>1890</v>
      </c>
      <c r="S378" s="1509" t="s">
        <v>1890</v>
      </c>
      <c r="T378" s="1509" t="s">
        <v>1890</v>
      </c>
      <c r="U378" s="1509" t="s">
        <v>1890</v>
      </c>
      <c r="V378" s="1509" t="s">
        <v>1890</v>
      </c>
      <c r="W378" s="1509" t="s">
        <v>1890</v>
      </c>
      <c r="X378" s="1509" t="s">
        <v>1890</v>
      </c>
      <c r="Y378" s="1509" t="s">
        <v>1890</v>
      </c>
      <c r="Z378" s="1509" t="s">
        <v>1890</v>
      </c>
      <c r="AA378" s="1509" t="s">
        <v>1890</v>
      </c>
      <c r="AB378" s="1509" t="s">
        <v>1890</v>
      </c>
      <c r="AC378" s="1509" t="s">
        <v>1890</v>
      </c>
      <c r="AD378" s="1509" t="s">
        <v>1890</v>
      </c>
      <c r="AE378" s="1509" t="s">
        <v>1890</v>
      </c>
      <c r="AF378" s="1509" t="s">
        <v>1890</v>
      </c>
      <c r="AG378" s="1509" t="s">
        <v>1890</v>
      </c>
      <c r="AH378" s="1509" t="s">
        <v>1890</v>
      </c>
      <c r="AI378" s="1509" t="s">
        <v>1890</v>
      </c>
      <c r="AJ378" s="1509" t="s">
        <v>1890</v>
      </c>
      <c r="AK378" s="1509" t="s">
        <v>1890</v>
      </c>
      <c r="AL378" s="1509" t="s">
        <v>1890</v>
      </c>
      <c r="AM378" s="1509" t="s">
        <v>1890</v>
      </c>
      <c r="AN378" s="1509" t="s">
        <v>1890</v>
      </c>
      <c r="AO378" s="1509" t="s">
        <v>1890</v>
      </c>
      <c r="AP378" s="1509" t="s">
        <v>1890</v>
      </c>
      <c r="AQ378" s="1509" t="s">
        <v>1890</v>
      </c>
      <c r="AR378" s="1509" t="s">
        <v>1890</v>
      </c>
      <c r="AS378" s="1509" t="s">
        <v>1890</v>
      </c>
      <c r="AT378" s="1509" t="s">
        <v>1890</v>
      </c>
      <c r="AU378" s="1509" t="s">
        <v>1890</v>
      </c>
      <c r="AV378" s="1509" t="s">
        <v>1890</v>
      </c>
      <c r="AW378" s="1509" t="s">
        <v>1890</v>
      </c>
      <c r="AX378" s="1509" t="s">
        <v>1890</v>
      </c>
      <c r="AY378" s="1509" t="s">
        <v>1890</v>
      </c>
      <c r="AZ378" s="1509" t="s">
        <v>1890</v>
      </c>
      <c r="BA378" s="1509" t="s">
        <v>1890</v>
      </c>
      <c r="BB378" s="1509" t="s">
        <v>1890</v>
      </c>
      <c r="BC378" s="1509" t="s">
        <v>1890</v>
      </c>
      <c r="BD378" s="1509" t="s">
        <v>1890</v>
      </c>
      <c r="BE378" s="1509" t="s">
        <v>1890</v>
      </c>
      <c r="BF378" s="1509" t="s">
        <v>1890</v>
      </c>
      <c r="BG378" s="1509" t="s">
        <v>1890</v>
      </c>
      <c r="BH378" s="1509" t="s">
        <v>1890</v>
      </c>
      <c r="BI378" s="1509" t="s">
        <v>1890</v>
      </c>
      <c r="BJ378" s="1509" t="s">
        <v>1890</v>
      </c>
      <c r="BK378" s="1509" t="s">
        <v>1890</v>
      </c>
      <c r="BL378" s="1509" t="s">
        <v>1890</v>
      </c>
      <c r="BM378" s="1509" t="s">
        <v>1890</v>
      </c>
      <c r="BN378" s="1509" t="s">
        <v>1890</v>
      </c>
      <c r="BO378" s="1509" t="s">
        <v>1890</v>
      </c>
      <c r="BP378" s="1509" t="s">
        <v>1890</v>
      </c>
      <c r="BQ378" s="1509" t="s">
        <v>1890</v>
      </c>
      <c r="BR378" s="1509" t="s">
        <v>1890</v>
      </c>
      <c r="BS378" s="1509" t="s">
        <v>1890</v>
      </c>
      <c r="BT378" s="1509" t="s">
        <v>1890</v>
      </c>
      <c r="BU378" s="1509" t="s">
        <v>1890</v>
      </c>
      <c r="BV378" s="1509" t="s">
        <v>1890</v>
      </c>
      <c r="BW378" s="1509" t="s">
        <v>1890</v>
      </c>
      <c r="BX378" s="1509" t="s">
        <v>1890</v>
      </c>
      <c r="BY378" s="1509" t="s">
        <v>1890</v>
      </c>
      <c r="BZ378" s="1509" t="s">
        <v>1890</v>
      </c>
      <c r="CA378" s="1509" t="s">
        <v>1890</v>
      </c>
      <c r="CB378" s="1509" t="s">
        <v>1890</v>
      </c>
      <c r="CC378" s="1509" t="s">
        <v>1890</v>
      </c>
      <c r="CD378" s="1509" t="s">
        <v>1890</v>
      </c>
      <c r="CE378" s="1509" t="s">
        <v>1890</v>
      </c>
      <c r="CF378" s="1509" t="s">
        <v>1890</v>
      </c>
      <c r="CG378" s="1509" t="s">
        <v>1890</v>
      </c>
      <c r="CH378" s="1509" t="s">
        <v>1890</v>
      </c>
      <c r="CI378" s="1509" t="s">
        <v>1890</v>
      </c>
      <c r="CJ378" s="1509" t="s">
        <v>1890</v>
      </c>
      <c r="CK378" s="1509" t="s">
        <v>1890</v>
      </c>
      <c r="CL378" s="1509" t="s">
        <v>1890</v>
      </c>
      <c r="CM378" s="1509" t="s">
        <v>1890</v>
      </c>
      <c r="CN378" s="1509" t="s">
        <v>1890</v>
      </c>
      <c r="CO378" s="1509" t="s">
        <v>1890</v>
      </c>
      <c r="CP378" s="1510" t="s">
        <v>1890</v>
      </c>
      <c r="CQ378" s="1508" t="s">
        <v>1890</v>
      </c>
      <c r="CR378" s="1508" t="s">
        <v>1890</v>
      </c>
      <c r="CS378" s="1508" t="s">
        <v>1890</v>
      </c>
      <c r="CT378" s="1508" t="s">
        <v>1890</v>
      </c>
      <c r="CU378" s="1508" t="s">
        <v>1890</v>
      </c>
      <c r="CV378" s="1508" t="s">
        <v>1890</v>
      </c>
      <c r="CW378" s="1508" t="s">
        <v>1890</v>
      </c>
      <c r="CX378" s="1508" t="s">
        <v>1890</v>
      </c>
      <c r="CY378" s="1508" t="s">
        <v>1890</v>
      </c>
      <c r="CZ378" s="1508" t="s">
        <v>1890</v>
      </c>
      <c r="DA378" s="1508" t="s">
        <v>1890</v>
      </c>
      <c r="DB378" s="1508" t="s">
        <v>1890</v>
      </c>
      <c r="DC378" s="1508" t="s">
        <v>1890</v>
      </c>
      <c r="DD378" s="1508" t="s">
        <v>1890</v>
      </c>
      <c r="DE378" s="1508" t="s">
        <v>1890</v>
      </c>
      <c r="DF378" s="1508" t="s">
        <v>1890</v>
      </c>
      <c r="DG378" s="1508" t="s">
        <v>1890</v>
      </c>
      <c r="DH378" s="1508" t="s">
        <v>1890</v>
      </c>
      <c r="DI378" s="1508" t="s">
        <v>1890</v>
      </c>
      <c r="DJ378" s="1508" t="s">
        <v>1890</v>
      </c>
      <c r="DK378" s="1508" t="s">
        <v>1890</v>
      </c>
      <c r="DL378" s="1508" t="s">
        <v>1890</v>
      </c>
      <c r="DM378" s="1508" t="s">
        <v>1890</v>
      </c>
      <c r="DN378" s="1508" t="s">
        <v>1890</v>
      </c>
      <c r="DO378" s="1508" t="s">
        <v>1890</v>
      </c>
      <c r="DP378" s="1508" t="s">
        <v>1890</v>
      </c>
      <c r="DQ378" s="1508" t="s">
        <v>1890</v>
      </c>
      <c r="DR378" s="1508" t="s">
        <v>1890</v>
      </c>
      <c r="DS378" s="1508" t="s">
        <v>1890</v>
      </c>
      <c r="DT378" s="1233" t="s">
        <v>1890</v>
      </c>
      <c r="DU378" s="1233" t="s">
        <v>1890</v>
      </c>
      <c r="DV378" s="1233" t="s">
        <v>1890</v>
      </c>
      <c r="DW378" s="1233" t="s">
        <v>1890</v>
      </c>
      <c r="DX378" s="1233" t="s">
        <v>1890</v>
      </c>
      <c r="DY378" s="1233" t="s">
        <v>1890</v>
      </c>
    </row>
    <row r="379" spans="2:129" x14ac:dyDescent="0.25">
      <c r="B379" s="1668"/>
      <c r="C379" s="1505" t="s">
        <v>1636</v>
      </c>
      <c r="D379" s="1439" t="s">
        <v>1768</v>
      </c>
      <c r="E379" s="1267" t="s">
        <v>831</v>
      </c>
      <c r="F379" s="1438" t="s">
        <v>1890</v>
      </c>
      <c r="G379" s="1438" t="s">
        <v>1890</v>
      </c>
      <c r="H379" s="1439" t="s">
        <v>84</v>
      </c>
      <c r="I379" s="1476" t="s">
        <v>1890</v>
      </c>
      <c r="J379" s="1477" t="s">
        <v>1890</v>
      </c>
      <c r="K379" s="1477" t="s">
        <v>1890</v>
      </c>
      <c r="L379" s="1477" t="s">
        <v>1890</v>
      </c>
      <c r="M379" s="1477" t="s">
        <v>1890</v>
      </c>
      <c r="N379" s="1509" t="s">
        <v>1890</v>
      </c>
      <c r="O379" s="1509">
        <v>3.5000000000000003E-2</v>
      </c>
      <c r="P379" s="1509">
        <v>3.5000000000000003E-2</v>
      </c>
      <c r="Q379" s="1509">
        <v>3.5000000000000003E-2</v>
      </c>
      <c r="R379" s="1509">
        <v>3.5000000000000003E-2</v>
      </c>
      <c r="S379" s="1509">
        <v>3.5000000000000003E-2</v>
      </c>
      <c r="T379" s="1509">
        <v>3.5000000000000003E-2</v>
      </c>
      <c r="U379" s="1509">
        <v>3.5000000000000003E-2</v>
      </c>
      <c r="V379" s="1509">
        <v>3.5000000000000003E-2</v>
      </c>
      <c r="W379" s="1509">
        <v>3.5000000000000003E-2</v>
      </c>
      <c r="X379" s="1509">
        <v>3.5000000000000003E-2</v>
      </c>
      <c r="Y379" s="1509">
        <v>3.5000000000000003E-2</v>
      </c>
      <c r="Z379" s="1509">
        <v>3.5000000000000003E-2</v>
      </c>
      <c r="AA379" s="1509">
        <v>3.5000000000000003E-2</v>
      </c>
      <c r="AB379" s="1509">
        <v>3.5000000000000003E-2</v>
      </c>
      <c r="AC379" s="1509">
        <v>3.5000000000000003E-2</v>
      </c>
      <c r="AD379" s="1509">
        <v>3.5000000000000003E-2</v>
      </c>
      <c r="AE379" s="1509">
        <v>3.5000000000000003E-2</v>
      </c>
      <c r="AF379" s="1509">
        <v>3.5000000000000003E-2</v>
      </c>
      <c r="AG379" s="1509">
        <v>3.5000000000000003E-2</v>
      </c>
      <c r="AH379" s="1509">
        <v>3.5000000000000003E-2</v>
      </c>
      <c r="AI379" s="1509">
        <v>3.5000000000000003E-2</v>
      </c>
      <c r="AJ379" s="1509">
        <v>3.5000000000000003E-2</v>
      </c>
      <c r="AK379" s="1509">
        <v>3.5000000000000003E-2</v>
      </c>
      <c r="AL379" s="1509">
        <v>3.5000000000000003E-2</v>
      </c>
      <c r="AM379" s="1509">
        <v>3.5000000000000003E-2</v>
      </c>
      <c r="AN379" s="1509">
        <v>3.5000000000000003E-2</v>
      </c>
      <c r="AO379" s="1509">
        <v>3.5000000000000003E-2</v>
      </c>
      <c r="AP379" s="1509">
        <v>3.5000000000000003E-2</v>
      </c>
      <c r="AQ379" s="1509">
        <v>3.5000000000000003E-2</v>
      </c>
      <c r="AR379" s="1509">
        <v>3.5000000000000003E-2</v>
      </c>
      <c r="AS379" s="1509">
        <v>0.03</v>
      </c>
      <c r="AT379" s="1509">
        <v>0.03</v>
      </c>
      <c r="AU379" s="1509">
        <v>0.03</v>
      </c>
      <c r="AV379" s="1509">
        <v>0.03</v>
      </c>
      <c r="AW379" s="1509">
        <v>0.03</v>
      </c>
      <c r="AX379" s="1509">
        <v>0.03</v>
      </c>
      <c r="AY379" s="1509">
        <v>0.03</v>
      </c>
      <c r="AZ379" s="1509">
        <v>0.03</v>
      </c>
      <c r="BA379" s="1509">
        <v>0.03</v>
      </c>
      <c r="BB379" s="1509">
        <v>0.03</v>
      </c>
      <c r="BC379" s="1509">
        <v>0.03</v>
      </c>
      <c r="BD379" s="1509">
        <v>0.03</v>
      </c>
      <c r="BE379" s="1509">
        <v>0.03</v>
      </c>
      <c r="BF379" s="1509">
        <v>0.03</v>
      </c>
      <c r="BG379" s="1509">
        <v>0.03</v>
      </c>
      <c r="BH379" s="1509">
        <v>0.03</v>
      </c>
      <c r="BI379" s="1509">
        <v>0.03</v>
      </c>
      <c r="BJ379" s="1509">
        <v>0.03</v>
      </c>
      <c r="BK379" s="1509">
        <v>0.03</v>
      </c>
      <c r="BL379" s="1509">
        <v>0.03</v>
      </c>
      <c r="BM379" s="1509">
        <v>0.03</v>
      </c>
      <c r="BN379" s="1509">
        <v>0.03</v>
      </c>
      <c r="BO379" s="1509">
        <v>0.03</v>
      </c>
      <c r="BP379" s="1509">
        <v>0.03</v>
      </c>
      <c r="BQ379" s="1509">
        <v>0.03</v>
      </c>
      <c r="BR379" s="1509">
        <v>0.03</v>
      </c>
      <c r="BS379" s="1509">
        <v>0.03</v>
      </c>
      <c r="BT379" s="1509">
        <v>0.03</v>
      </c>
      <c r="BU379" s="1509">
        <v>0.03</v>
      </c>
      <c r="BV379" s="1509">
        <v>0.03</v>
      </c>
      <c r="BW379" s="1509">
        <v>0.03</v>
      </c>
      <c r="BX379" s="1509">
        <v>0.03</v>
      </c>
      <c r="BY379" s="1509">
        <v>0.03</v>
      </c>
      <c r="BZ379" s="1509">
        <v>0.03</v>
      </c>
      <c r="CA379" s="1509">
        <v>0.03</v>
      </c>
      <c r="CB379" s="1509">
        <v>0.03</v>
      </c>
      <c r="CC379" s="1509">
        <v>0.03</v>
      </c>
      <c r="CD379" s="1509">
        <v>0.03</v>
      </c>
      <c r="CE379" s="1509">
        <v>0.03</v>
      </c>
      <c r="CF379" s="1509">
        <v>0.03</v>
      </c>
      <c r="CG379" s="1509">
        <v>0.03</v>
      </c>
      <c r="CH379" s="1509">
        <v>0.03</v>
      </c>
      <c r="CI379" s="1509">
        <v>0.03</v>
      </c>
      <c r="CJ379" s="1509">
        <v>0.03</v>
      </c>
      <c r="CK379" s="1509">
        <v>0.03</v>
      </c>
      <c r="CL379" s="1509">
        <v>2.5000000000000001E-2</v>
      </c>
      <c r="CM379" s="1509">
        <v>2.5000000000000001E-2</v>
      </c>
      <c r="CN379" s="1509">
        <v>2.5000000000000001E-2</v>
      </c>
      <c r="CO379" s="1509">
        <v>2.5000000000000001E-2</v>
      </c>
      <c r="CP379" s="1510">
        <v>2.5000000000000001E-2</v>
      </c>
      <c r="CQ379" s="1508" t="s">
        <v>1890</v>
      </c>
      <c r="CR379" s="1508" t="s">
        <v>1890</v>
      </c>
      <c r="CS379" s="1508" t="s">
        <v>1890</v>
      </c>
      <c r="CT379" s="1508" t="s">
        <v>1890</v>
      </c>
      <c r="CU379" s="1508" t="s">
        <v>1890</v>
      </c>
      <c r="CV379" s="1508" t="s">
        <v>1890</v>
      </c>
      <c r="CW379" s="1508" t="s">
        <v>1890</v>
      </c>
      <c r="CX379" s="1508" t="s">
        <v>1890</v>
      </c>
      <c r="CY379" s="1508" t="s">
        <v>1890</v>
      </c>
      <c r="CZ379" s="1508" t="s">
        <v>1890</v>
      </c>
      <c r="DA379" s="1508" t="s">
        <v>1890</v>
      </c>
      <c r="DB379" s="1508" t="s">
        <v>1890</v>
      </c>
      <c r="DC379" s="1508" t="s">
        <v>1890</v>
      </c>
      <c r="DD379" s="1508" t="s">
        <v>1890</v>
      </c>
      <c r="DE379" s="1508" t="s">
        <v>1890</v>
      </c>
      <c r="DF379" s="1508" t="s">
        <v>1890</v>
      </c>
      <c r="DG379" s="1508" t="s">
        <v>1890</v>
      </c>
      <c r="DH379" s="1508" t="s">
        <v>1890</v>
      </c>
      <c r="DI379" s="1508" t="s">
        <v>1890</v>
      </c>
      <c r="DJ379" s="1508" t="s">
        <v>1890</v>
      </c>
      <c r="DK379" s="1508" t="s">
        <v>1890</v>
      </c>
      <c r="DL379" s="1508" t="s">
        <v>1890</v>
      </c>
      <c r="DM379" s="1508" t="s">
        <v>1890</v>
      </c>
      <c r="DN379" s="1508" t="s">
        <v>1890</v>
      </c>
      <c r="DO379" s="1508" t="s">
        <v>1890</v>
      </c>
      <c r="DP379" s="1508" t="s">
        <v>1890</v>
      </c>
      <c r="DQ379" s="1508" t="s">
        <v>1890</v>
      </c>
      <c r="DR379" s="1508" t="s">
        <v>1890</v>
      </c>
      <c r="DS379" s="1508" t="s">
        <v>1890</v>
      </c>
      <c r="DT379" s="1233" t="s">
        <v>1890</v>
      </c>
      <c r="DU379" s="1233" t="s">
        <v>1890</v>
      </c>
      <c r="DV379" s="1233" t="s">
        <v>1890</v>
      </c>
      <c r="DW379" s="1233" t="s">
        <v>1890</v>
      </c>
      <c r="DX379" s="1233" t="s">
        <v>1890</v>
      </c>
      <c r="DY379" s="1233" t="s">
        <v>1890</v>
      </c>
    </row>
    <row r="380" spans="2:129" x14ac:dyDescent="0.25">
      <c r="B380" s="1668"/>
      <c r="C380" s="1505" t="s">
        <v>1636</v>
      </c>
      <c r="D380" s="1439" t="s">
        <v>1768</v>
      </c>
      <c r="E380" s="1267" t="s">
        <v>814</v>
      </c>
      <c r="F380" s="1438" t="s">
        <v>1890</v>
      </c>
      <c r="G380" s="1438" t="s">
        <v>1890</v>
      </c>
      <c r="H380" s="1439" t="s">
        <v>84</v>
      </c>
      <c r="I380" s="1476" t="s">
        <v>1890</v>
      </c>
      <c r="J380" s="1477" t="s">
        <v>1890</v>
      </c>
      <c r="K380" s="1477" t="s">
        <v>1890</v>
      </c>
      <c r="L380" s="1477" t="s">
        <v>1890</v>
      </c>
      <c r="M380" s="1477" t="s">
        <v>1890</v>
      </c>
      <c r="N380" s="1509" t="s">
        <v>1890</v>
      </c>
      <c r="O380" s="1509">
        <v>0.96618357487922713</v>
      </c>
      <c r="P380" s="1509">
        <v>0.93351070036640305</v>
      </c>
      <c r="Q380" s="1509">
        <v>0.90194270566802237</v>
      </c>
      <c r="R380" s="1509">
        <v>0.87144222769857238</v>
      </c>
      <c r="S380" s="1509">
        <v>0.84197316685852408</v>
      </c>
      <c r="T380" s="1509">
        <v>0.81350064430775282</v>
      </c>
      <c r="U380" s="1509">
        <v>0.78599096068381924</v>
      </c>
      <c r="V380" s="1509">
        <v>0.75941155621625056</v>
      </c>
      <c r="W380" s="1509">
        <v>0.73373097218961414</v>
      </c>
      <c r="X380" s="1509">
        <v>0.70891881370977217</v>
      </c>
      <c r="Y380" s="1509">
        <v>0.68494571372924851</v>
      </c>
      <c r="Z380" s="1509">
        <v>0.66178329828912907</v>
      </c>
      <c r="AA380" s="1509">
        <v>0.63940415293635666</v>
      </c>
      <c r="AB380" s="1509">
        <v>0.61778179027667313</v>
      </c>
      <c r="AC380" s="1509">
        <v>0.59689061862480497</v>
      </c>
      <c r="AD380" s="1509">
        <v>0.57670591171478747</v>
      </c>
      <c r="AE380" s="1509">
        <v>0.55720377943457733</v>
      </c>
      <c r="AF380" s="1509">
        <v>0.53836113955031628</v>
      </c>
      <c r="AG380" s="1509">
        <v>0.520155690386779</v>
      </c>
      <c r="AH380" s="1509">
        <v>0.50256588443167061</v>
      </c>
      <c r="AI380" s="1509">
        <v>0.48557090283253201</v>
      </c>
      <c r="AJ380" s="1509">
        <v>0.46915063075606961</v>
      </c>
      <c r="AK380" s="1509">
        <v>0.45328563358074364</v>
      </c>
      <c r="AL380" s="1509">
        <v>0.43795713389443836</v>
      </c>
      <c r="AM380" s="1509">
        <v>0.42314698926998878</v>
      </c>
      <c r="AN380" s="1509">
        <v>0.40883767079225974</v>
      </c>
      <c r="AO380" s="1509">
        <v>0.39501224231136212</v>
      </c>
      <c r="AP380" s="1509">
        <v>0.38165434039745133</v>
      </c>
      <c r="AQ380" s="1509">
        <v>0.36874815497338298</v>
      </c>
      <c r="AR380" s="1509">
        <v>0.35627841060230242</v>
      </c>
      <c r="AS380" s="1509">
        <v>0.3459013695167984</v>
      </c>
      <c r="AT380" s="1509">
        <v>0.33582657234640623</v>
      </c>
      <c r="AU380" s="1509">
        <v>0.32604521587029728</v>
      </c>
      <c r="AV380" s="1509">
        <v>0.31654875327213333</v>
      </c>
      <c r="AW380" s="1509">
        <v>0.30732888667197411</v>
      </c>
      <c r="AX380" s="1509">
        <v>0.29837755987570302</v>
      </c>
      <c r="AY380" s="1509">
        <v>0.28968695133563405</v>
      </c>
      <c r="AZ380" s="1509">
        <v>0.28124946731614947</v>
      </c>
      <c r="BA380" s="1509">
        <v>0.27305773525839755</v>
      </c>
      <c r="BB380" s="1509">
        <v>0.26510459733825009</v>
      </c>
      <c r="BC380" s="1509">
        <v>0.25738310421189325</v>
      </c>
      <c r="BD380" s="1509">
        <v>0.24988650894358566</v>
      </c>
      <c r="BE380" s="1509">
        <v>0.24260826111027742</v>
      </c>
      <c r="BF380" s="1509">
        <v>0.23554200107793916</v>
      </c>
      <c r="BG380" s="1509">
        <v>0.22868155444460117</v>
      </c>
      <c r="BH380" s="1509">
        <v>0.22202092664524387</v>
      </c>
      <c r="BI380" s="1509">
        <v>0.215554297713829</v>
      </c>
      <c r="BJ380" s="1509">
        <v>0.20927601719789227</v>
      </c>
      <c r="BK380" s="1509">
        <v>0.20318059922125464</v>
      </c>
      <c r="BL380" s="1509">
        <v>0.19726271769053846</v>
      </c>
      <c r="BM380" s="1509">
        <v>0.19151720164129948</v>
      </c>
      <c r="BN380" s="1509">
        <v>0.18593903071970824</v>
      </c>
      <c r="BO380" s="1509">
        <v>0.18052333079583327</v>
      </c>
      <c r="BP380" s="1509">
        <v>0.17526536970469248</v>
      </c>
      <c r="BQ380" s="1509">
        <v>0.17016055311135189</v>
      </c>
      <c r="BR380" s="1509">
        <v>0.16520442049645817</v>
      </c>
      <c r="BS380" s="1509">
        <v>0.16039264125869726</v>
      </c>
      <c r="BT380" s="1509">
        <v>0.15572101093077401</v>
      </c>
      <c r="BU380" s="1509">
        <v>0.15118544750560586</v>
      </c>
      <c r="BV380" s="1509">
        <v>0.14678198786952024</v>
      </c>
      <c r="BW380" s="1509">
        <v>0.14250678433934003</v>
      </c>
      <c r="BX380" s="1509">
        <v>0.13835610130033013</v>
      </c>
      <c r="BY380" s="1509">
        <v>0.13432631194206807</v>
      </c>
      <c r="BZ380" s="1509">
        <v>0.13041389508938647</v>
      </c>
      <c r="CA380" s="1509">
        <v>0.12661543212561796</v>
      </c>
      <c r="CB380" s="1509">
        <v>0.12292760400545433</v>
      </c>
      <c r="CC380" s="1509">
        <v>0.11934718835481004</v>
      </c>
      <c r="CD380" s="1509">
        <v>0.11587105665515537</v>
      </c>
      <c r="CE380" s="1509">
        <v>0.11249617150985959</v>
      </c>
      <c r="CF380" s="1509">
        <v>0.10921958399015494</v>
      </c>
      <c r="CG380" s="1509">
        <v>0.10603843105840287</v>
      </c>
      <c r="CH380" s="1509">
        <v>0.10294993306641054</v>
      </c>
      <c r="CI380" s="1509">
        <v>9.9951391326612168E-2</v>
      </c>
      <c r="CJ380" s="1509">
        <v>9.7040185753992411E-2</v>
      </c>
      <c r="CK380" s="1509">
        <v>9.4213772576691654E-2</v>
      </c>
      <c r="CL380" s="1509">
        <v>9.1915875684577236E-2</v>
      </c>
      <c r="CM380" s="1509">
        <v>8.9674025058124135E-2</v>
      </c>
      <c r="CN380" s="1509">
        <v>8.7486853715243049E-2</v>
      </c>
      <c r="CO380" s="1509">
        <v>8.5353028014871282E-2</v>
      </c>
      <c r="CP380" s="1510">
        <v>8.3271246843776875E-2</v>
      </c>
      <c r="CQ380" s="1508" t="s">
        <v>1890</v>
      </c>
      <c r="CR380" s="1508" t="s">
        <v>1890</v>
      </c>
      <c r="CS380" s="1508" t="s">
        <v>1890</v>
      </c>
      <c r="CT380" s="1508" t="s">
        <v>1890</v>
      </c>
      <c r="CU380" s="1508" t="s">
        <v>1890</v>
      </c>
      <c r="CV380" s="1508" t="s">
        <v>1890</v>
      </c>
      <c r="CW380" s="1508" t="s">
        <v>1890</v>
      </c>
      <c r="CX380" s="1508" t="s">
        <v>1890</v>
      </c>
      <c r="CY380" s="1508" t="s">
        <v>1890</v>
      </c>
      <c r="CZ380" s="1508" t="s">
        <v>1890</v>
      </c>
      <c r="DA380" s="1508" t="s">
        <v>1890</v>
      </c>
      <c r="DB380" s="1508" t="s">
        <v>1890</v>
      </c>
      <c r="DC380" s="1508" t="s">
        <v>1890</v>
      </c>
      <c r="DD380" s="1508" t="s">
        <v>1890</v>
      </c>
      <c r="DE380" s="1508" t="s">
        <v>1890</v>
      </c>
      <c r="DF380" s="1508" t="s">
        <v>1890</v>
      </c>
      <c r="DG380" s="1508" t="s">
        <v>1890</v>
      </c>
      <c r="DH380" s="1508" t="s">
        <v>1890</v>
      </c>
      <c r="DI380" s="1508" t="s">
        <v>1890</v>
      </c>
      <c r="DJ380" s="1508" t="s">
        <v>1890</v>
      </c>
      <c r="DK380" s="1508" t="s">
        <v>1890</v>
      </c>
      <c r="DL380" s="1508" t="s">
        <v>1890</v>
      </c>
      <c r="DM380" s="1508" t="s">
        <v>1890</v>
      </c>
      <c r="DN380" s="1508" t="s">
        <v>1890</v>
      </c>
      <c r="DO380" s="1508" t="s">
        <v>1890</v>
      </c>
      <c r="DP380" s="1508" t="s">
        <v>1890</v>
      </c>
      <c r="DQ380" s="1508" t="s">
        <v>1890</v>
      </c>
      <c r="DR380" s="1508" t="s">
        <v>1890</v>
      </c>
      <c r="DS380" s="1508" t="s">
        <v>1890</v>
      </c>
      <c r="DT380" s="1233" t="s">
        <v>1890</v>
      </c>
      <c r="DU380" s="1233" t="s">
        <v>1890</v>
      </c>
      <c r="DV380" s="1233" t="s">
        <v>1890</v>
      </c>
      <c r="DW380" s="1233" t="s">
        <v>1890</v>
      </c>
      <c r="DX380" s="1233" t="s">
        <v>1890</v>
      </c>
      <c r="DY380" s="1233" t="s">
        <v>1890</v>
      </c>
    </row>
    <row r="381" spans="2:129" x14ac:dyDescent="0.25">
      <c r="B381" s="1668"/>
      <c r="C381" s="1505" t="s">
        <v>1636</v>
      </c>
      <c r="D381" s="1439" t="s">
        <v>1768</v>
      </c>
      <c r="E381" s="1267" t="s">
        <v>815</v>
      </c>
      <c r="F381" s="1438" t="s">
        <v>816</v>
      </c>
      <c r="G381" s="1438" t="s">
        <v>1890</v>
      </c>
      <c r="H381" s="1439" t="s">
        <v>817</v>
      </c>
      <c r="I381" s="1476" t="s">
        <v>1890</v>
      </c>
      <c r="J381" s="1477" t="s">
        <v>1890</v>
      </c>
      <c r="K381" s="1477" t="s">
        <v>1890</v>
      </c>
      <c r="L381" s="1477" t="s">
        <v>1890</v>
      </c>
      <c r="M381" s="1477" t="s">
        <v>1890</v>
      </c>
      <c r="N381" s="1509" t="s">
        <v>1890</v>
      </c>
      <c r="O381" s="1509" t="s">
        <v>1890</v>
      </c>
      <c r="P381" s="1509" t="s">
        <v>1890</v>
      </c>
      <c r="Q381" s="1509" t="s">
        <v>1890</v>
      </c>
      <c r="R381" s="1509" t="s">
        <v>1890</v>
      </c>
      <c r="S381" s="1509" t="s">
        <v>1890</v>
      </c>
      <c r="T381" s="1509" t="s">
        <v>1890</v>
      </c>
      <c r="U381" s="1509" t="s">
        <v>1890</v>
      </c>
      <c r="V381" s="1509" t="s">
        <v>1890</v>
      </c>
      <c r="W381" s="1509" t="s">
        <v>1890</v>
      </c>
      <c r="X381" s="1509" t="s">
        <v>1890</v>
      </c>
      <c r="Y381" s="1509" t="s">
        <v>1890</v>
      </c>
      <c r="Z381" s="1509" t="s">
        <v>1890</v>
      </c>
      <c r="AA381" s="1509" t="s">
        <v>1890</v>
      </c>
      <c r="AB381" s="1509" t="s">
        <v>1890</v>
      </c>
      <c r="AC381" s="1509" t="s">
        <v>1890</v>
      </c>
      <c r="AD381" s="1509" t="s">
        <v>1890</v>
      </c>
      <c r="AE381" s="1509" t="s">
        <v>1890</v>
      </c>
      <c r="AF381" s="1509" t="s">
        <v>1890</v>
      </c>
      <c r="AG381" s="1509" t="s">
        <v>1890</v>
      </c>
      <c r="AH381" s="1509" t="s">
        <v>1890</v>
      </c>
      <c r="AI381" s="1509" t="s">
        <v>1890</v>
      </c>
      <c r="AJ381" s="1509" t="s">
        <v>1890</v>
      </c>
      <c r="AK381" s="1509" t="s">
        <v>1890</v>
      </c>
      <c r="AL381" s="1509" t="s">
        <v>1890</v>
      </c>
      <c r="AM381" s="1509" t="s">
        <v>1890</v>
      </c>
      <c r="AN381" s="1509" t="s">
        <v>1890</v>
      </c>
      <c r="AO381" s="1509" t="s">
        <v>1890</v>
      </c>
      <c r="AP381" s="1509" t="s">
        <v>1890</v>
      </c>
      <c r="AQ381" s="1509" t="s">
        <v>1890</v>
      </c>
      <c r="AR381" s="1509" t="s">
        <v>1890</v>
      </c>
      <c r="AS381" s="1509" t="s">
        <v>1890</v>
      </c>
      <c r="AT381" s="1509" t="s">
        <v>1890</v>
      </c>
      <c r="AU381" s="1509" t="s">
        <v>1890</v>
      </c>
      <c r="AV381" s="1509" t="s">
        <v>1890</v>
      </c>
      <c r="AW381" s="1509" t="s">
        <v>1890</v>
      </c>
      <c r="AX381" s="1509" t="s">
        <v>1890</v>
      </c>
      <c r="AY381" s="1509" t="s">
        <v>1890</v>
      </c>
      <c r="AZ381" s="1509" t="s">
        <v>1890</v>
      </c>
      <c r="BA381" s="1509" t="s">
        <v>1890</v>
      </c>
      <c r="BB381" s="1509" t="s">
        <v>1890</v>
      </c>
      <c r="BC381" s="1509" t="s">
        <v>1890</v>
      </c>
      <c r="BD381" s="1509" t="s">
        <v>1890</v>
      </c>
      <c r="BE381" s="1509" t="s">
        <v>1890</v>
      </c>
      <c r="BF381" s="1509" t="s">
        <v>1890</v>
      </c>
      <c r="BG381" s="1509" t="s">
        <v>1890</v>
      </c>
      <c r="BH381" s="1509" t="s">
        <v>1890</v>
      </c>
      <c r="BI381" s="1509" t="s">
        <v>1890</v>
      </c>
      <c r="BJ381" s="1509" t="s">
        <v>1890</v>
      </c>
      <c r="BK381" s="1509" t="s">
        <v>1890</v>
      </c>
      <c r="BL381" s="1509" t="s">
        <v>1890</v>
      </c>
      <c r="BM381" s="1509" t="s">
        <v>1890</v>
      </c>
      <c r="BN381" s="1509" t="s">
        <v>1890</v>
      </c>
      <c r="BO381" s="1509" t="s">
        <v>1890</v>
      </c>
      <c r="BP381" s="1509" t="s">
        <v>1890</v>
      </c>
      <c r="BQ381" s="1509" t="s">
        <v>1890</v>
      </c>
      <c r="BR381" s="1509" t="s">
        <v>1890</v>
      </c>
      <c r="BS381" s="1509" t="s">
        <v>1890</v>
      </c>
      <c r="BT381" s="1509" t="s">
        <v>1890</v>
      </c>
      <c r="BU381" s="1509" t="s">
        <v>1890</v>
      </c>
      <c r="BV381" s="1509" t="s">
        <v>1890</v>
      </c>
      <c r="BW381" s="1509" t="s">
        <v>1890</v>
      </c>
      <c r="BX381" s="1509" t="s">
        <v>1890</v>
      </c>
      <c r="BY381" s="1509" t="s">
        <v>1890</v>
      </c>
      <c r="BZ381" s="1509" t="s">
        <v>1890</v>
      </c>
      <c r="CA381" s="1509" t="s">
        <v>1890</v>
      </c>
      <c r="CB381" s="1509" t="s">
        <v>1890</v>
      </c>
      <c r="CC381" s="1509" t="s">
        <v>1890</v>
      </c>
      <c r="CD381" s="1509" t="s">
        <v>1890</v>
      </c>
      <c r="CE381" s="1509" t="s">
        <v>1890</v>
      </c>
      <c r="CF381" s="1509" t="s">
        <v>1890</v>
      </c>
      <c r="CG381" s="1509" t="s">
        <v>1890</v>
      </c>
      <c r="CH381" s="1509" t="s">
        <v>1890</v>
      </c>
      <c r="CI381" s="1509" t="s">
        <v>1890</v>
      </c>
      <c r="CJ381" s="1509" t="s">
        <v>1890</v>
      </c>
      <c r="CK381" s="1509" t="s">
        <v>1890</v>
      </c>
      <c r="CL381" s="1509" t="s">
        <v>1890</v>
      </c>
      <c r="CM381" s="1509" t="s">
        <v>1890</v>
      </c>
      <c r="CN381" s="1509" t="s">
        <v>1890</v>
      </c>
      <c r="CO381" s="1509" t="s">
        <v>1890</v>
      </c>
      <c r="CP381" s="1510" t="s">
        <v>1890</v>
      </c>
      <c r="CQ381" s="1508" t="s">
        <v>1890</v>
      </c>
      <c r="CR381" s="1508" t="s">
        <v>1890</v>
      </c>
      <c r="CS381" s="1508" t="s">
        <v>1890</v>
      </c>
      <c r="CT381" s="1508" t="s">
        <v>1890</v>
      </c>
      <c r="CU381" s="1508" t="s">
        <v>1890</v>
      </c>
      <c r="CV381" s="1508" t="s">
        <v>1890</v>
      </c>
      <c r="CW381" s="1508" t="s">
        <v>1890</v>
      </c>
      <c r="CX381" s="1508" t="s">
        <v>1890</v>
      </c>
      <c r="CY381" s="1508" t="s">
        <v>1890</v>
      </c>
      <c r="CZ381" s="1508" t="s">
        <v>1890</v>
      </c>
      <c r="DA381" s="1508" t="s">
        <v>1890</v>
      </c>
      <c r="DB381" s="1508" t="s">
        <v>1890</v>
      </c>
      <c r="DC381" s="1508" t="s">
        <v>1890</v>
      </c>
      <c r="DD381" s="1508" t="s">
        <v>1890</v>
      </c>
      <c r="DE381" s="1508" t="s">
        <v>1890</v>
      </c>
      <c r="DF381" s="1508" t="s">
        <v>1890</v>
      </c>
      <c r="DG381" s="1508" t="s">
        <v>1890</v>
      </c>
      <c r="DH381" s="1508" t="s">
        <v>1890</v>
      </c>
      <c r="DI381" s="1508" t="s">
        <v>1890</v>
      </c>
      <c r="DJ381" s="1508" t="s">
        <v>1890</v>
      </c>
      <c r="DK381" s="1508" t="s">
        <v>1890</v>
      </c>
      <c r="DL381" s="1508" t="s">
        <v>1890</v>
      </c>
      <c r="DM381" s="1508" t="s">
        <v>1890</v>
      </c>
      <c r="DN381" s="1508" t="s">
        <v>1890</v>
      </c>
      <c r="DO381" s="1508" t="s">
        <v>1890</v>
      </c>
      <c r="DP381" s="1508" t="s">
        <v>1890</v>
      </c>
      <c r="DQ381" s="1508" t="s">
        <v>1890</v>
      </c>
      <c r="DR381" s="1508" t="s">
        <v>1890</v>
      </c>
      <c r="DS381" s="1508" t="s">
        <v>1890</v>
      </c>
      <c r="DT381" s="1233" t="s">
        <v>1890</v>
      </c>
      <c r="DU381" s="1233" t="s">
        <v>1890</v>
      </c>
      <c r="DV381" s="1233" t="s">
        <v>1890</v>
      </c>
      <c r="DW381" s="1233" t="s">
        <v>1890</v>
      </c>
      <c r="DX381" s="1233" t="s">
        <v>1890</v>
      </c>
      <c r="DY381" s="1233" t="s">
        <v>1890</v>
      </c>
    </row>
    <row r="382" spans="2:129" x14ac:dyDescent="0.25">
      <c r="B382" s="1668"/>
      <c r="C382" s="1505" t="s">
        <v>1636</v>
      </c>
      <c r="D382" s="1439" t="s">
        <v>1768</v>
      </c>
      <c r="E382" s="1267" t="s">
        <v>815</v>
      </c>
      <c r="F382" s="1438" t="s">
        <v>818</v>
      </c>
      <c r="G382" s="1438" t="s">
        <v>1890</v>
      </c>
      <c r="H382" s="1439" t="s">
        <v>817</v>
      </c>
      <c r="I382" s="1476" t="s">
        <v>1890</v>
      </c>
      <c r="J382" s="1477" t="s">
        <v>1890</v>
      </c>
      <c r="K382" s="1477" t="s">
        <v>1890</v>
      </c>
      <c r="L382" s="1477" t="s">
        <v>1890</v>
      </c>
      <c r="M382" s="1477" t="s">
        <v>1890</v>
      </c>
      <c r="N382" s="1509" t="s">
        <v>1890</v>
      </c>
      <c r="O382" s="1509" t="s">
        <v>1890</v>
      </c>
      <c r="P382" s="1509" t="s">
        <v>1890</v>
      </c>
      <c r="Q382" s="1509" t="s">
        <v>1890</v>
      </c>
      <c r="R382" s="1509" t="s">
        <v>1890</v>
      </c>
      <c r="S382" s="1509" t="s">
        <v>1890</v>
      </c>
      <c r="T382" s="1509" t="s">
        <v>1890</v>
      </c>
      <c r="U382" s="1509" t="s">
        <v>1890</v>
      </c>
      <c r="V382" s="1509" t="s">
        <v>1890</v>
      </c>
      <c r="W382" s="1509" t="s">
        <v>1890</v>
      </c>
      <c r="X382" s="1509" t="s">
        <v>1890</v>
      </c>
      <c r="Y382" s="1509" t="s">
        <v>1890</v>
      </c>
      <c r="Z382" s="1509" t="s">
        <v>1890</v>
      </c>
      <c r="AA382" s="1509" t="s">
        <v>1890</v>
      </c>
      <c r="AB382" s="1509" t="s">
        <v>1890</v>
      </c>
      <c r="AC382" s="1509" t="s">
        <v>1890</v>
      </c>
      <c r="AD382" s="1509" t="s">
        <v>1890</v>
      </c>
      <c r="AE382" s="1509" t="s">
        <v>1890</v>
      </c>
      <c r="AF382" s="1509" t="s">
        <v>1890</v>
      </c>
      <c r="AG382" s="1509" t="s">
        <v>1890</v>
      </c>
      <c r="AH382" s="1509" t="s">
        <v>1890</v>
      </c>
      <c r="AI382" s="1509" t="s">
        <v>1890</v>
      </c>
      <c r="AJ382" s="1509" t="s">
        <v>1890</v>
      </c>
      <c r="AK382" s="1509" t="s">
        <v>1890</v>
      </c>
      <c r="AL382" s="1509" t="s">
        <v>1890</v>
      </c>
      <c r="AM382" s="1509" t="s">
        <v>1890</v>
      </c>
      <c r="AN382" s="1509" t="s">
        <v>1890</v>
      </c>
      <c r="AO382" s="1509" t="s">
        <v>1890</v>
      </c>
      <c r="AP382" s="1509" t="s">
        <v>1890</v>
      </c>
      <c r="AQ382" s="1509" t="s">
        <v>1890</v>
      </c>
      <c r="AR382" s="1509" t="s">
        <v>1890</v>
      </c>
      <c r="AS382" s="1509" t="s">
        <v>1890</v>
      </c>
      <c r="AT382" s="1509" t="s">
        <v>1890</v>
      </c>
      <c r="AU382" s="1509" t="s">
        <v>1890</v>
      </c>
      <c r="AV382" s="1509" t="s">
        <v>1890</v>
      </c>
      <c r="AW382" s="1509" t="s">
        <v>1890</v>
      </c>
      <c r="AX382" s="1509" t="s">
        <v>1890</v>
      </c>
      <c r="AY382" s="1509" t="s">
        <v>1890</v>
      </c>
      <c r="AZ382" s="1509" t="s">
        <v>1890</v>
      </c>
      <c r="BA382" s="1509" t="s">
        <v>1890</v>
      </c>
      <c r="BB382" s="1509" t="s">
        <v>1890</v>
      </c>
      <c r="BC382" s="1509" t="s">
        <v>1890</v>
      </c>
      <c r="BD382" s="1509" t="s">
        <v>1890</v>
      </c>
      <c r="BE382" s="1509" t="s">
        <v>1890</v>
      </c>
      <c r="BF382" s="1509" t="s">
        <v>1890</v>
      </c>
      <c r="BG382" s="1509" t="s">
        <v>1890</v>
      </c>
      <c r="BH382" s="1509" t="s">
        <v>1890</v>
      </c>
      <c r="BI382" s="1509" t="s">
        <v>1890</v>
      </c>
      <c r="BJ382" s="1509" t="s">
        <v>1890</v>
      </c>
      <c r="BK382" s="1509" t="s">
        <v>1890</v>
      </c>
      <c r="BL382" s="1509" t="s">
        <v>1890</v>
      </c>
      <c r="BM382" s="1509" t="s">
        <v>1890</v>
      </c>
      <c r="BN382" s="1509" t="s">
        <v>1890</v>
      </c>
      <c r="BO382" s="1509" t="s">
        <v>1890</v>
      </c>
      <c r="BP382" s="1509" t="s">
        <v>1890</v>
      </c>
      <c r="BQ382" s="1509" t="s">
        <v>1890</v>
      </c>
      <c r="BR382" s="1509" t="s">
        <v>1890</v>
      </c>
      <c r="BS382" s="1509" t="s">
        <v>1890</v>
      </c>
      <c r="BT382" s="1509" t="s">
        <v>1890</v>
      </c>
      <c r="BU382" s="1509" t="s">
        <v>1890</v>
      </c>
      <c r="BV382" s="1509" t="s">
        <v>1890</v>
      </c>
      <c r="BW382" s="1509" t="s">
        <v>1890</v>
      </c>
      <c r="BX382" s="1509" t="s">
        <v>1890</v>
      </c>
      <c r="BY382" s="1509" t="s">
        <v>1890</v>
      </c>
      <c r="BZ382" s="1509" t="s">
        <v>1890</v>
      </c>
      <c r="CA382" s="1509" t="s">
        <v>1890</v>
      </c>
      <c r="CB382" s="1509" t="s">
        <v>1890</v>
      </c>
      <c r="CC382" s="1509" t="s">
        <v>1890</v>
      </c>
      <c r="CD382" s="1509" t="s">
        <v>1890</v>
      </c>
      <c r="CE382" s="1509" t="s">
        <v>1890</v>
      </c>
      <c r="CF382" s="1509" t="s">
        <v>1890</v>
      </c>
      <c r="CG382" s="1509" t="s">
        <v>1890</v>
      </c>
      <c r="CH382" s="1509" t="s">
        <v>1890</v>
      </c>
      <c r="CI382" s="1509" t="s">
        <v>1890</v>
      </c>
      <c r="CJ382" s="1509" t="s">
        <v>1890</v>
      </c>
      <c r="CK382" s="1509" t="s">
        <v>1890</v>
      </c>
      <c r="CL382" s="1509" t="s">
        <v>1890</v>
      </c>
      <c r="CM382" s="1509" t="s">
        <v>1890</v>
      </c>
      <c r="CN382" s="1509" t="s">
        <v>1890</v>
      </c>
      <c r="CO382" s="1509" t="s">
        <v>1890</v>
      </c>
      <c r="CP382" s="1510" t="s">
        <v>1890</v>
      </c>
      <c r="CQ382" s="1508" t="s">
        <v>1890</v>
      </c>
      <c r="CR382" s="1508" t="s">
        <v>1890</v>
      </c>
      <c r="CS382" s="1508" t="s">
        <v>1890</v>
      </c>
      <c r="CT382" s="1508" t="s">
        <v>1890</v>
      </c>
      <c r="CU382" s="1508" t="s">
        <v>1890</v>
      </c>
      <c r="CV382" s="1508" t="s">
        <v>1890</v>
      </c>
      <c r="CW382" s="1508" t="s">
        <v>1890</v>
      </c>
      <c r="CX382" s="1508" t="s">
        <v>1890</v>
      </c>
      <c r="CY382" s="1508" t="s">
        <v>1890</v>
      </c>
      <c r="CZ382" s="1508" t="s">
        <v>1890</v>
      </c>
      <c r="DA382" s="1508" t="s">
        <v>1890</v>
      </c>
      <c r="DB382" s="1508" t="s">
        <v>1890</v>
      </c>
      <c r="DC382" s="1508" t="s">
        <v>1890</v>
      </c>
      <c r="DD382" s="1508" t="s">
        <v>1890</v>
      </c>
      <c r="DE382" s="1508" t="s">
        <v>1890</v>
      </c>
      <c r="DF382" s="1508" t="s">
        <v>1890</v>
      </c>
      <c r="DG382" s="1508" t="s">
        <v>1890</v>
      </c>
      <c r="DH382" s="1508" t="s">
        <v>1890</v>
      </c>
      <c r="DI382" s="1508" t="s">
        <v>1890</v>
      </c>
      <c r="DJ382" s="1508" t="s">
        <v>1890</v>
      </c>
      <c r="DK382" s="1508" t="s">
        <v>1890</v>
      </c>
      <c r="DL382" s="1508" t="s">
        <v>1890</v>
      </c>
      <c r="DM382" s="1508" t="s">
        <v>1890</v>
      </c>
      <c r="DN382" s="1508" t="s">
        <v>1890</v>
      </c>
      <c r="DO382" s="1508" t="s">
        <v>1890</v>
      </c>
      <c r="DP382" s="1508" t="s">
        <v>1890</v>
      </c>
      <c r="DQ382" s="1508" t="s">
        <v>1890</v>
      </c>
      <c r="DR382" s="1508" t="s">
        <v>1890</v>
      </c>
      <c r="DS382" s="1508" t="s">
        <v>1890</v>
      </c>
      <c r="DT382" s="1233" t="s">
        <v>1890</v>
      </c>
      <c r="DU382" s="1233" t="s">
        <v>1890</v>
      </c>
      <c r="DV382" s="1233" t="s">
        <v>1890</v>
      </c>
      <c r="DW382" s="1233" t="s">
        <v>1890</v>
      </c>
      <c r="DX382" s="1233" t="s">
        <v>1890</v>
      </c>
      <c r="DY382" s="1233" t="s">
        <v>1890</v>
      </c>
    </row>
    <row r="383" spans="2:129" ht="14.4" thickBot="1" x14ac:dyDescent="0.3">
      <c r="B383" s="1668"/>
      <c r="C383" s="1505" t="s">
        <v>1636</v>
      </c>
      <c r="D383" s="1439" t="s">
        <v>1768</v>
      </c>
      <c r="E383" s="1267" t="s">
        <v>819</v>
      </c>
      <c r="F383" s="1438" t="s">
        <v>1890</v>
      </c>
      <c r="G383" s="1438" t="s">
        <v>1890</v>
      </c>
      <c r="H383" s="1439" t="s">
        <v>84</v>
      </c>
      <c r="I383" s="1476" t="s">
        <v>1890</v>
      </c>
      <c r="J383" s="1477" t="s">
        <v>1890</v>
      </c>
      <c r="K383" s="1477" t="s">
        <v>1890</v>
      </c>
      <c r="L383" s="1477" t="s">
        <v>1890</v>
      </c>
      <c r="M383" s="1477" t="s">
        <v>1890</v>
      </c>
      <c r="N383" s="1509" t="s">
        <v>1890</v>
      </c>
      <c r="O383" s="1509">
        <v>5.1505927555149419E-2</v>
      </c>
      <c r="P383" s="1509">
        <v>4.9764181212704754E-2</v>
      </c>
      <c r="Q383" s="1509">
        <v>4.8081334505028751E-2</v>
      </c>
      <c r="R383" s="1509">
        <v>4.6455395657032612E-2</v>
      </c>
      <c r="S383" s="1509">
        <v>4.4884440248340693E-2</v>
      </c>
      <c r="T383" s="1509">
        <v>8.6733217871189747E-2</v>
      </c>
      <c r="U383" s="1509">
        <v>8.3800210503564981E-2</v>
      </c>
      <c r="V383" s="1509">
        <v>8.0966386959966177E-2</v>
      </c>
      <c r="W383" s="1509">
        <v>7.8228393198034957E-2</v>
      </c>
      <c r="X383" s="1509">
        <v>7.5582988597135234E-2</v>
      </c>
      <c r="Y383" s="1509">
        <v>0.10954056318425395</v>
      </c>
      <c r="Z383" s="1509">
        <v>0.10583629293164634</v>
      </c>
      <c r="AA383" s="1509">
        <v>0.10225728785666315</v>
      </c>
      <c r="AB383" s="1509">
        <v>9.8799311938804979E-2</v>
      </c>
      <c r="AC383" s="1509">
        <v>9.5458272404642497E-2</v>
      </c>
      <c r="AD383" s="1509">
        <v>0.1229736198449501</v>
      </c>
      <c r="AE383" s="1509">
        <v>0.11881509163763296</v>
      </c>
      <c r="AF383" s="1509">
        <v>0.11479718998805118</v>
      </c>
      <c r="AG383" s="1509">
        <v>0.11091515940874509</v>
      </c>
      <c r="AH383" s="1509">
        <v>0.10716440522584068</v>
      </c>
      <c r="AI383" s="1509">
        <v>0.1294256101761361</v>
      </c>
      <c r="AJ383" s="1509">
        <v>0.12504889872090444</v>
      </c>
      <c r="AK383" s="1509">
        <v>0.12082019200087388</v>
      </c>
      <c r="AL383" s="1509">
        <v>0.11673448502499893</v>
      </c>
      <c r="AM383" s="1509">
        <v>0.11278694205313908</v>
      </c>
      <c r="AN383" s="1509">
        <v>0.13076746904711778</v>
      </c>
      <c r="AO383" s="1509">
        <v>0.12634538072185295</v>
      </c>
      <c r="AP383" s="1509">
        <v>0.12207283161531685</v>
      </c>
      <c r="AQ383" s="1509">
        <v>0.11794476484571678</v>
      </c>
      <c r="AR383" s="1509">
        <v>0.11395629453692444</v>
      </c>
      <c r="AS383" s="1509">
        <v>0.12907670902240631</v>
      </c>
      <c r="AT383" s="1509">
        <v>0.1253171932256372</v>
      </c>
      <c r="AU383" s="1509">
        <v>0.12166717788896815</v>
      </c>
      <c r="AV383" s="1509">
        <v>0.11812347367860987</v>
      </c>
      <c r="AW383" s="1509">
        <v>0.11468298415399017</v>
      </c>
      <c r="AX383" s="1509">
        <v>0.12724880349957299</v>
      </c>
      <c r="AY383" s="1509">
        <v>0.12354252766948837</v>
      </c>
      <c r="AZ383" s="1509">
        <v>0.11994420162086245</v>
      </c>
      <c r="BA383" s="1509">
        <v>0.11645068118530336</v>
      </c>
      <c r="BB383" s="1509">
        <v>0.1130589137721392</v>
      </c>
      <c r="BC383" s="1509">
        <v>0.12348667766374426</v>
      </c>
      <c r="BD383" s="1509">
        <v>0.11988997831431479</v>
      </c>
      <c r="BE383" s="1509">
        <v>0.11639803719836392</v>
      </c>
      <c r="BF383" s="1509">
        <v>0.11300780310520765</v>
      </c>
      <c r="BG383" s="1509">
        <v>0.10971631369437637</v>
      </c>
      <c r="BH383" s="1509">
        <v>0.1183563254524017</v>
      </c>
      <c r="BI383" s="1509">
        <v>0.11490905383728321</v>
      </c>
      <c r="BJ383" s="1509">
        <v>0.11156218819153711</v>
      </c>
      <c r="BK383" s="1509">
        <v>0.10831280406945351</v>
      </c>
      <c r="BL383" s="1509">
        <v>0.10515806220335291</v>
      </c>
      <c r="BM383" s="1509">
        <v>0.11230472662494</v>
      </c>
      <c r="BN383" s="1509">
        <v>0.10903371516984467</v>
      </c>
      <c r="BO383" s="1509">
        <v>0.10585797589305308</v>
      </c>
      <c r="BP383" s="1509">
        <v>0.10277473387675055</v>
      </c>
      <c r="BQ383" s="1509">
        <v>9.9781295025971398E-2</v>
      </c>
      <c r="BR383" s="1509">
        <v>0.10568186587040219</v>
      </c>
      <c r="BS383" s="1509">
        <v>0.10260375327223514</v>
      </c>
      <c r="BT383" s="1509">
        <v>9.9615294439063237E-2</v>
      </c>
      <c r="BU383" s="1509">
        <v>9.6713878096177916E-2</v>
      </c>
      <c r="BV383" s="1509">
        <v>9.3896969025415444E-2</v>
      </c>
      <c r="BW383" s="1509">
        <v>9.8758948004077737E-2</v>
      </c>
      <c r="BX383" s="1509">
        <v>9.588247379036674E-2</v>
      </c>
      <c r="BY383" s="1509">
        <v>9.3089780378996817E-2</v>
      </c>
      <c r="BZ383" s="1509">
        <v>9.037842755242409E-2</v>
      </c>
      <c r="CA383" s="1509">
        <v>8.7746046167402045E-2</v>
      </c>
      <c r="CB383" s="1509">
        <v>9.1743438860614548E-2</v>
      </c>
      <c r="CC383" s="1509">
        <v>8.9071299864674325E-2</v>
      </c>
      <c r="CD383" s="1509">
        <v>8.6476990159877989E-2</v>
      </c>
      <c r="CE383" s="1509">
        <v>8.3958242873667946E-2</v>
      </c>
      <c r="CF383" s="1509">
        <v>8.1512857158900914E-2</v>
      </c>
      <c r="CG383" s="1509">
        <v>8.4791460290118845E-2</v>
      </c>
      <c r="CH383" s="1509">
        <v>8.2321806106911491E-2</v>
      </c>
      <c r="CI383" s="1509">
        <v>7.9924083598943194E-2</v>
      </c>
      <c r="CJ383" s="1509">
        <v>7.759619766887689E-2</v>
      </c>
      <c r="CK383" s="1509">
        <v>7.5336114241628047E-2</v>
      </c>
      <c r="CL383" s="1509" t="s">
        <v>1890</v>
      </c>
      <c r="CM383" s="1509" t="s">
        <v>1890</v>
      </c>
      <c r="CN383" s="1509" t="s">
        <v>1890</v>
      </c>
      <c r="CO383" s="1509" t="s">
        <v>1890</v>
      </c>
      <c r="CP383" s="1510" t="s">
        <v>1890</v>
      </c>
      <c r="CQ383" s="1508" t="s">
        <v>1890</v>
      </c>
      <c r="CR383" s="1508" t="s">
        <v>1890</v>
      </c>
      <c r="CS383" s="1508" t="s">
        <v>1890</v>
      </c>
      <c r="CT383" s="1508" t="s">
        <v>1890</v>
      </c>
      <c r="CU383" s="1508" t="s">
        <v>1890</v>
      </c>
      <c r="CV383" s="1508" t="s">
        <v>1890</v>
      </c>
      <c r="CW383" s="1508" t="s">
        <v>1890</v>
      </c>
      <c r="CX383" s="1508" t="s">
        <v>1890</v>
      </c>
      <c r="CY383" s="1508" t="s">
        <v>1890</v>
      </c>
      <c r="CZ383" s="1508" t="s">
        <v>1890</v>
      </c>
      <c r="DA383" s="1508" t="s">
        <v>1890</v>
      </c>
      <c r="DB383" s="1508" t="s">
        <v>1890</v>
      </c>
      <c r="DC383" s="1508" t="s">
        <v>1890</v>
      </c>
      <c r="DD383" s="1508" t="s">
        <v>1890</v>
      </c>
      <c r="DE383" s="1508" t="s">
        <v>1890</v>
      </c>
      <c r="DF383" s="1508" t="s">
        <v>1890</v>
      </c>
      <c r="DG383" s="1508" t="s">
        <v>1890</v>
      </c>
      <c r="DH383" s="1508" t="s">
        <v>1890</v>
      </c>
      <c r="DI383" s="1508" t="s">
        <v>1890</v>
      </c>
      <c r="DJ383" s="1508" t="s">
        <v>1890</v>
      </c>
      <c r="DK383" s="1508" t="s">
        <v>1890</v>
      </c>
      <c r="DL383" s="1508" t="s">
        <v>1890</v>
      </c>
      <c r="DM383" s="1508" t="s">
        <v>1890</v>
      </c>
      <c r="DN383" s="1508" t="s">
        <v>1890</v>
      </c>
      <c r="DO383" s="1508" t="s">
        <v>1890</v>
      </c>
      <c r="DP383" s="1508" t="s">
        <v>1890</v>
      </c>
      <c r="DQ383" s="1508" t="s">
        <v>1890</v>
      </c>
      <c r="DR383" s="1508" t="s">
        <v>1890</v>
      </c>
      <c r="DS383" s="1508" t="s">
        <v>1890</v>
      </c>
      <c r="DT383" s="1233" t="s">
        <v>1890</v>
      </c>
      <c r="DU383" s="1233" t="s">
        <v>1890</v>
      </c>
      <c r="DV383" s="1233" t="s">
        <v>1890</v>
      </c>
      <c r="DW383" s="1233" t="s">
        <v>1890</v>
      </c>
      <c r="DX383" s="1233" t="s">
        <v>1890</v>
      </c>
      <c r="DY383" s="1233" t="s">
        <v>1890</v>
      </c>
    </row>
    <row r="384" spans="2:129" ht="14.4" thickBot="1" x14ac:dyDescent="0.3">
      <c r="B384" s="1668"/>
      <c r="C384" s="1505" t="s">
        <v>1636</v>
      </c>
      <c r="D384" s="1439" t="s">
        <v>1768</v>
      </c>
      <c r="E384" s="1267" t="s">
        <v>820</v>
      </c>
      <c r="F384" s="1438" t="s">
        <v>1890</v>
      </c>
      <c r="G384" s="1438" t="s">
        <v>1890</v>
      </c>
      <c r="H384" s="1439" t="s">
        <v>84</v>
      </c>
      <c r="I384" s="1655">
        <f>IF(SUM(N383:CP383)&lt;&gt;0,SUM(N383:CP383),"")</f>
        <v>7.625224822930706</v>
      </c>
      <c r="J384" s="1656"/>
      <c r="K384" s="1656"/>
      <c r="L384" s="1656"/>
      <c r="M384" s="1657"/>
      <c r="N384" s="1509" t="s">
        <v>1890</v>
      </c>
      <c r="O384" s="1509" t="s">
        <v>1890</v>
      </c>
      <c r="P384" s="1509" t="s">
        <v>1890</v>
      </c>
      <c r="Q384" s="1509" t="s">
        <v>1890</v>
      </c>
      <c r="R384" s="1509" t="s">
        <v>1890</v>
      </c>
      <c r="S384" s="1509" t="s">
        <v>1890</v>
      </c>
      <c r="T384" s="1509" t="s">
        <v>1890</v>
      </c>
      <c r="U384" s="1509" t="s">
        <v>1890</v>
      </c>
      <c r="V384" s="1509" t="s">
        <v>1890</v>
      </c>
      <c r="W384" s="1509" t="s">
        <v>1890</v>
      </c>
      <c r="X384" s="1509" t="s">
        <v>1890</v>
      </c>
      <c r="Y384" s="1509" t="s">
        <v>1890</v>
      </c>
      <c r="Z384" s="1509" t="s">
        <v>1890</v>
      </c>
      <c r="AA384" s="1509" t="s">
        <v>1890</v>
      </c>
      <c r="AB384" s="1509" t="s">
        <v>1890</v>
      </c>
      <c r="AC384" s="1509" t="s">
        <v>1890</v>
      </c>
      <c r="AD384" s="1509" t="s">
        <v>1890</v>
      </c>
      <c r="AE384" s="1509" t="s">
        <v>1890</v>
      </c>
      <c r="AF384" s="1509" t="s">
        <v>1890</v>
      </c>
      <c r="AG384" s="1509" t="s">
        <v>1890</v>
      </c>
      <c r="AH384" s="1509" t="s">
        <v>1890</v>
      </c>
      <c r="AI384" s="1509" t="s">
        <v>1890</v>
      </c>
      <c r="AJ384" s="1509" t="s">
        <v>1890</v>
      </c>
      <c r="AK384" s="1509" t="s">
        <v>1890</v>
      </c>
      <c r="AL384" s="1509" t="s">
        <v>1890</v>
      </c>
      <c r="AM384" s="1509" t="s">
        <v>1890</v>
      </c>
      <c r="AN384" s="1509" t="s">
        <v>1890</v>
      </c>
      <c r="AO384" s="1509" t="s">
        <v>1890</v>
      </c>
      <c r="AP384" s="1509" t="s">
        <v>1890</v>
      </c>
      <c r="AQ384" s="1509" t="s">
        <v>1890</v>
      </c>
      <c r="AR384" s="1509" t="s">
        <v>1890</v>
      </c>
      <c r="AS384" s="1509" t="s">
        <v>1890</v>
      </c>
      <c r="AT384" s="1509" t="s">
        <v>1890</v>
      </c>
      <c r="AU384" s="1509" t="s">
        <v>1890</v>
      </c>
      <c r="AV384" s="1509" t="s">
        <v>1890</v>
      </c>
      <c r="AW384" s="1509" t="s">
        <v>1890</v>
      </c>
      <c r="AX384" s="1509" t="s">
        <v>1890</v>
      </c>
      <c r="AY384" s="1509" t="s">
        <v>1890</v>
      </c>
      <c r="AZ384" s="1509" t="s">
        <v>1890</v>
      </c>
      <c r="BA384" s="1509" t="s">
        <v>1890</v>
      </c>
      <c r="BB384" s="1509" t="s">
        <v>1890</v>
      </c>
      <c r="BC384" s="1509" t="s">
        <v>1890</v>
      </c>
      <c r="BD384" s="1509" t="s">
        <v>1890</v>
      </c>
      <c r="BE384" s="1509" t="s">
        <v>1890</v>
      </c>
      <c r="BF384" s="1509" t="s">
        <v>1890</v>
      </c>
      <c r="BG384" s="1509" t="s">
        <v>1890</v>
      </c>
      <c r="BH384" s="1509" t="s">
        <v>1890</v>
      </c>
      <c r="BI384" s="1509" t="s">
        <v>1890</v>
      </c>
      <c r="BJ384" s="1509" t="s">
        <v>1890</v>
      </c>
      <c r="BK384" s="1509" t="s">
        <v>1890</v>
      </c>
      <c r="BL384" s="1509" t="s">
        <v>1890</v>
      </c>
      <c r="BM384" s="1509" t="s">
        <v>1890</v>
      </c>
      <c r="BN384" s="1509" t="s">
        <v>1890</v>
      </c>
      <c r="BO384" s="1509" t="s">
        <v>1890</v>
      </c>
      <c r="BP384" s="1509" t="s">
        <v>1890</v>
      </c>
      <c r="BQ384" s="1509" t="s">
        <v>1890</v>
      </c>
      <c r="BR384" s="1509" t="s">
        <v>1890</v>
      </c>
      <c r="BS384" s="1509" t="s">
        <v>1890</v>
      </c>
      <c r="BT384" s="1509" t="s">
        <v>1890</v>
      </c>
      <c r="BU384" s="1509" t="s">
        <v>1890</v>
      </c>
      <c r="BV384" s="1509" t="s">
        <v>1890</v>
      </c>
      <c r="BW384" s="1509" t="s">
        <v>1890</v>
      </c>
      <c r="BX384" s="1509" t="s">
        <v>1890</v>
      </c>
      <c r="BY384" s="1509" t="s">
        <v>1890</v>
      </c>
      <c r="BZ384" s="1509" t="s">
        <v>1890</v>
      </c>
      <c r="CA384" s="1509" t="s">
        <v>1890</v>
      </c>
      <c r="CB384" s="1509" t="s">
        <v>1890</v>
      </c>
      <c r="CC384" s="1509" t="s">
        <v>1890</v>
      </c>
      <c r="CD384" s="1509" t="s">
        <v>1890</v>
      </c>
      <c r="CE384" s="1509" t="s">
        <v>1890</v>
      </c>
      <c r="CF384" s="1509" t="s">
        <v>1890</v>
      </c>
      <c r="CG384" s="1509" t="s">
        <v>1890</v>
      </c>
      <c r="CH384" s="1509" t="s">
        <v>1890</v>
      </c>
      <c r="CI384" s="1509" t="s">
        <v>1890</v>
      </c>
      <c r="CJ384" s="1509" t="s">
        <v>1890</v>
      </c>
      <c r="CK384" s="1509" t="s">
        <v>1890</v>
      </c>
      <c r="CL384" s="1509" t="s">
        <v>1890</v>
      </c>
      <c r="CM384" s="1509" t="s">
        <v>1890</v>
      </c>
      <c r="CN384" s="1509" t="s">
        <v>1890</v>
      </c>
      <c r="CO384" s="1509" t="s">
        <v>1890</v>
      </c>
      <c r="CP384" s="1510" t="s">
        <v>1890</v>
      </c>
      <c r="CQ384" s="1508" t="s">
        <v>1890</v>
      </c>
      <c r="CR384" s="1508" t="s">
        <v>1890</v>
      </c>
      <c r="CS384" s="1508" t="s">
        <v>1890</v>
      </c>
      <c r="CT384" s="1508" t="s">
        <v>1890</v>
      </c>
      <c r="CU384" s="1508" t="s">
        <v>1890</v>
      </c>
      <c r="CV384" s="1508" t="s">
        <v>1890</v>
      </c>
      <c r="CW384" s="1508" t="s">
        <v>1890</v>
      </c>
      <c r="CX384" s="1508" t="s">
        <v>1890</v>
      </c>
      <c r="CY384" s="1508" t="s">
        <v>1890</v>
      </c>
      <c r="CZ384" s="1508" t="s">
        <v>1890</v>
      </c>
      <c r="DA384" s="1508" t="s">
        <v>1890</v>
      </c>
      <c r="DB384" s="1508" t="s">
        <v>1890</v>
      </c>
      <c r="DC384" s="1508" t="s">
        <v>1890</v>
      </c>
      <c r="DD384" s="1508" t="s">
        <v>1890</v>
      </c>
      <c r="DE384" s="1508" t="s">
        <v>1890</v>
      </c>
      <c r="DF384" s="1508" t="s">
        <v>1890</v>
      </c>
      <c r="DG384" s="1508" t="s">
        <v>1890</v>
      </c>
      <c r="DH384" s="1508" t="s">
        <v>1890</v>
      </c>
      <c r="DI384" s="1508" t="s">
        <v>1890</v>
      </c>
      <c r="DJ384" s="1508" t="s">
        <v>1890</v>
      </c>
      <c r="DK384" s="1508" t="s">
        <v>1890</v>
      </c>
      <c r="DL384" s="1508" t="s">
        <v>1890</v>
      </c>
      <c r="DM384" s="1508" t="s">
        <v>1890</v>
      </c>
      <c r="DN384" s="1508" t="s">
        <v>1890</v>
      </c>
      <c r="DO384" s="1508" t="s">
        <v>1890</v>
      </c>
      <c r="DP384" s="1508" t="s">
        <v>1890</v>
      </c>
      <c r="DQ384" s="1508" t="s">
        <v>1890</v>
      </c>
      <c r="DR384" s="1508" t="s">
        <v>1890</v>
      </c>
      <c r="DS384" s="1508" t="s">
        <v>1890</v>
      </c>
      <c r="DT384" s="1233" t="s">
        <v>1890</v>
      </c>
      <c r="DU384" s="1233" t="s">
        <v>1890</v>
      </c>
      <c r="DV384" s="1233" t="s">
        <v>1890</v>
      </c>
      <c r="DW384" s="1233" t="s">
        <v>1890</v>
      </c>
      <c r="DX384" s="1233" t="s">
        <v>1890</v>
      </c>
      <c r="DY384" s="1233" t="s">
        <v>1890</v>
      </c>
    </row>
    <row r="385" spans="2:129" x14ac:dyDescent="0.25">
      <c r="B385" s="1668"/>
      <c r="C385" s="1505" t="s">
        <v>1637</v>
      </c>
      <c r="D385" s="1439" t="s">
        <v>1769</v>
      </c>
      <c r="E385" s="1267" t="s">
        <v>815</v>
      </c>
      <c r="F385" s="1438" t="s">
        <v>1890</v>
      </c>
      <c r="G385" s="1438" t="s">
        <v>1890</v>
      </c>
      <c r="H385" s="1439" t="s">
        <v>84</v>
      </c>
      <c r="I385" s="1476" t="s">
        <v>1890</v>
      </c>
      <c r="J385" s="1477" t="s">
        <v>1890</v>
      </c>
      <c r="K385" s="1477" t="s">
        <v>1890</v>
      </c>
      <c r="L385" s="1477" t="s">
        <v>1890</v>
      </c>
      <c r="M385" s="1477" t="s">
        <v>1890</v>
      </c>
      <c r="N385" s="1509" t="s">
        <v>1890</v>
      </c>
      <c r="O385" s="1509" t="s">
        <v>1890</v>
      </c>
      <c r="P385" s="1509" t="s">
        <v>1890</v>
      </c>
      <c r="Q385" s="1509" t="s">
        <v>1890</v>
      </c>
      <c r="R385" s="1509" t="s">
        <v>1890</v>
      </c>
      <c r="S385" s="1509" t="s">
        <v>1890</v>
      </c>
      <c r="T385" s="1509" t="s">
        <v>1890</v>
      </c>
      <c r="U385" s="1509" t="s">
        <v>1890</v>
      </c>
      <c r="V385" s="1509" t="s">
        <v>1890</v>
      </c>
      <c r="W385" s="1509" t="s">
        <v>1890</v>
      </c>
      <c r="X385" s="1509" t="s">
        <v>1890</v>
      </c>
      <c r="Y385" s="1509" t="s">
        <v>1890</v>
      </c>
      <c r="Z385" s="1509" t="s">
        <v>1890</v>
      </c>
      <c r="AA385" s="1509" t="s">
        <v>1890</v>
      </c>
      <c r="AB385" s="1509" t="s">
        <v>1890</v>
      </c>
      <c r="AC385" s="1509" t="s">
        <v>1890</v>
      </c>
      <c r="AD385" s="1509" t="s">
        <v>1890</v>
      </c>
      <c r="AE385" s="1509" t="s">
        <v>1890</v>
      </c>
      <c r="AF385" s="1509" t="s">
        <v>1890</v>
      </c>
      <c r="AG385" s="1509" t="s">
        <v>1890</v>
      </c>
      <c r="AH385" s="1509" t="s">
        <v>1890</v>
      </c>
      <c r="AI385" s="1509" t="s">
        <v>1890</v>
      </c>
      <c r="AJ385" s="1509" t="s">
        <v>1890</v>
      </c>
      <c r="AK385" s="1509" t="s">
        <v>1890</v>
      </c>
      <c r="AL385" s="1509" t="s">
        <v>1890</v>
      </c>
      <c r="AM385" s="1509" t="s">
        <v>1890</v>
      </c>
      <c r="AN385" s="1509" t="s">
        <v>1890</v>
      </c>
      <c r="AO385" s="1509" t="s">
        <v>1890</v>
      </c>
      <c r="AP385" s="1509" t="s">
        <v>1890</v>
      </c>
      <c r="AQ385" s="1509" t="s">
        <v>1890</v>
      </c>
      <c r="AR385" s="1509" t="s">
        <v>1890</v>
      </c>
      <c r="AS385" s="1509" t="s">
        <v>1890</v>
      </c>
      <c r="AT385" s="1509" t="s">
        <v>1890</v>
      </c>
      <c r="AU385" s="1509" t="s">
        <v>1890</v>
      </c>
      <c r="AV385" s="1509" t="s">
        <v>1890</v>
      </c>
      <c r="AW385" s="1509" t="s">
        <v>1890</v>
      </c>
      <c r="AX385" s="1509" t="s">
        <v>1890</v>
      </c>
      <c r="AY385" s="1509" t="s">
        <v>1890</v>
      </c>
      <c r="AZ385" s="1509" t="s">
        <v>1890</v>
      </c>
      <c r="BA385" s="1509" t="s">
        <v>1890</v>
      </c>
      <c r="BB385" s="1509" t="s">
        <v>1890</v>
      </c>
      <c r="BC385" s="1509" t="s">
        <v>1890</v>
      </c>
      <c r="BD385" s="1509" t="s">
        <v>1890</v>
      </c>
      <c r="BE385" s="1509" t="s">
        <v>1890</v>
      </c>
      <c r="BF385" s="1509" t="s">
        <v>1890</v>
      </c>
      <c r="BG385" s="1509" t="s">
        <v>1890</v>
      </c>
      <c r="BH385" s="1509" t="s">
        <v>1890</v>
      </c>
      <c r="BI385" s="1509" t="s">
        <v>1890</v>
      </c>
      <c r="BJ385" s="1509" t="s">
        <v>1890</v>
      </c>
      <c r="BK385" s="1509" t="s">
        <v>1890</v>
      </c>
      <c r="BL385" s="1509" t="s">
        <v>1890</v>
      </c>
      <c r="BM385" s="1509" t="s">
        <v>1890</v>
      </c>
      <c r="BN385" s="1509" t="s">
        <v>1890</v>
      </c>
      <c r="BO385" s="1509" t="s">
        <v>1890</v>
      </c>
      <c r="BP385" s="1509" t="s">
        <v>1890</v>
      </c>
      <c r="BQ385" s="1509" t="s">
        <v>1890</v>
      </c>
      <c r="BR385" s="1509" t="s">
        <v>1890</v>
      </c>
      <c r="BS385" s="1509" t="s">
        <v>1890</v>
      </c>
      <c r="BT385" s="1509" t="s">
        <v>1890</v>
      </c>
      <c r="BU385" s="1509" t="s">
        <v>1890</v>
      </c>
      <c r="BV385" s="1509" t="s">
        <v>1890</v>
      </c>
      <c r="BW385" s="1509" t="s">
        <v>1890</v>
      </c>
      <c r="BX385" s="1509" t="s">
        <v>1890</v>
      </c>
      <c r="BY385" s="1509" t="s">
        <v>1890</v>
      </c>
      <c r="BZ385" s="1509" t="s">
        <v>1890</v>
      </c>
      <c r="CA385" s="1509" t="s">
        <v>1890</v>
      </c>
      <c r="CB385" s="1509" t="s">
        <v>1890</v>
      </c>
      <c r="CC385" s="1509" t="s">
        <v>1890</v>
      </c>
      <c r="CD385" s="1509" t="s">
        <v>1890</v>
      </c>
      <c r="CE385" s="1509" t="s">
        <v>1890</v>
      </c>
      <c r="CF385" s="1509" t="s">
        <v>1890</v>
      </c>
      <c r="CG385" s="1509" t="s">
        <v>1890</v>
      </c>
      <c r="CH385" s="1509" t="s">
        <v>1890</v>
      </c>
      <c r="CI385" s="1509" t="s">
        <v>1890</v>
      </c>
      <c r="CJ385" s="1509" t="s">
        <v>1890</v>
      </c>
      <c r="CK385" s="1509" t="s">
        <v>1890</v>
      </c>
      <c r="CL385" s="1509" t="s">
        <v>1890</v>
      </c>
      <c r="CM385" s="1509" t="s">
        <v>1890</v>
      </c>
      <c r="CN385" s="1509" t="s">
        <v>1890</v>
      </c>
      <c r="CO385" s="1509" t="s">
        <v>1890</v>
      </c>
      <c r="CP385" s="1510" t="s">
        <v>1890</v>
      </c>
      <c r="CQ385" s="1508" t="s">
        <v>1890</v>
      </c>
      <c r="CR385" s="1508" t="s">
        <v>1890</v>
      </c>
      <c r="CS385" s="1508" t="s">
        <v>1890</v>
      </c>
      <c r="CT385" s="1508" t="s">
        <v>1890</v>
      </c>
      <c r="CU385" s="1508" t="s">
        <v>1890</v>
      </c>
      <c r="CV385" s="1508" t="s">
        <v>1890</v>
      </c>
      <c r="CW385" s="1508" t="s">
        <v>1890</v>
      </c>
      <c r="CX385" s="1508" t="s">
        <v>1890</v>
      </c>
      <c r="CY385" s="1508" t="s">
        <v>1890</v>
      </c>
      <c r="CZ385" s="1508" t="s">
        <v>1890</v>
      </c>
      <c r="DA385" s="1508" t="s">
        <v>1890</v>
      </c>
      <c r="DB385" s="1508" t="s">
        <v>1890</v>
      </c>
      <c r="DC385" s="1508" t="s">
        <v>1890</v>
      </c>
      <c r="DD385" s="1508" t="s">
        <v>1890</v>
      </c>
      <c r="DE385" s="1508" t="s">
        <v>1890</v>
      </c>
      <c r="DF385" s="1508" t="s">
        <v>1890</v>
      </c>
      <c r="DG385" s="1508" t="s">
        <v>1890</v>
      </c>
      <c r="DH385" s="1508" t="s">
        <v>1890</v>
      </c>
      <c r="DI385" s="1508" t="s">
        <v>1890</v>
      </c>
      <c r="DJ385" s="1508" t="s">
        <v>1890</v>
      </c>
      <c r="DK385" s="1508" t="s">
        <v>1890</v>
      </c>
      <c r="DL385" s="1508" t="s">
        <v>1890</v>
      </c>
      <c r="DM385" s="1508" t="s">
        <v>1890</v>
      </c>
      <c r="DN385" s="1508" t="s">
        <v>1890</v>
      </c>
      <c r="DO385" s="1508" t="s">
        <v>1890</v>
      </c>
      <c r="DP385" s="1508" t="s">
        <v>1890</v>
      </c>
      <c r="DQ385" s="1508" t="s">
        <v>1890</v>
      </c>
      <c r="DR385" s="1508" t="s">
        <v>1890</v>
      </c>
      <c r="DS385" s="1508" t="s">
        <v>1890</v>
      </c>
      <c r="DT385" s="1233" t="s">
        <v>1890</v>
      </c>
      <c r="DU385" s="1233" t="s">
        <v>1890</v>
      </c>
      <c r="DV385" s="1233" t="s">
        <v>1890</v>
      </c>
      <c r="DW385" s="1233" t="s">
        <v>1890</v>
      </c>
      <c r="DX385" s="1233" t="s">
        <v>1890</v>
      </c>
      <c r="DY385" s="1233" t="s">
        <v>1890</v>
      </c>
    </row>
    <row r="386" spans="2:129" x14ac:dyDescent="0.25">
      <c r="B386" s="1668"/>
      <c r="C386" s="1505" t="s">
        <v>1637</v>
      </c>
      <c r="D386" s="1439" t="s">
        <v>1769</v>
      </c>
      <c r="E386" s="1267" t="s">
        <v>812</v>
      </c>
      <c r="F386" s="1438" t="s">
        <v>1890</v>
      </c>
      <c r="G386" s="1438" t="s">
        <v>1890</v>
      </c>
      <c r="H386" s="1439" t="s">
        <v>84</v>
      </c>
      <c r="I386" s="1476" t="s">
        <v>1890</v>
      </c>
      <c r="J386" s="1477" t="s">
        <v>1890</v>
      </c>
      <c r="K386" s="1477" t="s">
        <v>1890</v>
      </c>
      <c r="L386" s="1477" t="s">
        <v>1890</v>
      </c>
      <c r="M386" s="1477" t="s">
        <v>1890</v>
      </c>
      <c r="N386" s="1509" t="s">
        <v>1890</v>
      </c>
      <c r="O386" s="1509">
        <v>0.26904868094381845</v>
      </c>
      <c r="P386" s="1509">
        <v>0.25164874247342767</v>
      </c>
      <c r="Q386" s="1509">
        <v>0.23560817419603616</v>
      </c>
      <c r="R386" s="1509">
        <v>0.22081502797810279</v>
      </c>
      <c r="S386" s="1509">
        <v>0.20715735568608648</v>
      </c>
      <c r="T386" s="1509">
        <v>0.46361986790178222</v>
      </c>
      <c r="U386" s="1509">
        <v>0.43462530131463284</v>
      </c>
      <c r="V386" s="1509">
        <v>0.40786969739830581</v>
      </c>
      <c r="W386" s="1509">
        <v>0.38320912283824826</v>
      </c>
      <c r="X386" s="1509">
        <v>0.36043567395788384</v>
      </c>
      <c r="Y386" s="1509">
        <v>0.6084860835674899</v>
      </c>
      <c r="Z386" s="1509">
        <v>0.57175110317549749</v>
      </c>
      <c r="AA386" s="1509">
        <v>0.53783081871253902</v>
      </c>
      <c r="AB386" s="1509">
        <v>0.50658129686406139</v>
      </c>
      <c r="AC386" s="1509">
        <v>0.47771467100095905</v>
      </c>
      <c r="AD386" s="1509">
        <v>0.72016767393350922</v>
      </c>
      <c r="AE386" s="1509">
        <v>0.67825109421761365</v>
      </c>
      <c r="AF386" s="1509">
        <v>0.63953303260289307</v>
      </c>
      <c r="AG386" s="1509">
        <v>0.60388554836530017</v>
      </c>
      <c r="AH386" s="1509">
        <v>0.57095680451370578</v>
      </c>
      <c r="AI386" s="1509">
        <v>0.80965154867737565</v>
      </c>
      <c r="AJ386" s="1509">
        <v>0.76428056941221145</v>
      </c>
      <c r="AK386" s="1509">
        <v>0.72234799710580999</v>
      </c>
      <c r="AL386" s="1509">
        <v>0.6837578762151364</v>
      </c>
      <c r="AM386" s="1509">
        <v>0.64811039197754339</v>
      </c>
      <c r="AN386" s="1509">
        <v>0.88107978874011039</v>
      </c>
      <c r="AO386" s="1509">
        <v>0.83340587644210029</v>
      </c>
      <c r="AP386" s="1509">
        <v>0.7893302970079118</v>
      </c>
      <c r="AQ386" s="1509">
        <v>0.74875709489450981</v>
      </c>
      <c r="AR386" s="1509">
        <v>0.71128645533924728</v>
      </c>
      <c r="AS386" s="1509">
        <v>0.94257663009869752</v>
      </c>
      <c r="AT386" s="1509">
        <v>0.89336742911212341</v>
      </c>
      <c r="AU386" s="1509">
        <v>0.84785251653240634</v>
      </c>
      <c r="AV386" s="1509">
        <v>0.80596792199752265</v>
      </c>
      <c r="AW386" s="1509">
        <v>0.76728184556381374</v>
      </c>
      <c r="AX386" s="1509">
        <v>0.99743654639734691</v>
      </c>
      <c r="AY386" s="1509">
        <v>0.94720381961839695</v>
      </c>
      <c r="AZ386" s="1509">
        <v>0.90071335901782146</v>
      </c>
      <c r="BA386" s="1509">
        <v>0.85793317941460889</v>
      </c>
      <c r="BB386" s="1509">
        <v>0.81843148086510042</v>
      </c>
      <c r="BC386" s="1509">
        <v>1.0478505225353634</v>
      </c>
      <c r="BD386" s="1509">
        <v>0.99691412177415495</v>
      </c>
      <c r="BE386" s="1509">
        <v>0.94976796496283866</v>
      </c>
      <c r="BF386" s="1509">
        <v>0.90641205210141462</v>
      </c>
      <c r="BG386" s="1509">
        <v>0.86636660547470634</v>
      </c>
      <c r="BH386" s="1509">
        <v>1.0952738842487815</v>
      </c>
      <c r="BI386" s="1509">
        <v>1.0438577057723968</v>
      </c>
      <c r="BJ386" s="1509">
        <v>0.99629574160792789</v>
      </c>
      <c r="BK386" s="1509">
        <v>0.95255600657436279</v>
      </c>
      <c r="BL386" s="1509">
        <v>0.91214273036601945</v>
      </c>
      <c r="BM386" s="1509">
        <v>1.1406981721489651</v>
      </c>
      <c r="BN386" s="1509">
        <v>1.0889621418624631</v>
      </c>
      <c r="BO386" s="1509">
        <v>1.0411123110688885</v>
      </c>
      <c r="BP386" s="1509">
        <v>0.99710070199672352</v>
      </c>
      <c r="BQ386" s="1509">
        <v>0.95646352952129787</v>
      </c>
      <c r="BR386" s="1509">
        <v>1.1847790824466555</v>
      </c>
      <c r="BS386" s="1509">
        <v>1.1328511410740831</v>
      </c>
      <c r="BT386" s="1509">
        <v>1.084793406603932</v>
      </c>
      <c r="BU386" s="1509">
        <v>1.0406058790362025</v>
      </c>
      <c r="BV386" s="1509">
        <v>0.99979278806521232</v>
      </c>
      <c r="BW386" s="1509">
        <v>1.2279644076760172</v>
      </c>
      <c r="BX386" s="1509">
        <v>1.1758925329888916</v>
      </c>
      <c r="BY386" s="1509">
        <v>1.1276908652041877</v>
      </c>
      <c r="BZ386" s="1509">
        <v>1.0833753969124111</v>
      </c>
      <c r="CA386" s="1509">
        <v>1.0424503578078799</v>
      </c>
      <c r="CB386" s="1509">
        <v>1.2705260218756496</v>
      </c>
      <c r="CC386" s="1509">
        <v>1.2183581916454889</v>
      </c>
      <c r="CD386" s="1509">
        <v>1.1700765609082557</v>
      </c>
      <c r="CE386" s="1509">
        <v>1.1256971222544554</v>
      </c>
      <c r="CF386" s="1509">
        <v>1.0846921201973949</v>
      </c>
      <c r="CG386" s="1509">
        <v>1.3127038139031408</v>
      </c>
      <c r="CH386" s="1509">
        <v>1.2604720133109568</v>
      </c>
      <c r="CI386" s="1509">
        <v>1.2121424048022058</v>
      </c>
      <c r="CJ386" s="1509">
        <v>1.1676989957863824</v>
      </c>
      <c r="CK386" s="1509">
        <v>1.1266620085483099</v>
      </c>
      <c r="CL386" s="1509" t="s">
        <v>1890</v>
      </c>
      <c r="CM386" s="1509" t="s">
        <v>1890</v>
      </c>
      <c r="CN386" s="1509" t="s">
        <v>1890</v>
      </c>
      <c r="CO386" s="1509" t="s">
        <v>1890</v>
      </c>
      <c r="CP386" s="1510" t="s">
        <v>1890</v>
      </c>
      <c r="CQ386" s="1508" t="s">
        <v>1890</v>
      </c>
      <c r="CR386" s="1508" t="s">
        <v>1890</v>
      </c>
      <c r="CS386" s="1508" t="s">
        <v>1890</v>
      </c>
      <c r="CT386" s="1508" t="s">
        <v>1890</v>
      </c>
      <c r="CU386" s="1508" t="s">
        <v>1890</v>
      </c>
      <c r="CV386" s="1508" t="s">
        <v>1890</v>
      </c>
      <c r="CW386" s="1508" t="s">
        <v>1890</v>
      </c>
      <c r="CX386" s="1508" t="s">
        <v>1890</v>
      </c>
      <c r="CY386" s="1508" t="s">
        <v>1890</v>
      </c>
      <c r="CZ386" s="1508" t="s">
        <v>1890</v>
      </c>
      <c r="DA386" s="1508" t="s">
        <v>1890</v>
      </c>
      <c r="DB386" s="1508" t="s">
        <v>1890</v>
      </c>
      <c r="DC386" s="1508" t="s">
        <v>1890</v>
      </c>
      <c r="DD386" s="1508" t="s">
        <v>1890</v>
      </c>
      <c r="DE386" s="1508" t="s">
        <v>1890</v>
      </c>
      <c r="DF386" s="1508" t="s">
        <v>1890</v>
      </c>
      <c r="DG386" s="1508" t="s">
        <v>1890</v>
      </c>
      <c r="DH386" s="1508" t="s">
        <v>1890</v>
      </c>
      <c r="DI386" s="1508" t="s">
        <v>1890</v>
      </c>
      <c r="DJ386" s="1508" t="s">
        <v>1890</v>
      </c>
      <c r="DK386" s="1508" t="s">
        <v>1890</v>
      </c>
      <c r="DL386" s="1508" t="s">
        <v>1890</v>
      </c>
      <c r="DM386" s="1508" t="s">
        <v>1890</v>
      </c>
      <c r="DN386" s="1508" t="s">
        <v>1890</v>
      </c>
      <c r="DO386" s="1508" t="s">
        <v>1890</v>
      </c>
      <c r="DP386" s="1508" t="s">
        <v>1890</v>
      </c>
      <c r="DQ386" s="1508" t="s">
        <v>1890</v>
      </c>
      <c r="DR386" s="1508" t="s">
        <v>1890</v>
      </c>
      <c r="DS386" s="1508" t="s">
        <v>1890</v>
      </c>
      <c r="DT386" s="1233" t="s">
        <v>1890</v>
      </c>
      <c r="DU386" s="1233" t="s">
        <v>1890</v>
      </c>
      <c r="DV386" s="1233" t="s">
        <v>1890</v>
      </c>
      <c r="DW386" s="1233" t="s">
        <v>1890</v>
      </c>
      <c r="DX386" s="1233" t="s">
        <v>1890</v>
      </c>
      <c r="DY386" s="1233" t="s">
        <v>1890</v>
      </c>
    </row>
    <row r="387" spans="2:129" x14ac:dyDescent="0.25">
      <c r="B387" s="1668"/>
      <c r="C387" s="1505" t="s">
        <v>1637</v>
      </c>
      <c r="D387" s="1439" t="s">
        <v>1769</v>
      </c>
      <c r="E387" s="1267" t="s">
        <v>813</v>
      </c>
      <c r="F387" s="1438" t="s">
        <v>1890</v>
      </c>
      <c r="G387" s="1438" t="s">
        <v>1890</v>
      </c>
      <c r="H387" s="1439" t="s">
        <v>84</v>
      </c>
      <c r="I387" s="1476" t="s">
        <v>1890</v>
      </c>
      <c r="J387" s="1477" t="s">
        <v>1890</v>
      </c>
      <c r="K387" s="1477" t="s">
        <v>1890</v>
      </c>
      <c r="L387" s="1477" t="s">
        <v>1890</v>
      </c>
      <c r="M387" s="1477" t="s">
        <v>1890</v>
      </c>
      <c r="N387" s="1509" t="s">
        <v>1890</v>
      </c>
      <c r="O387" s="1509" t="s">
        <v>1890</v>
      </c>
      <c r="P387" s="1509" t="s">
        <v>1890</v>
      </c>
      <c r="Q387" s="1509" t="s">
        <v>1890</v>
      </c>
      <c r="R387" s="1509" t="s">
        <v>1890</v>
      </c>
      <c r="S387" s="1509" t="s">
        <v>1890</v>
      </c>
      <c r="T387" s="1509" t="s">
        <v>1890</v>
      </c>
      <c r="U387" s="1509" t="s">
        <v>1890</v>
      </c>
      <c r="V387" s="1509" t="s">
        <v>1890</v>
      </c>
      <c r="W387" s="1509" t="s">
        <v>1890</v>
      </c>
      <c r="X387" s="1509" t="s">
        <v>1890</v>
      </c>
      <c r="Y387" s="1509" t="s">
        <v>1890</v>
      </c>
      <c r="Z387" s="1509" t="s">
        <v>1890</v>
      </c>
      <c r="AA387" s="1509" t="s">
        <v>1890</v>
      </c>
      <c r="AB387" s="1509" t="s">
        <v>1890</v>
      </c>
      <c r="AC387" s="1509" t="s">
        <v>1890</v>
      </c>
      <c r="AD387" s="1509" t="s">
        <v>1890</v>
      </c>
      <c r="AE387" s="1509" t="s">
        <v>1890</v>
      </c>
      <c r="AF387" s="1509" t="s">
        <v>1890</v>
      </c>
      <c r="AG387" s="1509" t="s">
        <v>1890</v>
      </c>
      <c r="AH387" s="1509" t="s">
        <v>1890</v>
      </c>
      <c r="AI387" s="1509" t="s">
        <v>1890</v>
      </c>
      <c r="AJ387" s="1509" t="s">
        <v>1890</v>
      </c>
      <c r="AK387" s="1509" t="s">
        <v>1890</v>
      </c>
      <c r="AL387" s="1509" t="s">
        <v>1890</v>
      </c>
      <c r="AM387" s="1509" t="s">
        <v>1890</v>
      </c>
      <c r="AN387" s="1509" t="s">
        <v>1890</v>
      </c>
      <c r="AO387" s="1509" t="s">
        <v>1890</v>
      </c>
      <c r="AP387" s="1509" t="s">
        <v>1890</v>
      </c>
      <c r="AQ387" s="1509" t="s">
        <v>1890</v>
      </c>
      <c r="AR387" s="1509" t="s">
        <v>1890</v>
      </c>
      <c r="AS387" s="1509" t="s">
        <v>1890</v>
      </c>
      <c r="AT387" s="1509" t="s">
        <v>1890</v>
      </c>
      <c r="AU387" s="1509" t="s">
        <v>1890</v>
      </c>
      <c r="AV387" s="1509" t="s">
        <v>1890</v>
      </c>
      <c r="AW387" s="1509" t="s">
        <v>1890</v>
      </c>
      <c r="AX387" s="1509" t="s">
        <v>1890</v>
      </c>
      <c r="AY387" s="1509" t="s">
        <v>1890</v>
      </c>
      <c r="AZ387" s="1509" t="s">
        <v>1890</v>
      </c>
      <c r="BA387" s="1509" t="s">
        <v>1890</v>
      </c>
      <c r="BB387" s="1509" t="s">
        <v>1890</v>
      </c>
      <c r="BC387" s="1509" t="s">
        <v>1890</v>
      </c>
      <c r="BD387" s="1509" t="s">
        <v>1890</v>
      </c>
      <c r="BE387" s="1509" t="s">
        <v>1890</v>
      </c>
      <c r="BF387" s="1509" t="s">
        <v>1890</v>
      </c>
      <c r="BG387" s="1509" t="s">
        <v>1890</v>
      </c>
      <c r="BH387" s="1509" t="s">
        <v>1890</v>
      </c>
      <c r="BI387" s="1509" t="s">
        <v>1890</v>
      </c>
      <c r="BJ387" s="1509" t="s">
        <v>1890</v>
      </c>
      <c r="BK387" s="1509" t="s">
        <v>1890</v>
      </c>
      <c r="BL387" s="1509" t="s">
        <v>1890</v>
      </c>
      <c r="BM387" s="1509" t="s">
        <v>1890</v>
      </c>
      <c r="BN387" s="1509" t="s">
        <v>1890</v>
      </c>
      <c r="BO387" s="1509" t="s">
        <v>1890</v>
      </c>
      <c r="BP387" s="1509" t="s">
        <v>1890</v>
      </c>
      <c r="BQ387" s="1509" t="s">
        <v>1890</v>
      </c>
      <c r="BR387" s="1509" t="s">
        <v>1890</v>
      </c>
      <c r="BS387" s="1509" t="s">
        <v>1890</v>
      </c>
      <c r="BT387" s="1509" t="s">
        <v>1890</v>
      </c>
      <c r="BU387" s="1509" t="s">
        <v>1890</v>
      </c>
      <c r="BV387" s="1509" t="s">
        <v>1890</v>
      </c>
      <c r="BW387" s="1509" t="s">
        <v>1890</v>
      </c>
      <c r="BX387" s="1509" t="s">
        <v>1890</v>
      </c>
      <c r="BY387" s="1509" t="s">
        <v>1890</v>
      </c>
      <c r="BZ387" s="1509" t="s">
        <v>1890</v>
      </c>
      <c r="CA387" s="1509" t="s">
        <v>1890</v>
      </c>
      <c r="CB387" s="1509" t="s">
        <v>1890</v>
      </c>
      <c r="CC387" s="1509" t="s">
        <v>1890</v>
      </c>
      <c r="CD387" s="1509" t="s">
        <v>1890</v>
      </c>
      <c r="CE387" s="1509" t="s">
        <v>1890</v>
      </c>
      <c r="CF387" s="1509" t="s">
        <v>1890</v>
      </c>
      <c r="CG387" s="1509" t="s">
        <v>1890</v>
      </c>
      <c r="CH387" s="1509" t="s">
        <v>1890</v>
      </c>
      <c r="CI387" s="1509" t="s">
        <v>1890</v>
      </c>
      <c r="CJ387" s="1509" t="s">
        <v>1890</v>
      </c>
      <c r="CK387" s="1509" t="s">
        <v>1890</v>
      </c>
      <c r="CL387" s="1509" t="s">
        <v>1890</v>
      </c>
      <c r="CM387" s="1509" t="s">
        <v>1890</v>
      </c>
      <c r="CN387" s="1509" t="s">
        <v>1890</v>
      </c>
      <c r="CO387" s="1509" t="s">
        <v>1890</v>
      </c>
      <c r="CP387" s="1510" t="s">
        <v>1890</v>
      </c>
      <c r="CQ387" s="1508" t="s">
        <v>1890</v>
      </c>
      <c r="CR387" s="1508" t="s">
        <v>1890</v>
      </c>
      <c r="CS387" s="1508" t="s">
        <v>1890</v>
      </c>
      <c r="CT387" s="1508" t="s">
        <v>1890</v>
      </c>
      <c r="CU387" s="1508" t="s">
        <v>1890</v>
      </c>
      <c r="CV387" s="1508" t="s">
        <v>1890</v>
      </c>
      <c r="CW387" s="1508" t="s">
        <v>1890</v>
      </c>
      <c r="CX387" s="1508" t="s">
        <v>1890</v>
      </c>
      <c r="CY387" s="1508" t="s">
        <v>1890</v>
      </c>
      <c r="CZ387" s="1508" t="s">
        <v>1890</v>
      </c>
      <c r="DA387" s="1508" t="s">
        <v>1890</v>
      </c>
      <c r="DB387" s="1508" t="s">
        <v>1890</v>
      </c>
      <c r="DC387" s="1508" t="s">
        <v>1890</v>
      </c>
      <c r="DD387" s="1508" t="s">
        <v>1890</v>
      </c>
      <c r="DE387" s="1508" t="s">
        <v>1890</v>
      </c>
      <c r="DF387" s="1508" t="s">
        <v>1890</v>
      </c>
      <c r="DG387" s="1508" t="s">
        <v>1890</v>
      </c>
      <c r="DH387" s="1508" t="s">
        <v>1890</v>
      </c>
      <c r="DI387" s="1508" t="s">
        <v>1890</v>
      </c>
      <c r="DJ387" s="1508" t="s">
        <v>1890</v>
      </c>
      <c r="DK387" s="1508" t="s">
        <v>1890</v>
      </c>
      <c r="DL387" s="1508" t="s">
        <v>1890</v>
      </c>
      <c r="DM387" s="1508" t="s">
        <v>1890</v>
      </c>
      <c r="DN387" s="1508" t="s">
        <v>1890</v>
      </c>
      <c r="DO387" s="1508" t="s">
        <v>1890</v>
      </c>
      <c r="DP387" s="1508" t="s">
        <v>1890</v>
      </c>
      <c r="DQ387" s="1508" t="s">
        <v>1890</v>
      </c>
      <c r="DR387" s="1508" t="s">
        <v>1890</v>
      </c>
      <c r="DS387" s="1508" t="s">
        <v>1890</v>
      </c>
      <c r="DT387" s="1233" t="s">
        <v>1890</v>
      </c>
      <c r="DU387" s="1233" t="s">
        <v>1890</v>
      </c>
      <c r="DV387" s="1233" t="s">
        <v>1890</v>
      </c>
      <c r="DW387" s="1233" t="s">
        <v>1890</v>
      </c>
      <c r="DX387" s="1233" t="s">
        <v>1890</v>
      </c>
      <c r="DY387" s="1233" t="s">
        <v>1890</v>
      </c>
    </row>
    <row r="388" spans="2:129" x14ac:dyDescent="0.25">
      <c r="B388" s="1668"/>
      <c r="C388" s="1505" t="s">
        <v>1637</v>
      </c>
      <c r="D388" s="1439" t="s">
        <v>1769</v>
      </c>
      <c r="E388" s="1267" t="s">
        <v>831</v>
      </c>
      <c r="F388" s="1438" t="s">
        <v>1890</v>
      </c>
      <c r="G388" s="1438" t="s">
        <v>1890</v>
      </c>
      <c r="H388" s="1439" t="s">
        <v>84</v>
      </c>
      <c r="I388" s="1476" t="s">
        <v>1890</v>
      </c>
      <c r="J388" s="1477" t="s">
        <v>1890</v>
      </c>
      <c r="K388" s="1477" t="s">
        <v>1890</v>
      </c>
      <c r="L388" s="1477" t="s">
        <v>1890</v>
      </c>
      <c r="M388" s="1477" t="s">
        <v>1890</v>
      </c>
      <c r="N388" s="1509" t="s">
        <v>1890</v>
      </c>
      <c r="O388" s="1509">
        <v>3.5000000000000003E-2</v>
      </c>
      <c r="P388" s="1509">
        <v>3.5000000000000003E-2</v>
      </c>
      <c r="Q388" s="1509">
        <v>3.5000000000000003E-2</v>
      </c>
      <c r="R388" s="1509">
        <v>3.5000000000000003E-2</v>
      </c>
      <c r="S388" s="1509">
        <v>3.5000000000000003E-2</v>
      </c>
      <c r="T388" s="1509">
        <v>3.5000000000000003E-2</v>
      </c>
      <c r="U388" s="1509">
        <v>3.5000000000000003E-2</v>
      </c>
      <c r="V388" s="1509">
        <v>3.5000000000000003E-2</v>
      </c>
      <c r="W388" s="1509">
        <v>3.5000000000000003E-2</v>
      </c>
      <c r="X388" s="1509">
        <v>3.5000000000000003E-2</v>
      </c>
      <c r="Y388" s="1509">
        <v>3.5000000000000003E-2</v>
      </c>
      <c r="Z388" s="1509">
        <v>3.5000000000000003E-2</v>
      </c>
      <c r="AA388" s="1509">
        <v>3.5000000000000003E-2</v>
      </c>
      <c r="AB388" s="1509">
        <v>3.5000000000000003E-2</v>
      </c>
      <c r="AC388" s="1509">
        <v>3.5000000000000003E-2</v>
      </c>
      <c r="AD388" s="1509">
        <v>3.5000000000000003E-2</v>
      </c>
      <c r="AE388" s="1509">
        <v>3.5000000000000003E-2</v>
      </c>
      <c r="AF388" s="1509">
        <v>3.5000000000000003E-2</v>
      </c>
      <c r="AG388" s="1509">
        <v>3.5000000000000003E-2</v>
      </c>
      <c r="AH388" s="1509">
        <v>3.5000000000000003E-2</v>
      </c>
      <c r="AI388" s="1509">
        <v>3.5000000000000003E-2</v>
      </c>
      <c r="AJ388" s="1509">
        <v>3.5000000000000003E-2</v>
      </c>
      <c r="AK388" s="1509">
        <v>3.5000000000000003E-2</v>
      </c>
      <c r="AL388" s="1509">
        <v>3.5000000000000003E-2</v>
      </c>
      <c r="AM388" s="1509">
        <v>3.5000000000000003E-2</v>
      </c>
      <c r="AN388" s="1509">
        <v>3.5000000000000003E-2</v>
      </c>
      <c r="AO388" s="1509">
        <v>3.5000000000000003E-2</v>
      </c>
      <c r="AP388" s="1509">
        <v>3.5000000000000003E-2</v>
      </c>
      <c r="AQ388" s="1509">
        <v>3.5000000000000003E-2</v>
      </c>
      <c r="AR388" s="1509">
        <v>3.5000000000000003E-2</v>
      </c>
      <c r="AS388" s="1509">
        <v>0.03</v>
      </c>
      <c r="AT388" s="1509">
        <v>0.03</v>
      </c>
      <c r="AU388" s="1509">
        <v>0.03</v>
      </c>
      <c r="AV388" s="1509">
        <v>0.03</v>
      </c>
      <c r="AW388" s="1509">
        <v>0.03</v>
      </c>
      <c r="AX388" s="1509">
        <v>0.03</v>
      </c>
      <c r="AY388" s="1509">
        <v>0.03</v>
      </c>
      <c r="AZ388" s="1509">
        <v>0.03</v>
      </c>
      <c r="BA388" s="1509">
        <v>0.03</v>
      </c>
      <c r="BB388" s="1509">
        <v>0.03</v>
      </c>
      <c r="BC388" s="1509">
        <v>0.03</v>
      </c>
      <c r="BD388" s="1509">
        <v>0.03</v>
      </c>
      <c r="BE388" s="1509">
        <v>0.03</v>
      </c>
      <c r="BF388" s="1509">
        <v>0.03</v>
      </c>
      <c r="BG388" s="1509">
        <v>0.03</v>
      </c>
      <c r="BH388" s="1509">
        <v>0.03</v>
      </c>
      <c r="BI388" s="1509">
        <v>0.03</v>
      </c>
      <c r="BJ388" s="1509">
        <v>0.03</v>
      </c>
      <c r="BK388" s="1509">
        <v>0.03</v>
      </c>
      <c r="BL388" s="1509">
        <v>0.03</v>
      </c>
      <c r="BM388" s="1509">
        <v>0.03</v>
      </c>
      <c r="BN388" s="1509">
        <v>0.03</v>
      </c>
      <c r="BO388" s="1509">
        <v>0.03</v>
      </c>
      <c r="BP388" s="1509">
        <v>0.03</v>
      </c>
      <c r="BQ388" s="1509">
        <v>0.03</v>
      </c>
      <c r="BR388" s="1509">
        <v>0.03</v>
      </c>
      <c r="BS388" s="1509">
        <v>0.03</v>
      </c>
      <c r="BT388" s="1509">
        <v>0.03</v>
      </c>
      <c r="BU388" s="1509">
        <v>0.03</v>
      </c>
      <c r="BV388" s="1509">
        <v>0.03</v>
      </c>
      <c r="BW388" s="1509">
        <v>0.03</v>
      </c>
      <c r="BX388" s="1509">
        <v>0.03</v>
      </c>
      <c r="BY388" s="1509">
        <v>0.03</v>
      </c>
      <c r="BZ388" s="1509">
        <v>0.03</v>
      </c>
      <c r="CA388" s="1509">
        <v>0.03</v>
      </c>
      <c r="CB388" s="1509">
        <v>0.03</v>
      </c>
      <c r="CC388" s="1509">
        <v>0.03</v>
      </c>
      <c r="CD388" s="1509">
        <v>0.03</v>
      </c>
      <c r="CE388" s="1509">
        <v>0.03</v>
      </c>
      <c r="CF388" s="1509">
        <v>0.03</v>
      </c>
      <c r="CG388" s="1509">
        <v>0.03</v>
      </c>
      <c r="CH388" s="1509">
        <v>0.03</v>
      </c>
      <c r="CI388" s="1509">
        <v>0.03</v>
      </c>
      <c r="CJ388" s="1509">
        <v>0.03</v>
      </c>
      <c r="CK388" s="1509">
        <v>0.03</v>
      </c>
      <c r="CL388" s="1509">
        <v>2.5000000000000001E-2</v>
      </c>
      <c r="CM388" s="1509">
        <v>2.5000000000000001E-2</v>
      </c>
      <c r="CN388" s="1509">
        <v>2.5000000000000001E-2</v>
      </c>
      <c r="CO388" s="1509">
        <v>2.5000000000000001E-2</v>
      </c>
      <c r="CP388" s="1510">
        <v>2.5000000000000001E-2</v>
      </c>
      <c r="CQ388" s="1508" t="s">
        <v>1890</v>
      </c>
      <c r="CR388" s="1508" t="s">
        <v>1890</v>
      </c>
      <c r="CS388" s="1508" t="s">
        <v>1890</v>
      </c>
      <c r="CT388" s="1508" t="s">
        <v>1890</v>
      </c>
      <c r="CU388" s="1508" t="s">
        <v>1890</v>
      </c>
      <c r="CV388" s="1508" t="s">
        <v>1890</v>
      </c>
      <c r="CW388" s="1508" t="s">
        <v>1890</v>
      </c>
      <c r="CX388" s="1508" t="s">
        <v>1890</v>
      </c>
      <c r="CY388" s="1508" t="s">
        <v>1890</v>
      </c>
      <c r="CZ388" s="1508" t="s">
        <v>1890</v>
      </c>
      <c r="DA388" s="1508" t="s">
        <v>1890</v>
      </c>
      <c r="DB388" s="1508" t="s">
        <v>1890</v>
      </c>
      <c r="DC388" s="1508" t="s">
        <v>1890</v>
      </c>
      <c r="DD388" s="1508" t="s">
        <v>1890</v>
      </c>
      <c r="DE388" s="1508" t="s">
        <v>1890</v>
      </c>
      <c r="DF388" s="1508" t="s">
        <v>1890</v>
      </c>
      <c r="DG388" s="1508" t="s">
        <v>1890</v>
      </c>
      <c r="DH388" s="1508" t="s">
        <v>1890</v>
      </c>
      <c r="DI388" s="1508" t="s">
        <v>1890</v>
      </c>
      <c r="DJ388" s="1508" t="s">
        <v>1890</v>
      </c>
      <c r="DK388" s="1508" t="s">
        <v>1890</v>
      </c>
      <c r="DL388" s="1508" t="s">
        <v>1890</v>
      </c>
      <c r="DM388" s="1508" t="s">
        <v>1890</v>
      </c>
      <c r="DN388" s="1508" t="s">
        <v>1890</v>
      </c>
      <c r="DO388" s="1508" t="s">
        <v>1890</v>
      </c>
      <c r="DP388" s="1508" t="s">
        <v>1890</v>
      </c>
      <c r="DQ388" s="1508" t="s">
        <v>1890</v>
      </c>
      <c r="DR388" s="1508" t="s">
        <v>1890</v>
      </c>
      <c r="DS388" s="1508" t="s">
        <v>1890</v>
      </c>
      <c r="DT388" s="1233" t="s">
        <v>1890</v>
      </c>
      <c r="DU388" s="1233" t="s">
        <v>1890</v>
      </c>
      <c r="DV388" s="1233" t="s">
        <v>1890</v>
      </c>
      <c r="DW388" s="1233" t="s">
        <v>1890</v>
      </c>
      <c r="DX388" s="1233" t="s">
        <v>1890</v>
      </c>
      <c r="DY388" s="1233" t="s">
        <v>1890</v>
      </c>
    </row>
    <row r="389" spans="2:129" x14ac:dyDescent="0.25">
      <c r="B389" s="1668"/>
      <c r="C389" s="1505" t="s">
        <v>1637</v>
      </c>
      <c r="D389" s="1439" t="s">
        <v>1769</v>
      </c>
      <c r="E389" s="1267" t="s">
        <v>814</v>
      </c>
      <c r="F389" s="1438" t="s">
        <v>1890</v>
      </c>
      <c r="G389" s="1438" t="s">
        <v>1890</v>
      </c>
      <c r="H389" s="1439" t="s">
        <v>84</v>
      </c>
      <c r="I389" s="1476" t="s">
        <v>1890</v>
      </c>
      <c r="J389" s="1477" t="s">
        <v>1890</v>
      </c>
      <c r="K389" s="1477" t="s">
        <v>1890</v>
      </c>
      <c r="L389" s="1477" t="s">
        <v>1890</v>
      </c>
      <c r="M389" s="1477" t="s">
        <v>1890</v>
      </c>
      <c r="N389" s="1509" t="s">
        <v>1890</v>
      </c>
      <c r="O389" s="1509">
        <v>0.96618357487922713</v>
      </c>
      <c r="P389" s="1509">
        <v>0.93351070036640305</v>
      </c>
      <c r="Q389" s="1509">
        <v>0.90194270566802237</v>
      </c>
      <c r="R389" s="1509">
        <v>0.87144222769857238</v>
      </c>
      <c r="S389" s="1509">
        <v>0.84197316685852408</v>
      </c>
      <c r="T389" s="1509">
        <v>0.81350064430775282</v>
      </c>
      <c r="U389" s="1509">
        <v>0.78599096068381924</v>
      </c>
      <c r="V389" s="1509">
        <v>0.75941155621625056</v>
      </c>
      <c r="W389" s="1509">
        <v>0.73373097218961414</v>
      </c>
      <c r="X389" s="1509">
        <v>0.70891881370977217</v>
      </c>
      <c r="Y389" s="1509">
        <v>0.68494571372924851</v>
      </c>
      <c r="Z389" s="1509">
        <v>0.66178329828912907</v>
      </c>
      <c r="AA389" s="1509">
        <v>0.63940415293635666</v>
      </c>
      <c r="AB389" s="1509">
        <v>0.61778179027667313</v>
      </c>
      <c r="AC389" s="1509">
        <v>0.59689061862480497</v>
      </c>
      <c r="AD389" s="1509">
        <v>0.57670591171478747</v>
      </c>
      <c r="AE389" s="1509">
        <v>0.55720377943457733</v>
      </c>
      <c r="AF389" s="1509">
        <v>0.53836113955031628</v>
      </c>
      <c r="AG389" s="1509">
        <v>0.520155690386779</v>
      </c>
      <c r="AH389" s="1509">
        <v>0.50256588443167061</v>
      </c>
      <c r="AI389" s="1509">
        <v>0.48557090283253201</v>
      </c>
      <c r="AJ389" s="1509">
        <v>0.46915063075606961</v>
      </c>
      <c r="AK389" s="1509">
        <v>0.45328563358074364</v>
      </c>
      <c r="AL389" s="1509">
        <v>0.43795713389443836</v>
      </c>
      <c r="AM389" s="1509">
        <v>0.42314698926998878</v>
      </c>
      <c r="AN389" s="1509">
        <v>0.40883767079225974</v>
      </c>
      <c r="AO389" s="1509">
        <v>0.39501224231136212</v>
      </c>
      <c r="AP389" s="1509">
        <v>0.38165434039745133</v>
      </c>
      <c r="AQ389" s="1509">
        <v>0.36874815497338298</v>
      </c>
      <c r="AR389" s="1509">
        <v>0.35627841060230242</v>
      </c>
      <c r="AS389" s="1509">
        <v>0.3459013695167984</v>
      </c>
      <c r="AT389" s="1509">
        <v>0.33582657234640623</v>
      </c>
      <c r="AU389" s="1509">
        <v>0.32604521587029728</v>
      </c>
      <c r="AV389" s="1509">
        <v>0.31654875327213333</v>
      </c>
      <c r="AW389" s="1509">
        <v>0.30732888667197411</v>
      </c>
      <c r="AX389" s="1509">
        <v>0.29837755987570302</v>
      </c>
      <c r="AY389" s="1509">
        <v>0.28968695133563405</v>
      </c>
      <c r="AZ389" s="1509">
        <v>0.28124946731614947</v>
      </c>
      <c r="BA389" s="1509">
        <v>0.27305773525839755</v>
      </c>
      <c r="BB389" s="1509">
        <v>0.26510459733825009</v>
      </c>
      <c r="BC389" s="1509">
        <v>0.25738310421189325</v>
      </c>
      <c r="BD389" s="1509">
        <v>0.24988650894358566</v>
      </c>
      <c r="BE389" s="1509">
        <v>0.24260826111027742</v>
      </c>
      <c r="BF389" s="1509">
        <v>0.23554200107793916</v>
      </c>
      <c r="BG389" s="1509">
        <v>0.22868155444460117</v>
      </c>
      <c r="BH389" s="1509">
        <v>0.22202092664524387</v>
      </c>
      <c r="BI389" s="1509">
        <v>0.215554297713829</v>
      </c>
      <c r="BJ389" s="1509">
        <v>0.20927601719789227</v>
      </c>
      <c r="BK389" s="1509">
        <v>0.20318059922125464</v>
      </c>
      <c r="BL389" s="1509">
        <v>0.19726271769053846</v>
      </c>
      <c r="BM389" s="1509">
        <v>0.19151720164129948</v>
      </c>
      <c r="BN389" s="1509">
        <v>0.18593903071970824</v>
      </c>
      <c r="BO389" s="1509">
        <v>0.18052333079583327</v>
      </c>
      <c r="BP389" s="1509">
        <v>0.17526536970469248</v>
      </c>
      <c r="BQ389" s="1509">
        <v>0.17016055311135189</v>
      </c>
      <c r="BR389" s="1509">
        <v>0.16520442049645817</v>
      </c>
      <c r="BS389" s="1509">
        <v>0.16039264125869726</v>
      </c>
      <c r="BT389" s="1509">
        <v>0.15572101093077401</v>
      </c>
      <c r="BU389" s="1509">
        <v>0.15118544750560586</v>
      </c>
      <c r="BV389" s="1509">
        <v>0.14678198786952024</v>
      </c>
      <c r="BW389" s="1509">
        <v>0.14250678433934003</v>
      </c>
      <c r="BX389" s="1509">
        <v>0.13835610130033013</v>
      </c>
      <c r="BY389" s="1509">
        <v>0.13432631194206807</v>
      </c>
      <c r="BZ389" s="1509">
        <v>0.13041389508938647</v>
      </c>
      <c r="CA389" s="1509">
        <v>0.12661543212561796</v>
      </c>
      <c r="CB389" s="1509">
        <v>0.12292760400545433</v>
      </c>
      <c r="CC389" s="1509">
        <v>0.11934718835481004</v>
      </c>
      <c r="CD389" s="1509">
        <v>0.11587105665515537</v>
      </c>
      <c r="CE389" s="1509">
        <v>0.11249617150985959</v>
      </c>
      <c r="CF389" s="1509">
        <v>0.10921958399015494</v>
      </c>
      <c r="CG389" s="1509">
        <v>0.10603843105840287</v>
      </c>
      <c r="CH389" s="1509">
        <v>0.10294993306641054</v>
      </c>
      <c r="CI389" s="1509">
        <v>9.9951391326612168E-2</v>
      </c>
      <c r="CJ389" s="1509">
        <v>9.7040185753992411E-2</v>
      </c>
      <c r="CK389" s="1509">
        <v>9.4213772576691654E-2</v>
      </c>
      <c r="CL389" s="1509">
        <v>9.1915875684577236E-2</v>
      </c>
      <c r="CM389" s="1509">
        <v>8.9674025058124135E-2</v>
      </c>
      <c r="CN389" s="1509">
        <v>8.7486853715243049E-2</v>
      </c>
      <c r="CO389" s="1509">
        <v>8.5353028014871282E-2</v>
      </c>
      <c r="CP389" s="1510">
        <v>8.3271246843776875E-2</v>
      </c>
      <c r="CQ389" s="1508" t="s">
        <v>1890</v>
      </c>
      <c r="CR389" s="1508" t="s">
        <v>1890</v>
      </c>
      <c r="CS389" s="1508" t="s">
        <v>1890</v>
      </c>
      <c r="CT389" s="1508" t="s">
        <v>1890</v>
      </c>
      <c r="CU389" s="1508" t="s">
        <v>1890</v>
      </c>
      <c r="CV389" s="1508" t="s">
        <v>1890</v>
      </c>
      <c r="CW389" s="1508" t="s">
        <v>1890</v>
      </c>
      <c r="CX389" s="1508" t="s">
        <v>1890</v>
      </c>
      <c r="CY389" s="1508" t="s">
        <v>1890</v>
      </c>
      <c r="CZ389" s="1508" t="s">
        <v>1890</v>
      </c>
      <c r="DA389" s="1508" t="s">
        <v>1890</v>
      </c>
      <c r="DB389" s="1508" t="s">
        <v>1890</v>
      </c>
      <c r="DC389" s="1508" t="s">
        <v>1890</v>
      </c>
      <c r="DD389" s="1508" t="s">
        <v>1890</v>
      </c>
      <c r="DE389" s="1508" t="s">
        <v>1890</v>
      </c>
      <c r="DF389" s="1508" t="s">
        <v>1890</v>
      </c>
      <c r="DG389" s="1508" t="s">
        <v>1890</v>
      </c>
      <c r="DH389" s="1508" t="s">
        <v>1890</v>
      </c>
      <c r="DI389" s="1508" t="s">
        <v>1890</v>
      </c>
      <c r="DJ389" s="1508" t="s">
        <v>1890</v>
      </c>
      <c r="DK389" s="1508" t="s">
        <v>1890</v>
      </c>
      <c r="DL389" s="1508" t="s">
        <v>1890</v>
      </c>
      <c r="DM389" s="1508" t="s">
        <v>1890</v>
      </c>
      <c r="DN389" s="1508" t="s">
        <v>1890</v>
      </c>
      <c r="DO389" s="1508" t="s">
        <v>1890</v>
      </c>
      <c r="DP389" s="1508" t="s">
        <v>1890</v>
      </c>
      <c r="DQ389" s="1508" t="s">
        <v>1890</v>
      </c>
      <c r="DR389" s="1508" t="s">
        <v>1890</v>
      </c>
      <c r="DS389" s="1508" t="s">
        <v>1890</v>
      </c>
      <c r="DT389" s="1233" t="s">
        <v>1890</v>
      </c>
      <c r="DU389" s="1233" t="s">
        <v>1890</v>
      </c>
      <c r="DV389" s="1233" t="s">
        <v>1890</v>
      </c>
      <c r="DW389" s="1233" t="s">
        <v>1890</v>
      </c>
      <c r="DX389" s="1233" t="s">
        <v>1890</v>
      </c>
      <c r="DY389" s="1233" t="s">
        <v>1890</v>
      </c>
    </row>
    <row r="390" spans="2:129" x14ac:dyDescent="0.25">
      <c r="B390" s="1668"/>
      <c r="C390" s="1505" t="s">
        <v>1637</v>
      </c>
      <c r="D390" s="1439" t="s">
        <v>1769</v>
      </c>
      <c r="E390" s="1267" t="s">
        <v>815</v>
      </c>
      <c r="F390" s="1438" t="s">
        <v>816</v>
      </c>
      <c r="G390" s="1438" t="s">
        <v>1890</v>
      </c>
      <c r="H390" s="1439" t="s">
        <v>817</v>
      </c>
      <c r="I390" s="1476" t="s">
        <v>1890</v>
      </c>
      <c r="J390" s="1477" t="s">
        <v>1890</v>
      </c>
      <c r="K390" s="1477" t="s">
        <v>1890</v>
      </c>
      <c r="L390" s="1477" t="s">
        <v>1890</v>
      </c>
      <c r="M390" s="1477" t="s">
        <v>1890</v>
      </c>
      <c r="N390" s="1509" t="s">
        <v>1890</v>
      </c>
      <c r="O390" s="1509" t="s">
        <v>1890</v>
      </c>
      <c r="P390" s="1509" t="s">
        <v>1890</v>
      </c>
      <c r="Q390" s="1509" t="s">
        <v>1890</v>
      </c>
      <c r="R390" s="1509" t="s">
        <v>1890</v>
      </c>
      <c r="S390" s="1509" t="s">
        <v>1890</v>
      </c>
      <c r="T390" s="1509" t="s">
        <v>1890</v>
      </c>
      <c r="U390" s="1509" t="s">
        <v>1890</v>
      </c>
      <c r="V390" s="1509" t="s">
        <v>1890</v>
      </c>
      <c r="W390" s="1509" t="s">
        <v>1890</v>
      </c>
      <c r="X390" s="1509" t="s">
        <v>1890</v>
      </c>
      <c r="Y390" s="1509" t="s">
        <v>1890</v>
      </c>
      <c r="Z390" s="1509" t="s">
        <v>1890</v>
      </c>
      <c r="AA390" s="1509" t="s">
        <v>1890</v>
      </c>
      <c r="AB390" s="1509" t="s">
        <v>1890</v>
      </c>
      <c r="AC390" s="1509" t="s">
        <v>1890</v>
      </c>
      <c r="AD390" s="1509" t="s">
        <v>1890</v>
      </c>
      <c r="AE390" s="1509" t="s">
        <v>1890</v>
      </c>
      <c r="AF390" s="1509" t="s">
        <v>1890</v>
      </c>
      <c r="AG390" s="1509" t="s">
        <v>1890</v>
      </c>
      <c r="AH390" s="1509" t="s">
        <v>1890</v>
      </c>
      <c r="AI390" s="1509" t="s">
        <v>1890</v>
      </c>
      <c r="AJ390" s="1509" t="s">
        <v>1890</v>
      </c>
      <c r="AK390" s="1509" t="s">
        <v>1890</v>
      </c>
      <c r="AL390" s="1509" t="s">
        <v>1890</v>
      </c>
      <c r="AM390" s="1509" t="s">
        <v>1890</v>
      </c>
      <c r="AN390" s="1509" t="s">
        <v>1890</v>
      </c>
      <c r="AO390" s="1509" t="s">
        <v>1890</v>
      </c>
      <c r="AP390" s="1509" t="s">
        <v>1890</v>
      </c>
      <c r="AQ390" s="1509" t="s">
        <v>1890</v>
      </c>
      <c r="AR390" s="1509" t="s">
        <v>1890</v>
      </c>
      <c r="AS390" s="1509" t="s">
        <v>1890</v>
      </c>
      <c r="AT390" s="1509" t="s">
        <v>1890</v>
      </c>
      <c r="AU390" s="1509" t="s">
        <v>1890</v>
      </c>
      <c r="AV390" s="1509" t="s">
        <v>1890</v>
      </c>
      <c r="AW390" s="1509" t="s">
        <v>1890</v>
      </c>
      <c r="AX390" s="1509" t="s">
        <v>1890</v>
      </c>
      <c r="AY390" s="1509" t="s">
        <v>1890</v>
      </c>
      <c r="AZ390" s="1509" t="s">
        <v>1890</v>
      </c>
      <c r="BA390" s="1509" t="s">
        <v>1890</v>
      </c>
      <c r="BB390" s="1509" t="s">
        <v>1890</v>
      </c>
      <c r="BC390" s="1509" t="s">
        <v>1890</v>
      </c>
      <c r="BD390" s="1509" t="s">
        <v>1890</v>
      </c>
      <c r="BE390" s="1509" t="s">
        <v>1890</v>
      </c>
      <c r="BF390" s="1509" t="s">
        <v>1890</v>
      </c>
      <c r="BG390" s="1509" t="s">
        <v>1890</v>
      </c>
      <c r="BH390" s="1509" t="s">
        <v>1890</v>
      </c>
      <c r="BI390" s="1509" t="s">
        <v>1890</v>
      </c>
      <c r="BJ390" s="1509" t="s">
        <v>1890</v>
      </c>
      <c r="BK390" s="1509" t="s">
        <v>1890</v>
      </c>
      <c r="BL390" s="1509" t="s">
        <v>1890</v>
      </c>
      <c r="BM390" s="1509" t="s">
        <v>1890</v>
      </c>
      <c r="BN390" s="1509" t="s">
        <v>1890</v>
      </c>
      <c r="BO390" s="1509" t="s">
        <v>1890</v>
      </c>
      <c r="BP390" s="1509" t="s">
        <v>1890</v>
      </c>
      <c r="BQ390" s="1509" t="s">
        <v>1890</v>
      </c>
      <c r="BR390" s="1509" t="s">
        <v>1890</v>
      </c>
      <c r="BS390" s="1509" t="s">
        <v>1890</v>
      </c>
      <c r="BT390" s="1509" t="s">
        <v>1890</v>
      </c>
      <c r="BU390" s="1509" t="s">
        <v>1890</v>
      </c>
      <c r="BV390" s="1509" t="s">
        <v>1890</v>
      </c>
      <c r="BW390" s="1509" t="s">
        <v>1890</v>
      </c>
      <c r="BX390" s="1509" t="s">
        <v>1890</v>
      </c>
      <c r="BY390" s="1509" t="s">
        <v>1890</v>
      </c>
      <c r="BZ390" s="1509" t="s">
        <v>1890</v>
      </c>
      <c r="CA390" s="1509" t="s">
        <v>1890</v>
      </c>
      <c r="CB390" s="1509" t="s">
        <v>1890</v>
      </c>
      <c r="CC390" s="1509" t="s">
        <v>1890</v>
      </c>
      <c r="CD390" s="1509" t="s">
        <v>1890</v>
      </c>
      <c r="CE390" s="1509" t="s">
        <v>1890</v>
      </c>
      <c r="CF390" s="1509" t="s">
        <v>1890</v>
      </c>
      <c r="CG390" s="1509" t="s">
        <v>1890</v>
      </c>
      <c r="CH390" s="1509" t="s">
        <v>1890</v>
      </c>
      <c r="CI390" s="1509" t="s">
        <v>1890</v>
      </c>
      <c r="CJ390" s="1509" t="s">
        <v>1890</v>
      </c>
      <c r="CK390" s="1509" t="s">
        <v>1890</v>
      </c>
      <c r="CL390" s="1509" t="s">
        <v>1890</v>
      </c>
      <c r="CM390" s="1509" t="s">
        <v>1890</v>
      </c>
      <c r="CN390" s="1509" t="s">
        <v>1890</v>
      </c>
      <c r="CO390" s="1509" t="s">
        <v>1890</v>
      </c>
      <c r="CP390" s="1510" t="s">
        <v>1890</v>
      </c>
      <c r="CQ390" s="1508" t="s">
        <v>1890</v>
      </c>
      <c r="CR390" s="1508" t="s">
        <v>1890</v>
      </c>
      <c r="CS390" s="1508" t="s">
        <v>1890</v>
      </c>
      <c r="CT390" s="1508" t="s">
        <v>1890</v>
      </c>
      <c r="CU390" s="1508" t="s">
        <v>1890</v>
      </c>
      <c r="CV390" s="1508" t="s">
        <v>1890</v>
      </c>
      <c r="CW390" s="1508" t="s">
        <v>1890</v>
      </c>
      <c r="CX390" s="1508" t="s">
        <v>1890</v>
      </c>
      <c r="CY390" s="1508" t="s">
        <v>1890</v>
      </c>
      <c r="CZ390" s="1508" t="s">
        <v>1890</v>
      </c>
      <c r="DA390" s="1508" t="s">
        <v>1890</v>
      </c>
      <c r="DB390" s="1508" t="s">
        <v>1890</v>
      </c>
      <c r="DC390" s="1508" t="s">
        <v>1890</v>
      </c>
      <c r="DD390" s="1508" t="s">
        <v>1890</v>
      </c>
      <c r="DE390" s="1508" t="s">
        <v>1890</v>
      </c>
      <c r="DF390" s="1508" t="s">
        <v>1890</v>
      </c>
      <c r="DG390" s="1508" t="s">
        <v>1890</v>
      </c>
      <c r="DH390" s="1508" t="s">
        <v>1890</v>
      </c>
      <c r="DI390" s="1508" t="s">
        <v>1890</v>
      </c>
      <c r="DJ390" s="1508" t="s">
        <v>1890</v>
      </c>
      <c r="DK390" s="1508" t="s">
        <v>1890</v>
      </c>
      <c r="DL390" s="1508" t="s">
        <v>1890</v>
      </c>
      <c r="DM390" s="1508" t="s">
        <v>1890</v>
      </c>
      <c r="DN390" s="1508" t="s">
        <v>1890</v>
      </c>
      <c r="DO390" s="1508" t="s">
        <v>1890</v>
      </c>
      <c r="DP390" s="1508" t="s">
        <v>1890</v>
      </c>
      <c r="DQ390" s="1508" t="s">
        <v>1890</v>
      </c>
      <c r="DR390" s="1508" t="s">
        <v>1890</v>
      </c>
      <c r="DS390" s="1508" t="s">
        <v>1890</v>
      </c>
      <c r="DT390" s="1233" t="s">
        <v>1890</v>
      </c>
      <c r="DU390" s="1233" t="s">
        <v>1890</v>
      </c>
      <c r="DV390" s="1233" t="s">
        <v>1890</v>
      </c>
      <c r="DW390" s="1233" t="s">
        <v>1890</v>
      </c>
      <c r="DX390" s="1233" t="s">
        <v>1890</v>
      </c>
      <c r="DY390" s="1233" t="s">
        <v>1890</v>
      </c>
    </row>
    <row r="391" spans="2:129" x14ac:dyDescent="0.25">
      <c r="B391" s="1668"/>
      <c r="C391" s="1505" t="s">
        <v>1637</v>
      </c>
      <c r="D391" s="1439" t="s">
        <v>1769</v>
      </c>
      <c r="E391" s="1267" t="s">
        <v>815</v>
      </c>
      <c r="F391" s="1438" t="s">
        <v>818</v>
      </c>
      <c r="G391" s="1438" t="s">
        <v>1890</v>
      </c>
      <c r="H391" s="1439" t="s">
        <v>817</v>
      </c>
      <c r="I391" s="1476" t="s">
        <v>1890</v>
      </c>
      <c r="J391" s="1477" t="s">
        <v>1890</v>
      </c>
      <c r="K391" s="1477" t="s">
        <v>1890</v>
      </c>
      <c r="L391" s="1477" t="s">
        <v>1890</v>
      </c>
      <c r="M391" s="1477" t="s">
        <v>1890</v>
      </c>
      <c r="N391" s="1509" t="s">
        <v>1890</v>
      </c>
      <c r="O391" s="1509" t="s">
        <v>1890</v>
      </c>
      <c r="P391" s="1509" t="s">
        <v>1890</v>
      </c>
      <c r="Q391" s="1509" t="s">
        <v>1890</v>
      </c>
      <c r="R391" s="1509" t="s">
        <v>1890</v>
      </c>
      <c r="S391" s="1509" t="s">
        <v>1890</v>
      </c>
      <c r="T391" s="1509" t="s">
        <v>1890</v>
      </c>
      <c r="U391" s="1509" t="s">
        <v>1890</v>
      </c>
      <c r="V391" s="1509" t="s">
        <v>1890</v>
      </c>
      <c r="W391" s="1509" t="s">
        <v>1890</v>
      </c>
      <c r="X391" s="1509" t="s">
        <v>1890</v>
      </c>
      <c r="Y391" s="1509" t="s">
        <v>1890</v>
      </c>
      <c r="Z391" s="1509" t="s">
        <v>1890</v>
      </c>
      <c r="AA391" s="1509" t="s">
        <v>1890</v>
      </c>
      <c r="AB391" s="1509" t="s">
        <v>1890</v>
      </c>
      <c r="AC391" s="1509" t="s">
        <v>1890</v>
      </c>
      <c r="AD391" s="1509" t="s">
        <v>1890</v>
      </c>
      <c r="AE391" s="1509" t="s">
        <v>1890</v>
      </c>
      <c r="AF391" s="1509" t="s">
        <v>1890</v>
      </c>
      <c r="AG391" s="1509" t="s">
        <v>1890</v>
      </c>
      <c r="AH391" s="1509" t="s">
        <v>1890</v>
      </c>
      <c r="AI391" s="1509" t="s">
        <v>1890</v>
      </c>
      <c r="AJ391" s="1509" t="s">
        <v>1890</v>
      </c>
      <c r="AK391" s="1509" t="s">
        <v>1890</v>
      </c>
      <c r="AL391" s="1509" t="s">
        <v>1890</v>
      </c>
      <c r="AM391" s="1509" t="s">
        <v>1890</v>
      </c>
      <c r="AN391" s="1509" t="s">
        <v>1890</v>
      </c>
      <c r="AO391" s="1509" t="s">
        <v>1890</v>
      </c>
      <c r="AP391" s="1509" t="s">
        <v>1890</v>
      </c>
      <c r="AQ391" s="1509" t="s">
        <v>1890</v>
      </c>
      <c r="AR391" s="1509" t="s">
        <v>1890</v>
      </c>
      <c r="AS391" s="1509" t="s">
        <v>1890</v>
      </c>
      <c r="AT391" s="1509" t="s">
        <v>1890</v>
      </c>
      <c r="AU391" s="1509" t="s">
        <v>1890</v>
      </c>
      <c r="AV391" s="1509" t="s">
        <v>1890</v>
      </c>
      <c r="AW391" s="1509" t="s">
        <v>1890</v>
      </c>
      <c r="AX391" s="1509" t="s">
        <v>1890</v>
      </c>
      <c r="AY391" s="1509" t="s">
        <v>1890</v>
      </c>
      <c r="AZ391" s="1509" t="s">
        <v>1890</v>
      </c>
      <c r="BA391" s="1509" t="s">
        <v>1890</v>
      </c>
      <c r="BB391" s="1509" t="s">
        <v>1890</v>
      </c>
      <c r="BC391" s="1509" t="s">
        <v>1890</v>
      </c>
      <c r="BD391" s="1509" t="s">
        <v>1890</v>
      </c>
      <c r="BE391" s="1509" t="s">
        <v>1890</v>
      </c>
      <c r="BF391" s="1509" t="s">
        <v>1890</v>
      </c>
      <c r="BG391" s="1509" t="s">
        <v>1890</v>
      </c>
      <c r="BH391" s="1509" t="s">
        <v>1890</v>
      </c>
      <c r="BI391" s="1509" t="s">
        <v>1890</v>
      </c>
      <c r="BJ391" s="1509" t="s">
        <v>1890</v>
      </c>
      <c r="BK391" s="1509" t="s">
        <v>1890</v>
      </c>
      <c r="BL391" s="1509" t="s">
        <v>1890</v>
      </c>
      <c r="BM391" s="1509" t="s">
        <v>1890</v>
      </c>
      <c r="BN391" s="1509" t="s">
        <v>1890</v>
      </c>
      <c r="BO391" s="1509" t="s">
        <v>1890</v>
      </c>
      <c r="BP391" s="1509" t="s">
        <v>1890</v>
      </c>
      <c r="BQ391" s="1509" t="s">
        <v>1890</v>
      </c>
      <c r="BR391" s="1509" t="s">
        <v>1890</v>
      </c>
      <c r="BS391" s="1509" t="s">
        <v>1890</v>
      </c>
      <c r="BT391" s="1509" t="s">
        <v>1890</v>
      </c>
      <c r="BU391" s="1509" t="s">
        <v>1890</v>
      </c>
      <c r="BV391" s="1509" t="s">
        <v>1890</v>
      </c>
      <c r="BW391" s="1509" t="s">
        <v>1890</v>
      </c>
      <c r="BX391" s="1509" t="s">
        <v>1890</v>
      </c>
      <c r="BY391" s="1509" t="s">
        <v>1890</v>
      </c>
      <c r="BZ391" s="1509" t="s">
        <v>1890</v>
      </c>
      <c r="CA391" s="1509" t="s">
        <v>1890</v>
      </c>
      <c r="CB391" s="1509" t="s">
        <v>1890</v>
      </c>
      <c r="CC391" s="1509" t="s">
        <v>1890</v>
      </c>
      <c r="CD391" s="1509" t="s">
        <v>1890</v>
      </c>
      <c r="CE391" s="1509" t="s">
        <v>1890</v>
      </c>
      <c r="CF391" s="1509" t="s">
        <v>1890</v>
      </c>
      <c r="CG391" s="1509" t="s">
        <v>1890</v>
      </c>
      <c r="CH391" s="1509" t="s">
        <v>1890</v>
      </c>
      <c r="CI391" s="1509" t="s">
        <v>1890</v>
      </c>
      <c r="CJ391" s="1509" t="s">
        <v>1890</v>
      </c>
      <c r="CK391" s="1509" t="s">
        <v>1890</v>
      </c>
      <c r="CL391" s="1509" t="s">
        <v>1890</v>
      </c>
      <c r="CM391" s="1509" t="s">
        <v>1890</v>
      </c>
      <c r="CN391" s="1509" t="s">
        <v>1890</v>
      </c>
      <c r="CO391" s="1509" t="s">
        <v>1890</v>
      </c>
      <c r="CP391" s="1510" t="s">
        <v>1890</v>
      </c>
      <c r="CQ391" s="1508" t="s">
        <v>1890</v>
      </c>
      <c r="CR391" s="1508" t="s">
        <v>1890</v>
      </c>
      <c r="CS391" s="1508" t="s">
        <v>1890</v>
      </c>
      <c r="CT391" s="1508" t="s">
        <v>1890</v>
      </c>
      <c r="CU391" s="1508" t="s">
        <v>1890</v>
      </c>
      <c r="CV391" s="1508" t="s">
        <v>1890</v>
      </c>
      <c r="CW391" s="1508" t="s">
        <v>1890</v>
      </c>
      <c r="CX391" s="1508" t="s">
        <v>1890</v>
      </c>
      <c r="CY391" s="1508" t="s">
        <v>1890</v>
      </c>
      <c r="CZ391" s="1508" t="s">
        <v>1890</v>
      </c>
      <c r="DA391" s="1508" t="s">
        <v>1890</v>
      </c>
      <c r="DB391" s="1508" t="s">
        <v>1890</v>
      </c>
      <c r="DC391" s="1508" t="s">
        <v>1890</v>
      </c>
      <c r="DD391" s="1508" t="s">
        <v>1890</v>
      </c>
      <c r="DE391" s="1508" t="s">
        <v>1890</v>
      </c>
      <c r="DF391" s="1508" t="s">
        <v>1890</v>
      </c>
      <c r="DG391" s="1508" t="s">
        <v>1890</v>
      </c>
      <c r="DH391" s="1508" t="s">
        <v>1890</v>
      </c>
      <c r="DI391" s="1508" t="s">
        <v>1890</v>
      </c>
      <c r="DJ391" s="1508" t="s">
        <v>1890</v>
      </c>
      <c r="DK391" s="1508" t="s">
        <v>1890</v>
      </c>
      <c r="DL391" s="1508" t="s">
        <v>1890</v>
      </c>
      <c r="DM391" s="1508" t="s">
        <v>1890</v>
      </c>
      <c r="DN391" s="1508" t="s">
        <v>1890</v>
      </c>
      <c r="DO391" s="1508" t="s">
        <v>1890</v>
      </c>
      <c r="DP391" s="1508" t="s">
        <v>1890</v>
      </c>
      <c r="DQ391" s="1508" t="s">
        <v>1890</v>
      </c>
      <c r="DR391" s="1508" t="s">
        <v>1890</v>
      </c>
      <c r="DS391" s="1508" t="s">
        <v>1890</v>
      </c>
      <c r="DT391" s="1233" t="s">
        <v>1890</v>
      </c>
      <c r="DU391" s="1233" t="s">
        <v>1890</v>
      </c>
      <c r="DV391" s="1233" t="s">
        <v>1890</v>
      </c>
      <c r="DW391" s="1233" t="s">
        <v>1890</v>
      </c>
      <c r="DX391" s="1233" t="s">
        <v>1890</v>
      </c>
      <c r="DY391" s="1233" t="s">
        <v>1890</v>
      </c>
    </row>
    <row r="392" spans="2:129" ht="14.4" thickBot="1" x14ac:dyDescent="0.3">
      <c r="B392" s="1668"/>
      <c r="C392" s="1505" t="s">
        <v>1637</v>
      </c>
      <c r="D392" s="1439" t="s">
        <v>1769</v>
      </c>
      <c r="E392" s="1267" t="s">
        <v>819</v>
      </c>
      <c r="F392" s="1438" t="s">
        <v>1890</v>
      </c>
      <c r="G392" s="1438" t="s">
        <v>1890</v>
      </c>
      <c r="H392" s="1439" t="s">
        <v>84</v>
      </c>
      <c r="I392" s="1476" t="s">
        <v>1890</v>
      </c>
      <c r="J392" s="1477" t="s">
        <v>1890</v>
      </c>
      <c r="K392" s="1477" t="s">
        <v>1890</v>
      </c>
      <c r="L392" s="1477" t="s">
        <v>1890</v>
      </c>
      <c r="M392" s="1477" t="s">
        <v>1890</v>
      </c>
      <c r="N392" s="1509" t="s">
        <v>1890</v>
      </c>
      <c r="O392" s="1509">
        <v>0.2599504163708391</v>
      </c>
      <c r="P392" s="1509">
        <v>0.23491679383269407</v>
      </c>
      <c r="Q392" s="1509">
        <v>0.21250507411187558</v>
      </c>
      <c r="R392" s="1509">
        <v>0.1924275398905605</v>
      </c>
      <c r="S392" s="1509">
        <v>0.17442093480505191</v>
      </c>
      <c r="T392" s="1509">
        <v>0.37715506125197507</v>
      </c>
      <c r="U392" s="1509">
        <v>0.34161155811778265</v>
      </c>
      <c r="V392" s="1509">
        <v>0.30974096163469861</v>
      </c>
      <c r="W392" s="1509">
        <v>0.28117240225203716</v>
      </c>
      <c r="X392" s="1509">
        <v>0.25551963040090525</v>
      </c>
      <c r="Y392" s="1509">
        <v>0.41677993480344955</v>
      </c>
      <c r="Z392" s="1509">
        <v>0.37837533085992886</v>
      </c>
      <c r="AA392" s="1509">
        <v>0.34389125906195822</v>
      </c>
      <c r="AB392" s="1509">
        <v>0.31295670049735869</v>
      </c>
      <c r="AC392" s="1509">
        <v>0.28514340549990763</v>
      </c>
      <c r="AD392" s="1509">
        <v>0.41532495498334221</v>
      </c>
      <c r="AE392" s="1509">
        <v>0.37792407310369192</v>
      </c>
      <c r="AF392" s="1509">
        <v>0.34429973221216309</v>
      </c>
      <c r="AG392" s="1509">
        <v>0.31411450432455135</v>
      </c>
      <c r="AH392" s="1509">
        <v>0.28694341143271102</v>
      </c>
      <c r="AI392" s="1509">
        <v>0.39314323347103103</v>
      </c>
      <c r="AJ392" s="1509">
        <v>0.35856271121434702</v>
      </c>
      <c r="AK392" s="1509">
        <v>0.32742996953388825</v>
      </c>
      <c r="AL392" s="1509">
        <v>0.29945663974492931</v>
      </c>
      <c r="AM392" s="1509">
        <v>0.2742459610798898</v>
      </c>
      <c r="AN392" s="1509">
        <v>0.36021860861064303</v>
      </c>
      <c r="AO392" s="1509">
        <v>0.32920552400886005</v>
      </c>
      <c r="AP392" s="1509">
        <v>0.30125133386027891</v>
      </c>
      <c r="AQ392" s="1509">
        <v>0.27610279726558073</v>
      </c>
      <c r="AR392" s="1509">
        <v>0.25341600779121259</v>
      </c>
      <c r="AS392" s="1509">
        <v>0.32603854722566816</v>
      </c>
      <c r="AT392" s="1509">
        <v>0.30001652156464542</v>
      </c>
      <c r="AU392" s="1509">
        <v>0.2764382567789832</v>
      </c>
      <c r="AV392" s="1509">
        <v>0.25512814088564778</v>
      </c>
      <c r="AW392" s="1509">
        <v>0.23580787536074446</v>
      </c>
      <c r="AX392" s="1509">
        <v>0.29761268284488884</v>
      </c>
      <c r="AY392" s="1509">
        <v>0.27439258679872125</v>
      </c>
      <c r="AZ392" s="1509">
        <v>0.253325152428302</v>
      </c>
      <c r="BA392" s="1509">
        <v>0.23426529097398957</v>
      </c>
      <c r="BB392" s="1509">
        <v>0.21696994818369017</v>
      </c>
      <c r="BC392" s="1509">
        <v>0.26969902024020626</v>
      </c>
      <c r="BD392" s="1509">
        <v>0.24911538960670421</v>
      </c>
      <c r="BE392" s="1509">
        <v>0.23042155443788118</v>
      </c>
      <c r="BF392" s="1509">
        <v>0.21349810855312845</v>
      </c>
      <c r="BG392" s="1509">
        <v>0.19812206205884836</v>
      </c>
      <c r="BH392" s="1509">
        <v>0.24317372271125004</v>
      </c>
      <c r="BI392" s="1509">
        <v>0.22500801468093773</v>
      </c>
      <c r="BJ392" s="1509">
        <v>0.20850080475492755</v>
      </c>
      <c r="BK392" s="1509">
        <v>0.19354090020758441</v>
      </c>
      <c r="BL392" s="1509">
        <v>0.17993175391366903</v>
      </c>
      <c r="BM392" s="1509">
        <v>0.2184633218473151</v>
      </c>
      <c r="BN392" s="1509">
        <v>0.20248056514836382</v>
      </c>
      <c r="BO392" s="1509">
        <v>0.18794506212670342</v>
      </c>
      <c r="BP392" s="1509">
        <v>0.17475722316826414</v>
      </c>
      <c r="BQ392" s="1509">
        <v>0.16275236321417991</v>
      </c>
      <c r="BR392" s="1509">
        <v>0.19573074173192517</v>
      </c>
      <c r="BS392" s="1509">
        <v>0.18170098666980125</v>
      </c>
      <c r="BT392" s="1509">
        <v>0.16892512592740247</v>
      </c>
      <c r="BU392" s="1509">
        <v>0.15732446549905263</v>
      </c>
      <c r="BV392" s="1509">
        <v>0.14675157288982182</v>
      </c>
      <c r="BW392" s="1509">
        <v>0.1749932590210716</v>
      </c>
      <c r="BX392" s="1509">
        <v>0.16269190641251288</v>
      </c>
      <c r="BY392" s="1509">
        <v>0.15147855493363835</v>
      </c>
      <c r="BZ392" s="1509">
        <v>0.1412872053553576</v>
      </c>
      <c r="CA392" s="1509">
        <v>0.13199030252334978</v>
      </c>
      <c r="CB392" s="1509">
        <v>0.15618271969575506</v>
      </c>
      <c r="CC392" s="1509">
        <v>0.1454076245819399</v>
      </c>
      <c r="CD392" s="1509">
        <v>0.13557800747986987</v>
      </c>
      <c r="CE392" s="1509">
        <v>0.12663661653329258</v>
      </c>
      <c r="CF392" s="1509">
        <v>0.11846962212535861</v>
      </c>
      <c r="CG392" s="1509">
        <v>0.13919705287067072</v>
      </c>
      <c r="CH392" s="1509">
        <v>0.12976550940244674</v>
      </c>
      <c r="CI392" s="1509">
        <v>0.121155319845966</v>
      </c>
      <c r="CJ392" s="1509">
        <v>0.11331372745586095</v>
      </c>
      <c r="CK392" s="1509">
        <v>0.10614707824416909</v>
      </c>
      <c r="CL392" s="1509" t="s">
        <v>1890</v>
      </c>
      <c r="CM392" s="1509" t="s">
        <v>1890</v>
      </c>
      <c r="CN392" s="1509" t="s">
        <v>1890</v>
      </c>
      <c r="CO392" s="1509" t="s">
        <v>1890</v>
      </c>
      <c r="CP392" s="1510" t="s">
        <v>1890</v>
      </c>
      <c r="CQ392" s="1508" t="s">
        <v>1890</v>
      </c>
      <c r="CR392" s="1508" t="s">
        <v>1890</v>
      </c>
      <c r="CS392" s="1508" t="s">
        <v>1890</v>
      </c>
      <c r="CT392" s="1508" t="s">
        <v>1890</v>
      </c>
      <c r="CU392" s="1508" t="s">
        <v>1890</v>
      </c>
      <c r="CV392" s="1508" t="s">
        <v>1890</v>
      </c>
      <c r="CW392" s="1508" t="s">
        <v>1890</v>
      </c>
      <c r="CX392" s="1508" t="s">
        <v>1890</v>
      </c>
      <c r="CY392" s="1508" t="s">
        <v>1890</v>
      </c>
      <c r="CZ392" s="1508" t="s">
        <v>1890</v>
      </c>
      <c r="DA392" s="1508" t="s">
        <v>1890</v>
      </c>
      <c r="DB392" s="1508" t="s">
        <v>1890</v>
      </c>
      <c r="DC392" s="1508" t="s">
        <v>1890</v>
      </c>
      <c r="DD392" s="1508" t="s">
        <v>1890</v>
      </c>
      <c r="DE392" s="1508" t="s">
        <v>1890</v>
      </c>
      <c r="DF392" s="1508" t="s">
        <v>1890</v>
      </c>
      <c r="DG392" s="1508" t="s">
        <v>1890</v>
      </c>
      <c r="DH392" s="1508" t="s">
        <v>1890</v>
      </c>
      <c r="DI392" s="1508" t="s">
        <v>1890</v>
      </c>
      <c r="DJ392" s="1508" t="s">
        <v>1890</v>
      </c>
      <c r="DK392" s="1508" t="s">
        <v>1890</v>
      </c>
      <c r="DL392" s="1508" t="s">
        <v>1890</v>
      </c>
      <c r="DM392" s="1508" t="s">
        <v>1890</v>
      </c>
      <c r="DN392" s="1508" t="s">
        <v>1890</v>
      </c>
      <c r="DO392" s="1508" t="s">
        <v>1890</v>
      </c>
      <c r="DP392" s="1508" t="s">
        <v>1890</v>
      </c>
      <c r="DQ392" s="1508" t="s">
        <v>1890</v>
      </c>
      <c r="DR392" s="1508" t="s">
        <v>1890</v>
      </c>
      <c r="DS392" s="1508" t="s">
        <v>1890</v>
      </c>
      <c r="DT392" s="1233" t="s">
        <v>1890</v>
      </c>
      <c r="DU392" s="1233" t="s">
        <v>1890</v>
      </c>
      <c r="DV392" s="1233" t="s">
        <v>1890</v>
      </c>
      <c r="DW392" s="1233" t="s">
        <v>1890</v>
      </c>
      <c r="DX392" s="1233" t="s">
        <v>1890</v>
      </c>
      <c r="DY392" s="1233" t="s">
        <v>1890</v>
      </c>
    </row>
    <row r="393" spans="2:129" ht="14.4" thickBot="1" x14ac:dyDescent="0.3">
      <c r="B393" s="1668"/>
      <c r="C393" s="1505" t="s">
        <v>1637</v>
      </c>
      <c r="D393" s="1439" t="s">
        <v>1769</v>
      </c>
      <c r="E393" s="1267" t="s">
        <v>820</v>
      </c>
      <c r="F393" s="1438" t="s">
        <v>1890</v>
      </c>
      <c r="G393" s="1438" t="s">
        <v>1890</v>
      </c>
      <c r="H393" s="1439" t="s">
        <v>84</v>
      </c>
      <c r="I393" s="1655">
        <f>IF(SUM(N392:CP392)&lt;&gt;0,SUM(N392:CP392),"")</f>
        <v>18.020338734942651</v>
      </c>
      <c r="J393" s="1656"/>
      <c r="K393" s="1656"/>
      <c r="L393" s="1656"/>
      <c r="M393" s="1657"/>
      <c r="N393" s="1509" t="s">
        <v>1890</v>
      </c>
      <c r="O393" s="1509" t="s">
        <v>1890</v>
      </c>
      <c r="P393" s="1509" t="s">
        <v>1890</v>
      </c>
      <c r="Q393" s="1509" t="s">
        <v>1890</v>
      </c>
      <c r="R393" s="1509" t="s">
        <v>1890</v>
      </c>
      <c r="S393" s="1509" t="s">
        <v>1890</v>
      </c>
      <c r="T393" s="1509" t="s">
        <v>1890</v>
      </c>
      <c r="U393" s="1509" t="s">
        <v>1890</v>
      </c>
      <c r="V393" s="1509" t="s">
        <v>1890</v>
      </c>
      <c r="W393" s="1509" t="s">
        <v>1890</v>
      </c>
      <c r="X393" s="1509" t="s">
        <v>1890</v>
      </c>
      <c r="Y393" s="1509" t="s">
        <v>1890</v>
      </c>
      <c r="Z393" s="1509" t="s">
        <v>1890</v>
      </c>
      <c r="AA393" s="1509" t="s">
        <v>1890</v>
      </c>
      <c r="AB393" s="1509" t="s">
        <v>1890</v>
      </c>
      <c r="AC393" s="1509" t="s">
        <v>1890</v>
      </c>
      <c r="AD393" s="1509" t="s">
        <v>1890</v>
      </c>
      <c r="AE393" s="1509" t="s">
        <v>1890</v>
      </c>
      <c r="AF393" s="1509" t="s">
        <v>1890</v>
      </c>
      <c r="AG393" s="1509" t="s">
        <v>1890</v>
      </c>
      <c r="AH393" s="1509" t="s">
        <v>1890</v>
      </c>
      <c r="AI393" s="1509" t="s">
        <v>1890</v>
      </c>
      <c r="AJ393" s="1509" t="s">
        <v>1890</v>
      </c>
      <c r="AK393" s="1509" t="s">
        <v>1890</v>
      </c>
      <c r="AL393" s="1509" t="s">
        <v>1890</v>
      </c>
      <c r="AM393" s="1509" t="s">
        <v>1890</v>
      </c>
      <c r="AN393" s="1509" t="s">
        <v>1890</v>
      </c>
      <c r="AO393" s="1509" t="s">
        <v>1890</v>
      </c>
      <c r="AP393" s="1509" t="s">
        <v>1890</v>
      </c>
      <c r="AQ393" s="1509" t="s">
        <v>1890</v>
      </c>
      <c r="AR393" s="1509" t="s">
        <v>1890</v>
      </c>
      <c r="AS393" s="1509" t="s">
        <v>1890</v>
      </c>
      <c r="AT393" s="1509" t="s">
        <v>1890</v>
      </c>
      <c r="AU393" s="1509" t="s">
        <v>1890</v>
      </c>
      <c r="AV393" s="1509" t="s">
        <v>1890</v>
      </c>
      <c r="AW393" s="1509" t="s">
        <v>1890</v>
      </c>
      <c r="AX393" s="1509" t="s">
        <v>1890</v>
      </c>
      <c r="AY393" s="1509" t="s">
        <v>1890</v>
      </c>
      <c r="AZ393" s="1509" t="s">
        <v>1890</v>
      </c>
      <c r="BA393" s="1509" t="s">
        <v>1890</v>
      </c>
      <c r="BB393" s="1509" t="s">
        <v>1890</v>
      </c>
      <c r="BC393" s="1509" t="s">
        <v>1890</v>
      </c>
      <c r="BD393" s="1509" t="s">
        <v>1890</v>
      </c>
      <c r="BE393" s="1509" t="s">
        <v>1890</v>
      </c>
      <c r="BF393" s="1509" t="s">
        <v>1890</v>
      </c>
      <c r="BG393" s="1509" t="s">
        <v>1890</v>
      </c>
      <c r="BH393" s="1509" t="s">
        <v>1890</v>
      </c>
      <c r="BI393" s="1509" t="s">
        <v>1890</v>
      </c>
      <c r="BJ393" s="1509" t="s">
        <v>1890</v>
      </c>
      <c r="BK393" s="1509" t="s">
        <v>1890</v>
      </c>
      <c r="BL393" s="1509" t="s">
        <v>1890</v>
      </c>
      <c r="BM393" s="1509" t="s">
        <v>1890</v>
      </c>
      <c r="BN393" s="1509" t="s">
        <v>1890</v>
      </c>
      <c r="BO393" s="1509" t="s">
        <v>1890</v>
      </c>
      <c r="BP393" s="1509" t="s">
        <v>1890</v>
      </c>
      <c r="BQ393" s="1509" t="s">
        <v>1890</v>
      </c>
      <c r="BR393" s="1509" t="s">
        <v>1890</v>
      </c>
      <c r="BS393" s="1509" t="s">
        <v>1890</v>
      </c>
      <c r="BT393" s="1509" t="s">
        <v>1890</v>
      </c>
      <c r="BU393" s="1509" t="s">
        <v>1890</v>
      </c>
      <c r="BV393" s="1509" t="s">
        <v>1890</v>
      </c>
      <c r="BW393" s="1509" t="s">
        <v>1890</v>
      </c>
      <c r="BX393" s="1509" t="s">
        <v>1890</v>
      </c>
      <c r="BY393" s="1509" t="s">
        <v>1890</v>
      </c>
      <c r="BZ393" s="1509" t="s">
        <v>1890</v>
      </c>
      <c r="CA393" s="1509" t="s">
        <v>1890</v>
      </c>
      <c r="CB393" s="1509" t="s">
        <v>1890</v>
      </c>
      <c r="CC393" s="1509" t="s">
        <v>1890</v>
      </c>
      <c r="CD393" s="1509" t="s">
        <v>1890</v>
      </c>
      <c r="CE393" s="1509" t="s">
        <v>1890</v>
      </c>
      <c r="CF393" s="1509" t="s">
        <v>1890</v>
      </c>
      <c r="CG393" s="1509" t="s">
        <v>1890</v>
      </c>
      <c r="CH393" s="1509" t="s">
        <v>1890</v>
      </c>
      <c r="CI393" s="1509" t="s">
        <v>1890</v>
      </c>
      <c r="CJ393" s="1509" t="s">
        <v>1890</v>
      </c>
      <c r="CK393" s="1509" t="s">
        <v>1890</v>
      </c>
      <c r="CL393" s="1509" t="s">
        <v>1890</v>
      </c>
      <c r="CM393" s="1509" t="s">
        <v>1890</v>
      </c>
      <c r="CN393" s="1509" t="s">
        <v>1890</v>
      </c>
      <c r="CO393" s="1509" t="s">
        <v>1890</v>
      </c>
      <c r="CP393" s="1510" t="s">
        <v>1890</v>
      </c>
      <c r="CQ393" s="1508" t="s">
        <v>1890</v>
      </c>
      <c r="CR393" s="1508" t="s">
        <v>1890</v>
      </c>
      <c r="CS393" s="1508" t="s">
        <v>1890</v>
      </c>
      <c r="CT393" s="1508" t="s">
        <v>1890</v>
      </c>
      <c r="CU393" s="1508" t="s">
        <v>1890</v>
      </c>
      <c r="CV393" s="1508" t="s">
        <v>1890</v>
      </c>
      <c r="CW393" s="1508" t="s">
        <v>1890</v>
      </c>
      <c r="CX393" s="1508" t="s">
        <v>1890</v>
      </c>
      <c r="CY393" s="1508" t="s">
        <v>1890</v>
      </c>
      <c r="CZ393" s="1508" t="s">
        <v>1890</v>
      </c>
      <c r="DA393" s="1508" t="s">
        <v>1890</v>
      </c>
      <c r="DB393" s="1508" t="s">
        <v>1890</v>
      </c>
      <c r="DC393" s="1508" t="s">
        <v>1890</v>
      </c>
      <c r="DD393" s="1508" t="s">
        <v>1890</v>
      </c>
      <c r="DE393" s="1508" t="s">
        <v>1890</v>
      </c>
      <c r="DF393" s="1508" t="s">
        <v>1890</v>
      </c>
      <c r="DG393" s="1508" t="s">
        <v>1890</v>
      </c>
      <c r="DH393" s="1508" t="s">
        <v>1890</v>
      </c>
      <c r="DI393" s="1508" t="s">
        <v>1890</v>
      </c>
      <c r="DJ393" s="1508" t="s">
        <v>1890</v>
      </c>
      <c r="DK393" s="1508" t="s">
        <v>1890</v>
      </c>
      <c r="DL393" s="1508" t="s">
        <v>1890</v>
      </c>
      <c r="DM393" s="1508" t="s">
        <v>1890</v>
      </c>
      <c r="DN393" s="1508" t="s">
        <v>1890</v>
      </c>
      <c r="DO393" s="1508" t="s">
        <v>1890</v>
      </c>
      <c r="DP393" s="1508" t="s">
        <v>1890</v>
      </c>
      <c r="DQ393" s="1508" t="s">
        <v>1890</v>
      </c>
      <c r="DR393" s="1508" t="s">
        <v>1890</v>
      </c>
      <c r="DS393" s="1508" t="s">
        <v>1890</v>
      </c>
      <c r="DT393" s="1233" t="s">
        <v>1890</v>
      </c>
      <c r="DU393" s="1233" t="s">
        <v>1890</v>
      </c>
      <c r="DV393" s="1233" t="s">
        <v>1890</v>
      </c>
      <c r="DW393" s="1233" t="s">
        <v>1890</v>
      </c>
      <c r="DX393" s="1233" t="s">
        <v>1890</v>
      </c>
      <c r="DY393" s="1233" t="s">
        <v>1890</v>
      </c>
    </row>
    <row r="394" spans="2:129" x14ac:dyDescent="0.25">
      <c r="B394" s="1668"/>
      <c r="C394" s="1505" t="s">
        <v>2006</v>
      </c>
      <c r="D394" s="1439" t="s">
        <v>1735</v>
      </c>
      <c r="E394" s="1267" t="s">
        <v>815</v>
      </c>
      <c r="F394" s="1438" t="s">
        <v>1890</v>
      </c>
      <c r="G394" s="1438" t="s">
        <v>1890</v>
      </c>
      <c r="H394" s="1439" t="s">
        <v>84</v>
      </c>
      <c r="I394" s="1476" t="s">
        <v>1890</v>
      </c>
      <c r="J394" s="1477" t="s">
        <v>1890</v>
      </c>
      <c r="K394" s="1477" t="s">
        <v>1890</v>
      </c>
      <c r="L394" s="1477" t="s">
        <v>1890</v>
      </c>
      <c r="M394" s="1477" t="s">
        <v>1890</v>
      </c>
      <c r="N394" s="1509" t="s">
        <v>1890</v>
      </c>
      <c r="O394" s="1509">
        <v>0.21426143825989066</v>
      </c>
      <c r="P394" s="1509">
        <v>0.21426143825989066</v>
      </c>
      <c r="Q394" s="1509" t="s">
        <v>1890</v>
      </c>
      <c r="R394" s="1509" t="s">
        <v>1890</v>
      </c>
      <c r="S394" s="1509" t="s">
        <v>1890</v>
      </c>
      <c r="T394" s="1509" t="s">
        <v>1890</v>
      </c>
      <c r="U394" s="1509" t="s">
        <v>1890</v>
      </c>
      <c r="V394" s="1509" t="s">
        <v>1890</v>
      </c>
      <c r="W394" s="1509" t="s">
        <v>1890</v>
      </c>
      <c r="X394" s="1509" t="s">
        <v>1890</v>
      </c>
      <c r="Y394" s="1509" t="s">
        <v>1890</v>
      </c>
      <c r="Z394" s="1509">
        <v>9.0676357710964189E-2</v>
      </c>
      <c r="AA394" s="1509" t="s">
        <v>1890</v>
      </c>
      <c r="AB394" s="1509" t="s">
        <v>1890</v>
      </c>
      <c r="AC394" s="1509" t="s">
        <v>1890</v>
      </c>
      <c r="AD394" s="1509" t="s">
        <v>1890</v>
      </c>
      <c r="AE394" s="1509" t="s">
        <v>1890</v>
      </c>
      <c r="AF394" s="1509" t="s">
        <v>1890</v>
      </c>
      <c r="AG394" s="1509" t="s">
        <v>1890</v>
      </c>
      <c r="AH394" s="1509" t="s">
        <v>1890</v>
      </c>
      <c r="AI394" s="1509" t="s">
        <v>1890</v>
      </c>
      <c r="AJ394" s="1509">
        <v>0.19668283246211407</v>
      </c>
      <c r="AK394" s="1509" t="s">
        <v>1890</v>
      </c>
      <c r="AL394" s="1509" t="s">
        <v>1890</v>
      </c>
      <c r="AM394" s="1509" t="s">
        <v>1890</v>
      </c>
      <c r="AN394" s="1509" t="s">
        <v>1890</v>
      </c>
      <c r="AO394" s="1509" t="s">
        <v>1890</v>
      </c>
      <c r="AP394" s="1509" t="s">
        <v>1890</v>
      </c>
      <c r="AQ394" s="1509" t="s">
        <v>1890</v>
      </c>
      <c r="AR394" s="1509" t="s">
        <v>1890</v>
      </c>
      <c r="AS394" s="1509" t="s">
        <v>1890</v>
      </c>
      <c r="AT394" s="1509">
        <v>9.0676357710964189E-2</v>
      </c>
      <c r="AU394" s="1509" t="s">
        <v>1890</v>
      </c>
      <c r="AV394" s="1509" t="s">
        <v>1890</v>
      </c>
      <c r="AW394" s="1509" t="s">
        <v>1890</v>
      </c>
      <c r="AX394" s="1509" t="s">
        <v>1890</v>
      </c>
      <c r="AY394" s="1509" t="s">
        <v>1890</v>
      </c>
      <c r="AZ394" s="1509" t="s">
        <v>1890</v>
      </c>
      <c r="BA394" s="1509" t="s">
        <v>1890</v>
      </c>
      <c r="BB394" s="1509" t="s">
        <v>1890</v>
      </c>
      <c r="BC394" s="1509" t="s">
        <v>1890</v>
      </c>
      <c r="BD394" s="1509">
        <v>0.19668283246211407</v>
      </c>
      <c r="BE394" s="1509" t="s">
        <v>1890</v>
      </c>
      <c r="BF394" s="1509" t="s">
        <v>1890</v>
      </c>
      <c r="BG394" s="1509" t="s">
        <v>1890</v>
      </c>
      <c r="BH394" s="1509" t="s">
        <v>1890</v>
      </c>
      <c r="BI394" s="1509" t="s">
        <v>1890</v>
      </c>
      <c r="BJ394" s="1509" t="s">
        <v>1890</v>
      </c>
      <c r="BK394" s="1509" t="s">
        <v>1890</v>
      </c>
      <c r="BL394" s="1509" t="s">
        <v>1890</v>
      </c>
      <c r="BM394" s="1509" t="s">
        <v>1890</v>
      </c>
      <c r="BN394" s="1509">
        <v>9.0676357710964189E-2</v>
      </c>
      <c r="BO394" s="1509" t="s">
        <v>1890</v>
      </c>
      <c r="BP394" s="1509" t="s">
        <v>1890</v>
      </c>
      <c r="BQ394" s="1509" t="s">
        <v>1890</v>
      </c>
      <c r="BR394" s="1509" t="s">
        <v>1890</v>
      </c>
      <c r="BS394" s="1509" t="s">
        <v>1890</v>
      </c>
      <c r="BT394" s="1509" t="s">
        <v>1890</v>
      </c>
      <c r="BU394" s="1509" t="s">
        <v>1890</v>
      </c>
      <c r="BV394" s="1509" t="s">
        <v>1890</v>
      </c>
      <c r="BW394" s="1509" t="s">
        <v>1890</v>
      </c>
      <c r="BX394" s="1509">
        <v>0.34199750828096703</v>
      </c>
      <c r="BY394" s="1509" t="s">
        <v>1890</v>
      </c>
      <c r="BZ394" s="1509" t="s">
        <v>1890</v>
      </c>
      <c r="CA394" s="1509" t="s">
        <v>1890</v>
      </c>
      <c r="CB394" s="1509" t="s">
        <v>1890</v>
      </c>
      <c r="CC394" s="1509" t="s">
        <v>1890</v>
      </c>
      <c r="CD394" s="1509" t="s">
        <v>1890</v>
      </c>
      <c r="CE394" s="1509" t="s">
        <v>1890</v>
      </c>
      <c r="CF394" s="1509" t="s">
        <v>1890</v>
      </c>
      <c r="CG394" s="1509" t="s">
        <v>1890</v>
      </c>
      <c r="CH394" s="1509">
        <v>9.0676357710964189E-2</v>
      </c>
      <c r="CI394" s="1509" t="s">
        <v>1890</v>
      </c>
      <c r="CJ394" s="1509" t="s">
        <v>1890</v>
      </c>
      <c r="CK394" s="1509" t="s">
        <v>1890</v>
      </c>
      <c r="CL394" s="1509" t="s">
        <v>1890</v>
      </c>
      <c r="CM394" s="1509" t="s">
        <v>1890</v>
      </c>
      <c r="CN394" s="1509" t="s">
        <v>1890</v>
      </c>
      <c r="CO394" s="1509" t="s">
        <v>1890</v>
      </c>
      <c r="CP394" s="1510" t="s">
        <v>1890</v>
      </c>
      <c r="CQ394" s="1508" t="s">
        <v>1890</v>
      </c>
      <c r="CR394" s="1508" t="s">
        <v>1890</v>
      </c>
      <c r="CS394" s="1508" t="s">
        <v>1890</v>
      </c>
      <c r="CT394" s="1508" t="s">
        <v>1890</v>
      </c>
      <c r="CU394" s="1508" t="s">
        <v>1890</v>
      </c>
      <c r="CV394" s="1508" t="s">
        <v>1890</v>
      </c>
      <c r="CW394" s="1508" t="s">
        <v>1890</v>
      </c>
      <c r="CX394" s="1508" t="s">
        <v>1890</v>
      </c>
      <c r="CY394" s="1508" t="s">
        <v>1890</v>
      </c>
      <c r="CZ394" s="1508" t="s">
        <v>1890</v>
      </c>
      <c r="DA394" s="1508" t="s">
        <v>1890</v>
      </c>
      <c r="DB394" s="1508" t="s">
        <v>1890</v>
      </c>
      <c r="DC394" s="1508" t="s">
        <v>1890</v>
      </c>
      <c r="DD394" s="1508" t="s">
        <v>1890</v>
      </c>
      <c r="DE394" s="1508" t="s">
        <v>1890</v>
      </c>
      <c r="DF394" s="1508" t="s">
        <v>1890</v>
      </c>
      <c r="DG394" s="1508" t="s">
        <v>1890</v>
      </c>
      <c r="DH394" s="1508" t="s">
        <v>1890</v>
      </c>
      <c r="DI394" s="1508" t="s">
        <v>1890</v>
      </c>
      <c r="DJ394" s="1508" t="s">
        <v>1890</v>
      </c>
      <c r="DK394" s="1508" t="s">
        <v>1890</v>
      </c>
      <c r="DL394" s="1508" t="s">
        <v>1890</v>
      </c>
      <c r="DM394" s="1508" t="s">
        <v>1890</v>
      </c>
      <c r="DN394" s="1508" t="s">
        <v>1890</v>
      </c>
      <c r="DO394" s="1508" t="s">
        <v>1890</v>
      </c>
      <c r="DP394" s="1508" t="s">
        <v>1890</v>
      </c>
      <c r="DQ394" s="1508" t="s">
        <v>1890</v>
      </c>
      <c r="DR394" s="1508" t="s">
        <v>1890</v>
      </c>
      <c r="DS394" s="1508" t="s">
        <v>1890</v>
      </c>
      <c r="DT394" s="1233" t="s">
        <v>1890</v>
      </c>
      <c r="DU394" s="1233" t="s">
        <v>1890</v>
      </c>
      <c r="DV394" s="1233" t="s">
        <v>1890</v>
      </c>
      <c r="DW394" s="1233" t="s">
        <v>1890</v>
      </c>
      <c r="DX394" s="1233" t="s">
        <v>1890</v>
      </c>
      <c r="DY394" s="1233" t="s">
        <v>1890</v>
      </c>
    </row>
    <row r="395" spans="2:129" x14ac:dyDescent="0.25">
      <c r="B395" s="1668"/>
      <c r="C395" s="1505" t="s">
        <v>2006</v>
      </c>
      <c r="D395" s="1439" t="s">
        <v>1735</v>
      </c>
      <c r="E395" s="1267" t="s">
        <v>812</v>
      </c>
      <c r="F395" s="1438" t="s">
        <v>1890</v>
      </c>
      <c r="G395" s="1438" t="s">
        <v>1890</v>
      </c>
      <c r="H395" s="1439" t="s">
        <v>84</v>
      </c>
      <c r="I395" s="1476" t="s">
        <v>1890</v>
      </c>
      <c r="J395" s="1477" t="s">
        <v>1890</v>
      </c>
      <c r="K395" s="1477" t="s">
        <v>1890</v>
      </c>
      <c r="L395" s="1477" t="s">
        <v>1890</v>
      </c>
      <c r="M395" s="1477" t="s">
        <v>1890</v>
      </c>
      <c r="N395" s="1509" t="s">
        <v>1890</v>
      </c>
      <c r="O395" s="1509" t="s">
        <v>1890</v>
      </c>
      <c r="P395" s="1509" t="s">
        <v>1890</v>
      </c>
      <c r="Q395" s="1509">
        <v>6.3639039416158215E-3</v>
      </c>
      <c r="R395" s="1509">
        <v>6.3639039416158215E-3</v>
      </c>
      <c r="S395" s="1509">
        <v>6.3639039416158215E-3</v>
      </c>
      <c r="T395" s="1509">
        <v>6.3639039416158215E-3</v>
      </c>
      <c r="U395" s="1509">
        <v>6.3639039416158215E-3</v>
      </c>
      <c r="V395" s="1509">
        <v>6.3639039416158215E-3</v>
      </c>
      <c r="W395" s="1509">
        <v>6.3639039416158215E-3</v>
      </c>
      <c r="X395" s="1509">
        <v>6.3639039416158215E-3</v>
      </c>
      <c r="Y395" s="1509">
        <v>6.3639039416158215E-3</v>
      </c>
      <c r="Z395" s="1509">
        <v>6.3639039416158215E-3</v>
      </c>
      <c r="AA395" s="1509">
        <v>6.3639039416158215E-3</v>
      </c>
      <c r="AB395" s="1509">
        <v>6.3639039416158215E-3</v>
      </c>
      <c r="AC395" s="1509">
        <v>6.3639039416158215E-3</v>
      </c>
      <c r="AD395" s="1509">
        <v>6.3639039416158215E-3</v>
      </c>
      <c r="AE395" s="1509">
        <v>6.3639039416158215E-3</v>
      </c>
      <c r="AF395" s="1509">
        <v>6.3639039416158215E-3</v>
      </c>
      <c r="AG395" s="1509">
        <v>6.3639039416158215E-3</v>
      </c>
      <c r="AH395" s="1509">
        <v>6.3639039416158215E-3</v>
      </c>
      <c r="AI395" s="1509">
        <v>6.3639039416158215E-3</v>
      </c>
      <c r="AJ395" s="1509">
        <v>6.3639039416158215E-3</v>
      </c>
      <c r="AK395" s="1509">
        <v>6.3639039416158215E-3</v>
      </c>
      <c r="AL395" s="1509">
        <v>6.3639039416158215E-3</v>
      </c>
      <c r="AM395" s="1509">
        <v>6.3639039416158215E-3</v>
      </c>
      <c r="AN395" s="1509">
        <v>6.3639039416158215E-3</v>
      </c>
      <c r="AO395" s="1509">
        <v>6.3639039416158215E-3</v>
      </c>
      <c r="AP395" s="1509">
        <v>6.3639039416158215E-3</v>
      </c>
      <c r="AQ395" s="1509">
        <v>6.3639039416158215E-3</v>
      </c>
      <c r="AR395" s="1509">
        <v>6.3639039416158215E-3</v>
      </c>
      <c r="AS395" s="1509">
        <v>6.3639039416158215E-3</v>
      </c>
      <c r="AT395" s="1509">
        <v>6.3639039416158215E-3</v>
      </c>
      <c r="AU395" s="1509">
        <v>6.3639039416158215E-3</v>
      </c>
      <c r="AV395" s="1509">
        <v>6.3639039416158215E-3</v>
      </c>
      <c r="AW395" s="1509">
        <v>6.3639039416158215E-3</v>
      </c>
      <c r="AX395" s="1509">
        <v>6.3639039416158215E-3</v>
      </c>
      <c r="AY395" s="1509">
        <v>6.3639039416158215E-3</v>
      </c>
      <c r="AZ395" s="1509">
        <v>6.3639039416158215E-3</v>
      </c>
      <c r="BA395" s="1509">
        <v>6.3639039416158215E-3</v>
      </c>
      <c r="BB395" s="1509">
        <v>6.3639039416158215E-3</v>
      </c>
      <c r="BC395" s="1509">
        <v>6.3639039416158215E-3</v>
      </c>
      <c r="BD395" s="1509">
        <v>6.3639039416158215E-3</v>
      </c>
      <c r="BE395" s="1509">
        <v>6.3639039416158215E-3</v>
      </c>
      <c r="BF395" s="1509">
        <v>6.3639039416158215E-3</v>
      </c>
      <c r="BG395" s="1509">
        <v>6.3639039416158215E-3</v>
      </c>
      <c r="BH395" s="1509">
        <v>6.3639039416158215E-3</v>
      </c>
      <c r="BI395" s="1509">
        <v>6.3639039416158215E-3</v>
      </c>
      <c r="BJ395" s="1509">
        <v>6.3639039416158215E-3</v>
      </c>
      <c r="BK395" s="1509">
        <v>6.3639039416158215E-3</v>
      </c>
      <c r="BL395" s="1509">
        <v>6.3639039416158215E-3</v>
      </c>
      <c r="BM395" s="1509">
        <v>6.3639039416158215E-3</v>
      </c>
      <c r="BN395" s="1509">
        <v>6.3639039416158215E-3</v>
      </c>
      <c r="BO395" s="1509">
        <v>6.3639039416158215E-3</v>
      </c>
      <c r="BP395" s="1509">
        <v>6.3639039416158215E-3</v>
      </c>
      <c r="BQ395" s="1509">
        <v>6.3639039416158215E-3</v>
      </c>
      <c r="BR395" s="1509">
        <v>6.3639039416158215E-3</v>
      </c>
      <c r="BS395" s="1509">
        <v>6.3639039416158215E-3</v>
      </c>
      <c r="BT395" s="1509">
        <v>6.3639039416158215E-3</v>
      </c>
      <c r="BU395" s="1509">
        <v>6.3639039416158215E-3</v>
      </c>
      <c r="BV395" s="1509">
        <v>6.3639039416158215E-3</v>
      </c>
      <c r="BW395" s="1509">
        <v>6.3639039416158215E-3</v>
      </c>
      <c r="BX395" s="1509">
        <v>6.3639039416158215E-3</v>
      </c>
      <c r="BY395" s="1509">
        <v>6.3639039416158215E-3</v>
      </c>
      <c r="BZ395" s="1509">
        <v>6.3639039416158215E-3</v>
      </c>
      <c r="CA395" s="1509">
        <v>6.3639039416158215E-3</v>
      </c>
      <c r="CB395" s="1509">
        <v>6.3639039416158215E-3</v>
      </c>
      <c r="CC395" s="1509">
        <v>6.3639039416158215E-3</v>
      </c>
      <c r="CD395" s="1509">
        <v>6.3639039416158215E-3</v>
      </c>
      <c r="CE395" s="1509">
        <v>6.3639039416158215E-3</v>
      </c>
      <c r="CF395" s="1509">
        <v>6.3639039416158215E-3</v>
      </c>
      <c r="CG395" s="1509">
        <v>6.3639039416158215E-3</v>
      </c>
      <c r="CH395" s="1509">
        <v>6.3639039416158215E-3</v>
      </c>
      <c r="CI395" s="1509">
        <v>6.3639039416158215E-3</v>
      </c>
      <c r="CJ395" s="1509">
        <v>6.3639039416158215E-3</v>
      </c>
      <c r="CK395" s="1509">
        <v>6.3639039416158215E-3</v>
      </c>
      <c r="CL395" s="1509">
        <v>6.3639039416158215E-3</v>
      </c>
      <c r="CM395" s="1509">
        <v>6.3639039416158215E-3</v>
      </c>
      <c r="CN395" s="1509">
        <v>6.3639039416158215E-3</v>
      </c>
      <c r="CO395" s="1509">
        <v>6.3639039416158215E-3</v>
      </c>
      <c r="CP395" s="1510">
        <v>6.3639039416158215E-3</v>
      </c>
      <c r="CQ395" s="1508" t="s">
        <v>1890</v>
      </c>
      <c r="CR395" s="1508" t="s">
        <v>1890</v>
      </c>
      <c r="CS395" s="1508" t="s">
        <v>1890</v>
      </c>
      <c r="CT395" s="1508" t="s">
        <v>1890</v>
      </c>
      <c r="CU395" s="1508" t="s">
        <v>1890</v>
      </c>
      <c r="CV395" s="1508" t="s">
        <v>1890</v>
      </c>
      <c r="CW395" s="1508" t="s">
        <v>1890</v>
      </c>
      <c r="CX395" s="1508" t="s">
        <v>1890</v>
      </c>
      <c r="CY395" s="1508" t="s">
        <v>1890</v>
      </c>
      <c r="CZ395" s="1508" t="s">
        <v>1890</v>
      </c>
      <c r="DA395" s="1508" t="s">
        <v>1890</v>
      </c>
      <c r="DB395" s="1508" t="s">
        <v>1890</v>
      </c>
      <c r="DC395" s="1508" t="s">
        <v>1890</v>
      </c>
      <c r="DD395" s="1508" t="s">
        <v>1890</v>
      </c>
      <c r="DE395" s="1508" t="s">
        <v>1890</v>
      </c>
      <c r="DF395" s="1508" t="s">
        <v>1890</v>
      </c>
      <c r="DG395" s="1508" t="s">
        <v>1890</v>
      </c>
      <c r="DH395" s="1508" t="s">
        <v>1890</v>
      </c>
      <c r="DI395" s="1508" t="s">
        <v>1890</v>
      </c>
      <c r="DJ395" s="1508" t="s">
        <v>1890</v>
      </c>
      <c r="DK395" s="1508" t="s">
        <v>1890</v>
      </c>
      <c r="DL395" s="1508" t="s">
        <v>1890</v>
      </c>
      <c r="DM395" s="1508" t="s">
        <v>1890</v>
      </c>
      <c r="DN395" s="1508" t="s">
        <v>1890</v>
      </c>
      <c r="DO395" s="1508" t="s">
        <v>1890</v>
      </c>
      <c r="DP395" s="1508" t="s">
        <v>1890</v>
      </c>
      <c r="DQ395" s="1508" t="s">
        <v>1890</v>
      </c>
      <c r="DR395" s="1508" t="s">
        <v>1890</v>
      </c>
      <c r="DS395" s="1508" t="s">
        <v>1890</v>
      </c>
      <c r="DT395" s="1233" t="s">
        <v>1890</v>
      </c>
      <c r="DU395" s="1233" t="s">
        <v>1890</v>
      </c>
      <c r="DV395" s="1233" t="s">
        <v>1890</v>
      </c>
      <c r="DW395" s="1233" t="s">
        <v>1890</v>
      </c>
      <c r="DX395" s="1233" t="s">
        <v>1890</v>
      </c>
      <c r="DY395" s="1233" t="s">
        <v>1890</v>
      </c>
    </row>
    <row r="396" spans="2:129" x14ac:dyDescent="0.25">
      <c r="B396" s="1668"/>
      <c r="C396" s="1505" t="s">
        <v>2006</v>
      </c>
      <c r="D396" s="1439" t="s">
        <v>1735</v>
      </c>
      <c r="E396" s="1267" t="s">
        <v>813</v>
      </c>
      <c r="F396" s="1438" t="s">
        <v>1890</v>
      </c>
      <c r="G396" s="1438" t="s">
        <v>1890</v>
      </c>
      <c r="H396" s="1439" t="s">
        <v>84</v>
      </c>
      <c r="I396" s="1476" t="s">
        <v>1890</v>
      </c>
      <c r="J396" s="1477" t="s">
        <v>1890</v>
      </c>
      <c r="K396" s="1477" t="s">
        <v>1890</v>
      </c>
      <c r="L396" s="1477" t="s">
        <v>1890</v>
      </c>
      <c r="M396" s="1477" t="s">
        <v>1890</v>
      </c>
      <c r="N396" s="1509" t="s">
        <v>1890</v>
      </c>
      <c r="O396" s="1509">
        <v>5.462499782236601E-3</v>
      </c>
      <c r="P396" s="1509">
        <v>1.63874993467098E-2</v>
      </c>
      <c r="Q396" s="1509">
        <v>4.6493152872295135E-2</v>
      </c>
      <c r="R396" s="1509">
        <v>4.5714644993359539E-2</v>
      </c>
      <c r="S396" s="1509">
        <v>4.4936137114423937E-2</v>
      </c>
      <c r="T396" s="1509">
        <v>4.4157629235488348E-2</v>
      </c>
      <c r="U396" s="1509">
        <v>4.3379121356552759E-2</v>
      </c>
      <c r="V396" s="1509">
        <v>4.2600613477617164E-2</v>
      </c>
      <c r="W396" s="1509">
        <v>4.1822105598681561E-2</v>
      </c>
      <c r="X396" s="1509">
        <v>4.1043597719745972E-2</v>
      </c>
      <c r="Y396" s="1509">
        <v>4.0265089840810384E-2</v>
      </c>
      <c r="Z396" s="1509">
        <v>4.1517006963738702E-2</v>
      </c>
      <c r="AA396" s="1509">
        <v>4.2768924086667014E-2</v>
      </c>
      <c r="AB396" s="1509">
        <v>4.1990416207731425E-2</v>
      </c>
      <c r="AC396" s="1509">
        <v>4.1211908328795829E-2</v>
      </c>
      <c r="AD396" s="1509">
        <v>4.0433400449860234E-2</v>
      </c>
      <c r="AE396" s="1509">
        <v>3.9654892570924638E-2</v>
      </c>
      <c r="AF396" s="1509">
        <v>3.8876384691989049E-2</v>
      </c>
      <c r="AG396" s="1509">
        <v>3.8097876813053454E-2</v>
      </c>
      <c r="AH396" s="1509">
        <v>3.7319368934117858E-2</v>
      </c>
      <c r="AI396" s="1509">
        <v>3.6540861055182262E-2</v>
      </c>
      <c r="AJ396" s="1509">
        <v>4.0166475160738339E-2</v>
      </c>
      <c r="AK396" s="1509">
        <v>4.3792089266294396E-2</v>
      </c>
      <c r="AL396" s="1509">
        <v>4.3013581387358807E-2</v>
      </c>
      <c r="AM396" s="1509">
        <v>4.2235073508423211E-2</v>
      </c>
      <c r="AN396" s="1509">
        <v>4.1456565629487609E-2</v>
      </c>
      <c r="AO396" s="1509">
        <v>4.067805775055202E-2</v>
      </c>
      <c r="AP396" s="1509">
        <v>3.9899549871616431E-2</v>
      </c>
      <c r="AQ396" s="1509">
        <v>3.9121041992680829E-2</v>
      </c>
      <c r="AR396" s="1509">
        <v>3.834253411374524E-2</v>
      </c>
      <c r="AS396" s="1509">
        <v>3.7564026234809651E-2</v>
      </c>
      <c r="AT396" s="1509">
        <v>3.881594335773797E-2</v>
      </c>
      <c r="AU396" s="1509">
        <v>4.0067860480666288E-2</v>
      </c>
      <c r="AV396" s="1509">
        <v>3.9289352601730693E-2</v>
      </c>
      <c r="AW396" s="1509">
        <v>3.8510844722795104E-2</v>
      </c>
      <c r="AX396" s="1509">
        <v>3.7732336843859508E-2</v>
      </c>
      <c r="AY396" s="1509">
        <v>3.6953828964923913E-2</v>
      </c>
      <c r="AZ396" s="1509">
        <v>3.6175321085988324E-2</v>
      </c>
      <c r="BA396" s="1509">
        <v>3.5396813207052728E-2</v>
      </c>
      <c r="BB396" s="1509">
        <v>3.4618305328117133E-2</v>
      </c>
      <c r="BC396" s="1509">
        <v>3.3839797449181537E-2</v>
      </c>
      <c r="BD396" s="1509">
        <v>3.74654115547376E-2</v>
      </c>
      <c r="BE396" s="1509">
        <v>4.1091025660293677E-2</v>
      </c>
      <c r="BF396" s="1509">
        <v>4.0312517781358082E-2</v>
      </c>
      <c r="BG396" s="1509">
        <v>3.9534009902422493E-2</v>
      </c>
      <c r="BH396" s="1509">
        <v>3.875550202348689E-2</v>
      </c>
      <c r="BI396" s="1509">
        <v>3.7976994144551302E-2</v>
      </c>
      <c r="BJ396" s="1509">
        <v>3.7198486265615706E-2</v>
      </c>
      <c r="BK396" s="1509">
        <v>3.6419978386680117E-2</v>
      </c>
      <c r="BL396" s="1509">
        <v>3.5641470507744528E-2</v>
      </c>
      <c r="BM396" s="1509">
        <v>3.4862962628808926E-2</v>
      </c>
      <c r="BN396" s="1509">
        <v>3.6114879751737244E-2</v>
      </c>
      <c r="BO396" s="1509">
        <v>3.7366796874665556E-2</v>
      </c>
      <c r="BP396" s="1509">
        <v>3.658828899572996E-2</v>
      </c>
      <c r="BQ396" s="1509">
        <v>3.5809781116794365E-2</v>
      </c>
      <c r="BR396" s="1509">
        <v>3.5031273237858776E-2</v>
      </c>
      <c r="BS396" s="1509">
        <v>3.425276535892318E-2</v>
      </c>
      <c r="BT396" s="1509">
        <v>3.3474257479987585E-2</v>
      </c>
      <c r="BU396" s="1509">
        <v>3.2695749601051989E-2</v>
      </c>
      <c r="BV396" s="1509">
        <v>3.1917241722116393E-2</v>
      </c>
      <c r="BW396" s="1509">
        <v>3.1138733843180801E-2</v>
      </c>
      <c r="BX396" s="1509">
        <v>3.8018234169672621E-2</v>
      </c>
      <c r="BY396" s="1509">
        <v>4.4897734496164458E-2</v>
      </c>
      <c r="BZ396" s="1509">
        <v>4.4119226617228863E-2</v>
      </c>
      <c r="CA396" s="1509">
        <v>4.3340718738293274E-2</v>
      </c>
      <c r="CB396" s="1509">
        <v>4.2562210859357678E-2</v>
      </c>
      <c r="CC396" s="1509">
        <v>4.178370298042209E-2</v>
      </c>
      <c r="CD396" s="1509">
        <v>4.1005195101486487E-2</v>
      </c>
      <c r="CE396" s="1509">
        <v>4.0226687222550898E-2</v>
      </c>
      <c r="CF396" s="1509">
        <v>3.9448179343615303E-2</v>
      </c>
      <c r="CG396" s="1509">
        <v>3.8669671464679714E-2</v>
      </c>
      <c r="CH396" s="1509">
        <v>3.9921588587608026E-2</v>
      </c>
      <c r="CI396" s="1509">
        <v>4.1173505710536337E-2</v>
      </c>
      <c r="CJ396" s="1509">
        <v>4.0394997831600742E-2</v>
      </c>
      <c r="CK396" s="1509">
        <v>3.9616489952665146E-2</v>
      </c>
      <c r="CL396" s="1509">
        <v>3.883798207372955E-2</v>
      </c>
      <c r="CM396" s="1509">
        <v>3.8059474194793955E-2</v>
      </c>
      <c r="CN396" s="1509">
        <v>3.7280966315858373E-2</v>
      </c>
      <c r="CO396" s="1509">
        <v>3.650245843692277E-2</v>
      </c>
      <c r="CP396" s="1510">
        <v>3.5723950557987175E-2</v>
      </c>
      <c r="CQ396" s="1508" t="s">
        <v>1890</v>
      </c>
      <c r="CR396" s="1508" t="s">
        <v>1890</v>
      </c>
      <c r="CS396" s="1508" t="s">
        <v>1890</v>
      </c>
      <c r="CT396" s="1508" t="s">
        <v>1890</v>
      </c>
      <c r="CU396" s="1508" t="s">
        <v>1890</v>
      </c>
      <c r="CV396" s="1508" t="s">
        <v>1890</v>
      </c>
      <c r="CW396" s="1508" t="s">
        <v>1890</v>
      </c>
      <c r="CX396" s="1508" t="s">
        <v>1890</v>
      </c>
      <c r="CY396" s="1508" t="s">
        <v>1890</v>
      </c>
      <c r="CZ396" s="1508" t="s">
        <v>1890</v>
      </c>
      <c r="DA396" s="1508" t="s">
        <v>1890</v>
      </c>
      <c r="DB396" s="1508" t="s">
        <v>1890</v>
      </c>
      <c r="DC396" s="1508" t="s">
        <v>1890</v>
      </c>
      <c r="DD396" s="1508" t="s">
        <v>1890</v>
      </c>
      <c r="DE396" s="1508" t="s">
        <v>1890</v>
      </c>
      <c r="DF396" s="1508" t="s">
        <v>1890</v>
      </c>
      <c r="DG396" s="1508" t="s">
        <v>1890</v>
      </c>
      <c r="DH396" s="1508" t="s">
        <v>1890</v>
      </c>
      <c r="DI396" s="1508" t="s">
        <v>1890</v>
      </c>
      <c r="DJ396" s="1508" t="s">
        <v>1890</v>
      </c>
      <c r="DK396" s="1508" t="s">
        <v>1890</v>
      </c>
      <c r="DL396" s="1508" t="s">
        <v>1890</v>
      </c>
      <c r="DM396" s="1508" t="s">
        <v>1890</v>
      </c>
      <c r="DN396" s="1508" t="s">
        <v>1890</v>
      </c>
      <c r="DO396" s="1508" t="s">
        <v>1890</v>
      </c>
      <c r="DP396" s="1508" t="s">
        <v>1890</v>
      </c>
      <c r="DQ396" s="1508" t="s">
        <v>1890</v>
      </c>
      <c r="DR396" s="1508" t="s">
        <v>1890</v>
      </c>
      <c r="DS396" s="1508" t="s">
        <v>1890</v>
      </c>
      <c r="DT396" s="1233" t="s">
        <v>1890</v>
      </c>
      <c r="DU396" s="1233" t="s">
        <v>1890</v>
      </c>
      <c r="DV396" s="1233" t="s">
        <v>1890</v>
      </c>
      <c r="DW396" s="1233" t="s">
        <v>1890</v>
      </c>
      <c r="DX396" s="1233" t="s">
        <v>1890</v>
      </c>
      <c r="DY396" s="1233" t="s">
        <v>1890</v>
      </c>
    </row>
    <row r="397" spans="2:129" x14ac:dyDescent="0.25">
      <c r="B397" s="1668"/>
      <c r="C397" s="1505" t="s">
        <v>2006</v>
      </c>
      <c r="D397" s="1439" t="s">
        <v>1735</v>
      </c>
      <c r="E397" s="1267" t="s">
        <v>831</v>
      </c>
      <c r="F397" s="1438" t="s">
        <v>1890</v>
      </c>
      <c r="G397" s="1438" t="s">
        <v>1890</v>
      </c>
      <c r="H397" s="1439" t="s">
        <v>84</v>
      </c>
      <c r="I397" s="1476" t="s">
        <v>1890</v>
      </c>
      <c r="J397" s="1477" t="s">
        <v>1890</v>
      </c>
      <c r="K397" s="1477" t="s">
        <v>1890</v>
      </c>
      <c r="L397" s="1477" t="s">
        <v>1890</v>
      </c>
      <c r="M397" s="1477" t="s">
        <v>1890</v>
      </c>
      <c r="N397" s="1509" t="s">
        <v>1890</v>
      </c>
      <c r="O397" s="1509">
        <v>3.5000000000000003E-2</v>
      </c>
      <c r="P397" s="1509">
        <v>3.5000000000000003E-2</v>
      </c>
      <c r="Q397" s="1509">
        <v>3.5000000000000003E-2</v>
      </c>
      <c r="R397" s="1509">
        <v>3.5000000000000003E-2</v>
      </c>
      <c r="S397" s="1509">
        <v>3.5000000000000003E-2</v>
      </c>
      <c r="T397" s="1509">
        <v>3.5000000000000003E-2</v>
      </c>
      <c r="U397" s="1509">
        <v>3.5000000000000003E-2</v>
      </c>
      <c r="V397" s="1509">
        <v>3.5000000000000003E-2</v>
      </c>
      <c r="W397" s="1509">
        <v>3.5000000000000003E-2</v>
      </c>
      <c r="X397" s="1509">
        <v>3.5000000000000003E-2</v>
      </c>
      <c r="Y397" s="1509">
        <v>3.5000000000000003E-2</v>
      </c>
      <c r="Z397" s="1509">
        <v>3.5000000000000003E-2</v>
      </c>
      <c r="AA397" s="1509">
        <v>3.5000000000000003E-2</v>
      </c>
      <c r="AB397" s="1509">
        <v>3.5000000000000003E-2</v>
      </c>
      <c r="AC397" s="1509">
        <v>3.5000000000000003E-2</v>
      </c>
      <c r="AD397" s="1509">
        <v>3.5000000000000003E-2</v>
      </c>
      <c r="AE397" s="1509">
        <v>3.5000000000000003E-2</v>
      </c>
      <c r="AF397" s="1509">
        <v>3.5000000000000003E-2</v>
      </c>
      <c r="AG397" s="1509">
        <v>3.5000000000000003E-2</v>
      </c>
      <c r="AH397" s="1509">
        <v>3.5000000000000003E-2</v>
      </c>
      <c r="AI397" s="1509">
        <v>3.5000000000000003E-2</v>
      </c>
      <c r="AJ397" s="1509">
        <v>3.5000000000000003E-2</v>
      </c>
      <c r="AK397" s="1509">
        <v>3.5000000000000003E-2</v>
      </c>
      <c r="AL397" s="1509">
        <v>3.5000000000000003E-2</v>
      </c>
      <c r="AM397" s="1509">
        <v>3.5000000000000003E-2</v>
      </c>
      <c r="AN397" s="1509">
        <v>3.5000000000000003E-2</v>
      </c>
      <c r="AO397" s="1509">
        <v>3.5000000000000003E-2</v>
      </c>
      <c r="AP397" s="1509">
        <v>3.5000000000000003E-2</v>
      </c>
      <c r="AQ397" s="1509">
        <v>3.5000000000000003E-2</v>
      </c>
      <c r="AR397" s="1509">
        <v>3.5000000000000003E-2</v>
      </c>
      <c r="AS397" s="1509">
        <v>0.03</v>
      </c>
      <c r="AT397" s="1509">
        <v>0.03</v>
      </c>
      <c r="AU397" s="1509">
        <v>0.03</v>
      </c>
      <c r="AV397" s="1509">
        <v>0.03</v>
      </c>
      <c r="AW397" s="1509">
        <v>0.03</v>
      </c>
      <c r="AX397" s="1509">
        <v>0.03</v>
      </c>
      <c r="AY397" s="1509">
        <v>0.03</v>
      </c>
      <c r="AZ397" s="1509">
        <v>0.03</v>
      </c>
      <c r="BA397" s="1509">
        <v>0.03</v>
      </c>
      <c r="BB397" s="1509">
        <v>0.03</v>
      </c>
      <c r="BC397" s="1509">
        <v>0.03</v>
      </c>
      <c r="BD397" s="1509">
        <v>0.03</v>
      </c>
      <c r="BE397" s="1509">
        <v>0.03</v>
      </c>
      <c r="BF397" s="1509">
        <v>0.03</v>
      </c>
      <c r="BG397" s="1509">
        <v>0.03</v>
      </c>
      <c r="BH397" s="1509">
        <v>0.03</v>
      </c>
      <c r="BI397" s="1509">
        <v>0.03</v>
      </c>
      <c r="BJ397" s="1509">
        <v>0.03</v>
      </c>
      <c r="BK397" s="1509">
        <v>0.03</v>
      </c>
      <c r="BL397" s="1509">
        <v>0.03</v>
      </c>
      <c r="BM397" s="1509">
        <v>0.03</v>
      </c>
      <c r="BN397" s="1509">
        <v>0.03</v>
      </c>
      <c r="BO397" s="1509">
        <v>0.03</v>
      </c>
      <c r="BP397" s="1509">
        <v>0.03</v>
      </c>
      <c r="BQ397" s="1509">
        <v>0.03</v>
      </c>
      <c r="BR397" s="1509">
        <v>0.03</v>
      </c>
      <c r="BS397" s="1509">
        <v>0.03</v>
      </c>
      <c r="BT397" s="1509">
        <v>0.03</v>
      </c>
      <c r="BU397" s="1509">
        <v>0.03</v>
      </c>
      <c r="BV397" s="1509">
        <v>0.03</v>
      </c>
      <c r="BW397" s="1509">
        <v>0.03</v>
      </c>
      <c r="BX397" s="1509">
        <v>0.03</v>
      </c>
      <c r="BY397" s="1509">
        <v>0.03</v>
      </c>
      <c r="BZ397" s="1509">
        <v>0.03</v>
      </c>
      <c r="CA397" s="1509">
        <v>0.03</v>
      </c>
      <c r="CB397" s="1509">
        <v>0.03</v>
      </c>
      <c r="CC397" s="1509">
        <v>0.03</v>
      </c>
      <c r="CD397" s="1509">
        <v>0.03</v>
      </c>
      <c r="CE397" s="1509">
        <v>0.03</v>
      </c>
      <c r="CF397" s="1509">
        <v>0.03</v>
      </c>
      <c r="CG397" s="1509">
        <v>0.03</v>
      </c>
      <c r="CH397" s="1509">
        <v>0.03</v>
      </c>
      <c r="CI397" s="1509">
        <v>0.03</v>
      </c>
      <c r="CJ397" s="1509">
        <v>0.03</v>
      </c>
      <c r="CK397" s="1509">
        <v>0.03</v>
      </c>
      <c r="CL397" s="1509">
        <v>2.5000000000000001E-2</v>
      </c>
      <c r="CM397" s="1509">
        <v>2.5000000000000001E-2</v>
      </c>
      <c r="CN397" s="1509">
        <v>2.5000000000000001E-2</v>
      </c>
      <c r="CO397" s="1509">
        <v>2.5000000000000001E-2</v>
      </c>
      <c r="CP397" s="1510">
        <v>2.5000000000000001E-2</v>
      </c>
      <c r="CQ397" s="1508" t="s">
        <v>1890</v>
      </c>
      <c r="CR397" s="1508" t="s">
        <v>1890</v>
      </c>
      <c r="CS397" s="1508" t="s">
        <v>1890</v>
      </c>
      <c r="CT397" s="1508" t="s">
        <v>1890</v>
      </c>
      <c r="CU397" s="1508" t="s">
        <v>1890</v>
      </c>
      <c r="CV397" s="1508" t="s">
        <v>1890</v>
      </c>
      <c r="CW397" s="1508" t="s">
        <v>1890</v>
      </c>
      <c r="CX397" s="1508" t="s">
        <v>1890</v>
      </c>
      <c r="CY397" s="1508" t="s">
        <v>1890</v>
      </c>
      <c r="CZ397" s="1508" t="s">
        <v>1890</v>
      </c>
      <c r="DA397" s="1508" t="s">
        <v>1890</v>
      </c>
      <c r="DB397" s="1508" t="s">
        <v>1890</v>
      </c>
      <c r="DC397" s="1508" t="s">
        <v>1890</v>
      </c>
      <c r="DD397" s="1508" t="s">
        <v>1890</v>
      </c>
      <c r="DE397" s="1508" t="s">
        <v>1890</v>
      </c>
      <c r="DF397" s="1508" t="s">
        <v>1890</v>
      </c>
      <c r="DG397" s="1508" t="s">
        <v>1890</v>
      </c>
      <c r="DH397" s="1508" t="s">
        <v>1890</v>
      </c>
      <c r="DI397" s="1508" t="s">
        <v>1890</v>
      </c>
      <c r="DJ397" s="1508" t="s">
        <v>1890</v>
      </c>
      <c r="DK397" s="1508" t="s">
        <v>1890</v>
      </c>
      <c r="DL397" s="1508" t="s">
        <v>1890</v>
      </c>
      <c r="DM397" s="1508" t="s">
        <v>1890</v>
      </c>
      <c r="DN397" s="1508" t="s">
        <v>1890</v>
      </c>
      <c r="DO397" s="1508" t="s">
        <v>1890</v>
      </c>
      <c r="DP397" s="1508" t="s">
        <v>1890</v>
      </c>
      <c r="DQ397" s="1508" t="s">
        <v>1890</v>
      </c>
      <c r="DR397" s="1508" t="s">
        <v>1890</v>
      </c>
      <c r="DS397" s="1508" t="s">
        <v>1890</v>
      </c>
      <c r="DT397" s="1233" t="s">
        <v>1890</v>
      </c>
      <c r="DU397" s="1233" t="s">
        <v>1890</v>
      </c>
      <c r="DV397" s="1233" t="s">
        <v>1890</v>
      </c>
      <c r="DW397" s="1233" t="s">
        <v>1890</v>
      </c>
      <c r="DX397" s="1233" t="s">
        <v>1890</v>
      </c>
      <c r="DY397" s="1233" t="s">
        <v>1890</v>
      </c>
    </row>
    <row r="398" spans="2:129" x14ac:dyDescent="0.25">
      <c r="B398" s="1668"/>
      <c r="C398" s="1505" t="s">
        <v>2006</v>
      </c>
      <c r="D398" s="1439" t="s">
        <v>1735</v>
      </c>
      <c r="E398" s="1267" t="s">
        <v>814</v>
      </c>
      <c r="F398" s="1438" t="s">
        <v>1890</v>
      </c>
      <c r="G398" s="1438" t="s">
        <v>1890</v>
      </c>
      <c r="H398" s="1439" t="s">
        <v>84</v>
      </c>
      <c r="I398" s="1476" t="s">
        <v>1890</v>
      </c>
      <c r="J398" s="1477" t="s">
        <v>1890</v>
      </c>
      <c r="K398" s="1477" t="s">
        <v>1890</v>
      </c>
      <c r="L398" s="1477" t="s">
        <v>1890</v>
      </c>
      <c r="M398" s="1477" t="s">
        <v>1890</v>
      </c>
      <c r="N398" s="1509" t="s">
        <v>1890</v>
      </c>
      <c r="O398" s="1509">
        <v>0.96618357487922713</v>
      </c>
      <c r="P398" s="1509">
        <v>0.93351070036640305</v>
      </c>
      <c r="Q398" s="1509">
        <v>0.90194270566802237</v>
      </c>
      <c r="R398" s="1509">
        <v>0.87144222769857238</v>
      </c>
      <c r="S398" s="1509">
        <v>0.84197316685852408</v>
      </c>
      <c r="T398" s="1509">
        <v>0.81350064430775282</v>
      </c>
      <c r="U398" s="1509">
        <v>0.78599096068381924</v>
      </c>
      <c r="V398" s="1509">
        <v>0.75941155621625056</v>
      </c>
      <c r="W398" s="1509">
        <v>0.73373097218961414</v>
      </c>
      <c r="X398" s="1509">
        <v>0.70891881370977217</v>
      </c>
      <c r="Y398" s="1509">
        <v>0.68494571372924851</v>
      </c>
      <c r="Z398" s="1509">
        <v>0.66178329828912907</v>
      </c>
      <c r="AA398" s="1509">
        <v>0.63940415293635666</v>
      </c>
      <c r="AB398" s="1509">
        <v>0.61778179027667313</v>
      </c>
      <c r="AC398" s="1509">
        <v>0.59689061862480497</v>
      </c>
      <c r="AD398" s="1509">
        <v>0.57670591171478747</v>
      </c>
      <c r="AE398" s="1509">
        <v>0.55720377943457733</v>
      </c>
      <c r="AF398" s="1509">
        <v>0.53836113955031628</v>
      </c>
      <c r="AG398" s="1509">
        <v>0.520155690386779</v>
      </c>
      <c r="AH398" s="1509">
        <v>0.50256588443167061</v>
      </c>
      <c r="AI398" s="1509">
        <v>0.48557090283253201</v>
      </c>
      <c r="AJ398" s="1509">
        <v>0.46915063075606961</v>
      </c>
      <c r="AK398" s="1509">
        <v>0.45328563358074364</v>
      </c>
      <c r="AL398" s="1509">
        <v>0.43795713389443836</v>
      </c>
      <c r="AM398" s="1509">
        <v>0.42314698926998878</v>
      </c>
      <c r="AN398" s="1509">
        <v>0.40883767079225974</v>
      </c>
      <c r="AO398" s="1509">
        <v>0.39501224231136212</v>
      </c>
      <c r="AP398" s="1509">
        <v>0.38165434039745133</v>
      </c>
      <c r="AQ398" s="1509">
        <v>0.36874815497338298</v>
      </c>
      <c r="AR398" s="1509">
        <v>0.35627841060230242</v>
      </c>
      <c r="AS398" s="1509">
        <v>0.3459013695167984</v>
      </c>
      <c r="AT398" s="1509">
        <v>0.33582657234640623</v>
      </c>
      <c r="AU398" s="1509">
        <v>0.32604521587029728</v>
      </c>
      <c r="AV398" s="1509">
        <v>0.31654875327213333</v>
      </c>
      <c r="AW398" s="1509">
        <v>0.30732888667197411</v>
      </c>
      <c r="AX398" s="1509">
        <v>0.29837755987570302</v>
      </c>
      <c r="AY398" s="1509">
        <v>0.28968695133563405</v>
      </c>
      <c r="AZ398" s="1509">
        <v>0.28124946731614947</v>
      </c>
      <c r="BA398" s="1509">
        <v>0.27305773525839755</v>
      </c>
      <c r="BB398" s="1509">
        <v>0.26510459733825009</v>
      </c>
      <c r="BC398" s="1509">
        <v>0.25738310421189325</v>
      </c>
      <c r="BD398" s="1509">
        <v>0.24988650894358566</v>
      </c>
      <c r="BE398" s="1509">
        <v>0.24260826111027742</v>
      </c>
      <c r="BF398" s="1509">
        <v>0.23554200107793916</v>
      </c>
      <c r="BG398" s="1509">
        <v>0.22868155444460117</v>
      </c>
      <c r="BH398" s="1509">
        <v>0.22202092664524387</v>
      </c>
      <c r="BI398" s="1509">
        <v>0.215554297713829</v>
      </c>
      <c r="BJ398" s="1509">
        <v>0.20927601719789227</v>
      </c>
      <c r="BK398" s="1509">
        <v>0.20318059922125464</v>
      </c>
      <c r="BL398" s="1509">
        <v>0.19726271769053846</v>
      </c>
      <c r="BM398" s="1509">
        <v>0.19151720164129948</v>
      </c>
      <c r="BN398" s="1509">
        <v>0.18593903071970824</v>
      </c>
      <c r="BO398" s="1509">
        <v>0.18052333079583327</v>
      </c>
      <c r="BP398" s="1509">
        <v>0.17526536970469248</v>
      </c>
      <c r="BQ398" s="1509">
        <v>0.17016055311135189</v>
      </c>
      <c r="BR398" s="1509">
        <v>0.16520442049645817</v>
      </c>
      <c r="BS398" s="1509">
        <v>0.16039264125869726</v>
      </c>
      <c r="BT398" s="1509">
        <v>0.15572101093077401</v>
      </c>
      <c r="BU398" s="1509">
        <v>0.15118544750560586</v>
      </c>
      <c r="BV398" s="1509">
        <v>0.14678198786952024</v>
      </c>
      <c r="BW398" s="1509">
        <v>0.14250678433934003</v>
      </c>
      <c r="BX398" s="1509">
        <v>0.13835610130033013</v>
      </c>
      <c r="BY398" s="1509">
        <v>0.13432631194206807</v>
      </c>
      <c r="BZ398" s="1509">
        <v>0.13041389508938647</v>
      </c>
      <c r="CA398" s="1509">
        <v>0.12661543212561796</v>
      </c>
      <c r="CB398" s="1509">
        <v>0.12292760400545433</v>
      </c>
      <c r="CC398" s="1509">
        <v>0.11934718835481004</v>
      </c>
      <c r="CD398" s="1509">
        <v>0.11587105665515537</v>
      </c>
      <c r="CE398" s="1509">
        <v>0.11249617150985959</v>
      </c>
      <c r="CF398" s="1509">
        <v>0.10921958399015494</v>
      </c>
      <c r="CG398" s="1509">
        <v>0.10603843105840287</v>
      </c>
      <c r="CH398" s="1509">
        <v>0.10294993306641054</v>
      </c>
      <c r="CI398" s="1509">
        <v>9.9951391326612168E-2</v>
      </c>
      <c r="CJ398" s="1509">
        <v>9.7040185753992411E-2</v>
      </c>
      <c r="CK398" s="1509">
        <v>9.4213772576691654E-2</v>
      </c>
      <c r="CL398" s="1509">
        <v>9.1915875684577236E-2</v>
      </c>
      <c r="CM398" s="1509">
        <v>8.9674025058124135E-2</v>
      </c>
      <c r="CN398" s="1509">
        <v>8.7486853715243049E-2</v>
      </c>
      <c r="CO398" s="1509">
        <v>8.5353028014871282E-2</v>
      </c>
      <c r="CP398" s="1510">
        <v>8.3271246843776875E-2</v>
      </c>
      <c r="CQ398" s="1508" t="s">
        <v>1890</v>
      </c>
      <c r="CR398" s="1508" t="s">
        <v>1890</v>
      </c>
      <c r="CS398" s="1508" t="s">
        <v>1890</v>
      </c>
      <c r="CT398" s="1508" t="s">
        <v>1890</v>
      </c>
      <c r="CU398" s="1508" t="s">
        <v>1890</v>
      </c>
      <c r="CV398" s="1508" t="s">
        <v>1890</v>
      </c>
      <c r="CW398" s="1508" t="s">
        <v>1890</v>
      </c>
      <c r="CX398" s="1508" t="s">
        <v>1890</v>
      </c>
      <c r="CY398" s="1508" t="s">
        <v>1890</v>
      </c>
      <c r="CZ398" s="1508" t="s">
        <v>1890</v>
      </c>
      <c r="DA398" s="1508" t="s">
        <v>1890</v>
      </c>
      <c r="DB398" s="1508" t="s">
        <v>1890</v>
      </c>
      <c r="DC398" s="1508" t="s">
        <v>1890</v>
      </c>
      <c r="DD398" s="1508" t="s">
        <v>1890</v>
      </c>
      <c r="DE398" s="1508" t="s">
        <v>1890</v>
      </c>
      <c r="DF398" s="1508" t="s">
        <v>1890</v>
      </c>
      <c r="DG398" s="1508" t="s">
        <v>1890</v>
      </c>
      <c r="DH398" s="1508" t="s">
        <v>1890</v>
      </c>
      <c r="DI398" s="1508" t="s">
        <v>1890</v>
      </c>
      <c r="DJ398" s="1508" t="s">
        <v>1890</v>
      </c>
      <c r="DK398" s="1508" t="s">
        <v>1890</v>
      </c>
      <c r="DL398" s="1508" t="s">
        <v>1890</v>
      </c>
      <c r="DM398" s="1508" t="s">
        <v>1890</v>
      </c>
      <c r="DN398" s="1508" t="s">
        <v>1890</v>
      </c>
      <c r="DO398" s="1508" t="s">
        <v>1890</v>
      </c>
      <c r="DP398" s="1508" t="s">
        <v>1890</v>
      </c>
      <c r="DQ398" s="1508" t="s">
        <v>1890</v>
      </c>
      <c r="DR398" s="1508" t="s">
        <v>1890</v>
      </c>
      <c r="DS398" s="1508" t="s">
        <v>1890</v>
      </c>
      <c r="DT398" s="1233" t="s">
        <v>1890</v>
      </c>
      <c r="DU398" s="1233" t="s">
        <v>1890</v>
      </c>
      <c r="DV398" s="1233" t="s">
        <v>1890</v>
      </c>
      <c r="DW398" s="1233" t="s">
        <v>1890</v>
      </c>
      <c r="DX398" s="1233" t="s">
        <v>1890</v>
      </c>
      <c r="DY398" s="1233" t="s">
        <v>1890</v>
      </c>
    </row>
    <row r="399" spans="2:129" x14ac:dyDescent="0.25">
      <c r="B399" s="1668"/>
      <c r="C399" s="1505" t="s">
        <v>2006</v>
      </c>
      <c r="D399" s="1439" t="s">
        <v>1735</v>
      </c>
      <c r="E399" s="1267" t="s">
        <v>815</v>
      </c>
      <c r="F399" s="1438" t="s">
        <v>816</v>
      </c>
      <c r="G399" s="1438" t="s">
        <v>1890</v>
      </c>
      <c r="H399" s="1439" t="s">
        <v>817</v>
      </c>
      <c r="I399" s="1476" t="s">
        <v>1890</v>
      </c>
      <c r="J399" s="1477" t="s">
        <v>1890</v>
      </c>
      <c r="K399" s="1477" t="s">
        <v>1890</v>
      </c>
      <c r="L399" s="1477" t="s">
        <v>1890</v>
      </c>
      <c r="M399" s="1477" t="s">
        <v>1890</v>
      </c>
      <c r="N399" s="1509" t="s">
        <v>1890</v>
      </c>
      <c r="O399" s="1509">
        <v>4.2749688535120879E-2</v>
      </c>
      <c r="P399" s="1509">
        <v>4.2749688535120879E-2</v>
      </c>
      <c r="Q399" s="1509" t="s">
        <v>1890</v>
      </c>
      <c r="R399" s="1509" t="s">
        <v>1890</v>
      </c>
      <c r="S399" s="1509" t="s">
        <v>1890</v>
      </c>
      <c r="T399" s="1509" t="s">
        <v>1890</v>
      </c>
      <c r="U399" s="1509" t="s">
        <v>1890</v>
      </c>
      <c r="V399" s="1509" t="s">
        <v>1890</v>
      </c>
      <c r="W399" s="1509" t="s">
        <v>1890</v>
      </c>
      <c r="X399" s="1509" t="s">
        <v>1890</v>
      </c>
      <c r="Y399" s="1509" t="s">
        <v>1890</v>
      </c>
      <c r="Z399" s="1509" t="s">
        <v>1890</v>
      </c>
      <c r="AA399" s="1509" t="s">
        <v>1890</v>
      </c>
      <c r="AB399" s="1509" t="s">
        <v>1890</v>
      </c>
      <c r="AC399" s="1509" t="s">
        <v>1890</v>
      </c>
      <c r="AD399" s="1509" t="s">
        <v>1890</v>
      </c>
      <c r="AE399" s="1509" t="s">
        <v>1890</v>
      </c>
      <c r="AF399" s="1509" t="s">
        <v>1890</v>
      </c>
      <c r="AG399" s="1509" t="s">
        <v>1890</v>
      </c>
      <c r="AH399" s="1509" t="s">
        <v>1890</v>
      </c>
      <c r="AI399" s="1509" t="s">
        <v>1890</v>
      </c>
      <c r="AJ399" s="1509" t="s">
        <v>1890</v>
      </c>
      <c r="AK399" s="1509" t="s">
        <v>1890</v>
      </c>
      <c r="AL399" s="1509" t="s">
        <v>1890</v>
      </c>
      <c r="AM399" s="1509" t="s">
        <v>1890</v>
      </c>
      <c r="AN399" s="1509" t="s">
        <v>1890</v>
      </c>
      <c r="AO399" s="1509" t="s">
        <v>1890</v>
      </c>
      <c r="AP399" s="1509" t="s">
        <v>1890</v>
      </c>
      <c r="AQ399" s="1509" t="s">
        <v>1890</v>
      </c>
      <c r="AR399" s="1509" t="s">
        <v>1890</v>
      </c>
      <c r="AS399" s="1509" t="s">
        <v>1890</v>
      </c>
      <c r="AT399" s="1509" t="s">
        <v>1890</v>
      </c>
      <c r="AU399" s="1509" t="s">
        <v>1890</v>
      </c>
      <c r="AV399" s="1509" t="s">
        <v>1890</v>
      </c>
      <c r="AW399" s="1509" t="s">
        <v>1890</v>
      </c>
      <c r="AX399" s="1509" t="s">
        <v>1890</v>
      </c>
      <c r="AY399" s="1509" t="s">
        <v>1890</v>
      </c>
      <c r="AZ399" s="1509" t="s">
        <v>1890</v>
      </c>
      <c r="BA399" s="1509" t="s">
        <v>1890</v>
      </c>
      <c r="BB399" s="1509" t="s">
        <v>1890</v>
      </c>
      <c r="BC399" s="1509" t="s">
        <v>1890</v>
      </c>
      <c r="BD399" s="1509" t="s">
        <v>1890</v>
      </c>
      <c r="BE399" s="1509" t="s">
        <v>1890</v>
      </c>
      <c r="BF399" s="1509" t="s">
        <v>1890</v>
      </c>
      <c r="BG399" s="1509" t="s">
        <v>1890</v>
      </c>
      <c r="BH399" s="1509" t="s">
        <v>1890</v>
      </c>
      <c r="BI399" s="1509" t="s">
        <v>1890</v>
      </c>
      <c r="BJ399" s="1509" t="s">
        <v>1890</v>
      </c>
      <c r="BK399" s="1509" t="s">
        <v>1890</v>
      </c>
      <c r="BL399" s="1509" t="s">
        <v>1890</v>
      </c>
      <c r="BM399" s="1509" t="s">
        <v>1890</v>
      </c>
      <c r="BN399" s="1509" t="s">
        <v>1890</v>
      </c>
      <c r="BO399" s="1509" t="s">
        <v>1890</v>
      </c>
      <c r="BP399" s="1509" t="s">
        <v>1890</v>
      </c>
      <c r="BQ399" s="1509" t="s">
        <v>1890</v>
      </c>
      <c r="BR399" s="1509" t="s">
        <v>1890</v>
      </c>
      <c r="BS399" s="1509" t="s">
        <v>1890</v>
      </c>
      <c r="BT399" s="1509" t="s">
        <v>1890</v>
      </c>
      <c r="BU399" s="1509" t="s">
        <v>1890</v>
      </c>
      <c r="BV399" s="1509" t="s">
        <v>1890</v>
      </c>
      <c r="BW399" s="1509" t="s">
        <v>1890</v>
      </c>
      <c r="BX399" s="1509" t="s">
        <v>1890</v>
      </c>
      <c r="BY399" s="1509" t="s">
        <v>1890</v>
      </c>
      <c r="BZ399" s="1509" t="s">
        <v>1890</v>
      </c>
      <c r="CA399" s="1509" t="s">
        <v>1890</v>
      </c>
      <c r="CB399" s="1509" t="s">
        <v>1890</v>
      </c>
      <c r="CC399" s="1509" t="s">
        <v>1890</v>
      </c>
      <c r="CD399" s="1509" t="s">
        <v>1890</v>
      </c>
      <c r="CE399" s="1509" t="s">
        <v>1890</v>
      </c>
      <c r="CF399" s="1509" t="s">
        <v>1890</v>
      </c>
      <c r="CG399" s="1509" t="s">
        <v>1890</v>
      </c>
      <c r="CH399" s="1509" t="s">
        <v>1890</v>
      </c>
      <c r="CI399" s="1509" t="s">
        <v>1890</v>
      </c>
      <c r="CJ399" s="1509" t="s">
        <v>1890</v>
      </c>
      <c r="CK399" s="1509" t="s">
        <v>1890</v>
      </c>
      <c r="CL399" s="1509" t="s">
        <v>1890</v>
      </c>
      <c r="CM399" s="1509" t="s">
        <v>1890</v>
      </c>
      <c r="CN399" s="1509" t="s">
        <v>1890</v>
      </c>
      <c r="CO399" s="1509" t="s">
        <v>1890</v>
      </c>
      <c r="CP399" s="1510" t="s">
        <v>1890</v>
      </c>
      <c r="CQ399" s="1508" t="s">
        <v>1890</v>
      </c>
      <c r="CR399" s="1508" t="s">
        <v>1890</v>
      </c>
      <c r="CS399" s="1508" t="s">
        <v>1890</v>
      </c>
      <c r="CT399" s="1508" t="s">
        <v>1890</v>
      </c>
      <c r="CU399" s="1508" t="s">
        <v>1890</v>
      </c>
      <c r="CV399" s="1508" t="s">
        <v>1890</v>
      </c>
      <c r="CW399" s="1508" t="s">
        <v>1890</v>
      </c>
      <c r="CX399" s="1508" t="s">
        <v>1890</v>
      </c>
      <c r="CY399" s="1508" t="s">
        <v>1890</v>
      </c>
      <c r="CZ399" s="1508" t="s">
        <v>1890</v>
      </c>
      <c r="DA399" s="1508" t="s">
        <v>1890</v>
      </c>
      <c r="DB399" s="1508" t="s">
        <v>1890</v>
      </c>
      <c r="DC399" s="1508" t="s">
        <v>1890</v>
      </c>
      <c r="DD399" s="1508" t="s">
        <v>1890</v>
      </c>
      <c r="DE399" s="1508" t="s">
        <v>1890</v>
      </c>
      <c r="DF399" s="1508" t="s">
        <v>1890</v>
      </c>
      <c r="DG399" s="1508" t="s">
        <v>1890</v>
      </c>
      <c r="DH399" s="1508" t="s">
        <v>1890</v>
      </c>
      <c r="DI399" s="1508" t="s">
        <v>1890</v>
      </c>
      <c r="DJ399" s="1508" t="s">
        <v>1890</v>
      </c>
      <c r="DK399" s="1508" t="s">
        <v>1890</v>
      </c>
      <c r="DL399" s="1508" t="s">
        <v>1890</v>
      </c>
      <c r="DM399" s="1508" t="s">
        <v>1890</v>
      </c>
      <c r="DN399" s="1508" t="s">
        <v>1890</v>
      </c>
      <c r="DO399" s="1508" t="s">
        <v>1890</v>
      </c>
      <c r="DP399" s="1508" t="s">
        <v>1890</v>
      </c>
      <c r="DQ399" s="1508" t="s">
        <v>1890</v>
      </c>
      <c r="DR399" s="1508" t="s">
        <v>1890</v>
      </c>
      <c r="DS399" s="1508" t="s">
        <v>1890</v>
      </c>
      <c r="DT399" s="1233" t="s">
        <v>1890</v>
      </c>
      <c r="DU399" s="1233" t="s">
        <v>1890</v>
      </c>
      <c r="DV399" s="1233" t="s">
        <v>1890</v>
      </c>
      <c r="DW399" s="1233" t="s">
        <v>1890</v>
      </c>
      <c r="DX399" s="1233" t="s">
        <v>1890</v>
      </c>
      <c r="DY399" s="1233" t="s">
        <v>1890</v>
      </c>
    </row>
    <row r="400" spans="2:129" x14ac:dyDescent="0.25">
      <c r="B400" s="1668"/>
      <c r="C400" s="1505" t="s">
        <v>2006</v>
      </c>
      <c r="D400" s="1439" t="s">
        <v>1735</v>
      </c>
      <c r="E400" s="1267" t="s">
        <v>815</v>
      </c>
      <c r="F400" s="1438" t="s">
        <v>818</v>
      </c>
      <c r="G400" s="1438" t="s">
        <v>1890</v>
      </c>
      <c r="H400" s="1439" t="s">
        <v>817</v>
      </c>
      <c r="I400" s="1476" t="s">
        <v>1890</v>
      </c>
      <c r="J400" s="1477" t="s">
        <v>1890</v>
      </c>
      <c r="K400" s="1477" t="s">
        <v>1890</v>
      </c>
      <c r="L400" s="1477" t="s">
        <v>1890</v>
      </c>
      <c r="M400" s="1477" t="s">
        <v>1890</v>
      </c>
      <c r="N400" s="1509" t="s">
        <v>1890</v>
      </c>
      <c r="O400" s="1509">
        <v>9.4275032834351874E-2</v>
      </c>
      <c r="P400" s="1509">
        <v>9.4275032834351874E-2</v>
      </c>
      <c r="Q400" s="1509" t="s">
        <v>1890</v>
      </c>
      <c r="R400" s="1509" t="s">
        <v>1890</v>
      </c>
      <c r="S400" s="1509" t="s">
        <v>1890</v>
      </c>
      <c r="T400" s="1509" t="s">
        <v>1890</v>
      </c>
      <c r="U400" s="1509" t="s">
        <v>1890</v>
      </c>
      <c r="V400" s="1509" t="s">
        <v>1890</v>
      </c>
      <c r="W400" s="1509" t="s">
        <v>1890</v>
      </c>
      <c r="X400" s="1509" t="s">
        <v>1890</v>
      </c>
      <c r="Y400" s="1509" t="s">
        <v>1890</v>
      </c>
      <c r="Z400" s="1509">
        <v>3.9897597392824245E-2</v>
      </c>
      <c r="AA400" s="1509" t="s">
        <v>1890</v>
      </c>
      <c r="AB400" s="1509" t="s">
        <v>1890</v>
      </c>
      <c r="AC400" s="1509" t="s">
        <v>1890</v>
      </c>
      <c r="AD400" s="1509" t="s">
        <v>1890</v>
      </c>
      <c r="AE400" s="1509" t="s">
        <v>1890</v>
      </c>
      <c r="AF400" s="1509" t="s">
        <v>1890</v>
      </c>
      <c r="AG400" s="1509" t="s">
        <v>1890</v>
      </c>
      <c r="AH400" s="1509" t="s">
        <v>1890</v>
      </c>
      <c r="AI400" s="1509" t="s">
        <v>1890</v>
      </c>
      <c r="AJ400" s="1509">
        <v>8.6540446283330213E-2</v>
      </c>
      <c r="AK400" s="1509" t="s">
        <v>1890</v>
      </c>
      <c r="AL400" s="1509" t="s">
        <v>1890</v>
      </c>
      <c r="AM400" s="1509" t="s">
        <v>1890</v>
      </c>
      <c r="AN400" s="1509" t="s">
        <v>1890</v>
      </c>
      <c r="AO400" s="1509" t="s">
        <v>1890</v>
      </c>
      <c r="AP400" s="1509" t="s">
        <v>1890</v>
      </c>
      <c r="AQ400" s="1509" t="s">
        <v>1890</v>
      </c>
      <c r="AR400" s="1509" t="s">
        <v>1890</v>
      </c>
      <c r="AS400" s="1509" t="s">
        <v>1890</v>
      </c>
      <c r="AT400" s="1509">
        <v>3.9897597392824245E-2</v>
      </c>
      <c r="AU400" s="1509" t="s">
        <v>1890</v>
      </c>
      <c r="AV400" s="1509" t="s">
        <v>1890</v>
      </c>
      <c r="AW400" s="1509" t="s">
        <v>1890</v>
      </c>
      <c r="AX400" s="1509" t="s">
        <v>1890</v>
      </c>
      <c r="AY400" s="1509" t="s">
        <v>1890</v>
      </c>
      <c r="AZ400" s="1509" t="s">
        <v>1890</v>
      </c>
      <c r="BA400" s="1509" t="s">
        <v>1890</v>
      </c>
      <c r="BB400" s="1509" t="s">
        <v>1890</v>
      </c>
      <c r="BC400" s="1509" t="s">
        <v>1890</v>
      </c>
      <c r="BD400" s="1509">
        <v>8.6540446283330213E-2</v>
      </c>
      <c r="BE400" s="1509" t="s">
        <v>1890</v>
      </c>
      <c r="BF400" s="1509" t="s">
        <v>1890</v>
      </c>
      <c r="BG400" s="1509" t="s">
        <v>1890</v>
      </c>
      <c r="BH400" s="1509" t="s">
        <v>1890</v>
      </c>
      <c r="BI400" s="1509" t="s">
        <v>1890</v>
      </c>
      <c r="BJ400" s="1509" t="s">
        <v>1890</v>
      </c>
      <c r="BK400" s="1509" t="s">
        <v>1890</v>
      </c>
      <c r="BL400" s="1509" t="s">
        <v>1890</v>
      </c>
      <c r="BM400" s="1509" t="s">
        <v>1890</v>
      </c>
      <c r="BN400" s="1509">
        <v>3.9897597392824245E-2</v>
      </c>
      <c r="BO400" s="1509" t="s">
        <v>1890</v>
      </c>
      <c r="BP400" s="1509" t="s">
        <v>1890</v>
      </c>
      <c r="BQ400" s="1509" t="s">
        <v>1890</v>
      </c>
      <c r="BR400" s="1509" t="s">
        <v>1890</v>
      </c>
      <c r="BS400" s="1509" t="s">
        <v>1890</v>
      </c>
      <c r="BT400" s="1509" t="s">
        <v>1890</v>
      </c>
      <c r="BU400" s="1509" t="s">
        <v>1890</v>
      </c>
      <c r="BV400" s="1509" t="s">
        <v>1890</v>
      </c>
      <c r="BW400" s="1509" t="s">
        <v>1890</v>
      </c>
      <c r="BX400" s="1509">
        <v>0.15047890364362546</v>
      </c>
      <c r="BY400" s="1509" t="s">
        <v>1890</v>
      </c>
      <c r="BZ400" s="1509" t="s">
        <v>1890</v>
      </c>
      <c r="CA400" s="1509" t="s">
        <v>1890</v>
      </c>
      <c r="CB400" s="1509" t="s">
        <v>1890</v>
      </c>
      <c r="CC400" s="1509" t="s">
        <v>1890</v>
      </c>
      <c r="CD400" s="1509" t="s">
        <v>1890</v>
      </c>
      <c r="CE400" s="1509" t="s">
        <v>1890</v>
      </c>
      <c r="CF400" s="1509" t="s">
        <v>1890</v>
      </c>
      <c r="CG400" s="1509" t="s">
        <v>1890</v>
      </c>
      <c r="CH400" s="1509">
        <v>3.9897597392824245E-2</v>
      </c>
      <c r="CI400" s="1509" t="s">
        <v>1890</v>
      </c>
      <c r="CJ400" s="1509" t="s">
        <v>1890</v>
      </c>
      <c r="CK400" s="1509" t="s">
        <v>1890</v>
      </c>
      <c r="CL400" s="1509" t="s">
        <v>1890</v>
      </c>
      <c r="CM400" s="1509" t="s">
        <v>1890</v>
      </c>
      <c r="CN400" s="1509" t="s">
        <v>1890</v>
      </c>
      <c r="CO400" s="1509" t="s">
        <v>1890</v>
      </c>
      <c r="CP400" s="1510" t="s">
        <v>1890</v>
      </c>
      <c r="CQ400" s="1508" t="s">
        <v>1890</v>
      </c>
      <c r="CR400" s="1508" t="s">
        <v>1890</v>
      </c>
      <c r="CS400" s="1508" t="s">
        <v>1890</v>
      </c>
      <c r="CT400" s="1508" t="s">
        <v>1890</v>
      </c>
      <c r="CU400" s="1508" t="s">
        <v>1890</v>
      </c>
      <c r="CV400" s="1508" t="s">
        <v>1890</v>
      </c>
      <c r="CW400" s="1508" t="s">
        <v>1890</v>
      </c>
      <c r="CX400" s="1508" t="s">
        <v>1890</v>
      </c>
      <c r="CY400" s="1508" t="s">
        <v>1890</v>
      </c>
      <c r="CZ400" s="1508" t="s">
        <v>1890</v>
      </c>
      <c r="DA400" s="1508" t="s">
        <v>1890</v>
      </c>
      <c r="DB400" s="1508" t="s">
        <v>1890</v>
      </c>
      <c r="DC400" s="1508" t="s">
        <v>1890</v>
      </c>
      <c r="DD400" s="1508" t="s">
        <v>1890</v>
      </c>
      <c r="DE400" s="1508" t="s">
        <v>1890</v>
      </c>
      <c r="DF400" s="1508" t="s">
        <v>1890</v>
      </c>
      <c r="DG400" s="1508" t="s">
        <v>1890</v>
      </c>
      <c r="DH400" s="1508" t="s">
        <v>1890</v>
      </c>
      <c r="DI400" s="1508" t="s">
        <v>1890</v>
      </c>
      <c r="DJ400" s="1508" t="s">
        <v>1890</v>
      </c>
      <c r="DK400" s="1508" t="s">
        <v>1890</v>
      </c>
      <c r="DL400" s="1508" t="s">
        <v>1890</v>
      </c>
      <c r="DM400" s="1508" t="s">
        <v>1890</v>
      </c>
      <c r="DN400" s="1508" t="s">
        <v>1890</v>
      </c>
      <c r="DO400" s="1508" t="s">
        <v>1890</v>
      </c>
      <c r="DP400" s="1508" t="s">
        <v>1890</v>
      </c>
      <c r="DQ400" s="1508" t="s">
        <v>1890</v>
      </c>
      <c r="DR400" s="1508" t="s">
        <v>1890</v>
      </c>
      <c r="DS400" s="1508" t="s">
        <v>1890</v>
      </c>
      <c r="DT400" s="1233" t="s">
        <v>1890</v>
      </c>
      <c r="DU400" s="1233" t="s">
        <v>1890</v>
      </c>
      <c r="DV400" s="1233" t="s">
        <v>1890</v>
      </c>
      <c r="DW400" s="1233" t="s">
        <v>1890</v>
      </c>
      <c r="DX400" s="1233" t="s">
        <v>1890</v>
      </c>
      <c r="DY400" s="1233" t="s">
        <v>1890</v>
      </c>
    </row>
    <row r="401" spans="2:129" ht="14.4" thickBot="1" x14ac:dyDescent="0.3">
      <c r="B401" s="1668"/>
      <c r="C401" s="1505" t="s">
        <v>2006</v>
      </c>
      <c r="D401" s="1439" t="s">
        <v>1735</v>
      </c>
      <c r="E401" s="1267" t="s">
        <v>819</v>
      </c>
      <c r="F401" s="1438" t="s">
        <v>1890</v>
      </c>
      <c r="G401" s="1438" t="s">
        <v>1890</v>
      </c>
      <c r="H401" s="1439" t="s">
        <v>84</v>
      </c>
      <c r="I401" s="1476" t="s">
        <v>1890</v>
      </c>
      <c r="J401" s="1477" t="s">
        <v>1890</v>
      </c>
      <c r="K401" s="1477" t="s">
        <v>1890</v>
      </c>
      <c r="L401" s="1477" t="s">
        <v>1890</v>
      </c>
      <c r="M401" s="1477" t="s">
        <v>1890</v>
      </c>
      <c r="N401" s="1509" t="s">
        <v>1890</v>
      </c>
      <c r="O401" s="1509">
        <v>5.2777775673783587E-3</v>
      </c>
      <c r="P401" s="1509">
        <v>1.5297905992401037E-2</v>
      </c>
      <c r="Q401" s="1509">
        <v>4.7674036836387226E-2</v>
      </c>
      <c r="R401" s="1509">
        <v>4.5383446699204043E-2</v>
      </c>
      <c r="S401" s="1509">
        <v>4.3193258027926104E-2</v>
      </c>
      <c r="T401" s="1509">
        <v>4.1099299790989752E-2</v>
      </c>
      <c r="U401" s="1509">
        <v>3.9097568241427051E-2</v>
      </c>
      <c r="V401" s="1509">
        <v>3.718422037271743E-2</v>
      </c>
      <c r="W401" s="1509">
        <v>3.5355567625940422E-2</v>
      </c>
      <c r="X401" s="1509">
        <v>3.3608069838716656E-2</v>
      </c>
      <c r="Y401" s="1509">
        <v>3.1938329426780612E-2</v>
      </c>
      <c r="Z401" s="1509">
        <v>3.1686787144033446E-2</v>
      </c>
      <c r="AA401" s="1509">
        <v>3.1415734286791869E-2</v>
      </c>
      <c r="AB401" s="1509">
        <v>2.9872418469475151E-2</v>
      </c>
      <c r="AC401" s="1509">
        <v>2.8397556017663597E-2</v>
      </c>
      <c r="AD401" s="1509">
        <v>2.6988282094880627E-2</v>
      </c>
      <c r="AE401" s="1509">
        <v>2.5641847341818291E-2</v>
      </c>
      <c r="AF401" s="1509">
        <v>2.4355613342372739E-2</v>
      </c>
      <c r="AG401" s="1509">
        <v>2.3127048264270603E-2</v>
      </c>
      <c r="AH401" s="1509">
        <v>2.1953722667663104E-2</v>
      </c>
      <c r="AI401" s="1509">
        <v>2.0833305475312865E-2</v>
      </c>
      <c r="AJ401" s="1509">
        <v>2.1829756705188497E-2</v>
      </c>
      <c r="AK401" s="1509">
        <v>2.2734991159119058E-2</v>
      </c>
      <c r="AL401" s="1509">
        <v>2.1625221953592406E-2</v>
      </c>
      <c r="AM401" s="1509">
        <v>2.0564510989584093E-2</v>
      </c>
      <c r="AN401" s="1509">
        <v>1.955080939564206E-2</v>
      </c>
      <c r="AO401" s="1509">
        <v>1.8582150770748419E-2</v>
      </c>
      <c r="AP401" s="1509">
        <v>1.765664794959711E-2</v>
      </c>
      <c r="AQ401" s="1509">
        <v>1.6772489892335967E-2</v>
      </c>
      <c r="AR401" s="1509">
        <v>1.5927938694054327E-2</v>
      </c>
      <c r="AS401" s="1509">
        <v>1.5194731208063868E-2</v>
      </c>
      <c r="AT401" s="1509">
        <v>1.5172593257676023E-2</v>
      </c>
      <c r="AU401" s="1509">
        <v>1.5138854654301761E-2</v>
      </c>
      <c r="AV401" s="1509">
        <v>1.4451481441609203E-2</v>
      </c>
      <c r="AW401" s="1509">
        <v>1.3791306546718068E-2</v>
      </c>
      <c r="AX401" s="1509">
        <v>1.3157328725261585E-2</v>
      </c>
      <c r="AY401" s="1509">
        <v>1.254858198446677E-2</v>
      </c>
      <c r="AZ401" s="1509">
        <v>1.1964134379055481E-2</v>
      </c>
      <c r="BA401" s="1509">
        <v>1.140308684738196E-2</v>
      </c>
      <c r="BB401" s="1509">
        <v>1.0864572086484456E-2</v>
      </c>
      <c r="BC401" s="1509">
        <v>1.0347753464771434E-2</v>
      </c>
      <c r="BD401" s="1509">
        <v>1.0952354638770758E-2</v>
      </c>
      <c r="BE401" s="1509">
        <v>1.1512957951829893E-2</v>
      </c>
      <c r="BF401" s="1509">
        <v>1.0994257775787062E-2</v>
      </c>
      <c r="BG401" s="1509">
        <v>1.0496006283619063E-2</v>
      </c>
      <c r="BH401" s="1509">
        <v>1.0017452322055049E-2</v>
      </c>
      <c r="BI401" s="1509">
        <v>9.5578711469642193E-3</v>
      </c>
      <c r="BJ401" s="1509">
        <v>9.1165635221898793E-3</v>
      </c>
      <c r="BK401" s="1509">
        <v>8.6928548484748163E-3</v>
      </c>
      <c r="BL401" s="1509">
        <v>8.2860943214895285E-3</v>
      </c>
      <c r="BM401" s="1509">
        <v>7.8956541180069863E-3</v>
      </c>
      <c r="BN401" s="1509">
        <v>7.8984638660942186E-3</v>
      </c>
      <c r="BO401" s="1509">
        <v>7.8944117693911797E-3</v>
      </c>
      <c r="BP401" s="1509">
        <v>7.5280319747911897E-3</v>
      </c>
      <c r="BQ401" s="1509">
        <v>7.1762975762830351E-3</v>
      </c>
      <c r="BR401" s="1509">
        <v>6.8386662572833112E-3</v>
      </c>
      <c r="BS401" s="1509">
        <v>6.5146148682444947E-3</v>
      </c>
      <c r="BT401" s="1509">
        <v>6.2036387701954439E-3</v>
      </c>
      <c r="BU401" s="1509">
        <v>5.9052512002621569E-3</v>
      </c>
      <c r="BV401" s="1509">
        <v>5.6189826584452799E-3</v>
      </c>
      <c r="BW401" s="1509">
        <v>5.3443803149543969E-3</v>
      </c>
      <c r="BX401" s="1509">
        <v>6.140539596450667E-3</v>
      </c>
      <c r="BY401" s="1509">
        <v>6.8857868354547814E-3</v>
      </c>
      <c r="BZ401" s="1509">
        <v>6.5837016924849712E-3</v>
      </c>
      <c r="CA401" s="1509">
        <v>6.2933722792574819E-3</v>
      </c>
      <c r="CB401" s="1509">
        <v>6.0143700657794685E-3</v>
      </c>
      <c r="CC401" s="1509">
        <v>5.7462815121578142E-3</v>
      </c>
      <c r="CD401" s="1509">
        <v>5.4887075589269739E-3</v>
      </c>
      <c r="CE401" s="1509">
        <v>5.2412631343498484E-3</v>
      </c>
      <c r="CF401" s="1509">
        <v>5.0035766781352745E-3</v>
      </c>
      <c r="CG401" s="1509">
        <v>4.7752896810338563E-3</v>
      </c>
      <c r="CH401" s="1509">
        <v>4.7650883578294403E-3</v>
      </c>
      <c r="CI401" s="1509">
        <v>4.7514302347957315E-3</v>
      </c>
      <c r="CJ401" s="1509">
        <v>4.5374925137256208E-3</v>
      </c>
      <c r="CK401" s="1509">
        <v>4.3319863733424892E-3</v>
      </c>
      <c r="CL401" s="1509">
        <v>4.154770935694916E-3</v>
      </c>
      <c r="CM401" s="1509">
        <v>3.9836231241709343E-3</v>
      </c>
      <c r="CN401" s="1509">
        <v>3.8183523796364075E-3</v>
      </c>
      <c r="CO401" s="1509">
        <v>3.6587738289910292E-3</v>
      </c>
      <c r="CP401" s="1510">
        <v>3.5047081211614065E-3</v>
      </c>
      <c r="CQ401" s="1508" t="s">
        <v>1890</v>
      </c>
      <c r="CR401" s="1508" t="s">
        <v>1890</v>
      </c>
      <c r="CS401" s="1508" t="s">
        <v>1890</v>
      </c>
      <c r="CT401" s="1508" t="s">
        <v>1890</v>
      </c>
      <c r="CU401" s="1508" t="s">
        <v>1890</v>
      </c>
      <c r="CV401" s="1508" t="s">
        <v>1890</v>
      </c>
      <c r="CW401" s="1508" t="s">
        <v>1890</v>
      </c>
      <c r="CX401" s="1508" t="s">
        <v>1890</v>
      </c>
      <c r="CY401" s="1508" t="s">
        <v>1890</v>
      </c>
      <c r="CZ401" s="1508" t="s">
        <v>1890</v>
      </c>
      <c r="DA401" s="1508" t="s">
        <v>1890</v>
      </c>
      <c r="DB401" s="1508" t="s">
        <v>1890</v>
      </c>
      <c r="DC401" s="1508" t="s">
        <v>1890</v>
      </c>
      <c r="DD401" s="1508" t="s">
        <v>1890</v>
      </c>
      <c r="DE401" s="1508" t="s">
        <v>1890</v>
      </c>
      <c r="DF401" s="1508" t="s">
        <v>1890</v>
      </c>
      <c r="DG401" s="1508" t="s">
        <v>1890</v>
      </c>
      <c r="DH401" s="1508" t="s">
        <v>1890</v>
      </c>
      <c r="DI401" s="1508" t="s">
        <v>1890</v>
      </c>
      <c r="DJ401" s="1508" t="s">
        <v>1890</v>
      </c>
      <c r="DK401" s="1508" t="s">
        <v>1890</v>
      </c>
      <c r="DL401" s="1508" t="s">
        <v>1890</v>
      </c>
      <c r="DM401" s="1508" t="s">
        <v>1890</v>
      </c>
      <c r="DN401" s="1508" t="s">
        <v>1890</v>
      </c>
      <c r="DO401" s="1508" t="s">
        <v>1890</v>
      </c>
      <c r="DP401" s="1508" t="s">
        <v>1890</v>
      </c>
      <c r="DQ401" s="1508" t="s">
        <v>1890</v>
      </c>
      <c r="DR401" s="1508" t="s">
        <v>1890</v>
      </c>
      <c r="DS401" s="1508" t="s">
        <v>1890</v>
      </c>
      <c r="DT401" s="1233" t="s">
        <v>1890</v>
      </c>
      <c r="DU401" s="1233" t="s">
        <v>1890</v>
      </c>
      <c r="DV401" s="1233" t="s">
        <v>1890</v>
      </c>
      <c r="DW401" s="1233" t="s">
        <v>1890</v>
      </c>
      <c r="DX401" s="1233" t="s">
        <v>1890</v>
      </c>
      <c r="DY401" s="1233" t="s">
        <v>1890</v>
      </c>
    </row>
    <row r="402" spans="2:129" ht="14.4" thickBot="1" x14ac:dyDescent="0.3">
      <c r="B402" s="1668"/>
      <c r="C402" s="1505" t="s">
        <v>2006</v>
      </c>
      <c r="D402" s="1439" t="s">
        <v>1735</v>
      </c>
      <c r="E402" s="1267" t="s">
        <v>820</v>
      </c>
      <c r="F402" s="1438" t="s">
        <v>1890</v>
      </c>
      <c r="G402" s="1438" t="s">
        <v>1890</v>
      </c>
      <c r="H402" s="1439" t="s">
        <v>84</v>
      </c>
      <c r="I402" s="1655">
        <f>IF(SUM(N401:CP401)&lt;&gt;0,SUM(N401:CP401),"")</f>
        <v>1.2187846587183149</v>
      </c>
      <c r="J402" s="1656"/>
      <c r="K402" s="1656"/>
      <c r="L402" s="1656"/>
      <c r="M402" s="1657"/>
      <c r="N402" s="1509" t="s">
        <v>1890</v>
      </c>
      <c r="O402" s="1509" t="s">
        <v>1890</v>
      </c>
      <c r="P402" s="1509" t="s">
        <v>1890</v>
      </c>
      <c r="Q402" s="1509" t="s">
        <v>1890</v>
      </c>
      <c r="R402" s="1509" t="s">
        <v>1890</v>
      </c>
      <c r="S402" s="1509" t="s">
        <v>1890</v>
      </c>
      <c r="T402" s="1509" t="s">
        <v>1890</v>
      </c>
      <c r="U402" s="1509" t="s">
        <v>1890</v>
      </c>
      <c r="V402" s="1509" t="s">
        <v>1890</v>
      </c>
      <c r="W402" s="1509" t="s">
        <v>1890</v>
      </c>
      <c r="X402" s="1509" t="s">
        <v>1890</v>
      </c>
      <c r="Y402" s="1509" t="s">
        <v>1890</v>
      </c>
      <c r="Z402" s="1509" t="s">
        <v>1890</v>
      </c>
      <c r="AA402" s="1509" t="s">
        <v>1890</v>
      </c>
      <c r="AB402" s="1509" t="s">
        <v>1890</v>
      </c>
      <c r="AC402" s="1509" t="s">
        <v>1890</v>
      </c>
      <c r="AD402" s="1509" t="s">
        <v>1890</v>
      </c>
      <c r="AE402" s="1509" t="s">
        <v>1890</v>
      </c>
      <c r="AF402" s="1509" t="s">
        <v>1890</v>
      </c>
      <c r="AG402" s="1509" t="s">
        <v>1890</v>
      </c>
      <c r="AH402" s="1509" t="s">
        <v>1890</v>
      </c>
      <c r="AI402" s="1509" t="s">
        <v>1890</v>
      </c>
      <c r="AJ402" s="1509" t="s">
        <v>1890</v>
      </c>
      <c r="AK402" s="1509" t="s">
        <v>1890</v>
      </c>
      <c r="AL402" s="1509" t="s">
        <v>1890</v>
      </c>
      <c r="AM402" s="1509" t="s">
        <v>1890</v>
      </c>
      <c r="AN402" s="1509" t="s">
        <v>1890</v>
      </c>
      <c r="AO402" s="1509" t="s">
        <v>1890</v>
      </c>
      <c r="AP402" s="1509" t="s">
        <v>1890</v>
      </c>
      <c r="AQ402" s="1509" t="s">
        <v>1890</v>
      </c>
      <c r="AR402" s="1509" t="s">
        <v>1890</v>
      </c>
      <c r="AS402" s="1509" t="s">
        <v>1890</v>
      </c>
      <c r="AT402" s="1509" t="s">
        <v>1890</v>
      </c>
      <c r="AU402" s="1509" t="s">
        <v>1890</v>
      </c>
      <c r="AV402" s="1509" t="s">
        <v>1890</v>
      </c>
      <c r="AW402" s="1509" t="s">
        <v>1890</v>
      </c>
      <c r="AX402" s="1509" t="s">
        <v>1890</v>
      </c>
      <c r="AY402" s="1509" t="s">
        <v>1890</v>
      </c>
      <c r="AZ402" s="1509" t="s">
        <v>1890</v>
      </c>
      <c r="BA402" s="1509" t="s">
        <v>1890</v>
      </c>
      <c r="BB402" s="1509" t="s">
        <v>1890</v>
      </c>
      <c r="BC402" s="1509" t="s">
        <v>1890</v>
      </c>
      <c r="BD402" s="1509" t="s">
        <v>1890</v>
      </c>
      <c r="BE402" s="1509" t="s">
        <v>1890</v>
      </c>
      <c r="BF402" s="1509" t="s">
        <v>1890</v>
      </c>
      <c r="BG402" s="1509" t="s">
        <v>1890</v>
      </c>
      <c r="BH402" s="1509" t="s">
        <v>1890</v>
      </c>
      <c r="BI402" s="1509" t="s">
        <v>1890</v>
      </c>
      <c r="BJ402" s="1509" t="s">
        <v>1890</v>
      </c>
      <c r="BK402" s="1509" t="s">
        <v>1890</v>
      </c>
      <c r="BL402" s="1509" t="s">
        <v>1890</v>
      </c>
      <c r="BM402" s="1509" t="s">
        <v>1890</v>
      </c>
      <c r="BN402" s="1509" t="s">
        <v>1890</v>
      </c>
      <c r="BO402" s="1509" t="s">
        <v>1890</v>
      </c>
      <c r="BP402" s="1509" t="s">
        <v>1890</v>
      </c>
      <c r="BQ402" s="1509" t="s">
        <v>1890</v>
      </c>
      <c r="BR402" s="1509" t="s">
        <v>1890</v>
      </c>
      <c r="BS402" s="1509" t="s">
        <v>1890</v>
      </c>
      <c r="BT402" s="1509" t="s">
        <v>1890</v>
      </c>
      <c r="BU402" s="1509" t="s">
        <v>1890</v>
      </c>
      <c r="BV402" s="1509" t="s">
        <v>1890</v>
      </c>
      <c r="BW402" s="1509" t="s">
        <v>1890</v>
      </c>
      <c r="BX402" s="1509" t="s">
        <v>1890</v>
      </c>
      <c r="BY402" s="1509" t="s">
        <v>1890</v>
      </c>
      <c r="BZ402" s="1509" t="s">
        <v>1890</v>
      </c>
      <c r="CA402" s="1509" t="s">
        <v>1890</v>
      </c>
      <c r="CB402" s="1509" t="s">
        <v>1890</v>
      </c>
      <c r="CC402" s="1509" t="s">
        <v>1890</v>
      </c>
      <c r="CD402" s="1509" t="s">
        <v>1890</v>
      </c>
      <c r="CE402" s="1509" t="s">
        <v>1890</v>
      </c>
      <c r="CF402" s="1509" t="s">
        <v>1890</v>
      </c>
      <c r="CG402" s="1509" t="s">
        <v>1890</v>
      </c>
      <c r="CH402" s="1509" t="s">
        <v>1890</v>
      </c>
      <c r="CI402" s="1509" t="s">
        <v>1890</v>
      </c>
      <c r="CJ402" s="1509" t="s">
        <v>1890</v>
      </c>
      <c r="CK402" s="1509" t="s">
        <v>1890</v>
      </c>
      <c r="CL402" s="1509" t="s">
        <v>1890</v>
      </c>
      <c r="CM402" s="1509" t="s">
        <v>1890</v>
      </c>
      <c r="CN402" s="1509" t="s">
        <v>1890</v>
      </c>
      <c r="CO402" s="1509" t="s">
        <v>1890</v>
      </c>
      <c r="CP402" s="1510" t="s">
        <v>1890</v>
      </c>
      <c r="CQ402" s="1508" t="s">
        <v>1890</v>
      </c>
      <c r="CR402" s="1508" t="s">
        <v>1890</v>
      </c>
      <c r="CS402" s="1508" t="s">
        <v>1890</v>
      </c>
      <c r="CT402" s="1508" t="s">
        <v>1890</v>
      </c>
      <c r="CU402" s="1508" t="s">
        <v>1890</v>
      </c>
      <c r="CV402" s="1508" t="s">
        <v>1890</v>
      </c>
      <c r="CW402" s="1508" t="s">
        <v>1890</v>
      </c>
      <c r="CX402" s="1508" t="s">
        <v>1890</v>
      </c>
      <c r="CY402" s="1508" t="s">
        <v>1890</v>
      </c>
      <c r="CZ402" s="1508" t="s">
        <v>1890</v>
      </c>
      <c r="DA402" s="1508" t="s">
        <v>1890</v>
      </c>
      <c r="DB402" s="1508" t="s">
        <v>1890</v>
      </c>
      <c r="DC402" s="1508" t="s">
        <v>1890</v>
      </c>
      <c r="DD402" s="1508" t="s">
        <v>1890</v>
      </c>
      <c r="DE402" s="1508" t="s">
        <v>1890</v>
      </c>
      <c r="DF402" s="1508" t="s">
        <v>1890</v>
      </c>
      <c r="DG402" s="1508" t="s">
        <v>1890</v>
      </c>
      <c r="DH402" s="1508" t="s">
        <v>1890</v>
      </c>
      <c r="DI402" s="1508" t="s">
        <v>1890</v>
      </c>
      <c r="DJ402" s="1508" t="s">
        <v>1890</v>
      </c>
      <c r="DK402" s="1508" t="s">
        <v>1890</v>
      </c>
      <c r="DL402" s="1508" t="s">
        <v>1890</v>
      </c>
      <c r="DM402" s="1508" t="s">
        <v>1890</v>
      </c>
      <c r="DN402" s="1508" t="s">
        <v>1890</v>
      </c>
      <c r="DO402" s="1508" t="s">
        <v>1890</v>
      </c>
      <c r="DP402" s="1508" t="s">
        <v>1890</v>
      </c>
      <c r="DQ402" s="1508" t="s">
        <v>1890</v>
      </c>
      <c r="DR402" s="1508" t="s">
        <v>1890</v>
      </c>
      <c r="DS402" s="1508" t="s">
        <v>1890</v>
      </c>
      <c r="DT402" s="1233" t="s">
        <v>1890</v>
      </c>
      <c r="DU402" s="1233" t="s">
        <v>1890</v>
      </c>
      <c r="DV402" s="1233" t="s">
        <v>1890</v>
      </c>
      <c r="DW402" s="1233" t="s">
        <v>1890</v>
      </c>
      <c r="DX402" s="1233" t="s">
        <v>1890</v>
      </c>
      <c r="DY402" s="1233" t="s">
        <v>1890</v>
      </c>
    </row>
    <row r="403" spans="2:129" x14ac:dyDescent="0.25">
      <c r="B403" s="1668"/>
      <c r="C403" s="1505" t="s">
        <v>2009</v>
      </c>
      <c r="D403" s="1439" t="s">
        <v>1741</v>
      </c>
      <c r="E403" s="1267" t="s">
        <v>815</v>
      </c>
      <c r="F403" s="1438" t="s">
        <v>1890</v>
      </c>
      <c r="G403" s="1438" t="s">
        <v>1890</v>
      </c>
      <c r="H403" s="1439" t="s">
        <v>84</v>
      </c>
      <c r="I403" s="1476" t="s">
        <v>1890</v>
      </c>
      <c r="J403" s="1477" t="s">
        <v>1890</v>
      </c>
      <c r="K403" s="1477" t="s">
        <v>1890</v>
      </c>
      <c r="L403" s="1477" t="s">
        <v>1890</v>
      </c>
      <c r="M403" s="1477" t="s">
        <v>1890</v>
      </c>
      <c r="N403" s="1509" t="s">
        <v>1890</v>
      </c>
      <c r="O403" s="1509">
        <v>1.6524000000000001</v>
      </c>
      <c r="P403" s="1509">
        <v>1.6524000000000001</v>
      </c>
      <c r="Q403" s="1509">
        <v>1.6524000000000001</v>
      </c>
      <c r="R403" s="1509">
        <v>1.6524000000000001</v>
      </c>
      <c r="S403" s="1509">
        <v>1.6524000000000001</v>
      </c>
      <c r="T403" s="1509" t="s">
        <v>1890</v>
      </c>
      <c r="U403" s="1509" t="s">
        <v>1890</v>
      </c>
      <c r="V403" s="1509" t="s">
        <v>1890</v>
      </c>
      <c r="W403" s="1509" t="s">
        <v>1890</v>
      </c>
      <c r="X403" s="1509" t="s">
        <v>1890</v>
      </c>
      <c r="Y403" s="1509" t="s">
        <v>1890</v>
      </c>
      <c r="Z403" s="1509" t="s">
        <v>1890</v>
      </c>
      <c r="AA403" s="1509" t="s">
        <v>1890</v>
      </c>
      <c r="AB403" s="1509" t="s">
        <v>1890</v>
      </c>
      <c r="AC403" s="1509" t="s">
        <v>1890</v>
      </c>
      <c r="AD403" s="1509" t="s">
        <v>1890</v>
      </c>
      <c r="AE403" s="1509" t="s">
        <v>1890</v>
      </c>
      <c r="AF403" s="1509" t="s">
        <v>1890</v>
      </c>
      <c r="AG403" s="1509" t="s">
        <v>1890</v>
      </c>
      <c r="AH403" s="1509" t="s">
        <v>1890</v>
      </c>
      <c r="AI403" s="1509" t="s">
        <v>1890</v>
      </c>
      <c r="AJ403" s="1509" t="s">
        <v>1890</v>
      </c>
      <c r="AK403" s="1509" t="s">
        <v>1890</v>
      </c>
      <c r="AL403" s="1509" t="s">
        <v>1890</v>
      </c>
      <c r="AM403" s="1509" t="s">
        <v>1890</v>
      </c>
      <c r="AN403" s="1509" t="s">
        <v>1890</v>
      </c>
      <c r="AO403" s="1509" t="s">
        <v>1890</v>
      </c>
      <c r="AP403" s="1509" t="s">
        <v>1890</v>
      </c>
      <c r="AQ403" s="1509" t="s">
        <v>1890</v>
      </c>
      <c r="AR403" s="1509">
        <v>1.5</v>
      </c>
      <c r="AS403" s="1509" t="s">
        <v>1890</v>
      </c>
      <c r="AT403" s="1509" t="s">
        <v>1890</v>
      </c>
      <c r="AU403" s="1509" t="s">
        <v>1890</v>
      </c>
      <c r="AV403" s="1509" t="s">
        <v>1890</v>
      </c>
      <c r="AW403" s="1509" t="s">
        <v>1890</v>
      </c>
      <c r="AX403" s="1509" t="s">
        <v>1890</v>
      </c>
      <c r="AY403" s="1509" t="s">
        <v>1890</v>
      </c>
      <c r="AZ403" s="1509" t="s">
        <v>1890</v>
      </c>
      <c r="BA403" s="1509" t="s">
        <v>1890</v>
      </c>
      <c r="BB403" s="1509" t="s">
        <v>1890</v>
      </c>
      <c r="BC403" s="1509" t="s">
        <v>1890</v>
      </c>
      <c r="BD403" s="1509" t="s">
        <v>1890</v>
      </c>
      <c r="BE403" s="1509" t="s">
        <v>1890</v>
      </c>
      <c r="BF403" s="1509" t="s">
        <v>1890</v>
      </c>
      <c r="BG403" s="1509" t="s">
        <v>1890</v>
      </c>
      <c r="BH403" s="1509" t="s">
        <v>1890</v>
      </c>
      <c r="BI403" s="1509" t="s">
        <v>1890</v>
      </c>
      <c r="BJ403" s="1509" t="s">
        <v>1890</v>
      </c>
      <c r="BK403" s="1509" t="s">
        <v>1890</v>
      </c>
      <c r="BL403" s="1509" t="s">
        <v>1890</v>
      </c>
      <c r="BM403" s="1509" t="s">
        <v>1890</v>
      </c>
      <c r="BN403" s="1509" t="s">
        <v>1890</v>
      </c>
      <c r="BO403" s="1509" t="s">
        <v>1890</v>
      </c>
      <c r="BP403" s="1509" t="s">
        <v>1890</v>
      </c>
      <c r="BQ403" s="1509">
        <v>1.5</v>
      </c>
      <c r="BR403" s="1509" t="s">
        <v>1890</v>
      </c>
      <c r="BS403" s="1509" t="s">
        <v>1890</v>
      </c>
      <c r="BT403" s="1509" t="s">
        <v>1890</v>
      </c>
      <c r="BU403" s="1509" t="s">
        <v>1890</v>
      </c>
      <c r="BV403" s="1509" t="s">
        <v>1890</v>
      </c>
      <c r="BW403" s="1509" t="s">
        <v>1890</v>
      </c>
      <c r="BX403" s="1509" t="s">
        <v>1890</v>
      </c>
      <c r="BY403" s="1509" t="s">
        <v>1890</v>
      </c>
      <c r="BZ403" s="1509" t="s">
        <v>1890</v>
      </c>
      <c r="CA403" s="1509">
        <v>5.3</v>
      </c>
      <c r="CB403" s="1509" t="s">
        <v>1890</v>
      </c>
      <c r="CC403" s="1509" t="s">
        <v>1890</v>
      </c>
      <c r="CD403" s="1509" t="s">
        <v>1890</v>
      </c>
      <c r="CE403" s="1509" t="s">
        <v>1890</v>
      </c>
      <c r="CF403" s="1509" t="s">
        <v>1890</v>
      </c>
      <c r="CG403" s="1509" t="s">
        <v>1890</v>
      </c>
      <c r="CH403" s="1509" t="s">
        <v>1890</v>
      </c>
      <c r="CI403" s="1509" t="s">
        <v>1890</v>
      </c>
      <c r="CJ403" s="1509" t="s">
        <v>1890</v>
      </c>
      <c r="CK403" s="1509" t="s">
        <v>1890</v>
      </c>
      <c r="CL403" s="1509" t="s">
        <v>1890</v>
      </c>
      <c r="CM403" s="1509" t="s">
        <v>1890</v>
      </c>
      <c r="CN403" s="1509" t="s">
        <v>1890</v>
      </c>
      <c r="CO403" s="1509" t="s">
        <v>1890</v>
      </c>
      <c r="CP403" s="1510">
        <v>1.5</v>
      </c>
      <c r="CQ403" s="1508" t="s">
        <v>1890</v>
      </c>
      <c r="CR403" s="1508" t="s">
        <v>1890</v>
      </c>
      <c r="CS403" s="1508" t="s">
        <v>1890</v>
      </c>
      <c r="CT403" s="1508" t="s">
        <v>1890</v>
      </c>
      <c r="CU403" s="1508" t="s">
        <v>1890</v>
      </c>
      <c r="CV403" s="1508" t="s">
        <v>1890</v>
      </c>
      <c r="CW403" s="1508" t="s">
        <v>1890</v>
      </c>
      <c r="CX403" s="1508" t="s">
        <v>1890</v>
      </c>
      <c r="CY403" s="1508" t="s">
        <v>1890</v>
      </c>
      <c r="CZ403" s="1508" t="s">
        <v>1890</v>
      </c>
      <c r="DA403" s="1508" t="s">
        <v>1890</v>
      </c>
      <c r="DB403" s="1508" t="s">
        <v>1890</v>
      </c>
      <c r="DC403" s="1508" t="s">
        <v>1890</v>
      </c>
      <c r="DD403" s="1508" t="s">
        <v>1890</v>
      </c>
      <c r="DE403" s="1508" t="s">
        <v>1890</v>
      </c>
      <c r="DF403" s="1508" t="s">
        <v>1890</v>
      </c>
      <c r="DG403" s="1508" t="s">
        <v>1890</v>
      </c>
      <c r="DH403" s="1508" t="s">
        <v>1890</v>
      </c>
      <c r="DI403" s="1508" t="s">
        <v>1890</v>
      </c>
      <c r="DJ403" s="1508" t="s">
        <v>1890</v>
      </c>
      <c r="DK403" s="1508" t="s">
        <v>1890</v>
      </c>
      <c r="DL403" s="1508" t="s">
        <v>1890</v>
      </c>
      <c r="DM403" s="1508" t="s">
        <v>1890</v>
      </c>
      <c r="DN403" s="1508" t="s">
        <v>1890</v>
      </c>
      <c r="DO403" s="1508" t="s">
        <v>1890</v>
      </c>
      <c r="DP403" s="1508" t="s">
        <v>1890</v>
      </c>
      <c r="DQ403" s="1508" t="s">
        <v>1890</v>
      </c>
      <c r="DR403" s="1508" t="s">
        <v>1890</v>
      </c>
      <c r="DS403" s="1508" t="s">
        <v>1890</v>
      </c>
      <c r="DT403" s="1233" t="s">
        <v>1890</v>
      </c>
      <c r="DU403" s="1233" t="s">
        <v>1890</v>
      </c>
      <c r="DV403" s="1233" t="s">
        <v>1890</v>
      </c>
      <c r="DW403" s="1233" t="s">
        <v>1890</v>
      </c>
      <c r="DX403" s="1233" t="s">
        <v>1890</v>
      </c>
      <c r="DY403" s="1233" t="s">
        <v>1890</v>
      </c>
    </row>
    <row r="404" spans="2:129" x14ac:dyDescent="0.25">
      <c r="B404" s="1668"/>
      <c r="C404" s="1505" t="s">
        <v>2009</v>
      </c>
      <c r="D404" s="1439" t="s">
        <v>1741</v>
      </c>
      <c r="E404" s="1267" t="s">
        <v>812</v>
      </c>
      <c r="F404" s="1438" t="s">
        <v>1890</v>
      </c>
      <c r="G404" s="1438" t="s">
        <v>1890</v>
      </c>
      <c r="H404" s="1439" t="s">
        <v>84</v>
      </c>
      <c r="I404" s="1476" t="s">
        <v>1890</v>
      </c>
      <c r="J404" s="1477" t="s">
        <v>1890</v>
      </c>
      <c r="K404" s="1477" t="s">
        <v>1890</v>
      </c>
      <c r="L404" s="1477" t="s">
        <v>1890</v>
      </c>
      <c r="M404" s="1477" t="s">
        <v>1890</v>
      </c>
      <c r="N404" s="1509" t="s">
        <v>1890</v>
      </c>
      <c r="O404" s="1509" t="s">
        <v>1890</v>
      </c>
      <c r="P404" s="1509" t="s">
        <v>1890</v>
      </c>
      <c r="Q404" s="1509" t="s">
        <v>1890</v>
      </c>
      <c r="R404" s="1509" t="s">
        <v>1890</v>
      </c>
      <c r="S404" s="1509" t="s">
        <v>1890</v>
      </c>
      <c r="T404" s="1509">
        <v>1.2848619357415061</v>
      </c>
      <c r="U404" s="1509">
        <v>1.2848619357415061</v>
      </c>
      <c r="V404" s="1509">
        <v>1.2848619357415061</v>
      </c>
      <c r="W404" s="1509">
        <v>1.2848619357415061</v>
      </c>
      <c r="X404" s="1509">
        <v>1.2848619357415061</v>
      </c>
      <c r="Y404" s="1509">
        <v>1.2848619357415061</v>
      </c>
      <c r="Z404" s="1509">
        <v>1.2848619357415061</v>
      </c>
      <c r="AA404" s="1509">
        <v>1.2848619357415061</v>
      </c>
      <c r="AB404" s="1509">
        <v>1.2848619357415061</v>
      </c>
      <c r="AC404" s="1509">
        <v>1.2848619357415061</v>
      </c>
      <c r="AD404" s="1509">
        <v>1.2848619357415061</v>
      </c>
      <c r="AE404" s="1509">
        <v>1.2848619357415061</v>
      </c>
      <c r="AF404" s="1509">
        <v>1.2848619357415061</v>
      </c>
      <c r="AG404" s="1509">
        <v>1.2848619357415061</v>
      </c>
      <c r="AH404" s="1509">
        <v>1.2848619357415061</v>
      </c>
      <c r="AI404" s="1509">
        <v>1.2848619357415061</v>
      </c>
      <c r="AJ404" s="1509">
        <v>1.2848619357415061</v>
      </c>
      <c r="AK404" s="1509">
        <v>1.2848619357415061</v>
      </c>
      <c r="AL404" s="1509">
        <v>1.2848619357415061</v>
      </c>
      <c r="AM404" s="1509">
        <v>1.2848619357415061</v>
      </c>
      <c r="AN404" s="1509">
        <v>1.2848619357415061</v>
      </c>
      <c r="AO404" s="1509">
        <v>1.2848619357415061</v>
      </c>
      <c r="AP404" s="1509">
        <v>1.2848619357415061</v>
      </c>
      <c r="AQ404" s="1509">
        <v>1.2848619357415061</v>
      </c>
      <c r="AR404" s="1509">
        <v>1.2848619357415061</v>
      </c>
      <c r="AS404" s="1509">
        <v>1.2848619357415061</v>
      </c>
      <c r="AT404" s="1509">
        <v>1.2848619357415061</v>
      </c>
      <c r="AU404" s="1509">
        <v>1.2848619357415061</v>
      </c>
      <c r="AV404" s="1509">
        <v>1.2848619357415061</v>
      </c>
      <c r="AW404" s="1509">
        <v>1.2848619357415061</v>
      </c>
      <c r="AX404" s="1509">
        <v>1.2848619357415061</v>
      </c>
      <c r="AY404" s="1509">
        <v>1.2848619357415061</v>
      </c>
      <c r="AZ404" s="1509">
        <v>1.2848619357415061</v>
      </c>
      <c r="BA404" s="1509">
        <v>1.2848619357415061</v>
      </c>
      <c r="BB404" s="1509">
        <v>1.2848619357415061</v>
      </c>
      <c r="BC404" s="1509">
        <v>1.2848619357415061</v>
      </c>
      <c r="BD404" s="1509">
        <v>1.2848619357415061</v>
      </c>
      <c r="BE404" s="1509">
        <v>1.2848619357415061</v>
      </c>
      <c r="BF404" s="1509">
        <v>1.2848619357415061</v>
      </c>
      <c r="BG404" s="1509">
        <v>1.2848619357415061</v>
      </c>
      <c r="BH404" s="1509">
        <v>1.2848619357415061</v>
      </c>
      <c r="BI404" s="1509">
        <v>1.2848619357415061</v>
      </c>
      <c r="BJ404" s="1509">
        <v>1.2848619357415061</v>
      </c>
      <c r="BK404" s="1509">
        <v>1.2848619357415061</v>
      </c>
      <c r="BL404" s="1509">
        <v>1.2848619357415061</v>
      </c>
      <c r="BM404" s="1509">
        <v>1.2848619357415061</v>
      </c>
      <c r="BN404" s="1509">
        <v>1.2848619357415061</v>
      </c>
      <c r="BO404" s="1509">
        <v>1.2848619357415061</v>
      </c>
      <c r="BP404" s="1509">
        <v>1.2848619357415061</v>
      </c>
      <c r="BQ404" s="1509">
        <v>1.2848619357415061</v>
      </c>
      <c r="BR404" s="1509">
        <v>1.2848619357415061</v>
      </c>
      <c r="BS404" s="1509">
        <v>1.2848619357415061</v>
      </c>
      <c r="BT404" s="1509">
        <v>1.2848619357415061</v>
      </c>
      <c r="BU404" s="1509">
        <v>1.2848619357415061</v>
      </c>
      <c r="BV404" s="1509">
        <v>1.2848619357415061</v>
      </c>
      <c r="BW404" s="1509">
        <v>1.2848619357415061</v>
      </c>
      <c r="BX404" s="1509">
        <v>1.2848619357415061</v>
      </c>
      <c r="BY404" s="1509">
        <v>1.2848619357415061</v>
      </c>
      <c r="BZ404" s="1509">
        <v>1.2848619357415061</v>
      </c>
      <c r="CA404" s="1509">
        <v>1.2848619357415061</v>
      </c>
      <c r="CB404" s="1509">
        <v>1.2848619357415061</v>
      </c>
      <c r="CC404" s="1509">
        <v>1.2848619357415061</v>
      </c>
      <c r="CD404" s="1509">
        <v>1.2848619357415061</v>
      </c>
      <c r="CE404" s="1509">
        <v>1.2848619357415061</v>
      </c>
      <c r="CF404" s="1509">
        <v>1.2848619357415061</v>
      </c>
      <c r="CG404" s="1509">
        <v>1.2848619357415061</v>
      </c>
      <c r="CH404" s="1509">
        <v>1.2848619357415061</v>
      </c>
      <c r="CI404" s="1509">
        <v>1.2848619357415061</v>
      </c>
      <c r="CJ404" s="1509">
        <v>1.2848619357415061</v>
      </c>
      <c r="CK404" s="1509">
        <v>1.2848619357415061</v>
      </c>
      <c r="CL404" s="1509">
        <v>1.2848619357415061</v>
      </c>
      <c r="CM404" s="1509">
        <v>1.2848619357415061</v>
      </c>
      <c r="CN404" s="1509">
        <v>1.2848619357415061</v>
      </c>
      <c r="CO404" s="1509">
        <v>1.2848619357415061</v>
      </c>
      <c r="CP404" s="1510">
        <v>1.2848619357415061</v>
      </c>
      <c r="CQ404" s="1508" t="s">
        <v>1890</v>
      </c>
      <c r="CR404" s="1508" t="s">
        <v>1890</v>
      </c>
      <c r="CS404" s="1508" t="s">
        <v>1890</v>
      </c>
      <c r="CT404" s="1508" t="s">
        <v>1890</v>
      </c>
      <c r="CU404" s="1508" t="s">
        <v>1890</v>
      </c>
      <c r="CV404" s="1508" t="s">
        <v>1890</v>
      </c>
      <c r="CW404" s="1508" t="s">
        <v>1890</v>
      </c>
      <c r="CX404" s="1508" t="s">
        <v>1890</v>
      </c>
      <c r="CY404" s="1508" t="s">
        <v>1890</v>
      </c>
      <c r="CZ404" s="1508" t="s">
        <v>1890</v>
      </c>
      <c r="DA404" s="1508" t="s">
        <v>1890</v>
      </c>
      <c r="DB404" s="1508" t="s">
        <v>1890</v>
      </c>
      <c r="DC404" s="1508" t="s">
        <v>1890</v>
      </c>
      <c r="DD404" s="1508" t="s">
        <v>1890</v>
      </c>
      <c r="DE404" s="1508" t="s">
        <v>1890</v>
      </c>
      <c r="DF404" s="1508" t="s">
        <v>1890</v>
      </c>
      <c r="DG404" s="1508" t="s">
        <v>1890</v>
      </c>
      <c r="DH404" s="1508" t="s">
        <v>1890</v>
      </c>
      <c r="DI404" s="1508" t="s">
        <v>1890</v>
      </c>
      <c r="DJ404" s="1508" t="s">
        <v>1890</v>
      </c>
      <c r="DK404" s="1508" t="s">
        <v>1890</v>
      </c>
      <c r="DL404" s="1508" t="s">
        <v>1890</v>
      </c>
      <c r="DM404" s="1508" t="s">
        <v>1890</v>
      </c>
      <c r="DN404" s="1508" t="s">
        <v>1890</v>
      </c>
      <c r="DO404" s="1508" t="s">
        <v>1890</v>
      </c>
      <c r="DP404" s="1508" t="s">
        <v>1890</v>
      </c>
      <c r="DQ404" s="1508" t="s">
        <v>1890</v>
      </c>
      <c r="DR404" s="1508" t="s">
        <v>1890</v>
      </c>
      <c r="DS404" s="1508" t="s">
        <v>1890</v>
      </c>
      <c r="DT404" s="1233" t="s">
        <v>1890</v>
      </c>
      <c r="DU404" s="1233" t="s">
        <v>1890</v>
      </c>
      <c r="DV404" s="1233" t="s">
        <v>1890</v>
      </c>
      <c r="DW404" s="1233" t="s">
        <v>1890</v>
      </c>
      <c r="DX404" s="1233" t="s">
        <v>1890</v>
      </c>
      <c r="DY404" s="1233" t="s">
        <v>1890</v>
      </c>
    </row>
    <row r="405" spans="2:129" x14ac:dyDescent="0.25">
      <c r="B405" s="1668"/>
      <c r="C405" s="1505" t="s">
        <v>2009</v>
      </c>
      <c r="D405" s="1439" t="s">
        <v>1741</v>
      </c>
      <c r="E405" s="1267" t="s">
        <v>813</v>
      </c>
      <c r="F405" s="1438" t="s">
        <v>1890</v>
      </c>
      <c r="G405" s="1438" t="s">
        <v>1890</v>
      </c>
      <c r="H405" s="1439" t="s">
        <v>84</v>
      </c>
      <c r="I405" s="1476" t="s">
        <v>1890</v>
      </c>
      <c r="J405" s="1477" t="s">
        <v>1890</v>
      </c>
      <c r="K405" s="1477" t="s">
        <v>1890</v>
      </c>
      <c r="L405" s="1477" t="s">
        <v>1890</v>
      </c>
      <c r="M405" s="1477" t="s">
        <v>1890</v>
      </c>
      <c r="N405" s="1509" t="s">
        <v>1890</v>
      </c>
      <c r="O405" s="1509">
        <v>3.9117857411999996E-2</v>
      </c>
      <c r="P405" s="1509">
        <v>0.117353572236</v>
      </c>
      <c r="Q405" s="1509">
        <v>0.19558928706000001</v>
      </c>
      <c r="R405" s="1509">
        <v>0.27382500188399994</v>
      </c>
      <c r="S405" s="1509">
        <v>0.35206071670799999</v>
      </c>
      <c r="T405" s="1509">
        <v>0.59823564556999997</v>
      </c>
      <c r="U405" s="1509">
        <v>0.59169445513666663</v>
      </c>
      <c r="V405" s="1509">
        <v>0.5851532647033334</v>
      </c>
      <c r="W405" s="1509">
        <v>0.57861207426999994</v>
      </c>
      <c r="X405" s="1509">
        <v>0.5720708838366666</v>
      </c>
      <c r="Y405" s="1509">
        <v>0.56552969340333326</v>
      </c>
      <c r="Z405" s="1509">
        <v>0.55898850297000002</v>
      </c>
      <c r="AA405" s="1509">
        <v>0.55244731253666668</v>
      </c>
      <c r="AB405" s="1509">
        <v>0.54590612210333322</v>
      </c>
      <c r="AC405" s="1509">
        <v>0.53936493166999999</v>
      </c>
      <c r="AD405" s="1509">
        <v>0.53282374123666654</v>
      </c>
      <c r="AE405" s="1509">
        <v>0.5262825508033333</v>
      </c>
      <c r="AF405" s="1509">
        <v>0.51974136036999985</v>
      </c>
      <c r="AG405" s="1509">
        <v>0.51320016993666651</v>
      </c>
      <c r="AH405" s="1509">
        <v>0.50665897950333327</v>
      </c>
      <c r="AI405" s="1509">
        <v>0.50011778906999993</v>
      </c>
      <c r="AJ405" s="1509">
        <v>0.49357659863666653</v>
      </c>
      <c r="AK405" s="1509">
        <v>0.48703540820333324</v>
      </c>
      <c r="AL405" s="1509">
        <v>0.48049421776999979</v>
      </c>
      <c r="AM405" s="1509">
        <v>0.4739530273366665</v>
      </c>
      <c r="AN405" s="1509">
        <v>0.46741183690333321</v>
      </c>
      <c r="AO405" s="1509">
        <v>0.46087064646999981</v>
      </c>
      <c r="AP405" s="1509">
        <v>0.45432945603666652</v>
      </c>
      <c r="AQ405" s="1509">
        <v>0.44778826560333312</v>
      </c>
      <c r="AR405" s="1509">
        <v>0.47125702016999982</v>
      </c>
      <c r="AS405" s="1509">
        <v>0.49472577473666646</v>
      </c>
      <c r="AT405" s="1509">
        <v>0.48818458430333317</v>
      </c>
      <c r="AU405" s="1509">
        <v>0.48164339386999977</v>
      </c>
      <c r="AV405" s="1509">
        <v>0.47510220343666654</v>
      </c>
      <c r="AW405" s="1509">
        <v>0.46856101300333314</v>
      </c>
      <c r="AX405" s="1509">
        <v>0.46201982256999985</v>
      </c>
      <c r="AY405" s="1509">
        <v>0.45547863213666645</v>
      </c>
      <c r="AZ405" s="1509">
        <v>0.44893744170333316</v>
      </c>
      <c r="BA405" s="1509">
        <v>0.44239625126999982</v>
      </c>
      <c r="BB405" s="1509">
        <v>0.43585506083666647</v>
      </c>
      <c r="BC405" s="1509">
        <v>0.42931387040333324</v>
      </c>
      <c r="BD405" s="1509">
        <v>0.42277267996999984</v>
      </c>
      <c r="BE405" s="1509">
        <v>0.41623148953666655</v>
      </c>
      <c r="BF405" s="1509">
        <v>0.40969029910333321</v>
      </c>
      <c r="BG405" s="1509">
        <v>0.40314910866999987</v>
      </c>
      <c r="BH405" s="1509">
        <v>0.39660791823666652</v>
      </c>
      <c r="BI405" s="1509">
        <v>0.39006672780333324</v>
      </c>
      <c r="BJ405" s="1509">
        <v>0.38352553736999989</v>
      </c>
      <c r="BK405" s="1509">
        <v>0.37698434693666655</v>
      </c>
      <c r="BL405" s="1509">
        <v>0.37044315650333326</v>
      </c>
      <c r="BM405" s="1509">
        <v>0.36390196606999986</v>
      </c>
      <c r="BN405" s="1509">
        <v>0.35736077563666657</v>
      </c>
      <c r="BO405" s="1509">
        <v>0.35081958520333317</v>
      </c>
      <c r="BP405" s="1509">
        <v>0.34427839476999988</v>
      </c>
      <c r="BQ405" s="1509">
        <v>0.36774714933666658</v>
      </c>
      <c r="BR405" s="1509">
        <v>0.39121590390333322</v>
      </c>
      <c r="BS405" s="1509">
        <v>0.38467471346999987</v>
      </c>
      <c r="BT405" s="1509">
        <v>0.37813352303666659</v>
      </c>
      <c r="BU405" s="1509">
        <v>0.37159233260333319</v>
      </c>
      <c r="BV405" s="1509">
        <v>0.3650511421699999</v>
      </c>
      <c r="BW405" s="1509">
        <v>0.35850995173666655</v>
      </c>
      <c r="BX405" s="1509">
        <v>0.35196876130333321</v>
      </c>
      <c r="BY405" s="1509">
        <v>0.34542757086999987</v>
      </c>
      <c r="BZ405" s="1509">
        <v>0.33888638043666652</v>
      </c>
      <c r="CA405" s="1509">
        <v>0.43838032900333324</v>
      </c>
      <c r="CB405" s="1509">
        <v>0.53787427757000073</v>
      </c>
      <c r="CC405" s="1509">
        <v>0.53133308713666738</v>
      </c>
      <c r="CD405" s="1509">
        <v>0.52479189670333404</v>
      </c>
      <c r="CE405" s="1509">
        <v>0.51825070627000069</v>
      </c>
      <c r="CF405" s="1509">
        <v>0.51170951583666724</v>
      </c>
      <c r="CG405" s="1509">
        <v>0.50516832540333401</v>
      </c>
      <c r="CH405" s="1509">
        <v>0.49862713497000066</v>
      </c>
      <c r="CI405" s="1509">
        <v>0.49208594453666732</v>
      </c>
      <c r="CJ405" s="1509">
        <v>0.48554475410333398</v>
      </c>
      <c r="CK405" s="1509">
        <v>0.47900356367000063</v>
      </c>
      <c r="CL405" s="1509">
        <v>0.47246237323666723</v>
      </c>
      <c r="CM405" s="1509">
        <v>0.46592118280333394</v>
      </c>
      <c r="CN405" s="1509">
        <v>0.4593799923700006</v>
      </c>
      <c r="CO405" s="1509">
        <v>0.45283880193666726</v>
      </c>
      <c r="CP405" s="1510">
        <v>0.47630755650333395</v>
      </c>
      <c r="CQ405" s="1508" t="s">
        <v>1890</v>
      </c>
      <c r="CR405" s="1508" t="s">
        <v>1890</v>
      </c>
      <c r="CS405" s="1508" t="s">
        <v>1890</v>
      </c>
      <c r="CT405" s="1508" t="s">
        <v>1890</v>
      </c>
      <c r="CU405" s="1508" t="s">
        <v>1890</v>
      </c>
      <c r="CV405" s="1508" t="s">
        <v>1890</v>
      </c>
      <c r="CW405" s="1508" t="s">
        <v>1890</v>
      </c>
      <c r="CX405" s="1508" t="s">
        <v>1890</v>
      </c>
      <c r="CY405" s="1508" t="s">
        <v>1890</v>
      </c>
      <c r="CZ405" s="1508" t="s">
        <v>1890</v>
      </c>
      <c r="DA405" s="1508" t="s">
        <v>1890</v>
      </c>
      <c r="DB405" s="1508" t="s">
        <v>1890</v>
      </c>
      <c r="DC405" s="1508" t="s">
        <v>1890</v>
      </c>
      <c r="DD405" s="1508" t="s">
        <v>1890</v>
      </c>
      <c r="DE405" s="1508" t="s">
        <v>1890</v>
      </c>
      <c r="DF405" s="1508" t="s">
        <v>1890</v>
      </c>
      <c r="DG405" s="1508" t="s">
        <v>1890</v>
      </c>
      <c r="DH405" s="1508" t="s">
        <v>1890</v>
      </c>
      <c r="DI405" s="1508" t="s">
        <v>1890</v>
      </c>
      <c r="DJ405" s="1508" t="s">
        <v>1890</v>
      </c>
      <c r="DK405" s="1508" t="s">
        <v>1890</v>
      </c>
      <c r="DL405" s="1508" t="s">
        <v>1890</v>
      </c>
      <c r="DM405" s="1508" t="s">
        <v>1890</v>
      </c>
      <c r="DN405" s="1508" t="s">
        <v>1890</v>
      </c>
      <c r="DO405" s="1508" t="s">
        <v>1890</v>
      </c>
      <c r="DP405" s="1508" t="s">
        <v>1890</v>
      </c>
      <c r="DQ405" s="1508" t="s">
        <v>1890</v>
      </c>
      <c r="DR405" s="1508" t="s">
        <v>1890</v>
      </c>
      <c r="DS405" s="1508" t="s">
        <v>1890</v>
      </c>
      <c r="DT405" s="1233" t="s">
        <v>1890</v>
      </c>
      <c r="DU405" s="1233" t="s">
        <v>1890</v>
      </c>
      <c r="DV405" s="1233" t="s">
        <v>1890</v>
      </c>
      <c r="DW405" s="1233" t="s">
        <v>1890</v>
      </c>
      <c r="DX405" s="1233" t="s">
        <v>1890</v>
      </c>
      <c r="DY405" s="1233" t="s">
        <v>1890</v>
      </c>
    </row>
    <row r="406" spans="2:129" x14ac:dyDescent="0.25">
      <c r="B406" s="1668"/>
      <c r="C406" s="1505" t="s">
        <v>2009</v>
      </c>
      <c r="D406" s="1439" t="s">
        <v>1741</v>
      </c>
      <c r="E406" s="1267" t="s">
        <v>831</v>
      </c>
      <c r="F406" s="1438" t="s">
        <v>1890</v>
      </c>
      <c r="G406" s="1438" t="s">
        <v>1890</v>
      </c>
      <c r="H406" s="1439" t="s">
        <v>84</v>
      </c>
      <c r="I406" s="1476" t="s">
        <v>1890</v>
      </c>
      <c r="J406" s="1477" t="s">
        <v>1890</v>
      </c>
      <c r="K406" s="1477" t="s">
        <v>1890</v>
      </c>
      <c r="L406" s="1477" t="s">
        <v>1890</v>
      </c>
      <c r="M406" s="1477" t="s">
        <v>1890</v>
      </c>
      <c r="N406" s="1509" t="s">
        <v>1890</v>
      </c>
      <c r="O406" s="1509">
        <v>3.5000000000000003E-2</v>
      </c>
      <c r="P406" s="1509">
        <v>3.5000000000000003E-2</v>
      </c>
      <c r="Q406" s="1509">
        <v>3.5000000000000003E-2</v>
      </c>
      <c r="R406" s="1509">
        <v>3.5000000000000003E-2</v>
      </c>
      <c r="S406" s="1509">
        <v>3.5000000000000003E-2</v>
      </c>
      <c r="T406" s="1509">
        <v>3.5000000000000003E-2</v>
      </c>
      <c r="U406" s="1509">
        <v>3.5000000000000003E-2</v>
      </c>
      <c r="V406" s="1509">
        <v>3.5000000000000003E-2</v>
      </c>
      <c r="W406" s="1509">
        <v>3.5000000000000003E-2</v>
      </c>
      <c r="X406" s="1509">
        <v>3.5000000000000003E-2</v>
      </c>
      <c r="Y406" s="1509">
        <v>3.5000000000000003E-2</v>
      </c>
      <c r="Z406" s="1509">
        <v>3.5000000000000003E-2</v>
      </c>
      <c r="AA406" s="1509">
        <v>3.5000000000000003E-2</v>
      </c>
      <c r="AB406" s="1509">
        <v>3.5000000000000003E-2</v>
      </c>
      <c r="AC406" s="1509">
        <v>3.5000000000000003E-2</v>
      </c>
      <c r="AD406" s="1509">
        <v>3.5000000000000003E-2</v>
      </c>
      <c r="AE406" s="1509">
        <v>3.5000000000000003E-2</v>
      </c>
      <c r="AF406" s="1509">
        <v>3.5000000000000003E-2</v>
      </c>
      <c r="AG406" s="1509">
        <v>3.5000000000000003E-2</v>
      </c>
      <c r="AH406" s="1509">
        <v>3.5000000000000003E-2</v>
      </c>
      <c r="AI406" s="1509">
        <v>3.5000000000000003E-2</v>
      </c>
      <c r="AJ406" s="1509">
        <v>3.5000000000000003E-2</v>
      </c>
      <c r="AK406" s="1509">
        <v>3.5000000000000003E-2</v>
      </c>
      <c r="AL406" s="1509">
        <v>3.5000000000000003E-2</v>
      </c>
      <c r="AM406" s="1509">
        <v>3.5000000000000003E-2</v>
      </c>
      <c r="AN406" s="1509">
        <v>3.5000000000000003E-2</v>
      </c>
      <c r="AO406" s="1509">
        <v>3.5000000000000003E-2</v>
      </c>
      <c r="AP406" s="1509">
        <v>3.5000000000000003E-2</v>
      </c>
      <c r="AQ406" s="1509">
        <v>3.5000000000000003E-2</v>
      </c>
      <c r="AR406" s="1509">
        <v>3.5000000000000003E-2</v>
      </c>
      <c r="AS406" s="1509">
        <v>0.03</v>
      </c>
      <c r="AT406" s="1509">
        <v>0.03</v>
      </c>
      <c r="AU406" s="1509">
        <v>0.03</v>
      </c>
      <c r="AV406" s="1509">
        <v>0.03</v>
      </c>
      <c r="AW406" s="1509">
        <v>0.03</v>
      </c>
      <c r="AX406" s="1509">
        <v>0.03</v>
      </c>
      <c r="AY406" s="1509">
        <v>0.03</v>
      </c>
      <c r="AZ406" s="1509">
        <v>0.03</v>
      </c>
      <c r="BA406" s="1509">
        <v>0.03</v>
      </c>
      <c r="BB406" s="1509">
        <v>0.03</v>
      </c>
      <c r="BC406" s="1509">
        <v>0.03</v>
      </c>
      <c r="BD406" s="1509">
        <v>0.03</v>
      </c>
      <c r="BE406" s="1509">
        <v>0.03</v>
      </c>
      <c r="BF406" s="1509">
        <v>0.03</v>
      </c>
      <c r="BG406" s="1509">
        <v>0.03</v>
      </c>
      <c r="BH406" s="1509">
        <v>0.03</v>
      </c>
      <c r="BI406" s="1509">
        <v>0.03</v>
      </c>
      <c r="BJ406" s="1509">
        <v>0.03</v>
      </c>
      <c r="BK406" s="1509">
        <v>0.03</v>
      </c>
      <c r="BL406" s="1509">
        <v>0.03</v>
      </c>
      <c r="BM406" s="1509">
        <v>0.03</v>
      </c>
      <c r="BN406" s="1509">
        <v>0.03</v>
      </c>
      <c r="BO406" s="1509">
        <v>0.03</v>
      </c>
      <c r="BP406" s="1509">
        <v>0.03</v>
      </c>
      <c r="BQ406" s="1509">
        <v>0.03</v>
      </c>
      <c r="BR406" s="1509">
        <v>0.03</v>
      </c>
      <c r="BS406" s="1509">
        <v>0.03</v>
      </c>
      <c r="BT406" s="1509">
        <v>0.03</v>
      </c>
      <c r="BU406" s="1509">
        <v>0.03</v>
      </c>
      <c r="BV406" s="1509">
        <v>0.03</v>
      </c>
      <c r="BW406" s="1509">
        <v>0.03</v>
      </c>
      <c r="BX406" s="1509">
        <v>0.03</v>
      </c>
      <c r="BY406" s="1509">
        <v>0.03</v>
      </c>
      <c r="BZ406" s="1509">
        <v>0.03</v>
      </c>
      <c r="CA406" s="1509">
        <v>0.03</v>
      </c>
      <c r="CB406" s="1509">
        <v>0.03</v>
      </c>
      <c r="CC406" s="1509">
        <v>0.03</v>
      </c>
      <c r="CD406" s="1509">
        <v>0.03</v>
      </c>
      <c r="CE406" s="1509">
        <v>0.03</v>
      </c>
      <c r="CF406" s="1509">
        <v>0.03</v>
      </c>
      <c r="CG406" s="1509">
        <v>0.03</v>
      </c>
      <c r="CH406" s="1509">
        <v>0.03</v>
      </c>
      <c r="CI406" s="1509">
        <v>0.03</v>
      </c>
      <c r="CJ406" s="1509">
        <v>0.03</v>
      </c>
      <c r="CK406" s="1509">
        <v>0.03</v>
      </c>
      <c r="CL406" s="1509">
        <v>2.5000000000000001E-2</v>
      </c>
      <c r="CM406" s="1509">
        <v>2.5000000000000001E-2</v>
      </c>
      <c r="CN406" s="1509">
        <v>2.5000000000000001E-2</v>
      </c>
      <c r="CO406" s="1509">
        <v>2.5000000000000001E-2</v>
      </c>
      <c r="CP406" s="1510">
        <v>2.5000000000000001E-2</v>
      </c>
      <c r="CQ406" s="1508" t="s">
        <v>1890</v>
      </c>
      <c r="CR406" s="1508" t="s">
        <v>1890</v>
      </c>
      <c r="CS406" s="1508" t="s">
        <v>1890</v>
      </c>
      <c r="CT406" s="1508" t="s">
        <v>1890</v>
      </c>
      <c r="CU406" s="1508" t="s">
        <v>1890</v>
      </c>
      <c r="CV406" s="1508" t="s">
        <v>1890</v>
      </c>
      <c r="CW406" s="1508" t="s">
        <v>1890</v>
      </c>
      <c r="CX406" s="1508" t="s">
        <v>1890</v>
      </c>
      <c r="CY406" s="1508" t="s">
        <v>1890</v>
      </c>
      <c r="CZ406" s="1508" t="s">
        <v>1890</v>
      </c>
      <c r="DA406" s="1508" t="s">
        <v>1890</v>
      </c>
      <c r="DB406" s="1508" t="s">
        <v>1890</v>
      </c>
      <c r="DC406" s="1508" t="s">
        <v>1890</v>
      </c>
      <c r="DD406" s="1508" t="s">
        <v>1890</v>
      </c>
      <c r="DE406" s="1508" t="s">
        <v>1890</v>
      </c>
      <c r="DF406" s="1508" t="s">
        <v>1890</v>
      </c>
      <c r="DG406" s="1508" t="s">
        <v>1890</v>
      </c>
      <c r="DH406" s="1508" t="s">
        <v>1890</v>
      </c>
      <c r="DI406" s="1508" t="s">
        <v>1890</v>
      </c>
      <c r="DJ406" s="1508" t="s">
        <v>1890</v>
      </c>
      <c r="DK406" s="1508" t="s">
        <v>1890</v>
      </c>
      <c r="DL406" s="1508" t="s">
        <v>1890</v>
      </c>
      <c r="DM406" s="1508" t="s">
        <v>1890</v>
      </c>
      <c r="DN406" s="1508" t="s">
        <v>1890</v>
      </c>
      <c r="DO406" s="1508" t="s">
        <v>1890</v>
      </c>
      <c r="DP406" s="1508" t="s">
        <v>1890</v>
      </c>
      <c r="DQ406" s="1508" t="s">
        <v>1890</v>
      </c>
      <c r="DR406" s="1508" t="s">
        <v>1890</v>
      </c>
      <c r="DS406" s="1508" t="s">
        <v>1890</v>
      </c>
      <c r="DT406" s="1233" t="s">
        <v>1890</v>
      </c>
      <c r="DU406" s="1233" t="s">
        <v>1890</v>
      </c>
      <c r="DV406" s="1233" t="s">
        <v>1890</v>
      </c>
      <c r="DW406" s="1233" t="s">
        <v>1890</v>
      </c>
      <c r="DX406" s="1233" t="s">
        <v>1890</v>
      </c>
      <c r="DY406" s="1233" t="s">
        <v>1890</v>
      </c>
    </row>
    <row r="407" spans="2:129" x14ac:dyDescent="0.25">
      <c r="B407" s="1668"/>
      <c r="C407" s="1505" t="s">
        <v>2009</v>
      </c>
      <c r="D407" s="1439" t="s">
        <v>1741</v>
      </c>
      <c r="E407" s="1267" t="s">
        <v>814</v>
      </c>
      <c r="F407" s="1438" t="s">
        <v>1890</v>
      </c>
      <c r="G407" s="1438" t="s">
        <v>1890</v>
      </c>
      <c r="H407" s="1439" t="s">
        <v>84</v>
      </c>
      <c r="I407" s="1476" t="s">
        <v>1890</v>
      </c>
      <c r="J407" s="1477" t="s">
        <v>1890</v>
      </c>
      <c r="K407" s="1477" t="s">
        <v>1890</v>
      </c>
      <c r="L407" s="1477" t="s">
        <v>1890</v>
      </c>
      <c r="M407" s="1477" t="s">
        <v>1890</v>
      </c>
      <c r="N407" s="1509" t="s">
        <v>1890</v>
      </c>
      <c r="O407" s="1509">
        <v>0.96618357487922713</v>
      </c>
      <c r="P407" s="1509">
        <v>0.93351070036640305</v>
      </c>
      <c r="Q407" s="1509">
        <v>0.90194270566802237</v>
      </c>
      <c r="R407" s="1509">
        <v>0.87144222769857238</v>
      </c>
      <c r="S407" s="1509">
        <v>0.84197316685852408</v>
      </c>
      <c r="T407" s="1509">
        <v>0.81350064430775282</v>
      </c>
      <c r="U407" s="1509">
        <v>0.78599096068381924</v>
      </c>
      <c r="V407" s="1509">
        <v>0.75941155621625056</v>
      </c>
      <c r="W407" s="1509">
        <v>0.73373097218961414</v>
      </c>
      <c r="X407" s="1509">
        <v>0.70891881370977217</v>
      </c>
      <c r="Y407" s="1509">
        <v>0.68494571372924851</v>
      </c>
      <c r="Z407" s="1509">
        <v>0.66178329828912907</v>
      </c>
      <c r="AA407" s="1509">
        <v>0.63940415293635666</v>
      </c>
      <c r="AB407" s="1509">
        <v>0.61778179027667313</v>
      </c>
      <c r="AC407" s="1509">
        <v>0.59689061862480497</v>
      </c>
      <c r="AD407" s="1509">
        <v>0.57670591171478747</v>
      </c>
      <c r="AE407" s="1509">
        <v>0.55720377943457733</v>
      </c>
      <c r="AF407" s="1509">
        <v>0.53836113955031628</v>
      </c>
      <c r="AG407" s="1509">
        <v>0.520155690386779</v>
      </c>
      <c r="AH407" s="1509">
        <v>0.50256588443167061</v>
      </c>
      <c r="AI407" s="1509">
        <v>0.48557090283253201</v>
      </c>
      <c r="AJ407" s="1509">
        <v>0.46915063075606961</v>
      </c>
      <c r="AK407" s="1509">
        <v>0.45328563358074364</v>
      </c>
      <c r="AL407" s="1509">
        <v>0.43795713389443836</v>
      </c>
      <c r="AM407" s="1509">
        <v>0.42314698926998878</v>
      </c>
      <c r="AN407" s="1509">
        <v>0.40883767079225974</v>
      </c>
      <c r="AO407" s="1509">
        <v>0.39501224231136212</v>
      </c>
      <c r="AP407" s="1509">
        <v>0.38165434039745133</v>
      </c>
      <c r="AQ407" s="1509">
        <v>0.36874815497338298</v>
      </c>
      <c r="AR407" s="1509">
        <v>0.35627841060230242</v>
      </c>
      <c r="AS407" s="1509">
        <v>0.3459013695167984</v>
      </c>
      <c r="AT407" s="1509">
        <v>0.33582657234640623</v>
      </c>
      <c r="AU407" s="1509">
        <v>0.32604521587029728</v>
      </c>
      <c r="AV407" s="1509">
        <v>0.31654875327213333</v>
      </c>
      <c r="AW407" s="1509">
        <v>0.30732888667197411</v>
      </c>
      <c r="AX407" s="1509">
        <v>0.29837755987570302</v>
      </c>
      <c r="AY407" s="1509">
        <v>0.28968695133563405</v>
      </c>
      <c r="AZ407" s="1509">
        <v>0.28124946731614947</v>
      </c>
      <c r="BA407" s="1509">
        <v>0.27305773525839755</v>
      </c>
      <c r="BB407" s="1509">
        <v>0.26510459733825009</v>
      </c>
      <c r="BC407" s="1509">
        <v>0.25738310421189325</v>
      </c>
      <c r="BD407" s="1509">
        <v>0.24988650894358566</v>
      </c>
      <c r="BE407" s="1509">
        <v>0.24260826111027742</v>
      </c>
      <c r="BF407" s="1509">
        <v>0.23554200107793916</v>
      </c>
      <c r="BG407" s="1509">
        <v>0.22868155444460117</v>
      </c>
      <c r="BH407" s="1509">
        <v>0.22202092664524387</v>
      </c>
      <c r="BI407" s="1509">
        <v>0.215554297713829</v>
      </c>
      <c r="BJ407" s="1509">
        <v>0.20927601719789227</v>
      </c>
      <c r="BK407" s="1509">
        <v>0.20318059922125464</v>
      </c>
      <c r="BL407" s="1509">
        <v>0.19726271769053846</v>
      </c>
      <c r="BM407" s="1509">
        <v>0.19151720164129948</v>
      </c>
      <c r="BN407" s="1509">
        <v>0.18593903071970824</v>
      </c>
      <c r="BO407" s="1509">
        <v>0.18052333079583327</v>
      </c>
      <c r="BP407" s="1509">
        <v>0.17526536970469248</v>
      </c>
      <c r="BQ407" s="1509">
        <v>0.17016055311135189</v>
      </c>
      <c r="BR407" s="1509">
        <v>0.16520442049645817</v>
      </c>
      <c r="BS407" s="1509">
        <v>0.16039264125869726</v>
      </c>
      <c r="BT407" s="1509">
        <v>0.15572101093077401</v>
      </c>
      <c r="BU407" s="1509">
        <v>0.15118544750560586</v>
      </c>
      <c r="BV407" s="1509">
        <v>0.14678198786952024</v>
      </c>
      <c r="BW407" s="1509">
        <v>0.14250678433934003</v>
      </c>
      <c r="BX407" s="1509">
        <v>0.13835610130033013</v>
      </c>
      <c r="BY407" s="1509">
        <v>0.13432631194206807</v>
      </c>
      <c r="BZ407" s="1509">
        <v>0.13041389508938647</v>
      </c>
      <c r="CA407" s="1509">
        <v>0.12661543212561796</v>
      </c>
      <c r="CB407" s="1509">
        <v>0.12292760400545433</v>
      </c>
      <c r="CC407" s="1509">
        <v>0.11934718835481004</v>
      </c>
      <c r="CD407" s="1509">
        <v>0.11587105665515537</v>
      </c>
      <c r="CE407" s="1509">
        <v>0.11249617150985959</v>
      </c>
      <c r="CF407" s="1509">
        <v>0.10921958399015494</v>
      </c>
      <c r="CG407" s="1509">
        <v>0.10603843105840287</v>
      </c>
      <c r="CH407" s="1509">
        <v>0.10294993306641054</v>
      </c>
      <c r="CI407" s="1509">
        <v>9.9951391326612168E-2</v>
      </c>
      <c r="CJ407" s="1509">
        <v>9.7040185753992411E-2</v>
      </c>
      <c r="CK407" s="1509">
        <v>9.4213772576691654E-2</v>
      </c>
      <c r="CL407" s="1509">
        <v>9.1915875684577236E-2</v>
      </c>
      <c r="CM407" s="1509">
        <v>8.9674025058124135E-2</v>
      </c>
      <c r="CN407" s="1509">
        <v>8.7486853715243049E-2</v>
      </c>
      <c r="CO407" s="1509">
        <v>8.5353028014871282E-2</v>
      </c>
      <c r="CP407" s="1510">
        <v>8.3271246843776875E-2</v>
      </c>
      <c r="CQ407" s="1508" t="s">
        <v>1890</v>
      </c>
      <c r="CR407" s="1508" t="s">
        <v>1890</v>
      </c>
      <c r="CS407" s="1508" t="s">
        <v>1890</v>
      </c>
      <c r="CT407" s="1508" t="s">
        <v>1890</v>
      </c>
      <c r="CU407" s="1508" t="s">
        <v>1890</v>
      </c>
      <c r="CV407" s="1508" t="s">
        <v>1890</v>
      </c>
      <c r="CW407" s="1508" t="s">
        <v>1890</v>
      </c>
      <c r="CX407" s="1508" t="s">
        <v>1890</v>
      </c>
      <c r="CY407" s="1508" t="s">
        <v>1890</v>
      </c>
      <c r="CZ407" s="1508" t="s">
        <v>1890</v>
      </c>
      <c r="DA407" s="1508" t="s">
        <v>1890</v>
      </c>
      <c r="DB407" s="1508" t="s">
        <v>1890</v>
      </c>
      <c r="DC407" s="1508" t="s">
        <v>1890</v>
      </c>
      <c r="DD407" s="1508" t="s">
        <v>1890</v>
      </c>
      <c r="DE407" s="1508" t="s">
        <v>1890</v>
      </c>
      <c r="DF407" s="1508" t="s">
        <v>1890</v>
      </c>
      <c r="DG407" s="1508" t="s">
        <v>1890</v>
      </c>
      <c r="DH407" s="1508" t="s">
        <v>1890</v>
      </c>
      <c r="DI407" s="1508" t="s">
        <v>1890</v>
      </c>
      <c r="DJ407" s="1508" t="s">
        <v>1890</v>
      </c>
      <c r="DK407" s="1508" t="s">
        <v>1890</v>
      </c>
      <c r="DL407" s="1508" t="s">
        <v>1890</v>
      </c>
      <c r="DM407" s="1508" t="s">
        <v>1890</v>
      </c>
      <c r="DN407" s="1508" t="s">
        <v>1890</v>
      </c>
      <c r="DO407" s="1508" t="s">
        <v>1890</v>
      </c>
      <c r="DP407" s="1508" t="s">
        <v>1890</v>
      </c>
      <c r="DQ407" s="1508" t="s">
        <v>1890</v>
      </c>
      <c r="DR407" s="1508" t="s">
        <v>1890</v>
      </c>
      <c r="DS407" s="1508" t="s">
        <v>1890</v>
      </c>
      <c r="DT407" s="1233" t="s">
        <v>1890</v>
      </c>
      <c r="DU407" s="1233" t="s">
        <v>1890</v>
      </c>
      <c r="DV407" s="1233" t="s">
        <v>1890</v>
      </c>
      <c r="DW407" s="1233" t="s">
        <v>1890</v>
      </c>
      <c r="DX407" s="1233" t="s">
        <v>1890</v>
      </c>
      <c r="DY407" s="1233" t="s">
        <v>1890</v>
      </c>
    </row>
    <row r="408" spans="2:129" x14ac:dyDescent="0.25">
      <c r="B408" s="1668"/>
      <c r="C408" s="1505" t="s">
        <v>2009</v>
      </c>
      <c r="D408" s="1439" t="s">
        <v>1741</v>
      </c>
      <c r="E408" s="1267" t="s">
        <v>815</v>
      </c>
      <c r="F408" s="1438" t="s">
        <v>816</v>
      </c>
      <c r="G408" s="1438" t="s">
        <v>1890</v>
      </c>
      <c r="H408" s="1439" t="s">
        <v>817</v>
      </c>
      <c r="I408" s="1476" t="s">
        <v>1890</v>
      </c>
      <c r="J408" s="1477" t="s">
        <v>1890</v>
      </c>
      <c r="K408" s="1477" t="s">
        <v>1890</v>
      </c>
      <c r="L408" s="1477" t="s">
        <v>1890</v>
      </c>
      <c r="M408" s="1477" t="s">
        <v>1890</v>
      </c>
      <c r="N408" s="1509" t="s">
        <v>1890</v>
      </c>
      <c r="O408" s="1509">
        <v>0.38963999999999999</v>
      </c>
      <c r="P408" s="1509">
        <v>0.38963999999999999</v>
      </c>
      <c r="Q408" s="1509">
        <v>0.38963999999999999</v>
      </c>
      <c r="R408" s="1509">
        <v>0.38963999999999999</v>
      </c>
      <c r="S408" s="1509">
        <v>0.38963999999999999</v>
      </c>
      <c r="T408" s="1509" t="s">
        <v>1890</v>
      </c>
      <c r="U408" s="1509" t="s">
        <v>1890</v>
      </c>
      <c r="V408" s="1509" t="s">
        <v>1890</v>
      </c>
      <c r="W408" s="1509" t="s">
        <v>1890</v>
      </c>
      <c r="X408" s="1509" t="s">
        <v>1890</v>
      </c>
      <c r="Y408" s="1509" t="s">
        <v>1890</v>
      </c>
      <c r="Z408" s="1509" t="s">
        <v>1890</v>
      </c>
      <c r="AA408" s="1509" t="s">
        <v>1890</v>
      </c>
      <c r="AB408" s="1509" t="s">
        <v>1890</v>
      </c>
      <c r="AC408" s="1509" t="s">
        <v>1890</v>
      </c>
      <c r="AD408" s="1509" t="s">
        <v>1890</v>
      </c>
      <c r="AE408" s="1509" t="s">
        <v>1890</v>
      </c>
      <c r="AF408" s="1509" t="s">
        <v>1890</v>
      </c>
      <c r="AG408" s="1509" t="s">
        <v>1890</v>
      </c>
      <c r="AH408" s="1509" t="s">
        <v>1890</v>
      </c>
      <c r="AI408" s="1509" t="s">
        <v>1890</v>
      </c>
      <c r="AJ408" s="1509" t="s">
        <v>1890</v>
      </c>
      <c r="AK408" s="1509" t="s">
        <v>1890</v>
      </c>
      <c r="AL408" s="1509" t="s">
        <v>1890</v>
      </c>
      <c r="AM408" s="1509" t="s">
        <v>1890</v>
      </c>
      <c r="AN408" s="1509" t="s">
        <v>1890</v>
      </c>
      <c r="AO408" s="1509" t="s">
        <v>1890</v>
      </c>
      <c r="AP408" s="1509" t="s">
        <v>1890</v>
      </c>
      <c r="AQ408" s="1509" t="s">
        <v>1890</v>
      </c>
      <c r="AR408" s="1509" t="s">
        <v>1890</v>
      </c>
      <c r="AS408" s="1509" t="s">
        <v>1890</v>
      </c>
      <c r="AT408" s="1509" t="s">
        <v>1890</v>
      </c>
      <c r="AU408" s="1509" t="s">
        <v>1890</v>
      </c>
      <c r="AV408" s="1509" t="s">
        <v>1890</v>
      </c>
      <c r="AW408" s="1509" t="s">
        <v>1890</v>
      </c>
      <c r="AX408" s="1509" t="s">
        <v>1890</v>
      </c>
      <c r="AY408" s="1509" t="s">
        <v>1890</v>
      </c>
      <c r="AZ408" s="1509" t="s">
        <v>1890</v>
      </c>
      <c r="BA408" s="1509" t="s">
        <v>1890</v>
      </c>
      <c r="BB408" s="1509" t="s">
        <v>1890</v>
      </c>
      <c r="BC408" s="1509" t="s">
        <v>1890</v>
      </c>
      <c r="BD408" s="1509" t="s">
        <v>1890</v>
      </c>
      <c r="BE408" s="1509" t="s">
        <v>1890</v>
      </c>
      <c r="BF408" s="1509" t="s">
        <v>1890</v>
      </c>
      <c r="BG408" s="1509" t="s">
        <v>1890</v>
      </c>
      <c r="BH408" s="1509" t="s">
        <v>1890</v>
      </c>
      <c r="BI408" s="1509" t="s">
        <v>1890</v>
      </c>
      <c r="BJ408" s="1509" t="s">
        <v>1890</v>
      </c>
      <c r="BK408" s="1509" t="s">
        <v>1890</v>
      </c>
      <c r="BL408" s="1509" t="s">
        <v>1890</v>
      </c>
      <c r="BM408" s="1509" t="s">
        <v>1890</v>
      </c>
      <c r="BN408" s="1509" t="s">
        <v>1890</v>
      </c>
      <c r="BO408" s="1509" t="s">
        <v>1890</v>
      </c>
      <c r="BP408" s="1509" t="s">
        <v>1890</v>
      </c>
      <c r="BQ408" s="1509" t="s">
        <v>1890</v>
      </c>
      <c r="BR408" s="1509" t="s">
        <v>1890</v>
      </c>
      <c r="BS408" s="1509" t="s">
        <v>1890</v>
      </c>
      <c r="BT408" s="1509" t="s">
        <v>1890</v>
      </c>
      <c r="BU408" s="1509" t="s">
        <v>1890</v>
      </c>
      <c r="BV408" s="1509" t="s">
        <v>1890</v>
      </c>
      <c r="BW408" s="1509" t="s">
        <v>1890</v>
      </c>
      <c r="BX408" s="1509" t="s">
        <v>1890</v>
      </c>
      <c r="BY408" s="1509" t="s">
        <v>1890</v>
      </c>
      <c r="BZ408" s="1509" t="s">
        <v>1890</v>
      </c>
      <c r="CA408" s="1509" t="s">
        <v>1890</v>
      </c>
      <c r="CB408" s="1509" t="s">
        <v>1890</v>
      </c>
      <c r="CC408" s="1509" t="s">
        <v>1890</v>
      </c>
      <c r="CD408" s="1509" t="s">
        <v>1890</v>
      </c>
      <c r="CE408" s="1509" t="s">
        <v>1890</v>
      </c>
      <c r="CF408" s="1509" t="s">
        <v>1890</v>
      </c>
      <c r="CG408" s="1509" t="s">
        <v>1890</v>
      </c>
      <c r="CH408" s="1509" t="s">
        <v>1890</v>
      </c>
      <c r="CI408" s="1509" t="s">
        <v>1890</v>
      </c>
      <c r="CJ408" s="1509" t="s">
        <v>1890</v>
      </c>
      <c r="CK408" s="1509" t="s">
        <v>1890</v>
      </c>
      <c r="CL408" s="1509" t="s">
        <v>1890</v>
      </c>
      <c r="CM408" s="1509" t="s">
        <v>1890</v>
      </c>
      <c r="CN408" s="1509" t="s">
        <v>1890</v>
      </c>
      <c r="CO408" s="1509" t="s">
        <v>1890</v>
      </c>
      <c r="CP408" s="1510" t="s">
        <v>1890</v>
      </c>
      <c r="CQ408" s="1508" t="s">
        <v>1890</v>
      </c>
      <c r="CR408" s="1508" t="s">
        <v>1890</v>
      </c>
      <c r="CS408" s="1508" t="s">
        <v>1890</v>
      </c>
      <c r="CT408" s="1508" t="s">
        <v>1890</v>
      </c>
      <c r="CU408" s="1508" t="s">
        <v>1890</v>
      </c>
      <c r="CV408" s="1508" t="s">
        <v>1890</v>
      </c>
      <c r="CW408" s="1508" t="s">
        <v>1890</v>
      </c>
      <c r="CX408" s="1508" t="s">
        <v>1890</v>
      </c>
      <c r="CY408" s="1508" t="s">
        <v>1890</v>
      </c>
      <c r="CZ408" s="1508" t="s">
        <v>1890</v>
      </c>
      <c r="DA408" s="1508" t="s">
        <v>1890</v>
      </c>
      <c r="DB408" s="1508" t="s">
        <v>1890</v>
      </c>
      <c r="DC408" s="1508" t="s">
        <v>1890</v>
      </c>
      <c r="DD408" s="1508" t="s">
        <v>1890</v>
      </c>
      <c r="DE408" s="1508" t="s">
        <v>1890</v>
      </c>
      <c r="DF408" s="1508" t="s">
        <v>1890</v>
      </c>
      <c r="DG408" s="1508" t="s">
        <v>1890</v>
      </c>
      <c r="DH408" s="1508" t="s">
        <v>1890</v>
      </c>
      <c r="DI408" s="1508" t="s">
        <v>1890</v>
      </c>
      <c r="DJ408" s="1508" t="s">
        <v>1890</v>
      </c>
      <c r="DK408" s="1508" t="s">
        <v>1890</v>
      </c>
      <c r="DL408" s="1508" t="s">
        <v>1890</v>
      </c>
      <c r="DM408" s="1508" t="s">
        <v>1890</v>
      </c>
      <c r="DN408" s="1508" t="s">
        <v>1890</v>
      </c>
      <c r="DO408" s="1508" t="s">
        <v>1890</v>
      </c>
      <c r="DP408" s="1508" t="s">
        <v>1890</v>
      </c>
      <c r="DQ408" s="1508" t="s">
        <v>1890</v>
      </c>
      <c r="DR408" s="1508" t="s">
        <v>1890</v>
      </c>
      <c r="DS408" s="1508" t="s">
        <v>1890</v>
      </c>
      <c r="DT408" s="1233" t="s">
        <v>1890</v>
      </c>
      <c r="DU408" s="1233" t="s">
        <v>1890</v>
      </c>
      <c r="DV408" s="1233" t="s">
        <v>1890</v>
      </c>
      <c r="DW408" s="1233" t="s">
        <v>1890</v>
      </c>
      <c r="DX408" s="1233" t="s">
        <v>1890</v>
      </c>
      <c r="DY408" s="1233" t="s">
        <v>1890</v>
      </c>
    </row>
    <row r="409" spans="2:129" x14ac:dyDescent="0.25">
      <c r="B409" s="1668"/>
      <c r="C409" s="1505" t="s">
        <v>2009</v>
      </c>
      <c r="D409" s="1439" t="s">
        <v>1741</v>
      </c>
      <c r="E409" s="1267" t="s">
        <v>815</v>
      </c>
      <c r="F409" s="1438" t="s">
        <v>818</v>
      </c>
      <c r="G409" s="1438" t="s">
        <v>1890</v>
      </c>
      <c r="H409" s="1439" t="s">
        <v>817</v>
      </c>
      <c r="I409" s="1476" t="s">
        <v>1890</v>
      </c>
      <c r="J409" s="1477" t="s">
        <v>1890</v>
      </c>
      <c r="K409" s="1477" t="s">
        <v>1890</v>
      </c>
      <c r="L409" s="1477" t="s">
        <v>1890</v>
      </c>
      <c r="M409" s="1477" t="s">
        <v>1890</v>
      </c>
      <c r="N409" s="1509" t="s">
        <v>1890</v>
      </c>
      <c r="O409" s="1509">
        <v>0.47357784000000003</v>
      </c>
      <c r="P409" s="1509">
        <v>0.47357784000000003</v>
      </c>
      <c r="Q409" s="1509">
        <v>0.47357784000000003</v>
      </c>
      <c r="R409" s="1509">
        <v>0.47357784000000003</v>
      </c>
      <c r="S409" s="1509">
        <v>0.47357784000000003</v>
      </c>
      <c r="T409" s="1509" t="s">
        <v>1890</v>
      </c>
      <c r="U409" s="1509" t="s">
        <v>1890</v>
      </c>
      <c r="V409" s="1509" t="s">
        <v>1890</v>
      </c>
      <c r="W409" s="1509" t="s">
        <v>1890</v>
      </c>
      <c r="X409" s="1509" t="s">
        <v>1890</v>
      </c>
      <c r="Y409" s="1509" t="s">
        <v>1890</v>
      </c>
      <c r="Z409" s="1509" t="s">
        <v>1890</v>
      </c>
      <c r="AA409" s="1509" t="s">
        <v>1890</v>
      </c>
      <c r="AB409" s="1509" t="s">
        <v>1890</v>
      </c>
      <c r="AC409" s="1509" t="s">
        <v>1890</v>
      </c>
      <c r="AD409" s="1509" t="s">
        <v>1890</v>
      </c>
      <c r="AE409" s="1509" t="s">
        <v>1890</v>
      </c>
      <c r="AF409" s="1509" t="s">
        <v>1890</v>
      </c>
      <c r="AG409" s="1509" t="s">
        <v>1890</v>
      </c>
      <c r="AH409" s="1509" t="s">
        <v>1890</v>
      </c>
      <c r="AI409" s="1509" t="s">
        <v>1890</v>
      </c>
      <c r="AJ409" s="1509" t="s">
        <v>1890</v>
      </c>
      <c r="AK409" s="1509" t="s">
        <v>1890</v>
      </c>
      <c r="AL409" s="1509" t="s">
        <v>1890</v>
      </c>
      <c r="AM409" s="1509" t="s">
        <v>1890</v>
      </c>
      <c r="AN409" s="1509" t="s">
        <v>1890</v>
      </c>
      <c r="AO409" s="1509" t="s">
        <v>1890</v>
      </c>
      <c r="AP409" s="1509" t="s">
        <v>1890</v>
      </c>
      <c r="AQ409" s="1509" t="s">
        <v>1890</v>
      </c>
      <c r="AR409" s="1509">
        <v>0.42990000000000006</v>
      </c>
      <c r="AS409" s="1509" t="s">
        <v>1890</v>
      </c>
      <c r="AT409" s="1509" t="s">
        <v>1890</v>
      </c>
      <c r="AU409" s="1509" t="s">
        <v>1890</v>
      </c>
      <c r="AV409" s="1509" t="s">
        <v>1890</v>
      </c>
      <c r="AW409" s="1509" t="s">
        <v>1890</v>
      </c>
      <c r="AX409" s="1509" t="s">
        <v>1890</v>
      </c>
      <c r="AY409" s="1509" t="s">
        <v>1890</v>
      </c>
      <c r="AZ409" s="1509" t="s">
        <v>1890</v>
      </c>
      <c r="BA409" s="1509" t="s">
        <v>1890</v>
      </c>
      <c r="BB409" s="1509" t="s">
        <v>1890</v>
      </c>
      <c r="BC409" s="1509" t="s">
        <v>1890</v>
      </c>
      <c r="BD409" s="1509" t="s">
        <v>1890</v>
      </c>
      <c r="BE409" s="1509" t="s">
        <v>1890</v>
      </c>
      <c r="BF409" s="1509" t="s">
        <v>1890</v>
      </c>
      <c r="BG409" s="1509" t="s">
        <v>1890</v>
      </c>
      <c r="BH409" s="1509" t="s">
        <v>1890</v>
      </c>
      <c r="BI409" s="1509" t="s">
        <v>1890</v>
      </c>
      <c r="BJ409" s="1509" t="s">
        <v>1890</v>
      </c>
      <c r="BK409" s="1509" t="s">
        <v>1890</v>
      </c>
      <c r="BL409" s="1509" t="s">
        <v>1890</v>
      </c>
      <c r="BM409" s="1509" t="s">
        <v>1890</v>
      </c>
      <c r="BN409" s="1509" t="s">
        <v>1890</v>
      </c>
      <c r="BO409" s="1509" t="s">
        <v>1890</v>
      </c>
      <c r="BP409" s="1509" t="s">
        <v>1890</v>
      </c>
      <c r="BQ409" s="1509">
        <v>0.42990000000000006</v>
      </c>
      <c r="BR409" s="1509" t="s">
        <v>1890</v>
      </c>
      <c r="BS409" s="1509" t="s">
        <v>1890</v>
      </c>
      <c r="BT409" s="1509" t="s">
        <v>1890</v>
      </c>
      <c r="BU409" s="1509" t="s">
        <v>1890</v>
      </c>
      <c r="BV409" s="1509" t="s">
        <v>1890</v>
      </c>
      <c r="BW409" s="1509" t="s">
        <v>1890</v>
      </c>
      <c r="BX409" s="1509" t="s">
        <v>1890</v>
      </c>
      <c r="BY409" s="1509" t="s">
        <v>1890</v>
      </c>
      <c r="BZ409" s="1509" t="s">
        <v>1890</v>
      </c>
      <c r="CA409" s="1509">
        <v>1.51898</v>
      </c>
      <c r="CB409" s="1509" t="s">
        <v>1890</v>
      </c>
      <c r="CC409" s="1509" t="s">
        <v>1890</v>
      </c>
      <c r="CD409" s="1509" t="s">
        <v>1890</v>
      </c>
      <c r="CE409" s="1509" t="s">
        <v>1890</v>
      </c>
      <c r="CF409" s="1509" t="s">
        <v>1890</v>
      </c>
      <c r="CG409" s="1509" t="s">
        <v>1890</v>
      </c>
      <c r="CH409" s="1509" t="s">
        <v>1890</v>
      </c>
      <c r="CI409" s="1509" t="s">
        <v>1890</v>
      </c>
      <c r="CJ409" s="1509" t="s">
        <v>1890</v>
      </c>
      <c r="CK409" s="1509" t="s">
        <v>1890</v>
      </c>
      <c r="CL409" s="1509" t="s">
        <v>1890</v>
      </c>
      <c r="CM409" s="1509" t="s">
        <v>1890</v>
      </c>
      <c r="CN409" s="1509" t="s">
        <v>1890</v>
      </c>
      <c r="CO409" s="1509" t="s">
        <v>1890</v>
      </c>
      <c r="CP409" s="1510">
        <v>0.42990000000000006</v>
      </c>
      <c r="CQ409" s="1508" t="s">
        <v>1890</v>
      </c>
      <c r="CR409" s="1508" t="s">
        <v>1890</v>
      </c>
      <c r="CS409" s="1508" t="s">
        <v>1890</v>
      </c>
      <c r="CT409" s="1508" t="s">
        <v>1890</v>
      </c>
      <c r="CU409" s="1508" t="s">
        <v>1890</v>
      </c>
      <c r="CV409" s="1508" t="s">
        <v>1890</v>
      </c>
      <c r="CW409" s="1508" t="s">
        <v>1890</v>
      </c>
      <c r="CX409" s="1508" t="s">
        <v>1890</v>
      </c>
      <c r="CY409" s="1508" t="s">
        <v>1890</v>
      </c>
      <c r="CZ409" s="1508" t="s">
        <v>1890</v>
      </c>
      <c r="DA409" s="1508" t="s">
        <v>1890</v>
      </c>
      <c r="DB409" s="1508" t="s">
        <v>1890</v>
      </c>
      <c r="DC409" s="1508" t="s">
        <v>1890</v>
      </c>
      <c r="DD409" s="1508" t="s">
        <v>1890</v>
      </c>
      <c r="DE409" s="1508" t="s">
        <v>1890</v>
      </c>
      <c r="DF409" s="1508" t="s">
        <v>1890</v>
      </c>
      <c r="DG409" s="1508" t="s">
        <v>1890</v>
      </c>
      <c r="DH409" s="1508" t="s">
        <v>1890</v>
      </c>
      <c r="DI409" s="1508" t="s">
        <v>1890</v>
      </c>
      <c r="DJ409" s="1508" t="s">
        <v>1890</v>
      </c>
      <c r="DK409" s="1508" t="s">
        <v>1890</v>
      </c>
      <c r="DL409" s="1508" t="s">
        <v>1890</v>
      </c>
      <c r="DM409" s="1508" t="s">
        <v>1890</v>
      </c>
      <c r="DN409" s="1508" t="s">
        <v>1890</v>
      </c>
      <c r="DO409" s="1508" t="s">
        <v>1890</v>
      </c>
      <c r="DP409" s="1508" t="s">
        <v>1890</v>
      </c>
      <c r="DQ409" s="1508" t="s">
        <v>1890</v>
      </c>
      <c r="DR409" s="1508" t="s">
        <v>1890</v>
      </c>
      <c r="DS409" s="1508" t="s">
        <v>1890</v>
      </c>
      <c r="DT409" s="1233" t="s">
        <v>1890</v>
      </c>
      <c r="DU409" s="1233" t="s">
        <v>1890</v>
      </c>
      <c r="DV409" s="1233" t="s">
        <v>1890</v>
      </c>
      <c r="DW409" s="1233" t="s">
        <v>1890</v>
      </c>
      <c r="DX409" s="1233" t="s">
        <v>1890</v>
      </c>
      <c r="DY409" s="1233" t="s">
        <v>1890</v>
      </c>
    </row>
    <row r="410" spans="2:129" ht="14.4" thickBot="1" x14ac:dyDescent="0.3">
      <c r="B410" s="1668"/>
      <c r="C410" s="1505" t="s">
        <v>2009</v>
      </c>
      <c r="D410" s="1439" t="s">
        <v>1741</v>
      </c>
      <c r="E410" s="1267" t="s">
        <v>819</v>
      </c>
      <c r="F410" s="1438" t="s">
        <v>1890</v>
      </c>
      <c r="G410" s="1438" t="s">
        <v>1890</v>
      </c>
      <c r="H410" s="1439" t="s">
        <v>84</v>
      </c>
      <c r="I410" s="1476" t="s">
        <v>1890</v>
      </c>
      <c r="J410" s="1477" t="s">
        <v>1890</v>
      </c>
      <c r="K410" s="1477" t="s">
        <v>1890</v>
      </c>
      <c r="L410" s="1477" t="s">
        <v>1890</v>
      </c>
      <c r="M410" s="1477" t="s">
        <v>1890</v>
      </c>
      <c r="N410" s="1509" t="s">
        <v>1890</v>
      </c>
      <c r="O410" s="1509">
        <v>3.7795031315942029E-2</v>
      </c>
      <c r="P410" s="1509">
        <v>0.10955081540852764</v>
      </c>
      <c r="Q410" s="1509">
        <v>0.17641033077057591</v>
      </c>
      <c r="R410" s="1509">
        <v>0.2386226696413587</v>
      </c>
      <c r="S410" s="1509">
        <v>0.29642567657311647</v>
      </c>
      <c r="T410" s="1509">
        <v>1.5319010956912811</v>
      </c>
      <c r="U410" s="1509">
        <v>1.4749563604436957</v>
      </c>
      <c r="V410" s="1509">
        <v>1.4201111535178592</v>
      </c>
      <c r="W410" s="1509">
        <v>1.3672885970158211</v>
      </c>
      <c r="X410" s="1509">
        <v>1.3164146115941007</v>
      </c>
      <c r="Y410" s="1509">
        <v>1.2674178151032389</v>
      </c>
      <c r="Z410" s="1509">
        <v>1.220229424882358</v>
      </c>
      <c r="AA410" s="1509">
        <v>1.1747831635774393</v>
      </c>
      <c r="AB410" s="1509">
        <v>1.1310151683567327</v>
      </c>
      <c r="AC410" s="1509">
        <v>1.0888639034012439</v>
      </c>
      <c r="AD410" s="1509">
        <v>1.0482700755526078</v>
      </c>
      <c r="AE410" s="1509">
        <v>1.0091765530048815</v>
      </c>
      <c r="AF410" s="1509">
        <v>0.97152828693084714</v>
      </c>
      <c r="AG410" s="1509">
        <v>0.93527223593733555</v>
      </c>
      <c r="AH410" s="1509">
        <v>0.90035729324785863</v>
      </c>
      <c r="AI410" s="1509">
        <v>0.86673421651448757</v>
      </c>
      <c r="AJ410" s="1509">
        <v>0.8343555601644197</v>
      </c>
      <c r="AK410" s="1509">
        <v>0.80317561019007333</v>
      </c>
      <c r="AL410" s="1509">
        <v>0.77315032129480921</v>
      </c>
      <c r="AM410" s="1509">
        <v>0.74423725630953519</v>
      </c>
      <c r="AN410" s="1509">
        <v>0.71639552779848181</v>
      </c>
      <c r="AO410" s="1509">
        <v>0.68958574177537124</v>
      </c>
      <c r="AP410" s="1509">
        <v>0.66376994345402374</v>
      </c>
      <c r="AQ410" s="1509">
        <v>0.63891156496016999</v>
      </c>
      <c r="AR410" s="1509">
        <v>0.62566727044072612</v>
      </c>
      <c r="AS410" s="1509">
        <v>0.6155618262296636</v>
      </c>
      <c r="AT410" s="1509">
        <v>0.59543613543738205</v>
      </c>
      <c r="AU410" s="1509">
        <v>0.57596061152921407</v>
      </c>
      <c r="AV410" s="1509">
        <v>0.55711445406051385</v>
      </c>
      <c r="AW410" s="1509">
        <v>0.53887752270284139</v>
      </c>
      <c r="AX410" s="1509">
        <v>0.52123031643636475</v>
      </c>
      <c r="AY410" s="1509">
        <v>0.50415395339435387</v>
      </c>
      <c r="AZ410" s="1509">
        <v>0.4876301513394326</v>
      </c>
      <c r="BA410" s="1509">
        <v>0.47164120875188748</v>
      </c>
      <c r="BB410" s="1509">
        <v>0.45616998651093948</v>
      </c>
      <c r="BC410" s="1509">
        <v>0.44119989015048333</v>
      </c>
      <c r="BD410" s="1509">
        <v>0.42671485267136966</v>
      </c>
      <c r="BE410" s="1509">
        <v>0.41269931789286307</v>
      </c>
      <c r="BF410" s="1509">
        <v>0.39913822432644736</v>
      </c>
      <c r="BG410" s="1509">
        <v>0.38601698955567787</v>
      </c>
      <c r="BH410" s="1509">
        <v>0.37332149510627677</v>
      </c>
      <c r="BI410" s="1509">
        <v>0.36103807179117003</v>
      </c>
      <c r="BJ410" s="1509">
        <v>0.34915348551563158</v>
      </c>
      <c r="BK410" s="1509">
        <v>0.33765492352816562</v>
      </c>
      <c r="BL410" s="1509">
        <v>0.32652998110320447</v>
      </c>
      <c r="BM410" s="1509">
        <v>0.31576664864212989</v>
      </c>
      <c r="BN410" s="1509">
        <v>0.30535329917954862</v>
      </c>
      <c r="BO410" s="1509">
        <v>0.29527867628215687</v>
      </c>
      <c r="BP410" s="1509">
        <v>0.28553188232792398</v>
      </c>
      <c r="BQ410" s="1509">
        <v>0.28120887599374705</v>
      </c>
      <c r="BR410" s="1509">
        <v>0.27689546820548122</v>
      </c>
      <c r="BS410" s="1509">
        <v>0.26778139284522856</v>
      </c>
      <c r="BT410" s="1509">
        <v>0.25896333401422339</v>
      </c>
      <c r="BU410" s="1509">
        <v>0.25043177983228548</v>
      </c>
      <c r="BV410" s="1509">
        <v>0.24217752138776946</v>
      </c>
      <c r="BW410" s="1509">
        <v>0.23419164315818611</v>
      </c>
      <c r="BX410" s="1509">
        <v>0.22646551373182577</v>
      </c>
      <c r="BY410" s="1509">
        <v>0.2189907768209774</v>
      </c>
      <c r="BZ410" s="1509">
        <v>0.21175934255762813</v>
      </c>
      <c r="CA410" s="1509">
        <v>0.21818906400779639</v>
      </c>
      <c r="CB410" s="1509">
        <v>0.22406459543635823</v>
      </c>
      <c r="CC410" s="1509">
        <v>0.21675776948450989</v>
      </c>
      <c r="CD410" s="1509">
        <v>0.20968650174543513</v>
      </c>
      <c r="CE410" s="1509">
        <v>0.20284326902732253</v>
      </c>
      <c r="CF410" s="1509">
        <v>0.19622078654995687</v>
      </c>
      <c r="CG410" s="1509">
        <v>0.18981200043886201</v>
      </c>
      <c r="CH410" s="1509">
        <v>0.18361008045442434</v>
      </c>
      <c r="CI410" s="1509">
        <v>0.17760841294867769</v>
      </c>
      <c r="CJ410" s="1509">
        <v>0.1718005940426541</v>
      </c>
      <c r="CK410" s="1509">
        <v>0.16618042301742836</v>
      </c>
      <c r="CL410" s="1509">
        <v>0.16152600272152337</v>
      </c>
      <c r="CM410" s="1509">
        <v>0.15699976924373069</v>
      </c>
      <c r="CN410" s="1509">
        <v>0.15259823840868486</v>
      </c>
      <c r="CO410" s="1509">
        <v>0.14831801974450765</v>
      </c>
      <c r="CP410" s="1510">
        <v>0.14665477952244926</v>
      </c>
      <c r="CQ410" s="1508" t="s">
        <v>1890</v>
      </c>
      <c r="CR410" s="1508" t="s">
        <v>1890</v>
      </c>
      <c r="CS410" s="1508" t="s">
        <v>1890</v>
      </c>
      <c r="CT410" s="1508" t="s">
        <v>1890</v>
      </c>
      <c r="CU410" s="1508" t="s">
        <v>1890</v>
      </c>
      <c r="CV410" s="1508" t="s">
        <v>1890</v>
      </c>
      <c r="CW410" s="1508" t="s">
        <v>1890</v>
      </c>
      <c r="CX410" s="1508" t="s">
        <v>1890</v>
      </c>
      <c r="CY410" s="1508" t="s">
        <v>1890</v>
      </c>
      <c r="CZ410" s="1508" t="s">
        <v>1890</v>
      </c>
      <c r="DA410" s="1508" t="s">
        <v>1890</v>
      </c>
      <c r="DB410" s="1508" t="s">
        <v>1890</v>
      </c>
      <c r="DC410" s="1508" t="s">
        <v>1890</v>
      </c>
      <c r="DD410" s="1508" t="s">
        <v>1890</v>
      </c>
      <c r="DE410" s="1508" t="s">
        <v>1890</v>
      </c>
      <c r="DF410" s="1508" t="s">
        <v>1890</v>
      </c>
      <c r="DG410" s="1508" t="s">
        <v>1890</v>
      </c>
      <c r="DH410" s="1508" t="s">
        <v>1890</v>
      </c>
      <c r="DI410" s="1508" t="s">
        <v>1890</v>
      </c>
      <c r="DJ410" s="1508" t="s">
        <v>1890</v>
      </c>
      <c r="DK410" s="1508" t="s">
        <v>1890</v>
      </c>
      <c r="DL410" s="1508" t="s">
        <v>1890</v>
      </c>
      <c r="DM410" s="1508" t="s">
        <v>1890</v>
      </c>
      <c r="DN410" s="1508" t="s">
        <v>1890</v>
      </c>
      <c r="DO410" s="1508" t="s">
        <v>1890</v>
      </c>
      <c r="DP410" s="1508" t="s">
        <v>1890</v>
      </c>
      <c r="DQ410" s="1508" t="s">
        <v>1890</v>
      </c>
      <c r="DR410" s="1508" t="s">
        <v>1890</v>
      </c>
      <c r="DS410" s="1508" t="s">
        <v>1890</v>
      </c>
      <c r="DT410" s="1233" t="s">
        <v>1890</v>
      </c>
      <c r="DU410" s="1233" t="s">
        <v>1890</v>
      </c>
      <c r="DV410" s="1233" t="s">
        <v>1890</v>
      </c>
      <c r="DW410" s="1233" t="s">
        <v>1890</v>
      </c>
      <c r="DX410" s="1233" t="s">
        <v>1890</v>
      </c>
      <c r="DY410" s="1233" t="s">
        <v>1890</v>
      </c>
    </row>
    <row r="411" spans="2:129" ht="14.4" thickBot="1" x14ac:dyDescent="0.3">
      <c r="B411" s="1668"/>
      <c r="C411" s="1505" t="s">
        <v>2009</v>
      </c>
      <c r="D411" s="1439" t="s">
        <v>1741</v>
      </c>
      <c r="E411" s="1267" t="s">
        <v>820</v>
      </c>
      <c r="F411" s="1438" t="s">
        <v>1890</v>
      </c>
      <c r="G411" s="1438" t="s">
        <v>1890</v>
      </c>
      <c r="H411" s="1439" t="s">
        <v>84</v>
      </c>
      <c r="I411" s="1655">
        <f>IF(SUM(N410:CP410)&lt;&gt;0,SUM(N410:CP410),"")</f>
        <v>41.803283134676242</v>
      </c>
      <c r="J411" s="1656"/>
      <c r="K411" s="1656"/>
      <c r="L411" s="1656"/>
      <c r="M411" s="1657"/>
      <c r="N411" s="1509" t="s">
        <v>1890</v>
      </c>
      <c r="O411" s="1509" t="s">
        <v>1890</v>
      </c>
      <c r="P411" s="1509" t="s">
        <v>1890</v>
      </c>
      <c r="Q411" s="1509" t="s">
        <v>1890</v>
      </c>
      <c r="R411" s="1509" t="s">
        <v>1890</v>
      </c>
      <c r="S411" s="1509" t="s">
        <v>1890</v>
      </c>
      <c r="T411" s="1509" t="s">
        <v>1890</v>
      </c>
      <c r="U411" s="1509" t="s">
        <v>1890</v>
      </c>
      <c r="V411" s="1509" t="s">
        <v>1890</v>
      </c>
      <c r="W411" s="1509" t="s">
        <v>1890</v>
      </c>
      <c r="X411" s="1509" t="s">
        <v>1890</v>
      </c>
      <c r="Y411" s="1509" t="s">
        <v>1890</v>
      </c>
      <c r="Z411" s="1509" t="s">
        <v>1890</v>
      </c>
      <c r="AA411" s="1509" t="s">
        <v>1890</v>
      </c>
      <c r="AB411" s="1509" t="s">
        <v>1890</v>
      </c>
      <c r="AC411" s="1509" t="s">
        <v>1890</v>
      </c>
      <c r="AD411" s="1509" t="s">
        <v>1890</v>
      </c>
      <c r="AE411" s="1509" t="s">
        <v>1890</v>
      </c>
      <c r="AF411" s="1509" t="s">
        <v>1890</v>
      </c>
      <c r="AG411" s="1509" t="s">
        <v>1890</v>
      </c>
      <c r="AH411" s="1509" t="s">
        <v>1890</v>
      </c>
      <c r="AI411" s="1509" t="s">
        <v>1890</v>
      </c>
      <c r="AJ411" s="1509" t="s">
        <v>1890</v>
      </c>
      <c r="AK411" s="1509" t="s">
        <v>1890</v>
      </c>
      <c r="AL411" s="1509" t="s">
        <v>1890</v>
      </c>
      <c r="AM411" s="1509" t="s">
        <v>1890</v>
      </c>
      <c r="AN411" s="1509" t="s">
        <v>1890</v>
      </c>
      <c r="AO411" s="1509" t="s">
        <v>1890</v>
      </c>
      <c r="AP411" s="1509" t="s">
        <v>1890</v>
      </c>
      <c r="AQ411" s="1509" t="s">
        <v>1890</v>
      </c>
      <c r="AR411" s="1509" t="s">
        <v>1890</v>
      </c>
      <c r="AS411" s="1509" t="s">
        <v>1890</v>
      </c>
      <c r="AT411" s="1509" t="s">
        <v>1890</v>
      </c>
      <c r="AU411" s="1509" t="s">
        <v>1890</v>
      </c>
      <c r="AV411" s="1509" t="s">
        <v>1890</v>
      </c>
      <c r="AW411" s="1509" t="s">
        <v>1890</v>
      </c>
      <c r="AX411" s="1509" t="s">
        <v>1890</v>
      </c>
      <c r="AY411" s="1509" t="s">
        <v>1890</v>
      </c>
      <c r="AZ411" s="1509" t="s">
        <v>1890</v>
      </c>
      <c r="BA411" s="1509" t="s">
        <v>1890</v>
      </c>
      <c r="BB411" s="1509" t="s">
        <v>1890</v>
      </c>
      <c r="BC411" s="1509" t="s">
        <v>1890</v>
      </c>
      <c r="BD411" s="1509" t="s">
        <v>1890</v>
      </c>
      <c r="BE411" s="1509" t="s">
        <v>1890</v>
      </c>
      <c r="BF411" s="1509" t="s">
        <v>1890</v>
      </c>
      <c r="BG411" s="1509" t="s">
        <v>1890</v>
      </c>
      <c r="BH411" s="1509" t="s">
        <v>1890</v>
      </c>
      <c r="BI411" s="1509" t="s">
        <v>1890</v>
      </c>
      <c r="BJ411" s="1509" t="s">
        <v>1890</v>
      </c>
      <c r="BK411" s="1509" t="s">
        <v>1890</v>
      </c>
      <c r="BL411" s="1509" t="s">
        <v>1890</v>
      </c>
      <c r="BM411" s="1509" t="s">
        <v>1890</v>
      </c>
      <c r="BN411" s="1509" t="s">
        <v>1890</v>
      </c>
      <c r="BO411" s="1509" t="s">
        <v>1890</v>
      </c>
      <c r="BP411" s="1509" t="s">
        <v>1890</v>
      </c>
      <c r="BQ411" s="1509" t="s">
        <v>1890</v>
      </c>
      <c r="BR411" s="1509" t="s">
        <v>1890</v>
      </c>
      <c r="BS411" s="1509" t="s">
        <v>1890</v>
      </c>
      <c r="BT411" s="1509" t="s">
        <v>1890</v>
      </c>
      <c r="BU411" s="1509" t="s">
        <v>1890</v>
      </c>
      <c r="BV411" s="1509" t="s">
        <v>1890</v>
      </c>
      <c r="BW411" s="1509" t="s">
        <v>1890</v>
      </c>
      <c r="BX411" s="1509" t="s">
        <v>1890</v>
      </c>
      <c r="BY411" s="1509" t="s">
        <v>1890</v>
      </c>
      <c r="BZ411" s="1509" t="s">
        <v>1890</v>
      </c>
      <c r="CA411" s="1509" t="s">
        <v>1890</v>
      </c>
      <c r="CB411" s="1509" t="s">
        <v>1890</v>
      </c>
      <c r="CC411" s="1509" t="s">
        <v>1890</v>
      </c>
      <c r="CD411" s="1509" t="s">
        <v>1890</v>
      </c>
      <c r="CE411" s="1509" t="s">
        <v>1890</v>
      </c>
      <c r="CF411" s="1509" t="s">
        <v>1890</v>
      </c>
      <c r="CG411" s="1509" t="s">
        <v>1890</v>
      </c>
      <c r="CH411" s="1509" t="s">
        <v>1890</v>
      </c>
      <c r="CI411" s="1509" t="s">
        <v>1890</v>
      </c>
      <c r="CJ411" s="1509" t="s">
        <v>1890</v>
      </c>
      <c r="CK411" s="1509" t="s">
        <v>1890</v>
      </c>
      <c r="CL411" s="1509" t="s">
        <v>1890</v>
      </c>
      <c r="CM411" s="1509" t="s">
        <v>1890</v>
      </c>
      <c r="CN411" s="1509" t="s">
        <v>1890</v>
      </c>
      <c r="CO411" s="1509" t="s">
        <v>1890</v>
      </c>
      <c r="CP411" s="1510" t="s">
        <v>1890</v>
      </c>
      <c r="CQ411" s="1508" t="s">
        <v>1890</v>
      </c>
      <c r="CR411" s="1508" t="s">
        <v>1890</v>
      </c>
      <c r="CS411" s="1508" t="s">
        <v>1890</v>
      </c>
      <c r="CT411" s="1508" t="s">
        <v>1890</v>
      </c>
      <c r="CU411" s="1508" t="s">
        <v>1890</v>
      </c>
      <c r="CV411" s="1508" t="s">
        <v>1890</v>
      </c>
      <c r="CW411" s="1508" t="s">
        <v>1890</v>
      </c>
      <c r="CX411" s="1508" t="s">
        <v>1890</v>
      </c>
      <c r="CY411" s="1508" t="s">
        <v>1890</v>
      </c>
      <c r="CZ411" s="1508" t="s">
        <v>1890</v>
      </c>
      <c r="DA411" s="1508" t="s">
        <v>1890</v>
      </c>
      <c r="DB411" s="1508" t="s">
        <v>1890</v>
      </c>
      <c r="DC411" s="1508" t="s">
        <v>1890</v>
      </c>
      <c r="DD411" s="1508" t="s">
        <v>1890</v>
      </c>
      <c r="DE411" s="1508" t="s">
        <v>1890</v>
      </c>
      <c r="DF411" s="1508" t="s">
        <v>1890</v>
      </c>
      <c r="DG411" s="1508" t="s">
        <v>1890</v>
      </c>
      <c r="DH411" s="1508" t="s">
        <v>1890</v>
      </c>
      <c r="DI411" s="1508" t="s">
        <v>1890</v>
      </c>
      <c r="DJ411" s="1508" t="s">
        <v>1890</v>
      </c>
      <c r="DK411" s="1508" t="s">
        <v>1890</v>
      </c>
      <c r="DL411" s="1508" t="s">
        <v>1890</v>
      </c>
      <c r="DM411" s="1508" t="s">
        <v>1890</v>
      </c>
      <c r="DN411" s="1508" t="s">
        <v>1890</v>
      </c>
      <c r="DO411" s="1508" t="s">
        <v>1890</v>
      </c>
      <c r="DP411" s="1508" t="s">
        <v>1890</v>
      </c>
      <c r="DQ411" s="1508" t="s">
        <v>1890</v>
      </c>
      <c r="DR411" s="1508" t="s">
        <v>1890</v>
      </c>
      <c r="DS411" s="1508" t="s">
        <v>1890</v>
      </c>
      <c r="DT411" s="1233" t="s">
        <v>1890</v>
      </c>
      <c r="DU411" s="1233" t="s">
        <v>1890</v>
      </c>
      <c r="DV411" s="1233" t="s">
        <v>1890</v>
      </c>
      <c r="DW411" s="1233" t="s">
        <v>1890</v>
      </c>
      <c r="DX411" s="1233" t="s">
        <v>1890</v>
      </c>
      <c r="DY411" s="1233" t="s">
        <v>1890</v>
      </c>
    </row>
    <row r="412" spans="2:129" x14ac:dyDescent="0.25">
      <c r="B412" s="1668"/>
      <c r="C412" s="1505" t="s">
        <v>2010</v>
      </c>
      <c r="D412" s="1439" t="s">
        <v>1742</v>
      </c>
      <c r="E412" s="1267" t="s">
        <v>815</v>
      </c>
      <c r="F412" s="1438" t="s">
        <v>1890</v>
      </c>
      <c r="G412" s="1438" t="s">
        <v>1890</v>
      </c>
      <c r="H412" s="1439" t="s">
        <v>84</v>
      </c>
      <c r="I412" s="1476" t="s">
        <v>1890</v>
      </c>
      <c r="J412" s="1477" t="s">
        <v>1890</v>
      </c>
      <c r="K412" s="1477" t="s">
        <v>1890</v>
      </c>
      <c r="L412" s="1477" t="s">
        <v>1890</v>
      </c>
      <c r="M412" s="1477" t="s">
        <v>1890</v>
      </c>
      <c r="N412" s="1509" t="s">
        <v>1890</v>
      </c>
      <c r="O412" s="1509">
        <v>1.6524000000000001</v>
      </c>
      <c r="P412" s="1509">
        <v>1.6524000000000001</v>
      </c>
      <c r="Q412" s="1509">
        <v>1.6524000000000001</v>
      </c>
      <c r="R412" s="1509">
        <v>1.6524000000000001</v>
      </c>
      <c r="S412" s="1509">
        <v>1.6524000000000001</v>
      </c>
      <c r="T412" s="1509" t="s">
        <v>1890</v>
      </c>
      <c r="U412" s="1509" t="s">
        <v>1890</v>
      </c>
      <c r="V412" s="1509" t="s">
        <v>1890</v>
      </c>
      <c r="W412" s="1509" t="s">
        <v>1890</v>
      </c>
      <c r="X412" s="1509" t="s">
        <v>1890</v>
      </c>
      <c r="Y412" s="1509" t="s">
        <v>1890</v>
      </c>
      <c r="Z412" s="1509" t="s">
        <v>1890</v>
      </c>
      <c r="AA412" s="1509" t="s">
        <v>1890</v>
      </c>
      <c r="AB412" s="1509" t="s">
        <v>1890</v>
      </c>
      <c r="AC412" s="1509" t="s">
        <v>1890</v>
      </c>
      <c r="AD412" s="1509" t="s">
        <v>1890</v>
      </c>
      <c r="AE412" s="1509" t="s">
        <v>1890</v>
      </c>
      <c r="AF412" s="1509" t="s">
        <v>1890</v>
      </c>
      <c r="AG412" s="1509" t="s">
        <v>1890</v>
      </c>
      <c r="AH412" s="1509" t="s">
        <v>1890</v>
      </c>
      <c r="AI412" s="1509" t="s">
        <v>1890</v>
      </c>
      <c r="AJ412" s="1509" t="s">
        <v>1890</v>
      </c>
      <c r="AK412" s="1509" t="s">
        <v>1890</v>
      </c>
      <c r="AL412" s="1509" t="s">
        <v>1890</v>
      </c>
      <c r="AM412" s="1509" t="s">
        <v>1890</v>
      </c>
      <c r="AN412" s="1509" t="s">
        <v>1890</v>
      </c>
      <c r="AO412" s="1509" t="s">
        <v>1890</v>
      </c>
      <c r="AP412" s="1509" t="s">
        <v>1890</v>
      </c>
      <c r="AQ412" s="1509" t="s">
        <v>1890</v>
      </c>
      <c r="AR412" s="1509">
        <v>1.5</v>
      </c>
      <c r="AS412" s="1509" t="s">
        <v>1890</v>
      </c>
      <c r="AT412" s="1509" t="s">
        <v>1890</v>
      </c>
      <c r="AU412" s="1509" t="s">
        <v>1890</v>
      </c>
      <c r="AV412" s="1509" t="s">
        <v>1890</v>
      </c>
      <c r="AW412" s="1509" t="s">
        <v>1890</v>
      </c>
      <c r="AX412" s="1509" t="s">
        <v>1890</v>
      </c>
      <c r="AY412" s="1509" t="s">
        <v>1890</v>
      </c>
      <c r="AZ412" s="1509" t="s">
        <v>1890</v>
      </c>
      <c r="BA412" s="1509" t="s">
        <v>1890</v>
      </c>
      <c r="BB412" s="1509" t="s">
        <v>1890</v>
      </c>
      <c r="BC412" s="1509" t="s">
        <v>1890</v>
      </c>
      <c r="BD412" s="1509" t="s">
        <v>1890</v>
      </c>
      <c r="BE412" s="1509" t="s">
        <v>1890</v>
      </c>
      <c r="BF412" s="1509" t="s">
        <v>1890</v>
      </c>
      <c r="BG412" s="1509" t="s">
        <v>1890</v>
      </c>
      <c r="BH412" s="1509" t="s">
        <v>1890</v>
      </c>
      <c r="BI412" s="1509" t="s">
        <v>1890</v>
      </c>
      <c r="BJ412" s="1509" t="s">
        <v>1890</v>
      </c>
      <c r="BK412" s="1509" t="s">
        <v>1890</v>
      </c>
      <c r="BL412" s="1509" t="s">
        <v>1890</v>
      </c>
      <c r="BM412" s="1509" t="s">
        <v>1890</v>
      </c>
      <c r="BN412" s="1509" t="s">
        <v>1890</v>
      </c>
      <c r="BO412" s="1509" t="s">
        <v>1890</v>
      </c>
      <c r="BP412" s="1509" t="s">
        <v>1890</v>
      </c>
      <c r="BQ412" s="1509">
        <v>1.5</v>
      </c>
      <c r="BR412" s="1509" t="s">
        <v>1890</v>
      </c>
      <c r="BS412" s="1509" t="s">
        <v>1890</v>
      </c>
      <c r="BT412" s="1509" t="s">
        <v>1890</v>
      </c>
      <c r="BU412" s="1509" t="s">
        <v>1890</v>
      </c>
      <c r="BV412" s="1509" t="s">
        <v>1890</v>
      </c>
      <c r="BW412" s="1509" t="s">
        <v>1890</v>
      </c>
      <c r="BX412" s="1509" t="s">
        <v>1890</v>
      </c>
      <c r="BY412" s="1509" t="s">
        <v>1890</v>
      </c>
      <c r="BZ412" s="1509" t="s">
        <v>1890</v>
      </c>
      <c r="CA412" s="1509">
        <v>5.3</v>
      </c>
      <c r="CB412" s="1509" t="s">
        <v>1890</v>
      </c>
      <c r="CC412" s="1509" t="s">
        <v>1890</v>
      </c>
      <c r="CD412" s="1509" t="s">
        <v>1890</v>
      </c>
      <c r="CE412" s="1509" t="s">
        <v>1890</v>
      </c>
      <c r="CF412" s="1509" t="s">
        <v>1890</v>
      </c>
      <c r="CG412" s="1509" t="s">
        <v>1890</v>
      </c>
      <c r="CH412" s="1509" t="s">
        <v>1890</v>
      </c>
      <c r="CI412" s="1509" t="s">
        <v>1890</v>
      </c>
      <c r="CJ412" s="1509" t="s">
        <v>1890</v>
      </c>
      <c r="CK412" s="1509" t="s">
        <v>1890</v>
      </c>
      <c r="CL412" s="1509" t="s">
        <v>1890</v>
      </c>
      <c r="CM412" s="1509" t="s">
        <v>1890</v>
      </c>
      <c r="CN412" s="1509" t="s">
        <v>1890</v>
      </c>
      <c r="CO412" s="1509" t="s">
        <v>1890</v>
      </c>
      <c r="CP412" s="1510">
        <v>1.5</v>
      </c>
      <c r="CQ412" s="1508" t="s">
        <v>1890</v>
      </c>
      <c r="CR412" s="1508" t="s">
        <v>1890</v>
      </c>
      <c r="CS412" s="1508" t="s">
        <v>1890</v>
      </c>
      <c r="CT412" s="1508" t="s">
        <v>1890</v>
      </c>
      <c r="CU412" s="1508" t="s">
        <v>1890</v>
      </c>
      <c r="CV412" s="1508" t="s">
        <v>1890</v>
      </c>
      <c r="CW412" s="1508" t="s">
        <v>1890</v>
      </c>
      <c r="CX412" s="1508" t="s">
        <v>1890</v>
      </c>
      <c r="CY412" s="1508" t="s">
        <v>1890</v>
      </c>
      <c r="CZ412" s="1508" t="s">
        <v>1890</v>
      </c>
      <c r="DA412" s="1508" t="s">
        <v>1890</v>
      </c>
      <c r="DB412" s="1508" t="s">
        <v>1890</v>
      </c>
      <c r="DC412" s="1508" t="s">
        <v>1890</v>
      </c>
      <c r="DD412" s="1508" t="s">
        <v>1890</v>
      </c>
      <c r="DE412" s="1508" t="s">
        <v>1890</v>
      </c>
      <c r="DF412" s="1508" t="s">
        <v>1890</v>
      </c>
      <c r="DG412" s="1508" t="s">
        <v>1890</v>
      </c>
      <c r="DH412" s="1508" t="s">
        <v>1890</v>
      </c>
      <c r="DI412" s="1508" t="s">
        <v>1890</v>
      </c>
      <c r="DJ412" s="1508" t="s">
        <v>1890</v>
      </c>
      <c r="DK412" s="1508" t="s">
        <v>1890</v>
      </c>
      <c r="DL412" s="1508" t="s">
        <v>1890</v>
      </c>
      <c r="DM412" s="1508" t="s">
        <v>1890</v>
      </c>
      <c r="DN412" s="1508" t="s">
        <v>1890</v>
      </c>
      <c r="DO412" s="1508" t="s">
        <v>1890</v>
      </c>
      <c r="DP412" s="1508" t="s">
        <v>1890</v>
      </c>
      <c r="DQ412" s="1508" t="s">
        <v>1890</v>
      </c>
      <c r="DR412" s="1508" t="s">
        <v>1890</v>
      </c>
      <c r="DS412" s="1508" t="s">
        <v>1890</v>
      </c>
      <c r="DT412" s="1233" t="s">
        <v>1890</v>
      </c>
      <c r="DU412" s="1233" t="s">
        <v>1890</v>
      </c>
      <c r="DV412" s="1233" t="s">
        <v>1890</v>
      </c>
      <c r="DW412" s="1233" t="s">
        <v>1890</v>
      </c>
      <c r="DX412" s="1233" t="s">
        <v>1890</v>
      </c>
      <c r="DY412" s="1233" t="s">
        <v>1890</v>
      </c>
    </row>
    <row r="413" spans="2:129" x14ac:dyDescent="0.25">
      <c r="B413" s="1668"/>
      <c r="C413" s="1505" t="s">
        <v>2010</v>
      </c>
      <c r="D413" s="1439" t="s">
        <v>1742</v>
      </c>
      <c r="E413" s="1267" t="s">
        <v>812</v>
      </c>
      <c r="F413" s="1438" t="s">
        <v>1890</v>
      </c>
      <c r="G413" s="1438" t="s">
        <v>1890</v>
      </c>
      <c r="H413" s="1439" t="s">
        <v>84</v>
      </c>
      <c r="I413" s="1476" t="s">
        <v>1890</v>
      </c>
      <c r="J413" s="1477" t="s">
        <v>1890</v>
      </c>
      <c r="K413" s="1477" t="s">
        <v>1890</v>
      </c>
      <c r="L413" s="1477" t="s">
        <v>1890</v>
      </c>
      <c r="M413" s="1477" t="s">
        <v>1890</v>
      </c>
      <c r="N413" s="1509" t="s">
        <v>1890</v>
      </c>
      <c r="O413" s="1509" t="s">
        <v>1890</v>
      </c>
      <c r="P413" s="1509" t="s">
        <v>1890</v>
      </c>
      <c r="Q413" s="1509" t="s">
        <v>1890</v>
      </c>
      <c r="R413" s="1509" t="s">
        <v>1890</v>
      </c>
      <c r="S413" s="1509" t="s">
        <v>1890</v>
      </c>
      <c r="T413" s="1509">
        <v>1.2683083174147638</v>
      </c>
      <c r="U413" s="1509">
        <v>1.2683083174147638</v>
      </c>
      <c r="V413" s="1509">
        <v>1.2683083174147638</v>
      </c>
      <c r="W413" s="1509">
        <v>1.2683083174147638</v>
      </c>
      <c r="X413" s="1509">
        <v>1.2683083174147638</v>
      </c>
      <c r="Y413" s="1509">
        <v>1.2683083174147638</v>
      </c>
      <c r="Z413" s="1509">
        <v>1.2683083174147638</v>
      </c>
      <c r="AA413" s="1509">
        <v>1.2683083174147638</v>
      </c>
      <c r="AB413" s="1509">
        <v>1.2683083174147638</v>
      </c>
      <c r="AC413" s="1509">
        <v>1.2683083174147638</v>
      </c>
      <c r="AD413" s="1509">
        <v>1.2683083174147638</v>
      </c>
      <c r="AE413" s="1509">
        <v>1.2683083174147638</v>
      </c>
      <c r="AF413" s="1509">
        <v>1.2683083174147638</v>
      </c>
      <c r="AG413" s="1509">
        <v>1.2683083174147638</v>
      </c>
      <c r="AH413" s="1509">
        <v>1.2683083174147638</v>
      </c>
      <c r="AI413" s="1509">
        <v>1.2683083174147638</v>
      </c>
      <c r="AJ413" s="1509">
        <v>1.2683083174147638</v>
      </c>
      <c r="AK413" s="1509">
        <v>1.2683083174147638</v>
      </c>
      <c r="AL413" s="1509">
        <v>1.2683083174147638</v>
      </c>
      <c r="AM413" s="1509">
        <v>1.2683083174147638</v>
      </c>
      <c r="AN413" s="1509">
        <v>1.2683083174147638</v>
      </c>
      <c r="AO413" s="1509">
        <v>1.2683083174147638</v>
      </c>
      <c r="AP413" s="1509">
        <v>1.2683083174147638</v>
      </c>
      <c r="AQ413" s="1509">
        <v>1.2683083174147638</v>
      </c>
      <c r="AR413" s="1509">
        <v>1.2683083174147638</v>
      </c>
      <c r="AS413" s="1509">
        <v>1.2683083174147638</v>
      </c>
      <c r="AT413" s="1509">
        <v>1.2683083174147638</v>
      </c>
      <c r="AU413" s="1509">
        <v>1.2683083174147638</v>
      </c>
      <c r="AV413" s="1509">
        <v>1.2683083174147638</v>
      </c>
      <c r="AW413" s="1509">
        <v>1.2683083174147638</v>
      </c>
      <c r="AX413" s="1509">
        <v>1.2683083174147638</v>
      </c>
      <c r="AY413" s="1509">
        <v>1.2683083174147638</v>
      </c>
      <c r="AZ413" s="1509">
        <v>1.2683083174147638</v>
      </c>
      <c r="BA413" s="1509">
        <v>1.2683083174147638</v>
      </c>
      <c r="BB413" s="1509">
        <v>1.2683083174147638</v>
      </c>
      <c r="BC413" s="1509">
        <v>1.2683083174147638</v>
      </c>
      <c r="BD413" s="1509">
        <v>1.2683083174147638</v>
      </c>
      <c r="BE413" s="1509">
        <v>1.2683083174147638</v>
      </c>
      <c r="BF413" s="1509">
        <v>1.2683083174147638</v>
      </c>
      <c r="BG413" s="1509">
        <v>1.2683083174147638</v>
      </c>
      <c r="BH413" s="1509">
        <v>1.2683083174147638</v>
      </c>
      <c r="BI413" s="1509">
        <v>1.2683083174147638</v>
      </c>
      <c r="BJ413" s="1509">
        <v>1.2683083174147638</v>
      </c>
      <c r="BK413" s="1509">
        <v>1.2683083174147638</v>
      </c>
      <c r="BL413" s="1509">
        <v>1.2683083174147638</v>
      </c>
      <c r="BM413" s="1509">
        <v>1.2683083174147638</v>
      </c>
      <c r="BN413" s="1509">
        <v>1.2683083174147638</v>
      </c>
      <c r="BO413" s="1509">
        <v>1.2683083174147638</v>
      </c>
      <c r="BP413" s="1509">
        <v>1.2683083174147638</v>
      </c>
      <c r="BQ413" s="1509">
        <v>1.2683083174147638</v>
      </c>
      <c r="BR413" s="1509">
        <v>1.2683083174147638</v>
      </c>
      <c r="BS413" s="1509">
        <v>1.2683083174147638</v>
      </c>
      <c r="BT413" s="1509">
        <v>1.2683083174147638</v>
      </c>
      <c r="BU413" s="1509">
        <v>1.2683083174147638</v>
      </c>
      <c r="BV413" s="1509">
        <v>1.2683083174147638</v>
      </c>
      <c r="BW413" s="1509">
        <v>1.2683083174147638</v>
      </c>
      <c r="BX413" s="1509">
        <v>1.2683083174147638</v>
      </c>
      <c r="BY413" s="1509">
        <v>1.2683083174147638</v>
      </c>
      <c r="BZ413" s="1509">
        <v>1.2683083174147638</v>
      </c>
      <c r="CA413" s="1509">
        <v>1.2683083174147638</v>
      </c>
      <c r="CB413" s="1509">
        <v>1.2683083174147638</v>
      </c>
      <c r="CC413" s="1509">
        <v>1.2683083174147638</v>
      </c>
      <c r="CD413" s="1509">
        <v>1.2683083174147638</v>
      </c>
      <c r="CE413" s="1509">
        <v>1.2683083174147638</v>
      </c>
      <c r="CF413" s="1509">
        <v>1.2683083174147638</v>
      </c>
      <c r="CG413" s="1509">
        <v>1.2683083174147638</v>
      </c>
      <c r="CH413" s="1509">
        <v>1.2683083174147638</v>
      </c>
      <c r="CI413" s="1509">
        <v>1.2683083174147638</v>
      </c>
      <c r="CJ413" s="1509">
        <v>1.2683083174147638</v>
      </c>
      <c r="CK413" s="1509">
        <v>1.2683083174147638</v>
      </c>
      <c r="CL413" s="1509">
        <v>1.2683083174147638</v>
      </c>
      <c r="CM413" s="1509">
        <v>1.2683083174147638</v>
      </c>
      <c r="CN413" s="1509">
        <v>1.2683083174147638</v>
      </c>
      <c r="CO413" s="1509">
        <v>1.2683083174147638</v>
      </c>
      <c r="CP413" s="1510">
        <v>1.2683083174147638</v>
      </c>
      <c r="CQ413" s="1508" t="s">
        <v>1890</v>
      </c>
      <c r="CR413" s="1508" t="s">
        <v>1890</v>
      </c>
      <c r="CS413" s="1508" t="s">
        <v>1890</v>
      </c>
      <c r="CT413" s="1508" t="s">
        <v>1890</v>
      </c>
      <c r="CU413" s="1508" t="s">
        <v>1890</v>
      </c>
      <c r="CV413" s="1508" t="s">
        <v>1890</v>
      </c>
      <c r="CW413" s="1508" t="s">
        <v>1890</v>
      </c>
      <c r="CX413" s="1508" t="s">
        <v>1890</v>
      </c>
      <c r="CY413" s="1508" t="s">
        <v>1890</v>
      </c>
      <c r="CZ413" s="1508" t="s">
        <v>1890</v>
      </c>
      <c r="DA413" s="1508" t="s">
        <v>1890</v>
      </c>
      <c r="DB413" s="1508" t="s">
        <v>1890</v>
      </c>
      <c r="DC413" s="1508" t="s">
        <v>1890</v>
      </c>
      <c r="DD413" s="1508" t="s">
        <v>1890</v>
      </c>
      <c r="DE413" s="1508" t="s">
        <v>1890</v>
      </c>
      <c r="DF413" s="1508" t="s">
        <v>1890</v>
      </c>
      <c r="DG413" s="1508" t="s">
        <v>1890</v>
      </c>
      <c r="DH413" s="1508" t="s">
        <v>1890</v>
      </c>
      <c r="DI413" s="1508" t="s">
        <v>1890</v>
      </c>
      <c r="DJ413" s="1508" t="s">
        <v>1890</v>
      </c>
      <c r="DK413" s="1508" t="s">
        <v>1890</v>
      </c>
      <c r="DL413" s="1508" t="s">
        <v>1890</v>
      </c>
      <c r="DM413" s="1508" t="s">
        <v>1890</v>
      </c>
      <c r="DN413" s="1508" t="s">
        <v>1890</v>
      </c>
      <c r="DO413" s="1508" t="s">
        <v>1890</v>
      </c>
      <c r="DP413" s="1508" t="s">
        <v>1890</v>
      </c>
      <c r="DQ413" s="1508" t="s">
        <v>1890</v>
      </c>
      <c r="DR413" s="1508" t="s">
        <v>1890</v>
      </c>
      <c r="DS413" s="1508" t="s">
        <v>1890</v>
      </c>
      <c r="DT413" s="1233" t="s">
        <v>1890</v>
      </c>
      <c r="DU413" s="1233" t="s">
        <v>1890</v>
      </c>
      <c r="DV413" s="1233" t="s">
        <v>1890</v>
      </c>
      <c r="DW413" s="1233" t="s">
        <v>1890</v>
      </c>
      <c r="DX413" s="1233" t="s">
        <v>1890</v>
      </c>
      <c r="DY413" s="1233" t="s">
        <v>1890</v>
      </c>
    </row>
    <row r="414" spans="2:129" x14ac:dyDescent="0.25">
      <c r="B414" s="1668"/>
      <c r="C414" s="1505" t="s">
        <v>2010</v>
      </c>
      <c r="D414" s="1439" t="s">
        <v>1742</v>
      </c>
      <c r="E414" s="1267" t="s">
        <v>813</v>
      </c>
      <c r="F414" s="1438" t="s">
        <v>1890</v>
      </c>
      <c r="G414" s="1438" t="s">
        <v>1890</v>
      </c>
      <c r="H414" s="1439" t="s">
        <v>84</v>
      </c>
      <c r="I414" s="1476" t="s">
        <v>1890</v>
      </c>
      <c r="J414" s="1477" t="s">
        <v>1890</v>
      </c>
      <c r="K414" s="1477" t="s">
        <v>1890</v>
      </c>
      <c r="L414" s="1477" t="s">
        <v>1890</v>
      </c>
      <c r="M414" s="1477" t="s">
        <v>1890</v>
      </c>
      <c r="N414" s="1509" t="s">
        <v>1890</v>
      </c>
      <c r="O414" s="1509">
        <v>3.9117857411999996E-2</v>
      </c>
      <c r="P414" s="1509">
        <v>0.117353572236</v>
      </c>
      <c r="Q414" s="1509">
        <v>0.19558928706000001</v>
      </c>
      <c r="R414" s="1509">
        <v>0.27382500188399994</v>
      </c>
      <c r="S414" s="1509">
        <v>0.35206071670799999</v>
      </c>
      <c r="T414" s="1509">
        <v>0.59823564556999997</v>
      </c>
      <c r="U414" s="1509">
        <v>0.59169445513666663</v>
      </c>
      <c r="V414" s="1509">
        <v>0.5851532647033334</v>
      </c>
      <c r="W414" s="1509">
        <v>0.57861207426999994</v>
      </c>
      <c r="X414" s="1509">
        <v>0.5720708838366666</v>
      </c>
      <c r="Y414" s="1509">
        <v>0.56552969340333326</v>
      </c>
      <c r="Z414" s="1509">
        <v>0.55898850297000002</v>
      </c>
      <c r="AA414" s="1509">
        <v>0.55244731253666668</v>
      </c>
      <c r="AB414" s="1509">
        <v>0.54590612210333322</v>
      </c>
      <c r="AC414" s="1509">
        <v>0.53936493166999999</v>
      </c>
      <c r="AD414" s="1509">
        <v>0.53282374123666654</v>
      </c>
      <c r="AE414" s="1509">
        <v>0.5262825508033333</v>
      </c>
      <c r="AF414" s="1509">
        <v>0.51974136036999985</v>
      </c>
      <c r="AG414" s="1509">
        <v>0.51320016993666651</v>
      </c>
      <c r="AH414" s="1509">
        <v>0.50665897950333327</v>
      </c>
      <c r="AI414" s="1509">
        <v>0.50011778906999993</v>
      </c>
      <c r="AJ414" s="1509">
        <v>0.49357659863666653</v>
      </c>
      <c r="AK414" s="1509">
        <v>0.48703540820333324</v>
      </c>
      <c r="AL414" s="1509">
        <v>0.48049421776999979</v>
      </c>
      <c r="AM414" s="1509">
        <v>0.4739530273366665</v>
      </c>
      <c r="AN414" s="1509">
        <v>0.46741183690333321</v>
      </c>
      <c r="AO414" s="1509">
        <v>0.46087064646999981</v>
      </c>
      <c r="AP414" s="1509">
        <v>0.45432945603666652</v>
      </c>
      <c r="AQ414" s="1509">
        <v>0.44778826560333312</v>
      </c>
      <c r="AR414" s="1509">
        <v>0.47125702016999982</v>
      </c>
      <c r="AS414" s="1509">
        <v>0.49472577473666646</v>
      </c>
      <c r="AT414" s="1509">
        <v>0.48818458430333317</v>
      </c>
      <c r="AU414" s="1509">
        <v>0.48164339386999977</v>
      </c>
      <c r="AV414" s="1509">
        <v>0.47510220343666654</v>
      </c>
      <c r="AW414" s="1509">
        <v>0.46856101300333314</v>
      </c>
      <c r="AX414" s="1509">
        <v>0.46201982256999985</v>
      </c>
      <c r="AY414" s="1509">
        <v>0.45547863213666645</v>
      </c>
      <c r="AZ414" s="1509">
        <v>0.44893744170333316</v>
      </c>
      <c r="BA414" s="1509">
        <v>0.44239625126999982</v>
      </c>
      <c r="BB414" s="1509">
        <v>0.43585506083666647</v>
      </c>
      <c r="BC414" s="1509">
        <v>0.42931387040333324</v>
      </c>
      <c r="BD414" s="1509">
        <v>0.42277267996999984</v>
      </c>
      <c r="BE414" s="1509">
        <v>0.41623148953666655</v>
      </c>
      <c r="BF414" s="1509">
        <v>0.40969029910333321</v>
      </c>
      <c r="BG414" s="1509">
        <v>0.40314910866999987</v>
      </c>
      <c r="BH414" s="1509">
        <v>0.39660791823666652</v>
      </c>
      <c r="BI414" s="1509">
        <v>0.39006672780333324</v>
      </c>
      <c r="BJ414" s="1509">
        <v>0.38352553736999989</v>
      </c>
      <c r="BK414" s="1509">
        <v>0.37698434693666655</v>
      </c>
      <c r="BL414" s="1509">
        <v>0.37044315650333326</v>
      </c>
      <c r="BM414" s="1509">
        <v>0.36390196606999986</v>
      </c>
      <c r="BN414" s="1509">
        <v>0.35736077563666657</v>
      </c>
      <c r="BO414" s="1509">
        <v>0.35081958520333317</v>
      </c>
      <c r="BP414" s="1509">
        <v>0.34427839476999988</v>
      </c>
      <c r="BQ414" s="1509">
        <v>0.36774714933666658</v>
      </c>
      <c r="BR414" s="1509">
        <v>0.39121590390333322</v>
      </c>
      <c r="BS414" s="1509">
        <v>0.38467471346999987</v>
      </c>
      <c r="BT414" s="1509">
        <v>0.37813352303666659</v>
      </c>
      <c r="BU414" s="1509">
        <v>0.37159233260333319</v>
      </c>
      <c r="BV414" s="1509">
        <v>0.3650511421699999</v>
      </c>
      <c r="BW414" s="1509">
        <v>0.35850995173666655</v>
      </c>
      <c r="BX414" s="1509">
        <v>0.35196876130333321</v>
      </c>
      <c r="BY414" s="1509">
        <v>0.34542757086999987</v>
      </c>
      <c r="BZ414" s="1509">
        <v>0.33888638043666652</v>
      </c>
      <c r="CA414" s="1509">
        <v>0.43838032900333324</v>
      </c>
      <c r="CB414" s="1509">
        <v>0.53787427757000073</v>
      </c>
      <c r="CC414" s="1509">
        <v>0.53133308713666738</v>
      </c>
      <c r="CD414" s="1509">
        <v>0.52479189670333404</v>
      </c>
      <c r="CE414" s="1509">
        <v>0.51825070627000069</v>
      </c>
      <c r="CF414" s="1509">
        <v>0.51170951583666724</v>
      </c>
      <c r="CG414" s="1509">
        <v>0.50516832540333401</v>
      </c>
      <c r="CH414" s="1509">
        <v>0.49862713497000066</v>
      </c>
      <c r="CI414" s="1509">
        <v>0.49208594453666732</v>
      </c>
      <c r="CJ414" s="1509">
        <v>0.48554475410333398</v>
      </c>
      <c r="CK414" s="1509">
        <v>0.47900356367000063</v>
      </c>
      <c r="CL414" s="1509">
        <v>0.47246237323666723</v>
      </c>
      <c r="CM414" s="1509">
        <v>0.46592118280333394</v>
      </c>
      <c r="CN414" s="1509">
        <v>0.4593799923700006</v>
      </c>
      <c r="CO414" s="1509">
        <v>0.45283880193666726</v>
      </c>
      <c r="CP414" s="1510">
        <v>0.47630755650333395</v>
      </c>
      <c r="CQ414" s="1508" t="s">
        <v>1890</v>
      </c>
      <c r="CR414" s="1508" t="s">
        <v>1890</v>
      </c>
      <c r="CS414" s="1508" t="s">
        <v>1890</v>
      </c>
      <c r="CT414" s="1508" t="s">
        <v>1890</v>
      </c>
      <c r="CU414" s="1508" t="s">
        <v>1890</v>
      </c>
      <c r="CV414" s="1508" t="s">
        <v>1890</v>
      </c>
      <c r="CW414" s="1508" t="s">
        <v>1890</v>
      </c>
      <c r="CX414" s="1508" t="s">
        <v>1890</v>
      </c>
      <c r="CY414" s="1508" t="s">
        <v>1890</v>
      </c>
      <c r="CZ414" s="1508" t="s">
        <v>1890</v>
      </c>
      <c r="DA414" s="1508" t="s">
        <v>1890</v>
      </c>
      <c r="DB414" s="1508" t="s">
        <v>1890</v>
      </c>
      <c r="DC414" s="1508" t="s">
        <v>1890</v>
      </c>
      <c r="DD414" s="1508" t="s">
        <v>1890</v>
      </c>
      <c r="DE414" s="1508" t="s">
        <v>1890</v>
      </c>
      <c r="DF414" s="1508" t="s">
        <v>1890</v>
      </c>
      <c r="DG414" s="1508" t="s">
        <v>1890</v>
      </c>
      <c r="DH414" s="1508" t="s">
        <v>1890</v>
      </c>
      <c r="DI414" s="1508" t="s">
        <v>1890</v>
      </c>
      <c r="DJ414" s="1508" t="s">
        <v>1890</v>
      </c>
      <c r="DK414" s="1508" t="s">
        <v>1890</v>
      </c>
      <c r="DL414" s="1508" t="s">
        <v>1890</v>
      </c>
      <c r="DM414" s="1508" t="s">
        <v>1890</v>
      </c>
      <c r="DN414" s="1508" t="s">
        <v>1890</v>
      </c>
      <c r="DO414" s="1508" t="s">
        <v>1890</v>
      </c>
      <c r="DP414" s="1508" t="s">
        <v>1890</v>
      </c>
      <c r="DQ414" s="1508" t="s">
        <v>1890</v>
      </c>
      <c r="DR414" s="1508" t="s">
        <v>1890</v>
      </c>
      <c r="DS414" s="1508" t="s">
        <v>1890</v>
      </c>
      <c r="DT414" s="1233" t="s">
        <v>1890</v>
      </c>
      <c r="DU414" s="1233" t="s">
        <v>1890</v>
      </c>
      <c r="DV414" s="1233" t="s">
        <v>1890</v>
      </c>
      <c r="DW414" s="1233" t="s">
        <v>1890</v>
      </c>
      <c r="DX414" s="1233" t="s">
        <v>1890</v>
      </c>
      <c r="DY414" s="1233" t="s">
        <v>1890</v>
      </c>
    </row>
    <row r="415" spans="2:129" x14ac:dyDescent="0.25">
      <c r="B415" s="1668"/>
      <c r="C415" s="1505" t="s">
        <v>2010</v>
      </c>
      <c r="D415" s="1439" t="s">
        <v>1742</v>
      </c>
      <c r="E415" s="1267" t="s">
        <v>831</v>
      </c>
      <c r="F415" s="1438" t="s">
        <v>1890</v>
      </c>
      <c r="G415" s="1438" t="s">
        <v>1890</v>
      </c>
      <c r="H415" s="1439" t="s">
        <v>84</v>
      </c>
      <c r="I415" s="1476" t="s">
        <v>1890</v>
      </c>
      <c r="J415" s="1477" t="s">
        <v>1890</v>
      </c>
      <c r="K415" s="1477" t="s">
        <v>1890</v>
      </c>
      <c r="L415" s="1477" t="s">
        <v>1890</v>
      </c>
      <c r="M415" s="1477" t="s">
        <v>1890</v>
      </c>
      <c r="N415" s="1509" t="s">
        <v>1890</v>
      </c>
      <c r="O415" s="1509">
        <v>3.5000000000000003E-2</v>
      </c>
      <c r="P415" s="1509">
        <v>3.5000000000000003E-2</v>
      </c>
      <c r="Q415" s="1509">
        <v>3.5000000000000003E-2</v>
      </c>
      <c r="R415" s="1509">
        <v>3.5000000000000003E-2</v>
      </c>
      <c r="S415" s="1509">
        <v>3.5000000000000003E-2</v>
      </c>
      <c r="T415" s="1509">
        <v>3.5000000000000003E-2</v>
      </c>
      <c r="U415" s="1509">
        <v>3.5000000000000003E-2</v>
      </c>
      <c r="V415" s="1509">
        <v>3.5000000000000003E-2</v>
      </c>
      <c r="W415" s="1509">
        <v>3.5000000000000003E-2</v>
      </c>
      <c r="X415" s="1509">
        <v>3.5000000000000003E-2</v>
      </c>
      <c r="Y415" s="1509">
        <v>3.5000000000000003E-2</v>
      </c>
      <c r="Z415" s="1509">
        <v>3.5000000000000003E-2</v>
      </c>
      <c r="AA415" s="1509">
        <v>3.5000000000000003E-2</v>
      </c>
      <c r="AB415" s="1509">
        <v>3.5000000000000003E-2</v>
      </c>
      <c r="AC415" s="1509">
        <v>3.5000000000000003E-2</v>
      </c>
      <c r="AD415" s="1509">
        <v>3.5000000000000003E-2</v>
      </c>
      <c r="AE415" s="1509">
        <v>3.5000000000000003E-2</v>
      </c>
      <c r="AF415" s="1509">
        <v>3.5000000000000003E-2</v>
      </c>
      <c r="AG415" s="1509">
        <v>3.5000000000000003E-2</v>
      </c>
      <c r="AH415" s="1509">
        <v>3.5000000000000003E-2</v>
      </c>
      <c r="AI415" s="1509">
        <v>3.5000000000000003E-2</v>
      </c>
      <c r="AJ415" s="1509">
        <v>3.5000000000000003E-2</v>
      </c>
      <c r="AK415" s="1509">
        <v>3.5000000000000003E-2</v>
      </c>
      <c r="AL415" s="1509">
        <v>3.5000000000000003E-2</v>
      </c>
      <c r="AM415" s="1509">
        <v>3.5000000000000003E-2</v>
      </c>
      <c r="AN415" s="1509">
        <v>3.5000000000000003E-2</v>
      </c>
      <c r="AO415" s="1509">
        <v>3.5000000000000003E-2</v>
      </c>
      <c r="AP415" s="1509">
        <v>3.5000000000000003E-2</v>
      </c>
      <c r="AQ415" s="1509">
        <v>3.5000000000000003E-2</v>
      </c>
      <c r="AR415" s="1509">
        <v>3.5000000000000003E-2</v>
      </c>
      <c r="AS415" s="1509">
        <v>0.03</v>
      </c>
      <c r="AT415" s="1509">
        <v>0.03</v>
      </c>
      <c r="AU415" s="1509">
        <v>0.03</v>
      </c>
      <c r="AV415" s="1509">
        <v>0.03</v>
      </c>
      <c r="AW415" s="1509">
        <v>0.03</v>
      </c>
      <c r="AX415" s="1509">
        <v>0.03</v>
      </c>
      <c r="AY415" s="1509">
        <v>0.03</v>
      </c>
      <c r="AZ415" s="1509">
        <v>0.03</v>
      </c>
      <c r="BA415" s="1509">
        <v>0.03</v>
      </c>
      <c r="BB415" s="1509">
        <v>0.03</v>
      </c>
      <c r="BC415" s="1509">
        <v>0.03</v>
      </c>
      <c r="BD415" s="1509">
        <v>0.03</v>
      </c>
      <c r="BE415" s="1509">
        <v>0.03</v>
      </c>
      <c r="BF415" s="1509">
        <v>0.03</v>
      </c>
      <c r="BG415" s="1509">
        <v>0.03</v>
      </c>
      <c r="BH415" s="1509">
        <v>0.03</v>
      </c>
      <c r="BI415" s="1509">
        <v>0.03</v>
      </c>
      <c r="BJ415" s="1509">
        <v>0.03</v>
      </c>
      <c r="BK415" s="1509">
        <v>0.03</v>
      </c>
      <c r="BL415" s="1509">
        <v>0.03</v>
      </c>
      <c r="BM415" s="1509">
        <v>0.03</v>
      </c>
      <c r="BN415" s="1509">
        <v>0.03</v>
      </c>
      <c r="BO415" s="1509">
        <v>0.03</v>
      </c>
      <c r="BP415" s="1509">
        <v>0.03</v>
      </c>
      <c r="BQ415" s="1509">
        <v>0.03</v>
      </c>
      <c r="BR415" s="1509">
        <v>0.03</v>
      </c>
      <c r="BS415" s="1509">
        <v>0.03</v>
      </c>
      <c r="BT415" s="1509">
        <v>0.03</v>
      </c>
      <c r="BU415" s="1509">
        <v>0.03</v>
      </c>
      <c r="BV415" s="1509">
        <v>0.03</v>
      </c>
      <c r="BW415" s="1509">
        <v>0.03</v>
      </c>
      <c r="BX415" s="1509">
        <v>0.03</v>
      </c>
      <c r="BY415" s="1509">
        <v>0.03</v>
      </c>
      <c r="BZ415" s="1509">
        <v>0.03</v>
      </c>
      <c r="CA415" s="1509">
        <v>0.03</v>
      </c>
      <c r="CB415" s="1509">
        <v>0.03</v>
      </c>
      <c r="CC415" s="1509">
        <v>0.03</v>
      </c>
      <c r="CD415" s="1509">
        <v>0.03</v>
      </c>
      <c r="CE415" s="1509">
        <v>0.03</v>
      </c>
      <c r="CF415" s="1509">
        <v>0.03</v>
      </c>
      <c r="CG415" s="1509">
        <v>0.03</v>
      </c>
      <c r="CH415" s="1509">
        <v>0.03</v>
      </c>
      <c r="CI415" s="1509">
        <v>0.03</v>
      </c>
      <c r="CJ415" s="1509">
        <v>0.03</v>
      </c>
      <c r="CK415" s="1509">
        <v>0.03</v>
      </c>
      <c r="CL415" s="1509">
        <v>2.5000000000000001E-2</v>
      </c>
      <c r="CM415" s="1509">
        <v>2.5000000000000001E-2</v>
      </c>
      <c r="CN415" s="1509">
        <v>2.5000000000000001E-2</v>
      </c>
      <c r="CO415" s="1509">
        <v>2.5000000000000001E-2</v>
      </c>
      <c r="CP415" s="1510">
        <v>2.5000000000000001E-2</v>
      </c>
      <c r="CQ415" s="1508" t="s">
        <v>1890</v>
      </c>
      <c r="CR415" s="1508" t="s">
        <v>1890</v>
      </c>
      <c r="CS415" s="1508" t="s">
        <v>1890</v>
      </c>
      <c r="CT415" s="1508" t="s">
        <v>1890</v>
      </c>
      <c r="CU415" s="1508" t="s">
        <v>1890</v>
      </c>
      <c r="CV415" s="1508" t="s">
        <v>1890</v>
      </c>
      <c r="CW415" s="1508" t="s">
        <v>1890</v>
      </c>
      <c r="CX415" s="1508" t="s">
        <v>1890</v>
      </c>
      <c r="CY415" s="1508" t="s">
        <v>1890</v>
      </c>
      <c r="CZ415" s="1508" t="s">
        <v>1890</v>
      </c>
      <c r="DA415" s="1508" t="s">
        <v>1890</v>
      </c>
      <c r="DB415" s="1508" t="s">
        <v>1890</v>
      </c>
      <c r="DC415" s="1508" t="s">
        <v>1890</v>
      </c>
      <c r="DD415" s="1508" t="s">
        <v>1890</v>
      </c>
      <c r="DE415" s="1508" t="s">
        <v>1890</v>
      </c>
      <c r="DF415" s="1508" t="s">
        <v>1890</v>
      </c>
      <c r="DG415" s="1508" t="s">
        <v>1890</v>
      </c>
      <c r="DH415" s="1508" t="s">
        <v>1890</v>
      </c>
      <c r="DI415" s="1508" t="s">
        <v>1890</v>
      </c>
      <c r="DJ415" s="1508" t="s">
        <v>1890</v>
      </c>
      <c r="DK415" s="1508" t="s">
        <v>1890</v>
      </c>
      <c r="DL415" s="1508" t="s">
        <v>1890</v>
      </c>
      <c r="DM415" s="1508" t="s">
        <v>1890</v>
      </c>
      <c r="DN415" s="1508" t="s">
        <v>1890</v>
      </c>
      <c r="DO415" s="1508" t="s">
        <v>1890</v>
      </c>
      <c r="DP415" s="1508" t="s">
        <v>1890</v>
      </c>
      <c r="DQ415" s="1508" t="s">
        <v>1890</v>
      </c>
      <c r="DR415" s="1508" t="s">
        <v>1890</v>
      </c>
      <c r="DS415" s="1508" t="s">
        <v>1890</v>
      </c>
      <c r="DT415" s="1233" t="s">
        <v>1890</v>
      </c>
      <c r="DU415" s="1233" t="s">
        <v>1890</v>
      </c>
      <c r="DV415" s="1233" t="s">
        <v>1890</v>
      </c>
      <c r="DW415" s="1233" t="s">
        <v>1890</v>
      </c>
      <c r="DX415" s="1233" t="s">
        <v>1890</v>
      </c>
      <c r="DY415" s="1233" t="s">
        <v>1890</v>
      </c>
    </row>
    <row r="416" spans="2:129" x14ac:dyDescent="0.25">
      <c r="B416" s="1668"/>
      <c r="C416" s="1505" t="s">
        <v>2010</v>
      </c>
      <c r="D416" s="1439" t="s">
        <v>1742</v>
      </c>
      <c r="E416" s="1267" t="s">
        <v>814</v>
      </c>
      <c r="F416" s="1438" t="s">
        <v>1890</v>
      </c>
      <c r="G416" s="1438" t="s">
        <v>1890</v>
      </c>
      <c r="H416" s="1439" t="s">
        <v>84</v>
      </c>
      <c r="I416" s="1476" t="s">
        <v>1890</v>
      </c>
      <c r="J416" s="1477" t="s">
        <v>1890</v>
      </c>
      <c r="K416" s="1477" t="s">
        <v>1890</v>
      </c>
      <c r="L416" s="1477" t="s">
        <v>1890</v>
      </c>
      <c r="M416" s="1477" t="s">
        <v>1890</v>
      </c>
      <c r="N416" s="1509" t="s">
        <v>1890</v>
      </c>
      <c r="O416" s="1509">
        <v>0.96618357487922713</v>
      </c>
      <c r="P416" s="1509">
        <v>0.93351070036640305</v>
      </c>
      <c r="Q416" s="1509">
        <v>0.90194270566802237</v>
      </c>
      <c r="R416" s="1509">
        <v>0.87144222769857238</v>
      </c>
      <c r="S416" s="1509">
        <v>0.84197316685852408</v>
      </c>
      <c r="T416" s="1509">
        <v>0.81350064430775282</v>
      </c>
      <c r="U416" s="1509">
        <v>0.78599096068381924</v>
      </c>
      <c r="V416" s="1509">
        <v>0.75941155621625056</v>
      </c>
      <c r="W416" s="1509">
        <v>0.73373097218961414</v>
      </c>
      <c r="X416" s="1509">
        <v>0.70891881370977217</v>
      </c>
      <c r="Y416" s="1509">
        <v>0.68494571372924851</v>
      </c>
      <c r="Z416" s="1509">
        <v>0.66178329828912907</v>
      </c>
      <c r="AA416" s="1509">
        <v>0.63940415293635666</v>
      </c>
      <c r="AB416" s="1509">
        <v>0.61778179027667313</v>
      </c>
      <c r="AC416" s="1509">
        <v>0.59689061862480497</v>
      </c>
      <c r="AD416" s="1509">
        <v>0.57670591171478747</v>
      </c>
      <c r="AE416" s="1509">
        <v>0.55720377943457733</v>
      </c>
      <c r="AF416" s="1509">
        <v>0.53836113955031628</v>
      </c>
      <c r="AG416" s="1509">
        <v>0.520155690386779</v>
      </c>
      <c r="AH416" s="1509">
        <v>0.50256588443167061</v>
      </c>
      <c r="AI416" s="1509">
        <v>0.48557090283253201</v>
      </c>
      <c r="AJ416" s="1509">
        <v>0.46915063075606961</v>
      </c>
      <c r="AK416" s="1509">
        <v>0.45328563358074364</v>
      </c>
      <c r="AL416" s="1509">
        <v>0.43795713389443836</v>
      </c>
      <c r="AM416" s="1509">
        <v>0.42314698926998878</v>
      </c>
      <c r="AN416" s="1509">
        <v>0.40883767079225974</v>
      </c>
      <c r="AO416" s="1509">
        <v>0.39501224231136212</v>
      </c>
      <c r="AP416" s="1509">
        <v>0.38165434039745133</v>
      </c>
      <c r="AQ416" s="1509">
        <v>0.36874815497338298</v>
      </c>
      <c r="AR416" s="1509">
        <v>0.35627841060230242</v>
      </c>
      <c r="AS416" s="1509">
        <v>0.3459013695167984</v>
      </c>
      <c r="AT416" s="1509">
        <v>0.33582657234640623</v>
      </c>
      <c r="AU416" s="1509">
        <v>0.32604521587029728</v>
      </c>
      <c r="AV416" s="1509">
        <v>0.31654875327213333</v>
      </c>
      <c r="AW416" s="1509">
        <v>0.30732888667197411</v>
      </c>
      <c r="AX416" s="1509">
        <v>0.29837755987570302</v>
      </c>
      <c r="AY416" s="1509">
        <v>0.28968695133563405</v>
      </c>
      <c r="AZ416" s="1509">
        <v>0.28124946731614947</v>
      </c>
      <c r="BA416" s="1509">
        <v>0.27305773525839755</v>
      </c>
      <c r="BB416" s="1509">
        <v>0.26510459733825009</v>
      </c>
      <c r="BC416" s="1509">
        <v>0.25738310421189325</v>
      </c>
      <c r="BD416" s="1509">
        <v>0.24988650894358566</v>
      </c>
      <c r="BE416" s="1509">
        <v>0.24260826111027742</v>
      </c>
      <c r="BF416" s="1509">
        <v>0.23554200107793916</v>
      </c>
      <c r="BG416" s="1509">
        <v>0.22868155444460117</v>
      </c>
      <c r="BH416" s="1509">
        <v>0.22202092664524387</v>
      </c>
      <c r="BI416" s="1509">
        <v>0.215554297713829</v>
      </c>
      <c r="BJ416" s="1509">
        <v>0.20927601719789227</v>
      </c>
      <c r="BK416" s="1509">
        <v>0.20318059922125464</v>
      </c>
      <c r="BL416" s="1509">
        <v>0.19726271769053846</v>
      </c>
      <c r="BM416" s="1509">
        <v>0.19151720164129948</v>
      </c>
      <c r="BN416" s="1509">
        <v>0.18593903071970824</v>
      </c>
      <c r="BO416" s="1509">
        <v>0.18052333079583327</v>
      </c>
      <c r="BP416" s="1509">
        <v>0.17526536970469248</v>
      </c>
      <c r="BQ416" s="1509">
        <v>0.17016055311135189</v>
      </c>
      <c r="BR416" s="1509">
        <v>0.16520442049645817</v>
      </c>
      <c r="BS416" s="1509">
        <v>0.16039264125869726</v>
      </c>
      <c r="BT416" s="1509">
        <v>0.15572101093077401</v>
      </c>
      <c r="BU416" s="1509">
        <v>0.15118544750560586</v>
      </c>
      <c r="BV416" s="1509">
        <v>0.14678198786952024</v>
      </c>
      <c r="BW416" s="1509">
        <v>0.14250678433934003</v>
      </c>
      <c r="BX416" s="1509">
        <v>0.13835610130033013</v>
      </c>
      <c r="BY416" s="1509">
        <v>0.13432631194206807</v>
      </c>
      <c r="BZ416" s="1509">
        <v>0.13041389508938647</v>
      </c>
      <c r="CA416" s="1509">
        <v>0.12661543212561796</v>
      </c>
      <c r="CB416" s="1509">
        <v>0.12292760400545433</v>
      </c>
      <c r="CC416" s="1509">
        <v>0.11934718835481004</v>
      </c>
      <c r="CD416" s="1509">
        <v>0.11587105665515537</v>
      </c>
      <c r="CE416" s="1509">
        <v>0.11249617150985959</v>
      </c>
      <c r="CF416" s="1509">
        <v>0.10921958399015494</v>
      </c>
      <c r="CG416" s="1509">
        <v>0.10603843105840287</v>
      </c>
      <c r="CH416" s="1509">
        <v>0.10294993306641054</v>
      </c>
      <c r="CI416" s="1509">
        <v>9.9951391326612168E-2</v>
      </c>
      <c r="CJ416" s="1509">
        <v>9.7040185753992411E-2</v>
      </c>
      <c r="CK416" s="1509">
        <v>9.4213772576691654E-2</v>
      </c>
      <c r="CL416" s="1509">
        <v>9.1915875684577236E-2</v>
      </c>
      <c r="CM416" s="1509">
        <v>8.9674025058124135E-2</v>
      </c>
      <c r="CN416" s="1509">
        <v>8.7486853715243049E-2</v>
      </c>
      <c r="CO416" s="1509">
        <v>8.5353028014871282E-2</v>
      </c>
      <c r="CP416" s="1510">
        <v>8.3271246843776875E-2</v>
      </c>
      <c r="CQ416" s="1508" t="s">
        <v>1890</v>
      </c>
      <c r="CR416" s="1508" t="s">
        <v>1890</v>
      </c>
      <c r="CS416" s="1508" t="s">
        <v>1890</v>
      </c>
      <c r="CT416" s="1508" t="s">
        <v>1890</v>
      </c>
      <c r="CU416" s="1508" t="s">
        <v>1890</v>
      </c>
      <c r="CV416" s="1508" t="s">
        <v>1890</v>
      </c>
      <c r="CW416" s="1508" t="s">
        <v>1890</v>
      </c>
      <c r="CX416" s="1508" t="s">
        <v>1890</v>
      </c>
      <c r="CY416" s="1508" t="s">
        <v>1890</v>
      </c>
      <c r="CZ416" s="1508" t="s">
        <v>1890</v>
      </c>
      <c r="DA416" s="1508" t="s">
        <v>1890</v>
      </c>
      <c r="DB416" s="1508" t="s">
        <v>1890</v>
      </c>
      <c r="DC416" s="1508" t="s">
        <v>1890</v>
      </c>
      <c r="DD416" s="1508" t="s">
        <v>1890</v>
      </c>
      <c r="DE416" s="1508" t="s">
        <v>1890</v>
      </c>
      <c r="DF416" s="1508" t="s">
        <v>1890</v>
      </c>
      <c r="DG416" s="1508" t="s">
        <v>1890</v>
      </c>
      <c r="DH416" s="1508" t="s">
        <v>1890</v>
      </c>
      <c r="DI416" s="1508" t="s">
        <v>1890</v>
      </c>
      <c r="DJ416" s="1508" t="s">
        <v>1890</v>
      </c>
      <c r="DK416" s="1508" t="s">
        <v>1890</v>
      </c>
      <c r="DL416" s="1508" t="s">
        <v>1890</v>
      </c>
      <c r="DM416" s="1508" t="s">
        <v>1890</v>
      </c>
      <c r="DN416" s="1508" t="s">
        <v>1890</v>
      </c>
      <c r="DO416" s="1508" t="s">
        <v>1890</v>
      </c>
      <c r="DP416" s="1508" t="s">
        <v>1890</v>
      </c>
      <c r="DQ416" s="1508" t="s">
        <v>1890</v>
      </c>
      <c r="DR416" s="1508" t="s">
        <v>1890</v>
      </c>
      <c r="DS416" s="1508" t="s">
        <v>1890</v>
      </c>
      <c r="DT416" s="1233" t="s">
        <v>1890</v>
      </c>
      <c r="DU416" s="1233" t="s">
        <v>1890</v>
      </c>
      <c r="DV416" s="1233" t="s">
        <v>1890</v>
      </c>
      <c r="DW416" s="1233" t="s">
        <v>1890</v>
      </c>
      <c r="DX416" s="1233" t="s">
        <v>1890</v>
      </c>
      <c r="DY416" s="1233" t="s">
        <v>1890</v>
      </c>
    </row>
    <row r="417" spans="2:129" x14ac:dyDescent="0.25">
      <c r="B417" s="1668"/>
      <c r="C417" s="1505" t="s">
        <v>2010</v>
      </c>
      <c r="D417" s="1439" t="s">
        <v>1742</v>
      </c>
      <c r="E417" s="1267" t="s">
        <v>815</v>
      </c>
      <c r="F417" s="1438" t="s">
        <v>816</v>
      </c>
      <c r="G417" s="1438" t="s">
        <v>1890</v>
      </c>
      <c r="H417" s="1439" t="s">
        <v>817</v>
      </c>
      <c r="I417" s="1476" t="s">
        <v>1890</v>
      </c>
      <c r="J417" s="1477" t="s">
        <v>1890</v>
      </c>
      <c r="K417" s="1477" t="s">
        <v>1890</v>
      </c>
      <c r="L417" s="1477" t="s">
        <v>1890</v>
      </c>
      <c r="M417" s="1477" t="s">
        <v>1890</v>
      </c>
      <c r="N417" s="1509" t="s">
        <v>1890</v>
      </c>
      <c r="O417" s="1509">
        <v>0.38963999999999999</v>
      </c>
      <c r="P417" s="1509">
        <v>0.38963999999999999</v>
      </c>
      <c r="Q417" s="1509">
        <v>0.38963999999999999</v>
      </c>
      <c r="R417" s="1509">
        <v>0.38963999999999999</v>
      </c>
      <c r="S417" s="1509">
        <v>0.38963999999999999</v>
      </c>
      <c r="T417" s="1509" t="s">
        <v>1890</v>
      </c>
      <c r="U417" s="1509" t="s">
        <v>1890</v>
      </c>
      <c r="V417" s="1509" t="s">
        <v>1890</v>
      </c>
      <c r="W417" s="1509" t="s">
        <v>1890</v>
      </c>
      <c r="X417" s="1509" t="s">
        <v>1890</v>
      </c>
      <c r="Y417" s="1509" t="s">
        <v>1890</v>
      </c>
      <c r="Z417" s="1509" t="s">
        <v>1890</v>
      </c>
      <c r="AA417" s="1509" t="s">
        <v>1890</v>
      </c>
      <c r="AB417" s="1509" t="s">
        <v>1890</v>
      </c>
      <c r="AC417" s="1509" t="s">
        <v>1890</v>
      </c>
      <c r="AD417" s="1509" t="s">
        <v>1890</v>
      </c>
      <c r="AE417" s="1509" t="s">
        <v>1890</v>
      </c>
      <c r="AF417" s="1509" t="s">
        <v>1890</v>
      </c>
      <c r="AG417" s="1509" t="s">
        <v>1890</v>
      </c>
      <c r="AH417" s="1509" t="s">
        <v>1890</v>
      </c>
      <c r="AI417" s="1509" t="s">
        <v>1890</v>
      </c>
      <c r="AJ417" s="1509" t="s">
        <v>1890</v>
      </c>
      <c r="AK417" s="1509" t="s">
        <v>1890</v>
      </c>
      <c r="AL417" s="1509" t="s">
        <v>1890</v>
      </c>
      <c r="AM417" s="1509" t="s">
        <v>1890</v>
      </c>
      <c r="AN417" s="1509" t="s">
        <v>1890</v>
      </c>
      <c r="AO417" s="1509" t="s">
        <v>1890</v>
      </c>
      <c r="AP417" s="1509" t="s">
        <v>1890</v>
      </c>
      <c r="AQ417" s="1509" t="s">
        <v>1890</v>
      </c>
      <c r="AR417" s="1509" t="s">
        <v>1890</v>
      </c>
      <c r="AS417" s="1509" t="s">
        <v>1890</v>
      </c>
      <c r="AT417" s="1509" t="s">
        <v>1890</v>
      </c>
      <c r="AU417" s="1509" t="s">
        <v>1890</v>
      </c>
      <c r="AV417" s="1509" t="s">
        <v>1890</v>
      </c>
      <c r="AW417" s="1509" t="s">
        <v>1890</v>
      </c>
      <c r="AX417" s="1509" t="s">
        <v>1890</v>
      </c>
      <c r="AY417" s="1509" t="s">
        <v>1890</v>
      </c>
      <c r="AZ417" s="1509" t="s">
        <v>1890</v>
      </c>
      <c r="BA417" s="1509" t="s">
        <v>1890</v>
      </c>
      <c r="BB417" s="1509" t="s">
        <v>1890</v>
      </c>
      <c r="BC417" s="1509" t="s">
        <v>1890</v>
      </c>
      <c r="BD417" s="1509" t="s">
        <v>1890</v>
      </c>
      <c r="BE417" s="1509" t="s">
        <v>1890</v>
      </c>
      <c r="BF417" s="1509" t="s">
        <v>1890</v>
      </c>
      <c r="BG417" s="1509" t="s">
        <v>1890</v>
      </c>
      <c r="BH417" s="1509" t="s">
        <v>1890</v>
      </c>
      <c r="BI417" s="1509" t="s">
        <v>1890</v>
      </c>
      <c r="BJ417" s="1509" t="s">
        <v>1890</v>
      </c>
      <c r="BK417" s="1509" t="s">
        <v>1890</v>
      </c>
      <c r="BL417" s="1509" t="s">
        <v>1890</v>
      </c>
      <c r="BM417" s="1509" t="s">
        <v>1890</v>
      </c>
      <c r="BN417" s="1509" t="s">
        <v>1890</v>
      </c>
      <c r="BO417" s="1509" t="s">
        <v>1890</v>
      </c>
      <c r="BP417" s="1509" t="s">
        <v>1890</v>
      </c>
      <c r="BQ417" s="1509" t="s">
        <v>1890</v>
      </c>
      <c r="BR417" s="1509" t="s">
        <v>1890</v>
      </c>
      <c r="BS417" s="1509" t="s">
        <v>1890</v>
      </c>
      <c r="BT417" s="1509" t="s">
        <v>1890</v>
      </c>
      <c r="BU417" s="1509" t="s">
        <v>1890</v>
      </c>
      <c r="BV417" s="1509" t="s">
        <v>1890</v>
      </c>
      <c r="BW417" s="1509" t="s">
        <v>1890</v>
      </c>
      <c r="BX417" s="1509" t="s">
        <v>1890</v>
      </c>
      <c r="BY417" s="1509" t="s">
        <v>1890</v>
      </c>
      <c r="BZ417" s="1509" t="s">
        <v>1890</v>
      </c>
      <c r="CA417" s="1509" t="s">
        <v>1890</v>
      </c>
      <c r="CB417" s="1509" t="s">
        <v>1890</v>
      </c>
      <c r="CC417" s="1509" t="s">
        <v>1890</v>
      </c>
      <c r="CD417" s="1509" t="s">
        <v>1890</v>
      </c>
      <c r="CE417" s="1509" t="s">
        <v>1890</v>
      </c>
      <c r="CF417" s="1509" t="s">
        <v>1890</v>
      </c>
      <c r="CG417" s="1509" t="s">
        <v>1890</v>
      </c>
      <c r="CH417" s="1509" t="s">
        <v>1890</v>
      </c>
      <c r="CI417" s="1509" t="s">
        <v>1890</v>
      </c>
      <c r="CJ417" s="1509" t="s">
        <v>1890</v>
      </c>
      <c r="CK417" s="1509" t="s">
        <v>1890</v>
      </c>
      <c r="CL417" s="1509" t="s">
        <v>1890</v>
      </c>
      <c r="CM417" s="1509" t="s">
        <v>1890</v>
      </c>
      <c r="CN417" s="1509" t="s">
        <v>1890</v>
      </c>
      <c r="CO417" s="1509" t="s">
        <v>1890</v>
      </c>
      <c r="CP417" s="1510" t="s">
        <v>1890</v>
      </c>
      <c r="CQ417" s="1508" t="s">
        <v>1890</v>
      </c>
      <c r="CR417" s="1508" t="s">
        <v>1890</v>
      </c>
      <c r="CS417" s="1508" t="s">
        <v>1890</v>
      </c>
      <c r="CT417" s="1508" t="s">
        <v>1890</v>
      </c>
      <c r="CU417" s="1508" t="s">
        <v>1890</v>
      </c>
      <c r="CV417" s="1508" t="s">
        <v>1890</v>
      </c>
      <c r="CW417" s="1508" t="s">
        <v>1890</v>
      </c>
      <c r="CX417" s="1508" t="s">
        <v>1890</v>
      </c>
      <c r="CY417" s="1508" t="s">
        <v>1890</v>
      </c>
      <c r="CZ417" s="1508" t="s">
        <v>1890</v>
      </c>
      <c r="DA417" s="1508" t="s">
        <v>1890</v>
      </c>
      <c r="DB417" s="1508" t="s">
        <v>1890</v>
      </c>
      <c r="DC417" s="1508" t="s">
        <v>1890</v>
      </c>
      <c r="DD417" s="1508" t="s">
        <v>1890</v>
      </c>
      <c r="DE417" s="1508" t="s">
        <v>1890</v>
      </c>
      <c r="DF417" s="1508" t="s">
        <v>1890</v>
      </c>
      <c r="DG417" s="1508" t="s">
        <v>1890</v>
      </c>
      <c r="DH417" s="1508" t="s">
        <v>1890</v>
      </c>
      <c r="DI417" s="1508" t="s">
        <v>1890</v>
      </c>
      <c r="DJ417" s="1508" t="s">
        <v>1890</v>
      </c>
      <c r="DK417" s="1508" t="s">
        <v>1890</v>
      </c>
      <c r="DL417" s="1508" t="s">
        <v>1890</v>
      </c>
      <c r="DM417" s="1508" t="s">
        <v>1890</v>
      </c>
      <c r="DN417" s="1508" t="s">
        <v>1890</v>
      </c>
      <c r="DO417" s="1508" t="s">
        <v>1890</v>
      </c>
      <c r="DP417" s="1508" t="s">
        <v>1890</v>
      </c>
      <c r="DQ417" s="1508" t="s">
        <v>1890</v>
      </c>
      <c r="DR417" s="1508" t="s">
        <v>1890</v>
      </c>
      <c r="DS417" s="1508" t="s">
        <v>1890</v>
      </c>
      <c r="DT417" s="1233" t="s">
        <v>1890</v>
      </c>
      <c r="DU417" s="1233" t="s">
        <v>1890</v>
      </c>
      <c r="DV417" s="1233" t="s">
        <v>1890</v>
      </c>
      <c r="DW417" s="1233" t="s">
        <v>1890</v>
      </c>
      <c r="DX417" s="1233" t="s">
        <v>1890</v>
      </c>
      <c r="DY417" s="1233" t="s">
        <v>1890</v>
      </c>
    </row>
    <row r="418" spans="2:129" x14ac:dyDescent="0.25">
      <c r="B418" s="1668"/>
      <c r="C418" s="1505" t="s">
        <v>2010</v>
      </c>
      <c r="D418" s="1439" t="s">
        <v>1742</v>
      </c>
      <c r="E418" s="1267" t="s">
        <v>815</v>
      </c>
      <c r="F418" s="1438" t="s">
        <v>818</v>
      </c>
      <c r="G418" s="1438" t="s">
        <v>1890</v>
      </c>
      <c r="H418" s="1439" t="s">
        <v>817</v>
      </c>
      <c r="I418" s="1476" t="s">
        <v>1890</v>
      </c>
      <c r="J418" s="1477" t="s">
        <v>1890</v>
      </c>
      <c r="K418" s="1477" t="s">
        <v>1890</v>
      </c>
      <c r="L418" s="1477" t="s">
        <v>1890</v>
      </c>
      <c r="M418" s="1477" t="s">
        <v>1890</v>
      </c>
      <c r="N418" s="1509" t="s">
        <v>1890</v>
      </c>
      <c r="O418" s="1509">
        <v>0.47357784000000003</v>
      </c>
      <c r="P418" s="1509">
        <v>0.47357784000000003</v>
      </c>
      <c r="Q418" s="1509">
        <v>0.47357784000000003</v>
      </c>
      <c r="R418" s="1509">
        <v>0.47357784000000003</v>
      </c>
      <c r="S418" s="1509">
        <v>0.47357784000000003</v>
      </c>
      <c r="T418" s="1509" t="s">
        <v>1890</v>
      </c>
      <c r="U418" s="1509" t="s">
        <v>1890</v>
      </c>
      <c r="V418" s="1509" t="s">
        <v>1890</v>
      </c>
      <c r="W418" s="1509" t="s">
        <v>1890</v>
      </c>
      <c r="X418" s="1509" t="s">
        <v>1890</v>
      </c>
      <c r="Y418" s="1509" t="s">
        <v>1890</v>
      </c>
      <c r="Z418" s="1509" t="s">
        <v>1890</v>
      </c>
      <c r="AA418" s="1509" t="s">
        <v>1890</v>
      </c>
      <c r="AB418" s="1509" t="s">
        <v>1890</v>
      </c>
      <c r="AC418" s="1509" t="s">
        <v>1890</v>
      </c>
      <c r="AD418" s="1509" t="s">
        <v>1890</v>
      </c>
      <c r="AE418" s="1509" t="s">
        <v>1890</v>
      </c>
      <c r="AF418" s="1509" t="s">
        <v>1890</v>
      </c>
      <c r="AG418" s="1509" t="s">
        <v>1890</v>
      </c>
      <c r="AH418" s="1509" t="s">
        <v>1890</v>
      </c>
      <c r="AI418" s="1509" t="s">
        <v>1890</v>
      </c>
      <c r="AJ418" s="1509" t="s">
        <v>1890</v>
      </c>
      <c r="AK418" s="1509" t="s">
        <v>1890</v>
      </c>
      <c r="AL418" s="1509" t="s">
        <v>1890</v>
      </c>
      <c r="AM418" s="1509" t="s">
        <v>1890</v>
      </c>
      <c r="AN418" s="1509" t="s">
        <v>1890</v>
      </c>
      <c r="AO418" s="1509" t="s">
        <v>1890</v>
      </c>
      <c r="AP418" s="1509" t="s">
        <v>1890</v>
      </c>
      <c r="AQ418" s="1509" t="s">
        <v>1890</v>
      </c>
      <c r="AR418" s="1509">
        <v>0.42990000000000006</v>
      </c>
      <c r="AS418" s="1509" t="s">
        <v>1890</v>
      </c>
      <c r="AT418" s="1509" t="s">
        <v>1890</v>
      </c>
      <c r="AU418" s="1509" t="s">
        <v>1890</v>
      </c>
      <c r="AV418" s="1509" t="s">
        <v>1890</v>
      </c>
      <c r="AW418" s="1509" t="s">
        <v>1890</v>
      </c>
      <c r="AX418" s="1509" t="s">
        <v>1890</v>
      </c>
      <c r="AY418" s="1509" t="s">
        <v>1890</v>
      </c>
      <c r="AZ418" s="1509" t="s">
        <v>1890</v>
      </c>
      <c r="BA418" s="1509" t="s">
        <v>1890</v>
      </c>
      <c r="BB418" s="1509" t="s">
        <v>1890</v>
      </c>
      <c r="BC418" s="1509" t="s">
        <v>1890</v>
      </c>
      <c r="BD418" s="1509" t="s">
        <v>1890</v>
      </c>
      <c r="BE418" s="1509" t="s">
        <v>1890</v>
      </c>
      <c r="BF418" s="1509" t="s">
        <v>1890</v>
      </c>
      <c r="BG418" s="1509" t="s">
        <v>1890</v>
      </c>
      <c r="BH418" s="1509" t="s">
        <v>1890</v>
      </c>
      <c r="BI418" s="1509" t="s">
        <v>1890</v>
      </c>
      <c r="BJ418" s="1509" t="s">
        <v>1890</v>
      </c>
      <c r="BK418" s="1509" t="s">
        <v>1890</v>
      </c>
      <c r="BL418" s="1509" t="s">
        <v>1890</v>
      </c>
      <c r="BM418" s="1509" t="s">
        <v>1890</v>
      </c>
      <c r="BN418" s="1509" t="s">
        <v>1890</v>
      </c>
      <c r="BO418" s="1509" t="s">
        <v>1890</v>
      </c>
      <c r="BP418" s="1509" t="s">
        <v>1890</v>
      </c>
      <c r="BQ418" s="1509">
        <v>0.42990000000000006</v>
      </c>
      <c r="BR418" s="1509" t="s">
        <v>1890</v>
      </c>
      <c r="BS418" s="1509" t="s">
        <v>1890</v>
      </c>
      <c r="BT418" s="1509" t="s">
        <v>1890</v>
      </c>
      <c r="BU418" s="1509" t="s">
        <v>1890</v>
      </c>
      <c r="BV418" s="1509" t="s">
        <v>1890</v>
      </c>
      <c r="BW418" s="1509" t="s">
        <v>1890</v>
      </c>
      <c r="BX418" s="1509" t="s">
        <v>1890</v>
      </c>
      <c r="BY418" s="1509" t="s">
        <v>1890</v>
      </c>
      <c r="BZ418" s="1509" t="s">
        <v>1890</v>
      </c>
      <c r="CA418" s="1509">
        <v>1.51898</v>
      </c>
      <c r="CB418" s="1509" t="s">
        <v>1890</v>
      </c>
      <c r="CC418" s="1509" t="s">
        <v>1890</v>
      </c>
      <c r="CD418" s="1509" t="s">
        <v>1890</v>
      </c>
      <c r="CE418" s="1509" t="s">
        <v>1890</v>
      </c>
      <c r="CF418" s="1509" t="s">
        <v>1890</v>
      </c>
      <c r="CG418" s="1509" t="s">
        <v>1890</v>
      </c>
      <c r="CH418" s="1509" t="s">
        <v>1890</v>
      </c>
      <c r="CI418" s="1509" t="s">
        <v>1890</v>
      </c>
      <c r="CJ418" s="1509" t="s">
        <v>1890</v>
      </c>
      <c r="CK418" s="1509" t="s">
        <v>1890</v>
      </c>
      <c r="CL418" s="1509" t="s">
        <v>1890</v>
      </c>
      <c r="CM418" s="1509" t="s">
        <v>1890</v>
      </c>
      <c r="CN418" s="1509" t="s">
        <v>1890</v>
      </c>
      <c r="CO418" s="1509" t="s">
        <v>1890</v>
      </c>
      <c r="CP418" s="1510">
        <v>0.42990000000000006</v>
      </c>
      <c r="CQ418" s="1508" t="s">
        <v>1890</v>
      </c>
      <c r="CR418" s="1508" t="s">
        <v>1890</v>
      </c>
      <c r="CS418" s="1508" t="s">
        <v>1890</v>
      </c>
      <c r="CT418" s="1508" t="s">
        <v>1890</v>
      </c>
      <c r="CU418" s="1508" t="s">
        <v>1890</v>
      </c>
      <c r="CV418" s="1508" t="s">
        <v>1890</v>
      </c>
      <c r="CW418" s="1508" t="s">
        <v>1890</v>
      </c>
      <c r="CX418" s="1508" t="s">
        <v>1890</v>
      </c>
      <c r="CY418" s="1508" t="s">
        <v>1890</v>
      </c>
      <c r="CZ418" s="1508" t="s">
        <v>1890</v>
      </c>
      <c r="DA418" s="1508" t="s">
        <v>1890</v>
      </c>
      <c r="DB418" s="1508" t="s">
        <v>1890</v>
      </c>
      <c r="DC418" s="1508" t="s">
        <v>1890</v>
      </c>
      <c r="DD418" s="1508" t="s">
        <v>1890</v>
      </c>
      <c r="DE418" s="1508" t="s">
        <v>1890</v>
      </c>
      <c r="DF418" s="1508" t="s">
        <v>1890</v>
      </c>
      <c r="DG418" s="1508" t="s">
        <v>1890</v>
      </c>
      <c r="DH418" s="1508" t="s">
        <v>1890</v>
      </c>
      <c r="DI418" s="1508" t="s">
        <v>1890</v>
      </c>
      <c r="DJ418" s="1508" t="s">
        <v>1890</v>
      </c>
      <c r="DK418" s="1508" t="s">
        <v>1890</v>
      </c>
      <c r="DL418" s="1508" t="s">
        <v>1890</v>
      </c>
      <c r="DM418" s="1508" t="s">
        <v>1890</v>
      </c>
      <c r="DN418" s="1508" t="s">
        <v>1890</v>
      </c>
      <c r="DO418" s="1508" t="s">
        <v>1890</v>
      </c>
      <c r="DP418" s="1508" t="s">
        <v>1890</v>
      </c>
      <c r="DQ418" s="1508" t="s">
        <v>1890</v>
      </c>
      <c r="DR418" s="1508" t="s">
        <v>1890</v>
      </c>
      <c r="DS418" s="1508" t="s">
        <v>1890</v>
      </c>
      <c r="DT418" s="1233" t="s">
        <v>1890</v>
      </c>
      <c r="DU418" s="1233" t="s">
        <v>1890</v>
      </c>
      <c r="DV418" s="1233" t="s">
        <v>1890</v>
      </c>
      <c r="DW418" s="1233" t="s">
        <v>1890</v>
      </c>
      <c r="DX418" s="1233" t="s">
        <v>1890</v>
      </c>
      <c r="DY418" s="1233" t="s">
        <v>1890</v>
      </c>
    </row>
    <row r="419" spans="2:129" ht="14.4" thickBot="1" x14ac:dyDescent="0.3">
      <c r="B419" s="1668"/>
      <c r="C419" s="1505" t="s">
        <v>2010</v>
      </c>
      <c r="D419" s="1439" t="s">
        <v>1742</v>
      </c>
      <c r="E419" s="1267" t="s">
        <v>819</v>
      </c>
      <c r="F419" s="1438" t="s">
        <v>1890</v>
      </c>
      <c r="G419" s="1438" t="s">
        <v>1890</v>
      </c>
      <c r="H419" s="1439" t="s">
        <v>84</v>
      </c>
      <c r="I419" s="1476" t="s">
        <v>1890</v>
      </c>
      <c r="J419" s="1477" t="s">
        <v>1890</v>
      </c>
      <c r="K419" s="1477" t="s">
        <v>1890</v>
      </c>
      <c r="L419" s="1477" t="s">
        <v>1890</v>
      </c>
      <c r="M419" s="1477" t="s">
        <v>1890</v>
      </c>
      <c r="N419" s="1509" t="s">
        <v>1890</v>
      </c>
      <c r="O419" s="1509">
        <v>3.7795031315942029E-2</v>
      </c>
      <c r="P419" s="1509">
        <v>0.10955081540852764</v>
      </c>
      <c r="Q419" s="1509">
        <v>0.17641033077057591</v>
      </c>
      <c r="R419" s="1509">
        <v>0.2386226696413587</v>
      </c>
      <c r="S419" s="1509">
        <v>0.29642567657311647</v>
      </c>
      <c r="T419" s="1509">
        <v>1.5184347165168517</v>
      </c>
      <c r="U419" s="1509">
        <v>1.4619453660722663</v>
      </c>
      <c r="V419" s="1509">
        <v>1.407540144463338</v>
      </c>
      <c r="W419" s="1509">
        <v>1.3551426945476845</v>
      </c>
      <c r="X419" s="1509">
        <v>1.3046794401273021</v>
      </c>
      <c r="Y419" s="1509">
        <v>1.256079485183627</v>
      </c>
      <c r="Z419" s="1509">
        <v>1.2092745167474672</v>
      </c>
      <c r="AA419" s="1509">
        <v>1.1641987112731969</v>
      </c>
      <c r="AB419" s="1509">
        <v>1.1207886443912811</v>
      </c>
      <c r="AC419" s="1509">
        <v>1.0789832039177158</v>
      </c>
      <c r="AD419" s="1509">
        <v>1.0387235060033051</v>
      </c>
      <c r="AE419" s="1509">
        <v>0.99995281430990324</v>
      </c>
      <c r="AF419" s="1509">
        <v>0.96261646210478125</v>
      </c>
      <c r="AG419" s="1509">
        <v>0.92666177716818965</v>
      </c>
      <c r="AH419" s="1509">
        <v>0.8920380094129351</v>
      </c>
      <c r="AI419" s="1509">
        <v>0.85869626111842612</v>
      </c>
      <c r="AJ419" s="1509">
        <v>0.82658941968513322</v>
      </c>
      <c r="AK419" s="1509">
        <v>0.79567209281878215</v>
      </c>
      <c r="AL419" s="1509">
        <v>0.76590054605684676</v>
      </c>
      <c r="AM419" s="1509">
        <v>0.73723264255304977</v>
      </c>
      <c r="AN419" s="1509">
        <v>0.70962778503859247</v>
      </c>
      <c r="AO419" s="1509">
        <v>0.68304685988175839</v>
      </c>
      <c r="AP419" s="1509">
        <v>0.65745218317033982</v>
      </c>
      <c r="AQ419" s="1509">
        <v>0.63280744874405026</v>
      </c>
      <c r="AR419" s="1509">
        <v>0.61976957361355722</v>
      </c>
      <c r="AS419" s="1509">
        <v>0.60983590697998502</v>
      </c>
      <c r="AT419" s="1509">
        <v>0.58987699053478149</v>
      </c>
      <c r="AU419" s="1509">
        <v>0.57056338346843682</v>
      </c>
      <c r="AV419" s="1509">
        <v>0.55187442681704091</v>
      </c>
      <c r="AW419" s="1509">
        <v>0.53379011761209083</v>
      </c>
      <c r="AX419" s="1509">
        <v>0.51629108819291769</v>
      </c>
      <c r="AY419" s="1509">
        <v>0.49935858616770623</v>
      </c>
      <c r="AZ419" s="1509">
        <v>0.4829744550028815</v>
      </c>
      <c r="BA419" s="1509">
        <v>0.46712111522125532</v>
      </c>
      <c r="BB419" s="1509">
        <v>0.45178154618993743</v>
      </c>
      <c r="BC419" s="1509">
        <v>0.43693926847960751</v>
      </c>
      <c r="BD419" s="1509">
        <v>0.42257832677731549</v>
      </c>
      <c r="BE419" s="1509">
        <v>0.40868327333552895</v>
      </c>
      <c r="BF419" s="1509">
        <v>0.39523915194068604</v>
      </c>
      <c r="BG419" s="1509">
        <v>0.38223148238503579</v>
      </c>
      <c r="BH419" s="1509">
        <v>0.36964624542604174</v>
      </c>
      <c r="BI419" s="1509">
        <v>0.35746986821812632</v>
      </c>
      <c r="BJ419" s="1509">
        <v>0.34568921020199689</v>
      </c>
      <c r="BK419" s="1509">
        <v>0.3342915494372582</v>
      </c>
      <c r="BL419" s="1509">
        <v>0.32326456936445941</v>
      </c>
      <c r="BM419" s="1509">
        <v>0.31259634598315406</v>
      </c>
      <c r="BN419" s="1509">
        <v>0.30227533543297014</v>
      </c>
      <c r="BO419" s="1509">
        <v>0.29229036196509045</v>
      </c>
      <c r="BP419" s="1509">
        <v>0.28263060629193715</v>
      </c>
      <c r="BQ419" s="1509">
        <v>0.27839210314327439</v>
      </c>
      <c r="BR419" s="1509">
        <v>0.27416073728269219</v>
      </c>
      <c r="BS419" s="1509">
        <v>0.26512631427941402</v>
      </c>
      <c r="BT419" s="1509">
        <v>0.25638558783382087</v>
      </c>
      <c r="BU419" s="1509">
        <v>0.24792911363771994</v>
      </c>
      <c r="BV419" s="1509">
        <v>0.2397477483833369</v>
      </c>
      <c r="BW419" s="1509">
        <v>0.2318326402412613</v>
      </c>
      <c r="BX419" s="1509">
        <v>0.22417521963772402</v>
      </c>
      <c r="BY419" s="1509">
        <v>0.21676719032184946</v>
      </c>
      <c r="BZ419" s="1509">
        <v>0.2096005207138146</v>
      </c>
      <c r="CA419" s="1509">
        <v>0.21609312047011336</v>
      </c>
      <c r="CB419" s="1509">
        <v>0.22202969879783102</v>
      </c>
      <c r="CC419" s="1509">
        <v>0.21478214168011456</v>
      </c>
      <c r="CD419" s="1509">
        <v>0.20776841649844935</v>
      </c>
      <c r="CE419" s="1509">
        <v>0.20098105034092856</v>
      </c>
      <c r="CF419" s="1509">
        <v>0.19441280724277826</v>
      </c>
      <c r="CG419" s="1509">
        <v>0.18805668072315465</v>
      </c>
      <c r="CH419" s="1509">
        <v>0.18190588655567932</v>
      </c>
      <c r="CI419" s="1509">
        <v>0.1759538557654301</v>
      </c>
      <c r="CJ419" s="1509">
        <v>0.17019422784532634</v>
      </c>
      <c r="CK419" s="1509">
        <v>0.16462084418507131</v>
      </c>
      <c r="CL419" s="1509">
        <v>0.16000446239727259</v>
      </c>
      <c r="CM419" s="1509">
        <v>0.15551533965909578</v>
      </c>
      <c r="CN419" s="1509">
        <v>0.15115001442367521</v>
      </c>
      <c r="CO419" s="1509">
        <v>0.1469051182957177</v>
      </c>
      <c r="CP419" s="1510">
        <v>0.14527633908460544</v>
      </c>
      <c r="CQ419" s="1508" t="s">
        <v>1890</v>
      </c>
      <c r="CR419" s="1508" t="s">
        <v>1890</v>
      </c>
      <c r="CS419" s="1508" t="s">
        <v>1890</v>
      </c>
      <c r="CT419" s="1508" t="s">
        <v>1890</v>
      </c>
      <c r="CU419" s="1508" t="s">
        <v>1890</v>
      </c>
      <c r="CV419" s="1508" t="s">
        <v>1890</v>
      </c>
      <c r="CW419" s="1508" t="s">
        <v>1890</v>
      </c>
      <c r="CX419" s="1508" t="s">
        <v>1890</v>
      </c>
      <c r="CY419" s="1508" t="s">
        <v>1890</v>
      </c>
      <c r="CZ419" s="1508" t="s">
        <v>1890</v>
      </c>
      <c r="DA419" s="1508" t="s">
        <v>1890</v>
      </c>
      <c r="DB419" s="1508" t="s">
        <v>1890</v>
      </c>
      <c r="DC419" s="1508" t="s">
        <v>1890</v>
      </c>
      <c r="DD419" s="1508" t="s">
        <v>1890</v>
      </c>
      <c r="DE419" s="1508" t="s">
        <v>1890</v>
      </c>
      <c r="DF419" s="1508" t="s">
        <v>1890</v>
      </c>
      <c r="DG419" s="1508" t="s">
        <v>1890</v>
      </c>
      <c r="DH419" s="1508" t="s">
        <v>1890</v>
      </c>
      <c r="DI419" s="1508" t="s">
        <v>1890</v>
      </c>
      <c r="DJ419" s="1508" t="s">
        <v>1890</v>
      </c>
      <c r="DK419" s="1508" t="s">
        <v>1890</v>
      </c>
      <c r="DL419" s="1508" t="s">
        <v>1890</v>
      </c>
      <c r="DM419" s="1508" t="s">
        <v>1890</v>
      </c>
      <c r="DN419" s="1508" t="s">
        <v>1890</v>
      </c>
      <c r="DO419" s="1508" t="s">
        <v>1890</v>
      </c>
      <c r="DP419" s="1508" t="s">
        <v>1890</v>
      </c>
      <c r="DQ419" s="1508" t="s">
        <v>1890</v>
      </c>
      <c r="DR419" s="1508" t="s">
        <v>1890</v>
      </c>
      <c r="DS419" s="1508" t="s">
        <v>1890</v>
      </c>
      <c r="DT419" s="1233" t="s">
        <v>1890</v>
      </c>
      <c r="DU419" s="1233" t="s">
        <v>1890</v>
      </c>
      <c r="DV419" s="1233" t="s">
        <v>1890</v>
      </c>
      <c r="DW419" s="1233" t="s">
        <v>1890</v>
      </c>
      <c r="DX419" s="1233" t="s">
        <v>1890</v>
      </c>
      <c r="DY419" s="1233" t="s">
        <v>1890</v>
      </c>
    </row>
    <row r="420" spans="2:129" ht="14.4" thickBot="1" x14ac:dyDescent="0.3">
      <c r="B420" s="1668"/>
      <c r="C420" s="1505" t="s">
        <v>2010</v>
      </c>
      <c r="D420" s="1439" t="s">
        <v>1742</v>
      </c>
      <c r="E420" s="1267" t="s">
        <v>820</v>
      </c>
      <c r="F420" s="1438" t="s">
        <v>1890</v>
      </c>
      <c r="G420" s="1438" t="s">
        <v>1890</v>
      </c>
      <c r="H420" s="1439" t="s">
        <v>84</v>
      </c>
      <c r="I420" s="1655">
        <f>IF(SUM(N419:CP419)&lt;&gt;0,SUM(N419:CP419),"")</f>
        <v>41.421719219496303</v>
      </c>
      <c r="J420" s="1656"/>
      <c r="K420" s="1656"/>
      <c r="L420" s="1656"/>
      <c r="M420" s="1657"/>
      <c r="N420" s="1509" t="s">
        <v>1890</v>
      </c>
      <c r="O420" s="1509" t="s">
        <v>1890</v>
      </c>
      <c r="P420" s="1509" t="s">
        <v>1890</v>
      </c>
      <c r="Q420" s="1509" t="s">
        <v>1890</v>
      </c>
      <c r="R420" s="1509" t="s">
        <v>1890</v>
      </c>
      <c r="S420" s="1509" t="s">
        <v>1890</v>
      </c>
      <c r="T420" s="1509" t="s">
        <v>1890</v>
      </c>
      <c r="U420" s="1509" t="s">
        <v>1890</v>
      </c>
      <c r="V420" s="1509" t="s">
        <v>1890</v>
      </c>
      <c r="W420" s="1509" t="s">
        <v>1890</v>
      </c>
      <c r="X420" s="1509" t="s">
        <v>1890</v>
      </c>
      <c r="Y420" s="1509" t="s">
        <v>1890</v>
      </c>
      <c r="Z420" s="1509" t="s">
        <v>1890</v>
      </c>
      <c r="AA420" s="1509" t="s">
        <v>1890</v>
      </c>
      <c r="AB420" s="1509" t="s">
        <v>1890</v>
      </c>
      <c r="AC420" s="1509" t="s">
        <v>1890</v>
      </c>
      <c r="AD420" s="1509" t="s">
        <v>1890</v>
      </c>
      <c r="AE420" s="1509" t="s">
        <v>1890</v>
      </c>
      <c r="AF420" s="1509" t="s">
        <v>1890</v>
      </c>
      <c r="AG420" s="1509" t="s">
        <v>1890</v>
      </c>
      <c r="AH420" s="1509" t="s">
        <v>1890</v>
      </c>
      <c r="AI420" s="1509" t="s">
        <v>1890</v>
      </c>
      <c r="AJ420" s="1509" t="s">
        <v>1890</v>
      </c>
      <c r="AK420" s="1509" t="s">
        <v>1890</v>
      </c>
      <c r="AL420" s="1509" t="s">
        <v>1890</v>
      </c>
      <c r="AM420" s="1509" t="s">
        <v>1890</v>
      </c>
      <c r="AN420" s="1509" t="s">
        <v>1890</v>
      </c>
      <c r="AO420" s="1509" t="s">
        <v>1890</v>
      </c>
      <c r="AP420" s="1509" t="s">
        <v>1890</v>
      </c>
      <c r="AQ420" s="1509" t="s">
        <v>1890</v>
      </c>
      <c r="AR420" s="1509" t="s">
        <v>1890</v>
      </c>
      <c r="AS420" s="1509" t="s">
        <v>1890</v>
      </c>
      <c r="AT420" s="1509" t="s">
        <v>1890</v>
      </c>
      <c r="AU420" s="1509" t="s">
        <v>1890</v>
      </c>
      <c r="AV420" s="1509" t="s">
        <v>1890</v>
      </c>
      <c r="AW420" s="1509" t="s">
        <v>1890</v>
      </c>
      <c r="AX420" s="1509" t="s">
        <v>1890</v>
      </c>
      <c r="AY420" s="1509" t="s">
        <v>1890</v>
      </c>
      <c r="AZ420" s="1509" t="s">
        <v>1890</v>
      </c>
      <c r="BA420" s="1509" t="s">
        <v>1890</v>
      </c>
      <c r="BB420" s="1509" t="s">
        <v>1890</v>
      </c>
      <c r="BC420" s="1509" t="s">
        <v>1890</v>
      </c>
      <c r="BD420" s="1509" t="s">
        <v>1890</v>
      </c>
      <c r="BE420" s="1509" t="s">
        <v>1890</v>
      </c>
      <c r="BF420" s="1509" t="s">
        <v>1890</v>
      </c>
      <c r="BG420" s="1509" t="s">
        <v>1890</v>
      </c>
      <c r="BH420" s="1509" t="s">
        <v>1890</v>
      </c>
      <c r="BI420" s="1509" t="s">
        <v>1890</v>
      </c>
      <c r="BJ420" s="1509" t="s">
        <v>1890</v>
      </c>
      <c r="BK420" s="1509" t="s">
        <v>1890</v>
      </c>
      <c r="BL420" s="1509" t="s">
        <v>1890</v>
      </c>
      <c r="BM420" s="1509" t="s">
        <v>1890</v>
      </c>
      <c r="BN420" s="1509" t="s">
        <v>1890</v>
      </c>
      <c r="BO420" s="1509" t="s">
        <v>1890</v>
      </c>
      <c r="BP420" s="1509" t="s">
        <v>1890</v>
      </c>
      <c r="BQ420" s="1509" t="s">
        <v>1890</v>
      </c>
      <c r="BR420" s="1509" t="s">
        <v>1890</v>
      </c>
      <c r="BS420" s="1509" t="s">
        <v>1890</v>
      </c>
      <c r="BT420" s="1509" t="s">
        <v>1890</v>
      </c>
      <c r="BU420" s="1509" t="s">
        <v>1890</v>
      </c>
      <c r="BV420" s="1509" t="s">
        <v>1890</v>
      </c>
      <c r="BW420" s="1509" t="s">
        <v>1890</v>
      </c>
      <c r="BX420" s="1509" t="s">
        <v>1890</v>
      </c>
      <c r="BY420" s="1509" t="s">
        <v>1890</v>
      </c>
      <c r="BZ420" s="1509" t="s">
        <v>1890</v>
      </c>
      <c r="CA420" s="1509" t="s">
        <v>1890</v>
      </c>
      <c r="CB420" s="1509" t="s">
        <v>1890</v>
      </c>
      <c r="CC420" s="1509" t="s">
        <v>1890</v>
      </c>
      <c r="CD420" s="1509" t="s">
        <v>1890</v>
      </c>
      <c r="CE420" s="1509" t="s">
        <v>1890</v>
      </c>
      <c r="CF420" s="1509" t="s">
        <v>1890</v>
      </c>
      <c r="CG420" s="1509" t="s">
        <v>1890</v>
      </c>
      <c r="CH420" s="1509" t="s">
        <v>1890</v>
      </c>
      <c r="CI420" s="1509" t="s">
        <v>1890</v>
      </c>
      <c r="CJ420" s="1509" t="s">
        <v>1890</v>
      </c>
      <c r="CK420" s="1509" t="s">
        <v>1890</v>
      </c>
      <c r="CL420" s="1509" t="s">
        <v>1890</v>
      </c>
      <c r="CM420" s="1509" t="s">
        <v>1890</v>
      </c>
      <c r="CN420" s="1509" t="s">
        <v>1890</v>
      </c>
      <c r="CO420" s="1509" t="s">
        <v>1890</v>
      </c>
      <c r="CP420" s="1510" t="s">
        <v>1890</v>
      </c>
      <c r="CQ420" s="1508" t="s">
        <v>1890</v>
      </c>
      <c r="CR420" s="1508" t="s">
        <v>1890</v>
      </c>
      <c r="CS420" s="1508" t="s">
        <v>1890</v>
      </c>
      <c r="CT420" s="1508" t="s">
        <v>1890</v>
      </c>
      <c r="CU420" s="1508" t="s">
        <v>1890</v>
      </c>
      <c r="CV420" s="1508" t="s">
        <v>1890</v>
      </c>
      <c r="CW420" s="1508" t="s">
        <v>1890</v>
      </c>
      <c r="CX420" s="1508" t="s">
        <v>1890</v>
      </c>
      <c r="CY420" s="1508" t="s">
        <v>1890</v>
      </c>
      <c r="CZ420" s="1508" t="s">
        <v>1890</v>
      </c>
      <c r="DA420" s="1508" t="s">
        <v>1890</v>
      </c>
      <c r="DB420" s="1508" t="s">
        <v>1890</v>
      </c>
      <c r="DC420" s="1508" t="s">
        <v>1890</v>
      </c>
      <c r="DD420" s="1508" t="s">
        <v>1890</v>
      </c>
      <c r="DE420" s="1508" t="s">
        <v>1890</v>
      </c>
      <c r="DF420" s="1508" t="s">
        <v>1890</v>
      </c>
      <c r="DG420" s="1508" t="s">
        <v>1890</v>
      </c>
      <c r="DH420" s="1508" t="s">
        <v>1890</v>
      </c>
      <c r="DI420" s="1508" t="s">
        <v>1890</v>
      </c>
      <c r="DJ420" s="1508" t="s">
        <v>1890</v>
      </c>
      <c r="DK420" s="1508" t="s">
        <v>1890</v>
      </c>
      <c r="DL420" s="1508" t="s">
        <v>1890</v>
      </c>
      <c r="DM420" s="1508" t="s">
        <v>1890</v>
      </c>
      <c r="DN420" s="1508" t="s">
        <v>1890</v>
      </c>
      <c r="DO420" s="1508" t="s">
        <v>1890</v>
      </c>
      <c r="DP420" s="1508" t="s">
        <v>1890</v>
      </c>
      <c r="DQ420" s="1508" t="s">
        <v>1890</v>
      </c>
      <c r="DR420" s="1508" t="s">
        <v>1890</v>
      </c>
      <c r="DS420" s="1508" t="s">
        <v>1890</v>
      </c>
      <c r="DT420" s="1233" t="s">
        <v>1890</v>
      </c>
      <c r="DU420" s="1233" t="s">
        <v>1890</v>
      </c>
      <c r="DV420" s="1233" t="s">
        <v>1890</v>
      </c>
      <c r="DW420" s="1233" t="s">
        <v>1890</v>
      </c>
      <c r="DX420" s="1233" t="s">
        <v>1890</v>
      </c>
      <c r="DY420" s="1233" t="s">
        <v>1890</v>
      </c>
    </row>
    <row r="421" spans="2:129" x14ac:dyDescent="0.25">
      <c r="B421" s="1668"/>
      <c r="C421" s="1505" t="s">
        <v>2011</v>
      </c>
      <c r="D421" s="1439" t="s">
        <v>1743</v>
      </c>
      <c r="E421" s="1267" t="s">
        <v>815</v>
      </c>
      <c r="F421" s="1438" t="s">
        <v>1890</v>
      </c>
      <c r="G421" s="1438" t="s">
        <v>1890</v>
      </c>
      <c r="H421" s="1439" t="s">
        <v>84</v>
      </c>
      <c r="I421" s="1476" t="s">
        <v>1890</v>
      </c>
      <c r="J421" s="1477" t="s">
        <v>1890</v>
      </c>
      <c r="K421" s="1477" t="s">
        <v>1890</v>
      </c>
      <c r="L421" s="1477" t="s">
        <v>1890</v>
      </c>
      <c r="M421" s="1477" t="s">
        <v>1890</v>
      </c>
      <c r="N421" s="1509" t="s">
        <v>1890</v>
      </c>
      <c r="O421" s="1509">
        <v>1.2879</v>
      </c>
      <c r="P421" s="1509">
        <v>1.2879</v>
      </c>
      <c r="Q421" s="1509">
        <v>1.2879</v>
      </c>
      <c r="R421" s="1509">
        <v>1.2879</v>
      </c>
      <c r="S421" s="1509">
        <v>1.2879</v>
      </c>
      <c r="T421" s="1509" t="s">
        <v>1890</v>
      </c>
      <c r="U421" s="1509" t="s">
        <v>1890</v>
      </c>
      <c r="V421" s="1509" t="s">
        <v>1890</v>
      </c>
      <c r="W421" s="1509" t="s">
        <v>1890</v>
      </c>
      <c r="X421" s="1509" t="s">
        <v>1890</v>
      </c>
      <c r="Y421" s="1509" t="s">
        <v>1890</v>
      </c>
      <c r="Z421" s="1509" t="s">
        <v>1890</v>
      </c>
      <c r="AA421" s="1509" t="s">
        <v>1890</v>
      </c>
      <c r="AB421" s="1509" t="s">
        <v>1890</v>
      </c>
      <c r="AC421" s="1509" t="s">
        <v>1890</v>
      </c>
      <c r="AD421" s="1509" t="s">
        <v>1890</v>
      </c>
      <c r="AE421" s="1509" t="s">
        <v>1890</v>
      </c>
      <c r="AF421" s="1509" t="s">
        <v>1890</v>
      </c>
      <c r="AG421" s="1509" t="s">
        <v>1890</v>
      </c>
      <c r="AH421" s="1509" t="s">
        <v>1890</v>
      </c>
      <c r="AI421" s="1509" t="s">
        <v>1890</v>
      </c>
      <c r="AJ421" s="1509" t="s">
        <v>1890</v>
      </c>
      <c r="AK421" s="1509" t="s">
        <v>1890</v>
      </c>
      <c r="AL421" s="1509" t="s">
        <v>1890</v>
      </c>
      <c r="AM421" s="1509" t="s">
        <v>1890</v>
      </c>
      <c r="AN421" s="1509" t="s">
        <v>1890</v>
      </c>
      <c r="AO421" s="1509" t="s">
        <v>1890</v>
      </c>
      <c r="AP421" s="1509" t="s">
        <v>1890</v>
      </c>
      <c r="AQ421" s="1509" t="s">
        <v>1890</v>
      </c>
      <c r="AR421" s="1509" t="s">
        <v>1890</v>
      </c>
      <c r="AS421" s="1509" t="s">
        <v>1890</v>
      </c>
      <c r="AT421" s="1509" t="s">
        <v>1890</v>
      </c>
      <c r="AU421" s="1509" t="s">
        <v>1890</v>
      </c>
      <c r="AV421" s="1509" t="s">
        <v>1890</v>
      </c>
      <c r="AW421" s="1509" t="s">
        <v>1890</v>
      </c>
      <c r="AX421" s="1509" t="s">
        <v>1890</v>
      </c>
      <c r="AY421" s="1509" t="s">
        <v>1890</v>
      </c>
      <c r="AZ421" s="1509" t="s">
        <v>1890</v>
      </c>
      <c r="BA421" s="1509" t="s">
        <v>1890</v>
      </c>
      <c r="BB421" s="1509" t="s">
        <v>1890</v>
      </c>
      <c r="BC421" s="1509" t="s">
        <v>1890</v>
      </c>
      <c r="BD421" s="1509" t="s">
        <v>1890</v>
      </c>
      <c r="BE421" s="1509" t="s">
        <v>1890</v>
      </c>
      <c r="BF421" s="1509" t="s">
        <v>1890</v>
      </c>
      <c r="BG421" s="1509" t="s">
        <v>1890</v>
      </c>
      <c r="BH421" s="1509" t="s">
        <v>1890</v>
      </c>
      <c r="BI421" s="1509" t="s">
        <v>1890</v>
      </c>
      <c r="BJ421" s="1509" t="s">
        <v>1890</v>
      </c>
      <c r="BK421" s="1509" t="s">
        <v>1890</v>
      </c>
      <c r="BL421" s="1509" t="s">
        <v>1890</v>
      </c>
      <c r="BM421" s="1509" t="s">
        <v>1890</v>
      </c>
      <c r="BN421" s="1509" t="s">
        <v>1890</v>
      </c>
      <c r="BO421" s="1509" t="s">
        <v>1890</v>
      </c>
      <c r="BP421" s="1509" t="s">
        <v>1890</v>
      </c>
      <c r="BQ421" s="1509" t="s">
        <v>1890</v>
      </c>
      <c r="BR421" s="1509" t="s">
        <v>1890</v>
      </c>
      <c r="BS421" s="1509" t="s">
        <v>1890</v>
      </c>
      <c r="BT421" s="1509" t="s">
        <v>1890</v>
      </c>
      <c r="BU421" s="1509" t="s">
        <v>1890</v>
      </c>
      <c r="BV421" s="1509" t="s">
        <v>1890</v>
      </c>
      <c r="BW421" s="1509" t="s">
        <v>1890</v>
      </c>
      <c r="BX421" s="1509" t="s">
        <v>1890</v>
      </c>
      <c r="BY421" s="1509" t="s">
        <v>1890</v>
      </c>
      <c r="BZ421" s="1509" t="s">
        <v>1890</v>
      </c>
      <c r="CA421" s="1509">
        <v>5.3</v>
      </c>
      <c r="CB421" s="1509" t="s">
        <v>1890</v>
      </c>
      <c r="CC421" s="1509" t="s">
        <v>1890</v>
      </c>
      <c r="CD421" s="1509" t="s">
        <v>1890</v>
      </c>
      <c r="CE421" s="1509" t="s">
        <v>1890</v>
      </c>
      <c r="CF421" s="1509" t="s">
        <v>1890</v>
      </c>
      <c r="CG421" s="1509" t="s">
        <v>1890</v>
      </c>
      <c r="CH421" s="1509" t="s">
        <v>1890</v>
      </c>
      <c r="CI421" s="1509" t="s">
        <v>1890</v>
      </c>
      <c r="CJ421" s="1509" t="s">
        <v>1890</v>
      </c>
      <c r="CK421" s="1509" t="s">
        <v>1890</v>
      </c>
      <c r="CL421" s="1509" t="s">
        <v>1890</v>
      </c>
      <c r="CM421" s="1509" t="s">
        <v>1890</v>
      </c>
      <c r="CN421" s="1509" t="s">
        <v>1890</v>
      </c>
      <c r="CO421" s="1509" t="s">
        <v>1890</v>
      </c>
      <c r="CP421" s="1510" t="s">
        <v>1890</v>
      </c>
      <c r="CQ421" s="1508" t="s">
        <v>1890</v>
      </c>
      <c r="CR421" s="1508" t="s">
        <v>1890</v>
      </c>
      <c r="CS421" s="1508" t="s">
        <v>1890</v>
      </c>
      <c r="CT421" s="1508" t="s">
        <v>1890</v>
      </c>
      <c r="CU421" s="1508" t="s">
        <v>1890</v>
      </c>
      <c r="CV421" s="1508" t="s">
        <v>1890</v>
      </c>
      <c r="CW421" s="1508" t="s">
        <v>1890</v>
      </c>
      <c r="CX421" s="1508" t="s">
        <v>1890</v>
      </c>
      <c r="CY421" s="1508" t="s">
        <v>1890</v>
      </c>
      <c r="CZ421" s="1508" t="s">
        <v>1890</v>
      </c>
      <c r="DA421" s="1508" t="s">
        <v>1890</v>
      </c>
      <c r="DB421" s="1508" t="s">
        <v>1890</v>
      </c>
      <c r="DC421" s="1508" t="s">
        <v>1890</v>
      </c>
      <c r="DD421" s="1508" t="s">
        <v>1890</v>
      </c>
      <c r="DE421" s="1508" t="s">
        <v>1890</v>
      </c>
      <c r="DF421" s="1508" t="s">
        <v>1890</v>
      </c>
      <c r="DG421" s="1508" t="s">
        <v>1890</v>
      </c>
      <c r="DH421" s="1508" t="s">
        <v>1890</v>
      </c>
      <c r="DI421" s="1508" t="s">
        <v>1890</v>
      </c>
      <c r="DJ421" s="1508" t="s">
        <v>1890</v>
      </c>
      <c r="DK421" s="1508" t="s">
        <v>1890</v>
      </c>
      <c r="DL421" s="1508" t="s">
        <v>1890</v>
      </c>
      <c r="DM421" s="1508" t="s">
        <v>1890</v>
      </c>
      <c r="DN421" s="1508" t="s">
        <v>1890</v>
      </c>
      <c r="DO421" s="1508" t="s">
        <v>1890</v>
      </c>
      <c r="DP421" s="1508" t="s">
        <v>1890</v>
      </c>
      <c r="DQ421" s="1508" t="s">
        <v>1890</v>
      </c>
      <c r="DR421" s="1508" t="s">
        <v>1890</v>
      </c>
      <c r="DS421" s="1508" t="s">
        <v>1890</v>
      </c>
      <c r="DT421" s="1233" t="s">
        <v>1890</v>
      </c>
      <c r="DU421" s="1233" t="s">
        <v>1890</v>
      </c>
      <c r="DV421" s="1233" t="s">
        <v>1890</v>
      </c>
      <c r="DW421" s="1233" t="s">
        <v>1890</v>
      </c>
      <c r="DX421" s="1233" t="s">
        <v>1890</v>
      </c>
      <c r="DY421" s="1233" t="s">
        <v>1890</v>
      </c>
    </row>
    <row r="422" spans="2:129" x14ac:dyDescent="0.25">
      <c r="B422" s="1668"/>
      <c r="C422" s="1505" t="s">
        <v>2011</v>
      </c>
      <c r="D422" s="1439" t="s">
        <v>1743</v>
      </c>
      <c r="E422" s="1267" t="s">
        <v>812</v>
      </c>
      <c r="F422" s="1438" t="s">
        <v>1890</v>
      </c>
      <c r="G422" s="1438" t="s">
        <v>1890</v>
      </c>
      <c r="H422" s="1439" t="s">
        <v>84</v>
      </c>
      <c r="I422" s="1476" t="s">
        <v>1890</v>
      </c>
      <c r="J422" s="1477" t="s">
        <v>1890</v>
      </c>
      <c r="K422" s="1477" t="s">
        <v>1890</v>
      </c>
      <c r="L422" s="1477" t="s">
        <v>1890</v>
      </c>
      <c r="M422" s="1477" t="s">
        <v>1890</v>
      </c>
      <c r="N422" s="1509" t="s">
        <v>1890</v>
      </c>
      <c r="O422" s="1509" t="s">
        <v>1890</v>
      </c>
      <c r="P422" s="1509" t="s">
        <v>1890</v>
      </c>
      <c r="Q422" s="1509" t="s">
        <v>1890</v>
      </c>
      <c r="R422" s="1509" t="s">
        <v>1890</v>
      </c>
      <c r="S422" s="1509" t="s">
        <v>1890</v>
      </c>
      <c r="T422" s="1509">
        <v>1.2683083174147662</v>
      </c>
      <c r="U422" s="1509">
        <v>1.2683083174147662</v>
      </c>
      <c r="V422" s="1509">
        <v>1.2683083174147662</v>
      </c>
      <c r="W422" s="1509">
        <v>1.2683083174147662</v>
      </c>
      <c r="X422" s="1509">
        <v>1.2683083174147662</v>
      </c>
      <c r="Y422" s="1509">
        <v>1.2683083174147662</v>
      </c>
      <c r="Z422" s="1509">
        <v>1.2683083174147662</v>
      </c>
      <c r="AA422" s="1509">
        <v>1.2683083174147662</v>
      </c>
      <c r="AB422" s="1509">
        <v>1.2683083174147662</v>
      </c>
      <c r="AC422" s="1509">
        <v>1.2683083174147662</v>
      </c>
      <c r="AD422" s="1509">
        <v>1.2683083174147662</v>
      </c>
      <c r="AE422" s="1509">
        <v>1.2683083174147662</v>
      </c>
      <c r="AF422" s="1509">
        <v>1.2683083174147662</v>
      </c>
      <c r="AG422" s="1509">
        <v>1.2683083174147662</v>
      </c>
      <c r="AH422" s="1509">
        <v>1.2683083174147662</v>
      </c>
      <c r="AI422" s="1509">
        <v>1.2683083174147662</v>
      </c>
      <c r="AJ422" s="1509">
        <v>1.2683083174147662</v>
      </c>
      <c r="AK422" s="1509">
        <v>1.2683083174147662</v>
      </c>
      <c r="AL422" s="1509">
        <v>1.2683083174147662</v>
      </c>
      <c r="AM422" s="1509">
        <v>1.2683083174147662</v>
      </c>
      <c r="AN422" s="1509">
        <v>1.2683083174147662</v>
      </c>
      <c r="AO422" s="1509">
        <v>1.2683083174147662</v>
      </c>
      <c r="AP422" s="1509">
        <v>1.2683083174147662</v>
      </c>
      <c r="AQ422" s="1509">
        <v>1.2683083174147662</v>
      </c>
      <c r="AR422" s="1509">
        <v>1.2683083174147662</v>
      </c>
      <c r="AS422" s="1509">
        <v>1.2683083174147662</v>
      </c>
      <c r="AT422" s="1509">
        <v>1.2683083174147662</v>
      </c>
      <c r="AU422" s="1509">
        <v>1.2683083174147662</v>
      </c>
      <c r="AV422" s="1509">
        <v>1.2683083174147662</v>
      </c>
      <c r="AW422" s="1509">
        <v>1.2683083174147662</v>
      </c>
      <c r="AX422" s="1509">
        <v>1.2683083174147662</v>
      </c>
      <c r="AY422" s="1509">
        <v>1.2683083174147662</v>
      </c>
      <c r="AZ422" s="1509">
        <v>1.2683083174147662</v>
      </c>
      <c r="BA422" s="1509">
        <v>1.2683083174147662</v>
      </c>
      <c r="BB422" s="1509">
        <v>1.2683083174147662</v>
      </c>
      <c r="BC422" s="1509">
        <v>1.2683083174147662</v>
      </c>
      <c r="BD422" s="1509">
        <v>1.2683083174147662</v>
      </c>
      <c r="BE422" s="1509">
        <v>1.2683083174147662</v>
      </c>
      <c r="BF422" s="1509">
        <v>1.2683083174147662</v>
      </c>
      <c r="BG422" s="1509">
        <v>1.2683083174147662</v>
      </c>
      <c r="BH422" s="1509">
        <v>1.2683083174147662</v>
      </c>
      <c r="BI422" s="1509">
        <v>1.2683083174147662</v>
      </c>
      <c r="BJ422" s="1509">
        <v>1.2683083174147662</v>
      </c>
      <c r="BK422" s="1509">
        <v>1.2683083174147662</v>
      </c>
      <c r="BL422" s="1509">
        <v>1.2683083174147662</v>
      </c>
      <c r="BM422" s="1509">
        <v>1.2683083174147662</v>
      </c>
      <c r="BN422" s="1509">
        <v>1.2683083174147662</v>
      </c>
      <c r="BO422" s="1509">
        <v>1.2683083174147662</v>
      </c>
      <c r="BP422" s="1509">
        <v>1.2683083174147662</v>
      </c>
      <c r="BQ422" s="1509">
        <v>1.2683083174147662</v>
      </c>
      <c r="BR422" s="1509">
        <v>1.2683083174147662</v>
      </c>
      <c r="BS422" s="1509">
        <v>1.2683083174147662</v>
      </c>
      <c r="BT422" s="1509">
        <v>1.2683083174147662</v>
      </c>
      <c r="BU422" s="1509">
        <v>1.2683083174147662</v>
      </c>
      <c r="BV422" s="1509">
        <v>1.2683083174147662</v>
      </c>
      <c r="BW422" s="1509">
        <v>1.2683083174147662</v>
      </c>
      <c r="BX422" s="1509">
        <v>1.2683083174147662</v>
      </c>
      <c r="BY422" s="1509">
        <v>1.2683083174147662</v>
      </c>
      <c r="BZ422" s="1509">
        <v>1.2683083174147662</v>
      </c>
      <c r="CA422" s="1509">
        <v>1.2683083174147662</v>
      </c>
      <c r="CB422" s="1509">
        <v>1.2683083174147662</v>
      </c>
      <c r="CC422" s="1509">
        <v>1.2683083174147662</v>
      </c>
      <c r="CD422" s="1509">
        <v>1.2683083174147662</v>
      </c>
      <c r="CE422" s="1509">
        <v>1.2683083174147662</v>
      </c>
      <c r="CF422" s="1509">
        <v>1.2683083174147662</v>
      </c>
      <c r="CG422" s="1509">
        <v>1.2683083174147662</v>
      </c>
      <c r="CH422" s="1509">
        <v>1.2683083174147662</v>
      </c>
      <c r="CI422" s="1509">
        <v>1.2683083174147662</v>
      </c>
      <c r="CJ422" s="1509">
        <v>1.2683083174147662</v>
      </c>
      <c r="CK422" s="1509">
        <v>1.2683083174147662</v>
      </c>
      <c r="CL422" s="1509">
        <v>1.2683083174147662</v>
      </c>
      <c r="CM422" s="1509">
        <v>1.2683083174147662</v>
      </c>
      <c r="CN422" s="1509">
        <v>1.2683083174147662</v>
      </c>
      <c r="CO422" s="1509">
        <v>1.2683083174147662</v>
      </c>
      <c r="CP422" s="1510">
        <v>1.2683083174147662</v>
      </c>
      <c r="CQ422" s="1508" t="s">
        <v>1890</v>
      </c>
      <c r="CR422" s="1508" t="s">
        <v>1890</v>
      </c>
      <c r="CS422" s="1508" t="s">
        <v>1890</v>
      </c>
      <c r="CT422" s="1508" t="s">
        <v>1890</v>
      </c>
      <c r="CU422" s="1508" t="s">
        <v>1890</v>
      </c>
      <c r="CV422" s="1508" t="s">
        <v>1890</v>
      </c>
      <c r="CW422" s="1508" t="s">
        <v>1890</v>
      </c>
      <c r="CX422" s="1508" t="s">
        <v>1890</v>
      </c>
      <c r="CY422" s="1508" t="s">
        <v>1890</v>
      </c>
      <c r="CZ422" s="1508" t="s">
        <v>1890</v>
      </c>
      <c r="DA422" s="1508" t="s">
        <v>1890</v>
      </c>
      <c r="DB422" s="1508" t="s">
        <v>1890</v>
      </c>
      <c r="DC422" s="1508" t="s">
        <v>1890</v>
      </c>
      <c r="DD422" s="1508" t="s">
        <v>1890</v>
      </c>
      <c r="DE422" s="1508" t="s">
        <v>1890</v>
      </c>
      <c r="DF422" s="1508" t="s">
        <v>1890</v>
      </c>
      <c r="DG422" s="1508" t="s">
        <v>1890</v>
      </c>
      <c r="DH422" s="1508" t="s">
        <v>1890</v>
      </c>
      <c r="DI422" s="1508" t="s">
        <v>1890</v>
      </c>
      <c r="DJ422" s="1508" t="s">
        <v>1890</v>
      </c>
      <c r="DK422" s="1508" t="s">
        <v>1890</v>
      </c>
      <c r="DL422" s="1508" t="s">
        <v>1890</v>
      </c>
      <c r="DM422" s="1508" t="s">
        <v>1890</v>
      </c>
      <c r="DN422" s="1508" t="s">
        <v>1890</v>
      </c>
      <c r="DO422" s="1508" t="s">
        <v>1890</v>
      </c>
      <c r="DP422" s="1508" t="s">
        <v>1890</v>
      </c>
      <c r="DQ422" s="1508" t="s">
        <v>1890</v>
      </c>
      <c r="DR422" s="1508" t="s">
        <v>1890</v>
      </c>
      <c r="DS422" s="1508" t="s">
        <v>1890</v>
      </c>
      <c r="DT422" s="1233" t="s">
        <v>1890</v>
      </c>
      <c r="DU422" s="1233" t="s">
        <v>1890</v>
      </c>
      <c r="DV422" s="1233" t="s">
        <v>1890</v>
      </c>
      <c r="DW422" s="1233" t="s">
        <v>1890</v>
      </c>
      <c r="DX422" s="1233" t="s">
        <v>1890</v>
      </c>
      <c r="DY422" s="1233" t="s">
        <v>1890</v>
      </c>
    </row>
    <row r="423" spans="2:129" x14ac:dyDescent="0.25">
      <c r="B423" s="1668"/>
      <c r="C423" s="1505" t="s">
        <v>2011</v>
      </c>
      <c r="D423" s="1439" t="s">
        <v>1743</v>
      </c>
      <c r="E423" s="1267" t="s">
        <v>813</v>
      </c>
      <c r="F423" s="1438" t="s">
        <v>1890</v>
      </c>
      <c r="G423" s="1438" t="s">
        <v>1890</v>
      </c>
      <c r="H423" s="1439" t="s">
        <v>84</v>
      </c>
      <c r="I423" s="1476" t="s">
        <v>1890</v>
      </c>
      <c r="J423" s="1477" t="s">
        <v>1890</v>
      </c>
      <c r="K423" s="1477" t="s">
        <v>1890</v>
      </c>
      <c r="L423" s="1477" t="s">
        <v>1890</v>
      </c>
      <c r="M423" s="1477" t="s">
        <v>1890</v>
      </c>
      <c r="N423" s="1509" t="s">
        <v>1890</v>
      </c>
      <c r="O423" s="1509">
        <v>3.0488918277E-2</v>
      </c>
      <c r="P423" s="1509">
        <v>9.1466754831000002E-2</v>
      </c>
      <c r="Q423" s="1509">
        <v>0.15244459138499997</v>
      </c>
      <c r="R423" s="1509">
        <v>0.21342242793899999</v>
      </c>
      <c r="S423" s="1509">
        <v>0.27440026449299998</v>
      </c>
      <c r="T423" s="1509">
        <v>0.43171997814500007</v>
      </c>
      <c r="U423" s="1509">
        <v>0.42771323556166668</v>
      </c>
      <c r="V423" s="1509">
        <v>0.42370649297833329</v>
      </c>
      <c r="W423" s="1509">
        <v>0.41969975039499996</v>
      </c>
      <c r="X423" s="1509">
        <v>0.41569300781166657</v>
      </c>
      <c r="Y423" s="1509">
        <v>0.41168626522833329</v>
      </c>
      <c r="Z423" s="1509">
        <v>0.40767952264500001</v>
      </c>
      <c r="AA423" s="1509">
        <v>0.40367278006166657</v>
      </c>
      <c r="AB423" s="1509">
        <v>0.39966603747833329</v>
      </c>
      <c r="AC423" s="1509">
        <v>0.39565929489499996</v>
      </c>
      <c r="AD423" s="1509">
        <v>0.39165255231166657</v>
      </c>
      <c r="AE423" s="1509">
        <v>0.38764580972833323</v>
      </c>
      <c r="AF423" s="1509">
        <v>0.38363906714499985</v>
      </c>
      <c r="AG423" s="1509">
        <v>0.37963232456166651</v>
      </c>
      <c r="AH423" s="1509">
        <v>0.37562558197833323</v>
      </c>
      <c r="AI423" s="1509">
        <v>0.3716188393949999</v>
      </c>
      <c r="AJ423" s="1509">
        <v>0.36761209681166651</v>
      </c>
      <c r="AK423" s="1509">
        <v>0.36360535422833323</v>
      </c>
      <c r="AL423" s="1509">
        <v>0.35959861164499984</v>
      </c>
      <c r="AM423" s="1509">
        <v>0.35559186906166651</v>
      </c>
      <c r="AN423" s="1509">
        <v>0.35158512647833312</v>
      </c>
      <c r="AO423" s="1509">
        <v>0.34757838389499979</v>
      </c>
      <c r="AP423" s="1509">
        <v>0.34357164131166645</v>
      </c>
      <c r="AQ423" s="1509">
        <v>0.33956489872833312</v>
      </c>
      <c r="AR423" s="1509">
        <v>0.33555815614499979</v>
      </c>
      <c r="AS423" s="1509">
        <v>0.33155141356166645</v>
      </c>
      <c r="AT423" s="1509">
        <v>0.32754467097833317</v>
      </c>
      <c r="AU423" s="1509">
        <v>0.32353792839499984</v>
      </c>
      <c r="AV423" s="1509">
        <v>0.31953118581166651</v>
      </c>
      <c r="AW423" s="1509">
        <v>0.31552444322833312</v>
      </c>
      <c r="AX423" s="1509">
        <v>0.31151770064499984</v>
      </c>
      <c r="AY423" s="1509">
        <v>0.30751095806166645</v>
      </c>
      <c r="AZ423" s="1509">
        <v>0.30350421547833317</v>
      </c>
      <c r="BA423" s="1509">
        <v>0.29949747289499984</v>
      </c>
      <c r="BB423" s="1509">
        <v>0.29549073031166651</v>
      </c>
      <c r="BC423" s="1509">
        <v>0.29148398772833323</v>
      </c>
      <c r="BD423" s="1509">
        <v>0.28747724514499984</v>
      </c>
      <c r="BE423" s="1509">
        <v>0.28347050256166656</v>
      </c>
      <c r="BF423" s="1509">
        <v>0.27946375997833317</v>
      </c>
      <c r="BG423" s="1509">
        <v>0.27545701739499984</v>
      </c>
      <c r="BH423" s="1509">
        <v>0.2714502748116665</v>
      </c>
      <c r="BI423" s="1509">
        <v>0.26744353222833323</v>
      </c>
      <c r="BJ423" s="1509">
        <v>0.26343678964499989</v>
      </c>
      <c r="BK423" s="1509">
        <v>0.2594300470616665</v>
      </c>
      <c r="BL423" s="1509">
        <v>0.25542330447833322</v>
      </c>
      <c r="BM423" s="1509">
        <v>0.25141656189499983</v>
      </c>
      <c r="BN423" s="1509">
        <v>0.2474098193116665</v>
      </c>
      <c r="BO423" s="1509">
        <v>0.2434030767283332</v>
      </c>
      <c r="BP423" s="1509">
        <v>0.23939633414499986</v>
      </c>
      <c r="BQ423" s="1509">
        <v>0.23538959156166653</v>
      </c>
      <c r="BR423" s="1509">
        <v>0.23138284897833319</v>
      </c>
      <c r="BS423" s="1509">
        <v>0.22737610639499986</v>
      </c>
      <c r="BT423" s="1509">
        <v>0.2233693638116665</v>
      </c>
      <c r="BU423" s="1509">
        <v>0.21936262122833322</v>
      </c>
      <c r="BV423" s="1509">
        <v>0.21535587864499983</v>
      </c>
      <c r="BW423" s="1509">
        <v>0.21134913606166653</v>
      </c>
      <c r="BX423" s="1509">
        <v>0.20734239347833319</v>
      </c>
      <c r="BY423" s="1509">
        <v>0.20333565089499986</v>
      </c>
      <c r="BZ423" s="1509">
        <v>0.19932890831166653</v>
      </c>
      <c r="CA423" s="1509">
        <v>0.30135730472833322</v>
      </c>
      <c r="CB423" s="1509">
        <v>0.40338570114500077</v>
      </c>
      <c r="CC423" s="1509">
        <v>0.39937895856166733</v>
      </c>
      <c r="CD423" s="1509">
        <v>0.395372215978334</v>
      </c>
      <c r="CE423" s="1509">
        <v>0.39136547339500066</v>
      </c>
      <c r="CF423" s="1509">
        <v>0.38735873081166727</v>
      </c>
      <c r="CG423" s="1509">
        <v>0.383351988228334</v>
      </c>
      <c r="CH423" s="1509">
        <v>0.37934524564500061</v>
      </c>
      <c r="CI423" s="1509">
        <v>0.37533850306166727</v>
      </c>
      <c r="CJ423" s="1509">
        <v>0.37133176047833399</v>
      </c>
      <c r="CK423" s="1509">
        <v>0.36732501789500066</v>
      </c>
      <c r="CL423" s="1509">
        <v>0.36331827531166722</v>
      </c>
      <c r="CM423" s="1509">
        <v>0.35931153272833394</v>
      </c>
      <c r="CN423" s="1509">
        <v>0.35530479014500055</v>
      </c>
      <c r="CO423" s="1509">
        <v>0.35129804756166721</v>
      </c>
      <c r="CP423" s="1510">
        <v>0.34729130497833394</v>
      </c>
      <c r="CQ423" s="1508" t="s">
        <v>1890</v>
      </c>
      <c r="CR423" s="1508" t="s">
        <v>1890</v>
      </c>
      <c r="CS423" s="1508" t="s">
        <v>1890</v>
      </c>
      <c r="CT423" s="1508" t="s">
        <v>1890</v>
      </c>
      <c r="CU423" s="1508" t="s">
        <v>1890</v>
      </c>
      <c r="CV423" s="1508" t="s">
        <v>1890</v>
      </c>
      <c r="CW423" s="1508" t="s">
        <v>1890</v>
      </c>
      <c r="CX423" s="1508" t="s">
        <v>1890</v>
      </c>
      <c r="CY423" s="1508" t="s">
        <v>1890</v>
      </c>
      <c r="CZ423" s="1508" t="s">
        <v>1890</v>
      </c>
      <c r="DA423" s="1508" t="s">
        <v>1890</v>
      </c>
      <c r="DB423" s="1508" t="s">
        <v>1890</v>
      </c>
      <c r="DC423" s="1508" t="s">
        <v>1890</v>
      </c>
      <c r="DD423" s="1508" t="s">
        <v>1890</v>
      </c>
      <c r="DE423" s="1508" t="s">
        <v>1890</v>
      </c>
      <c r="DF423" s="1508" t="s">
        <v>1890</v>
      </c>
      <c r="DG423" s="1508" t="s">
        <v>1890</v>
      </c>
      <c r="DH423" s="1508" t="s">
        <v>1890</v>
      </c>
      <c r="DI423" s="1508" t="s">
        <v>1890</v>
      </c>
      <c r="DJ423" s="1508" t="s">
        <v>1890</v>
      </c>
      <c r="DK423" s="1508" t="s">
        <v>1890</v>
      </c>
      <c r="DL423" s="1508" t="s">
        <v>1890</v>
      </c>
      <c r="DM423" s="1508" t="s">
        <v>1890</v>
      </c>
      <c r="DN423" s="1508" t="s">
        <v>1890</v>
      </c>
      <c r="DO423" s="1508" t="s">
        <v>1890</v>
      </c>
      <c r="DP423" s="1508" t="s">
        <v>1890</v>
      </c>
      <c r="DQ423" s="1508" t="s">
        <v>1890</v>
      </c>
      <c r="DR423" s="1508" t="s">
        <v>1890</v>
      </c>
      <c r="DS423" s="1508" t="s">
        <v>1890</v>
      </c>
      <c r="DT423" s="1233" t="s">
        <v>1890</v>
      </c>
      <c r="DU423" s="1233" t="s">
        <v>1890</v>
      </c>
      <c r="DV423" s="1233" t="s">
        <v>1890</v>
      </c>
      <c r="DW423" s="1233" t="s">
        <v>1890</v>
      </c>
      <c r="DX423" s="1233" t="s">
        <v>1890</v>
      </c>
      <c r="DY423" s="1233" t="s">
        <v>1890</v>
      </c>
    </row>
    <row r="424" spans="2:129" x14ac:dyDescent="0.25">
      <c r="B424" s="1668"/>
      <c r="C424" s="1505" t="s">
        <v>2011</v>
      </c>
      <c r="D424" s="1439" t="s">
        <v>1743</v>
      </c>
      <c r="E424" s="1267" t="s">
        <v>831</v>
      </c>
      <c r="F424" s="1438" t="s">
        <v>1890</v>
      </c>
      <c r="G424" s="1438" t="s">
        <v>1890</v>
      </c>
      <c r="H424" s="1439" t="s">
        <v>84</v>
      </c>
      <c r="I424" s="1476" t="s">
        <v>1890</v>
      </c>
      <c r="J424" s="1477" t="s">
        <v>1890</v>
      </c>
      <c r="K424" s="1477" t="s">
        <v>1890</v>
      </c>
      <c r="L424" s="1477" t="s">
        <v>1890</v>
      </c>
      <c r="M424" s="1477" t="s">
        <v>1890</v>
      </c>
      <c r="N424" s="1509" t="s">
        <v>1890</v>
      </c>
      <c r="O424" s="1509">
        <v>3.5000000000000003E-2</v>
      </c>
      <c r="P424" s="1509">
        <v>3.5000000000000003E-2</v>
      </c>
      <c r="Q424" s="1509">
        <v>3.5000000000000003E-2</v>
      </c>
      <c r="R424" s="1509">
        <v>3.5000000000000003E-2</v>
      </c>
      <c r="S424" s="1509">
        <v>3.5000000000000003E-2</v>
      </c>
      <c r="T424" s="1509">
        <v>3.5000000000000003E-2</v>
      </c>
      <c r="U424" s="1509">
        <v>3.5000000000000003E-2</v>
      </c>
      <c r="V424" s="1509">
        <v>3.5000000000000003E-2</v>
      </c>
      <c r="W424" s="1509">
        <v>3.5000000000000003E-2</v>
      </c>
      <c r="X424" s="1509">
        <v>3.5000000000000003E-2</v>
      </c>
      <c r="Y424" s="1509">
        <v>3.5000000000000003E-2</v>
      </c>
      <c r="Z424" s="1509">
        <v>3.5000000000000003E-2</v>
      </c>
      <c r="AA424" s="1509">
        <v>3.5000000000000003E-2</v>
      </c>
      <c r="AB424" s="1509">
        <v>3.5000000000000003E-2</v>
      </c>
      <c r="AC424" s="1509">
        <v>3.5000000000000003E-2</v>
      </c>
      <c r="AD424" s="1509">
        <v>3.5000000000000003E-2</v>
      </c>
      <c r="AE424" s="1509">
        <v>3.5000000000000003E-2</v>
      </c>
      <c r="AF424" s="1509">
        <v>3.5000000000000003E-2</v>
      </c>
      <c r="AG424" s="1509">
        <v>3.5000000000000003E-2</v>
      </c>
      <c r="AH424" s="1509">
        <v>3.5000000000000003E-2</v>
      </c>
      <c r="AI424" s="1509">
        <v>3.5000000000000003E-2</v>
      </c>
      <c r="AJ424" s="1509">
        <v>3.5000000000000003E-2</v>
      </c>
      <c r="AK424" s="1509">
        <v>3.5000000000000003E-2</v>
      </c>
      <c r="AL424" s="1509">
        <v>3.5000000000000003E-2</v>
      </c>
      <c r="AM424" s="1509">
        <v>3.5000000000000003E-2</v>
      </c>
      <c r="AN424" s="1509">
        <v>3.5000000000000003E-2</v>
      </c>
      <c r="AO424" s="1509">
        <v>3.5000000000000003E-2</v>
      </c>
      <c r="AP424" s="1509">
        <v>3.5000000000000003E-2</v>
      </c>
      <c r="AQ424" s="1509">
        <v>3.5000000000000003E-2</v>
      </c>
      <c r="AR424" s="1509">
        <v>3.5000000000000003E-2</v>
      </c>
      <c r="AS424" s="1509">
        <v>0.03</v>
      </c>
      <c r="AT424" s="1509">
        <v>0.03</v>
      </c>
      <c r="AU424" s="1509">
        <v>0.03</v>
      </c>
      <c r="AV424" s="1509">
        <v>0.03</v>
      </c>
      <c r="AW424" s="1509">
        <v>0.03</v>
      </c>
      <c r="AX424" s="1509">
        <v>0.03</v>
      </c>
      <c r="AY424" s="1509">
        <v>0.03</v>
      </c>
      <c r="AZ424" s="1509">
        <v>0.03</v>
      </c>
      <c r="BA424" s="1509">
        <v>0.03</v>
      </c>
      <c r="BB424" s="1509">
        <v>0.03</v>
      </c>
      <c r="BC424" s="1509">
        <v>0.03</v>
      </c>
      <c r="BD424" s="1509">
        <v>0.03</v>
      </c>
      <c r="BE424" s="1509">
        <v>0.03</v>
      </c>
      <c r="BF424" s="1509">
        <v>0.03</v>
      </c>
      <c r="BG424" s="1509">
        <v>0.03</v>
      </c>
      <c r="BH424" s="1509">
        <v>0.03</v>
      </c>
      <c r="BI424" s="1509">
        <v>0.03</v>
      </c>
      <c r="BJ424" s="1509">
        <v>0.03</v>
      </c>
      <c r="BK424" s="1509">
        <v>0.03</v>
      </c>
      <c r="BL424" s="1509">
        <v>0.03</v>
      </c>
      <c r="BM424" s="1509">
        <v>0.03</v>
      </c>
      <c r="BN424" s="1509">
        <v>0.03</v>
      </c>
      <c r="BO424" s="1509">
        <v>0.03</v>
      </c>
      <c r="BP424" s="1509">
        <v>0.03</v>
      </c>
      <c r="BQ424" s="1509">
        <v>0.03</v>
      </c>
      <c r="BR424" s="1509">
        <v>0.03</v>
      </c>
      <c r="BS424" s="1509">
        <v>0.03</v>
      </c>
      <c r="BT424" s="1509">
        <v>0.03</v>
      </c>
      <c r="BU424" s="1509">
        <v>0.03</v>
      </c>
      <c r="BV424" s="1509">
        <v>0.03</v>
      </c>
      <c r="BW424" s="1509">
        <v>0.03</v>
      </c>
      <c r="BX424" s="1509">
        <v>0.03</v>
      </c>
      <c r="BY424" s="1509">
        <v>0.03</v>
      </c>
      <c r="BZ424" s="1509">
        <v>0.03</v>
      </c>
      <c r="CA424" s="1509">
        <v>0.03</v>
      </c>
      <c r="CB424" s="1509">
        <v>0.03</v>
      </c>
      <c r="CC424" s="1509">
        <v>0.03</v>
      </c>
      <c r="CD424" s="1509">
        <v>0.03</v>
      </c>
      <c r="CE424" s="1509">
        <v>0.03</v>
      </c>
      <c r="CF424" s="1509">
        <v>0.03</v>
      </c>
      <c r="CG424" s="1509">
        <v>0.03</v>
      </c>
      <c r="CH424" s="1509">
        <v>0.03</v>
      </c>
      <c r="CI424" s="1509">
        <v>0.03</v>
      </c>
      <c r="CJ424" s="1509">
        <v>0.03</v>
      </c>
      <c r="CK424" s="1509">
        <v>0.03</v>
      </c>
      <c r="CL424" s="1509">
        <v>2.5000000000000001E-2</v>
      </c>
      <c r="CM424" s="1509">
        <v>2.5000000000000001E-2</v>
      </c>
      <c r="CN424" s="1509">
        <v>2.5000000000000001E-2</v>
      </c>
      <c r="CO424" s="1509">
        <v>2.5000000000000001E-2</v>
      </c>
      <c r="CP424" s="1510">
        <v>2.5000000000000001E-2</v>
      </c>
      <c r="CQ424" s="1508" t="s">
        <v>1890</v>
      </c>
      <c r="CR424" s="1508" t="s">
        <v>1890</v>
      </c>
      <c r="CS424" s="1508" t="s">
        <v>1890</v>
      </c>
      <c r="CT424" s="1508" t="s">
        <v>1890</v>
      </c>
      <c r="CU424" s="1508" t="s">
        <v>1890</v>
      </c>
      <c r="CV424" s="1508" t="s">
        <v>1890</v>
      </c>
      <c r="CW424" s="1508" t="s">
        <v>1890</v>
      </c>
      <c r="CX424" s="1508" t="s">
        <v>1890</v>
      </c>
      <c r="CY424" s="1508" t="s">
        <v>1890</v>
      </c>
      <c r="CZ424" s="1508" t="s">
        <v>1890</v>
      </c>
      <c r="DA424" s="1508" t="s">
        <v>1890</v>
      </c>
      <c r="DB424" s="1508" t="s">
        <v>1890</v>
      </c>
      <c r="DC424" s="1508" t="s">
        <v>1890</v>
      </c>
      <c r="DD424" s="1508" t="s">
        <v>1890</v>
      </c>
      <c r="DE424" s="1508" t="s">
        <v>1890</v>
      </c>
      <c r="DF424" s="1508" t="s">
        <v>1890</v>
      </c>
      <c r="DG424" s="1508" t="s">
        <v>1890</v>
      </c>
      <c r="DH424" s="1508" t="s">
        <v>1890</v>
      </c>
      <c r="DI424" s="1508" t="s">
        <v>1890</v>
      </c>
      <c r="DJ424" s="1508" t="s">
        <v>1890</v>
      </c>
      <c r="DK424" s="1508" t="s">
        <v>1890</v>
      </c>
      <c r="DL424" s="1508" t="s">
        <v>1890</v>
      </c>
      <c r="DM424" s="1508" t="s">
        <v>1890</v>
      </c>
      <c r="DN424" s="1508" t="s">
        <v>1890</v>
      </c>
      <c r="DO424" s="1508" t="s">
        <v>1890</v>
      </c>
      <c r="DP424" s="1508" t="s">
        <v>1890</v>
      </c>
      <c r="DQ424" s="1508" t="s">
        <v>1890</v>
      </c>
      <c r="DR424" s="1508" t="s">
        <v>1890</v>
      </c>
      <c r="DS424" s="1508" t="s">
        <v>1890</v>
      </c>
      <c r="DT424" s="1233" t="s">
        <v>1890</v>
      </c>
      <c r="DU424" s="1233" t="s">
        <v>1890</v>
      </c>
      <c r="DV424" s="1233" t="s">
        <v>1890</v>
      </c>
      <c r="DW424" s="1233" t="s">
        <v>1890</v>
      </c>
      <c r="DX424" s="1233" t="s">
        <v>1890</v>
      </c>
      <c r="DY424" s="1233" t="s">
        <v>1890</v>
      </c>
    </row>
    <row r="425" spans="2:129" x14ac:dyDescent="0.25">
      <c r="B425" s="1668"/>
      <c r="C425" s="1505" t="s">
        <v>2011</v>
      </c>
      <c r="D425" s="1439" t="s">
        <v>1743</v>
      </c>
      <c r="E425" s="1267" t="s">
        <v>814</v>
      </c>
      <c r="F425" s="1438" t="s">
        <v>1890</v>
      </c>
      <c r="G425" s="1438" t="s">
        <v>1890</v>
      </c>
      <c r="H425" s="1439" t="s">
        <v>84</v>
      </c>
      <c r="I425" s="1476" t="s">
        <v>1890</v>
      </c>
      <c r="J425" s="1477" t="s">
        <v>1890</v>
      </c>
      <c r="K425" s="1477" t="s">
        <v>1890</v>
      </c>
      <c r="L425" s="1477" t="s">
        <v>1890</v>
      </c>
      <c r="M425" s="1477" t="s">
        <v>1890</v>
      </c>
      <c r="N425" s="1509" t="s">
        <v>1890</v>
      </c>
      <c r="O425" s="1509">
        <v>0.96618357487922713</v>
      </c>
      <c r="P425" s="1509">
        <v>0.93351070036640305</v>
      </c>
      <c r="Q425" s="1509">
        <v>0.90194270566802237</v>
      </c>
      <c r="R425" s="1509">
        <v>0.87144222769857238</v>
      </c>
      <c r="S425" s="1509">
        <v>0.84197316685852408</v>
      </c>
      <c r="T425" s="1509">
        <v>0.81350064430775282</v>
      </c>
      <c r="U425" s="1509">
        <v>0.78599096068381924</v>
      </c>
      <c r="V425" s="1509">
        <v>0.75941155621625056</v>
      </c>
      <c r="W425" s="1509">
        <v>0.73373097218961414</v>
      </c>
      <c r="X425" s="1509">
        <v>0.70891881370977217</v>
      </c>
      <c r="Y425" s="1509">
        <v>0.68494571372924851</v>
      </c>
      <c r="Z425" s="1509">
        <v>0.66178329828912907</v>
      </c>
      <c r="AA425" s="1509">
        <v>0.63940415293635666</v>
      </c>
      <c r="AB425" s="1509">
        <v>0.61778179027667313</v>
      </c>
      <c r="AC425" s="1509">
        <v>0.59689061862480497</v>
      </c>
      <c r="AD425" s="1509">
        <v>0.57670591171478747</v>
      </c>
      <c r="AE425" s="1509">
        <v>0.55720377943457733</v>
      </c>
      <c r="AF425" s="1509">
        <v>0.53836113955031628</v>
      </c>
      <c r="AG425" s="1509">
        <v>0.520155690386779</v>
      </c>
      <c r="AH425" s="1509">
        <v>0.50256588443167061</v>
      </c>
      <c r="AI425" s="1509">
        <v>0.48557090283253201</v>
      </c>
      <c r="AJ425" s="1509">
        <v>0.46915063075606961</v>
      </c>
      <c r="AK425" s="1509">
        <v>0.45328563358074364</v>
      </c>
      <c r="AL425" s="1509">
        <v>0.43795713389443836</v>
      </c>
      <c r="AM425" s="1509">
        <v>0.42314698926998878</v>
      </c>
      <c r="AN425" s="1509">
        <v>0.40883767079225974</v>
      </c>
      <c r="AO425" s="1509">
        <v>0.39501224231136212</v>
      </c>
      <c r="AP425" s="1509">
        <v>0.38165434039745133</v>
      </c>
      <c r="AQ425" s="1509">
        <v>0.36874815497338298</v>
      </c>
      <c r="AR425" s="1509">
        <v>0.35627841060230242</v>
      </c>
      <c r="AS425" s="1509">
        <v>0.3459013695167984</v>
      </c>
      <c r="AT425" s="1509">
        <v>0.33582657234640623</v>
      </c>
      <c r="AU425" s="1509">
        <v>0.32604521587029728</v>
      </c>
      <c r="AV425" s="1509">
        <v>0.31654875327213333</v>
      </c>
      <c r="AW425" s="1509">
        <v>0.30732888667197411</v>
      </c>
      <c r="AX425" s="1509">
        <v>0.29837755987570302</v>
      </c>
      <c r="AY425" s="1509">
        <v>0.28968695133563405</v>
      </c>
      <c r="AZ425" s="1509">
        <v>0.28124946731614947</v>
      </c>
      <c r="BA425" s="1509">
        <v>0.27305773525839755</v>
      </c>
      <c r="BB425" s="1509">
        <v>0.26510459733825009</v>
      </c>
      <c r="BC425" s="1509">
        <v>0.25738310421189325</v>
      </c>
      <c r="BD425" s="1509">
        <v>0.24988650894358566</v>
      </c>
      <c r="BE425" s="1509">
        <v>0.24260826111027742</v>
      </c>
      <c r="BF425" s="1509">
        <v>0.23554200107793916</v>
      </c>
      <c r="BG425" s="1509">
        <v>0.22868155444460117</v>
      </c>
      <c r="BH425" s="1509">
        <v>0.22202092664524387</v>
      </c>
      <c r="BI425" s="1509">
        <v>0.215554297713829</v>
      </c>
      <c r="BJ425" s="1509">
        <v>0.20927601719789227</v>
      </c>
      <c r="BK425" s="1509">
        <v>0.20318059922125464</v>
      </c>
      <c r="BL425" s="1509">
        <v>0.19726271769053846</v>
      </c>
      <c r="BM425" s="1509">
        <v>0.19151720164129948</v>
      </c>
      <c r="BN425" s="1509">
        <v>0.18593903071970824</v>
      </c>
      <c r="BO425" s="1509">
        <v>0.18052333079583327</v>
      </c>
      <c r="BP425" s="1509">
        <v>0.17526536970469248</v>
      </c>
      <c r="BQ425" s="1509">
        <v>0.17016055311135189</v>
      </c>
      <c r="BR425" s="1509">
        <v>0.16520442049645817</v>
      </c>
      <c r="BS425" s="1509">
        <v>0.16039264125869726</v>
      </c>
      <c r="BT425" s="1509">
        <v>0.15572101093077401</v>
      </c>
      <c r="BU425" s="1509">
        <v>0.15118544750560586</v>
      </c>
      <c r="BV425" s="1509">
        <v>0.14678198786952024</v>
      </c>
      <c r="BW425" s="1509">
        <v>0.14250678433934003</v>
      </c>
      <c r="BX425" s="1509">
        <v>0.13835610130033013</v>
      </c>
      <c r="BY425" s="1509">
        <v>0.13432631194206807</v>
      </c>
      <c r="BZ425" s="1509">
        <v>0.13041389508938647</v>
      </c>
      <c r="CA425" s="1509">
        <v>0.12661543212561796</v>
      </c>
      <c r="CB425" s="1509">
        <v>0.12292760400545433</v>
      </c>
      <c r="CC425" s="1509">
        <v>0.11934718835481004</v>
      </c>
      <c r="CD425" s="1509">
        <v>0.11587105665515537</v>
      </c>
      <c r="CE425" s="1509">
        <v>0.11249617150985959</v>
      </c>
      <c r="CF425" s="1509">
        <v>0.10921958399015494</v>
      </c>
      <c r="CG425" s="1509">
        <v>0.10603843105840287</v>
      </c>
      <c r="CH425" s="1509">
        <v>0.10294993306641054</v>
      </c>
      <c r="CI425" s="1509">
        <v>9.9951391326612168E-2</v>
      </c>
      <c r="CJ425" s="1509">
        <v>9.7040185753992411E-2</v>
      </c>
      <c r="CK425" s="1509">
        <v>9.4213772576691654E-2</v>
      </c>
      <c r="CL425" s="1509">
        <v>9.1915875684577236E-2</v>
      </c>
      <c r="CM425" s="1509">
        <v>8.9674025058124135E-2</v>
      </c>
      <c r="CN425" s="1509">
        <v>8.7486853715243049E-2</v>
      </c>
      <c r="CO425" s="1509">
        <v>8.5353028014871282E-2</v>
      </c>
      <c r="CP425" s="1510">
        <v>8.3271246843776875E-2</v>
      </c>
      <c r="CQ425" s="1508" t="s">
        <v>1890</v>
      </c>
      <c r="CR425" s="1508" t="s">
        <v>1890</v>
      </c>
      <c r="CS425" s="1508" t="s">
        <v>1890</v>
      </c>
      <c r="CT425" s="1508" t="s">
        <v>1890</v>
      </c>
      <c r="CU425" s="1508" t="s">
        <v>1890</v>
      </c>
      <c r="CV425" s="1508" t="s">
        <v>1890</v>
      </c>
      <c r="CW425" s="1508" t="s">
        <v>1890</v>
      </c>
      <c r="CX425" s="1508" t="s">
        <v>1890</v>
      </c>
      <c r="CY425" s="1508" t="s">
        <v>1890</v>
      </c>
      <c r="CZ425" s="1508" t="s">
        <v>1890</v>
      </c>
      <c r="DA425" s="1508" t="s">
        <v>1890</v>
      </c>
      <c r="DB425" s="1508" t="s">
        <v>1890</v>
      </c>
      <c r="DC425" s="1508" t="s">
        <v>1890</v>
      </c>
      <c r="DD425" s="1508" t="s">
        <v>1890</v>
      </c>
      <c r="DE425" s="1508" t="s">
        <v>1890</v>
      </c>
      <c r="DF425" s="1508" t="s">
        <v>1890</v>
      </c>
      <c r="DG425" s="1508" t="s">
        <v>1890</v>
      </c>
      <c r="DH425" s="1508" t="s">
        <v>1890</v>
      </c>
      <c r="DI425" s="1508" t="s">
        <v>1890</v>
      </c>
      <c r="DJ425" s="1508" t="s">
        <v>1890</v>
      </c>
      <c r="DK425" s="1508" t="s">
        <v>1890</v>
      </c>
      <c r="DL425" s="1508" t="s">
        <v>1890</v>
      </c>
      <c r="DM425" s="1508" t="s">
        <v>1890</v>
      </c>
      <c r="DN425" s="1508" t="s">
        <v>1890</v>
      </c>
      <c r="DO425" s="1508" t="s">
        <v>1890</v>
      </c>
      <c r="DP425" s="1508" t="s">
        <v>1890</v>
      </c>
      <c r="DQ425" s="1508" t="s">
        <v>1890</v>
      </c>
      <c r="DR425" s="1508" t="s">
        <v>1890</v>
      </c>
      <c r="DS425" s="1508" t="s">
        <v>1890</v>
      </c>
      <c r="DT425" s="1233" t="s">
        <v>1890</v>
      </c>
      <c r="DU425" s="1233" t="s">
        <v>1890</v>
      </c>
      <c r="DV425" s="1233" t="s">
        <v>1890</v>
      </c>
      <c r="DW425" s="1233" t="s">
        <v>1890</v>
      </c>
      <c r="DX425" s="1233" t="s">
        <v>1890</v>
      </c>
      <c r="DY425" s="1233" t="s">
        <v>1890</v>
      </c>
    </row>
    <row r="426" spans="2:129" x14ac:dyDescent="0.25">
      <c r="B426" s="1668"/>
      <c r="C426" s="1505" t="s">
        <v>2011</v>
      </c>
      <c r="D426" s="1439" t="s">
        <v>1743</v>
      </c>
      <c r="E426" s="1267" t="s">
        <v>815</v>
      </c>
      <c r="F426" s="1438" t="s">
        <v>816</v>
      </c>
      <c r="G426" s="1438" t="s">
        <v>1890</v>
      </c>
      <c r="H426" s="1439" t="s">
        <v>817</v>
      </c>
      <c r="I426" s="1476" t="s">
        <v>1890</v>
      </c>
      <c r="J426" s="1477" t="s">
        <v>1890</v>
      </c>
      <c r="K426" s="1477" t="s">
        <v>1890</v>
      </c>
      <c r="L426" s="1477" t="s">
        <v>1890</v>
      </c>
      <c r="M426" s="1477" t="s">
        <v>1890</v>
      </c>
      <c r="N426" s="1509" t="s">
        <v>1890</v>
      </c>
      <c r="O426" s="1509">
        <v>0.30369000000000002</v>
      </c>
      <c r="P426" s="1509">
        <v>0.30369000000000002</v>
      </c>
      <c r="Q426" s="1509">
        <v>0.30369000000000002</v>
      </c>
      <c r="R426" s="1509">
        <v>0.30369000000000002</v>
      </c>
      <c r="S426" s="1509">
        <v>0.30369000000000002</v>
      </c>
      <c r="T426" s="1509" t="s">
        <v>1890</v>
      </c>
      <c r="U426" s="1509" t="s">
        <v>1890</v>
      </c>
      <c r="V426" s="1509" t="s">
        <v>1890</v>
      </c>
      <c r="W426" s="1509" t="s">
        <v>1890</v>
      </c>
      <c r="X426" s="1509" t="s">
        <v>1890</v>
      </c>
      <c r="Y426" s="1509" t="s">
        <v>1890</v>
      </c>
      <c r="Z426" s="1509" t="s">
        <v>1890</v>
      </c>
      <c r="AA426" s="1509" t="s">
        <v>1890</v>
      </c>
      <c r="AB426" s="1509" t="s">
        <v>1890</v>
      </c>
      <c r="AC426" s="1509" t="s">
        <v>1890</v>
      </c>
      <c r="AD426" s="1509" t="s">
        <v>1890</v>
      </c>
      <c r="AE426" s="1509" t="s">
        <v>1890</v>
      </c>
      <c r="AF426" s="1509" t="s">
        <v>1890</v>
      </c>
      <c r="AG426" s="1509" t="s">
        <v>1890</v>
      </c>
      <c r="AH426" s="1509" t="s">
        <v>1890</v>
      </c>
      <c r="AI426" s="1509" t="s">
        <v>1890</v>
      </c>
      <c r="AJ426" s="1509" t="s">
        <v>1890</v>
      </c>
      <c r="AK426" s="1509" t="s">
        <v>1890</v>
      </c>
      <c r="AL426" s="1509" t="s">
        <v>1890</v>
      </c>
      <c r="AM426" s="1509" t="s">
        <v>1890</v>
      </c>
      <c r="AN426" s="1509" t="s">
        <v>1890</v>
      </c>
      <c r="AO426" s="1509" t="s">
        <v>1890</v>
      </c>
      <c r="AP426" s="1509" t="s">
        <v>1890</v>
      </c>
      <c r="AQ426" s="1509" t="s">
        <v>1890</v>
      </c>
      <c r="AR426" s="1509" t="s">
        <v>1890</v>
      </c>
      <c r="AS426" s="1509" t="s">
        <v>1890</v>
      </c>
      <c r="AT426" s="1509" t="s">
        <v>1890</v>
      </c>
      <c r="AU426" s="1509" t="s">
        <v>1890</v>
      </c>
      <c r="AV426" s="1509" t="s">
        <v>1890</v>
      </c>
      <c r="AW426" s="1509" t="s">
        <v>1890</v>
      </c>
      <c r="AX426" s="1509" t="s">
        <v>1890</v>
      </c>
      <c r="AY426" s="1509" t="s">
        <v>1890</v>
      </c>
      <c r="AZ426" s="1509" t="s">
        <v>1890</v>
      </c>
      <c r="BA426" s="1509" t="s">
        <v>1890</v>
      </c>
      <c r="BB426" s="1509" t="s">
        <v>1890</v>
      </c>
      <c r="BC426" s="1509" t="s">
        <v>1890</v>
      </c>
      <c r="BD426" s="1509" t="s">
        <v>1890</v>
      </c>
      <c r="BE426" s="1509" t="s">
        <v>1890</v>
      </c>
      <c r="BF426" s="1509" t="s">
        <v>1890</v>
      </c>
      <c r="BG426" s="1509" t="s">
        <v>1890</v>
      </c>
      <c r="BH426" s="1509" t="s">
        <v>1890</v>
      </c>
      <c r="BI426" s="1509" t="s">
        <v>1890</v>
      </c>
      <c r="BJ426" s="1509" t="s">
        <v>1890</v>
      </c>
      <c r="BK426" s="1509" t="s">
        <v>1890</v>
      </c>
      <c r="BL426" s="1509" t="s">
        <v>1890</v>
      </c>
      <c r="BM426" s="1509" t="s">
        <v>1890</v>
      </c>
      <c r="BN426" s="1509" t="s">
        <v>1890</v>
      </c>
      <c r="BO426" s="1509" t="s">
        <v>1890</v>
      </c>
      <c r="BP426" s="1509" t="s">
        <v>1890</v>
      </c>
      <c r="BQ426" s="1509" t="s">
        <v>1890</v>
      </c>
      <c r="BR426" s="1509" t="s">
        <v>1890</v>
      </c>
      <c r="BS426" s="1509" t="s">
        <v>1890</v>
      </c>
      <c r="BT426" s="1509" t="s">
        <v>1890</v>
      </c>
      <c r="BU426" s="1509" t="s">
        <v>1890</v>
      </c>
      <c r="BV426" s="1509" t="s">
        <v>1890</v>
      </c>
      <c r="BW426" s="1509" t="s">
        <v>1890</v>
      </c>
      <c r="BX426" s="1509" t="s">
        <v>1890</v>
      </c>
      <c r="BY426" s="1509" t="s">
        <v>1890</v>
      </c>
      <c r="BZ426" s="1509" t="s">
        <v>1890</v>
      </c>
      <c r="CA426" s="1509" t="s">
        <v>1890</v>
      </c>
      <c r="CB426" s="1509" t="s">
        <v>1890</v>
      </c>
      <c r="CC426" s="1509" t="s">
        <v>1890</v>
      </c>
      <c r="CD426" s="1509" t="s">
        <v>1890</v>
      </c>
      <c r="CE426" s="1509" t="s">
        <v>1890</v>
      </c>
      <c r="CF426" s="1509" t="s">
        <v>1890</v>
      </c>
      <c r="CG426" s="1509" t="s">
        <v>1890</v>
      </c>
      <c r="CH426" s="1509" t="s">
        <v>1890</v>
      </c>
      <c r="CI426" s="1509" t="s">
        <v>1890</v>
      </c>
      <c r="CJ426" s="1509" t="s">
        <v>1890</v>
      </c>
      <c r="CK426" s="1509" t="s">
        <v>1890</v>
      </c>
      <c r="CL426" s="1509" t="s">
        <v>1890</v>
      </c>
      <c r="CM426" s="1509" t="s">
        <v>1890</v>
      </c>
      <c r="CN426" s="1509" t="s">
        <v>1890</v>
      </c>
      <c r="CO426" s="1509" t="s">
        <v>1890</v>
      </c>
      <c r="CP426" s="1510" t="s">
        <v>1890</v>
      </c>
      <c r="CQ426" s="1508" t="s">
        <v>1890</v>
      </c>
      <c r="CR426" s="1508" t="s">
        <v>1890</v>
      </c>
      <c r="CS426" s="1508" t="s">
        <v>1890</v>
      </c>
      <c r="CT426" s="1508" t="s">
        <v>1890</v>
      </c>
      <c r="CU426" s="1508" t="s">
        <v>1890</v>
      </c>
      <c r="CV426" s="1508" t="s">
        <v>1890</v>
      </c>
      <c r="CW426" s="1508" t="s">
        <v>1890</v>
      </c>
      <c r="CX426" s="1508" t="s">
        <v>1890</v>
      </c>
      <c r="CY426" s="1508" t="s">
        <v>1890</v>
      </c>
      <c r="CZ426" s="1508" t="s">
        <v>1890</v>
      </c>
      <c r="DA426" s="1508" t="s">
        <v>1890</v>
      </c>
      <c r="DB426" s="1508" t="s">
        <v>1890</v>
      </c>
      <c r="DC426" s="1508" t="s">
        <v>1890</v>
      </c>
      <c r="DD426" s="1508" t="s">
        <v>1890</v>
      </c>
      <c r="DE426" s="1508" t="s">
        <v>1890</v>
      </c>
      <c r="DF426" s="1508" t="s">
        <v>1890</v>
      </c>
      <c r="DG426" s="1508" t="s">
        <v>1890</v>
      </c>
      <c r="DH426" s="1508" t="s">
        <v>1890</v>
      </c>
      <c r="DI426" s="1508" t="s">
        <v>1890</v>
      </c>
      <c r="DJ426" s="1508" t="s">
        <v>1890</v>
      </c>
      <c r="DK426" s="1508" t="s">
        <v>1890</v>
      </c>
      <c r="DL426" s="1508" t="s">
        <v>1890</v>
      </c>
      <c r="DM426" s="1508" t="s">
        <v>1890</v>
      </c>
      <c r="DN426" s="1508" t="s">
        <v>1890</v>
      </c>
      <c r="DO426" s="1508" t="s">
        <v>1890</v>
      </c>
      <c r="DP426" s="1508" t="s">
        <v>1890</v>
      </c>
      <c r="DQ426" s="1508" t="s">
        <v>1890</v>
      </c>
      <c r="DR426" s="1508" t="s">
        <v>1890</v>
      </c>
      <c r="DS426" s="1508" t="s">
        <v>1890</v>
      </c>
      <c r="DT426" s="1233" t="s">
        <v>1890</v>
      </c>
      <c r="DU426" s="1233" t="s">
        <v>1890</v>
      </c>
      <c r="DV426" s="1233" t="s">
        <v>1890</v>
      </c>
      <c r="DW426" s="1233" t="s">
        <v>1890</v>
      </c>
      <c r="DX426" s="1233" t="s">
        <v>1890</v>
      </c>
      <c r="DY426" s="1233" t="s">
        <v>1890</v>
      </c>
    </row>
    <row r="427" spans="2:129" x14ac:dyDescent="0.25">
      <c r="B427" s="1668"/>
      <c r="C427" s="1505" t="s">
        <v>2011</v>
      </c>
      <c r="D427" s="1439" t="s">
        <v>1743</v>
      </c>
      <c r="E427" s="1267" t="s">
        <v>815</v>
      </c>
      <c r="F427" s="1438" t="s">
        <v>818</v>
      </c>
      <c r="G427" s="1438" t="s">
        <v>1890</v>
      </c>
      <c r="H427" s="1439" t="s">
        <v>817</v>
      </c>
      <c r="I427" s="1476" t="s">
        <v>1890</v>
      </c>
      <c r="J427" s="1477" t="s">
        <v>1890</v>
      </c>
      <c r="K427" s="1477" t="s">
        <v>1890</v>
      </c>
      <c r="L427" s="1477" t="s">
        <v>1890</v>
      </c>
      <c r="M427" s="1477" t="s">
        <v>1890</v>
      </c>
      <c r="N427" s="1509" t="s">
        <v>1890</v>
      </c>
      <c r="O427" s="1509">
        <v>0.36911214000000003</v>
      </c>
      <c r="P427" s="1509">
        <v>0.36911214000000003</v>
      </c>
      <c r="Q427" s="1509">
        <v>0.36911214000000003</v>
      </c>
      <c r="R427" s="1509">
        <v>0.36911214000000003</v>
      </c>
      <c r="S427" s="1509">
        <v>0.36911214000000003</v>
      </c>
      <c r="T427" s="1509" t="s">
        <v>1890</v>
      </c>
      <c r="U427" s="1509" t="s">
        <v>1890</v>
      </c>
      <c r="V427" s="1509" t="s">
        <v>1890</v>
      </c>
      <c r="W427" s="1509" t="s">
        <v>1890</v>
      </c>
      <c r="X427" s="1509" t="s">
        <v>1890</v>
      </c>
      <c r="Y427" s="1509" t="s">
        <v>1890</v>
      </c>
      <c r="Z427" s="1509" t="s">
        <v>1890</v>
      </c>
      <c r="AA427" s="1509" t="s">
        <v>1890</v>
      </c>
      <c r="AB427" s="1509" t="s">
        <v>1890</v>
      </c>
      <c r="AC427" s="1509" t="s">
        <v>1890</v>
      </c>
      <c r="AD427" s="1509" t="s">
        <v>1890</v>
      </c>
      <c r="AE427" s="1509" t="s">
        <v>1890</v>
      </c>
      <c r="AF427" s="1509" t="s">
        <v>1890</v>
      </c>
      <c r="AG427" s="1509" t="s">
        <v>1890</v>
      </c>
      <c r="AH427" s="1509" t="s">
        <v>1890</v>
      </c>
      <c r="AI427" s="1509" t="s">
        <v>1890</v>
      </c>
      <c r="AJ427" s="1509" t="s">
        <v>1890</v>
      </c>
      <c r="AK427" s="1509" t="s">
        <v>1890</v>
      </c>
      <c r="AL427" s="1509" t="s">
        <v>1890</v>
      </c>
      <c r="AM427" s="1509" t="s">
        <v>1890</v>
      </c>
      <c r="AN427" s="1509" t="s">
        <v>1890</v>
      </c>
      <c r="AO427" s="1509" t="s">
        <v>1890</v>
      </c>
      <c r="AP427" s="1509" t="s">
        <v>1890</v>
      </c>
      <c r="AQ427" s="1509" t="s">
        <v>1890</v>
      </c>
      <c r="AR427" s="1509" t="s">
        <v>1890</v>
      </c>
      <c r="AS427" s="1509" t="s">
        <v>1890</v>
      </c>
      <c r="AT427" s="1509" t="s">
        <v>1890</v>
      </c>
      <c r="AU427" s="1509" t="s">
        <v>1890</v>
      </c>
      <c r="AV427" s="1509" t="s">
        <v>1890</v>
      </c>
      <c r="AW427" s="1509" t="s">
        <v>1890</v>
      </c>
      <c r="AX427" s="1509" t="s">
        <v>1890</v>
      </c>
      <c r="AY427" s="1509" t="s">
        <v>1890</v>
      </c>
      <c r="AZ427" s="1509" t="s">
        <v>1890</v>
      </c>
      <c r="BA427" s="1509" t="s">
        <v>1890</v>
      </c>
      <c r="BB427" s="1509" t="s">
        <v>1890</v>
      </c>
      <c r="BC427" s="1509" t="s">
        <v>1890</v>
      </c>
      <c r="BD427" s="1509" t="s">
        <v>1890</v>
      </c>
      <c r="BE427" s="1509" t="s">
        <v>1890</v>
      </c>
      <c r="BF427" s="1509" t="s">
        <v>1890</v>
      </c>
      <c r="BG427" s="1509" t="s">
        <v>1890</v>
      </c>
      <c r="BH427" s="1509" t="s">
        <v>1890</v>
      </c>
      <c r="BI427" s="1509" t="s">
        <v>1890</v>
      </c>
      <c r="BJ427" s="1509" t="s">
        <v>1890</v>
      </c>
      <c r="BK427" s="1509" t="s">
        <v>1890</v>
      </c>
      <c r="BL427" s="1509" t="s">
        <v>1890</v>
      </c>
      <c r="BM427" s="1509" t="s">
        <v>1890</v>
      </c>
      <c r="BN427" s="1509" t="s">
        <v>1890</v>
      </c>
      <c r="BO427" s="1509" t="s">
        <v>1890</v>
      </c>
      <c r="BP427" s="1509" t="s">
        <v>1890</v>
      </c>
      <c r="BQ427" s="1509" t="s">
        <v>1890</v>
      </c>
      <c r="BR427" s="1509" t="s">
        <v>1890</v>
      </c>
      <c r="BS427" s="1509" t="s">
        <v>1890</v>
      </c>
      <c r="BT427" s="1509" t="s">
        <v>1890</v>
      </c>
      <c r="BU427" s="1509" t="s">
        <v>1890</v>
      </c>
      <c r="BV427" s="1509" t="s">
        <v>1890</v>
      </c>
      <c r="BW427" s="1509" t="s">
        <v>1890</v>
      </c>
      <c r="BX427" s="1509" t="s">
        <v>1890</v>
      </c>
      <c r="BY427" s="1509" t="s">
        <v>1890</v>
      </c>
      <c r="BZ427" s="1509" t="s">
        <v>1890</v>
      </c>
      <c r="CA427" s="1509">
        <v>1.51898</v>
      </c>
      <c r="CB427" s="1509" t="s">
        <v>1890</v>
      </c>
      <c r="CC427" s="1509" t="s">
        <v>1890</v>
      </c>
      <c r="CD427" s="1509" t="s">
        <v>1890</v>
      </c>
      <c r="CE427" s="1509" t="s">
        <v>1890</v>
      </c>
      <c r="CF427" s="1509" t="s">
        <v>1890</v>
      </c>
      <c r="CG427" s="1509" t="s">
        <v>1890</v>
      </c>
      <c r="CH427" s="1509" t="s">
        <v>1890</v>
      </c>
      <c r="CI427" s="1509" t="s">
        <v>1890</v>
      </c>
      <c r="CJ427" s="1509" t="s">
        <v>1890</v>
      </c>
      <c r="CK427" s="1509" t="s">
        <v>1890</v>
      </c>
      <c r="CL427" s="1509" t="s">
        <v>1890</v>
      </c>
      <c r="CM427" s="1509" t="s">
        <v>1890</v>
      </c>
      <c r="CN427" s="1509" t="s">
        <v>1890</v>
      </c>
      <c r="CO427" s="1509" t="s">
        <v>1890</v>
      </c>
      <c r="CP427" s="1510" t="s">
        <v>1890</v>
      </c>
      <c r="CQ427" s="1508" t="s">
        <v>1890</v>
      </c>
      <c r="CR427" s="1508" t="s">
        <v>1890</v>
      </c>
      <c r="CS427" s="1508" t="s">
        <v>1890</v>
      </c>
      <c r="CT427" s="1508" t="s">
        <v>1890</v>
      </c>
      <c r="CU427" s="1508" t="s">
        <v>1890</v>
      </c>
      <c r="CV427" s="1508" t="s">
        <v>1890</v>
      </c>
      <c r="CW427" s="1508" t="s">
        <v>1890</v>
      </c>
      <c r="CX427" s="1508" t="s">
        <v>1890</v>
      </c>
      <c r="CY427" s="1508" t="s">
        <v>1890</v>
      </c>
      <c r="CZ427" s="1508" t="s">
        <v>1890</v>
      </c>
      <c r="DA427" s="1508" t="s">
        <v>1890</v>
      </c>
      <c r="DB427" s="1508" t="s">
        <v>1890</v>
      </c>
      <c r="DC427" s="1508" t="s">
        <v>1890</v>
      </c>
      <c r="DD427" s="1508" t="s">
        <v>1890</v>
      </c>
      <c r="DE427" s="1508" t="s">
        <v>1890</v>
      </c>
      <c r="DF427" s="1508" t="s">
        <v>1890</v>
      </c>
      <c r="DG427" s="1508" t="s">
        <v>1890</v>
      </c>
      <c r="DH427" s="1508" t="s">
        <v>1890</v>
      </c>
      <c r="DI427" s="1508" t="s">
        <v>1890</v>
      </c>
      <c r="DJ427" s="1508" t="s">
        <v>1890</v>
      </c>
      <c r="DK427" s="1508" t="s">
        <v>1890</v>
      </c>
      <c r="DL427" s="1508" t="s">
        <v>1890</v>
      </c>
      <c r="DM427" s="1508" t="s">
        <v>1890</v>
      </c>
      <c r="DN427" s="1508" t="s">
        <v>1890</v>
      </c>
      <c r="DO427" s="1508" t="s">
        <v>1890</v>
      </c>
      <c r="DP427" s="1508" t="s">
        <v>1890</v>
      </c>
      <c r="DQ427" s="1508" t="s">
        <v>1890</v>
      </c>
      <c r="DR427" s="1508" t="s">
        <v>1890</v>
      </c>
      <c r="DS427" s="1508" t="s">
        <v>1890</v>
      </c>
      <c r="DT427" s="1233" t="s">
        <v>1890</v>
      </c>
      <c r="DU427" s="1233" t="s">
        <v>1890</v>
      </c>
      <c r="DV427" s="1233" t="s">
        <v>1890</v>
      </c>
      <c r="DW427" s="1233" t="s">
        <v>1890</v>
      </c>
      <c r="DX427" s="1233" t="s">
        <v>1890</v>
      </c>
      <c r="DY427" s="1233" t="s">
        <v>1890</v>
      </c>
    </row>
    <row r="428" spans="2:129" ht="14.4" thickBot="1" x14ac:dyDescent="0.3">
      <c r="B428" s="1668"/>
      <c r="C428" s="1505" t="s">
        <v>2011</v>
      </c>
      <c r="D428" s="1439" t="s">
        <v>1743</v>
      </c>
      <c r="E428" s="1267" t="s">
        <v>819</v>
      </c>
      <c r="F428" s="1438" t="s">
        <v>1890</v>
      </c>
      <c r="G428" s="1438" t="s">
        <v>1890</v>
      </c>
      <c r="H428" s="1439" t="s">
        <v>84</v>
      </c>
      <c r="I428" s="1476" t="s">
        <v>1890</v>
      </c>
      <c r="J428" s="1477" t="s">
        <v>1890</v>
      </c>
      <c r="K428" s="1477" t="s">
        <v>1890</v>
      </c>
      <c r="L428" s="1477" t="s">
        <v>1890</v>
      </c>
      <c r="M428" s="1477" t="s">
        <v>1890</v>
      </c>
      <c r="N428" s="1509" t="s">
        <v>1890</v>
      </c>
      <c r="O428" s="1509">
        <v>2.9457892055072467E-2</v>
      </c>
      <c r="P428" s="1509">
        <v>8.5385194362528893E-2</v>
      </c>
      <c r="Q428" s="1509">
        <v>0.13749628721824297</v>
      </c>
      <c r="R428" s="1509">
        <v>0.18598531604400018</v>
      </c>
      <c r="S428" s="1509">
        <v>0.23103765968198781</v>
      </c>
      <c r="T428" s="1509">
        <v>1.3829741137792808</v>
      </c>
      <c r="U428" s="1509">
        <v>1.3330576097644096</v>
      </c>
      <c r="V428" s="1509">
        <v>1.2849356003015679</v>
      </c>
      <c r="W428" s="1509">
        <v>1.2385438006579719</v>
      </c>
      <c r="X428" s="1509">
        <v>1.193820221765207</v>
      </c>
      <c r="Y428" s="1509">
        <v>1.1507050884697487</v>
      </c>
      <c r="Z428" s="1509">
        <v>1.1091407606872254</v>
      </c>
      <c r="AA428" s="1509">
        <v>1.0690716573575185</v>
      </c>
      <c r="AB428" s="1509">
        <v>1.0304441831014379</v>
      </c>
      <c r="AC428" s="1509">
        <v>0.99320665748321602</v>
      </c>
      <c r="AD428" s="1509">
        <v>0.9573092467864539</v>
      </c>
      <c r="AE428" s="1509">
        <v>0.92270389821442167</v>
      </c>
      <c r="AF428" s="1509">
        <v>0.88934427642876024</v>
      </c>
      <c r="AG428" s="1509">
        <v>0.85718570234368308</v>
      </c>
      <c r="AH428" s="1509">
        <v>0.82618509409569807</v>
      </c>
      <c r="AI428" s="1509">
        <v>0.79630091011170545</v>
      </c>
      <c r="AJ428" s="1509">
        <v>0.7674930942010616</v>
      </c>
      <c r="AK428" s="1509">
        <v>0.73972302259982003</v>
      </c>
      <c r="AL428" s="1509">
        <v>0.7129534528979119</v>
      </c>
      <c r="AM428" s="1509">
        <v>0.68714847478247587</v>
      </c>
      <c r="AN428" s="1509">
        <v>0.66227346253290686</v>
      </c>
      <c r="AO428" s="1509">
        <v>0.63829502920548087</v>
      </c>
      <c r="AP428" s="1509">
        <v>0.61518098244760777</v>
      </c>
      <c r="AQ428" s="1509">
        <v>0.59290028188388733</v>
      </c>
      <c r="AR428" s="1509">
        <v>0.57142299801819318</v>
      </c>
      <c r="AS428" s="1509">
        <v>0.55339367197952471</v>
      </c>
      <c r="AT428" s="1509">
        <v>0.53592983906082381</v>
      </c>
      <c r="AU428" s="1509">
        <v>0.51901385284736756</v>
      </c>
      <c r="AV428" s="1509">
        <v>0.50262861514257084</v>
      </c>
      <c r="AW428" s="1509">
        <v>0.48675755900304296</v>
      </c>
      <c r="AX428" s="1509">
        <v>0.47138463229682132</v>
      </c>
      <c r="AY428" s="1509">
        <v>0.45649428176869544</v>
      </c>
      <c r="AZ428" s="1509">
        <v>0.44207143759703188</v>
      </c>
      <c r="BA428" s="1509">
        <v>0.4281014984269868</v>
      </c>
      <c r="BB428" s="1509">
        <v>0.41457031686545487</v>
      </c>
      <c r="BC428" s="1509">
        <v>0.40146418542355561</v>
      </c>
      <c r="BD428" s="1509">
        <v>0.38876982289289241</v>
      </c>
      <c r="BE428" s="1509">
        <v>0.37647436114224059</v>
      </c>
      <c r="BF428" s="1509">
        <v>0.36456533232172955</v>
      </c>
      <c r="BG428" s="1509">
        <v>0.3530306564619875</v>
      </c>
      <c r="BH428" s="1509">
        <v>0.3418586294560888</v>
      </c>
      <c r="BI428" s="1509">
        <v>0.33103791141253225</v>
      </c>
      <c r="BJ428" s="1509">
        <v>0.32055751536782695</v>
      </c>
      <c r="BK428" s="1509">
        <v>0.31040679634762114</v>
      </c>
      <c r="BL428" s="1509">
        <v>0.30057544076564474</v>
      </c>
      <c r="BM428" s="1509">
        <v>0.29105345615006795</v>
      </c>
      <c r="BN428" s="1509">
        <v>0.28183116118719509</v>
      </c>
      <c r="BO428" s="1509">
        <v>0.27289917607272507</v>
      </c>
      <c r="BP428" s="1509">
        <v>0.26424841316110698</v>
      </c>
      <c r="BQ428" s="1509">
        <v>0.25587006790381306</v>
      </c>
      <c r="BR428" s="1509">
        <v>0.24775561006762942</v>
      </c>
      <c r="BS428" s="1509">
        <v>0.23989677522434114</v>
      </c>
      <c r="BT428" s="1509">
        <v>0.23228555650345295</v>
      </c>
      <c r="BU428" s="1509">
        <v>0.22491419659984171</v>
      </c>
      <c r="BV428" s="1509">
        <v>0.21777518002848609</v>
      </c>
      <c r="BW428" s="1509">
        <v>0.21086122561866305</v>
      </c>
      <c r="BX428" s="1509">
        <v>0.20416527924022984</v>
      </c>
      <c r="BY428" s="1509">
        <v>0.19768050675484058</v>
      </c>
      <c r="BZ428" s="1509">
        <v>0.19140028718516522</v>
      </c>
      <c r="CA428" s="1509">
        <v>0.19874389104037549</v>
      </c>
      <c r="CB428" s="1509">
        <v>0.20549734033180167</v>
      </c>
      <c r="CC428" s="1509">
        <v>0.1990337874428795</v>
      </c>
      <c r="CD428" s="1509">
        <v>0.19277242134087103</v>
      </c>
      <c r="CE428" s="1509">
        <v>0.18670694742135438</v>
      </c>
      <c r="CF428" s="1509">
        <v>0.18083126623349885</v>
      </c>
      <c r="CG428" s="1509">
        <v>0.17513946745183651</v>
      </c>
      <c r="CH428" s="1509">
        <v>0.16962582403363582</v>
      </c>
      <c r="CI428" s="1509">
        <v>0.16428478655618187</v>
      </c>
      <c r="CJ428" s="1509">
        <v>0.15911097772843702</v>
      </c>
      <c r="CK428" s="1509">
        <v>0.15409918707173004</v>
      </c>
      <c r="CL428" s="1509">
        <v>0.14997238706069319</v>
      </c>
      <c r="CM428" s="1509">
        <v>0.1459552232268326</v>
      </c>
      <c r="CN428" s="1509">
        <v>0.14204480243123249</v>
      </c>
      <c r="CO428" s="1509">
        <v>0.13823830744289736</v>
      </c>
      <c r="CP428" s="1510">
        <v>0.13453299495700854</v>
      </c>
      <c r="CQ428" s="1508" t="s">
        <v>1890</v>
      </c>
      <c r="CR428" s="1508" t="s">
        <v>1890</v>
      </c>
      <c r="CS428" s="1508" t="s">
        <v>1890</v>
      </c>
      <c r="CT428" s="1508" t="s">
        <v>1890</v>
      </c>
      <c r="CU428" s="1508" t="s">
        <v>1890</v>
      </c>
      <c r="CV428" s="1508" t="s">
        <v>1890</v>
      </c>
      <c r="CW428" s="1508" t="s">
        <v>1890</v>
      </c>
      <c r="CX428" s="1508" t="s">
        <v>1890</v>
      </c>
      <c r="CY428" s="1508" t="s">
        <v>1890</v>
      </c>
      <c r="CZ428" s="1508" t="s">
        <v>1890</v>
      </c>
      <c r="DA428" s="1508" t="s">
        <v>1890</v>
      </c>
      <c r="DB428" s="1508" t="s">
        <v>1890</v>
      </c>
      <c r="DC428" s="1508" t="s">
        <v>1890</v>
      </c>
      <c r="DD428" s="1508" t="s">
        <v>1890</v>
      </c>
      <c r="DE428" s="1508" t="s">
        <v>1890</v>
      </c>
      <c r="DF428" s="1508" t="s">
        <v>1890</v>
      </c>
      <c r="DG428" s="1508" t="s">
        <v>1890</v>
      </c>
      <c r="DH428" s="1508" t="s">
        <v>1890</v>
      </c>
      <c r="DI428" s="1508" t="s">
        <v>1890</v>
      </c>
      <c r="DJ428" s="1508" t="s">
        <v>1890</v>
      </c>
      <c r="DK428" s="1508" t="s">
        <v>1890</v>
      </c>
      <c r="DL428" s="1508" t="s">
        <v>1890</v>
      </c>
      <c r="DM428" s="1508" t="s">
        <v>1890</v>
      </c>
      <c r="DN428" s="1508" t="s">
        <v>1890</v>
      </c>
      <c r="DO428" s="1508" t="s">
        <v>1890</v>
      </c>
      <c r="DP428" s="1508" t="s">
        <v>1890</v>
      </c>
      <c r="DQ428" s="1508" t="s">
        <v>1890</v>
      </c>
      <c r="DR428" s="1508" t="s">
        <v>1890</v>
      </c>
      <c r="DS428" s="1508" t="s">
        <v>1890</v>
      </c>
      <c r="DT428" s="1233" t="s">
        <v>1890</v>
      </c>
      <c r="DU428" s="1233" t="s">
        <v>1890</v>
      </c>
      <c r="DV428" s="1233" t="s">
        <v>1890</v>
      </c>
      <c r="DW428" s="1233" t="s">
        <v>1890</v>
      </c>
      <c r="DX428" s="1233" t="s">
        <v>1890</v>
      </c>
      <c r="DY428" s="1233" t="s">
        <v>1890</v>
      </c>
    </row>
    <row r="429" spans="2:129" ht="14.4" thickBot="1" x14ac:dyDescent="0.3">
      <c r="B429" s="1668"/>
      <c r="C429" s="1505" t="s">
        <v>2011</v>
      </c>
      <c r="D429" s="1439" t="s">
        <v>1743</v>
      </c>
      <c r="E429" s="1267" t="s">
        <v>820</v>
      </c>
      <c r="F429" s="1438" t="s">
        <v>1890</v>
      </c>
      <c r="G429" s="1438" t="s">
        <v>1890</v>
      </c>
      <c r="H429" s="1439" t="s">
        <v>84</v>
      </c>
      <c r="I429" s="1655">
        <f>IF(SUM(N428:CP428)&lt;&gt;0,SUM(N428:CP428),"")</f>
        <v>38.019994829328738</v>
      </c>
      <c r="J429" s="1656"/>
      <c r="K429" s="1656"/>
      <c r="L429" s="1656"/>
      <c r="M429" s="1657"/>
      <c r="N429" s="1509" t="s">
        <v>1890</v>
      </c>
      <c r="O429" s="1509" t="s">
        <v>1890</v>
      </c>
      <c r="P429" s="1509" t="s">
        <v>1890</v>
      </c>
      <c r="Q429" s="1509" t="s">
        <v>1890</v>
      </c>
      <c r="R429" s="1509" t="s">
        <v>1890</v>
      </c>
      <c r="S429" s="1509" t="s">
        <v>1890</v>
      </c>
      <c r="T429" s="1509" t="s">
        <v>1890</v>
      </c>
      <c r="U429" s="1509" t="s">
        <v>1890</v>
      </c>
      <c r="V429" s="1509" t="s">
        <v>1890</v>
      </c>
      <c r="W429" s="1509" t="s">
        <v>1890</v>
      </c>
      <c r="X429" s="1509" t="s">
        <v>1890</v>
      </c>
      <c r="Y429" s="1509" t="s">
        <v>1890</v>
      </c>
      <c r="Z429" s="1509" t="s">
        <v>1890</v>
      </c>
      <c r="AA429" s="1509" t="s">
        <v>1890</v>
      </c>
      <c r="AB429" s="1509" t="s">
        <v>1890</v>
      </c>
      <c r="AC429" s="1509" t="s">
        <v>1890</v>
      </c>
      <c r="AD429" s="1509" t="s">
        <v>1890</v>
      </c>
      <c r="AE429" s="1509" t="s">
        <v>1890</v>
      </c>
      <c r="AF429" s="1509" t="s">
        <v>1890</v>
      </c>
      <c r="AG429" s="1509" t="s">
        <v>1890</v>
      </c>
      <c r="AH429" s="1509" t="s">
        <v>1890</v>
      </c>
      <c r="AI429" s="1509" t="s">
        <v>1890</v>
      </c>
      <c r="AJ429" s="1509" t="s">
        <v>1890</v>
      </c>
      <c r="AK429" s="1509" t="s">
        <v>1890</v>
      </c>
      <c r="AL429" s="1509" t="s">
        <v>1890</v>
      </c>
      <c r="AM429" s="1509" t="s">
        <v>1890</v>
      </c>
      <c r="AN429" s="1509" t="s">
        <v>1890</v>
      </c>
      <c r="AO429" s="1509" t="s">
        <v>1890</v>
      </c>
      <c r="AP429" s="1509" t="s">
        <v>1890</v>
      </c>
      <c r="AQ429" s="1509" t="s">
        <v>1890</v>
      </c>
      <c r="AR429" s="1509" t="s">
        <v>1890</v>
      </c>
      <c r="AS429" s="1509" t="s">
        <v>1890</v>
      </c>
      <c r="AT429" s="1509" t="s">
        <v>1890</v>
      </c>
      <c r="AU429" s="1509" t="s">
        <v>1890</v>
      </c>
      <c r="AV429" s="1509" t="s">
        <v>1890</v>
      </c>
      <c r="AW429" s="1509" t="s">
        <v>1890</v>
      </c>
      <c r="AX429" s="1509" t="s">
        <v>1890</v>
      </c>
      <c r="AY429" s="1509" t="s">
        <v>1890</v>
      </c>
      <c r="AZ429" s="1509" t="s">
        <v>1890</v>
      </c>
      <c r="BA429" s="1509" t="s">
        <v>1890</v>
      </c>
      <c r="BB429" s="1509" t="s">
        <v>1890</v>
      </c>
      <c r="BC429" s="1509" t="s">
        <v>1890</v>
      </c>
      <c r="BD429" s="1509" t="s">
        <v>1890</v>
      </c>
      <c r="BE429" s="1509" t="s">
        <v>1890</v>
      </c>
      <c r="BF429" s="1509" t="s">
        <v>1890</v>
      </c>
      <c r="BG429" s="1509" t="s">
        <v>1890</v>
      </c>
      <c r="BH429" s="1509" t="s">
        <v>1890</v>
      </c>
      <c r="BI429" s="1509" t="s">
        <v>1890</v>
      </c>
      <c r="BJ429" s="1509" t="s">
        <v>1890</v>
      </c>
      <c r="BK429" s="1509" t="s">
        <v>1890</v>
      </c>
      <c r="BL429" s="1509" t="s">
        <v>1890</v>
      </c>
      <c r="BM429" s="1509" t="s">
        <v>1890</v>
      </c>
      <c r="BN429" s="1509" t="s">
        <v>1890</v>
      </c>
      <c r="BO429" s="1509" t="s">
        <v>1890</v>
      </c>
      <c r="BP429" s="1509" t="s">
        <v>1890</v>
      </c>
      <c r="BQ429" s="1509" t="s">
        <v>1890</v>
      </c>
      <c r="BR429" s="1509" t="s">
        <v>1890</v>
      </c>
      <c r="BS429" s="1509" t="s">
        <v>1890</v>
      </c>
      <c r="BT429" s="1509" t="s">
        <v>1890</v>
      </c>
      <c r="BU429" s="1509" t="s">
        <v>1890</v>
      </c>
      <c r="BV429" s="1509" t="s">
        <v>1890</v>
      </c>
      <c r="BW429" s="1509" t="s">
        <v>1890</v>
      </c>
      <c r="BX429" s="1509" t="s">
        <v>1890</v>
      </c>
      <c r="BY429" s="1509" t="s">
        <v>1890</v>
      </c>
      <c r="BZ429" s="1509" t="s">
        <v>1890</v>
      </c>
      <c r="CA429" s="1509" t="s">
        <v>1890</v>
      </c>
      <c r="CB429" s="1509" t="s">
        <v>1890</v>
      </c>
      <c r="CC429" s="1509" t="s">
        <v>1890</v>
      </c>
      <c r="CD429" s="1509" t="s">
        <v>1890</v>
      </c>
      <c r="CE429" s="1509" t="s">
        <v>1890</v>
      </c>
      <c r="CF429" s="1509" t="s">
        <v>1890</v>
      </c>
      <c r="CG429" s="1509" t="s">
        <v>1890</v>
      </c>
      <c r="CH429" s="1509" t="s">
        <v>1890</v>
      </c>
      <c r="CI429" s="1509" t="s">
        <v>1890</v>
      </c>
      <c r="CJ429" s="1509" t="s">
        <v>1890</v>
      </c>
      <c r="CK429" s="1509" t="s">
        <v>1890</v>
      </c>
      <c r="CL429" s="1509" t="s">
        <v>1890</v>
      </c>
      <c r="CM429" s="1509" t="s">
        <v>1890</v>
      </c>
      <c r="CN429" s="1509" t="s">
        <v>1890</v>
      </c>
      <c r="CO429" s="1509" t="s">
        <v>1890</v>
      </c>
      <c r="CP429" s="1510" t="s">
        <v>1890</v>
      </c>
      <c r="CQ429" s="1508" t="s">
        <v>1890</v>
      </c>
      <c r="CR429" s="1508" t="s">
        <v>1890</v>
      </c>
      <c r="CS429" s="1508" t="s">
        <v>1890</v>
      </c>
      <c r="CT429" s="1508" t="s">
        <v>1890</v>
      </c>
      <c r="CU429" s="1508" t="s">
        <v>1890</v>
      </c>
      <c r="CV429" s="1508" t="s">
        <v>1890</v>
      </c>
      <c r="CW429" s="1508" t="s">
        <v>1890</v>
      </c>
      <c r="CX429" s="1508" t="s">
        <v>1890</v>
      </c>
      <c r="CY429" s="1508" t="s">
        <v>1890</v>
      </c>
      <c r="CZ429" s="1508" t="s">
        <v>1890</v>
      </c>
      <c r="DA429" s="1508" t="s">
        <v>1890</v>
      </c>
      <c r="DB429" s="1508" t="s">
        <v>1890</v>
      </c>
      <c r="DC429" s="1508" t="s">
        <v>1890</v>
      </c>
      <c r="DD429" s="1508" t="s">
        <v>1890</v>
      </c>
      <c r="DE429" s="1508" t="s">
        <v>1890</v>
      </c>
      <c r="DF429" s="1508" t="s">
        <v>1890</v>
      </c>
      <c r="DG429" s="1508" t="s">
        <v>1890</v>
      </c>
      <c r="DH429" s="1508" t="s">
        <v>1890</v>
      </c>
      <c r="DI429" s="1508" t="s">
        <v>1890</v>
      </c>
      <c r="DJ429" s="1508" t="s">
        <v>1890</v>
      </c>
      <c r="DK429" s="1508" t="s">
        <v>1890</v>
      </c>
      <c r="DL429" s="1508" t="s">
        <v>1890</v>
      </c>
      <c r="DM429" s="1508" t="s">
        <v>1890</v>
      </c>
      <c r="DN429" s="1508" t="s">
        <v>1890</v>
      </c>
      <c r="DO429" s="1508" t="s">
        <v>1890</v>
      </c>
      <c r="DP429" s="1508" t="s">
        <v>1890</v>
      </c>
      <c r="DQ429" s="1508" t="s">
        <v>1890</v>
      </c>
      <c r="DR429" s="1508" t="s">
        <v>1890</v>
      </c>
      <c r="DS429" s="1508" t="s">
        <v>1890</v>
      </c>
      <c r="DT429" s="1233" t="s">
        <v>1890</v>
      </c>
      <c r="DU429" s="1233" t="s">
        <v>1890</v>
      </c>
      <c r="DV429" s="1233" t="s">
        <v>1890</v>
      </c>
      <c r="DW429" s="1233" t="s">
        <v>1890</v>
      </c>
      <c r="DX429" s="1233" t="s">
        <v>1890</v>
      </c>
      <c r="DY429" s="1233" t="s">
        <v>1890</v>
      </c>
    </row>
    <row r="430" spans="2:129" x14ac:dyDescent="0.25">
      <c r="B430" s="1668"/>
      <c r="C430" s="1505" t="s">
        <v>2012</v>
      </c>
      <c r="D430" s="1439" t="s">
        <v>1744</v>
      </c>
      <c r="E430" s="1267" t="s">
        <v>815</v>
      </c>
      <c r="F430" s="1438" t="s">
        <v>1890</v>
      </c>
      <c r="G430" s="1438" t="s">
        <v>1890</v>
      </c>
      <c r="H430" s="1439" t="s">
        <v>84</v>
      </c>
      <c r="I430" s="1476" t="s">
        <v>1890</v>
      </c>
      <c r="J430" s="1477" t="s">
        <v>1890</v>
      </c>
      <c r="K430" s="1477" t="s">
        <v>1890</v>
      </c>
      <c r="L430" s="1477" t="s">
        <v>1890</v>
      </c>
      <c r="M430" s="1477" t="s">
        <v>1890</v>
      </c>
      <c r="N430" s="1509" t="s">
        <v>1890</v>
      </c>
      <c r="O430" s="1509">
        <v>3.9213853062313526</v>
      </c>
      <c r="P430" s="1509">
        <v>3.9213853062313526</v>
      </c>
      <c r="Q430" s="1509">
        <v>3.9213853062313526</v>
      </c>
      <c r="R430" s="1509">
        <v>3.9213853062313526</v>
      </c>
      <c r="S430" s="1509">
        <v>3.9213853062313526</v>
      </c>
      <c r="T430" s="1509" t="s">
        <v>1890</v>
      </c>
      <c r="U430" s="1509" t="s">
        <v>1890</v>
      </c>
      <c r="V430" s="1509" t="s">
        <v>1890</v>
      </c>
      <c r="W430" s="1509" t="s">
        <v>1890</v>
      </c>
      <c r="X430" s="1509" t="s">
        <v>1890</v>
      </c>
      <c r="Y430" s="1509" t="s">
        <v>1890</v>
      </c>
      <c r="Z430" s="1509" t="s">
        <v>1890</v>
      </c>
      <c r="AA430" s="1509" t="s">
        <v>1890</v>
      </c>
      <c r="AB430" s="1509" t="s">
        <v>1890</v>
      </c>
      <c r="AC430" s="1509">
        <v>0.12490068001792183</v>
      </c>
      <c r="AD430" s="1509" t="s">
        <v>1890</v>
      </c>
      <c r="AE430" s="1509" t="s">
        <v>1890</v>
      </c>
      <c r="AF430" s="1509" t="s">
        <v>1890</v>
      </c>
      <c r="AG430" s="1509" t="s">
        <v>1890</v>
      </c>
      <c r="AH430" s="1509" t="s">
        <v>1890</v>
      </c>
      <c r="AI430" s="1509" t="s">
        <v>1890</v>
      </c>
      <c r="AJ430" s="1509" t="s">
        <v>1890</v>
      </c>
      <c r="AK430" s="1509" t="s">
        <v>1890</v>
      </c>
      <c r="AL430" s="1509" t="s">
        <v>1890</v>
      </c>
      <c r="AM430" s="1509">
        <v>0.99920544014337465</v>
      </c>
      <c r="AN430" s="1509" t="s">
        <v>1890</v>
      </c>
      <c r="AO430" s="1509" t="s">
        <v>1890</v>
      </c>
      <c r="AP430" s="1509" t="s">
        <v>1890</v>
      </c>
      <c r="AQ430" s="1509" t="s">
        <v>1890</v>
      </c>
      <c r="AR430" s="1509">
        <v>1.5</v>
      </c>
      <c r="AS430" s="1509" t="s">
        <v>1890</v>
      </c>
      <c r="AT430" s="1509" t="s">
        <v>1890</v>
      </c>
      <c r="AU430" s="1509" t="s">
        <v>1890</v>
      </c>
      <c r="AV430" s="1509" t="s">
        <v>1890</v>
      </c>
      <c r="AW430" s="1509">
        <v>0.12490068001792183</v>
      </c>
      <c r="AX430" s="1509" t="s">
        <v>1890</v>
      </c>
      <c r="AY430" s="1509" t="s">
        <v>1890</v>
      </c>
      <c r="AZ430" s="1509" t="s">
        <v>1890</v>
      </c>
      <c r="BA430" s="1509" t="s">
        <v>1890</v>
      </c>
      <c r="BB430" s="1509" t="s">
        <v>1890</v>
      </c>
      <c r="BC430" s="1509" t="s">
        <v>1890</v>
      </c>
      <c r="BD430" s="1509" t="s">
        <v>1890</v>
      </c>
      <c r="BE430" s="1509" t="s">
        <v>1890</v>
      </c>
      <c r="BF430" s="1509" t="s">
        <v>1890</v>
      </c>
      <c r="BG430" s="1509">
        <v>0.99920544014337465</v>
      </c>
      <c r="BH430" s="1509" t="s">
        <v>1890</v>
      </c>
      <c r="BI430" s="1509" t="s">
        <v>1890</v>
      </c>
      <c r="BJ430" s="1509" t="s">
        <v>1890</v>
      </c>
      <c r="BK430" s="1509" t="s">
        <v>1890</v>
      </c>
      <c r="BL430" s="1509" t="s">
        <v>1890</v>
      </c>
      <c r="BM430" s="1509" t="s">
        <v>1890</v>
      </c>
      <c r="BN430" s="1509" t="s">
        <v>1890</v>
      </c>
      <c r="BO430" s="1509" t="s">
        <v>1890</v>
      </c>
      <c r="BP430" s="1509" t="s">
        <v>1890</v>
      </c>
      <c r="BQ430" s="1509">
        <v>1.6249006800179218</v>
      </c>
      <c r="BR430" s="1509" t="s">
        <v>1890</v>
      </c>
      <c r="BS430" s="1509" t="s">
        <v>1890</v>
      </c>
      <c r="BT430" s="1509" t="s">
        <v>1890</v>
      </c>
      <c r="BU430" s="1509" t="s">
        <v>1890</v>
      </c>
      <c r="BV430" s="1509" t="s">
        <v>1890</v>
      </c>
      <c r="BW430" s="1509" t="s">
        <v>1890</v>
      </c>
      <c r="BX430" s="1509" t="s">
        <v>1890</v>
      </c>
      <c r="BY430" s="1509" t="s">
        <v>1890</v>
      </c>
      <c r="BZ430" s="1509" t="s">
        <v>1890</v>
      </c>
      <c r="CA430" s="1509">
        <v>6.6322739201911656</v>
      </c>
      <c r="CB430" s="1509" t="s">
        <v>1890</v>
      </c>
      <c r="CC430" s="1509" t="s">
        <v>1890</v>
      </c>
      <c r="CD430" s="1509" t="s">
        <v>1890</v>
      </c>
      <c r="CE430" s="1509" t="s">
        <v>1890</v>
      </c>
      <c r="CF430" s="1509" t="s">
        <v>1890</v>
      </c>
      <c r="CG430" s="1509" t="s">
        <v>1890</v>
      </c>
      <c r="CH430" s="1509" t="s">
        <v>1890</v>
      </c>
      <c r="CI430" s="1509" t="s">
        <v>1890</v>
      </c>
      <c r="CJ430" s="1509" t="s">
        <v>1890</v>
      </c>
      <c r="CK430" s="1509">
        <v>0.12490068001792183</v>
      </c>
      <c r="CL430" s="1509" t="s">
        <v>1890</v>
      </c>
      <c r="CM430" s="1509" t="s">
        <v>1890</v>
      </c>
      <c r="CN430" s="1509" t="s">
        <v>1890</v>
      </c>
      <c r="CO430" s="1509" t="s">
        <v>1890</v>
      </c>
      <c r="CP430" s="1510">
        <v>1.5</v>
      </c>
      <c r="CQ430" s="1508" t="s">
        <v>1890</v>
      </c>
      <c r="CR430" s="1508" t="s">
        <v>1890</v>
      </c>
      <c r="CS430" s="1508" t="s">
        <v>1890</v>
      </c>
      <c r="CT430" s="1508" t="s">
        <v>1890</v>
      </c>
      <c r="CU430" s="1508" t="s">
        <v>1890</v>
      </c>
      <c r="CV430" s="1508" t="s">
        <v>1890</v>
      </c>
      <c r="CW430" s="1508" t="s">
        <v>1890</v>
      </c>
      <c r="CX430" s="1508" t="s">
        <v>1890</v>
      </c>
      <c r="CY430" s="1508" t="s">
        <v>1890</v>
      </c>
      <c r="CZ430" s="1508" t="s">
        <v>1890</v>
      </c>
      <c r="DA430" s="1508" t="s">
        <v>1890</v>
      </c>
      <c r="DB430" s="1508" t="s">
        <v>1890</v>
      </c>
      <c r="DC430" s="1508" t="s">
        <v>1890</v>
      </c>
      <c r="DD430" s="1508" t="s">
        <v>1890</v>
      </c>
      <c r="DE430" s="1508" t="s">
        <v>1890</v>
      </c>
      <c r="DF430" s="1508" t="s">
        <v>1890</v>
      </c>
      <c r="DG430" s="1508" t="s">
        <v>1890</v>
      </c>
      <c r="DH430" s="1508" t="s">
        <v>1890</v>
      </c>
      <c r="DI430" s="1508" t="s">
        <v>1890</v>
      </c>
      <c r="DJ430" s="1508" t="s">
        <v>1890</v>
      </c>
      <c r="DK430" s="1508" t="s">
        <v>1890</v>
      </c>
      <c r="DL430" s="1508" t="s">
        <v>1890</v>
      </c>
      <c r="DM430" s="1508" t="s">
        <v>1890</v>
      </c>
      <c r="DN430" s="1508" t="s">
        <v>1890</v>
      </c>
      <c r="DO430" s="1508" t="s">
        <v>1890</v>
      </c>
      <c r="DP430" s="1508" t="s">
        <v>1890</v>
      </c>
      <c r="DQ430" s="1508" t="s">
        <v>1890</v>
      </c>
      <c r="DR430" s="1508" t="s">
        <v>1890</v>
      </c>
      <c r="DS430" s="1508" t="s">
        <v>1890</v>
      </c>
      <c r="DT430" s="1233" t="s">
        <v>1890</v>
      </c>
      <c r="DU430" s="1233" t="s">
        <v>1890</v>
      </c>
      <c r="DV430" s="1233" t="s">
        <v>1890</v>
      </c>
      <c r="DW430" s="1233" t="s">
        <v>1890</v>
      </c>
      <c r="DX430" s="1233" t="s">
        <v>1890</v>
      </c>
      <c r="DY430" s="1233" t="s">
        <v>1890</v>
      </c>
    </row>
    <row r="431" spans="2:129" x14ac:dyDescent="0.25">
      <c r="B431" s="1668"/>
      <c r="C431" s="1505" t="s">
        <v>2012</v>
      </c>
      <c r="D431" s="1439" t="s">
        <v>1744</v>
      </c>
      <c r="E431" s="1267" t="s">
        <v>812</v>
      </c>
      <c r="F431" s="1438" t="s">
        <v>1890</v>
      </c>
      <c r="G431" s="1438" t="s">
        <v>1890</v>
      </c>
      <c r="H431" s="1439" t="s">
        <v>84</v>
      </c>
      <c r="I431" s="1476" t="s">
        <v>1890</v>
      </c>
      <c r="J431" s="1477" t="s">
        <v>1890</v>
      </c>
      <c r="K431" s="1477" t="s">
        <v>1890</v>
      </c>
      <c r="L431" s="1477" t="s">
        <v>1890</v>
      </c>
      <c r="M431" s="1477" t="s">
        <v>1890</v>
      </c>
      <c r="N431" s="1509" t="s">
        <v>1890</v>
      </c>
      <c r="O431" s="1509" t="s">
        <v>1890</v>
      </c>
      <c r="P431" s="1509" t="s">
        <v>1890</v>
      </c>
      <c r="Q431" s="1509" t="s">
        <v>1890</v>
      </c>
      <c r="R431" s="1509" t="s">
        <v>1890</v>
      </c>
      <c r="S431" s="1509" t="s">
        <v>1890</v>
      </c>
      <c r="T431" s="1509">
        <v>1.2694394519293395</v>
      </c>
      <c r="U431" s="1509">
        <v>1.2694394519293395</v>
      </c>
      <c r="V431" s="1509">
        <v>1.2694394519293395</v>
      </c>
      <c r="W431" s="1509">
        <v>1.2694394519293395</v>
      </c>
      <c r="X431" s="1509">
        <v>1.2694394519293395</v>
      </c>
      <c r="Y431" s="1509">
        <v>1.2694394519293395</v>
      </c>
      <c r="Z431" s="1509">
        <v>1.2694394519293395</v>
      </c>
      <c r="AA431" s="1509">
        <v>1.2694394519293395</v>
      </c>
      <c r="AB431" s="1509">
        <v>1.2694394519293395</v>
      </c>
      <c r="AC431" s="1509">
        <v>1.2694394519293395</v>
      </c>
      <c r="AD431" s="1509">
        <v>1.2694394519293395</v>
      </c>
      <c r="AE431" s="1509">
        <v>1.2694394519293395</v>
      </c>
      <c r="AF431" s="1509">
        <v>1.2694394519293395</v>
      </c>
      <c r="AG431" s="1509">
        <v>1.2694394519293395</v>
      </c>
      <c r="AH431" s="1509">
        <v>1.2694394519293395</v>
      </c>
      <c r="AI431" s="1509">
        <v>1.2694394519293395</v>
      </c>
      <c r="AJ431" s="1509">
        <v>1.2694394519293395</v>
      </c>
      <c r="AK431" s="1509">
        <v>1.2694394519293395</v>
      </c>
      <c r="AL431" s="1509">
        <v>1.2694394519293395</v>
      </c>
      <c r="AM431" s="1509">
        <v>1.2694394519293395</v>
      </c>
      <c r="AN431" s="1509">
        <v>1.2694394519293395</v>
      </c>
      <c r="AO431" s="1509">
        <v>1.2694394519293395</v>
      </c>
      <c r="AP431" s="1509">
        <v>1.2694394519293395</v>
      </c>
      <c r="AQ431" s="1509">
        <v>1.2694394519293395</v>
      </c>
      <c r="AR431" s="1509">
        <v>1.2694394519293395</v>
      </c>
      <c r="AS431" s="1509">
        <v>1.2694394519293395</v>
      </c>
      <c r="AT431" s="1509">
        <v>1.2694394519293395</v>
      </c>
      <c r="AU431" s="1509">
        <v>1.2694394519293395</v>
      </c>
      <c r="AV431" s="1509">
        <v>1.2694394519293395</v>
      </c>
      <c r="AW431" s="1509">
        <v>1.2694394519293395</v>
      </c>
      <c r="AX431" s="1509">
        <v>1.2694394519293395</v>
      </c>
      <c r="AY431" s="1509">
        <v>1.2694394519293395</v>
      </c>
      <c r="AZ431" s="1509">
        <v>1.2694394519293395</v>
      </c>
      <c r="BA431" s="1509">
        <v>1.2694394519293395</v>
      </c>
      <c r="BB431" s="1509">
        <v>1.2694394519293395</v>
      </c>
      <c r="BC431" s="1509">
        <v>1.2694394519293395</v>
      </c>
      <c r="BD431" s="1509">
        <v>1.2694394519293395</v>
      </c>
      <c r="BE431" s="1509">
        <v>1.2694394519293395</v>
      </c>
      <c r="BF431" s="1509">
        <v>1.2694394519293395</v>
      </c>
      <c r="BG431" s="1509">
        <v>1.2694394519293395</v>
      </c>
      <c r="BH431" s="1509">
        <v>1.2694394519293395</v>
      </c>
      <c r="BI431" s="1509">
        <v>1.2694394519293395</v>
      </c>
      <c r="BJ431" s="1509">
        <v>1.2694394519293395</v>
      </c>
      <c r="BK431" s="1509">
        <v>1.2694394519293395</v>
      </c>
      <c r="BL431" s="1509">
        <v>1.2694394519293395</v>
      </c>
      <c r="BM431" s="1509">
        <v>1.2694394519293395</v>
      </c>
      <c r="BN431" s="1509">
        <v>1.2694394519293395</v>
      </c>
      <c r="BO431" s="1509">
        <v>1.2694394519293395</v>
      </c>
      <c r="BP431" s="1509">
        <v>1.2694394519293395</v>
      </c>
      <c r="BQ431" s="1509">
        <v>1.2694394519293395</v>
      </c>
      <c r="BR431" s="1509">
        <v>1.2694394519293395</v>
      </c>
      <c r="BS431" s="1509">
        <v>1.2694394519293395</v>
      </c>
      <c r="BT431" s="1509">
        <v>1.2694394519293395</v>
      </c>
      <c r="BU431" s="1509">
        <v>1.2694394519293395</v>
      </c>
      <c r="BV431" s="1509">
        <v>1.2694394519293395</v>
      </c>
      <c r="BW431" s="1509">
        <v>1.2694394519293395</v>
      </c>
      <c r="BX431" s="1509">
        <v>1.2694394519293395</v>
      </c>
      <c r="BY431" s="1509">
        <v>1.2694394519293395</v>
      </c>
      <c r="BZ431" s="1509">
        <v>1.2694394519293395</v>
      </c>
      <c r="CA431" s="1509">
        <v>1.2694394519293395</v>
      </c>
      <c r="CB431" s="1509">
        <v>1.2694394519293395</v>
      </c>
      <c r="CC431" s="1509">
        <v>1.2694394519293395</v>
      </c>
      <c r="CD431" s="1509">
        <v>1.2694394519293395</v>
      </c>
      <c r="CE431" s="1509">
        <v>1.2694394519293395</v>
      </c>
      <c r="CF431" s="1509">
        <v>1.2694394519293395</v>
      </c>
      <c r="CG431" s="1509">
        <v>1.2694394519293395</v>
      </c>
      <c r="CH431" s="1509">
        <v>1.2694394519293395</v>
      </c>
      <c r="CI431" s="1509">
        <v>1.2694394519293395</v>
      </c>
      <c r="CJ431" s="1509">
        <v>1.2694394519293395</v>
      </c>
      <c r="CK431" s="1509">
        <v>1.2694394519293395</v>
      </c>
      <c r="CL431" s="1509">
        <v>1.2694394519293395</v>
      </c>
      <c r="CM431" s="1509">
        <v>1.2694394519293395</v>
      </c>
      <c r="CN431" s="1509">
        <v>1.2694394519293395</v>
      </c>
      <c r="CO431" s="1509">
        <v>1.2694394519293395</v>
      </c>
      <c r="CP431" s="1510">
        <v>1.2694394519293395</v>
      </c>
      <c r="CQ431" s="1508" t="s">
        <v>1890</v>
      </c>
      <c r="CR431" s="1508" t="s">
        <v>1890</v>
      </c>
      <c r="CS431" s="1508" t="s">
        <v>1890</v>
      </c>
      <c r="CT431" s="1508" t="s">
        <v>1890</v>
      </c>
      <c r="CU431" s="1508" t="s">
        <v>1890</v>
      </c>
      <c r="CV431" s="1508" t="s">
        <v>1890</v>
      </c>
      <c r="CW431" s="1508" t="s">
        <v>1890</v>
      </c>
      <c r="CX431" s="1508" t="s">
        <v>1890</v>
      </c>
      <c r="CY431" s="1508" t="s">
        <v>1890</v>
      </c>
      <c r="CZ431" s="1508" t="s">
        <v>1890</v>
      </c>
      <c r="DA431" s="1508" t="s">
        <v>1890</v>
      </c>
      <c r="DB431" s="1508" t="s">
        <v>1890</v>
      </c>
      <c r="DC431" s="1508" t="s">
        <v>1890</v>
      </c>
      <c r="DD431" s="1508" t="s">
        <v>1890</v>
      </c>
      <c r="DE431" s="1508" t="s">
        <v>1890</v>
      </c>
      <c r="DF431" s="1508" t="s">
        <v>1890</v>
      </c>
      <c r="DG431" s="1508" t="s">
        <v>1890</v>
      </c>
      <c r="DH431" s="1508" t="s">
        <v>1890</v>
      </c>
      <c r="DI431" s="1508" t="s">
        <v>1890</v>
      </c>
      <c r="DJ431" s="1508" t="s">
        <v>1890</v>
      </c>
      <c r="DK431" s="1508" t="s">
        <v>1890</v>
      </c>
      <c r="DL431" s="1508" t="s">
        <v>1890</v>
      </c>
      <c r="DM431" s="1508" t="s">
        <v>1890</v>
      </c>
      <c r="DN431" s="1508" t="s">
        <v>1890</v>
      </c>
      <c r="DO431" s="1508" t="s">
        <v>1890</v>
      </c>
      <c r="DP431" s="1508" t="s">
        <v>1890</v>
      </c>
      <c r="DQ431" s="1508" t="s">
        <v>1890</v>
      </c>
      <c r="DR431" s="1508" t="s">
        <v>1890</v>
      </c>
      <c r="DS431" s="1508" t="s">
        <v>1890</v>
      </c>
      <c r="DT431" s="1233" t="s">
        <v>1890</v>
      </c>
      <c r="DU431" s="1233" t="s">
        <v>1890</v>
      </c>
      <c r="DV431" s="1233" t="s">
        <v>1890</v>
      </c>
      <c r="DW431" s="1233" t="s">
        <v>1890</v>
      </c>
      <c r="DX431" s="1233" t="s">
        <v>1890</v>
      </c>
      <c r="DY431" s="1233" t="s">
        <v>1890</v>
      </c>
    </row>
    <row r="432" spans="2:129" x14ac:dyDescent="0.25">
      <c r="B432" s="1668"/>
      <c r="C432" s="1505" t="s">
        <v>2012</v>
      </c>
      <c r="D432" s="1439" t="s">
        <v>1744</v>
      </c>
      <c r="E432" s="1267" t="s">
        <v>813</v>
      </c>
      <c r="F432" s="1438" t="s">
        <v>1890</v>
      </c>
      <c r="G432" s="1438" t="s">
        <v>1890</v>
      </c>
      <c r="H432" s="1439" t="s">
        <v>84</v>
      </c>
      <c r="I432" s="1476" t="s">
        <v>1890</v>
      </c>
      <c r="J432" s="1477" t="s">
        <v>1890</v>
      </c>
      <c r="K432" s="1477" t="s">
        <v>1890</v>
      </c>
      <c r="L432" s="1477" t="s">
        <v>1890</v>
      </c>
      <c r="M432" s="1477" t="s">
        <v>1890</v>
      </c>
      <c r="N432" s="1509" t="s">
        <v>1890</v>
      </c>
      <c r="O432" s="1509">
        <v>9.2594319109671502E-2</v>
      </c>
      <c r="P432" s="1509">
        <v>0.27778295732901442</v>
      </c>
      <c r="Q432" s="1509">
        <v>0.46297159554835754</v>
      </c>
      <c r="R432" s="1509">
        <v>0.64816023376770038</v>
      </c>
      <c r="S432" s="1509">
        <v>0.83334887198704344</v>
      </c>
      <c r="T432" s="1509">
        <v>1.332714865269796</v>
      </c>
      <c r="U432" s="1509">
        <v>1.3198644421230821</v>
      </c>
      <c r="V432" s="1509">
        <v>1.3070140189763675</v>
      </c>
      <c r="W432" s="1509">
        <v>1.2941635958296533</v>
      </c>
      <c r="X432" s="1509">
        <v>1.2813131726829392</v>
      </c>
      <c r="Y432" s="1509">
        <v>1.2684627495362248</v>
      </c>
      <c r="Z432" s="1509">
        <v>1.2556123263895107</v>
      </c>
      <c r="AA432" s="1509">
        <v>1.2427619032427966</v>
      </c>
      <c r="AB432" s="1509">
        <v>1.2299114800960822</v>
      </c>
      <c r="AC432" s="1509">
        <v>1.2196263220718755</v>
      </c>
      <c r="AD432" s="1509">
        <v>1.2093411640476686</v>
      </c>
      <c r="AE432" s="1509">
        <v>1.1964907409009542</v>
      </c>
      <c r="AF432" s="1509">
        <v>1.1836403177542398</v>
      </c>
      <c r="AG432" s="1509">
        <v>1.1707898946075257</v>
      </c>
      <c r="AH432" s="1509">
        <v>1.1579394714608116</v>
      </c>
      <c r="AI432" s="1509">
        <v>1.1450890483140974</v>
      </c>
      <c r="AJ432" s="1509">
        <v>1.1322386251673831</v>
      </c>
      <c r="AK432" s="1509">
        <v>1.1193882020206689</v>
      </c>
      <c r="AL432" s="1509">
        <v>1.1065377788739548</v>
      </c>
      <c r="AM432" s="1509">
        <v>1.1142094767072988</v>
      </c>
      <c r="AN432" s="1509">
        <v>1.121881174540643</v>
      </c>
      <c r="AO432" s="1509">
        <v>1.1090307513939286</v>
      </c>
      <c r="AP432" s="1509">
        <v>1.0961803282472142</v>
      </c>
      <c r="AQ432" s="1509">
        <v>1.0833299051004999</v>
      </c>
      <c r="AR432" s="1509">
        <v>1.1004894269537857</v>
      </c>
      <c r="AS432" s="1509">
        <v>1.1176489488070713</v>
      </c>
      <c r="AT432" s="1509">
        <v>1.1047985256603574</v>
      </c>
      <c r="AU432" s="1509">
        <v>1.091948102513643</v>
      </c>
      <c r="AV432" s="1509">
        <v>1.0790976793669289</v>
      </c>
      <c r="AW432" s="1509">
        <v>1.0688125213427218</v>
      </c>
      <c r="AX432" s="1509">
        <v>1.058527363318515</v>
      </c>
      <c r="AY432" s="1509">
        <v>1.0456769401718007</v>
      </c>
      <c r="AZ432" s="1509">
        <v>1.0328265170250865</v>
      </c>
      <c r="BA432" s="1509">
        <v>1.0199760938783724</v>
      </c>
      <c r="BB432" s="1509">
        <v>1.007125670731658</v>
      </c>
      <c r="BC432" s="1509">
        <v>0.99427524758494379</v>
      </c>
      <c r="BD432" s="1509">
        <v>0.98142482443822943</v>
      </c>
      <c r="BE432" s="1509">
        <v>0.96857440129151529</v>
      </c>
      <c r="BF432" s="1509">
        <v>0.95572397814480126</v>
      </c>
      <c r="BG432" s="1509">
        <v>0.96339567597814524</v>
      </c>
      <c r="BH432" s="1509">
        <v>0.971067373811489</v>
      </c>
      <c r="BI432" s="1509">
        <v>0.95821695066477519</v>
      </c>
      <c r="BJ432" s="1509">
        <v>0.94536652751806072</v>
      </c>
      <c r="BK432" s="1509">
        <v>0.93251610437134647</v>
      </c>
      <c r="BL432" s="1509">
        <v>0.91966568122463233</v>
      </c>
      <c r="BM432" s="1509">
        <v>0.90681525807791796</v>
      </c>
      <c r="BN432" s="1509">
        <v>0.89396483493120382</v>
      </c>
      <c r="BO432" s="1509">
        <v>0.88111441178448957</v>
      </c>
      <c r="BP432" s="1509">
        <v>0.86826398863777532</v>
      </c>
      <c r="BQ432" s="1509">
        <v>0.88798877561356837</v>
      </c>
      <c r="BR432" s="1509">
        <v>0.90771356258936142</v>
      </c>
      <c r="BS432" s="1509">
        <v>0.89486313944264706</v>
      </c>
      <c r="BT432" s="1509">
        <v>0.88201271629593292</v>
      </c>
      <c r="BU432" s="1509">
        <v>0.86916229314921867</v>
      </c>
      <c r="BV432" s="1509">
        <v>0.85631187000250442</v>
      </c>
      <c r="BW432" s="1509">
        <v>0.84346144685579016</v>
      </c>
      <c r="BX432" s="1509">
        <v>0.83061102370907602</v>
      </c>
      <c r="BY432" s="1509">
        <v>0.81776060056236166</v>
      </c>
      <c r="BZ432" s="1509">
        <v>0.80491017741564752</v>
      </c>
      <c r="CA432" s="1509">
        <v>0.92545772124234438</v>
      </c>
      <c r="CB432" s="1509">
        <v>1.0460052650690419</v>
      </c>
      <c r="CC432" s="1509">
        <v>1.0331548419223278</v>
      </c>
      <c r="CD432" s="1509">
        <v>1.0203044187756134</v>
      </c>
      <c r="CE432" s="1509">
        <v>1.0074539956288993</v>
      </c>
      <c r="CF432" s="1509">
        <v>0.99460357248218501</v>
      </c>
      <c r="CG432" s="1509">
        <v>0.98175314933547086</v>
      </c>
      <c r="CH432" s="1509">
        <v>0.96890272618875661</v>
      </c>
      <c r="CI432" s="1509">
        <v>0.95605230304204225</v>
      </c>
      <c r="CJ432" s="1509">
        <v>0.94320187989532811</v>
      </c>
      <c r="CK432" s="1509">
        <v>0.93291672187112118</v>
      </c>
      <c r="CL432" s="1509">
        <v>0.92263156384691425</v>
      </c>
      <c r="CM432" s="1509">
        <v>0.90978114070020011</v>
      </c>
      <c r="CN432" s="1509">
        <v>0.89693071755348575</v>
      </c>
      <c r="CO432" s="1509">
        <v>0.88408029440677138</v>
      </c>
      <c r="CP432" s="1510">
        <v>0.90123981626005734</v>
      </c>
      <c r="CQ432" s="1508" t="s">
        <v>1890</v>
      </c>
      <c r="CR432" s="1508" t="s">
        <v>1890</v>
      </c>
      <c r="CS432" s="1508" t="s">
        <v>1890</v>
      </c>
      <c r="CT432" s="1508" t="s">
        <v>1890</v>
      </c>
      <c r="CU432" s="1508" t="s">
        <v>1890</v>
      </c>
      <c r="CV432" s="1508" t="s">
        <v>1890</v>
      </c>
      <c r="CW432" s="1508" t="s">
        <v>1890</v>
      </c>
      <c r="CX432" s="1508" t="s">
        <v>1890</v>
      </c>
      <c r="CY432" s="1508" t="s">
        <v>1890</v>
      </c>
      <c r="CZ432" s="1508" t="s">
        <v>1890</v>
      </c>
      <c r="DA432" s="1508" t="s">
        <v>1890</v>
      </c>
      <c r="DB432" s="1508" t="s">
        <v>1890</v>
      </c>
      <c r="DC432" s="1508" t="s">
        <v>1890</v>
      </c>
      <c r="DD432" s="1508" t="s">
        <v>1890</v>
      </c>
      <c r="DE432" s="1508" t="s">
        <v>1890</v>
      </c>
      <c r="DF432" s="1508" t="s">
        <v>1890</v>
      </c>
      <c r="DG432" s="1508" t="s">
        <v>1890</v>
      </c>
      <c r="DH432" s="1508" t="s">
        <v>1890</v>
      </c>
      <c r="DI432" s="1508" t="s">
        <v>1890</v>
      </c>
      <c r="DJ432" s="1508" t="s">
        <v>1890</v>
      </c>
      <c r="DK432" s="1508" t="s">
        <v>1890</v>
      </c>
      <c r="DL432" s="1508" t="s">
        <v>1890</v>
      </c>
      <c r="DM432" s="1508" t="s">
        <v>1890</v>
      </c>
      <c r="DN432" s="1508" t="s">
        <v>1890</v>
      </c>
      <c r="DO432" s="1508" t="s">
        <v>1890</v>
      </c>
      <c r="DP432" s="1508" t="s">
        <v>1890</v>
      </c>
      <c r="DQ432" s="1508" t="s">
        <v>1890</v>
      </c>
      <c r="DR432" s="1508" t="s">
        <v>1890</v>
      </c>
      <c r="DS432" s="1508" t="s">
        <v>1890</v>
      </c>
      <c r="DT432" s="1233" t="s">
        <v>1890</v>
      </c>
      <c r="DU432" s="1233" t="s">
        <v>1890</v>
      </c>
      <c r="DV432" s="1233" t="s">
        <v>1890</v>
      </c>
      <c r="DW432" s="1233" t="s">
        <v>1890</v>
      </c>
      <c r="DX432" s="1233" t="s">
        <v>1890</v>
      </c>
      <c r="DY432" s="1233" t="s">
        <v>1890</v>
      </c>
    </row>
    <row r="433" spans="2:129" x14ac:dyDescent="0.25">
      <c r="B433" s="1668"/>
      <c r="C433" s="1505" t="s">
        <v>2012</v>
      </c>
      <c r="D433" s="1439" t="s">
        <v>1744</v>
      </c>
      <c r="E433" s="1267" t="s">
        <v>831</v>
      </c>
      <c r="F433" s="1438" t="s">
        <v>1890</v>
      </c>
      <c r="G433" s="1438" t="s">
        <v>1890</v>
      </c>
      <c r="H433" s="1439" t="s">
        <v>84</v>
      </c>
      <c r="I433" s="1476" t="s">
        <v>1890</v>
      </c>
      <c r="J433" s="1477" t="s">
        <v>1890</v>
      </c>
      <c r="K433" s="1477" t="s">
        <v>1890</v>
      </c>
      <c r="L433" s="1477" t="s">
        <v>1890</v>
      </c>
      <c r="M433" s="1477" t="s">
        <v>1890</v>
      </c>
      <c r="N433" s="1509" t="s">
        <v>1890</v>
      </c>
      <c r="O433" s="1509">
        <v>3.5000000000000003E-2</v>
      </c>
      <c r="P433" s="1509">
        <v>3.5000000000000003E-2</v>
      </c>
      <c r="Q433" s="1509">
        <v>3.5000000000000003E-2</v>
      </c>
      <c r="R433" s="1509">
        <v>3.5000000000000003E-2</v>
      </c>
      <c r="S433" s="1509">
        <v>3.5000000000000003E-2</v>
      </c>
      <c r="T433" s="1509">
        <v>3.5000000000000003E-2</v>
      </c>
      <c r="U433" s="1509">
        <v>3.5000000000000003E-2</v>
      </c>
      <c r="V433" s="1509">
        <v>3.5000000000000003E-2</v>
      </c>
      <c r="W433" s="1509">
        <v>3.5000000000000003E-2</v>
      </c>
      <c r="X433" s="1509">
        <v>3.5000000000000003E-2</v>
      </c>
      <c r="Y433" s="1509">
        <v>3.5000000000000003E-2</v>
      </c>
      <c r="Z433" s="1509">
        <v>3.5000000000000003E-2</v>
      </c>
      <c r="AA433" s="1509">
        <v>3.5000000000000003E-2</v>
      </c>
      <c r="AB433" s="1509">
        <v>3.5000000000000003E-2</v>
      </c>
      <c r="AC433" s="1509">
        <v>3.5000000000000003E-2</v>
      </c>
      <c r="AD433" s="1509">
        <v>3.5000000000000003E-2</v>
      </c>
      <c r="AE433" s="1509">
        <v>3.5000000000000003E-2</v>
      </c>
      <c r="AF433" s="1509">
        <v>3.5000000000000003E-2</v>
      </c>
      <c r="AG433" s="1509">
        <v>3.5000000000000003E-2</v>
      </c>
      <c r="AH433" s="1509">
        <v>3.5000000000000003E-2</v>
      </c>
      <c r="AI433" s="1509">
        <v>3.5000000000000003E-2</v>
      </c>
      <c r="AJ433" s="1509">
        <v>3.5000000000000003E-2</v>
      </c>
      <c r="AK433" s="1509">
        <v>3.5000000000000003E-2</v>
      </c>
      <c r="AL433" s="1509">
        <v>3.5000000000000003E-2</v>
      </c>
      <c r="AM433" s="1509">
        <v>3.5000000000000003E-2</v>
      </c>
      <c r="AN433" s="1509">
        <v>3.5000000000000003E-2</v>
      </c>
      <c r="AO433" s="1509">
        <v>3.5000000000000003E-2</v>
      </c>
      <c r="AP433" s="1509">
        <v>3.5000000000000003E-2</v>
      </c>
      <c r="AQ433" s="1509">
        <v>3.5000000000000003E-2</v>
      </c>
      <c r="AR433" s="1509">
        <v>3.5000000000000003E-2</v>
      </c>
      <c r="AS433" s="1509">
        <v>0.03</v>
      </c>
      <c r="AT433" s="1509">
        <v>0.03</v>
      </c>
      <c r="AU433" s="1509">
        <v>0.03</v>
      </c>
      <c r="AV433" s="1509">
        <v>0.03</v>
      </c>
      <c r="AW433" s="1509">
        <v>0.03</v>
      </c>
      <c r="AX433" s="1509">
        <v>0.03</v>
      </c>
      <c r="AY433" s="1509">
        <v>0.03</v>
      </c>
      <c r="AZ433" s="1509">
        <v>0.03</v>
      </c>
      <c r="BA433" s="1509">
        <v>0.03</v>
      </c>
      <c r="BB433" s="1509">
        <v>0.03</v>
      </c>
      <c r="BC433" s="1509">
        <v>0.03</v>
      </c>
      <c r="BD433" s="1509">
        <v>0.03</v>
      </c>
      <c r="BE433" s="1509">
        <v>0.03</v>
      </c>
      <c r="BF433" s="1509">
        <v>0.03</v>
      </c>
      <c r="BG433" s="1509">
        <v>0.03</v>
      </c>
      <c r="BH433" s="1509">
        <v>0.03</v>
      </c>
      <c r="BI433" s="1509">
        <v>0.03</v>
      </c>
      <c r="BJ433" s="1509">
        <v>0.03</v>
      </c>
      <c r="BK433" s="1509">
        <v>0.03</v>
      </c>
      <c r="BL433" s="1509">
        <v>0.03</v>
      </c>
      <c r="BM433" s="1509">
        <v>0.03</v>
      </c>
      <c r="BN433" s="1509">
        <v>0.03</v>
      </c>
      <c r="BO433" s="1509">
        <v>0.03</v>
      </c>
      <c r="BP433" s="1509">
        <v>0.03</v>
      </c>
      <c r="BQ433" s="1509">
        <v>0.03</v>
      </c>
      <c r="BR433" s="1509">
        <v>0.03</v>
      </c>
      <c r="BS433" s="1509">
        <v>0.03</v>
      </c>
      <c r="BT433" s="1509">
        <v>0.03</v>
      </c>
      <c r="BU433" s="1509">
        <v>0.03</v>
      </c>
      <c r="BV433" s="1509">
        <v>0.03</v>
      </c>
      <c r="BW433" s="1509">
        <v>0.03</v>
      </c>
      <c r="BX433" s="1509">
        <v>0.03</v>
      </c>
      <c r="BY433" s="1509">
        <v>0.03</v>
      </c>
      <c r="BZ433" s="1509">
        <v>0.03</v>
      </c>
      <c r="CA433" s="1509">
        <v>0.03</v>
      </c>
      <c r="CB433" s="1509">
        <v>0.03</v>
      </c>
      <c r="CC433" s="1509">
        <v>0.03</v>
      </c>
      <c r="CD433" s="1509">
        <v>0.03</v>
      </c>
      <c r="CE433" s="1509">
        <v>0.03</v>
      </c>
      <c r="CF433" s="1509">
        <v>0.03</v>
      </c>
      <c r="CG433" s="1509">
        <v>0.03</v>
      </c>
      <c r="CH433" s="1509">
        <v>0.03</v>
      </c>
      <c r="CI433" s="1509">
        <v>0.03</v>
      </c>
      <c r="CJ433" s="1509">
        <v>0.03</v>
      </c>
      <c r="CK433" s="1509">
        <v>0.03</v>
      </c>
      <c r="CL433" s="1509">
        <v>2.5000000000000001E-2</v>
      </c>
      <c r="CM433" s="1509">
        <v>2.5000000000000001E-2</v>
      </c>
      <c r="CN433" s="1509">
        <v>2.5000000000000001E-2</v>
      </c>
      <c r="CO433" s="1509">
        <v>2.5000000000000001E-2</v>
      </c>
      <c r="CP433" s="1510">
        <v>2.5000000000000001E-2</v>
      </c>
      <c r="CQ433" s="1508" t="s">
        <v>1890</v>
      </c>
      <c r="CR433" s="1508" t="s">
        <v>1890</v>
      </c>
      <c r="CS433" s="1508" t="s">
        <v>1890</v>
      </c>
      <c r="CT433" s="1508" t="s">
        <v>1890</v>
      </c>
      <c r="CU433" s="1508" t="s">
        <v>1890</v>
      </c>
      <c r="CV433" s="1508" t="s">
        <v>1890</v>
      </c>
      <c r="CW433" s="1508" t="s">
        <v>1890</v>
      </c>
      <c r="CX433" s="1508" t="s">
        <v>1890</v>
      </c>
      <c r="CY433" s="1508" t="s">
        <v>1890</v>
      </c>
      <c r="CZ433" s="1508" t="s">
        <v>1890</v>
      </c>
      <c r="DA433" s="1508" t="s">
        <v>1890</v>
      </c>
      <c r="DB433" s="1508" t="s">
        <v>1890</v>
      </c>
      <c r="DC433" s="1508" t="s">
        <v>1890</v>
      </c>
      <c r="DD433" s="1508" t="s">
        <v>1890</v>
      </c>
      <c r="DE433" s="1508" t="s">
        <v>1890</v>
      </c>
      <c r="DF433" s="1508" t="s">
        <v>1890</v>
      </c>
      <c r="DG433" s="1508" t="s">
        <v>1890</v>
      </c>
      <c r="DH433" s="1508" t="s">
        <v>1890</v>
      </c>
      <c r="DI433" s="1508" t="s">
        <v>1890</v>
      </c>
      <c r="DJ433" s="1508" t="s">
        <v>1890</v>
      </c>
      <c r="DK433" s="1508" t="s">
        <v>1890</v>
      </c>
      <c r="DL433" s="1508" t="s">
        <v>1890</v>
      </c>
      <c r="DM433" s="1508" t="s">
        <v>1890</v>
      </c>
      <c r="DN433" s="1508" t="s">
        <v>1890</v>
      </c>
      <c r="DO433" s="1508" t="s">
        <v>1890</v>
      </c>
      <c r="DP433" s="1508" t="s">
        <v>1890</v>
      </c>
      <c r="DQ433" s="1508" t="s">
        <v>1890</v>
      </c>
      <c r="DR433" s="1508" t="s">
        <v>1890</v>
      </c>
      <c r="DS433" s="1508" t="s">
        <v>1890</v>
      </c>
      <c r="DT433" s="1233" t="s">
        <v>1890</v>
      </c>
      <c r="DU433" s="1233" t="s">
        <v>1890</v>
      </c>
      <c r="DV433" s="1233" t="s">
        <v>1890</v>
      </c>
      <c r="DW433" s="1233" t="s">
        <v>1890</v>
      </c>
      <c r="DX433" s="1233" t="s">
        <v>1890</v>
      </c>
      <c r="DY433" s="1233" t="s">
        <v>1890</v>
      </c>
    </row>
    <row r="434" spans="2:129" x14ac:dyDescent="0.25">
      <c r="B434" s="1668"/>
      <c r="C434" s="1505" t="s">
        <v>2012</v>
      </c>
      <c r="D434" s="1439" t="s">
        <v>1744</v>
      </c>
      <c r="E434" s="1267" t="s">
        <v>814</v>
      </c>
      <c r="F434" s="1438" t="s">
        <v>1890</v>
      </c>
      <c r="G434" s="1438" t="s">
        <v>1890</v>
      </c>
      <c r="H434" s="1439" t="s">
        <v>84</v>
      </c>
      <c r="I434" s="1476" t="s">
        <v>1890</v>
      </c>
      <c r="J434" s="1477" t="s">
        <v>1890</v>
      </c>
      <c r="K434" s="1477" t="s">
        <v>1890</v>
      </c>
      <c r="L434" s="1477" t="s">
        <v>1890</v>
      </c>
      <c r="M434" s="1477" t="s">
        <v>1890</v>
      </c>
      <c r="N434" s="1509" t="s">
        <v>1890</v>
      </c>
      <c r="O434" s="1509">
        <v>0.96618357487922713</v>
      </c>
      <c r="P434" s="1509">
        <v>0.93351070036640305</v>
      </c>
      <c r="Q434" s="1509">
        <v>0.90194270566802237</v>
      </c>
      <c r="R434" s="1509">
        <v>0.87144222769857238</v>
      </c>
      <c r="S434" s="1509">
        <v>0.84197316685852408</v>
      </c>
      <c r="T434" s="1509">
        <v>0.81350064430775282</v>
      </c>
      <c r="U434" s="1509">
        <v>0.78599096068381924</v>
      </c>
      <c r="V434" s="1509">
        <v>0.75941155621625056</v>
      </c>
      <c r="W434" s="1509">
        <v>0.73373097218961414</v>
      </c>
      <c r="X434" s="1509">
        <v>0.70891881370977217</v>
      </c>
      <c r="Y434" s="1509">
        <v>0.68494571372924851</v>
      </c>
      <c r="Z434" s="1509">
        <v>0.66178329828912907</v>
      </c>
      <c r="AA434" s="1509">
        <v>0.63940415293635666</v>
      </c>
      <c r="AB434" s="1509">
        <v>0.61778179027667313</v>
      </c>
      <c r="AC434" s="1509">
        <v>0.59689061862480497</v>
      </c>
      <c r="AD434" s="1509">
        <v>0.57670591171478747</v>
      </c>
      <c r="AE434" s="1509">
        <v>0.55720377943457733</v>
      </c>
      <c r="AF434" s="1509">
        <v>0.53836113955031628</v>
      </c>
      <c r="AG434" s="1509">
        <v>0.520155690386779</v>
      </c>
      <c r="AH434" s="1509">
        <v>0.50256588443167061</v>
      </c>
      <c r="AI434" s="1509">
        <v>0.48557090283253201</v>
      </c>
      <c r="AJ434" s="1509">
        <v>0.46915063075606961</v>
      </c>
      <c r="AK434" s="1509">
        <v>0.45328563358074364</v>
      </c>
      <c r="AL434" s="1509">
        <v>0.43795713389443836</v>
      </c>
      <c r="AM434" s="1509">
        <v>0.42314698926998878</v>
      </c>
      <c r="AN434" s="1509">
        <v>0.40883767079225974</v>
      </c>
      <c r="AO434" s="1509">
        <v>0.39501224231136212</v>
      </c>
      <c r="AP434" s="1509">
        <v>0.38165434039745133</v>
      </c>
      <c r="AQ434" s="1509">
        <v>0.36874815497338298</v>
      </c>
      <c r="AR434" s="1509">
        <v>0.35627841060230242</v>
      </c>
      <c r="AS434" s="1509">
        <v>0.3459013695167984</v>
      </c>
      <c r="AT434" s="1509">
        <v>0.33582657234640623</v>
      </c>
      <c r="AU434" s="1509">
        <v>0.32604521587029728</v>
      </c>
      <c r="AV434" s="1509">
        <v>0.31654875327213333</v>
      </c>
      <c r="AW434" s="1509">
        <v>0.30732888667197411</v>
      </c>
      <c r="AX434" s="1509">
        <v>0.29837755987570302</v>
      </c>
      <c r="AY434" s="1509">
        <v>0.28968695133563405</v>
      </c>
      <c r="AZ434" s="1509">
        <v>0.28124946731614947</v>
      </c>
      <c r="BA434" s="1509">
        <v>0.27305773525839755</v>
      </c>
      <c r="BB434" s="1509">
        <v>0.26510459733825009</v>
      </c>
      <c r="BC434" s="1509">
        <v>0.25738310421189325</v>
      </c>
      <c r="BD434" s="1509">
        <v>0.24988650894358566</v>
      </c>
      <c r="BE434" s="1509">
        <v>0.24260826111027742</v>
      </c>
      <c r="BF434" s="1509">
        <v>0.23554200107793916</v>
      </c>
      <c r="BG434" s="1509">
        <v>0.22868155444460117</v>
      </c>
      <c r="BH434" s="1509">
        <v>0.22202092664524387</v>
      </c>
      <c r="BI434" s="1509">
        <v>0.215554297713829</v>
      </c>
      <c r="BJ434" s="1509">
        <v>0.20927601719789227</v>
      </c>
      <c r="BK434" s="1509">
        <v>0.20318059922125464</v>
      </c>
      <c r="BL434" s="1509">
        <v>0.19726271769053846</v>
      </c>
      <c r="BM434" s="1509">
        <v>0.19151720164129948</v>
      </c>
      <c r="BN434" s="1509">
        <v>0.18593903071970824</v>
      </c>
      <c r="BO434" s="1509">
        <v>0.18052333079583327</v>
      </c>
      <c r="BP434" s="1509">
        <v>0.17526536970469248</v>
      </c>
      <c r="BQ434" s="1509">
        <v>0.17016055311135189</v>
      </c>
      <c r="BR434" s="1509">
        <v>0.16520442049645817</v>
      </c>
      <c r="BS434" s="1509">
        <v>0.16039264125869726</v>
      </c>
      <c r="BT434" s="1509">
        <v>0.15572101093077401</v>
      </c>
      <c r="BU434" s="1509">
        <v>0.15118544750560586</v>
      </c>
      <c r="BV434" s="1509">
        <v>0.14678198786952024</v>
      </c>
      <c r="BW434" s="1509">
        <v>0.14250678433934003</v>
      </c>
      <c r="BX434" s="1509">
        <v>0.13835610130033013</v>
      </c>
      <c r="BY434" s="1509">
        <v>0.13432631194206807</v>
      </c>
      <c r="BZ434" s="1509">
        <v>0.13041389508938647</v>
      </c>
      <c r="CA434" s="1509">
        <v>0.12661543212561796</v>
      </c>
      <c r="CB434" s="1509">
        <v>0.12292760400545433</v>
      </c>
      <c r="CC434" s="1509">
        <v>0.11934718835481004</v>
      </c>
      <c r="CD434" s="1509">
        <v>0.11587105665515537</v>
      </c>
      <c r="CE434" s="1509">
        <v>0.11249617150985959</v>
      </c>
      <c r="CF434" s="1509">
        <v>0.10921958399015494</v>
      </c>
      <c r="CG434" s="1509">
        <v>0.10603843105840287</v>
      </c>
      <c r="CH434" s="1509">
        <v>0.10294993306641054</v>
      </c>
      <c r="CI434" s="1509">
        <v>9.9951391326612168E-2</v>
      </c>
      <c r="CJ434" s="1509">
        <v>9.7040185753992411E-2</v>
      </c>
      <c r="CK434" s="1509">
        <v>9.4213772576691654E-2</v>
      </c>
      <c r="CL434" s="1509">
        <v>9.1915875684577236E-2</v>
      </c>
      <c r="CM434" s="1509">
        <v>8.9674025058124135E-2</v>
      </c>
      <c r="CN434" s="1509">
        <v>8.7486853715243049E-2</v>
      </c>
      <c r="CO434" s="1509">
        <v>8.5353028014871282E-2</v>
      </c>
      <c r="CP434" s="1510">
        <v>8.3271246843776875E-2</v>
      </c>
      <c r="CQ434" s="1508" t="s">
        <v>1890</v>
      </c>
      <c r="CR434" s="1508" t="s">
        <v>1890</v>
      </c>
      <c r="CS434" s="1508" t="s">
        <v>1890</v>
      </c>
      <c r="CT434" s="1508" t="s">
        <v>1890</v>
      </c>
      <c r="CU434" s="1508" t="s">
        <v>1890</v>
      </c>
      <c r="CV434" s="1508" t="s">
        <v>1890</v>
      </c>
      <c r="CW434" s="1508" t="s">
        <v>1890</v>
      </c>
      <c r="CX434" s="1508" t="s">
        <v>1890</v>
      </c>
      <c r="CY434" s="1508" t="s">
        <v>1890</v>
      </c>
      <c r="CZ434" s="1508" t="s">
        <v>1890</v>
      </c>
      <c r="DA434" s="1508" t="s">
        <v>1890</v>
      </c>
      <c r="DB434" s="1508" t="s">
        <v>1890</v>
      </c>
      <c r="DC434" s="1508" t="s">
        <v>1890</v>
      </c>
      <c r="DD434" s="1508" t="s">
        <v>1890</v>
      </c>
      <c r="DE434" s="1508" t="s">
        <v>1890</v>
      </c>
      <c r="DF434" s="1508" t="s">
        <v>1890</v>
      </c>
      <c r="DG434" s="1508" t="s">
        <v>1890</v>
      </c>
      <c r="DH434" s="1508" t="s">
        <v>1890</v>
      </c>
      <c r="DI434" s="1508" t="s">
        <v>1890</v>
      </c>
      <c r="DJ434" s="1508" t="s">
        <v>1890</v>
      </c>
      <c r="DK434" s="1508" t="s">
        <v>1890</v>
      </c>
      <c r="DL434" s="1508" t="s">
        <v>1890</v>
      </c>
      <c r="DM434" s="1508" t="s">
        <v>1890</v>
      </c>
      <c r="DN434" s="1508" t="s">
        <v>1890</v>
      </c>
      <c r="DO434" s="1508" t="s">
        <v>1890</v>
      </c>
      <c r="DP434" s="1508" t="s">
        <v>1890</v>
      </c>
      <c r="DQ434" s="1508" t="s">
        <v>1890</v>
      </c>
      <c r="DR434" s="1508" t="s">
        <v>1890</v>
      </c>
      <c r="DS434" s="1508" t="s">
        <v>1890</v>
      </c>
      <c r="DT434" s="1233" t="s">
        <v>1890</v>
      </c>
      <c r="DU434" s="1233" t="s">
        <v>1890</v>
      </c>
      <c r="DV434" s="1233" t="s">
        <v>1890</v>
      </c>
      <c r="DW434" s="1233" t="s">
        <v>1890</v>
      </c>
      <c r="DX434" s="1233" t="s">
        <v>1890</v>
      </c>
      <c r="DY434" s="1233" t="s">
        <v>1890</v>
      </c>
    </row>
    <row r="435" spans="2:129" x14ac:dyDescent="0.25">
      <c r="B435" s="1668"/>
      <c r="C435" s="1505" t="s">
        <v>2012</v>
      </c>
      <c r="D435" s="1439" t="s">
        <v>1744</v>
      </c>
      <c r="E435" s="1267" t="s">
        <v>815</v>
      </c>
      <c r="F435" s="1438" t="s">
        <v>816</v>
      </c>
      <c r="G435" s="1438" t="s">
        <v>1890</v>
      </c>
      <c r="H435" s="1439" t="s">
        <v>817</v>
      </c>
      <c r="I435" s="1476" t="s">
        <v>1890</v>
      </c>
      <c r="J435" s="1477" t="s">
        <v>1890</v>
      </c>
      <c r="K435" s="1477" t="s">
        <v>1890</v>
      </c>
      <c r="L435" s="1477" t="s">
        <v>1890</v>
      </c>
      <c r="M435" s="1477" t="s">
        <v>1890</v>
      </c>
      <c r="N435" s="1509" t="s">
        <v>1890</v>
      </c>
      <c r="O435" s="1509">
        <v>0.83176495979146192</v>
      </c>
      <c r="P435" s="1509">
        <v>0.83176495979146192</v>
      </c>
      <c r="Q435" s="1509">
        <v>0.83176495979146192</v>
      </c>
      <c r="R435" s="1509">
        <v>0.83176495979146192</v>
      </c>
      <c r="S435" s="1509">
        <v>0.83176495979146192</v>
      </c>
      <c r="T435" s="1509" t="s">
        <v>1890</v>
      </c>
      <c r="U435" s="1509" t="s">
        <v>1890</v>
      </c>
      <c r="V435" s="1509" t="s">
        <v>1890</v>
      </c>
      <c r="W435" s="1509" t="s">
        <v>1890</v>
      </c>
      <c r="X435" s="1509" t="s">
        <v>1890</v>
      </c>
      <c r="Y435" s="1509" t="s">
        <v>1890</v>
      </c>
      <c r="Z435" s="1509" t="s">
        <v>1890</v>
      </c>
      <c r="AA435" s="1509" t="s">
        <v>1890</v>
      </c>
      <c r="AB435" s="1509" t="s">
        <v>1890</v>
      </c>
      <c r="AC435" s="1509" t="s">
        <v>1890</v>
      </c>
      <c r="AD435" s="1509" t="s">
        <v>1890</v>
      </c>
      <c r="AE435" s="1509" t="s">
        <v>1890</v>
      </c>
      <c r="AF435" s="1509" t="s">
        <v>1890</v>
      </c>
      <c r="AG435" s="1509" t="s">
        <v>1890</v>
      </c>
      <c r="AH435" s="1509" t="s">
        <v>1890</v>
      </c>
      <c r="AI435" s="1509" t="s">
        <v>1890</v>
      </c>
      <c r="AJ435" s="1509" t="s">
        <v>1890</v>
      </c>
      <c r="AK435" s="1509" t="s">
        <v>1890</v>
      </c>
      <c r="AL435" s="1509" t="s">
        <v>1890</v>
      </c>
      <c r="AM435" s="1509" t="s">
        <v>1890</v>
      </c>
      <c r="AN435" s="1509" t="s">
        <v>1890</v>
      </c>
      <c r="AO435" s="1509" t="s">
        <v>1890</v>
      </c>
      <c r="AP435" s="1509" t="s">
        <v>1890</v>
      </c>
      <c r="AQ435" s="1509" t="s">
        <v>1890</v>
      </c>
      <c r="AR435" s="1509" t="s">
        <v>1890</v>
      </c>
      <c r="AS435" s="1509" t="s">
        <v>1890</v>
      </c>
      <c r="AT435" s="1509" t="s">
        <v>1890</v>
      </c>
      <c r="AU435" s="1509" t="s">
        <v>1890</v>
      </c>
      <c r="AV435" s="1509" t="s">
        <v>1890</v>
      </c>
      <c r="AW435" s="1509" t="s">
        <v>1890</v>
      </c>
      <c r="AX435" s="1509" t="s">
        <v>1890</v>
      </c>
      <c r="AY435" s="1509" t="s">
        <v>1890</v>
      </c>
      <c r="AZ435" s="1509" t="s">
        <v>1890</v>
      </c>
      <c r="BA435" s="1509" t="s">
        <v>1890</v>
      </c>
      <c r="BB435" s="1509" t="s">
        <v>1890</v>
      </c>
      <c r="BC435" s="1509" t="s">
        <v>1890</v>
      </c>
      <c r="BD435" s="1509" t="s">
        <v>1890</v>
      </c>
      <c r="BE435" s="1509" t="s">
        <v>1890</v>
      </c>
      <c r="BF435" s="1509" t="s">
        <v>1890</v>
      </c>
      <c r="BG435" s="1509" t="s">
        <v>1890</v>
      </c>
      <c r="BH435" s="1509" t="s">
        <v>1890</v>
      </c>
      <c r="BI435" s="1509" t="s">
        <v>1890</v>
      </c>
      <c r="BJ435" s="1509" t="s">
        <v>1890</v>
      </c>
      <c r="BK435" s="1509" t="s">
        <v>1890</v>
      </c>
      <c r="BL435" s="1509" t="s">
        <v>1890</v>
      </c>
      <c r="BM435" s="1509" t="s">
        <v>1890</v>
      </c>
      <c r="BN435" s="1509" t="s">
        <v>1890</v>
      </c>
      <c r="BO435" s="1509" t="s">
        <v>1890</v>
      </c>
      <c r="BP435" s="1509" t="s">
        <v>1890</v>
      </c>
      <c r="BQ435" s="1509" t="s">
        <v>1890</v>
      </c>
      <c r="BR435" s="1509" t="s">
        <v>1890</v>
      </c>
      <c r="BS435" s="1509" t="s">
        <v>1890</v>
      </c>
      <c r="BT435" s="1509" t="s">
        <v>1890</v>
      </c>
      <c r="BU435" s="1509" t="s">
        <v>1890</v>
      </c>
      <c r="BV435" s="1509" t="s">
        <v>1890</v>
      </c>
      <c r="BW435" s="1509" t="s">
        <v>1890</v>
      </c>
      <c r="BX435" s="1509" t="s">
        <v>1890</v>
      </c>
      <c r="BY435" s="1509" t="s">
        <v>1890</v>
      </c>
      <c r="BZ435" s="1509" t="s">
        <v>1890</v>
      </c>
      <c r="CA435" s="1509" t="s">
        <v>1890</v>
      </c>
      <c r="CB435" s="1509" t="s">
        <v>1890</v>
      </c>
      <c r="CC435" s="1509" t="s">
        <v>1890</v>
      </c>
      <c r="CD435" s="1509" t="s">
        <v>1890</v>
      </c>
      <c r="CE435" s="1509" t="s">
        <v>1890</v>
      </c>
      <c r="CF435" s="1509" t="s">
        <v>1890</v>
      </c>
      <c r="CG435" s="1509" t="s">
        <v>1890</v>
      </c>
      <c r="CH435" s="1509" t="s">
        <v>1890</v>
      </c>
      <c r="CI435" s="1509" t="s">
        <v>1890</v>
      </c>
      <c r="CJ435" s="1509" t="s">
        <v>1890</v>
      </c>
      <c r="CK435" s="1509" t="s">
        <v>1890</v>
      </c>
      <c r="CL435" s="1509" t="s">
        <v>1890</v>
      </c>
      <c r="CM435" s="1509" t="s">
        <v>1890</v>
      </c>
      <c r="CN435" s="1509" t="s">
        <v>1890</v>
      </c>
      <c r="CO435" s="1509" t="s">
        <v>1890</v>
      </c>
      <c r="CP435" s="1510" t="s">
        <v>1890</v>
      </c>
      <c r="CQ435" s="1508" t="s">
        <v>1890</v>
      </c>
      <c r="CR435" s="1508" t="s">
        <v>1890</v>
      </c>
      <c r="CS435" s="1508" t="s">
        <v>1890</v>
      </c>
      <c r="CT435" s="1508" t="s">
        <v>1890</v>
      </c>
      <c r="CU435" s="1508" t="s">
        <v>1890</v>
      </c>
      <c r="CV435" s="1508" t="s">
        <v>1890</v>
      </c>
      <c r="CW435" s="1508" t="s">
        <v>1890</v>
      </c>
      <c r="CX435" s="1508" t="s">
        <v>1890</v>
      </c>
      <c r="CY435" s="1508" t="s">
        <v>1890</v>
      </c>
      <c r="CZ435" s="1508" t="s">
        <v>1890</v>
      </c>
      <c r="DA435" s="1508" t="s">
        <v>1890</v>
      </c>
      <c r="DB435" s="1508" t="s">
        <v>1890</v>
      </c>
      <c r="DC435" s="1508" t="s">
        <v>1890</v>
      </c>
      <c r="DD435" s="1508" t="s">
        <v>1890</v>
      </c>
      <c r="DE435" s="1508" t="s">
        <v>1890</v>
      </c>
      <c r="DF435" s="1508" t="s">
        <v>1890</v>
      </c>
      <c r="DG435" s="1508" t="s">
        <v>1890</v>
      </c>
      <c r="DH435" s="1508" t="s">
        <v>1890</v>
      </c>
      <c r="DI435" s="1508" t="s">
        <v>1890</v>
      </c>
      <c r="DJ435" s="1508" t="s">
        <v>1890</v>
      </c>
      <c r="DK435" s="1508" t="s">
        <v>1890</v>
      </c>
      <c r="DL435" s="1508" t="s">
        <v>1890</v>
      </c>
      <c r="DM435" s="1508" t="s">
        <v>1890</v>
      </c>
      <c r="DN435" s="1508" t="s">
        <v>1890</v>
      </c>
      <c r="DO435" s="1508" t="s">
        <v>1890</v>
      </c>
      <c r="DP435" s="1508" t="s">
        <v>1890</v>
      </c>
      <c r="DQ435" s="1508" t="s">
        <v>1890</v>
      </c>
      <c r="DR435" s="1508" t="s">
        <v>1890</v>
      </c>
      <c r="DS435" s="1508" t="s">
        <v>1890</v>
      </c>
      <c r="DT435" s="1233" t="s">
        <v>1890</v>
      </c>
      <c r="DU435" s="1233" t="s">
        <v>1890</v>
      </c>
      <c r="DV435" s="1233" t="s">
        <v>1890</v>
      </c>
      <c r="DW435" s="1233" t="s">
        <v>1890</v>
      </c>
      <c r="DX435" s="1233" t="s">
        <v>1890</v>
      </c>
      <c r="DY435" s="1233" t="s">
        <v>1890</v>
      </c>
    </row>
    <row r="436" spans="2:129" x14ac:dyDescent="0.25">
      <c r="B436" s="1668"/>
      <c r="C436" s="1505" t="s">
        <v>2012</v>
      </c>
      <c r="D436" s="1439" t="s">
        <v>1744</v>
      </c>
      <c r="E436" s="1267" t="s">
        <v>815</v>
      </c>
      <c r="F436" s="1438" t="s">
        <v>818</v>
      </c>
      <c r="G436" s="1438" t="s">
        <v>1890</v>
      </c>
      <c r="H436" s="1439" t="s">
        <v>817</v>
      </c>
      <c r="I436" s="1476" t="s">
        <v>1890</v>
      </c>
      <c r="J436" s="1477" t="s">
        <v>1890</v>
      </c>
      <c r="K436" s="1477" t="s">
        <v>1890</v>
      </c>
      <c r="L436" s="1477" t="s">
        <v>1890</v>
      </c>
      <c r="M436" s="1477" t="s">
        <v>1890</v>
      </c>
      <c r="N436" s="1509" t="s">
        <v>1890</v>
      </c>
      <c r="O436" s="1509">
        <v>1.201468326239018</v>
      </c>
      <c r="P436" s="1509">
        <v>1.201468326239018</v>
      </c>
      <c r="Q436" s="1509">
        <v>1.201468326239018</v>
      </c>
      <c r="R436" s="1509">
        <v>1.201468326239018</v>
      </c>
      <c r="S436" s="1509">
        <v>1.201468326239018</v>
      </c>
      <c r="T436" s="1509" t="s">
        <v>1890</v>
      </c>
      <c r="U436" s="1509" t="s">
        <v>1890</v>
      </c>
      <c r="V436" s="1509" t="s">
        <v>1890</v>
      </c>
      <c r="W436" s="1509" t="s">
        <v>1890</v>
      </c>
      <c r="X436" s="1509" t="s">
        <v>1890</v>
      </c>
      <c r="Y436" s="1509" t="s">
        <v>1890</v>
      </c>
      <c r="Z436" s="1509" t="s">
        <v>1890</v>
      </c>
      <c r="AA436" s="1509" t="s">
        <v>1890</v>
      </c>
      <c r="AB436" s="1509" t="s">
        <v>1890</v>
      </c>
      <c r="AC436" s="1509">
        <v>4.006813814974932E-2</v>
      </c>
      <c r="AD436" s="1509" t="s">
        <v>1890</v>
      </c>
      <c r="AE436" s="1509" t="s">
        <v>1890</v>
      </c>
      <c r="AF436" s="1509" t="s">
        <v>1890</v>
      </c>
      <c r="AG436" s="1509" t="s">
        <v>1890</v>
      </c>
      <c r="AH436" s="1509" t="s">
        <v>1890</v>
      </c>
      <c r="AI436" s="1509" t="s">
        <v>1890</v>
      </c>
      <c r="AJ436" s="1509" t="s">
        <v>1890</v>
      </c>
      <c r="AK436" s="1509" t="s">
        <v>1890</v>
      </c>
      <c r="AL436" s="1509" t="s">
        <v>1890</v>
      </c>
      <c r="AM436" s="1509">
        <v>0.32054510519799456</v>
      </c>
      <c r="AN436" s="1509" t="s">
        <v>1890</v>
      </c>
      <c r="AO436" s="1509" t="s">
        <v>1890</v>
      </c>
      <c r="AP436" s="1509" t="s">
        <v>1890</v>
      </c>
      <c r="AQ436" s="1509" t="s">
        <v>1890</v>
      </c>
      <c r="AR436" s="1509">
        <v>0.42990000000000006</v>
      </c>
      <c r="AS436" s="1509" t="s">
        <v>1890</v>
      </c>
      <c r="AT436" s="1509" t="s">
        <v>1890</v>
      </c>
      <c r="AU436" s="1509" t="s">
        <v>1890</v>
      </c>
      <c r="AV436" s="1509" t="s">
        <v>1890</v>
      </c>
      <c r="AW436" s="1509">
        <v>4.006813814974932E-2</v>
      </c>
      <c r="AX436" s="1509" t="s">
        <v>1890</v>
      </c>
      <c r="AY436" s="1509" t="s">
        <v>1890</v>
      </c>
      <c r="AZ436" s="1509" t="s">
        <v>1890</v>
      </c>
      <c r="BA436" s="1509" t="s">
        <v>1890</v>
      </c>
      <c r="BB436" s="1509" t="s">
        <v>1890</v>
      </c>
      <c r="BC436" s="1509" t="s">
        <v>1890</v>
      </c>
      <c r="BD436" s="1509" t="s">
        <v>1890</v>
      </c>
      <c r="BE436" s="1509" t="s">
        <v>1890</v>
      </c>
      <c r="BF436" s="1509" t="s">
        <v>1890</v>
      </c>
      <c r="BG436" s="1509">
        <v>0.32054510519799456</v>
      </c>
      <c r="BH436" s="1509" t="s">
        <v>1890</v>
      </c>
      <c r="BI436" s="1509" t="s">
        <v>1890</v>
      </c>
      <c r="BJ436" s="1509" t="s">
        <v>1890</v>
      </c>
      <c r="BK436" s="1509" t="s">
        <v>1890</v>
      </c>
      <c r="BL436" s="1509" t="s">
        <v>1890</v>
      </c>
      <c r="BM436" s="1509" t="s">
        <v>1890</v>
      </c>
      <c r="BN436" s="1509" t="s">
        <v>1890</v>
      </c>
      <c r="BO436" s="1509" t="s">
        <v>1890</v>
      </c>
      <c r="BP436" s="1509" t="s">
        <v>1890</v>
      </c>
      <c r="BQ436" s="1509">
        <v>0.46996813814974936</v>
      </c>
      <c r="BR436" s="1509" t="s">
        <v>1890</v>
      </c>
      <c r="BS436" s="1509" t="s">
        <v>1890</v>
      </c>
      <c r="BT436" s="1509" t="s">
        <v>1890</v>
      </c>
      <c r="BU436" s="1509" t="s">
        <v>1890</v>
      </c>
      <c r="BV436" s="1509" t="s">
        <v>1890</v>
      </c>
      <c r="BW436" s="1509" t="s">
        <v>1890</v>
      </c>
      <c r="BX436" s="1509" t="s">
        <v>1890</v>
      </c>
      <c r="BY436" s="1509" t="s">
        <v>1890</v>
      </c>
      <c r="BZ436" s="1509" t="s">
        <v>1890</v>
      </c>
      <c r="CA436" s="1509">
        <v>1.9463734735973262</v>
      </c>
      <c r="CB436" s="1509" t="s">
        <v>1890</v>
      </c>
      <c r="CC436" s="1509" t="s">
        <v>1890</v>
      </c>
      <c r="CD436" s="1509" t="s">
        <v>1890</v>
      </c>
      <c r="CE436" s="1509" t="s">
        <v>1890</v>
      </c>
      <c r="CF436" s="1509" t="s">
        <v>1890</v>
      </c>
      <c r="CG436" s="1509" t="s">
        <v>1890</v>
      </c>
      <c r="CH436" s="1509" t="s">
        <v>1890</v>
      </c>
      <c r="CI436" s="1509" t="s">
        <v>1890</v>
      </c>
      <c r="CJ436" s="1509" t="s">
        <v>1890</v>
      </c>
      <c r="CK436" s="1509">
        <v>4.006813814974932E-2</v>
      </c>
      <c r="CL436" s="1509" t="s">
        <v>1890</v>
      </c>
      <c r="CM436" s="1509" t="s">
        <v>1890</v>
      </c>
      <c r="CN436" s="1509" t="s">
        <v>1890</v>
      </c>
      <c r="CO436" s="1509" t="s">
        <v>1890</v>
      </c>
      <c r="CP436" s="1510">
        <v>0.42990000000000006</v>
      </c>
      <c r="CQ436" s="1508" t="s">
        <v>1890</v>
      </c>
      <c r="CR436" s="1508" t="s">
        <v>1890</v>
      </c>
      <c r="CS436" s="1508" t="s">
        <v>1890</v>
      </c>
      <c r="CT436" s="1508" t="s">
        <v>1890</v>
      </c>
      <c r="CU436" s="1508" t="s">
        <v>1890</v>
      </c>
      <c r="CV436" s="1508" t="s">
        <v>1890</v>
      </c>
      <c r="CW436" s="1508" t="s">
        <v>1890</v>
      </c>
      <c r="CX436" s="1508" t="s">
        <v>1890</v>
      </c>
      <c r="CY436" s="1508" t="s">
        <v>1890</v>
      </c>
      <c r="CZ436" s="1508" t="s">
        <v>1890</v>
      </c>
      <c r="DA436" s="1508" t="s">
        <v>1890</v>
      </c>
      <c r="DB436" s="1508" t="s">
        <v>1890</v>
      </c>
      <c r="DC436" s="1508" t="s">
        <v>1890</v>
      </c>
      <c r="DD436" s="1508" t="s">
        <v>1890</v>
      </c>
      <c r="DE436" s="1508" t="s">
        <v>1890</v>
      </c>
      <c r="DF436" s="1508" t="s">
        <v>1890</v>
      </c>
      <c r="DG436" s="1508" t="s">
        <v>1890</v>
      </c>
      <c r="DH436" s="1508" t="s">
        <v>1890</v>
      </c>
      <c r="DI436" s="1508" t="s">
        <v>1890</v>
      </c>
      <c r="DJ436" s="1508" t="s">
        <v>1890</v>
      </c>
      <c r="DK436" s="1508" t="s">
        <v>1890</v>
      </c>
      <c r="DL436" s="1508" t="s">
        <v>1890</v>
      </c>
      <c r="DM436" s="1508" t="s">
        <v>1890</v>
      </c>
      <c r="DN436" s="1508" t="s">
        <v>1890</v>
      </c>
      <c r="DO436" s="1508" t="s">
        <v>1890</v>
      </c>
      <c r="DP436" s="1508" t="s">
        <v>1890</v>
      </c>
      <c r="DQ436" s="1508" t="s">
        <v>1890</v>
      </c>
      <c r="DR436" s="1508" t="s">
        <v>1890</v>
      </c>
      <c r="DS436" s="1508" t="s">
        <v>1890</v>
      </c>
      <c r="DT436" s="1233" t="s">
        <v>1890</v>
      </c>
      <c r="DU436" s="1233" t="s">
        <v>1890</v>
      </c>
      <c r="DV436" s="1233" t="s">
        <v>1890</v>
      </c>
      <c r="DW436" s="1233" t="s">
        <v>1890</v>
      </c>
      <c r="DX436" s="1233" t="s">
        <v>1890</v>
      </c>
      <c r="DY436" s="1233" t="s">
        <v>1890</v>
      </c>
    </row>
    <row r="437" spans="2:129" ht="14.4" thickBot="1" x14ac:dyDescent="0.3">
      <c r="B437" s="1668"/>
      <c r="C437" s="1505" t="s">
        <v>2012</v>
      </c>
      <c r="D437" s="1439" t="s">
        <v>1744</v>
      </c>
      <c r="E437" s="1267" t="s">
        <v>819</v>
      </c>
      <c r="F437" s="1438" t="s">
        <v>1890</v>
      </c>
      <c r="G437" s="1438" t="s">
        <v>1890</v>
      </c>
      <c r="H437" s="1439" t="s">
        <v>84</v>
      </c>
      <c r="I437" s="1476" t="s">
        <v>1890</v>
      </c>
      <c r="J437" s="1477" t="s">
        <v>1890</v>
      </c>
      <c r="K437" s="1477" t="s">
        <v>1890</v>
      </c>
      <c r="L437" s="1477" t="s">
        <v>1890</v>
      </c>
      <c r="M437" s="1477" t="s">
        <v>1890</v>
      </c>
      <c r="N437" s="1509" t="s">
        <v>1890</v>
      </c>
      <c r="O437" s="1509">
        <v>8.9463110250890349E-2</v>
      </c>
      <c r="P437" s="1509">
        <v>0.2593133630460589</v>
      </c>
      <c r="Q437" s="1509">
        <v>0.41757385353632692</v>
      </c>
      <c r="R437" s="1509">
        <v>0.56483419802015222</v>
      </c>
      <c r="S437" s="1509">
        <v>0.7016573888449098</v>
      </c>
      <c r="T437" s="1509">
        <v>2.1168542136296975</v>
      </c>
      <c r="U437" s="1509">
        <v>2.0351694551886168</v>
      </c>
      <c r="V437" s="1509">
        <v>1.9565885398592633</v>
      </c>
      <c r="W437" s="1509">
        <v>1.8809949565404636</v>
      </c>
      <c r="X437" s="1509">
        <v>1.8082765247072243</v>
      </c>
      <c r="Y437" s="1509">
        <v>1.7383252347578619</v>
      </c>
      <c r="Z437" s="1509">
        <v>1.6710370942066795</v>
      </c>
      <c r="AA437" s="1509">
        <v>1.6063119795094072</v>
      </c>
      <c r="AB437" s="1509">
        <v>1.5440534933163368</v>
      </c>
      <c r="AC437" s="1509">
        <v>1.4857000096414144</v>
      </c>
      <c r="AD437" s="1509">
        <v>1.429527435077963</v>
      </c>
      <c r="AE437" s="1509">
        <v>1.3740256232668757</v>
      </c>
      <c r="AF437" s="1509">
        <v>1.3206428202146792</v>
      </c>
      <c r="AG437" s="1509">
        <v>1.2692991804499618</v>
      </c>
      <c r="AH437" s="1509">
        <v>1.2199178354843676</v>
      </c>
      <c r="AI437" s="1509">
        <v>1.172424783778085</v>
      </c>
      <c r="AJ437" s="1509">
        <v>1.1267487847429516</v>
      </c>
      <c r="AK437" s="1509">
        <v>1.082821256635931</v>
      </c>
      <c r="AL437" s="1509">
        <v>1.0405761782010554</v>
      </c>
      <c r="AM437" s="1509">
        <v>1.0086338676292279</v>
      </c>
      <c r="AN437" s="1509">
        <v>0.97766195504347497</v>
      </c>
      <c r="AO437" s="1509">
        <v>0.93952484828548555</v>
      </c>
      <c r="AP437" s="1509">
        <v>0.90284905683444638</v>
      </c>
      <c r="AQ437" s="1509">
        <v>0.86757935948266585</v>
      </c>
      <c r="AR437" s="1509">
        <v>0.84435449420897635</v>
      </c>
      <c r="AS437" s="1509">
        <v>0.8256971469723885</v>
      </c>
      <c r="AT437" s="1509">
        <v>0.79733220194861165</v>
      </c>
      <c r="AU437" s="1509">
        <v>0.76991911494179566</v>
      </c>
      <c r="AV437" s="1509">
        <v>0.74342650092514628</v>
      </c>
      <c r="AW437" s="1509">
        <v>0.71861237570424918</v>
      </c>
      <c r="AX437" s="1509">
        <v>0.69461305780526639</v>
      </c>
      <c r="AY437" s="1509">
        <v>0.67065900961493163</v>
      </c>
      <c r="AZ437" s="1509">
        <v>0.64751107738853109</v>
      </c>
      <c r="BA437" s="1509">
        <v>0.62514262400362197</v>
      </c>
      <c r="BB437" s="1509">
        <v>0.60352788015734771</v>
      </c>
      <c r="BC437" s="1509">
        <v>0.58264191641107932</v>
      </c>
      <c r="BD437" s="1509">
        <v>0.5624606161273219</v>
      </c>
      <c r="BE437" s="1509">
        <v>0.54296064927062326</v>
      </c>
      <c r="BF437" s="1509">
        <v>0.52411944704511415</v>
      </c>
      <c r="BG437" s="1509">
        <v>0.51060820786839345</v>
      </c>
      <c r="BH437" s="1509">
        <v>0.49743940160597266</v>
      </c>
      <c r="BI437" s="1509">
        <v>0.48018091140888908</v>
      </c>
      <c r="BJ437" s="1509">
        <v>0.46350577424482875</v>
      </c>
      <c r="BK437" s="1509">
        <v>0.44739464938774448</v>
      </c>
      <c r="BL437" s="1509">
        <v>0.43182882787626059</v>
      </c>
      <c r="BM437" s="1509">
        <v>0.41679021211928768</v>
      </c>
      <c r="BN437" s="1509">
        <v>0.40226129615371103</v>
      </c>
      <c r="BO437" s="1509">
        <v>0.38822514653346885</v>
      </c>
      <c r="BP437" s="1509">
        <v>0.37466538382998849</v>
      </c>
      <c r="BQ437" s="1509">
        <v>0.36710918049674479</v>
      </c>
      <c r="BR437" s="1509">
        <v>0.35967530209567899</v>
      </c>
      <c r="BS437" s="1509">
        <v>0.34713820911319593</v>
      </c>
      <c r="BT437" s="1509">
        <v>0.33502630660524507</v>
      </c>
      <c r="BU437" s="1509">
        <v>0.3233254618659715</v>
      </c>
      <c r="BV437" s="1509">
        <v>0.31202200474941655</v>
      </c>
      <c r="BW437" s="1509">
        <v>0.3011027127135702</v>
      </c>
      <c r="BX437" s="1509">
        <v>0.29055479634323506</v>
      </c>
      <c r="BY437" s="1509">
        <v>0.28036588533650109</v>
      </c>
      <c r="BZ437" s="1509">
        <v>0.27052401494010486</v>
      </c>
      <c r="CA437" s="1509">
        <v>0.27790785405243007</v>
      </c>
      <c r="CB437" s="1509">
        <v>0.28463207126769829</v>
      </c>
      <c r="CC437" s="1509">
        <v>0.27480815489302579</v>
      </c>
      <c r="CD437" s="1509">
        <v>0.26531504176824838</v>
      </c>
      <c r="CE437" s="1509">
        <v>0.25614179578618712</v>
      </c>
      <c r="CF437" s="1509">
        <v>0.24727783726203889</v>
      </c>
      <c r="CG437" s="1509">
        <v>0.23871293144840522</v>
      </c>
      <c r="CH437" s="1509">
        <v>0.23043717741698155</v>
      </c>
      <c r="CI437" s="1509">
        <v>0.22244099729529346</v>
      </c>
      <c r="CJ437" s="1509">
        <v>0.21471512584722693</v>
      </c>
      <c r="CK437" s="1509">
        <v>0.2074922836913094</v>
      </c>
      <c r="CL437" s="1509">
        <v>0.20148612697785506</v>
      </c>
      <c r="CM437" s="1509">
        <v>0.19541948203064147</v>
      </c>
      <c r="CN437" s="1509">
        <v>0.18952891011061021</v>
      </c>
      <c r="CO437" s="1509">
        <v>0.18380943123960458</v>
      </c>
      <c r="CP437" s="1510">
        <v>0.1807551691600682</v>
      </c>
      <c r="CQ437" s="1508" t="s">
        <v>1890</v>
      </c>
      <c r="CR437" s="1508" t="s">
        <v>1890</v>
      </c>
      <c r="CS437" s="1508" t="s">
        <v>1890</v>
      </c>
      <c r="CT437" s="1508" t="s">
        <v>1890</v>
      </c>
      <c r="CU437" s="1508" t="s">
        <v>1890</v>
      </c>
      <c r="CV437" s="1508" t="s">
        <v>1890</v>
      </c>
      <c r="CW437" s="1508" t="s">
        <v>1890</v>
      </c>
      <c r="CX437" s="1508" t="s">
        <v>1890</v>
      </c>
      <c r="CY437" s="1508" t="s">
        <v>1890</v>
      </c>
      <c r="CZ437" s="1508" t="s">
        <v>1890</v>
      </c>
      <c r="DA437" s="1508" t="s">
        <v>1890</v>
      </c>
      <c r="DB437" s="1508" t="s">
        <v>1890</v>
      </c>
      <c r="DC437" s="1508" t="s">
        <v>1890</v>
      </c>
      <c r="DD437" s="1508" t="s">
        <v>1890</v>
      </c>
      <c r="DE437" s="1508" t="s">
        <v>1890</v>
      </c>
      <c r="DF437" s="1508" t="s">
        <v>1890</v>
      </c>
      <c r="DG437" s="1508" t="s">
        <v>1890</v>
      </c>
      <c r="DH437" s="1508" t="s">
        <v>1890</v>
      </c>
      <c r="DI437" s="1508" t="s">
        <v>1890</v>
      </c>
      <c r="DJ437" s="1508" t="s">
        <v>1890</v>
      </c>
      <c r="DK437" s="1508" t="s">
        <v>1890</v>
      </c>
      <c r="DL437" s="1508" t="s">
        <v>1890</v>
      </c>
      <c r="DM437" s="1508" t="s">
        <v>1890</v>
      </c>
      <c r="DN437" s="1508" t="s">
        <v>1890</v>
      </c>
      <c r="DO437" s="1508" t="s">
        <v>1890</v>
      </c>
      <c r="DP437" s="1508" t="s">
        <v>1890</v>
      </c>
      <c r="DQ437" s="1508" t="s">
        <v>1890</v>
      </c>
      <c r="DR437" s="1508" t="s">
        <v>1890</v>
      </c>
      <c r="DS437" s="1508" t="s">
        <v>1890</v>
      </c>
      <c r="DT437" s="1233" t="s">
        <v>1890</v>
      </c>
      <c r="DU437" s="1233" t="s">
        <v>1890</v>
      </c>
      <c r="DV437" s="1233" t="s">
        <v>1890</v>
      </c>
      <c r="DW437" s="1233" t="s">
        <v>1890</v>
      </c>
      <c r="DX437" s="1233" t="s">
        <v>1890</v>
      </c>
      <c r="DY437" s="1233" t="s">
        <v>1890</v>
      </c>
    </row>
    <row r="438" spans="2:129" ht="14.4" thickBot="1" x14ac:dyDescent="0.3">
      <c r="B438" s="1668"/>
      <c r="C438" s="1505" t="s">
        <v>2012</v>
      </c>
      <c r="D438" s="1439" t="s">
        <v>1744</v>
      </c>
      <c r="E438" s="1267" t="s">
        <v>820</v>
      </c>
      <c r="F438" s="1438" t="s">
        <v>1890</v>
      </c>
      <c r="G438" s="1438" t="s">
        <v>1890</v>
      </c>
      <c r="H438" s="1439" t="s">
        <v>84</v>
      </c>
      <c r="I438" s="1655">
        <f>IF(SUM(N437:CP437)&lt;&gt;0,SUM(N437:CP437),"")</f>
        <v>57.031988588243316</v>
      </c>
      <c r="J438" s="1656"/>
      <c r="K438" s="1656"/>
      <c r="L438" s="1656"/>
      <c r="M438" s="1657"/>
      <c r="N438" s="1509" t="s">
        <v>1890</v>
      </c>
      <c r="O438" s="1509" t="s">
        <v>1890</v>
      </c>
      <c r="P438" s="1509" t="s">
        <v>1890</v>
      </c>
      <c r="Q438" s="1509" t="s">
        <v>1890</v>
      </c>
      <c r="R438" s="1509" t="s">
        <v>1890</v>
      </c>
      <c r="S438" s="1509" t="s">
        <v>1890</v>
      </c>
      <c r="T438" s="1509" t="s">
        <v>1890</v>
      </c>
      <c r="U438" s="1509" t="s">
        <v>1890</v>
      </c>
      <c r="V438" s="1509" t="s">
        <v>1890</v>
      </c>
      <c r="W438" s="1509" t="s">
        <v>1890</v>
      </c>
      <c r="X438" s="1509" t="s">
        <v>1890</v>
      </c>
      <c r="Y438" s="1509" t="s">
        <v>1890</v>
      </c>
      <c r="Z438" s="1509" t="s">
        <v>1890</v>
      </c>
      <c r="AA438" s="1509" t="s">
        <v>1890</v>
      </c>
      <c r="AB438" s="1509" t="s">
        <v>1890</v>
      </c>
      <c r="AC438" s="1509" t="s">
        <v>1890</v>
      </c>
      <c r="AD438" s="1509" t="s">
        <v>1890</v>
      </c>
      <c r="AE438" s="1509" t="s">
        <v>1890</v>
      </c>
      <c r="AF438" s="1509" t="s">
        <v>1890</v>
      </c>
      <c r="AG438" s="1509" t="s">
        <v>1890</v>
      </c>
      <c r="AH438" s="1509" t="s">
        <v>1890</v>
      </c>
      <c r="AI438" s="1509" t="s">
        <v>1890</v>
      </c>
      <c r="AJ438" s="1509" t="s">
        <v>1890</v>
      </c>
      <c r="AK438" s="1509" t="s">
        <v>1890</v>
      </c>
      <c r="AL438" s="1509" t="s">
        <v>1890</v>
      </c>
      <c r="AM438" s="1509" t="s">
        <v>1890</v>
      </c>
      <c r="AN438" s="1509" t="s">
        <v>1890</v>
      </c>
      <c r="AO438" s="1509" t="s">
        <v>1890</v>
      </c>
      <c r="AP438" s="1509" t="s">
        <v>1890</v>
      </c>
      <c r="AQ438" s="1509" t="s">
        <v>1890</v>
      </c>
      <c r="AR438" s="1509" t="s">
        <v>1890</v>
      </c>
      <c r="AS438" s="1509" t="s">
        <v>1890</v>
      </c>
      <c r="AT438" s="1509" t="s">
        <v>1890</v>
      </c>
      <c r="AU438" s="1509" t="s">
        <v>1890</v>
      </c>
      <c r="AV438" s="1509" t="s">
        <v>1890</v>
      </c>
      <c r="AW438" s="1509" t="s">
        <v>1890</v>
      </c>
      <c r="AX438" s="1509" t="s">
        <v>1890</v>
      </c>
      <c r="AY438" s="1509" t="s">
        <v>1890</v>
      </c>
      <c r="AZ438" s="1509" t="s">
        <v>1890</v>
      </c>
      <c r="BA438" s="1509" t="s">
        <v>1890</v>
      </c>
      <c r="BB438" s="1509" t="s">
        <v>1890</v>
      </c>
      <c r="BC438" s="1509" t="s">
        <v>1890</v>
      </c>
      <c r="BD438" s="1509" t="s">
        <v>1890</v>
      </c>
      <c r="BE438" s="1509" t="s">
        <v>1890</v>
      </c>
      <c r="BF438" s="1509" t="s">
        <v>1890</v>
      </c>
      <c r="BG438" s="1509" t="s">
        <v>1890</v>
      </c>
      <c r="BH438" s="1509" t="s">
        <v>1890</v>
      </c>
      <c r="BI438" s="1509" t="s">
        <v>1890</v>
      </c>
      <c r="BJ438" s="1509" t="s">
        <v>1890</v>
      </c>
      <c r="BK438" s="1509" t="s">
        <v>1890</v>
      </c>
      <c r="BL438" s="1509" t="s">
        <v>1890</v>
      </c>
      <c r="BM438" s="1509" t="s">
        <v>1890</v>
      </c>
      <c r="BN438" s="1509" t="s">
        <v>1890</v>
      </c>
      <c r="BO438" s="1509" t="s">
        <v>1890</v>
      </c>
      <c r="BP438" s="1509" t="s">
        <v>1890</v>
      </c>
      <c r="BQ438" s="1509" t="s">
        <v>1890</v>
      </c>
      <c r="BR438" s="1509" t="s">
        <v>1890</v>
      </c>
      <c r="BS438" s="1509" t="s">
        <v>1890</v>
      </c>
      <c r="BT438" s="1509" t="s">
        <v>1890</v>
      </c>
      <c r="BU438" s="1509" t="s">
        <v>1890</v>
      </c>
      <c r="BV438" s="1509" t="s">
        <v>1890</v>
      </c>
      <c r="BW438" s="1509" t="s">
        <v>1890</v>
      </c>
      <c r="BX438" s="1509" t="s">
        <v>1890</v>
      </c>
      <c r="BY438" s="1509" t="s">
        <v>1890</v>
      </c>
      <c r="BZ438" s="1509" t="s">
        <v>1890</v>
      </c>
      <c r="CA438" s="1509" t="s">
        <v>1890</v>
      </c>
      <c r="CB438" s="1509" t="s">
        <v>1890</v>
      </c>
      <c r="CC438" s="1509" t="s">
        <v>1890</v>
      </c>
      <c r="CD438" s="1509" t="s">
        <v>1890</v>
      </c>
      <c r="CE438" s="1509" t="s">
        <v>1890</v>
      </c>
      <c r="CF438" s="1509" t="s">
        <v>1890</v>
      </c>
      <c r="CG438" s="1509" t="s">
        <v>1890</v>
      </c>
      <c r="CH438" s="1509" t="s">
        <v>1890</v>
      </c>
      <c r="CI438" s="1509" t="s">
        <v>1890</v>
      </c>
      <c r="CJ438" s="1509" t="s">
        <v>1890</v>
      </c>
      <c r="CK438" s="1509" t="s">
        <v>1890</v>
      </c>
      <c r="CL438" s="1509" t="s">
        <v>1890</v>
      </c>
      <c r="CM438" s="1509" t="s">
        <v>1890</v>
      </c>
      <c r="CN438" s="1509" t="s">
        <v>1890</v>
      </c>
      <c r="CO438" s="1509" t="s">
        <v>1890</v>
      </c>
      <c r="CP438" s="1510" t="s">
        <v>1890</v>
      </c>
      <c r="CQ438" s="1508" t="s">
        <v>1890</v>
      </c>
      <c r="CR438" s="1508" t="s">
        <v>1890</v>
      </c>
      <c r="CS438" s="1508" t="s">
        <v>1890</v>
      </c>
      <c r="CT438" s="1508" t="s">
        <v>1890</v>
      </c>
      <c r="CU438" s="1508" t="s">
        <v>1890</v>
      </c>
      <c r="CV438" s="1508" t="s">
        <v>1890</v>
      </c>
      <c r="CW438" s="1508" t="s">
        <v>1890</v>
      </c>
      <c r="CX438" s="1508" t="s">
        <v>1890</v>
      </c>
      <c r="CY438" s="1508" t="s">
        <v>1890</v>
      </c>
      <c r="CZ438" s="1508" t="s">
        <v>1890</v>
      </c>
      <c r="DA438" s="1508" t="s">
        <v>1890</v>
      </c>
      <c r="DB438" s="1508" t="s">
        <v>1890</v>
      </c>
      <c r="DC438" s="1508" t="s">
        <v>1890</v>
      </c>
      <c r="DD438" s="1508" t="s">
        <v>1890</v>
      </c>
      <c r="DE438" s="1508" t="s">
        <v>1890</v>
      </c>
      <c r="DF438" s="1508" t="s">
        <v>1890</v>
      </c>
      <c r="DG438" s="1508" t="s">
        <v>1890</v>
      </c>
      <c r="DH438" s="1508" t="s">
        <v>1890</v>
      </c>
      <c r="DI438" s="1508" t="s">
        <v>1890</v>
      </c>
      <c r="DJ438" s="1508" t="s">
        <v>1890</v>
      </c>
      <c r="DK438" s="1508" t="s">
        <v>1890</v>
      </c>
      <c r="DL438" s="1508" t="s">
        <v>1890</v>
      </c>
      <c r="DM438" s="1508" t="s">
        <v>1890</v>
      </c>
      <c r="DN438" s="1508" t="s">
        <v>1890</v>
      </c>
      <c r="DO438" s="1508" t="s">
        <v>1890</v>
      </c>
      <c r="DP438" s="1508" t="s">
        <v>1890</v>
      </c>
      <c r="DQ438" s="1508" t="s">
        <v>1890</v>
      </c>
      <c r="DR438" s="1508" t="s">
        <v>1890</v>
      </c>
      <c r="DS438" s="1508" t="s">
        <v>1890</v>
      </c>
      <c r="DT438" s="1233" t="s">
        <v>1890</v>
      </c>
      <c r="DU438" s="1233" t="s">
        <v>1890</v>
      </c>
      <c r="DV438" s="1233" t="s">
        <v>1890</v>
      </c>
      <c r="DW438" s="1233" t="s">
        <v>1890</v>
      </c>
      <c r="DX438" s="1233" t="s">
        <v>1890</v>
      </c>
      <c r="DY438" s="1233" t="s">
        <v>1890</v>
      </c>
    </row>
    <row r="439" spans="2:129" x14ac:dyDescent="0.25">
      <c r="B439" s="1668"/>
      <c r="C439" s="1505" t="s">
        <v>2013</v>
      </c>
      <c r="D439" s="1439" t="s">
        <v>1745</v>
      </c>
      <c r="E439" s="1267" t="s">
        <v>815</v>
      </c>
      <c r="F439" s="1438" t="s">
        <v>1890</v>
      </c>
      <c r="G439" s="1438" t="s">
        <v>1890</v>
      </c>
      <c r="H439" s="1439" t="s">
        <v>84</v>
      </c>
      <c r="I439" s="1476" t="s">
        <v>1890</v>
      </c>
      <c r="J439" s="1477" t="s">
        <v>1890</v>
      </c>
      <c r="K439" s="1477" t="s">
        <v>1890</v>
      </c>
      <c r="L439" s="1477" t="s">
        <v>1890</v>
      </c>
      <c r="M439" s="1477" t="s">
        <v>1890</v>
      </c>
      <c r="N439" s="1509" t="s">
        <v>1890</v>
      </c>
      <c r="O439" s="1509">
        <v>3.5568853062313526</v>
      </c>
      <c r="P439" s="1509">
        <v>3.5568853062313526</v>
      </c>
      <c r="Q439" s="1509">
        <v>3.5568853062313526</v>
      </c>
      <c r="R439" s="1509">
        <v>3.5568853062313526</v>
      </c>
      <c r="S439" s="1509">
        <v>3.5568853062313526</v>
      </c>
      <c r="T439" s="1509" t="s">
        <v>1890</v>
      </c>
      <c r="U439" s="1509" t="s">
        <v>1890</v>
      </c>
      <c r="V439" s="1509" t="s">
        <v>1890</v>
      </c>
      <c r="W439" s="1509" t="s">
        <v>1890</v>
      </c>
      <c r="X439" s="1509" t="s">
        <v>1890</v>
      </c>
      <c r="Y439" s="1509" t="s">
        <v>1890</v>
      </c>
      <c r="Z439" s="1509" t="s">
        <v>1890</v>
      </c>
      <c r="AA439" s="1509" t="s">
        <v>1890</v>
      </c>
      <c r="AB439" s="1509" t="s">
        <v>1890</v>
      </c>
      <c r="AC439" s="1509">
        <v>0.12490068001792183</v>
      </c>
      <c r="AD439" s="1509" t="s">
        <v>1890</v>
      </c>
      <c r="AE439" s="1509" t="s">
        <v>1890</v>
      </c>
      <c r="AF439" s="1509" t="s">
        <v>1890</v>
      </c>
      <c r="AG439" s="1509" t="s">
        <v>1890</v>
      </c>
      <c r="AH439" s="1509" t="s">
        <v>1890</v>
      </c>
      <c r="AI439" s="1509" t="s">
        <v>1890</v>
      </c>
      <c r="AJ439" s="1509" t="s">
        <v>1890</v>
      </c>
      <c r="AK439" s="1509" t="s">
        <v>1890</v>
      </c>
      <c r="AL439" s="1509" t="s">
        <v>1890</v>
      </c>
      <c r="AM439" s="1509">
        <v>0.99920544014337465</v>
      </c>
      <c r="AN439" s="1509" t="s">
        <v>1890</v>
      </c>
      <c r="AO439" s="1509" t="s">
        <v>1890</v>
      </c>
      <c r="AP439" s="1509" t="s">
        <v>1890</v>
      </c>
      <c r="AQ439" s="1509" t="s">
        <v>1890</v>
      </c>
      <c r="AR439" s="1509" t="s">
        <v>1890</v>
      </c>
      <c r="AS439" s="1509" t="s">
        <v>1890</v>
      </c>
      <c r="AT439" s="1509" t="s">
        <v>1890</v>
      </c>
      <c r="AU439" s="1509" t="s">
        <v>1890</v>
      </c>
      <c r="AV439" s="1509" t="s">
        <v>1890</v>
      </c>
      <c r="AW439" s="1509">
        <v>0.12490068001792183</v>
      </c>
      <c r="AX439" s="1509" t="s">
        <v>1890</v>
      </c>
      <c r="AY439" s="1509" t="s">
        <v>1890</v>
      </c>
      <c r="AZ439" s="1509" t="s">
        <v>1890</v>
      </c>
      <c r="BA439" s="1509" t="s">
        <v>1890</v>
      </c>
      <c r="BB439" s="1509" t="s">
        <v>1890</v>
      </c>
      <c r="BC439" s="1509" t="s">
        <v>1890</v>
      </c>
      <c r="BD439" s="1509" t="s">
        <v>1890</v>
      </c>
      <c r="BE439" s="1509" t="s">
        <v>1890</v>
      </c>
      <c r="BF439" s="1509" t="s">
        <v>1890</v>
      </c>
      <c r="BG439" s="1509">
        <v>0.99920544014337465</v>
      </c>
      <c r="BH439" s="1509" t="s">
        <v>1890</v>
      </c>
      <c r="BI439" s="1509" t="s">
        <v>1890</v>
      </c>
      <c r="BJ439" s="1509" t="s">
        <v>1890</v>
      </c>
      <c r="BK439" s="1509" t="s">
        <v>1890</v>
      </c>
      <c r="BL439" s="1509" t="s">
        <v>1890</v>
      </c>
      <c r="BM439" s="1509" t="s">
        <v>1890</v>
      </c>
      <c r="BN439" s="1509" t="s">
        <v>1890</v>
      </c>
      <c r="BO439" s="1509" t="s">
        <v>1890</v>
      </c>
      <c r="BP439" s="1509" t="s">
        <v>1890</v>
      </c>
      <c r="BQ439" s="1509">
        <v>0.12490068001792183</v>
      </c>
      <c r="BR439" s="1509" t="s">
        <v>1890</v>
      </c>
      <c r="BS439" s="1509" t="s">
        <v>1890</v>
      </c>
      <c r="BT439" s="1509" t="s">
        <v>1890</v>
      </c>
      <c r="BU439" s="1509" t="s">
        <v>1890</v>
      </c>
      <c r="BV439" s="1509" t="s">
        <v>1890</v>
      </c>
      <c r="BW439" s="1509" t="s">
        <v>1890</v>
      </c>
      <c r="BX439" s="1509" t="s">
        <v>1890</v>
      </c>
      <c r="BY439" s="1509" t="s">
        <v>1890</v>
      </c>
      <c r="BZ439" s="1509" t="s">
        <v>1890</v>
      </c>
      <c r="CA439" s="1509">
        <v>6.6322739201911656</v>
      </c>
      <c r="CB439" s="1509" t="s">
        <v>1890</v>
      </c>
      <c r="CC439" s="1509" t="s">
        <v>1890</v>
      </c>
      <c r="CD439" s="1509" t="s">
        <v>1890</v>
      </c>
      <c r="CE439" s="1509" t="s">
        <v>1890</v>
      </c>
      <c r="CF439" s="1509" t="s">
        <v>1890</v>
      </c>
      <c r="CG439" s="1509" t="s">
        <v>1890</v>
      </c>
      <c r="CH439" s="1509" t="s">
        <v>1890</v>
      </c>
      <c r="CI439" s="1509" t="s">
        <v>1890</v>
      </c>
      <c r="CJ439" s="1509" t="s">
        <v>1890</v>
      </c>
      <c r="CK439" s="1509">
        <v>0.12490068001792183</v>
      </c>
      <c r="CL439" s="1509" t="s">
        <v>1890</v>
      </c>
      <c r="CM439" s="1509" t="s">
        <v>1890</v>
      </c>
      <c r="CN439" s="1509" t="s">
        <v>1890</v>
      </c>
      <c r="CO439" s="1509" t="s">
        <v>1890</v>
      </c>
      <c r="CP439" s="1510" t="s">
        <v>1890</v>
      </c>
      <c r="CQ439" s="1508" t="s">
        <v>1890</v>
      </c>
      <c r="CR439" s="1508" t="s">
        <v>1890</v>
      </c>
      <c r="CS439" s="1508" t="s">
        <v>1890</v>
      </c>
      <c r="CT439" s="1508" t="s">
        <v>1890</v>
      </c>
      <c r="CU439" s="1508" t="s">
        <v>1890</v>
      </c>
      <c r="CV439" s="1508" t="s">
        <v>1890</v>
      </c>
      <c r="CW439" s="1508" t="s">
        <v>1890</v>
      </c>
      <c r="CX439" s="1508" t="s">
        <v>1890</v>
      </c>
      <c r="CY439" s="1508" t="s">
        <v>1890</v>
      </c>
      <c r="CZ439" s="1508" t="s">
        <v>1890</v>
      </c>
      <c r="DA439" s="1508" t="s">
        <v>1890</v>
      </c>
      <c r="DB439" s="1508" t="s">
        <v>1890</v>
      </c>
      <c r="DC439" s="1508" t="s">
        <v>1890</v>
      </c>
      <c r="DD439" s="1508" t="s">
        <v>1890</v>
      </c>
      <c r="DE439" s="1508" t="s">
        <v>1890</v>
      </c>
      <c r="DF439" s="1508" t="s">
        <v>1890</v>
      </c>
      <c r="DG439" s="1508" t="s">
        <v>1890</v>
      </c>
      <c r="DH439" s="1508" t="s">
        <v>1890</v>
      </c>
      <c r="DI439" s="1508" t="s">
        <v>1890</v>
      </c>
      <c r="DJ439" s="1508" t="s">
        <v>1890</v>
      </c>
      <c r="DK439" s="1508" t="s">
        <v>1890</v>
      </c>
      <c r="DL439" s="1508" t="s">
        <v>1890</v>
      </c>
      <c r="DM439" s="1508" t="s">
        <v>1890</v>
      </c>
      <c r="DN439" s="1508" t="s">
        <v>1890</v>
      </c>
      <c r="DO439" s="1508" t="s">
        <v>1890</v>
      </c>
      <c r="DP439" s="1508" t="s">
        <v>1890</v>
      </c>
      <c r="DQ439" s="1508" t="s">
        <v>1890</v>
      </c>
      <c r="DR439" s="1508" t="s">
        <v>1890</v>
      </c>
      <c r="DS439" s="1508" t="s">
        <v>1890</v>
      </c>
      <c r="DT439" s="1233" t="s">
        <v>1890</v>
      </c>
      <c r="DU439" s="1233" t="s">
        <v>1890</v>
      </c>
      <c r="DV439" s="1233" t="s">
        <v>1890</v>
      </c>
      <c r="DW439" s="1233" t="s">
        <v>1890</v>
      </c>
      <c r="DX439" s="1233" t="s">
        <v>1890</v>
      </c>
      <c r="DY439" s="1233" t="s">
        <v>1890</v>
      </c>
    </row>
    <row r="440" spans="2:129" x14ac:dyDescent="0.25">
      <c r="B440" s="1668"/>
      <c r="C440" s="1505" t="s">
        <v>2013</v>
      </c>
      <c r="D440" s="1439" t="s">
        <v>1745</v>
      </c>
      <c r="E440" s="1267" t="s">
        <v>812</v>
      </c>
      <c r="F440" s="1438" t="s">
        <v>1890</v>
      </c>
      <c r="G440" s="1438" t="s">
        <v>1890</v>
      </c>
      <c r="H440" s="1439" t="s">
        <v>84</v>
      </c>
      <c r="I440" s="1476" t="s">
        <v>1890</v>
      </c>
      <c r="J440" s="1477" t="s">
        <v>1890</v>
      </c>
      <c r="K440" s="1477" t="s">
        <v>1890</v>
      </c>
      <c r="L440" s="1477" t="s">
        <v>1890</v>
      </c>
      <c r="M440" s="1477" t="s">
        <v>1890</v>
      </c>
      <c r="N440" s="1509" t="s">
        <v>1890</v>
      </c>
      <c r="O440" s="1509" t="s">
        <v>1890</v>
      </c>
      <c r="P440" s="1509" t="s">
        <v>1890</v>
      </c>
      <c r="Q440" s="1509" t="s">
        <v>1890</v>
      </c>
      <c r="R440" s="1509" t="s">
        <v>1890</v>
      </c>
      <c r="S440" s="1509" t="s">
        <v>1890</v>
      </c>
      <c r="T440" s="1509">
        <v>1.2694394519293417</v>
      </c>
      <c r="U440" s="1509">
        <v>1.2694394519293417</v>
      </c>
      <c r="V440" s="1509">
        <v>1.2694394519293417</v>
      </c>
      <c r="W440" s="1509">
        <v>1.2694394519293417</v>
      </c>
      <c r="X440" s="1509">
        <v>1.2694394519293417</v>
      </c>
      <c r="Y440" s="1509">
        <v>1.2694394519293417</v>
      </c>
      <c r="Z440" s="1509">
        <v>1.2694394519293417</v>
      </c>
      <c r="AA440" s="1509">
        <v>1.2694394519293417</v>
      </c>
      <c r="AB440" s="1509">
        <v>1.2694394519293417</v>
      </c>
      <c r="AC440" s="1509">
        <v>1.2694394519293417</v>
      </c>
      <c r="AD440" s="1509">
        <v>1.2694394519293417</v>
      </c>
      <c r="AE440" s="1509">
        <v>1.2694394519293417</v>
      </c>
      <c r="AF440" s="1509">
        <v>1.2694394519293417</v>
      </c>
      <c r="AG440" s="1509">
        <v>1.2694394519293417</v>
      </c>
      <c r="AH440" s="1509">
        <v>1.2694394519293417</v>
      </c>
      <c r="AI440" s="1509">
        <v>1.2694394519293417</v>
      </c>
      <c r="AJ440" s="1509">
        <v>1.2694394519293417</v>
      </c>
      <c r="AK440" s="1509">
        <v>1.2694394519293417</v>
      </c>
      <c r="AL440" s="1509">
        <v>1.2694394519293417</v>
      </c>
      <c r="AM440" s="1509">
        <v>1.2694394519293417</v>
      </c>
      <c r="AN440" s="1509">
        <v>1.2694394519293417</v>
      </c>
      <c r="AO440" s="1509">
        <v>1.2694394519293417</v>
      </c>
      <c r="AP440" s="1509">
        <v>1.2694394519293417</v>
      </c>
      <c r="AQ440" s="1509">
        <v>1.2694394519293417</v>
      </c>
      <c r="AR440" s="1509">
        <v>1.2694394519293417</v>
      </c>
      <c r="AS440" s="1509">
        <v>1.2694394519293417</v>
      </c>
      <c r="AT440" s="1509">
        <v>1.2694394519293417</v>
      </c>
      <c r="AU440" s="1509">
        <v>1.2694394519293417</v>
      </c>
      <c r="AV440" s="1509">
        <v>1.2694394519293417</v>
      </c>
      <c r="AW440" s="1509">
        <v>1.2694394519293417</v>
      </c>
      <c r="AX440" s="1509">
        <v>1.2694394519293417</v>
      </c>
      <c r="AY440" s="1509">
        <v>1.2694394519293417</v>
      </c>
      <c r="AZ440" s="1509">
        <v>1.2694394519293417</v>
      </c>
      <c r="BA440" s="1509">
        <v>1.2694394519293417</v>
      </c>
      <c r="BB440" s="1509">
        <v>1.2694394519293417</v>
      </c>
      <c r="BC440" s="1509">
        <v>1.2694394519293417</v>
      </c>
      <c r="BD440" s="1509">
        <v>1.2694394519293417</v>
      </c>
      <c r="BE440" s="1509">
        <v>1.2694394519293417</v>
      </c>
      <c r="BF440" s="1509">
        <v>1.2694394519293417</v>
      </c>
      <c r="BG440" s="1509">
        <v>1.2694394519293417</v>
      </c>
      <c r="BH440" s="1509">
        <v>1.2694394519293417</v>
      </c>
      <c r="BI440" s="1509">
        <v>1.2694394519293417</v>
      </c>
      <c r="BJ440" s="1509">
        <v>1.2694394519293417</v>
      </c>
      <c r="BK440" s="1509">
        <v>1.2694394519293417</v>
      </c>
      <c r="BL440" s="1509">
        <v>1.2694394519293417</v>
      </c>
      <c r="BM440" s="1509">
        <v>1.2694394519293417</v>
      </c>
      <c r="BN440" s="1509">
        <v>1.2694394519293417</v>
      </c>
      <c r="BO440" s="1509">
        <v>1.2694394519293417</v>
      </c>
      <c r="BP440" s="1509">
        <v>1.2694394519293417</v>
      </c>
      <c r="BQ440" s="1509">
        <v>1.2694394519293417</v>
      </c>
      <c r="BR440" s="1509">
        <v>1.2694394519293417</v>
      </c>
      <c r="BS440" s="1509">
        <v>1.2694394519293417</v>
      </c>
      <c r="BT440" s="1509">
        <v>1.2694394519293417</v>
      </c>
      <c r="BU440" s="1509">
        <v>1.2694394519293417</v>
      </c>
      <c r="BV440" s="1509">
        <v>1.2694394519293417</v>
      </c>
      <c r="BW440" s="1509">
        <v>1.2694394519293417</v>
      </c>
      <c r="BX440" s="1509">
        <v>1.2694394519293417</v>
      </c>
      <c r="BY440" s="1509">
        <v>1.2694394519293417</v>
      </c>
      <c r="BZ440" s="1509">
        <v>1.2694394519293417</v>
      </c>
      <c r="CA440" s="1509">
        <v>1.2694394519293417</v>
      </c>
      <c r="CB440" s="1509">
        <v>1.2694394519293417</v>
      </c>
      <c r="CC440" s="1509">
        <v>1.2694394519293417</v>
      </c>
      <c r="CD440" s="1509">
        <v>1.2694394519293417</v>
      </c>
      <c r="CE440" s="1509">
        <v>1.2694394519293417</v>
      </c>
      <c r="CF440" s="1509">
        <v>1.2694394519293417</v>
      </c>
      <c r="CG440" s="1509">
        <v>1.2694394519293417</v>
      </c>
      <c r="CH440" s="1509">
        <v>1.2694394519293417</v>
      </c>
      <c r="CI440" s="1509">
        <v>1.2694394519293417</v>
      </c>
      <c r="CJ440" s="1509">
        <v>1.2694394519293417</v>
      </c>
      <c r="CK440" s="1509">
        <v>1.2694394519293417</v>
      </c>
      <c r="CL440" s="1509">
        <v>1.2694394519293417</v>
      </c>
      <c r="CM440" s="1509">
        <v>1.2694394519293417</v>
      </c>
      <c r="CN440" s="1509">
        <v>1.2694394519293417</v>
      </c>
      <c r="CO440" s="1509">
        <v>1.2694394519293417</v>
      </c>
      <c r="CP440" s="1510">
        <v>1.2694394519293417</v>
      </c>
      <c r="CQ440" s="1508" t="s">
        <v>1890</v>
      </c>
      <c r="CR440" s="1508" t="s">
        <v>1890</v>
      </c>
      <c r="CS440" s="1508" t="s">
        <v>1890</v>
      </c>
      <c r="CT440" s="1508" t="s">
        <v>1890</v>
      </c>
      <c r="CU440" s="1508" t="s">
        <v>1890</v>
      </c>
      <c r="CV440" s="1508" t="s">
        <v>1890</v>
      </c>
      <c r="CW440" s="1508" t="s">
        <v>1890</v>
      </c>
      <c r="CX440" s="1508" t="s">
        <v>1890</v>
      </c>
      <c r="CY440" s="1508" t="s">
        <v>1890</v>
      </c>
      <c r="CZ440" s="1508" t="s">
        <v>1890</v>
      </c>
      <c r="DA440" s="1508" t="s">
        <v>1890</v>
      </c>
      <c r="DB440" s="1508" t="s">
        <v>1890</v>
      </c>
      <c r="DC440" s="1508" t="s">
        <v>1890</v>
      </c>
      <c r="DD440" s="1508" t="s">
        <v>1890</v>
      </c>
      <c r="DE440" s="1508" t="s">
        <v>1890</v>
      </c>
      <c r="DF440" s="1508" t="s">
        <v>1890</v>
      </c>
      <c r="DG440" s="1508" t="s">
        <v>1890</v>
      </c>
      <c r="DH440" s="1508" t="s">
        <v>1890</v>
      </c>
      <c r="DI440" s="1508" t="s">
        <v>1890</v>
      </c>
      <c r="DJ440" s="1508" t="s">
        <v>1890</v>
      </c>
      <c r="DK440" s="1508" t="s">
        <v>1890</v>
      </c>
      <c r="DL440" s="1508" t="s">
        <v>1890</v>
      </c>
      <c r="DM440" s="1508" t="s">
        <v>1890</v>
      </c>
      <c r="DN440" s="1508" t="s">
        <v>1890</v>
      </c>
      <c r="DO440" s="1508" t="s">
        <v>1890</v>
      </c>
      <c r="DP440" s="1508" t="s">
        <v>1890</v>
      </c>
      <c r="DQ440" s="1508" t="s">
        <v>1890</v>
      </c>
      <c r="DR440" s="1508" t="s">
        <v>1890</v>
      </c>
      <c r="DS440" s="1508" t="s">
        <v>1890</v>
      </c>
      <c r="DT440" s="1233" t="s">
        <v>1890</v>
      </c>
      <c r="DU440" s="1233" t="s">
        <v>1890</v>
      </c>
      <c r="DV440" s="1233" t="s">
        <v>1890</v>
      </c>
      <c r="DW440" s="1233" t="s">
        <v>1890</v>
      </c>
      <c r="DX440" s="1233" t="s">
        <v>1890</v>
      </c>
      <c r="DY440" s="1233" t="s">
        <v>1890</v>
      </c>
    </row>
    <row r="441" spans="2:129" x14ac:dyDescent="0.25">
      <c r="B441" s="1668"/>
      <c r="C441" s="1505" t="s">
        <v>2013</v>
      </c>
      <c r="D441" s="1439" t="s">
        <v>1745</v>
      </c>
      <c r="E441" s="1267" t="s">
        <v>813</v>
      </c>
      <c r="F441" s="1438" t="s">
        <v>1890</v>
      </c>
      <c r="G441" s="1438" t="s">
        <v>1890</v>
      </c>
      <c r="H441" s="1439" t="s">
        <v>84</v>
      </c>
      <c r="I441" s="1476" t="s">
        <v>1890</v>
      </c>
      <c r="J441" s="1477" t="s">
        <v>1890</v>
      </c>
      <c r="K441" s="1477" t="s">
        <v>1890</v>
      </c>
      <c r="L441" s="1477" t="s">
        <v>1890</v>
      </c>
      <c r="M441" s="1477" t="s">
        <v>1890</v>
      </c>
      <c r="N441" s="1509" t="s">
        <v>1890</v>
      </c>
      <c r="O441" s="1509">
        <v>8.3965379974671503E-2</v>
      </c>
      <c r="P441" s="1509">
        <v>0.25189613992401444</v>
      </c>
      <c r="Q441" s="1509">
        <v>0.41982689987335747</v>
      </c>
      <c r="R441" s="1509">
        <v>0.58775765982270045</v>
      </c>
      <c r="S441" s="1509">
        <v>0.75568841977204348</v>
      </c>
      <c r="T441" s="1509">
        <v>1.1661991978447959</v>
      </c>
      <c r="U441" s="1509">
        <v>1.155883222548082</v>
      </c>
      <c r="V441" s="1509">
        <v>1.1455672472513674</v>
      </c>
      <c r="W441" s="1509">
        <v>1.1352512719546533</v>
      </c>
      <c r="X441" s="1509">
        <v>1.1249352966579389</v>
      </c>
      <c r="Y441" s="1509">
        <v>1.1146193213612248</v>
      </c>
      <c r="Z441" s="1509">
        <v>1.1043033460645109</v>
      </c>
      <c r="AA441" s="1509">
        <v>1.0939873707677967</v>
      </c>
      <c r="AB441" s="1509">
        <v>1.0836713954710824</v>
      </c>
      <c r="AC441" s="1509">
        <v>1.0759206852968755</v>
      </c>
      <c r="AD441" s="1509">
        <v>1.0681699751226683</v>
      </c>
      <c r="AE441" s="1509">
        <v>1.0578539998259544</v>
      </c>
      <c r="AF441" s="1509">
        <v>1.0475380245292398</v>
      </c>
      <c r="AG441" s="1509">
        <v>1.0372220492325257</v>
      </c>
      <c r="AH441" s="1509">
        <v>1.0269060739358116</v>
      </c>
      <c r="AI441" s="1509">
        <v>1.0165900986390972</v>
      </c>
      <c r="AJ441" s="1509">
        <v>1.0062741233423831</v>
      </c>
      <c r="AK441" s="1509">
        <v>0.99595814804566885</v>
      </c>
      <c r="AL441" s="1509">
        <v>0.9856421727489546</v>
      </c>
      <c r="AM441" s="1509">
        <v>0.99584831843229871</v>
      </c>
      <c r="AN441" s="1509">
        <v>1.0060544641156428</v>
      </c>
      <c r="AO441" s="1509">
        <v>0.99573848881892857</v>
      </c>
      <c r="AP441" s="1509">
        <v>0.98542251352221422</v>
      </c>
      <c r="AQ441" s="1509">
        <v>0.97510653822549986</v>
      </c>
      <c r="AR441" s="1509">
        <v>0.96479056292878584</v>
      </c>
      <c r="AS441" s="1509">
        <v>0.95447458763207149</v>
      </c>
      <c r="AT441" s="1509">
        <v>0.94415861233535736</v>
      </c>
      <c r="AU441" s="1509">
        <v>0.93384263703864312</v>
      </c>
      <c r="AV441" s="1509">
        <v>0.92352666174192888</v>
      </c>
      <c r="AW441" s="1509">
        <v>0.91577595156772196</v>
      </c>
      <c r="AX441" s="1509">
        <v>0.90802524139351515</v>
      </c>
      <c r="AY441" s="1509">
        <v>0.8977092660968008</v>
      </c>
      <c r="AZ441" s="1509">
        <v>0.88739329080008644</v>
      </c>
      <c r="BA441" s="1509">
        <v>0.87707731550337231</v>
      </c>
      <c r="BB441" s="1509">
        <v>0.86676134020665807</v>
      </c>
      <c r="BC441" s="1509">
        <v>0.85644536490994383</v>
      </c>
      <c r="BD441" s="1509">
        <v>0.84612938961322948</v>
      </c>
      <c r="BE441" s="1509">
        <v>0.83581341431651535</v>
      </c>
      <c r="BF441" s="1509">
        <v>0.8254974390198011</v>
      </c>
      <c r="BG441" s="1509">
        <v>0.83570358470314521</v>
      </c>
      <c r="BH441" s="1509">
        <v>0.84590973038648909</v>
      </c>
      <c r="BI441" s="1509">
        <v>0.83559375508977518</v>
      </c>
      <c r="BJ441" s="1509">
        <v>0.82527777979306072</v>
      </c>
      <c r="BK441" s="1509">
        <v>0.81496180449634636</v>
      </c>
      <c r="BL441" s="1509">
        <v>0.80464582919963223</v>
      </c>
      <c r="BM441" s="1509">
        <v>0.79432985390291799</v>
      </c>
      <c r="BN441" s="1509">
        <v>0.78401387860620386</v>
      </c>
      <c r="BO441" s="1509">
        <v>0.77369790330948962</v>
      </c>
      <c r="BP441" s="1509">
        <v>0.76338192801277527</v>
      </c>
      <c r="BQ441" s="1509">
        <v>0.75563121783856835</v>
      </c>
      <c r="BR441" s="1509">
        <v>0.74788050766436143</v>
      </c>
      <c r="BS441" s="1509">
        <v>0.73756453236764719</v>
      </c>
      <c r="BT441" s="1509">
        <v>0.72724855707093283</v>
      </c>
      <c r="BU441" s="1509">
        <v>0.7169325817742187</v>
      </c>
      <c r="BV441" s="1509">
        <v>0.70661660647750446</v>
      </c>
      <c r="BW441" s="1509">
        <v>0.69630063118079022</v>
      </c>
      <c r="BX441" s="1509">
        <v>0.68598465588407587</v>
      </c>
      <c r="BY441" s="1509">
        <v>0.67566868058736151</v>
      </c>
      <c r="BZ441" s="1509">
        <v>0.66535270529064749</v>
      </c>
      <c r="CA441" s="1509">
        <v>0.78843469696734425</v>
      </c>
      <c r="CB441" s="1509">
        <v>0.91151668864404201</v>
      </c>
      <c r="CC441" s="1509">
        <v>0.90120071334732776</v>
      </c>
      <c r="CD441" s="1509">
        <v>0.89088473805061341</v>
      </c>
      <c r="CE441" s="1509">
        <v>0.88056876275389917</v>
      </c>
      <c r="CF441" s="1509">
        <v>0.87025278745718515</v>
      </c>
      <c r="CG441" s="1509">
        <v>0.85993681216047091</v>
      </c>
      <c r="CH441" s="1509">
        <v>0.84962083686375667</v>
      </c>
      <c r="CI441" s="1509">
        <v>0.83930486156704232</v>
      </c>
      <c r="CJ441" s="1509">
        <v>0.82898888627032818</v>
      </c>
      <c r="CK441" s="1509">
        <v>0.82123817609612115</v>
      </c>
      <c r="CL441" s="1509">
        <v>0.81348746592191423</v>
      </c>
      <c r="CM441" s="1509">
        <v>0.8031714906252001</v>
      </c>
      <c r="CN441" s="1509">
        <v>0.79285551532848575</v>
      </c>
      <c r="CO441" s="1509">
        <v>0.7825395400317714</v>
      </c>
      <c r="CP441" s="1510">
        <v>0.77222356473505727</v>
      </c>
      <c r="CQ441" s="1508" t="s">
        <v>1890</v>
      </c>
      <c r="CR441" s="1508" t="s">
        <v>1890</v>
      </c>
      <c r="CS441" s="1508" t="s">
        <v>1890</v>
      </c>
      <c r="CT441" s="1508" t="s">
        <v>1890</v>
      </c>
      <c r="CU441" s="1508" t="s">
        <v>1890</v>
      </c>
      <c r="CV441" s="1508" t="s">
        <v>1890</v>
      </c>
      <c r="CW441" s="1508" t="s">
        <v>1890</v>
      </c>
      <c r="CX441" s="1508" t="s">
        <v>1890</v>
      </c>
      <c r="CY441" s="1508" t="s">
        <v>1890</v>
      </c>
      <c r="CZ441" s="1508" t="s">
        <v>1890</v>
      </c>
      <c r="DA441" s="1508" t="s">
        <v>1890</v>
      </c>
      <c r="DB441" s="1508" t="s">
        <v>1890</v>
      </c>
      <c r="DC441" s="1508" t="s">
        <v>1890</v>
      </c>
      <c r="DD441" s="1508" t="s">
        <v>1890</v>
      </c>
      <c r="DE441" s="1508" t="s">
        <v>1890</v>
      </c>
      <c r="DF441" s="1508" t="s">
        <v>1890</v>
      </c>
      <c r="DG441" s="1508" t="s">
        <v>1890</v>
      </c>
      <c r="DH441" s="1508" t="s">
        <v>1890</v>
      </c>
      <c r="DI441" s="1508" t="s">
        <v>1890</v>
      </c>
      <c r="DJ441" s="1508" t="s">
        <v>1890</v>
      </c>
      <c r="DK441" s="1508" t="s">
        <v>1890</v>
      </c>
      <c r="DL441" s="1508" t="s">
        <v>1890</v>
      </c>
      <c r="DM441" s="1508" t="s">
        <v>1890</v>
      </c>
      <c r="DN441" s="1508" t="s">
        <v>1890</v>
      </c>
      <c r="DO441" s="1508" t="s">
        <v>1890</v>
      </c>
      <c r="DP441" s="1508" t="s">
        <v>1890</v>
      </c>
      <c r="DQ441" s="1508" t="s">
        <v>1890</v>
      </c>
      <c r="DR441" s="1508" t="s">
        <v>1890</v>
      </c>
      <c r="DS441" s="1508" t="s">
        <v>1890</v>
      </c>
      <c r="DT441" s="1233" t="s">
        <v>1890</v>
      </c>
      <c r="DU441" s="1233" t="s">
        <v>1890</v>
      </c>
      <c r="DV441" s="1233" t="s">
        <v>1890</v>
      </c>
      <c r="DW441" s="1233" t="s">
        <v>1890</v>
      </c>
      <c r="DX441" s="1233" t="s">
        <v>1890</v>
      </c>
      <c r="DY441" s="1233" t="s">
        <v>1890</v>
      </c>
    </row>
    <row r="442" spans="2:129" x14ac:dyDescent="0.25">
      <c r="B442" s="1668"/>
      <c r="C442" s="1505" t="s">
        <v>2013</v>
      </c>
      <c r="D442" s="1439" t="s">
        <v>1745</v>
      </c>
      <c r="E442" s="1267" t="s">
        <v>831</v>
      </c>
      <c r="F442" s="1438" t="s">
        <v>1890</v>
      </c>
      <c r="G442" s="1438" t="s">
        <v>1890</v>
      </c>
      <c r="H442" s="1439" t="s">
        <v>84</v>
      </c>
      <c r="I442" s="1476" t="s">
        <v>1890</v>
      </c>
      <c r="J442" s="1477" t="s">
        <v>1890</v>
      </c>
      <c r="K442" s="1477" t="s">
        <v>1890</v>
      </c>
      <c r="L442" s="1477" t="s">
        <v>1890</v>
      </c>
      <c r="M442" s="1477" t="s">
        <v>1890</v>
      </c>
      <c r="N442" s="1509" t="s">
        <v>1890</v>
      </c>
      <c r="O442" s="1509">
        <v>3.5000000000000003E-2</v>
      </c>
      <c r="P442" s="1509">
        <v>3.5000000000000003E-2</v>
      </c>
      <c r="Q442" s="1509">
        <v>3.5000000000000003E-2</v>
      </c>
      <c r="R442" s="1509">
        <v>3.5000000000000003E-2</v>
      </c>
      <c r="S442" s="1509">
        <v>3.5000000000000003E-2</v>
      </c>
      <c r="T442" s="1509">
        <v>3.5000000000000003E-2</v>
      </c>
      <c r="U442" s="1509">
        <v>3.5000000000000003E-2</v>
      </c>
      <c r="V442" s="1509">
        <v>3.5000000000000003E-2</v>
      </c>
      <c r="W442" s="1509">
        <v>3.5000000000000003E-2</v>
      </c>
      <c r="X442" s="1509">
        <v>3.5000000000000003E-2</v>
      </c>
      <c r="Y442" s="1509">
        <v>3.5000000000000003E-2</v>
      </c>
      <c r="Z442" s="1509">
        <v>3.5000000000000003E-2</v>
      </c>
      <c r="AA442" s="1509">
        <v>3.5000000000000003E-2</v>
      </c>
      <c r="AB442" s="1509">
        <v>3.5000000000000003E-2</v>
      </c>
      <c r="AC442" s="1509">
        <v>3.5000000000000003E-2</v>
      </c>
      <c r="AD442" s="1509">
        <v>3.5000000000000003E-2</v>
      </c>
      <c r="AE442" s="1509">
        <v>3.5000000000000003E-2</v>
      </c>
      <c r="AF442" s="1509">
        <v>3.5000000000000003E-2</v>
      </c>
      <c r="AG442" s="1509">
        <v>3.5000000000000003E-2</v>
      </c>
      <c r="AH442" s="1509">
        <v>3.5000000000000003E-2</v>
      </c>
      <c r="AI442" s="1509">
        <v>3.5000000000000003E-2</v>
      </c>
      <c r="AJ442" s="1509">
        <v>3.5000000000000003E-2</v>
      </c>
      <c r="AK442" s="1509">
        <v>3.5000000000000003E-2</v>
      </c>
      <c r="AL442" s="1509">
        <v>3.5000000000000003E-2</v>
      </c>
      <c r="AM442" s="1509">
        <v>3.5000000000000003E-2</v>
      </c>
      <c r="AN442" s="1509">
        <v>3.5000000000000003E-2</v>
      </c>
      <c r="AO442" s="1509">
        <v>3.5000000000000003E-2</v>
      </c>
      <c r="AP442" s="1509">
        <v>3.5000000000000003E-2</v>
      </c>
      <c r="AQ442" s="1509">
        <v>3.5000000000000003E-2</v>
      </c>
      <c r="AR442" s="1509">
        <v>3.5000000000000003E-2</v>
      </c>
      <c r="AS442" s="1509">
        <v>0.03</v>
      </c>
      <c r="AT442" s="1509">
        <v>0.03</v>
      </c>
      <c r="AU442" s="1509">
        <v>0.03</v>
      </c>
      <c r="AV442" s="1509">
        <v>0.03</v>
      </c>
      <c r="AW442" s="1509">
        <v>0.03</v>
      </c>
      <c r="AX442" s="1509">
        <v>0.03</v>
      </c>
      <c r="AY442" s="1509">
        <v>0.03</v>
      </c>
      <c r="AZ442" s="1509">
        <v>0.03</v>
      </c>
      <c r="BA442" s="1509">
        <v>0.03</v>
      </c>
      <c r="BB442" s="1509">
        <v>0.03</v>
      </c>
      <c r="BC442" s="1509">
        <v>0.03</v>
      </c>
      <c r="BD442" s="1509">
        <v>0.03</v>
      </c>
      <c r="BE442" s="1509">
        <v>0.03</v>
      </c>
      <c r="BF442" s="1509">
        <v>0.03</v>
      </c>
      <c r="BG442" s="1509">
        <v>0.03</v>
      </c>
      <c r="BH442" s="1509">
        <v>0.03</v>
      </c>
      <c r="BI442" s="1509">
        <v>0.03</v>
      </c>
      <c r="BJ442" s="1509">
        <v>0.03</v>
      </c>
      <c r="BK442" s="1509">
        <v>0.03</v>
      </c>
      <c r="BL442" s="1509">
        <v>0.03</v>
      </c>
      <c r="BM442" s="1509">
        <v>0.03</v>
      </c>
      <c r="BN442" s="1509">
        <v>0.03</v>
      </c>
      <c r="BO442" s="1509">
        <v>0.03</v>
      </c>
      <c r="BP442" s="1509">
        <v>0.03</v>
      </c>
      <c r="BQ442" s="1509">
        <v>0.03</v>
      </c>
      <c r="BR442" s="1509">
        <v>0.03</v>
      </c>
      <c r="BS442" s="1509">
        <v>0.03</v>
      </c>
      <c r="BT442" s="1509">
        <v>0.03</v>
      </c>
      <c r="BU442" s="1509">
        <v>0.03</v>
      </c>
      <c r="BV442" s="1509">
        <v>0.03</v>
      </c>
      <c r="BW442" s="1509">
        <v>0.03</v>
      </c>
      <c r="BX442" s="1509">
        <v>0.03</v>
      </c>
      <c r="BY442" s="1509">
        <v>0.03</v>
      </c>
      <c r="BZ442" s="1509">
        <v>0.03</v>
      </c>
      <c r="CA442" s="1509">
        <v>0.03</v>
      </c>
      <c r="CB442" s="1509">
        <v>0.03</v>
      </c>
      <c r="CC442" s="1509">
        <v>0.03</v>
      </c>
      <c r="CD442" s="1509">
        <v>0.03</v>
      </c>
      <c r="CE442" s="1509">
        <v>0.03</v>
      </c>
      <c r="CF442" s="1509">
        <v>0.03</v>
      </c>
      <c r="CG442" s="1509">
        <v>0.03</v>
      </c>
      <c r="CH442" s="1509">
        <v>0.03</v>
      </c>
      <c r="CI442" s="1509">
        <v>0.03</v>
      </c>
      <c r="CJ442" s="1509">
        <v>0.03</v>
      </c>
      <c r="CK442" s="1509">
        <v>0.03</v>
      </c>
      <c r="CL442" s="1509">
        <v>2.5000000000000001E-2</v>
      </c>
      <c r="CM442" s="1509">
        <v>2.5000000000000001E-2</v>
      </c>
      <c r="CN442" s="1509">
        <v>2.5000000000000001E-2</v>
      </c>
      <c r="CO442" s="1509">
        <v>2.5000000000000001E-2</v>
      </c>
      <c r="CP442" s="1510">
        <v>2.5000000000000001E-2</v>
      </c>
      <c r="CQ442" s="1508" t="s">
        <v>1890</v>
      </c>
      <c r="CR442" s="1508" t="s">
        <v>1890</v>
      </c>
      <c r="CS442" s="1508" t="s">
        <v>1890</v>
      </c>
      <c r="CT442" s="1508" t="s">
        <v>1890</v>
      </c>
      <c r="CU442" s="1508" t="s">
        <v>1890</v>
      </c>
      <c r="CV442" s="1508" t="s">
        <v>1890</v>
      </c>
      <c r="CW442" s="1508" t="s">
        <v>1890</v>
      </c>
      <c r="CX442" s="1508" t="s">
        <v>1890</v>
      </c>
      <c r="CY442" s="1508" t="s">
        <v>1890</v>
      </c>
      <c r="CZ442" s="1508" t="s">
        <v>1890</v>
      </c>
      <c r="DA442" s="1508" t="s">
        <v>1890</v>
      </c>
      <c r="DB442" s="1508" t="s">
        <v>1890</v>
      </c>
      <c r="DC442" s="1508" t="s">
        <v>1890</v>
      </c>
      <c r="DD442" s="1508" t="s">
        <v>1890</v>
      </c>
      <c r="DE442" s="1508" t="s">
        <v>1890</v>
      </c>
      <c r="DF442" s="1508" t="s">
        <v>1890</v>
      </c>
      <c r="DG442" s="1508" t="s">
        <v>1890</v>
      </c>
      <c r="DH442" s="1508" t="s">
        <v>1890</v>
      </c>
      <c r="DI442" s="1508" t="s">
        <v>1890</v>
      </c>
      <c r="DJ442" s="1508" t="s">
        <v>1890</v>
      </c>
      <c r="DK442" s="1508" t="s">
        <v>1890</v>
      </c>
      <c r="DL442" s="1508" t="s">
        <v>1890</v>
      </c>
      <c r="DM442" s="1508" t="s">
        <v>1890</v>
      </c>
      <c r="DN442" s="1508" t="s">
        <v>1890</v>
      </c>
      <c r="DO442" s="1508" t="s">
        <v>1890</v>
      </c>
      <c r="DP442" s="1508" t="s">
        <v>1890</v>
      </c>
      <c r="DQ442" s="1508" t="s">
        <v>1890</v>
      </c>
      <c r="DR442" s="1508" t="s">
        <v>1890</v>
      </c>
      <c r="DS442" s="1508" t="s">
        <v>1890</v>
      </c>
      <c r="DT442" s="1233" t="s">
        <v>1890</v>
      </c>
      <c r="DU442" s="1233" t="s">
        <v>1890</v>
      </c>
      <c r="DV442" s="1233" t="s">
        <v>1890</v>
      </c>
      <c r="DW442" s="1233" t="s">
        <v>1890</v>
      </c>
      <c r="DX442" s="1233" t="s">
        <v>1890</v>
      </c>
      <c r="DY442" s="1233" t="s">
        <v>1890</v>
      </c>
    </row>
    <row r="443" spans="2:129" x14ac:dyDescent="0.25">
      <c r="B443" s="1668"/>
      <c r="C443" s="1505" t="s">
        <v>2013</v>
      </c>
      <c r="D443" s="1439" t="s">
        <v>1745</v>
      </c>
      <c r="E443" s="1267" t="s">
        <v>814</v>
      </c>
      <c r="F443" s="1438" t="s">
        <v>1890</v>
      </c>
      <c r="G443" s="1438" t="s">
        <v>1890</v>
      </c>
      <c r="H443" s="1439" t="s">
        <v>84</v>
      </c>
      <c r="I443" s="1476" t="s">
        <v>1890</v>
      </c>
      <c r="J443" s="1477" t="s">
        <v>1890</v>
      </c>
      <c r="K443" s="1477" t="s">
        <v>1890</v>
      </c>
      <c r="L443" s="1477" t="s">
        <v>1890</v>
      </c>
      <c r="M443" s="1477" t="s">
        <v>1890</v>
      </c>
      <c r="N443" s="1509" t="s">
        <v>1890</v>
      </c>
      <c r="O443" s="1509">
        <v>0.96618357487922713</v>
      </c>
      <c r="P443" s="1509">
        <v>0.93351070036640305</v>
      </c>
      <c r="Q443" s="1509">
        <v>0.90194270566802237</v>
      </c>
      <c r="R443" s="1509">
        <v>0.87144222769857238</v>
      </c>
      <c r="S443" s="1509">
        <v>0.84197316685852408</v>
      </c>
      <c r="T443" s="1509">
        <v>0.81350064430775282</v>
      </c>
      <c r="U443" s="1509">
        <v>0.78599096068381924</v>
      </c>
      <c r="V443" s="1509">
        <v>0.75941155621625056</v>
      </c>
      <c r="W443" s="1509">
        <v>0.73373097218961414</v>
      </c>
      <c r="X443" s="1509">
        <v>0.70891881370977217</v>
      </c>
      <c r="Y443" s="1509">
        <v>0.68494571372924851</v>
      </c>
      <c r="Z443" s="1509">
        <v>0.66178329828912907</v>
      </c>
      <c r="AA443" s="1509">
        <v>0.63940415293635666</v>
      </c>
      <c r="AB443" s="1509">
        <v>0.61778179027667313</v>
      </c>
      <c r="AC443" s="1509">
        <v>0.59689061862480497</v>
      </c>
      <c r="AD443" s="1509">
        <v>0.57670591171478747</v>
      </c>
      <c r="AE443" s="1509">
        <v>0.55720377943457733</v>
      </c>
      <c r="AF443" s="1509">
        <v>0.53836113955031628</v>
      </c>
      <c r="AG443" s="1509">
        <v>0.520155690386779</v>
      </c>
      <c r="AH443" s="1509">
        <v>0.50256588443167061</v>
      </c>
      <c r="AI443" s="1509">
        <v>0.48557090283253201</v>
      </c>
      <c r="AJ443" s="1509">
        <v>0.46915063075606961</v>
      </c>
      <c r="AK443" s="1509">
        <v>0.45328563358074364</v>
      </c>
      <c r="AL443" s="1509">
        <v>0.43795713389443836</v>
      </c>
      <c r="AM443" s="1509">
        <v>0.42314698926998878</v>
      </c>
      <c r="AN443" s="1509">
        <v>0.40883767079225974</v>
      </c>
      <c r="AO443" s="1509">
        <v>0.39501224231136212</v>
      </c>
      <c r="AP443" s="1509">
        <v>0.38165434039745133</v>
      </c>
      <c r="AQ443" s="1509">
        <v>0.36874815497338298</v>
      </c>
      <c r="AR443" s="1509">
        <v>0.35627841060230242</v>
      </c>
      <c r="AS443" s="1509">
        <v>0.3459013695167984</v>
      </c>
      <c r="AT443" s="1509">
        <v>0.33582657234640623</v>
      </c>
      <c r="AU443" s="1509">
        <v>0.32604521587029728</v>
      </c>
      <c r="AV443" s="1509">
        <v>0.31654875327213333</v>
      </c>
      <c r="AW443" s="1509">
        <v>0.30732888667197411</v>
      </c>
      <c r="AX443" s="1509">
        <v>0.29837755987570302</v>
      </c>
      <c r="AY443" s="1509">
        <v>0.28968695133563405</v>
      </c>
      <c r="AZ443" s="1509">
        <v>0.28124946731614947</v>
      </c>
      <c r="BA443" s="1509">
        <v>0.27305773525839755</v>
      </c>
      <c r="BB443" s="1509">
        <v>0.26510459733825009</v>
      </c>
      <c r="BC443" s="1509">
        <v>0.25738310421189325</v>
      </c>
      <c r="BD443" s="1509">
        <v>0.24988650894358566</v>
      </c>
      <c r="BE443" s="1509">
        <v>0.24260826111027742</v>
      </c>
      <c r="BF443" s="1509">
        <v>0.23554200107793916</v>
      </c>
      <c r="BG443" s="1509">
        <v>0.22868155444460117</v>
      </c>
      <c r="BH443" s="1509">
        <v>0.22202092664524387</v>
      </c>
      <c r="BI443" s="1509">
        <v>0.215554297713829</v>
      </c>
      <c r="BJ443" s="1509">
        <v>0.20927601719789227</v>
      </c>
      <c r="BK443" s="1509">
        <v>0.20318059922125464</v>
      </c>
      <c r="BL443" s="1509">
        <v>0.19726271769053846</v>
      </c>
      <c r="BM443" s="1509">
        <v>0.19151720164129948</v>
      </c>
      <c r="BN443" s="1509">
        <v>0.18593903071970824</v>
      </c>
      <c r="BO443" s="1509">
        <v>0.18052333079583327</v>
      </c>
      <c r="BP443" s="1509">
        <v>0.17526536970469248</v>
      </c>
      <c r="BQ443" s="1509">
        <v>0.17016055311135189</v>
      </c>
      <c r="BR443" s="1509">
        <v>0.16520442049645817</v>
      </c>
      <c r="BS443" s="1509">
        <v>0.16039264125869726</v>
      </c>
      <c r="BT443" s="1509">
        <v>0.15572101093077401</v>
      </c>
      <c r="BU443" s="1509">
        <v>0.15118544750560586</v>
      </c>
      <c r="BV443" s="1509">
        <v>0.14678198786952024</v>
      </c>
      <c r="BW443" s="1509">
        <v>0.14250678433934003</v>
      </c>
      <c r="BX443" s="1509">
        <v>0.13835610130033013</v>
      </c>
      <c r="BY443" s="1509">
        <v>0.13432631194206807</v>
      </c>
      <c r="BZ443" s="1509">
        <v>0.13041389508938647</v>
      </c>
      <c r="CA443" s="1509">
        <v>0.12661543212561796</v>
      </c>
      <c r="CB443" s="1509">
        <v>0.12292760400545433</v>
      </c>
      <c r="CC443" s="1509">
        <v>0.11934718835481004</v>
      </c>
      <c r="CD443" s="1509">
        <v>0.11587105665515537</v>
      </c>
      <c r="CE443" s="1509">
        <v>0.11249617150985959</v>
      </c>
      <c r="CF443" s="1509">
        <v>0.10921958399015494</v>
      </c>
      <c r="CG443" s="1509">
        <v>0.10603843105840287</v>
      </c>
      <c r="CH443" s="1509">
        <v>0.10294993306641054</v>
      </c>
      <c r="CI443" s="1509">
        <v>9.9951391326612168E-2</v>
      </c>
      <c r="CJ443" s="1509">
        <v>9.7040185753992411E-2</v>
      </c>
      <c r="CK443" s="1509">
        <v>9.4213772576691654E-2</v>
      </c>
      <c r="CL443" s="1509">
        <v>9.1915875684577236E-2</v>
      </c>
      <c r="CM443" s="1509">
        <v>8.9674025058124135E-2</v>
      </c>
      <c r="CN443" s="1509">
        <v>8.7486853715243049E-2</v>
      </c>
      <c r="CO443" s="1509">
        <v>8.5353028014871282E-2</v>
      </c>
      <c r="CP443" s="1510">
        <v>8.3271246843776875E-2</v>
      </c>
      <c r="CQ443" s="1508" t="s">
        <v>1890</v>
      </c>
      <c r="CR443" s="1508" t="s">
        <v>1890</v>
      </c>
      <c r="CS443" s="1508" t="s">
        <v>1890</v>
      </c>
      <c r="CT443" s="1508" t="s">
        <v>1890</v>
      </c>
      <c r="CU443" s="1508" t="s">
        <v>1890</v>
      </c>
      <c r="CV443" s="1508" t="s">
        <v>1890</v>
      </c>
      <c r="CW443" s="1508" t="s">
        <v>1890</v>
      </c>
      <c r="CX443" s="1508" t="s">
        <v>1890</v>
      </c>
      <c r="CY443" s="1508" t="s">
        <v>1890</v>
      </c>
      <c r="CZ443" s="1508" t="s">
        <v>1890</v>
      </c>
      <c r="DA443" s="1508" t="s">
        <v>1890</v>
      </c>
      <c r="DB443" s="1508" t="s">
        <v>1890</v>
      </c>
      <c r="DC443" s="1508" t="s">
        <v>1890</v>
      </c>
      <c r="DD443" s="1508" t="s">
        <v>1890</v>
      </c>
      <c r="DE443" s="1508" t="s">
        <v>1890</v>
      </c>
      <c r="DF443" s="1508" t="s">
        <v>1890</v>
      </c>
      <c r="DG443" s="1508" t="s">
        <v>1890</v>
      </c>
      <c r="DH443" s="1508" t="s">
        <v>1890</v>
      </c>
      <c r="DI443" s="1508" t="s">
        <v>1890</v>
      </c>
      <c r="DJ443" s="1508" t="s">
        <v>1890</v>
      </c>
      <c r="DK443" s="1508" t="s">
        <v>1890</v>
      </c>
      <c r="DL443" s="1508" t="s">
        <v>1890</v>
      </c>
      <c r="DM443" s="1508" t="s">
        <v>1890</v>
      </c>
      <c r="DN443" s="1508" t="s">
        <v>1890</v>
      </c>
      <c r="DO443" s="1508" t="s">
        <v>1890</v>
      </c>
      <c r="DP443" s="1508" t="s">
        <v>1890</v>
      </c>
      <c r="DQ443" s="1508" t="s">
        <v>1890</v>
      </c>
      <c r="DR443" s="1508" t="s">
        <v>1890</v>
      </c>
      <c r="DS443" s="1508" t="s">
        <v>1890</v>
      </c>
      <c r="DT443" s="1233" t="s">
        <v>1890</v>
      </c>
      <c r="DU443" s="1233" t="s">
        <v>1890</v>
      </c>
      <c r="DV443" s="1233" t="s">
        <v>1890</v>
      </c>
      <c r="DW443" s="1233" t="s">
        <v>1890</v>
      </c>
      <c r="DX443" s="1233" t="s">
        <v>1890</v>
      </c>
      <c r="DY443" s="1233" t="s">
        <v>1890</v>
      </c>
    </row>
    <row r="444" spans="2:129" x14ac:dyDescent="0.25">
      <c r="B444" s="1668"/>
      <c r="C444" s="1505" t="s">
        <v>2013</v>
      </c>
      <c r="D444" s="1439" t="s">
        <v>1745</v>
      </c>
      <c r="E444" s="1267" t="s">
        <v>815</v>
      </c>
      <c r="F444" s="1438" t="s">
        <v>816</v>
      </c>
      <c r="G444" s="1438" t="s">
        <v>1890</v>
      </c>
      <c r="H444" s="1439" t="s">
        <v>817</v>
      </c>
      <c r="I444" s="1476" t="s">
        <v>1890</v>
      </c>
      <c r="J444" s="1477" t="s">
        <v>1890</v>
      </c>
      <c r="K444" s="1477" t="s">
        <v>1890</v>
      </c>
      <c r="L444" s="1477" t="s">
        <v>1890</v>
      </c>
      <c r="M444" s="1477" t="s">
        <v>1890</v>
      </c>
      <c r="N444" s="1509" t="s">
        <v>1890</v>
      </c>
      <c r="O444" s="1509">
        <v>0.74581495979146195</v>
      </c>
      <c r="P444" s="1509">
        <v>0.74581495979146195</v>
      </c>
      <c r="Q444" s="1509">
        <v>0.74581495979146195</v>
      </c>
      <c r="R444" s="1509">
        <v>0.74581495979146195</v>
      </c>
      <c r="S444" s="1509">
        <v>0.74581495979146195</v>
      </c>
      <c r="T444" s="1509" t="s">
        <v>1890</v>
      </c>
      <c r="U444" s="1509" t="s">
        <v>1890</v>
      </c>
      <c r="V444" s="1509" t="s">
        <v>1890</v>
      </c>
      <c r="W444" s="1509" t="s">
        <v>1890</v>
      </c>
      <c r="X444" s="1509" t="s">
        <v>1890</v>
      </c>
      <c r="Y444" s="1509" t="s">
        <v>1890</v>
      </c>
      <c r="Z444" s="1509" t="s">
        <v>1890</v>
      </c>
      <c r="AA444" s="1509" t="s">
        <v>1890</v>
      </c>
      <c r="AB444" s="1509" t="s">
        <v>1890</v>
      </c>
      <c r="AC444" s="1509" t="s">
        <v>1890</v>
      </c>
      <c r="AD444" s="1509" t="s">
        <v>1890</v>
      </c>
      <c r="AE444" s="1509" t="s">
        <v>1890</v>
      </c>
      <c r="AF444" s="1509" t="s">
        <v>1890</v>
      </c>
      <c r="AG444" s="1509" t="s">
        <v>1890</v>
      </c>
      <c r="AH444" s="1509" t="s">
        <v>1890</v>
      </c>
      <c r="AI444" s="1509" t="s">
        <v>1890</v>
      </c>
      <c r="AJ444" s="1509" t="s">
        <v>1890</v>
      </c>
      <c r="AK444" s="1509" t="s">
        <v>1890</v>
      </c>
      <c r="AL444" s="1509" t="s">
        <v>1890</v>
      </c>
      <c r="AM444" s="1509" t="s">
        <v>1890</v>
      </c>
      <c r="AN444" s="1509" t="s">
        <v>1890</v>
      </c>
      <c r="AO444" s="1509" t="s">
        <v>1890</v>
      </c>
      <c r="AP444" s="1509" t="s">
        <v>1890</v>
      </c>
      <c r="AQ444" s="1509" t="s">
        <v>1890</v>
      </c>
      <c r="AR444" s="1509" t="s">
        <v>1890</v>
      </c>
      <c r="AS444" s="1509" t="s">
        <v>1890</v>
      </c>
      <c r="AT444" s="1509" t="s">
        <v>1890</v>
      </c>
      <c r="AU444" s="1509" t="s">
        <v>1890</v>
      </c>
      <c r="AV444" s="1509" t="s">
        <v>1890</v>
      </c>
      <c r="AW444" s="1509" t="s">
        <v>1890</v>
      </c>
      <c r="AX444" s="1509" t="s">
        <v>1890</v>
      </c>
      <c r="AY444" s="1509" t="s">
        <v>1890</v>
      </c>
      <c r="AZ444" s="1509" t="s">
        <v>1890</v>
      </c>
      <c r="BA444" s="1509" t="s">
        <v>1890</v>
      </c>
      <c r="BB444" s="1509" t="s">
        <v>1890</v>
      </c>
      <c r="BC444" s="1509" t="s">
        <v>1890</v>
      </c>
      <c r="BD444" s="1509" t="s">
        <v>1890</v>
      </c>
      <c r="BE444" s="1509" t="s">
        <v>1890</v>
      </c>
      <c r="BF444" s="1509" t="s">
        <v>1890</v>
      </c>
      <c r="BG444" s="1509" t="s">
        <v>1890</v>
      </c>
      <c r="BH444" s="1509" t="s">
        <v>1890</v>
      </c>
      <c r="BI444" s="1509" t="s">
        <v>1890</v>
      </c>
      <c r="BJ444" s="1509" t="s">
        <v>1890</v>
      </c>
      <c r="BK444" s="1509" t="s">
        <v>1890</v>
      </c>
      <c r="BL444" s="1509" t="s">
        <v>1890</v>
      </c>
      <c r="BM444" s="1509" t="s">
        <v>1890</v>
      </c>
      <c r="BN444" s="1509" t="s">
        <v>1890</v>
      </c>
      <c r="BO444" s="1509" t="s">
        <v>1890</v>
      </c>
      <c r="BP444" s="1509" t="s">
        <v>1890</v>
      </c>
      <c r="BQ444" s="1509" t="s">
        <v>1890</v>
      </c>
      <c r="BR444" s="1509" t="s">
        <v>1890</v>
      </c>
      <c r="BS444" s="1509" t="s">
        <v>1890</v>
      </c>
      <c r="BT444" s="1509" t="s">
        <v>1890</v>
      </c>
      <c r="BU444" s="1509" t="s">
        <v>1890</v>
      </c>
      <c r="BV444" s="1509" t="s">
        <v>1890</v>
      </c>
      <c r="BW444" s="1509" t="s">
        <v>1890</v>
      </c>
      <c r="BX444" s="1509" t="s">
        <v>1890</v>
      </c>
      <c r="BY444" s="1509" t="s">
        <v>1890</v>
      </c>
      <c r="BZ444" s="1509" t="s">
        <v>1890</v>
      </c>
      <c r="CA444" s="1509" t="s">
        <v>1890</v>
      </c>
      <c r="CB444" s="1509" t="s">
        <v>1890</v>
      </c>
      <c r="CC444" s="1509" t="s">
        <v>1890</v>
      </c>
      <c r="CD444" s="1509" t="s">
        <v>1890</v>
      </c>
      <c r="CE444" s="1509" t="s">
        <v>1890</v>
      </c>
      <c r="CF444" s="1509" t="s">
        <v>1890</v>
      </c>
      <c r="CG444" s="1509" t="s">
        <v>1890</v>
      </c>
      <c r="CH444" s="1509" t="s">
        <v>1890</v>
      </c>
      <c r="CI444" s="1509" t="s">
        <v>1890</v>
      </c>
      <c r="CJ444" s="1509" t="s">
        <v>1890</v>
      </c>
      <c r="CK444" s="1509" t="s">
        <v>1890</v>
      </c>
      <c r="CL444" s="1509" t="s">
        <v>1890</v>
      </c>
      <c r="CM444" s="1509" t="s">
        <v>1890</v>
      </c>
      <c r="CN444" s="1509" t="s">
        <v>1890</v>
      </c>
      <c r="CO444" s="1509" t="s">
        <v>1890</v>
      </c>
      <c r="CP444" s="1510" t="s">
        <v>1890</v>
      </c>
      <c r="CQ444" s="1508" t="s">
        <v>1890</v>
      </c>
      <c r="CR444" s="1508" t="s">
        <v>1890</v>
      </c>
      <c r="CS444" s="1508" t="s">
        <v>1890</v>
      </c>
      <c r="CT444" s="1508" t="s">
        <v>1890</v>
      </c>
      <c r="CU444" s="1508" t="s">
        <v>1890</v>
      </c>
      <c r="CV444" s="1508" t="s">
        <v>1890</v>
      </c>
      <c r="CW444" s="1508" t="s">
        <v>1890</v>
      </c>
      <c r="CX444" s="1508" t="s">
        <v>1890</v>
      </c>
      <c r="CY444" s="1508" t="s">
        <v>1890</v>
      </c>
      <c r="CZ444" s="1508" t="s">
        <v>1890</v>
      </c>
      <c r="DA444" s="1508" t="s">
        <v>1890</v>
      </c>
      <c r="DB444" s="1508" t="s">
        <v>1890</v>
      </c>
      <c r="DC444" s="1508" t="s">
        <v>1890</v>
      </c>
      <c r="DD444" s="1508" t="s">
        <v>1890</v>
      </c>
      <c r="DE444" s="1508" t="s">
        <v>1890</v>
      </c>
      <c r="DF444" s="1508" t="s">
        <v>1890</v>
      </c>
      <c r="DG444" s="1508" t="s">
        <v>1890</v>
      </c>
      <c r="DH444" s="1508" t="s">
        <v>1890</v>
      </c>
      <c r="DI444" s="1508" t="s">
        <v>1890</v>
      </c>
      <c r="DJ444" s="1508" t="s">
        <v>1890</v>
      </c>
      <c r="DK444" s="1508" t="s">
        <v>1890</v>
      </c>
      <c r="DL444" s="1508" t="s">
        <v>1890</v>
      </c>
      <c r="DM444" s="1508" t="s">
        <v>1890</v>
      </c>
      <c r="DN444" s="1508" t="s">
        <v>1890</v>
      </c>
      <c r="DO444" s="1508" t="s">
        <v>1890</v>
      </c>
      <c r="DP444" s="1508" t="s">
        <v>1890</v>
      </c>
      <c r="DQ444" s="1508" t="s">
        <v>1890</v>
      </c>
      <c r="DR444" s="1508" t="s">
        <v>1890</v>
      </c>
      <c r="DS444" s="1508" t="s">
        <v>1890</v>
      </c>
      <c r="DT444" s="1233" t="s">
        <v>1890</v>
      </c>
      <c r="DU444" s="1233" t="s">
        <v>1890</v>
      </c>
      <c r="DV444" s="1233" t="s">
        <v>1890</v>
      </c>
      <c r="DW444" s="1233" t="s">
        <v>1890</v>
      </c>
      <c r="DX444" s="1233" t="s">
        <v>1890</v>
      </c>
      <c r="DY444" s="1233" t="s">
        <v>1890</v>
      </c>
    </row>
    <row r="445" spans="2:129" x14ac:dyDescent="0.25">
      <c r="B445" s="1668"/>
      <c r="C445" s="1505" t="s">
        <v>2013</v>
      </c>
      <c r="D445" s="1439" t="s">
        <v>1745</v>
      </c>
      <c r="E445" s="1267" t="s">
        <v>815</v>
      </c>
      <c r="F445" s="1438" t="s">
        <v>818</v>
      </c>
      <c r="G445" s="1438" t="s">
        <v>1890</v>
      </c>
      <c r="H445" s="1439" t="s">
        <v>817</v>
      </c>
      <c r="I445" s="1476" t="s">
        <v>1890</v>
      </c>
      <c r="J445" s="1477" t="s">
        <v>1890</v>
      </c>
      <c r="K445" s="1477" t="s">
        <v>1890</v>
      </c>
      <c r="L445" s="1477" t="s">
        <v>1890</v>
      </c>
      <c r="M445" s="1477" t="s">
        <v>1890</v>
      </c>
      <c r="N445" s="1509" t="s">
        <v>1890</v>
      </c>
      <c r="O445" s="1509">
        <v>1.097002626239018</v>
      </c>
      <c r="P445" s="1509">
        <v>1.097002626239018</v>
      </c>
      <c r="Q445" s="1509">
        <v>1.097002626239018</v>
      </c>
      <c r="R445" s="1509">
        <v>1.097002626239018</v>
      </c>
      <c r="S445" s="1509">
        <v>1.097002626239018</v>
      </c>
      <c r="T445" s="1509" t="s">
        <v>1890</v>
      </c>
      <c r="U445" s="1509" t="s">
        <v>1890</v>
      </c>
      <c r="V445" s="1509" t="s">
        <v>1890</v>
      </c>
      <c r="W445" s="1509" t="s">
        <v>1890</v>
      </c>
      <c r="X445" s="1509" t="s">
        <v>1890</v>
      </c>
      <c r="Y445" s="1509" t="s">
        <v>1890</v>
      </c>
      <c r="Z445" s="1509" t="s">
        <v>1890</v>
      </c>
      <c r="AA445" s="1509" t="s">
        <v>1890</v>
      </c>
      <c r="AB445" s="1509" t="s">
        <v>1890</v>
      </c>
      <c r="AC445" s="1509">
        <v>4.006813814974932E-2</v>
      </c>
      <c r="AD445" s="1509" t="s">
        <v>1890</v>
      </c>
      <c r="AE445" s="1509" t="s">
        <v>1890</v>
      </c>
      <c r="AF445" s="1509" t="s">
        <v>1890</v>
      </c>
      <c r="AG445" s="1509" t="s">
        <v>1890</v>
      </c>
      <c r="AH445" s="1509" t="s">
        <v>1890</v>
      </c>
      <c r="AI445" s="1509" t="s">
        <v>1890</v>
      </c>
      <c r="AJ445" s="1509" t="s">
        <v>1890</v>
      </c>
      <c r="AK445" s="1509" t="s">
        <v>1890</v>
      </c>
      <c r="AL445" s="1509" t="s">
        <v>1890</v>
      </c>
      <c r="AM445" s="1509">
        <v>0.32054510519799456</v>
      </c>
      <c r="AN445" s="1509" t="s">
        <v>1890</v>
      </c>
      <c r="AO445" s="1509" t="s">
        <v>1890</v>
      </c>
      <c r="AP445" s="1509" t="s">
        <v>1890</v>
      </c>
      <c r="AQ445" s="1509" t="s">
        <v>1890</v>
      </c>
      <c r="AR445" s="1509" t="s">
        <v>1890</v>
      </c>
      <c r="AS445" s="1509" t="s">
        <v>1890</v>
      </c>
      <c r="AT445" s="1509" t="s">
        <v>1890</v>
      </c>
      <c r="AU445" s="1509" t="s">
        <v>1890</v>
      </c>
      <c r="AV445" s="1509" t="s">
        <v>1890</v>
      </c>
      <c r="AW445" s="1509">
        <v>4.006813814974932E-2</v>
      </c>
      <c r="AX445" s="1509" t="s">
        <v>1890</v>
      </c>
      <c r="AY445" s="1509" t="s">
        <v>1890</v>
      </c>
      <c r="AZ445" s="1509" t="s">
        <v>1890</v>
      </c>
      <c r="BA445" s="1509" t="s">
        <v>1890</v>
      </c>
      <c r="BB445" s="1509" t="s">
        <v>1890</v>
      </c>
      <c r="BC445" s="1509" t="s">
        <v>1890</v>
      </c>
      <c r="BD445" s="1509" t="s">
        <v>1890</v>
      </c>
      <c r="BE445" s="1509" t="s">
        <v>1890</v>
      </c>
      <c r="BF445" s="1509" t="s">
        <v>1890</v>
      </c>
      <c r="BG445" s="1509">
        <v>0.32054510519799456</v>
      </c>
      <c r="BH445" s="1509" t="s">
        <v>1890</v>
      </c>
      <c r="BI445" s="1509" t="s">
        <v>1890</v>
      </c>
      <c r="BJ445" s="1509" t="s">
        <v>1890</v>
      </c>
      <c r="BK445" s="1509" t="s">
        <v>1890</v>
      </c>
      <c r="BL445" s="1509" t="s">
        <v>1890</v>
      </c>
      <c r="BM445" s="1509" t="s">
        <v>1890</v>
      </c>
      <c r="BN445" s="1509" t="s">
        <v>1890</v>
      </c>
      <c r="BO445" s="1509" t="s">
        <v>1890</v>
      </c>
      <c r="BP445" s="1509" t="s">
        <v>1890</v>
      </c>
      <c r="BQ445" s="1509">
        <v>4.006813814974932E-2</v>
      </c>
      <c r="BR445" s="1509" t="s">
        <v>1890</v>
      </c>
      <c r="BS445" s="1509" t="s">
        <v>1890</v>
      </c>
      <c r="BT445" s="1509" t="s">
        <v>1890</v>
      </c>
      <c r="BU445" s="1509" t="s">
        <v>1890</v>
      </c>
      <c r="BV445" s="1509" t="s">
        <v>1890</v>
      </c>
      <c r="BW445" s="1509" t="s">
        <v>1890</v>
      </c>
      <c r="BX445" s="1509" t="s">
        <v>1890</v>
      </c>
      <c r="BY445" s="1509" t="s">
        <v>1890</v>
      </c>
      <c r="BZ445" s="1509" t="s">
        <v>1890</v>
      </c>
      <c r="CA445" s="1509">
        <v>1.9463734735973262</v>
      </c>
      <c r="CB445" s="1509" t="s">
        <v>1890</v>
      </c>
      <c r="CC445" s="1509" t="s">
        <v>1890</v>
      </c>
      <c r="CD445" s="1509" t="s">
        <v>1890</v>
      </c>
      <c r="CE445" s="1509" t="s">
        <v>1890</v>
      </c>
      <c r="CF445" s="1509" t="s">
        <v>1890</v>
      </c>
      <c r="CG445" s="1509" t="s">
        <v>1890</v>
      </c>
      <c r="CH445" s="1509" t="s">
        <v>1890</v>
      </c>
      <c r="CI445" s="1509" t="s">
        <v>1890</v>
      </c>
      <c r="CJ445" s="1509" t="s">
        <v>1890</v>
      </c>
      <c r="CK445" s="1509">
        <v>4.006813814974932E-2</v>
      </c>
      <c r="CL445" s="1509" t="s">
        <v>1890</v>
      </c>
      <c r="CM445" s="1509" t="s">
        <v>1890</v>
      </c>
      <c r="CN445" s="1509" t="s">
        <v>1890</v>
      </c>
      <c r="CO445" s="1509" t="s">
        <v>1890</v>
      </c>
      <c r="CP445" s="1510" t="s">
        <v>1890</v>
      </c>
      <c r="CQ445" s="1508" t="s">
        <v>1890</v>
      </c>
      <c r="CR445" s="1508" t="s">
        <v>1890</v>
      </c>
      <c r="CS445" s="1508" t="s">
        <v>1890</v>
      </c>
      <c r="CT445" s="1508" t="s">
        <v>1890</v>
      </c>
      <c r="CU445" s="1508" t="s">
        <v>1890</v>
      </c>
      <c r="CV445" s="1508" t="s">
        <v>1890</v>
      </c>
      <c r="CW445" s="1508" t="s">
        <v>1890</v>
      </c>
      <c r="CX445" s="1508" t="s">
        <v>1890</v>
      </c>
      <c r="CY445" s="1508" t="s">
        <v>1890</v>
      </c>
      <c r="CZ445" s="1508" t="s">
        <v>1890</v>
      </c>
      <c r="DA445" s="1508" t="s">
        <v>1890</v>
      </c>
      <c r="DB445" s="1508" t="s">
        <v>1890</v>
      </c>
      <c r="DC445" s="1508" t="s">
        <v>1890</v>
      </c>
      <c r="DD445" s="1508" t="s">
        <v>1890</v>
      </c>
      <c r="DE445" s="1508" t="s">
        <v>1890</v>
      </c>
      <c r="DF445" s="1508" t="s">
        <v>1890</v>
      </c>
      <c r="DG445" s="1508" t="s">
        <v>1890</v>
      </c>
      <c r="DH445" s="1508" t="s">
        <v>1890</v>
      </c>
      <c r="DI445" s="1508" t="s">
        <v>1890</v>
      </c>
      <c r="DJ445" s="1508" t="s">
        <v>1890</v>
      </c>
      <c r="DK445" s="1508" t="s">
        <v>1890</v>
      </c>
      <c r="DL445" s="1508" t="s">
        <v>1890</v>
      </c>
      <c r="DM445" s="1508" t="s">
        <v>1890</v>
      </c>
      <c r="DN445" s="1508" t="s">
        <v>1890</v>
      </c>
      <c r="DO445" s="1508" t="s">
        <v>1890</v>
      </c>
      <c r="DP445" s="1508" t="s">
        <v>1890</v>
      </c>
      <c r="DQ445" s="1508" t="s">
        <v>1890</v>
      </c>
      <c r="DR445" s="1508" t="s">
        <v>1890</v>
      </c>
      <c r="DS445" s="1508" t="s">
        <v>1890</v>
      </c>
      <c r="DT445" s="1233" t="s">
        <v>1890</v>
      </c>
      <c r="DU445" s="1233" t="s">
        <v>1890</v>
      </c>
      <c r="DV445" s="1233" t="s">
        <v>1890</v>
      </c>
      <c r="DW445" s="1233" t="s">
        <v>1890</v>
      </c>
      <c r="DX445" s="1233" t="s">
        <v>1890</v>
      </c>
      <c r="DY445" s="1233" t="s">
        <v>1890</v>
      </c>
    </row>
    <row r="446" spans="2:129" ht="14.4" thickBot="1" x14ac:dyDescent="0.3">
      <c r="B446" s="1668"/>
      <c r="C446" s="1505" t="s">
        <v>2013</v>
      </c>
      <c r="D446" s="1439" t="s">
        <v>1745</v>
      </c>
      <c r="E446" s="1267" t="s">
        <v>819</v>
      </c>
      <c r="F446" s="1438" t="s">
        <v>1890</v>
      </c>
      <c r="G446" s="1438" t="s">
        <v>1890</v>
      </c>
      <c r="H446" s="1439" t="s">
        <v>84</v>
      </c>
      <c r="I446" s="1476" t="s">
        <v>1890</v>
      </c>
      <c r="J446" s="1477" t="s">
        <v>1890</v>
      </c>
      <c r="K446" s="1477" t="s">
        <v>1890</v>
      </c>
      <c r="L446" s="1477" t="s">
        <v>1890</v>
      </c>
      <c r="M446" s="1477" t="s">
        <v>1890</v>
      </c>
      <c r="N446" s="1509" t="s">
        <v>1890</v>
      </c>
      <c r="O446" s="1509">
        <v>8.1125970990020779E-2</v>
      </c>
      <c r="P446" s="1509">
        <v>0.23514774200006017</v>
      </c>
      <c r="Q446" s="1509">
        <v>0.37865980998399396</v>
      </c>
      <c r="R446" s="1509">
        <v>0.51219684442279378</v>
      </c>
      <c r="S446" s="1509">
        <v>0.63626937195378119</v>
      </c>
      <c r="T446" s="1509">
        <v>1.981393610892126</v>
      </c>
      <c r="U446" s="1509">
        <v>1.90628169888076</v>
      </c>
      <c r="V446" s="1509">
        <v>1.8339839956974926</v>
      </c>
      <c r="W446" s="1509">
        <v>1.7643960626507507</v>
      </c>
      <c r="X446" s="1509">
        <v>1.697417306345129</v>
      </c>
      <c r="Y446" s="1509">
        <v>1.6329508380439837</v>
      </c>
      <c r="Z446" s="1509">
        <v>1.5709033381464375</v>
      </c>
      <c r="AA446" s="1509">
        <v>1.5111849255937286</v>
      </c>
      <c r="AB446" s="1509">
        <v>1.4537090320264934</v>
      </c>
      <c r="AC446" s="1509">
        <v>1.3999234632069144</v>
      </c>
      <c r="AD446" s="1509">
        <v>1.3481131758611116</v>
      </c>
      <c r="AE446" s="1509">
        <v>1.2967767071713943</v>
      </c>
      <c r="AF446" s="1509">
        <v>1.2473706345386582</v>
      </c>
      <c r="AG446" s="1509">
        <v>1.1998231056254554</v>
      </c>
      <c r="AH446" s="1509">
        <v>1.1540649201671305</v>
      </c>
      <c r="AI446" s="1509">
        <v>1.1100294327713642</v>
      </c>
      <c r="AJ446" s="1509">
        <v>1.0676524592588801</v>
      </c>
      <c r="AK446" s="1509">
        <v>1.0268721864169688</v>
      </c>
      <c r="AL446" s="1509">
        <v>0.98762908504212021</v>
      </c>
      <c r="AM446" s="1509">
        <v>0.9585496998586539</v>
      </c>
      <c r="AN446" s="1509">
        <v>0.93030763253778936</v>
      </c>
      <c r="AO446" s="1509">
        <v>0.89477301760920802</v>
      </c>
      <c r="AP446" s="1509">
        <v>0.86057785611171433</v>
      </c>
      <c r="AQ446" s="1509">
        <v>0.82767219262250291</v>
      </c>
      <c r="AR446" s="1509">
        <v>0.79600791861361209</v>
      </c>
      <c r="AS446" s="1509">
        <v>0.7692549119719283</v>
      </c>
      <c r="AT446" s="1509">
        <v>0.74338505047465375</v>
      </c>
      <c r="AU446" s="1509">
        <v>0.71836958432072606</v>
      </c>
      <c r="AV446" s="1509">
        <v>0.69418068925067622</v>
      </c>
      <c r="AW446" s="1509">
        <v>0.67157981709520131</v>
      </c>
      <c r="AX446" s="1509">
        <v>0.64970660190917007</v>
      </c>
      <c r="AY446" s="1509">
        <v>0.62779470521592085</v>
      </c>
      <c r="AZ446" s="1509">
        <v>0.6066080599826813</v>
      </c>
      <c r="BA446" s="1509">
        <v>0.58612300720935329</v>
      </c>
      <c r="BB446" s="1509">
        <v>0.5663166508328652</v>
      </c>
      <c r="BC446" s="1509">
        <v>0.54716683335502747</v>
      </c>
      <c r="BD446" s="1509">
        <v>0.52865211224289888</v>
      </c>
      <c r="BE446" s="1509">
        <v>0.51075173707733479</v>
      </c>
      <c r="BF446" s="1509">
        <v>0.49344562742615744</v>
      </c>
      <c r="BG446" s="1509">
        <v>0.48140738194534505</v>
      </c>
      <c r="BH446" s="1509">
        <v>0.46965178563601973</v>
      </c>
      <c r="BI446" s="1509">
        <v>0.45374895460329501</v>
      </c>
      <c r="BJ446" s="1509">
        <v>0.43837407941065876</v>
      </c>
      <c r="BK446" s="1509">
        <v>0.42350989629810731</v>
      </c>
      <c r="BL446" s="1509">
        <v>0.40913969927744592</v>
      </c>
      <c r="BM446" s="1509">
        <v>0.39524732228620152</v>
      </c>
      <c r="BN446" s="1509">
        <v>0.38181712190793604</v>
      </c>
      <c r="BO446" s="1509">
        <v>0.36883396064110346</v>
      </c>
      <c r="BP446" s="1509">
        <v>0.35628319069915826</v>
      </c>
      <c r="BQ446" s="1509">
        <v>0.3445871452572834</v>
      </c>
      <c r="BR446" s="1509">
        <v>0.33327017488061617</v>
      </c>
      <c r="BS446" s="1509">
        <v>0.32190867005812301</v>
      </c>
      <c r="BT446" s="1509">
        <v>0.31092627527487715</v>
      </c>
      <c r="BU446" s="1509">
        <v>0.30031054482809322</v>
      </c>
      <c r="BV446" s="1509">
        <v>0.29004943639456571</v>
      </c>
      <c r="BW446" s="1509">
        <v>0.28013129809097193</v>
      </c>
      <c r="BX446" s="1509">
        <v>0.27054485594574085</v>
      </c>
      <c r="BY446" s="1509">
        <v>0.26127920176949215</v>
      </c>
      <c r="BZ446" s="1509">
        <v>0.25232378141145545</v>
      </c>
      <c r="CA446" s="1509">
        <v>0.26055862462269219</v>
      </c>
      <c r="CB446" s="1509">
        <v>0.26809971280166889</v>
      </c>
      <c r="CC446" s="1509">
        <v>0.25905980065579065</v>
      </c>
      <c r="CD446" s="1509">
        <v>0.25031904661067</v>
      </c>
      <c r="CE446" s="1509">
        <v>0.24186769286661286</v>
      </c>
      <c r="CF446" s="1509">
        <v>0.23369629625275948</v>
      </c>
      <c r="CG446" s="1509">
        <v>0.22579571817708707</v>
      </c>
      <c r="CH446" s="1509">
        <v>0.21815711489493808</v>
      </c>
      <c r="CI446" s="1509">
        <v>0.21077192808604522</v>
      </c>
      <c r="CJ446" s="1509">
        <v>0.20363187573033756</v>
      </c>
      <c r="CK446" s="1509">
        <v>0.19697062657796813</v>
      </c>
      <c r="CL446" s="1509">
        <v>0.19145405164127566</v>
      </c>
      <c r="CM446" s="1509">
        <v>0.18585936559837829</v>
      </c>
      <c r="CN446" s="1509">
        <v>0.1804236981181675</v>
      </c>
      <c r="CO446" s="1509">
        <v>0.17514262038678424</v>
      </c>
      <c r="CP446" s="1510">
        <v>0.17001182503247131</v>
      </c>
      <c r="CQ446" s="1508" t="s">
        <v>1890</v>
      </c>
      <c r="CR446" s="1508" t="s">
        <v>1890</v>
      </c>
      <c r="CS446" s="1508" t="s">
        <v>1890</v>
      </c>
      <c r="CT446" s="1508" t="s">
        <v>1890</v>
      </c>
      <c r="CU446" s="1508" t="s">
        <v>1890</v>
      </c>
      <c r="CV446" s="1508" t="s">
        <v>1890</v>
      </c>
      <c r="CW446" s="1508" t="s">
        <v>1890</v>
      </c>
      <c r="CX446" s="1508" t="s">
        <v>1890</v>
      </c>
      <c r="CY446" s="1508" t="s">
        <v>1890</v>
      </c>
      <c r="CZ446" s="1508" t="s">
        <v>1890</v>
      </c>
      <c r="DA446" s="1508" t="s">
        <v>1890</v>
      </c>
      <c r="DB446" s="1508" t="s">
        <v>1890</v>
      </c>
      <c r="DC446" s="1508" t="s">
        <v>1890</v>
      </c>
      <c r="DD446" s="1508" t="s">
        <v>1890</v>
      </c>
      <c r="DE446" s="1508" t="s">
        <v>1890</v>
      </c>
      <c r="DF446" s="1508" t="s">
        <v>1890</v>
      </c>
      <c r="DG446" s="1508" t="s">
        <v>1890</v>
      </c>
      <c r="DH446" s="1508" t="s">
        <v>1890</v>
      </c>
      <c r="DI446" s="1508" t="s">
        <v>1890</v>
      </c>
      <c r="DJ446" s="1508" t="s">
        <v>1890</v>
      </c>
      <c r="DK446" s="1508" t="s">
        <v>1890</v>
      </c>
      <c r="DL446" s="1508" t="s">
        <v>1890</v>
      </c>
      <c r="DM446" s="1508" t="s">
        <v>1890</v>
      </c>
      <c r="DN446" s="1508" t="s">
        <v>1890</v>
      </c>
      <c r="DO446" s="1508" t="s">
        <v>1890</v>
      </c>
      <c r="DP446" s="1508" t="s">
        <v>1890</v>
      </c>
      <c r="DQ446" s="1508" t="s">
        <v>1890</v>
      </c>
      <c r="DR446" s="1508" t="s">
        <v>1890</v>
      </c>
      <c r="DS446" s="1508" t="s">
        <v>1890</v>
      </c>
      <c r="DT446" s="1233" t="s">
        <v>1890</v>
      </c>
      <c r="DU446" s="1233" t="s">
        <v>1890</v>
      </c>
      <c r="DV446" s="1233" t="s">
        <v>1890</v>
      </c>
      <c r="DW446" s="1233" t="s">
        <v>1890</v>
      </c>
      <c r="DX446" s="1233" t="s">
        <v>1890</v>
      </c>
      <c r="DY446" s="1233" t="s">
        <v>1890</v>
      </c>
    </row>
    <row r="447" spans="2:129" ht="14.4" thickBot="1" x14ac:dyDescent="0.3">
      <c r="B447" s="1668"/>
      <c r="C447" s="1505" t="s">
        <v>2013</v>
      </c>
      <c r="D447" s="1439" t="s">
        <v>1745</v>
      </c>
      <c r="E447" s="1267" t="s">
        <v>820</v>
      </c>
      <c r="F447" s="1438" t="s">
        <v>1890</v>
      </c>
      <c r="G447" s="1438" t="s">
        <v>1890</v>
      </c>
      <c r="H447" s="1439" t="s">
        <v>84</v>
      </c>
      <c r="I447" s="1655">
        <f>IF(SUM(N446:CP446)&lt;&gt;0,SUM(N446:CP446),"")</f>
        <v>53.630264198075757</v>
      </c>
      <c r="J447" s="1656"/>
      <c r="K447" s="1656"/>
      <c r="L447" s="1656"/>
      <c r="M447" s="1657"/>
      <c r="N447" s="1509" t="s">
        <v>1890</v>
      </c>
      <c r="O447" s="1509" t="s">
        <v>1890</v>
      </c>
      <c r="P447" s="1509" t="s">
        <v>1890</v>
      </c>
      <c r="Q447" s="1509" t="s">
        <v>1890</v>
      </c>
      <c r="R447" s="1509" t="s">
        <v>1890</v>
      </c>
      <c r="S447" s="1509" t="s">
        <v>1890</v>
      </c>
      <c r="T447" s="1509" t="s">
        <v>1890</v>
      </c>
      <c r="U447" s="1509" t="s">
        <v>1890</v>
      </c>
      <c r="V447" s="1509" t="s">
        <v>1890</v>
      </c>
      <c r="W447" s="1509" t="s">
        <v>1890</v>
      </c>
      <c r="X447" s="1509" t="s">
        <v>1890</v>
      </c>
      <c r="Y447" s="1509" t="s">
        <v>1890</v>
      </c>
      <c r="Z447" s="1509" t="s">
        <v>1890</v>
      </c>
      <c r="AA447" s="1509" t="s">
        <v>1890</v>
      </c>
      <c r="AB447" s="1509" t="s">
        <v>1890</v>
      </c>
      <c r="AC447" s="1509" t="s">
        <v>1890</v>
      </c>
      <c r="AD447" s="1509" t="s">
        <v>1890</v>
      </c>
      <c r="AE447" s="1509" t="s">
        <v>1890</v>
      </c>
      <c r="AF447" s="1509" t="s">
        <v>1890</v>
      </c>
      <c r="AG447" s="1509" t="s">
        <v>1890</v>
      </c>
      <c r="AH447" s="1509" t="s">
        <v>1890</v>
      </c>
      <c r="AI447" s="1509" t="s">
        <v>1890</v>
      </c>
      <c r="AJ447" s="1509" t="s">
        <v>1890</v>
      </c>
      <c r="AK447" s="1509" t="s">
        <v>1890</v>
      </c>
      <c r="AL447" s="1509" t="s">
        <v>1890</v>
      </c>
      <c r="AM447" s="1509" t="s">
        <v>1890</v>
      </c>
      <c r="AN447" s="1509" t="s">
        <v>1890</v>
      </c>
      <c r="AO447" s="1509" t="s">
        <v>1890</v>
      </c>
      <c r="AP447" s="1509" t="s">
        <v>1890</v>
      </c>
      <c r="AQ447" s="1509" t="s">
        <v>1890</v>
      </c>
      <c r="AR447" s="1509" t="s">
        <v>1890</v>
      </c>
      <c r="AS447" s="1509" t="s">
        <v>1890</v>
      </c>
      <c r="AT447" s="1509" t="s">
        <v>1890</v>
      </c>
      <c r="AU447" s="1509" t="s">
        <v>1890</v>
      </c>
      <c r="AV447" s="1509" t="s">
        <v>1890</v>
      </c>
      <c r="AW447" s="1509" t="s">
        <v>1890</v>
      </c>
      <c r="AX447" s="1509" t="s">
        <v>1890</v>
      </c>
      <c r="AY447" s="1509" t="s">
        <v>1890</v>
      </c>
      <c r="AZ447" s="1509" t="s">
        <v>1890</v>
      </c>
      <c r="BA447" s="1509" t="s">
        <v>1890</v>
      </c>
      <c r="BB447" s="1509" t="s">
        <v>1890</v>
      </c>
      <c r="BC447" s="1509" t="s">
        <v>1890</v>
      </c>
      <c r="BD447" s="1509" t="s">
        <v>1890</v>
      </c>
      <c r="BE447" s="1509" t="s">
        <v>1890</v>
      </c>
      <c r="BF447" s="1509" t="s">
        <v>1890</v>
      </c>
      <c r="BG447" s="1509" t="s">
        <v>1890</v>
      </c>
      <c r="BH447" s="1509" t="s">
        <v>1890</v>
      </c>
      <c r="BI447" s="1509" t="s">
        <v>1890</v>
      </c>
      <c r="BJ447" s="1509" t="s">
        <v>1890</v>
      </c>
      <c r="BK447" s="1509" t="s">
        <v>1890</v>
      </c>
      <c r="BL447" s="1509" t="s">
        <v>1890</v>
      </c>
      <c r="BM447" s="1509" t="s">
        <v>1890</v>
      </c>
      <c r="BN447" s="1509" t="s">
        <v>1890</v>
      </c>
      <c r="BO447" s="1509" t="s">
        <v>1890</v>
      </c>
      <c r="BP447" s="1509" t="s">
        <v>1890</v>
      </c>
      <c r="BQ447" s="1509" t="s">
        <v>1890</v>
      </c>
      <c r="BR447" s="1509" t="s">
        <v>1890</v>
      </c>
      <c r="BS447" s="1509" t="s">
        <v>1890</v>
      </c>
      <c r="BT447" s="1509" t="s">
        <v>1890</v>
      </c>
      <c r="BU447" s="1509" t="s">
        <v>1890</v>
      </c>
      <c r="BV447" s="1509" t="s">
        <v>1890</v>
      </c>
      <c r="BW447" s="1509" t="s">
        <v>1890</v>
      </c>
      <c r="BX447" s="1509" t="s">
        <v>1890</v>
      </c>
      <c r="BY447" s="1509" t="s">
        <v>1890</v>
      </c>
      <c r="BZ447" s="1509" t="s">
        <v>1890</v>
      </c>
      <c r="CA447" s="1509" t="s">
        <v>1890</v>
      </c>
      <c r="CB447" s="1509" t="s">
        <v>1890</v>
      </c>
      <c r="CC447" s="1509" t="s">
        <v>1890</v>
      </c>
      <c r="CD447" s="1509" t="s">
        <v>1890</v>
      </c>
      <c r="CE447" s="1509" t="s">
        <v>1890</v>
      </c>
      <c r="CF447" s="1509" t="s">
        <v>1890</v>
      </c>
      <c r="CG447" s="1509" t="s">
        <v>1890</v>
      </c>
      <c r="CH447" s="1509" t="s">
        <v>1890</v>
      </c>
      <c r="CI447" s="1509" t="s">
        <v>1890</v>
      </c>
      <c r="CJ447" s="1509" t="s">
        <v>1890</v>
      </c>
      <c r="CK447" s="1509" t="s">
        <v>1890</v>
      </c>
      <c r="CL447" s="1509" t="s">
        <v>1890</v>
      </c>
      <c r="CM447" s="1509" t="s">
        <v>1890</v>
      </c>
      <c r="CN447" s="1509" t="s">
        <v>1890</v>
      </c>
      <c r="CO447" s="1509" t="s">
        <v>1890</v>
      </c>
      <c r="CP447" s="1510" t="s">
        <v>1890</v>
      </c>
      <c r="CQ447" s="1508" t="s">
        <v>1890</v>
      </c>
      <c r="CR447" s="1508" t="s">
        <v>1890</v>
      </c>
      <c r="CS447" s="1508" t="s">
        <v>1890</v>
      </c>
      <c r="CT447" s="1508" t="s">
        <v>1890</v>
      </c>
      <c r="CU447" s="1508" t="s">
        <v>1890</v>
      </c>
      <c r="CV447" s="1508" t="s">
        <v>1890</v>
      </c>
      <c r="CW447" s="1508" t="s">
        <v>1890</v>
      </c>
      <c r="CX447" s="1508" t="s">
        <v>1890</v>
      </c>
      <c r="CY447" s="1508" t="s">
        <v>1890</v>
      </c>
      <c r="CZ447" s="1508" t="s">
        <v>1890</v>
      </c>
      <c r="DA447" s="1508" t="s">
        <v>1890</v>
      </c>
      <c r="DB447" s="1508" t="s">
        <v>1890</v>
      </c>
      <c r="DC447" s="1508" t="s">
        <v>1890</v>
      </c>
      <c r="DD447" s="1508" t="s">
        <v>1890</v>
      </c>
      <c r="DE447" s="1508" t="s">
        <v>1890</v>
      </c>
      <c r="DF447" s="1508" t="s">
        <v>1890</v>
      </c>
      <c r="DG447" s="1508" t="s">
        <v>1890</v>
      </c>
      <c r="DH447" s="1508" t="s">
        <v>1890</v>
      </c>
      <c r="DI447" s="1508" t="s">
        <v>1890</v>
      </c>
      <c r="DJ447" s="1508" t="s">
        <v>1890</v>
      </c>
      <c r="DK447" s="1508" t="s">
        <v>1890</v>
      </c>
      <c r="DL447" s="1508" t="s">
        <v>1890</v>
      </c>
      <c r="DM447" s="1508" t="s">
        <v>1890</v>
      </c>
      <c r="DN447" s="1508" t="s">
        <v>1890</v>
      </c>
      <c r="DO447" s="1508" t="s">
        <v>1890</v>
      </c>
      <c r="DP447" s="1508" t="s">
        <v>1890</v>
      </c>
      <c r="DQ447" s="1508" t="s">
        <v>1890</v>
      </c>
      <c r="DR447" s="1508" t="s">
        <v>1890</v>
      </c>
      <c r="DS447" s="1508" t="s">
        <v>1890</v>
      </c>
      <c r="DT447" s="1233" t="s">
        <v>1890</v>
      </c>
      <c r="DU447" s="1233" t="s">
        <v>1890</v>
      </c>
      <c r="DV447" s="1233" t="s">
        <v>1890</v>
      </c>
      <c r="DW447" s="1233" t="s">
        <v>1890</v>
      </c>
      <c r="DX447" s="1233" t="s">
        <v>1890</v>
      </c>
      <c r="DY447" s="1233" t="s">
        <v>1890</v>
      </c>
    </row>
    <row r="448" spans="2:129" x14ac:dyDescent="0.25">
      <c r="B448" s="1668"/>
      <c r="C448" s="1505" t="s">
        <v>2014</v>
      </c>
      <c r="D448" s="1439" t="s">
        <v>1746</v>
      </c>
      <c r="E448" s="1267" t="s">
        <v>815</v>
      </c>
      <c r="F448" s="1438" t="s">
        <v>1890</v>
      </c>
      <c r="G448" s="1438" t="s">
        <v>1890</v>
      </c>
      <c r="H448" s="1439" t="s">
        <v>84</v>
      </c>
      <c r="I448" s="1476" t="s">
        <v>1890</v>
      </c>
      <c r="J448" s="1477" t="s">
        <v>1890</v>
      </c>
      <c r="K448" s="1477" t="s">
        <v>1890</v>
      </c>
      <c r="L448" s="1477" t="s">
        <v>1890</v>
      </c>
      <c r="M448" s="1477" t="s">
        <v>1890</v>
      </c>
      <c r="N448" s="1509" t="s">
        <v>1890</v>
      </c>
      <c r="O448" s="1509">
        <v>3.5568853062313526</v>
      </c>
      <c r="P448" s="1509">
        <v>3.5568853062313526</v>
      </c>
      <c r="Q448" s="1509">
        <v>3.5568853062313526</v>
      </c>
      <c r="R448" s="1509">
        <v>3.5568853062313526</v>
      </c>
      <c r="S448" s="1509">
        <v>3.5568853062313526</v>
      </c>
      <c r="T448" s="1509" t="s">
        <v>1890</v>
      </c>
      <c r="U448" s="1509" t="s">
        <v>1890</v>
      </c>
      <c r="V448" s="1509" t="s">
        <v>1890</v>
      </c>
      <c r="W448" s="1509" t="s">
        <v>1890</v>
      </c>
      <c r="X448" s="1509" t="s">
        <v>1890</v>
      </c>
      <c r="Y448" s="1509" t="s">
        <v>1890</v>
      </c>
      <c r="Z448" s="1509" t="s">
        <v>1890</v>
      </c>
      <c r="AA448" s="1509" t="s">
        <v>1890</v>
      </c>
      <c r="AB448" s="1509" t="s">
        <v>1890</v>
      </c>
      <c r="AC448" s="1509">
        <v>0.12490068001792183</v>
      </c>
      <c r="AD448" s="1509" t="s">
        <v>1890</v>
      </c>
      <c r="AE448" s="1509" t="s">
        <v>1890</v>
      </c>
      <c r="AF448" s="1509" t="s">
        <v>1890</v>
      </c>
      <c r="AG448" s="1509" t="s">
        <v>1890</v>
      </c>
      <c r="AH448" s="1509" t="s">
        <v>1890</v>
      </c>
      <c r="AI448" s="1509" t="s">
        <v>1890</v>
      </c>
      <c r="AJ448" s="1509" t="s">
        <v>1890</v>
      </c>
      <c r="AK448" s="1509" t="s">
        <v>1890</v>
      </c>
      <c r="AL448" s="1509" t="s">
        <v>1890</v>
      </c>
      <c r="AM448" s="1509">
        <v>0.99920544014337465</v>
      </c>
      <c r="AN448" s="1509" t="s">
        <v>1890</v>
      </c>
      <c r="AO448" s="1509" t="s">
        <v>1890</v>
      </c>
      <c r="AP448" s="1509" t="s">
        <v>1890</v>
      </c>
      <c r="AQ448" s="1509" t="s">
        <v>1890</v>
      </c>
      <c r="AR448" s="1509" t="s">
        <v>1890</v>
      </c>
      <c r="AS448" s="1509" t="s">
        <v>1890</v>
      </c>
      <c r="AT448" s="1509" t="s">
        <v>1890</v>
      </c>
      <c r="AU448" s="1509" t="s">
        <v>1890</v>
      </c>
      <c r="AV448" s="1509" t="s">
        <v>1890</v>
      </c>
      <c r="AW448" s="1509">
        <v>0.12490068001792183</v>
      </c>
      <c r="AX448" s="1509" t="s">
        <v>1890</v>
      </c>
      <c r="AY448" s="1509" t="s">
        <v>1890</v>
      </c>
      <c r="AZ448" s="1509" t="s">
        <v>1890</v>
      </c>
      <c r="BA448" s="1509" t="s">
        <v>1890</v>
      </c>
      <c r="BB448" s="1509" t="s">
        <v>1890</v>
      </c>
      <c r="BC448" s="1509" t="s">
        <v>1890</v>
      </c>
      <c r="BD448" s="1509" t="s">
        <v>1890</v>
      </c>
      <c r="BE448" s="1509" t="s">
        <v>1890</v>
      </c>
      <c r="BF448" s="1509" t="s">
        <v>1890</v>
      </c>
      <c r="BG448" s="1509">
        <v>0.99920544014337465</v>
      </c>
      <c r="BH448" s="1509" t="s">
        <v>1890</v>
      </c>
      <c r="BI448" s="1509" t="s">
        <v>1890</v>
      </c>
      <c r="BJ448" s="1509" t="s">
        <v>1890</v>
      </c>
      <c r="BK448" s="1509" t="s">
        <v>1890</v>
      </c>
      <c r="BL448" s="1509" t="s">
        <v>1890</v>
      </c>
      <c r="BM448" s="1509" t="s">
        <v>1890</v>
      </c>
      <c r="BN448" s="1509" t="s">
        <v>1890</v>
      </c>
      <c r="BO448" s="1509" t="s">
        <v>1890</v>
      </c>
      <c r="BP448" s="1509" t="s">
        <v>1890</v>
      </c>
      <c r="BQ448" s="1509">
        <v>0.12490068001792183</v>
      </c>
      <c r="BR448" s="1509" t="s">
        <v>1890</v>
      </c>
      <c r="BS448" s="1509" t="s">
        <v>1890</v>
      </c>
      <c r="BT448" s="1509" t="s">
        <v>1890</v>
      </c>
      <c r="BU448" s="1509" t="s">
        <v>1890</v>
      </c>
      <c r="BV448" s="1509" t="s">
        <v>1890</v>
      </c>
      <c r="BW448" s="1509" t="s">
        <v>1890</v>
      </c>
      <c r="BX448" s="1509" t="s">
        <v>1890</v>
      </c>
      <c r="BY448" s="1509" t="s">
        <v>1890</v>
      </c>
      <c r="BZ448" s="1509" t="s">
        <v>1890</v>
      </c>
      <c r="CA448" s="1509">
        <v>6.6322739201911656</v>
      </c>
      <c r="CB448" s="1509" t="s">
        <v>1890</v>
      </c>
      <c r="CC448" s="1509" t="s">
        <v>1890</v>
      </c>
      <c r="CD448" s="1509" t="s">
        <v>1890</v>
      </c>
      <c r="CE448" s="1509" t="s">
        <v>1890</v>
      </c>
      <c r="CF448" s="1509" t="s">
        <v>1890</v>
      </c>
      <c r="CG448" s="1509" t="s">
        <v>1890</v>
      </c>
      <c r="CH448" s="1509" t="s">
        <v>1890</v>
      </c>
      <c r="CI448" s="1509" t="s">
        <v>1890</v>
      </c>
      <c r="CJ448" s="1509" t="s">
        <v>1890</v>
      </c>
      <c r="CK448" s="1509">
        <v>0.12490068001792183</v>
      </c>
      <c r="CL448" s="1509" t="s">
        <v>1890</v>
      </c>
      <c r="CM448" s="1509" t="s">
        <v>1890</v>
      </c>
      <c r="CN448" s="1509" t="s">
        <v>1890</v>
      </c>
      <c r="CO448" s="1509" t="s">
        <v>1890</v>
      </c>
      <c r="CP448" s="1510" t="s">
        <v>1890</v>
      </c>
      <c r="CQ448" s="1508" t="s">
        <v>1890</v>
      </c>
      <c r="CR448" s="1508" t="s">
        <v>1890</v>
      </c>
      <c r="CS448" s="1508" t="s">
        <v>1890</v>
      </c>
      <c r="CT448" s="1508" t="s">
        <v>1890</v>
      </c>
      <c r="CU448" s="1508" t="s">
        <v>1890</v>
      </c>
      <c r="CV448" s="1508" t="s">
        <v>1890</v>
      </c>
      <c r="CW448" s="1508" t="s">
        <v>1890</v>
      </c>
      <c r="CX448" s="1508" t="s">
        <v>1890</v>
      </c>
      <c r="CY448" s="1508" t="s">
        <v>1890</v>
      </c>
      <c r="CZ448" s="1508" t="s">
        <v>1890</v>
      </c>
      <c r="DA448" s="1508" t="s">
        <v>1890</v>
      </c>
      <c r="DB448" s="1508" t="s">
        <v>1890</v>
      </c>
      <c r="DC448" s="1508" t="s">
        <v>1890</v>
      </c>
      <c r="DD448" s="1508" t="s">
        <v>1890</v>
      </c>
      <c r="DE448" s="1508" t="s">
        <v>1890</v>
      </c>
      <c r="DF448" s="1508" t="s">
        <v>1890</v>
      </c>
      <c r="DG448" s="1508" t="s">
        <v>1890</v>
      </c>
      <c r="DH448" s="1508" t="s">
        <v>1890</v>
      </c>
      <c r="DI448" s="1508" t="s">
        <v>1890</v>
      </c>
      <c r="DJ448" s="1508" t="s">
        <v>1890</v>
      </c>
      <c r="DK448" s="1508" t="s">
        <v>1890</v>
      </c>
      <c r="DL448" s="1508" t="s">
        <v>1890</v>
      </c>
      <c r="DM448" s="1508" t="s">
        <v>1890</v>
      </c>
      <c r="DN448" s="1508" t="s">
        <v>1890</v>
      </c>
      <c r="DO448" s="1508" t="s">
        <v>1890</v>
      </c>
      <c r="DP448" s="1508" t="s">
        <v>1890</v>
      </c>
      <c r="DQ448" s="1508" t="s">
        <v>1890</v>
      </c>
      <c r="DR448" s="1508" t="s">
        <v>1890</v>
      </c>
      <c r="DS448" s="1508" t="s">
        <v>1890</v>
      </c>
      <c r="DT448" s="1233" t="s">
        <v>1890</v>
      </c>
      <c r="DU448" s="1233" t="s">
        <v>1890</v>
      </c>
      <c r="DV448" s="1233" t="s">
        <v>1890</v>
      </c>
      <c r="DW448" s="1233" t="s">
        <v>1890</v>
      </c>
      <c r="DX448" s="1233" t="s">
        <v>1890</v>
      </c>
      <c r="DY448" s="1233" t="s">
        <v>1890</v>
      </c>
    </row>
    <row r="449" spans="2:129" x14ac:dyDescent="0.25">
      <c r="B449" s="1668"/>
      <c r="C449" s="1505" t="s">
        <v>2014</v>
      </c>
      <c r="D449" s="1439" t="s">
        <v>1746</v>
      </c>
      <c r="E449" s="1267" t="s">
        <v>812</v>
      </c>
      <c r="F449" s="1438" t="s">
        <v>1890</v>
      </c>
      <c r="G449" s="1438" t="s">
        <v>1890</v>
      </c>
      <c r="H449" s="1439" t="s">
        <v>84</v>
      </c>
      <c r="I449" s="1476" t="s">
        <v>1890</v>
      </c>
      <c r="J449" s="1477" t="s">
        <v>1890</v>
      </c>
      <c r="K449" s="1477" t="s">
        <v>1890</v>
      </c>
      <c r="L449" s="1477" t="s">
        <v>1890</v>
      </c>
      <c r="M449" s="1477" t="s">
        <v>1890</v>
      </c>
      <c r="N449" s="1509" t="s">
        <v>1890</v>
      </c>
      <c r="O449" s="1509" t="s">
        <v>1890</v>
      </c>
      <c r="P449" s="1509" t="s">
        <v>1890</v>
      </c>
      <c r="Q449" s="1509" t="s">
        <v>1890</v>
      </c>
      <c r="R449" s="1509" t="s">
        <v>1890</v>
      </c>
      <c r="S449" s="1509" t="s">
        <v>1890</v>
      </c>
      <c r="T449" s="1509">
        <v>1.2694394519293417</v>
      </c>
      <c r="U449" s="1509">
        <v>1.2694394519293417</v>
      </c>
      <c r="V449" s="1509">
        <v>1.2694394519293417</v>
      </c>
      <c r="W449" s="1509">
        <v>1.2694394519293417</v>
      </c>
      <c r="X449" s="1509">
        <v>1.2694394519293417</v>
      </c>
      <c r="Y449" s="1509">
        <v>1.2694394519293417</v>
      </c>
      <c r="Z449" s="1509">
        <v>1.2694394519293417</v>
      </c>
      <c r="AA449" s="1509">
        <v>1.2694394519293417</v>
      </c>
      <c r="AB449" s="1509">
        <v>1.2694394519293417</v>
      </c>
      <c r="AC449" s="1509">
        <v>1.2694394519293417</v>
      </c>
      <c r="AD449" s="1509">
        <v>1.2694394519293417</v>
      </c>
      <c r="AE449" s="1509">
        <v>1.2694394519293417</v>
      </c>
      <c r="AF449" s="1509">
        <v>1.2694394519293417</v>
      </c>
      <c r="AG449" s="1509">
        <v>1.2694394519293417</v>
      </c>
      <c r="AH449" s="1509">
        <v>1.2694394519293417</v>
      </c>
      <c r="AI449" s="1509">
        <v>1.2694394519293417</v>
      </c>
      <c r="AJ449" s="1509">
        <v>1.2694394519293417</v>
      </c>
      <c r="AK449" s="1509">
        <v>1.2694394519293417</v>
      </c>
      <c r="AL449" s="1509">
        <v>1.2694394519293417</v>
      </c>
      <c r="AM449" s="1509">
        <v>1.2694394519293417</v>
      </c>
      <c r="AN449" s="1509">
        <v>1.2694394519293417</v>
      </c>
      <c r="AO449" s="1509">
        <v>1.2694394519293417</v>
      </c>
      <c r="AP449" s="1509">
        <v>1.2694394519293417</v>
      </c>
      <c r="AQ449" s="1509">
        <v>1.2694394519293417</v>
      </c>
      <c r="AR449" s="1509">
        <v>1.2694394519293417</v>
      </c>
      <c r="AS449" s="1509">
        <v>1.2694394519293417</v>
      </c>
      <c r="AT449" s="1509">
        <v>1.2694394519293417</v>
      </c>
      <c r="AU449" s="1509">
        <v>1.2694394519293417</v>
      </c>
      <c r="AV449" s="1509">
        <v>1.2694394519293417</v>
      </c>
      <c r="AW449" s="1509">
        <v>1.2694394519293417</v>
      </c>
      <c r="AX449" s="1509">
        <v>1.2694394519293417</v>
      </c>
      <c r="AY449" s="1509">
        <v>1.2694394519293417</v>
      </c>
      <c r="AZ449" s="1509">
        <v>1.2694394519293417</v>
      </c>
      <c r="BA449" s="1509">
        <v>1.2694394519293417</v>
      </c>
      <c r="BB449" s="1509">
        <v>1.2694394519293417</v>
      </c>
      <c r="BC449" s="1509">
        <v>1.2694394519293417</v>
      </c>
      <c r="BD449" s="1509">
        <v>1.2694394519293417</v>
      </c>
      <c r="BE449" s="1509">
        <v>1.2694394519293417</v>
      </c>
      <c r="BF449" s="1509">
        <v>1.2694394519293417</v>
      </c>
      <c r="BG449" s="1509">
        <v>1.2694394519293417</v>
      </c>
      <c r="BH449" s="1509">
        <v>1.2694394519293417</v>
      </c>
      <c r="BI449" s="1509">
        <v>1.2694394519293417</v>
      </c>
      <c r="BJ449" s="1509">
        <v>1.2694394519293417</v>
      </c>
      <c r="BK449" s="1509">
        <v>1.2694394519293417</v>
      </c>
      <c r="BL449" s="1509">
        <v>1.2694394519293417</v>
      </c>
      <c r="BM449" s="1509">
        <v>1.2694394519293417</v>
      </c>
      <c r="BN449" s="1509">
        <v>1.2694394519293417</v>
      </c>
      <c r="BO449" s="1509">
        <v>1.2694394519293417</v>
      </c>
      <c r="BP449" s="1509">
        <v>1.2694394519293417</v>
      </c>
      <c r="BQ449" s="1509">
        <v>1.2694394519293417</v>
      </c>
      <c r="BR449" s="1509">
        <v>1.2694394519293417</v>
      </c>
      <c r="BS449" s="1509">
        <v>1.2694394519293417</v>
      </c>
      <c r="BT449" s="1509">
        <v>1.2694394519293417</v>
      </c>
      <c r="BU449" s="1509">
        <v>1.2694394519293417</v>
      </c>
      <c r="BV449" s="1509">
        <v>1.2694394519293417</v>
      </c>
      <c r="BW449" s="1509">
        <v>1.2694394519293417</v>
      </c>
      <c r="BX449" s="1509">
        <v>1.2694394519293417</v>
      </c>
      <c r="BY449" s="1509">
        <v>1.2694394519293417</v>
      </c>
      <c r="BZ449" s="1509">
        <v>1.2694394519293417</v>
      </c>
      <c r="CA449" s="1509">
        <v>1.2694394519293417</v>
      </c>
      <c r="CB449" s="1509">
        <v>1.2694394519293417</v>
      </c>
      <c r="CC449" s="1509">
        <v>1.2694394519293417</v>
      </c>
      <c r="CD449" s="1509">
        <v>1.2694394519293417</v>
      </c>
      <c r="CE449" s="1509">
        <v>1.2694394519293417</v>
      </c>
      <c r="CF449" s="1509">
        <v>1.2694394519293417</v>
      </c>
      <c r="CG449" s="1509">
        <v>1.2694394519293417</v>
      </c>
      <c r="CH449" s="1509">
        <v>1.2694394519293417</v>
      </c>
      <c r="CI449" s="1509">
        <v>1.2694394519293417</v>
      </c>
      <c r="CJ449" s="1509">
        <v>1.2694394519293417</v>
      </c>
      <c r="CK449" s="1509">
        <v>1.2694394519293417</v>
      </c>
      <c r="CL449" s="1509">
        <v>1.2694394519293417</v>
      </c>
      <c r="CM449" s="1509">
        <v>1.2694394519293417</v>
      </c>
      <c r="CN449" s="1509">
        <v>1.2694394519293417</v>
      </c>
      <c r="CO449" s="1509">
        <v>1.2694394519293417</v>
      </c>
      <c r="CP449" s="1510">
        <v>1.2694394519293417</v>
      </c>
      <c r="CQ449" s="1508" t="s">
        <v>1890</v>
      </c>
      <c r="CR449" s="1508" t="s">
        <v>1890</v>
      </c>
      <c r="CS449" s="1508" t="s">
        <v>1890</v>
      </c>
      <c r="CT449" s="1508" t="s">
        <v>1890</v>
      </c>
      <c r="CU449" s="1508" t="s">
        <v>1890</v>
      </c>
      <c r="CV449" s="1508" t="s">
        <v>1890</v>
      </c>
      <c r="CW449" s="1508" t="s">
        <v>1890</v>
      </c>
      <c r="CX449" s="1508" t="s">
        <v>1890</v>
      </c>
      <c r="CY449" s="1508" t="s">
        <v>1890</v>
      </c>
      <c r="CZ449" s="1508" t="s">
        <v>1890</v>
      </c>
      <c r="DA449" s="1508" t="s">
        <v>1890</v>
      </c>
      <c r="DB449" s="1508" t="s">
        <v>1890</v>
      </c>
      <c r="DC449" s="1508" t="s">
        <v>1890</v>
      </c>
      <c r="DD449" s="1508" t="s">
        <v>1890</v>
      </c>
      <c r="DE449" s="1508" t="s">
        <v>1890</v>
      </c>
      <c r="DF449" s="1508" t="s">
        <v>1890</v>
      </c>
      <c r="DG449" s="1508" t="s">
        <v>1890</v>
      </c>
      <c r="DH449" s="1508" t="s">
        <v>1890</v>
      </c>
      <c r="DI449" s="1508" t="s">
        <v>1890</v>
      </c>
      <c r="DJ449" s="1508" t="s">
        <v>1890</v>
      </c>
      <c r="DK449" s="1508" t="s">
        <v>1890</v>
      </c>
      <c r="DL449" s="1508" t="s">
        <v>1890</v>
      </c>
      <c r="DM449" s="1508" t="s">
        <v>1890</v>
      </c>
      <c r="DN449" s="1508" t="s">
        <v>1890</v>
      </c>
      <c r="DO449" s="1508" t="s">
        <v>1890</v>
      </c>
      <c r="DP449" s="1508" t="s">
        <v>1890</v>
      </c>
      <c r="DQ449" s="1508" t="s">
        <v>1890</v>
      </c>
      <c r="DR449" s="1508" t="s">
        <v>1890</v>
      </c>
      <c r="DS449" s="1508" t="s">
        <v>1890</v>
      </c>
      <c r="DT449" s="1233" t="s">
        <v>1890</v>
      </c>
      <c r="DU449" s="1233" t="s">
        <v>1890</v>
      </c>
      <c r="DV449" s="1233" t="s">
        <v>1890</v>
      </c>
      <c r="DW449" s="1233" t="s">
        <v>1890</v>
      </c>
      <c r="DX449" s="1233" t="s">
        <v>1890</v>
      </c>
      <c r="DY449" s="1233" t="s">
        <v>1890</v>
      </c>
    </row>
    <row r="450" spans="2:129" x14ac:dyDescent="0.25">
      <c r="B450" s="1668"/>
      <c r="C450" s="1505" t="s">
        <v>2014</v>
      </c>
      <c r="D450" s="1439" t="s">
        <v>1746</v>
      </c>
      <c r="E450" s="1267" t="s">
        <v>813</v>
      </c>
      <c r="F450" s="1438" t="s">
        <v>1890</v>
      </c>
      <c r="G450" s="1438" t="s">
        <v>1890</v>
      </c>
      <c r="H450" s="1439" t="s">
        <v>84</v>
      </c>
      <c r="I450" s="1476" t="s">
        <v>1890</v>
      </c>
      <c r="J450" s="1477" t="s">
        <v>1890</v>
      </c>
      <c r="K450" s="1477" t="s">
        <v>1890</v>
      </c>
      <c r="L450" s="1477" t="s">
        <v>1890</v>
      </c>
      <c r="M450" s="1477" t="s">
        <v>1890</v>
      </c>
      <c r="N450" s="1509" t="s">
        <v>1890</v>
      </c>
      <c r="O450" s="1509">
        <v>8.3965379974671503E-2</v>
      </c>
      <c r="P450" s="1509">
        <v>0.25189613992401444</v>
      </c>
      <c r="Q450" s="1509">
        <v>0.41982689987335747</v>
      </c>
      <c r="R450" s="1509">
        <v>0.58775765982270045</v>
      </c>
      <c r="S450" s="1509">
        <v>0.75568841977204348</v>
      </c>
      <c r="T450" s="1509">
        <v>1.1661991978447959</v>
      </c>
      <c r="U450" s="1509">
        <v>1.155883222548082</v>
      </c>
      <c r="V450" s="1509">
        <v>1.1455672472513674</v>
      </c>
      <c r="W450" s="1509">
        <v>1.1352512719546533</v>
      </c>
      <c r="X450" s="1509">
        <v>1.1249352966579389</v>
      </c>
      <c r="Y450" s="1509">
        <v>1.1146193213612248</v>
      </c>
      <c r="Z450" s="1509">
        <v>1.1043033460645109</v>
      </c>
      <c r="AA450" s="1509">
        <v>1.0939873707677967</v>
      </c>
      <c r="AB450" s="1509">
        <v>1.0836713954710824</v>
      </c>
      <c r="AC450" s="1509">
        <v>1.0759206852968755</v>
      </c>
      <c r="AD450" s="1509">
        <v>1.0681699751226683</v>
      </c>
      <c r="AE450" s="1509">
        <v>1.0578539998259544</v>
      </c>
      <c r="AF450" s="1509">
        <v>1.0475380245292398</v>
      </c>
      <c r="AG450" s="1509">
        <v>1.0372220492325257</v>
      </c>
      <c r="AH450" s="1509">
        <v>1.0269060739358116</v>
      </c>
      <c r="AI450" s="1509">
        <v>1.0165900986390972</v>
      </c>
      <c r="AJ450" s="1509">
        <v>1.0062741233423831</v>
      </c>
      <c r="AK450" s="1509">
        <v>0.99595814804566885</v>
      </c>
      <c r="AL450" s="1509">
        <v>0.9856421727489546</v>
      </c>
      <c r="AM450" s="1509">
        <v>0.99584831843229871</v>
      </c>
      <c r="AN450" s="1509">
        <v>1.0060544641156428</v>
      </c>
      <c r="AO450" s="1509">
        <v>0.99573848881892857</v>
      </c>
      <c r="AP450" s="1509">
        <v>0.98542251352221422</v>
      </c>
      <c r="AQ450" s="1509">
        <v>0.97510653822549986</v>
      </c>
      <c r="AR450" s="1509">
        <v>0.96479056292878584</v>
      </c>
      <c r="AS450" s="1509">
        <v>0.95447458763207149</v>
      </c>
      <c r="AT450" s="1509">
        <v>0.94415861233535736</v>
      </c>
      <c r="AU450" s="1509">
        <v>0.93384263703864312</v>
      </c>
      <c r="AV450" s="1509">
        <v>0.92352666174192888</v>
      </c>
      <c r="AW450" s="1509">
        <v>0.91577595156772196</v>
      </c>
      <c r="AX450" s="1509">
        <v>0.90802524139351515</v>
      </c>
      <c r="AY450" s="1509">
        <v>0.8977092660968008</v>
      </c>
      <c r="AZ450" s="1509">
        <v>0.88739329080008644</v>
      </c>
      <c r="BA450" s="1509">
        <v>0.87707731550337231</v>
      </c>
      <c r="BB450" s="1509">
        <v>0.86676134020665807</v>
      </c>
      <c r="BC450" s="1509">
        <v>0.85644536490994383</v>
      </c>
      <c r="BD450" s="1509">
        <v>0.84612938961322948</v>
      </c>
      <c r="BE450" s="1509">
        <v>0.83581341431651535</v>
      </c>
      <c r="BF450" s="1509">
        <v>0.8254974390198011</v>
      </c>
      <c r="BG450" s="1509">
        <v>0.83570358470314521</v>
      </c>
      <c r="BH450" s="1509">
        <v>0.84590973038648909</v>
      </c>
      <c r="BI450" s="1509">
        <v>0.83559375508977518</v>
      </c>
      <c r="BJ450" s="1509">
        <v>0.82527777979306072</v>
      </c>
      <c r="BK450" s="1509">
        <v>0.81496180449634636</v>
      </c>
      <c r="BL450" s="1509">
        <v>0.80464582919963223</v>
      </c>
      <c r="BM450" s="1509">
        <v>0.79432985390291799</v>
      </c>
      <c r="BN450" s="1509">
        <v>0.78401387860620386</v>
      </c>
      <c r="BO450" s="1509">
        <v>0.77369790330948962</v>
      </c>
      <c r="BP450" s="1509">
        <v>0.76338192801277527</v>
      </c>
      <c r="BQ450" s="1509">
        <v>0.75563121783856835</v>
      </c>
      <c r="BR450" s="1509">
        <v>0.74788050766436143</v>
      </c>
      <c r="BS450" s="1509">
        <v>0.73756453236764719</v>
      </c>
      <c r="BT450" s="1509">
        <v>0.72724855707093283</v>
      </c>
      <c r="BU450" s="1509">
        <v>0.7169325817742187</v>
      </c>
      <c r="BV450" s="1509">
        <v>0.70661660647750446</v>
      </c>
      <c r="BW450" s="1509">
        <v>0.69630063118079022</v>
      </c>
      <c r="BX450" s="1509">
        <v>0.68598465588407587</v>
      </c>
      <c r="BY450" s="1509">
        <v>0.67566868058736151</v>
      </c>
      <c r="BZ450" s="1509">
        <v>0.66535270529064749</v>
      </c>
      <c r="CA450" s="1509">
        <v>0.78843469696734425</v>
      </c>
      <c r="CB450" s="1509">
        <v>0.91151668864404201</v>
      </c>
      <c r="CC450" s="1509">
        <v>0.90120071334732776</v>
      </c>
      <c r="CD450" s="1509">
        <v>0.89088473805061341</v>
      </c>
      <c r="CE450" s="1509">
        <v>0.88056876275389917</v>
      </c>
      <c r="CF450" s="1509">
        <v>0.87025278745718515</v>
      </c>
      <c r="CG450" s="1509">
        <v>0.85993681216047091</v>
      </c>
      <c r="CH450" s="1509">
        <v>0.84962083686375667</v>
      </c>
      <c r="CI450" s="1509">
        <v>0.83930486156704232</v>
      </c>
      <c r="CJ450" s="1509">
        <v>0.82898888627032818</v>
      </c>
      <c r="CK450" s="1509">
        <v>0.82123817609612115</v>
      </c>
      <c r="CL450" s="1509">
        <v>0.81348746592191423</v>
      </c>
      <c r="CM450" s="1509">
        <v>0.8031714906252001</v>
      </c>
      <c r="CN450" s="1509">
        <v>0.79285551532848575</v>
      </c>
      <c r="CO450" s="1509">
        <v>0.7825395400317714</v>
      </c>
      <c r="CP450" s="1510">
        <v>0.77222356473505727</v>
      </c>
      <c r="CQ450" s="1508" t="s">
        <v>1890</v>
      </c>
      <c r="CR450" s="1508" t="s">
        <v>1890</v>
      </c>
      <c r="CS450" s="1508" t="s">
        <v>1890</v>
      </c>
      <c r="CT450" s="1508" t="s">
        <v>1890</v>
      </c>
      <c r="CU450" s="1508" t="s">
        <v>1890</v>
      </c>
      <c r="CV450" s="1508" t="s">
        <v>1890</v>
      </c>
      <c r="CW450" s="1508" t="s">
        <v>1890</v>
      </c>
      <c r="CX450" s="1508" t="s">
        <v>1890</v>
      </c>
      <c r="CY450" s="1508" t="s">
        <v>1890</v>
      </c>
      <c r="CZ450" s="1508" t="s">
        <v>1890</v>
      </c>
      <c r="DA450" s="1508" t="s">
        <v>1890</v>
      </c>
      <c r="DB450" s="1508" t="s">
        <v>1890</v>
      </c>
      <c r="DC450" s="1508" t="s">
        <v>1890</v>
      </c>
      <c r="DD450" s="1508" t="s">
        <v>1890</v>
      </c>
      <c r="DE450" s="1508" t="s">
        <v>1890</v>
      </c>
      <c r="DF450" s="1508" t="s">
        <v>1890</v>
      </c>
      <c r="DG450" s="1508" t="s">
        <v>1890</v>
      </c>
      <c r="DH450" s="1508" t="s">
        <v>1890</v>
      </c>
      <c r="DI450" s="1508" t="s">
        <v>1890</v>
      </c>
      <c r="DJ450" s="1508" t="s">
        <v>1890</v>
      </c>
      <c r="DK450" s="1508" t="s">
        <v>1890</v>
      </c>
      <c r="DL450" s="1508" t="s">
        <v>1890</v>
      </c>
      <c r="DM450" s="1508" t="s">
        <v>1890</v>
      </c>
      <c r="DN450" s="1508" t="s">
        <v>1890</v>
      </c>
      <c r="DO450" s="1508" t="s">
        <v>1890</v>
      </c>
      <c r="DP450" s="1508" t="s">
        <v>1890</v>
      </c>
      <c r="DQ450" s="1508" t="s">
        <v>1890</v>
      </c>
      <c r="DR450" s="1508" t="s">
        <v>1890</v>
      </c>
      <c r="DS450" s="1508" t="s">
        <v>1890</v>
      </c>
      <c r="DT450" s="1233" t="s">
        <v>1890</v>
      </c>
      <c r="DU450" s="1233" t="s">
        <v>1890</v>
      </c>
      <c r="DV450" s="1233" t="s">
        <v>1890</v>
      </c>
      <c r="DW450" s="1233" t="s">
        <v>1890</v>
      </c>
      <c r="DX450" s="1233" t="s">
        <v>1890</v>
      </c>
      <c r="DY450" s="1233" t="s">
        <v>1890</v>
      </c>
    </row>
    <row r="451" spans="2:129" x14ac:dyDescent="0.25">
      <c r="B451" s="1668"/>
      <c r="C451" s="1505" t="s">
        <v>2014</v>
      </c>
      <c r="D451" s="1439" t="s">
        <v>1746</v>
      </c>
      <c r="E451" s="1267" t="s">
        <v>831</v>
      </c>
      <c r="F451" s="1438" t="s">
        <v>1890</v>
      </c>
      <c r="G451" s="1438" t="s">
        <v>1890</v>
      </c>
      <c r="H451" s="1439" t="s">
        <v>84</v>
      </c>
      <c r="I451" s="1476" t="s">
        <v>1890</v>
      </c>
      <c r="J451" s="1477" t="s">
        <v>1890</v>
      </c>
      <c r="K451" s="1477" t="s">
        <v>1890</v>
      </c>
      <c r="L451" s="1477" t="s">
        <v>1890</v>
      </c>
      <c r="M451" s="1477" t="s">
        <v>1890</v>
      </c>
      <c r="N451" s="1509" t="s">
        <v>1890</v>
      </c>
      <c r="O451" s="1509">
        <v>3.5000000000000003E-2</v>
      </c>
      <c r="P451" s="1509">
        <v>3.5000000000000003E-2</v>
      </c>
      <c r="Q451" s="1509">
        <v>3.5000000000000003E-2</v>
      </c>
      <c r="R451" s="1509">
        <v>3.5000000000000003E-2</v>
      </c>
      <c r="S451" s="1509">
        <v>3.5000000000000003E-2</v>
      </c>
      <c r="T451" s="1509">
        <v>3.5000000000000003E-2</v>
      </c>
      <c r="U451" s="1509">
        <v>3.5000000000000003E-2</v>
      </c>
      <c r="V451" s="1509">
        <v>3.5000000000000003E-2</v>
      </c>
      <c r="W451" s="1509">
        <v>3.5000000000000003E-2</v>
      </c>
      <c r="X451" s="1509">
        <v>3.5000000000000003E-2</v>
      </c>
      <c r="Y451" s="1509">
        <v>3.5000000000000003E-2</v>
      </c>
      <c r="Z451" s="1509">
        <v>3.5000000000000003E-2</v>
      </c>
      <c r="AA451" s="1509">
        <v>3.5000000000000003E-2</v>
      </c>
      <c r="AB451" s="1509">
        <v>3.5000000000000003E-2</v>
      </c>
      <c r="AC451" s="1509">
        <v>3.5000000000000003E-2</v>
      </c>
      <c r="AD451" s="1509">
        <v>3.5000000000000003E-2</v>
      </c>
      <c r="AE451" s="1509">
        <v>3.5000000000000003E-2</v>
      </c>
      <c r="AF451" s="1509">
        <v>3.5000000000000003E-2</v>
      </c>
      <c r="AG451" s="1509">
        <v>3.5000000000000003E-2</v>
      </c>
      <c r="AH451" s="1509">
        <v>3.5000000000000003E-2</v>
      </c>
      <c r="AI451" s="1509">
        <v>3.5000000000000003E-2</v>
      </c>
      <c r="AJ451" s="1509">
        <v>3.5000000000000003E-2</v>
      </c>
      <c r="AK451" s="1509">
        <v>3.5000000000000003E-2</v>
      </c>
      <c r="AL451" s="1509">
        <v>3.5000000000000003E-2</v>
      </c>
      <c r="AM451" s="1509">
        <v>3.5000000000000003E-2</v>
      </c>
      <c r="AN451" s="1509">
        <v>3.5000000000000003E-2</v>
      </c>
      <c r="AO451" s="1509">
        <v>3.5000000000000003E-2</v>
      </c>
      <c r="AP451" s="1509">
        <v>3.5000000000000003E-2</v>
      </c>
      <c r="AQ451" s="1509">
        <v>3.5000000000000003E-2</v>
      </c>
      <c r="AR451" s="1509">
        <v>3.5000000000000003E-2</v>
      </c>
      <c r="AS451" s="1509">
        <v>0.03</v>
      </c>
      <c r="AT451" s="1509">
        <v>0.03</v>
      </c>
      <c r="AU451" s="1509">
        <v>0.03</v>
      </c>
      <c r="AV451" s="1509">
        <v>0.03</v>
      </c>
      <c r="AW451" s="1509">
        <v>0.03</v>
      </c>
      <c r="AX451" s="1509">
        <v>0.03</v>
      </c>
      <c r="AY451" s="1509">
        <v>0.03</v>
      </c>
      <c r="AZ451" s="1509">
        <v>0.03</v>
      </c>
      <c r="BA451" s="1509">
        <v>0.03</v>
      </c>
      <c r="BB451" s="1509">
        <v>0.03</v>
      </c>
      <c r="BC451" s="1509">
        <v>0.03</v>
      </c>
      <c r="BD451" s="1509">
        <v>0.03</v>
      </c>
      <c r="BE451" s="1509">
        <v>0.03</v>
      </c>
      <c r="BF451" s="1509">
        <v>0.03</v>
      </c>
      <c r="BG451" s="1509">
        <v>0.03</v>
      </c>
      <c r="BH451" s="1509">
        <v>0.03</v>
      </c>
      <c r="BI451" s="1509">
        <v>0.03</v>
      </c>
      <c r="BJ451" s="1509">
        <v>0.03</v>
      </c>
      <c r="BK451" s="1509">
        <v>0.03</v>
      </c>
      <c r="BL451" s="1509">
        <v>0.03</v>
      </c>
      <c r="BM451" s="1509">
        <v>0.03</v>
      </c>
      <c r="BN451" s="1509">
        <v>0.03</v>
      </c>
      <c r="BO451" s="1509">
        <v>0.03</v>
      </c>
      <c r="BP451" s="1509">
        <v>0.03</v>
      </c>
      <c r="BQ451" s="1509">
        <v>0.03</v>
      </c>
      <c r="BR451" s="1509">
        <v>0.03</v>
      </c>
      <c r="BS451" s="1509">
        <v>0.03</v>
      </c>
      <c r="BT451" s="1509">
        <v>0.03</v>
      </c>
      <c r="BU451" s="1509">
        <v>0.03</v>
      </c>
      <c r="BV451" s="1509">
        <v>0.03</v>
      </c>
      <c r="BW451" s="1509">
        <v>0.03</v>
      </c>
      <c r="BX451" s="1509">
        <v>0.03</v>
      </c>
      <c r="BY451" s="1509">
        <v>0.03</v>
      </c>
      <c r="BZ451" s="1509">
        <v>0.03</v>
      </c>
      <c r="CA451" s="1509">
        <v>0.03</v>
      </c>
      <c r="CB451" s="1509">
        <v>0.03</v>
      </c>
      <c r="CC451" s="1509">
        <v>0.03</v>
      </c>
      <c r="CD451" s="1509">
        <v>0.03</v>
      </c>
      <c r="CE451" s="1509">
        <v>0.03</v>
      </c>
      <c r="CF451" s="1509">
        <v>0.03</v>
      </c>
      <c r="CG451" s="1509">
        <v>0.03</v>
      </c>
      <c r="CH451" s="1509">
        <v>0.03</v>
      </c>
      <c r="CI451" s="1509">
        <v>0.03</v>
      </c>
      <c r="CJ451" s="1509">
        <v>0.03</v>
      </c>
      <c r="CK451" s="1509">
        <v>0.03</v>
      </c>
      <c r="CL451" s="1509">
        <v>2.5000000000000001E-2</v>
      </c>
      <c r="CM451" s="1509">
        <v>2.5000000000000001E-2</v>
      </c>
      <c r="CN451" s="1509">
        <v>2.5000000000000001E-2</v>
      </c>
      <c r="CO451" s="1509">
        <v>2.5000000000000001E-2</v>
      </c>
      <c r="CP451" s="1510">
        <v>2.5000000000000001E-2</v>
      </c>
      <c r="CQ451" s="1508" t="s">
        <v>1890</v>
      </c>
      <c r="CR451" s="1508" t="s">
        <v>1890</v>
      </c>
      <c r="CS451" s="1508" t="s">
        <v>1890</v>
      </c>
      <c r="CT451" s="1508" t="s">
        <v>1890</v>
      </c>
      <c r="CU451" s="1508" t="s">
        <v>1890</v>
      </c>
      <c r="CV451" s="1508" t="s">
        <v>1890</v>
      </c>
      <c r="CW451" s="1508" t="s">
        <v>1890</v>
      </c>
      <c r="CX451" s="1508" t="s">
        <v>1890</v>
      </c>
      <c r="CY451" s="1508" t="s">
        <v>1890</v>
      </c>
      <c r="CZ451" s="1508" t="s">
        <v>1890</v>
      </c>
      <c r="DA451" s="1508" t="s">
        <v>1890</v>
      </c>
      <c r="DB451" s="1508" t="s">
        <v>1890</v>
      </c>
      <c r="DC451" s="1508" t="s">
        <v>1890</v>
      </c>
      <c r="DD451" s="1508" t="s">
        <v>1890</v>
      </c>
      <c r="DE451" s="1508" t="s">
        <v>1890</v>
      </c>
      <c r="DF451" s="1508" t="s">
        <v>1890</v>
      </c>
      <c r="DG451" s="1508" t="s">
        <v>1890</v>
      </c>
      <c r="DH451" s="1508" t="s">
        <v>1890</v>
      </c>
      <c r="DI451" s="1508" t="s">
        <v>1890</v>
      </c>
      <c r="DJ451" s="1508" t="s">
        <v>1890</v>
      </c>
      <c r="DK451" s="1508" t="s">
        <v>1890</v>
      </c>
      <c r="DL451" s="1508" t="s">
        <v>1890</v>
      </c>
      <c r="DM451" s="1508" t="s">
        <v>1890</v>
      </c>
      <c r="DN451" s="1508" t="s">
        <v>1890</v>
      </c>
      <c r="DO451" s="1508" t="s">
        <v>1890</v>
      </c>
      <c r="DP451" s="1508" t="s">
        <v>1890</v>
      </c>
      <c r="DQ451" s="1508" t="s">
        <v>1890</v>
      </c>
      <c r="DR451" s="1508" t="s">
        <v>1890</v>
      </c>
      <c r="DS451" s="1508" t="s">
        <v>1890</v>
      </c>
      <c r="DT451" s="1233" t="s">
        <v>1890</v>
      </c>
      <c r="DU451" s="1233" t="s">
        <v>1890</v>
      </c>
      <c r="DV451" s="1233" t="s">
        <v>1890</v>
      </c>
      <c r="DW451" s="1233" t="s">
        <v>1890</v>
      </c>
      <c r="DX451" s="1233" t="s">
        <v>1890</v>
      </c>
      <c r="DY451" s="1233" t="s">
        <v>1890</v>
      </c>
    </row>
    <row r="452" spans="2:129" x14ac:dyDescent="0.25">
      <c r="B452" s="1668"/>
      <c r="C452" s="1505" t="s">
        <v>2014</v>
      </c>
      <c r="D452" s="1439" t="s">
        <v>1746</v>
      </c>
      <c r="E452" s="1267" t="s">
        <v>814</v>
      </c>
      <c r="F452" s="1438" t="s">
        <v>1890</v>
      </c>
      <c r="G452" s="1438" t="s">
        <v>1890</v>
      </c>
      <c r="H452" s="1439" t="s">
        <v>84</v>
      </c>
      <c r="I452" s="1476" t="s">
        <v>1890</v>
      </c>
      <c r="J452" s="1477" t="s">
        <v>1890</v>
      </c>
      <c r="K452" s="1477" t="s">
        <v>1890</v>
      </c>
      <c r="L452" s="1477" t="s">
        <v>1890</v>
      </c>
      <c r="M452" s="1477" t="s">
        <v>1890</v>
      </c>
      <c r="N452" s="1509" t="s">
        <v>1890</v>
      </c>
      <c r="O452" s="1509">
        <v>0.96618357487922713</v>
      </c>
      <c r="P452" s="1509">
        <v>0.93351070036640305</v>
      </c>
      <c r="Q452" s="1509">
        <v>0.90194270566802237</v>
      </c>
      <c r="R452" s="1509">
        <v>0.87144222769857238</v>
      </c>
      <c r="S452" s="1509">
        <v>0.84197316685852408</v>
      </c>
      <c r="T452" s="1509">
        <v>0.81350064430775282</v>
      </c>
      <c r="U452" s="1509">
        <v>0.78599096068381924</v>
      </c>
      <c r="V452" s="1509">
        <v>0.75941155621625056</v>
      </c>
      <c r="W452" s="1509">
        <v>0.73373097218961414</v>
      </c>
      <c r="X452" s="1509">
        <v>0.70891881370977217</v>
      </c>
      <c r="Y452" s="1509">
        <v>0.68494571372924851</v>
      </c>
      <c r="Z452" s="1509">
        <v>0.66178329828912907</v>
      </c>
      <c r="AA452" s="1509">
        <v>0.63940415293635666</v>
      </c>
      <c r="AB452" s="1509">
        <v>0.61778179027667313</v>
      </c>
      <c r="AC452" s="1509">
        <v>0.59689061862480497</v>
      </c>
      <c r="AD452" s="1509">
        <v>0.57670591171478747</v>
      </c>
      <c r="AE452" s="1509">
        <v>0.55720377943457733</v>
      </c>
      <c r="AF452" s="1509">
        <v>0.53836113955031628</v>
      </c>
      <c r="AG452" s="1509">
        <v>0.520155690386779</v>
      </c>
      <c r="AH452" s="1509">
        <v>0.50256588443167061</v>
      </c>
      <c r="AI452" s="1509">
        <v>0.48557090283253201</v>
      </c>
      <c r="AJ452" s="1509">
        <v>0.46915063075606961</v>
      </c>
      <c r="AK452" s="1509">
        <v>0.45328563358074364</v>
      </c>
      <c r="AL452" s="1509">
        <v>0.43795713389443836</v>
      </c>
      <c r="AM452" s="1509">
        <v>0.42314698926998878</v>
      </c>
      <c r="AN452" s="1509">
        <v>0.40883767079225974</v>
      </c>
      <c r="AO452" s="1509">
        <v>0.39501224231136212</v>
      </c>
      <c r="AP452" s="1509">
        <v>0.38165434039745133</v>
      </c>
      <c r="AQ452" s="1509">
        <v>0.36874815497338298</v>
      </c>
      <c r="AR452" s="1509">
        <v>0.35627841060230242</v>
      </c>
      <c r="AS452" s="1509">
        <v>0.3459013695167984</v>
      </c>
      <c r="AT452" s="1509">
        <v>0.33582657234640623</v>
      </c>
      <c r="AU452" s="1509">
        <v>0.32604521587029728</v>
      </c>
      <c r="AV452" s="1509">
        <v>0.31654875327213333</v>
      </c>
      <c r="AW452" s="1509">
        <v>0.30732888667197411</v>
      </c>
      <c r="AX452" s="1509">
        <v>0.29837755987570302</v>
      </c>
      <c r="AY452" s="1509">
        <v>0.28968695133563405</v>
      </c>
      <c r="AZ452" s="1509">
        <v>0.28124946731614947</v>
      </c>
      <c r="BA452" s="1509">
        <v>0.27305773525839755</v>
      </c>
      <c r="BB452" s="1509">
        <v>0.26510459733825009</v>
      </c>
      <c r="BC452" s="1509">
        <v>0.25738310421189325</v>
      </c>
      <c r="BD452" s="1509">
        <v>0.24988650894358566</v>
      </c>
      <c r="BE452" s="1509">
        <v>0.24260826111027742</v>
      </c>
      <c r="BF452" s="1509">
        <v>0.23554200107793916</v>
      </c>
      <c r="BG452" s="1509">
        <v>0.22868155444460117</v>
      </c>
      <c r="BH452" s="1509">
        <v>0.22202092664524387</v>
      </c>
      <c r="BI452" s="1509">
        <v>0.215554297713829</v>
      </c>
      <c r="BJ452" s="1509">
        <v>0.20927601719789227</v>
      </c>
      <c r="BK452" s="1509">
        <v>0.20318059922125464</v>
      </c>
      <c r="BL452" s="1509">
        <v>0.19726271769053846</v>
      </c>
      <c r="BM452" s="1509">
        <v>0.19151720164129948</v>
      </c>
      <c r="BN452" s="1509">
        <v>0.18593903071970824</v>
      </c>
      <c r="BO452" s="1509">
        <v>0.18052333079583327</v>
      </c>
      <c r="BP452" s="1509">
        <v>0.17526536970469248</v>
      </c>
      <c r="BQ452" s="1509">
        <v>0.17016055311135189</v>
      </c>
      <c r="BR452" s="1509">
        <v>0.16520442049645817</v>
      </c>
      <c r="BS452" s="1509">
        <v>0.16039264125869726</v>
      </c>
      <c r="BT452" s="1509">
        <v>0.15572101093077401</v>
      </c>
      <c r="BU452" s="1509">
        <v>0.15118544750560586</v>
      </c>
      <c r="BV452" s="1509">
        <v>0.14678198786952024</v>
      </c>
      <c r="BW452" s="1509">
        <v>0.14250678433934003</v>
      </c>
      <c r="BX452" s="1509">
        <v>0.13835610130033013</v>
      </c>
      <c r="BY452" s="1509">
        <v>0.13432631194206807</v>
      </c>
      <c r="BZ452" s="1509">
        <v>0.13041389508938647</v>
      </c>
      <c r="CA452" s="1509">
        <v>0.12661543212561796</v>
      </c>
      <c r="CB452" s="1509">
        <v>0.12292760400545433</v>
      </c>
      <c r="CC452" s="1509">
        <v>0.11934718835481004</v>
      </c>
      <c r="CD452" s="1509">
        <v>0.11587105665515537</v>
      </c>
      <c r="CE452" s="1509">
        <v>0.11249617150985959</v>
      </c>
      <c r="CF452" s="1509">
        <v>0.10921958399015494</v>
      </c>
      <c r="CG452" s="1509">
        <v>0.10603843105840287</v>
      </c>
      <c r="CH452" s="1509">
        <v>0.10294993306641054</v>
      </c>
      <c r="CI452" s="1509">
        <v>9.9951391326612168E-2</v>
      </c>
      <c r="CJ452" s="1509">
        <v>9.7040185753992411E-2</v>
      </c>
      <c r="CK452" s="1509">
        <v>9.4213772576691654E-2</v>
      </c>
      <c r="CL452" s="1509">
        <v>9.1915875684577236E-2</v>
      </c>
      <c r="CM452" s="1509">
        <v>8.9674025058124135E-2</v>
      </c>
      <c r="CN452" s="1509">
        <v>8.7486853715243049E-2</v>
      </c>
      <c r="CO452" s="1509">
        <v>8.5353028014871282E-2</v>
      </c>
      <c r="CP452" s="1510">
        <v>8.3271246843776875E-2</v>
      </c>
      <c r="CQ452" s="1508" t="s">
        <v>1890</v>
      </c>
      <c r="CR452" s="1508" t="s">
        <v>1890</v>
      </c>
      <c r="CS452" s="1508" t="s">
        <v>1890</v>
      </c>
      <c r="CT452" s="1508" t="s">
        <v>1890</v>
      </c>
      <c r="CU452" s="1508" t="s">
        <v>1890</v>
      </c>
      <c r="CV452" s="1508" t="s">
        <v>1890</v>
      </c>
      <c r="CW452" s="1508" t="s">
        <v>1890</v>
      </c>
      <c r="CX452" s="1508" t="s">
        <v>1890</v>
      </c>
      <c r="CY452" s="1508" t="s">
        <v>1890</v>
      </c>
      <c r="CZ452" s="1508" t="s">
        <v>1890</v>
      </c>
      <c r="DA452" s="1508" t="s">
        <v>1890</v>
      </c>
      <c r="DB452" s="1508" t="s">
        <v>1890</v>
      </c>
      <c r="DC452" s="1508" t="s">
        <v>1890</v>
      </c>
      <c r="DD452" s="1508" t="s">
        <v>1890</v>
      </c>
      <c r="DE452" s="1508" t="s">
        <v>1890</v>
      </c>
      <c r="DF452" s="1508" t="s">
        <v>1890</v>
      </c>
      <c r="DG452" s="1508" t="s">
        <v>1890</v>
      </c>
      <c r="DH452" s="1508" t="s">
        <v>1890</v>
      </c>
      <c r="DI452" s="1508" t="s">
        <v>1890</v>
      </c>
      <c r="DJ452" s="1508" t="s">
        <v>1890</v>
      </c>
      <c r="DK452" s="1508" t="s">
        <v>1890</v>
      </c>
      <c r="DL452" s="1508" t="s">
        <v>1890</v>
      </c>
      <c r="DM452" s="1508" t="s">
        <v>1890</v>
      </c>
      <c r="DN452" s="1508" t="s">
        <v>1890</v>
      </c>
      <c r="DO452" s="1508" t="s">
        <v>1890</v>
      </c>
      <c r="DP452" s="1508" t="s">
        <v>1890</v>
      </c>
      <c r="DQ452" s="1508" t="s">
        <v>1890</v>
      </c>
      <c r="DR452" s="1508" t="s">
        <v>1890</v>
      </c>
      <c r="DS452" s="1508" t="s">
        <v>1890</v>
      </c>
      <c r="DT452" s="1233" t="s">
        <v>1890</v>
      </c>
      <c r="DU452" s="1233" t="s">
        <v>1890</v>
      </c>
      <c r="DV452" s="1233" t="s">
        <v>1890</v>
      </c>
      <c r="DW452" s="1233" t="s">
        <v>1890</v>
      </c>
      <c r="DX452" s="1233" t="s">
        <v>1890</v>
      </c>
      <c r="DY452" s="1233" t="s">
        <v>1890</v>
      </c>
    </row>
    <row r="453" spans="2:129" x14ac:dyDescent="0.25">
      <c r="B453" s="1668"/>
      <c r="C453" s="1505" t="s">
        <v>2014</v>
      </c>
      <c r="D453" s="1439" t="s">
        <v>1746</v>
      </c>
      <c r="E453" s="1267" t="s">
        <v>815</v>
      </c>
      <c r="F453" s="1438" t="s">
        <v>816</v>
      </c>
      <c r="G453" s="1438" t="s">
        <v>1890</v>
      </c>
      <c r="H453" s="1439" t="s">
        <v>817</v>
      </c>
      <c r="I453" s="1476" t="s">
        <v>1890</v>
      </c>
      <c r="J453" s="1477" t="s">
        <v>1890</v>
      </c>
      <c r="K453" s="1477" t="s">
        <v>1890</v>
      </c>
      <c r="L453" s="1477" t="s">
        <v>1890</v>
      </c>
      <c r="M453" s="1477" t="s">
        <v>1890</v>
      </c>
      <c r="N453" s="1509" t="s">
        <v>1890</v>
      </c>
      <c r="O453" s="1509">
        <v>0.74581495979146195</v>
      </c>
      <c r="P453" s="1509">
        <v>0.74581495979146195</v>
      </c>
      <c r="Q453" s="1509">
        <v>0.74581495979146195</v>
      </c>
      <c r="R453" s="1509">
        <v>0.74581495979146195</v>
      </c>
      <c r="S453" s="1509">
        <v>0.74581495979146195</v>
      </c>
      <c r="T453" s="1509" t="s">
        <v>1890</v>
      </c>
      <c r="U453" s="1509" t="s">
        <v>1890</v>
      </c>
      <c r="V453" s="1509" t="s">
        <v>1890</v>
      </c>
      <c r="W453" s="1509" t="s">
        <v>1890</v>
      </c>
      <c r="X453" s="1509" t="s">
        <v>1890</v>
      </c>
      <c r="Y453" s="1509" t="s">
        <v>1890</v>
      </c>
      <c r="Z453" s="1509" t="s">
        <v>1890</v>
      </c>
      <c r="AA453" s="1509" t="s">
        <v>1890</v>
      </c>
      <c r="AB453" s="1509" t="s">
        <v>1890</v>
      </c>
      <c r="AC453" s="1509" t="s">
        <v>1890</v>
      </c>
      <c r="AD453" s="1509" t="s">
        <v>1890</v>
      </c>
      <c r="AE453" s="1509" t="s">
        <v>1890</v>
      </c>
      <c r="AF453" s="1509" t="s">
        <v>1890</v>
      </c>
      <c r="AG453" s="1509" t="s">
        <v>1890</v>
      </c>
      <c r="AH453" s="1509" t="s">
        <v>1890</v>
      </c>
      <c r="AI453" s="1509" t="s">
        <v>1890</v>
      </c>
      <c r="AJ453" s="1509" t="s">
        <v>1890</v>
      </c>
      <c r="AK453" s="1509" t="s">
        <v>1890</v>
      </c>
      <c r="AL453" s="1509" t="s">
        <v>1890</v>
      </c>
      <c r="AM453" s="1509" t="s">
        <v>1890</v>
      </c>
      <c r="AN453" s="1509" t="s">
        <v>1890</v>
      </c>
      <c r="AO453" s="1509" t="s">
        <v>1890</v>
      </c>
      <c r="AP453" s="1509" t="s">
        <v>1890</v>
      </c>
      <c r="AQ453" s="1509" t="s">
        <v>1890</v>
      </c>
      <c r="AR453" s="1509" t="s">
        <v>1890</v>
      </c>
      <c r="AS453" s="1509" t="s">
        <v>1890</v>
      </c>
      <c r="AT453" s="1509" t="s">
        <v>1890</v>
      </c>
      <c r="AU453" s="1509" t="s">
        <v>1890</v>
      </c>
      <c r="AV453" s="1509" t="s">
        <v>1890</v>
      </c>
      <c r="AW453" s="1509" t="s">
        <v>1890</v>
      </c>
      <c r="AX453" s="1509" t="s">
        <v>1890</v>
      </c>
      <c r="AY453" s="1509" t="s">
        <v>1890</v>
      </c>
      <c r="AZ453" s="1509" t="s">
        <v>1890</v>
      </c>
      <c r="BA453" s="1509" t="s">
        <v>1890</v>
      </c>
      <c r="BB453" s="1509" t="s">
        <v>1890</v>
      </c>
      <c r="BC453" s="1509" t="s">
        <v>1890</v>
      </c>
      <c r="BD453" s="1509" t="s">
        <v>1890</v>
      </c>
      <c r="BE453" s="1509" t="s">
        <v>1890</v>
      </c>
      <c r="BF453" s="1509" t="s">
        <v>1890</v>
      </c>
      <c r="BG453" s="1509" t="s">
        <v>1890</v>
      </c>
      <c r="BH453" s="1509" t="s">
        <v>1890</v>
      </c>
      <c r="BI453" s="1509" t="s">
        <v>1890</v>
      </c>
      <c r="BJ453" s="1509" t="s">
        <v>1890</v>
      </c>
      <c r="BK453" s="1509" t="s">
        <v>1890</v>
      </c>
      <c r="BL453" s="1509" t="s">
        <v>1890</v>
      </c>
      <c r="BM453" s="1509" t="s">
        <v>1890</v>
      </c>
      <c r="BN453" s="1509" t="s">
        <v>1890</v>
      </c>
      <c r="BO453" s="1509" t="s">
        <v>1890</v>
      </c>
      <c r="BP453" s="1509" t="s">
        <v>1890</v>
      </c>
      <c r="BQ453" s="1509" t="s">
        <v>1890</v>
      </c>
      <c r="BR453" s="1509" t="s">
        <v>1890</v>
      </c>
      <c r="BS453" s="1509" t="s">
        <v>1890</v>
      </c>
      <c r="BT453" s="1509" t="s">
        <v>1890</v>
      </c>
      <c r="BU453" s="1509" t="s">
        <v>1890</v>
      </c>
      <c r="BV453" s="1509" t="s">
        <v>1890</v>
      </c>
      <c r="BW453" s="1509" t="s">
        <v>1890</v>
      </c>
      <c r="BX453" s="1509" t="s">
        <v>1890</v>
      </c>
      <c r="BY453" s="1509" t="s">
        <v>1890</v>
      </c>
      <c r="BZ453" s="1509" t="s">
        <v>1890</v>
      </c>
      <c r="CA453" s="1509" t="s">
        <v>1890</v>
      </c>
      <c r="CB453" s="1509" t="s">
        <v>1890</v>
      </c>
      <c r="CC453" s="1509" t="s">
        <v>1890</v>
      </c>
      <c r="CD453" s="1509" t="s">
        <v>1890</v>
      </c>
      <c r="CE453" s="1509" t="s">
        <v>1890</v>
      </c>
      <c r="CF453" s="1509" t="s">
        <v>1890</v>
      </c>
      <c r="CG453" s="1509" t="s">
        <v>1890</v>
      </c>
      <c r="CH453" s="1509" t="s">
        <v>1890</v>
      </c>
      <c r="CI453" s="1509" t="s">
        <v>1890</v>
      </c>
      <c r="CJ453" s="1509" t="s">
        <v>1890</v>
      </c>
      <c r="CK453" s="1509" t="s">
        <v>1890</v>
      </c>
      <c r="CL453" s="1509" t="s">
        <v>1890</v>
      </c>
      <c r="CM453" s="1509" t="s">
        <v>1890</v>
      </c>
      <c r="CN453" s="1509" t="s">
        <v>1890</v>
      </c>
      <c r="CO453" s="1509" t="s">
        <v>1890</v>
      </c>
      <c r="CP453" s="1510" t="s">
        <v>1890</v>
      </c>
      <c r="CQ453" s="1508" t="s">
        <v>1890</v>
      </c>
      <c r="CR453" s="1508" t="s">
        <v>1890</v>
      </c>
      <c r="CS453" s="1508" t="s">
        <v>1890</v>
      </c>
      <c r="CT453" s="1508" t="s">
        <v>1890</v>
      </c>
      <c r="CU453" s="1508" t="s">
        <v>1890</v>
      </c>
      <c r="CV453" s="1508" t="s">
        <v>1890</v>
      </c>
      <c r="CW453" s="1508" t="s">
        <v>1890</v>
      </c>
      <c r="CX453" s="1508" t="s">
        <v>1890</v>
      </c>
      <c r="CY453" s="1508" t="s">
        <v>1890</v>
      </c>
      <c r="CZ453" s="1508" t="s">
        <v>1890</v>
      </c>
      <c r="DA453" s="1508" t="s">
        <v>1890</v>
      </c>
      <c r="DB453" s="1508" t="s">
        <v>1890</v>
      </c>
      <c r="DC453" s="1508" t="s">
        <v>1890</v>
      </c>
      <c r="DD453" s="1508" t="s">
        <v>1890</v>
      </c>
      <c r="DE453" s="1508" t="s">
        <v>1890</v>
      </c>
      <c r="DF453" s="1508" t="s">
        <v>1890</v>
      </c>
      <c r="DG453" s="1508" t="s">
        <v>1890</v>
      </c>
      <c r="DH453" s="1508" t="s">
        <v>1890</v>
      </c>
      <c r="DI453" s="1508" t="s">
        <v>1890</v>
      </c>
      <c r="DJ453" s="1508" t="s">
        <v>1890</v>
      </c>
      <c r="DK453" s="1508" t="s">
        <v>1890</v>
      </c>
      <c r="DL453" s="1508" t="s">
        <v>1890</v>
      </c>
      <c r="DM453" s="1508" t="s">
        <v>1890</v>
      </c>
      <c r="DN453" s="1508" t="s">
        <v>1890</v>
      </c>
      <c r="DO453" s="1508" t="s">
        <v>1890</v>
      </c>
      <c r="DP453" s="1508" t="s">
        <v>1890</v>
      </c>
      <c r="DQ453" s="1508" t="s">
        <v>1890</v>
      </c>
      <c r="DR453" s="1508" t="s">
        <v>1890</v>
      </c>
      <c r="DS453" s="1508" t="s">
        <v>1890</v>
      </c>
      <c r="DT453" s="1233" t="s">
        <v>1890</v>
      </c>
      <c r="DU453" s="1233" t="s">
        <v>1890</v>
      </c>
      <c r="DV453" s="1233" t="s">
        <v>1890</v>
      </c>
      <c r="DW453" s="1233" t="s">
        <v>1890</v>
      </c>
      <c r="DX453" s="1233" t="s">
        <v>1890</v>
      </c>
      <c r="DY453" s="1233" t="s">
        <v>1890</v>
      </c>
    </row>
    <row r="454" spans="2:129" x14ac:dyDescent="0.25">
      <c r="B454" s="1668"/>
      <c r="C454" s="1505" t="s">
        <v>2014</v>
      </c>
      <c r="D454" s="1439" t="s">
        <v>1746</v>
      </c>
      <c r="E454" s="1267" t="s">
        <v>815</v>
      </c>
      <c r="F454" s="1438" t="s">
        <v>818</v>
      </c>
      <c r="G454" s="1438" t="s">
        <v>1890</v>
      </c>
      <c r="H454" s="1439" t="s">
        <v>817</v>
      </c>
      <c r="I454" s="1476" t="s">
        <v>1890</v>
      </c>
      <c r="J454" s="1477" t="s">
        <v>1890</v>
      </c>
      <c r="K454" s="1477" t="s">
        <v>1890</v>
      </c>
      <c r="L454" s="1477" t="s">
        <v>1890</v>
      </c>
      <c r="M454" s="1477" t="s">
        <v>1890</v>
      </c>
      <c r="N454" s="1509" t="s">
        <v>1890</v>
      </c>
      <c r="O454" s="1509">
        <v>1.097002626239018</v>
      </c>
      <c r="P454" s="1509">
        <v>1.097002626239018</v>
      </c>
      <c r="Q454" s="1509">
        <v>1.097002626239018</v>
      </c>
      <c r="R454" s="1509">
        <v>1.097002626239018</v>
      </c>
      <c r="S454" s="1509">
        <v>1.097002626239018</v>
      </c>
      <c r="T454" s="1509" t="s">
        <v>1890</v>
      </c>
      <c r="U454" s="1509" t="s">
        <v>1890</v>
      </c>
      <c r="V454" s="1509" t="s">
        <v>1890</v>
      </c>
      <c r="W454" s="1509" t="s">
        <v>1890</v>
      </c>
      <c r="X454" s="1509" t="s">
        <v>1890</v>
      </c>
      <c r="Y454" s="1509" t="s">
        <v>1890</v>
      </c>
      <c r="Z454" s="1509" t="s">
        <v>1890</v>
      </c>
      <c r="AA454" s="1509" t="s">
        <v>1890</v>
      </c>
      <c r="AB454" s="1509" t="s">
        <v>1890</v>
      </c>
      <c r="AC454" s="1509">
        <v>4.006813814974932E-2</v>
      </c>
      <c r="AD454" s="1509" t="s">
        <v>1890</v>
      </c>
      <c r="AE454" s="1509" t="s">
        <v>1890</v>
      </c>
      <c r="AF454" s="1509" t="s">
        <v>1890</v>
      </c>
      <c r="AG454" s="1509" t="s">
        <v>1890</v>
      </c>
      <c r="AH454" s="1509" t="s">
        <v>1890</v>
      </c>
      <c r="AI454" s="1509" t="s">
        <v>1890</v>
      </c>
      <c r="AJ454" s="1509" t="s">
        <v>1890</v>
      </c>
      <c r="AK454" s="1509" t="s">
        <v>1890</v>
      </c>
      <c r="AL454" s="1509" t="s">
        <v>1890</v>
      </c>
      <c r="AM454" s="1509">
        <v>0.32054510519799456</v>
      </c>
      <c r="AN454" s="1509" t="s">
        <v>1890</v>
      </c>
      <c r="AO454" s="1509" t="s">
        <v>1890</v>
      </c>
      <c r="AP454" s="1509" t="s">
        <v>1890</v>
      </c>
      <c r="AQ454" s="1509" t="s">
        <v>1890</v>
      </c>
      <c r="AR454" s="1509" t="s">
        <v>1890</v>
      </c>
      <c r="AS454" s="1509" t="s">
        <v>1890</v>
      </c>
      <c r="AT454" s="1509" t="s">
        <v>1890</v>
      </c>
      <c r="AU454" s="1509" t="s">
        <v>1890</v>
      </c>
      <c r="AV454" s="1509" t="s">
        <v>1890</v>
      </c>
      <c r="AW454" s="1509">
        <v>4.006813814974932E-2</v>
      </c>
      <c r="AX454" s="1509" t="s">
        <v>1890</v>
      </c>
      <c r="AY454" s="1509" t="s">
        <v>1890</v>
      </c>
      <c r="AZ454" s="1509" t="s">
        <v>1890</v>
      </c>
      <c r="BA454" s="1509" t="s">
        <v>1890</v>
      </c>
      <c r="BB454" s="1509" t="s">
        <v>1890</v>
      </c>
      <c r="BC454" s="1509" t="s">
        <v>1890</v>
      </c>
      <c r="BD454" s="1509" t="s">
        <v>1890</v>
      </c>
      <c r="BE454" s="1509" t="s">
        <v>1890</v>
      </c>
      <c r="BF454" s="1509" t="s">
        <v>1890</v>
      </c>
      <c r="BG454" s="1509">
        <v>0.32054510519799456</v>
      </c>
      <c r="BH454" s="1509" t="s">
        <v>1890</v>
      </c>
      <c r="BI454" s="1509" t="s">
        <v>1890</v>
      </c>
      <c r="BJ454" s="1509" t="s">
        <v>1890</v>
      </c>
      <c r="BK454" s="1509" t="s">
        <v>1890</v>
      </c>
      <c r="BL454" s="1509" t="s">
        <v>1890</v>
      </c>
      <c r="BM454" s="1509" t="s">
        <v>1890</v>
      </c>
      <c r="BN454" s="1509" t="s">
        <v>1890</v>
      </c>
      <c r="BO454" s="1509" t="s">
        <v>1890</v>
      </c>
      <c r="BP454" s="1509" t="s">
        <v>1890</v>
      </c>
      <c r="BQ454" s="1509">
        <v>4.006813814974932E-2</v>
      </c>
      <c r="BR454" s="1509" t="s">
        <v>1890</v>
      </c>
      <c r="BS454" s="1509" t="s">
        <v>1890</v>
      </c>
      <c r="BT454" s="1509" t="s">
        <v>1890</v>
      </c>
      <c r="BU454" s="1509" t="s">
        <v>1890</v>
      </c>
      <c r="BV454" s="1509" t="s">
        <v>1890</v>
      </c>
      <c r="BW454" s="1509" t="s">
        <v>1890</v>
      </c>
      <c r="BX454" s="1509" t="s">
        <v>1890</v>
      </c>
      <c r="BY454" s="1509" t="s">
        <v>1890</v>
      </c>
      <c r="BZ454" s="1509" t="s">
        <v>1890</v>
      </c>
      <c r="CA454" s="1509">
        <v>1.9463734735973262</v>
      </c>
      <c r="CB454" s="1509" t="s">
        <v>1890</v>
      </c>
      <c r="CC454" s="1509" t="s">
        <v>1890</v>
      </c>
      <c r="CD454" s="1509" t="s">
        <v>1890</v>
      </c>
      <c r="CE454" s="1509" t="s">
        <v>1890</v>
      </c>
      <c r="CF454" s="1509" t="s">
        <v>1890</v>
      </c>
      <c r="CG454" s="1509" t="s">
        <v>1890</v>
      </c>
      <c r="CH454" s="1509" t="s">
        <v>1890</v>
      </c>
      <c r="CI454" s="1509" t="s">
        <v>1890</v>
      </c>
      <c r="CJ454" s="1509" t="s">
        <v>1890</v>
      </c>
      <c r="CK454" s="1509">
        <v>4.006813814974932E-2</v>
      </c>
      <c r="CL454" s="1509" t="s">
        <v>1890</v>
      </c>
      <c r="CM454" s="1509" t="s">
        <v>1890</v>
      </c>
      <c r="CN454" s="1509" t="s">
        <v>1890</v>
      </c>
      <c r="CO454" s="1509" t="s">
        <v>1890</v>
      </c>
      <c r="CP454" s="1510" t="s">
        <v>1890</v>
      </c>
      <c r="CQ454" s="1508" t="s">
        <v>1890</v>
      </c>
      <c r="CR454" s="1508" t="s">
        <v>1890</v>
      </c>
      <c r="CS454" s="1508" t="s">
        <v>1890</v>
      </c>
      <c r="CT454" s="1508" t="s">
        <v>1890</v>
      </c>
      <c r="CU454" s="1508" t="s">
        <v>1890</v>
      </c>
      <c r="CV454" s="1508" t="s">
        <v>1890</v>
      </c>
      <c r="CW454" s="1508" t="s">
        <v>1890</v>
      </c>
      <c r="CX454" s="1508" t="s">
        <v>1890</v>
      </c>
      <c r="CY454" s="1508" t="s">
        <v>1890</v>
      </c>
      <c r="CZ454" s="1508" t="s">
        <v>1890</v>
      </c>
      <c r="DA454" s="1508" t="s">
        <v>1890</v>
      </c>
      <c r="DB454" s="1508" t="s">
        <v>1890</v>
      </c>
      <c r="DC454" s="1508" t="s">
        <v>1890</v>
      </c>
      <c r="DD454" s="1508" t="s">
        <v>1890</v>
      </c>
      <c r="DE454" s="1508" t="s">
        <v>1890</v>
      </c>
      <c r="DF454" s="1508" t="s">
        <v>1890</v>
      </c>
      <c r="DG454" s="1508" t="s">
        <v>1890</v>
      </c>
      <c r="DH454" s="1508" t="s">
        <v>1890</v>
      </c>
      <c r="DI454" s="1508" t="s">
        <v>1890</v>
      </c>
      <c r="DJ454" s="1508" t="s">
        <v>1890</v>
      </c>
      <c r="DK454" s="1508" t="s">
        <v>1890</v>
      </c>
      <c r="DL454" s="1508" t="s">
        <v>1890</v>
      </c>
      <c r="DM454" s="1508" t="s">
        <v>1890</v>
      </c>
      <c r="DN454" s="1508" t="s">
        <v>1890</v>
      </c>
      <c r="DO454" s="1508" t="s">
        <v>1890</v>
      </c>
      <c r="DP454" s="1508" t="s">
        <v>1890</v>
      </c>
      <c r="DQ454" s="1508" t="s">
        <v>1890</v>
      </c>
      <c r="DR454" s="1508" t="s">
        <v>1890</v>
      </c>
      <c r="DS454" s="1508" t="s">
        <v>1890</v>
      </c>
      <c r="DT454" s="1233" t="s">
        <v>1890</v>
      </c>
      <c r="DU454" s="1233" t="s">
        <v>1890</v>
      </c>
      <c r="DV454" s="1233" t="s">
        <v>1890</v>
      </c>
      <c r="DW454" s="1233" t="s">
        <v>1890</v>
      </c>
      <c r="DX454" s="1233" t="s">
        <v>1890</v>
      </c>
      <c r="DY454" s="1233" t="s">
        <v>1890</v>
      </c>
    </row>
    <row r="455" spans="2:129" ht="14.4" thickBot="1" x14ac:dyDescent="0.3">
      <c r="B455" s="1668"/>
      <c r="C455" s="1505" t="s">
        <v>2014</v>
      </c>
      <c r="D455" s="1439" t="s">
        <v>1746</v>
      </c>
      <c r="E455" s="1267" t="s">
        <v>819</v>
      </c>
      <c r="F455" s="1438" t="s">
        <v>1890</v>
      </c>
      <c r="G455" s="1438" t="s">
        <v>1890</v>
      </c>
      <c r="H455" s="1439" t="s">
        <v>84</v>
      </c>
      <c r="I455" s="1476" t="s">
        <v>1890</v>
      </c>
      <c r="J455" s="1477" t="s">
        <v>1890</v>
      </c>
      <c r="K455" s="1477" t="s">
        <v>1890</v>
      </c>
      <c r="L455" s="1477" t="s">
        <v>1890</v>
      </c>
      <c r="M455" s="1477" t="s">
        <v>1890</v>
      </c>
      <c r="N455" s="1509" t="s">
        <v>1890</v>
      </c>
      <c r="O455" s="1509">
        <v>8.1125970990020779E-2</v>
      </c>
      <c r="P455" s="1509">
        <v>0.23514774200006017</v>
      </c>
      <c r="Q455" s="1509">
        <v>0.37865980998399396</v>
      </c>
      <c r="R455" s="1509">
        <v>0.51219684442279378</v>
      </c>
      <c r="S455" s="1509">
        <v>0.63626937195378119</v>
      </c>
      <c r="T455" s="1509">
        <v>1.981393610892126</v>
      </c>
      <c r="U455" s="1509">
        <v>1.90628169888076</v>
      </c>
      <c r="V455" s="1509">
        <v>1.8339839956974926</v>
      </c>
      <c r="W455" s="1509">
        <v>1.7643960626507507</v>
      </c>
      <c r="X455" s="1509">
        <v>1.697417306345129</v>
      </c>
      <c r="Y455" s="1509">
        <v>1.6329508380439837</v>
      </c>
      <c r="Z455" s="1509">
        <v>1.5709033381464375</v>
      </c>
      <c r="AA455" s="1509">
        <v>1.5111849255937286</v>
      </c>
      <c r="AB455" s="1509">
        <v>1.4537090320264934</v>
      </c>
      <c r="AC455" s="1509">
        <v>1.3999234632069144</v>
      </c>
      <c r="AD455" s="1509">
        <v>1.3481131758611116</v>
      </c>
      <c r="AE455" s="1509">
        <v>1.2967767071713943</v>
      </c>
      <c r="AF455" s="1509">
        <v>1.2473706345386582</v>
      </c>
      <c r="AG455" s="1509">
        <v>1.1998231056254554</v>
      </c>
      <c r="AH455" s="1509">
        <v>1.1540649201671305</v>
      </c>
      <c r="AI455" s="1509">
        <v>1.1100294327713642</v>
      </c>
      <c r="AJ455" s="1509">
        <v>1.0676524592588801</v>
      </c>
      <c r="AK455" s="1509">
        <v>1.0268721864169688</v>
      </c>
      <c r="AL455" s="1509">
        <v>0.98762908504212021</v>
      </c>
      <c r="AM455" s="1509">
        <v>0.9585496998586539</v>
      </c>
      <c r="AN455" s="1509">
        <v>0.93030763253778936</v>
      </c>
      <c r="AO455" s="1509">
        <v>0.89477301760920802</v>
      </c>
      <c r="AP455" s="1509">
        <v>0.86057785611171433</v>
      </c>
      <c r="AQ455" s="1509">
        <v>0.82767219262250291</v>
      </c>
      <c r="AR455" s="1509">
        <v>0.79600791861361209</v>
      </c>
      <c r="AS455" s="1509">
        <v>0.7692549119719283</v>
      </c>
      <c r="AT455" s="1509">
        <v>0.74338505047465375</v>
      </c>
      <c r="AU455" s="1509">
        <v>0.71836958432072606</v>
      </c>
      <c r="AV455" s="1509">
        <v>0.69418068925067622</v>
      </c>
      <c r="AW455" s="1509">
        <v>0.67157981709520131</v>
      </c>
      <c r="AX455" s="1509">
        <v>0.64970660190917007</v>
      </c>
      <c r="AY455" s="1509">
        <v>0.62779470521592085</v>
      </c>
      <c r="AZ455" s="1509">
        <v>0.6066080599826813</v>
      </c>
      <c r="BA455" s="1509">
        <v>0.58612300720935329</v>
      </c>
      <c r="BB455" s="1509">
        <v>0.5663166508328652</v>
      </c>
      <c r="BC455" s="1509">
        <v>0.54716683335502747</v>
      </c>
      <c r="BD455" s="1509">
        <v>0.52865211224289888</v>
      </c>
      <c r="BE455" s="1509">
        <v>0.51075173707733479</v>
      </c>
      <c r="BF455" s="1509">
        <v>0.49344562742615744</v>
      </c>
      <c r="BG455" s="1509">
        <v>0.48140738194534505</v>
      </c>
      <c r="BH455" s="1509">
        <v>0.46965178563601973</v>
      </c>
      <c r="BI455" s="1509">
        <v>0.45374895460329501</v>
      </c>
      <c r="BJ455" s="1509">
        <v>0.43837407941065876</v>
      </c>
      <c r="BK455" s="1509">
        <v>0.42350989629810731</v>
      </c>
      <c r="BL455" s="1509">
        <v>0.40913969927744592</v>
      </c>
      <c r="BM455" s="1509">
        <v>0.39524732228620152</v>
      </c>
      <c r="BN455" s="1509">
        <v>0.38181712190793604</v>
      </c>
      <c r="BO455" s="1509">
        <v>0.36883396064110346</v>
      </c>
      <c r="BP455" s="1509">
        <v>0.35628319069915826</v>
      </c>
      <c r="BQ455" s="1509">
        <v>0.3445871452572834</v>
      </c>
      <c r="BR455" s="1509">
        <v>0.33327017488061617</v>
      </c>
      <c r="BS455" s="1509">
        <v>0.32190867005812301</v>
      </c>
      <c r="BT455" s="1509">
        <v>0.31092627527487715</v>
      </c>
      <c r="BU455" s="1509">
        <v>0.30031054482809322</v>
      </c>
      <c r="BV455" s="1509">
        <v>0.29004943639456571</v>
      </c>
      <c r="BW455" s="1509">
        <v>0.28013129809097193</v>
      </c>
      <c r="BX455" s="1509">
        <v>0.27054485594574085</v>
      </c>
      <c r="BY455" s="1509">
        <v>0.26127920176949215</v>
      </c>
      <c r="BZ455" s="1509">
        <v>0.25232378141145545</v>
      </c>
      <c r="CA455" s="1509">
        <v>0.26055862462269219</v>
      </c>
      <c r="CB455" s="1509">
        <v>0.26809971280166889</v>
      </c>
      <c r="CC455" s="1509">
        <v>0.25905980065579065</v>
      </c>
      <c r="CD455" s="1509">
        <v>0.25031904661067</v>
      </c>
      <c r="CE455" s="1509">
        <v>0.24186769286661286</v>
      </c>
      <c r="CF455" s="1509">
        <v>0.23369629625275948</v>
      </c>
      <c r="CG455" s="1509">
        <v>0.22579571817708707</v>
      </c>
      <c r="CH455" s="1509">
        <v>0.21815711489493808</v>
      </c>
      <c r="CI455" s="1509">
        <v>0.21077192808604522</v>
      </c>
      <c r="CJ455" s="1509">
        <v>0.20363187573033756</v>
      </c>
      <c r="CK455" s="1509">
        <v>0.19697062657796813</v>
      </c>
      <c r="CL455" s="1509">
        <v>0.19145405164127566</v>
      </c>
      <c r="CM455" s="1509">
        <v>0.18585936559837829</v>
      </c>
      <c r="CN455" s="1509">
        <v>0.1804236981181675</v>
      </c>
      <c r="CO455" s="1509">
        <v>0.17514262038678424</v>
      </c>
      <c r="CP455" s="1510">
        <v>0.17001182503247131</v>
      </c>
      <c r="CQ455" s="1508" t="s">
        <v>1890</v>
      </c>
      <c r="CR455" s="1508" t="s">
        <v>1890</v>
      </c>
      <c r="CS455" s="1508" t="s">
        <v>1890</v>
      </c>
      <c r="CT455" s="1508" t="s">
        <v>1890</v>
      </c>
      <c r="CU455" s="1508" t="s">
        <v>1890</v>
      </c>
      <c r="CV455" s="1508" t="s">
        <v>1890</v>
      </c>
      <c r="CW455" s="1508" t="s">
        <v>1890</v>
      </c>
      <c r="CX455" s="1508" t="s">
        <v>1890</v>
      </c>
      <c r="CY455" s="1508" t="s">
        <v>1890</v>
      </c>
      <c r="CZ455" s="1508" t="s">
        <v>1890</v>
      </c>
      <c r="DA455" s="1508" t="s">
        <v>1890</v>
      </c>
      <c r="DB455" s="1508" t="s">
        <v>1890</v>
      </c>
      <c r="DC455" s="1508" t="s">
        <v>1890</v>
      </c>
      <c r="DD455" s="1508" t="s">
        <v>1890</v>
      </c>
      <c r="DE455" s="1508" t="s">
        <v>1890</v>
      </c>
      <c r="DF455" s="1508" t="s">
        <v>1890</v>
      </c>
      <c r="DG455" s="1508" t="s">
        <v>1890</v>
      </c>
      <c r="DH455" s="1508" t="s">
        <v>1890</v>
      </c>
      <c r="DI455" s="1508" t="s">
        <v>1890</v>
      </c>
      <c r="DJ455" s="1508" t="s">
        <v>1890</v>
      </c>
      <c r="DK455" s="1508" t="s">
        <v>1890</v>
      </c>
      <c r="DL455" s="1508" t="s">
        <v>1890</v>
      </c>
      <c r="DM455" s="1508" t="s">
        <v>1890</v>
      </c>
      <c r="DN455" s="1508" t="s">
        <v>1890</v>
      </c>
      <c r="DO455" s="1508" t="s">
        <v>1890</v>
      </c>
      <c r="DP455" s="1508" t="s">
        <v>1890</v>
      </c>
      <c r="DQ455" s="1508" t="s">
        <v>1890</v>
      </c>
      <c r="DR455" s="1508" t="s">
        <v>1890</v>
      </c>
      <c r="DS455" s="1508" t="s">
        <v>1890</v>
      </c>
      <c r="DT455" s="1233" t="s">
        <v>1890</v>
      </c>
      <c r="DU455" s="1233" t="s">
        <v>1890</v>
      </c>
      <c r="DV455" s="1233" t="s">
        <v>1890</v>
      </c>
      <c r="DW455" s="1233" t="s">
        <v>1890</v>
      </c>
      <c r="DX455" s="1233" t="s">
        <v>1890</v>
      </c>
      <c r="DY455" s="1233" t="s">
        <v>1890</v>
      </c>
    </row>
    <row r="456" spans="2:129" ht="14.4" thickBot="1" x14ac:dyDescent="0.3">
      <c r="B456" s="1668"/>
      <c r="C456" s="1505" t="s">
        <v>2014</v>
      </c>
      <c r="D456" s="1439" t="s">
        <v>1746</v>
      </c>
      <c r="E456" s="1267" t="s">
        <v>820</v>
      </c>
      <c r="F456" s="1438" t="s">
        <v>1890</v>
      </c>
      <c r="G456" s="1438" t="s">
        <v>1890</v>
      </c>
      <c r="H456" s="1439" t="s">
        <v>84</v>
      </c>
      <c r="I456" s="1655">
        <f>IF(SUM(N455:CP455)&lt;&gt;0,SUM(N455:CP455),"")</f>
        <v>53.630264198075757</v>
      </c>
      <c r="J456" s="1656"/>
      <c r="K456" s="1656"/>
      <c r="L456" s="1656"/>
      <c r="M456" s="1657"/>
      <c r="N456" s="1509" t="s">
        <v>1890</v>
      </c>
      <c r="O456" s="1509" t="s">
        <v>1890</v>
      </c>
      <c r="P456" s="1509" t="s">
        <v>1890</v>
      </c>
      <c r="Q456" s="1509" t="s">
        <v>1890</v>
      </c>
      <c r="R456" s="1509" t="s">
        <v>1890</v>
      </c>
      <c r="S456" s="1509" t="s">
        <v>1890</v>
      </c>
      <c r="T456" s="1509" t="s">
        <v>1890</v>
      </c>
      <c r="U456" s="1509" t="s">
        <v>1890</v>
      </c>
      <c r="V456" s="1509" t="s">
        <v>1890</v>
      </c>
      <c r="W456" s="1509" t="s">
        <v>1890</v>
      </c>
      <c r="X456" s="1509" t="s">
        <v>1890</v>
      </c>
      <c r="Y456" s="1509" t="s">
        <v>1890</v>
      </c>
      <c r="Z456" s="1509" t="s">
        <v>1890</v>
      </c>
      <c r="AA456" s="1509" t="s">
        <v>1890</v>
      </c>
      <c r="AB456" s="1509" t="s">
        <v>1890</v>
      </c>
      <c r="AC456" s="1509" t="s">
        <v>1890</v>
      </c>
      <c r="AD456" s="1509" t="s">
        <v>1890</v>
      </c>
      <c r="AE456" s="1509" t="s">
        <v>1890</v>
      </c>
      <c r="AF456" s="1509" t="s">
        <v>1890</v>
      </c>
      <c r="AG456" s="1509" t="s">
        <v>1890</v>
      </c>
      <c r="AH456" s="1509" t="s">
        <v>1890</v>
      </c>
      <c r="AI456" s="1509" t="s">
        <v>1890</v>
      </c>
      <c r="AJ456" s="1509" t="s">
        <v>1890</v>
      </c>
      <c r="AK456" s="1509" t="s">
        <v>1890</v>
      </c>
      <c r="AL456" s="1509" t="s">
        <v>1890</v>
      </c>
      <c r="AM456" s="1509" t="s">
        <v>1890</v>
      </c>
      <c r="AN456" s="1509" t="s">
        <v>1890</v>
      </c>
      <c r="AO456" s="1509" t="s">
        <v>1890</v>
      </c>
      <c r="AP456" s="1509" t="s">
        <v>1890</v>
      </c>
      <c r="AQ456" s="1509" t="s">
        <v>1890</v>
      </c>
      <c r="AR456" s="1509" t="s">
        <v>1890</v>
      </c>
      <c r="AS456" s="1509" t="s">
        <v>1890</v>
      </c>
      <c r="AT456" s="1509" t="s">
        <v>1890</v>
      </c>
      <c r="AU456" s="1509" t="s">
        <v>1890</v>
      </c>
      <c r="AV456" s="1509" t="s">
        <v>1890</v>
      </c>
      <c r="AW456" s="1509" t="s">
        <v>1890</v>
      </c>
      <c r="AX456" s="1509" t="s">
        <v>1890</v>
      </c>
      <c r="AY456" s="1509" t="s">
        <v>1890</v>
      </c>
      <c r="AZ456" s="1509" t="s">
        <v>1890</v>
      </c>
      <c r="BA456" s="1509" t="s">
        <v>1890</v>
      </c>
      <c r="BB456" s="1509" t="s">
        <v>1890</v>
      </c>
      <c r="BC456" s="1509" t="s">
        <v>1890</v>
      </c>
      <c r="BD456" s="1509" t="s">
        <v>1890</v>
      </c>
      <c r="BE456" s="1509" t="s">
        <v>1890</v>
      </c>
      <c r="BF456" s="1509" t="s">
        <v>1890</v>
      </c>
      <c r="BG456" s="1509" t="s">
        <v>1890</v>
      </c>
      <c r="BH456" s="1509" t="s">
        <v>1890</v>
      </c>
      <c r="BI456" s="1509" t="s">
        <v>1890</v>
      </c>
      <c r="BJ456" s="1509" t="s">
        <v>1890</v>
      </c>
      <c r="BK456" s="1509" t="s">
        <v>1890</v>
      </c>
      <c r="BL456" s="1509" t="s">
        <v>1890</v>
      </c>
      <c r="BM456" s="1509" t="s">
        <v>1890</v>
      </c>
      <c r="BN456" s="1509" t="s">
        <v>1890</v>
      </c>
      <c r="BO456" s="1509" t="s">
        <v>1890</v>
      </c>
      <c r="BP456" s="1509" t="s">
        <v>1890</v>
      </c>
      <c r="BQ456" s="1509" t="s">
        <v>1890</v>
      </c>
      <c r="BR456" s="1509" t="s">
        <v>1890</v>
      </c>
      <c r="BS456" s="1509" t="s">
        <v>1890</v>
      </c>
      <c r="BT456" s="1509" t="s">
        <v>1890</v>
      </c>
      <c r="BU456" s="1509" t="s">
        <v>1890</v>
      </c>
      <c r="BV456" s="1509" t="s">
        <v>1890</v>
      </c>
      <c r="BW456" s="1509" t="s">
        <v>1890</v>
      </c>
      <c r="BX456" s="1509" t="s">
        <v>1890</v>
      </c>
      <c r="BY456" s="1509" t="s">
        <v>1890</v>
      </c>
      <c r="BZ456" s="1509" t="s">
        <v>1890</v>
      </c>
      <c r="CA456" s="1509" t="s">
        <v>1890</v>
      </c>
      <c r="CB456" s="1509" t="s">
        <v>1890</v>
      </c>
      <c r="CC456" s="1509" t="s">
        <v>1890</v>
      </c>
      <c r="CD456" s="1509" t="s">
        <v>1890</v>
      </c>
      <c r="CE456" s="1509" t="s">
        <v>1890</v>
      </c>
      <c r="CF456" s="1509" t="s">
        <v>1890</v>
      </c>
      <c r="CG456" s="1509" t="s">
        <v>1890</v>
      </c>
      <c r="CH456" s="1509" t="s">
        <v>1890</v>
      </c>
      <c r="CI456" s="1509" t="s">
        <v>1890</v>
      </c>
      <c r="CJ456" s="1509" t="s">
        <v>1890</v>
      </c>
      <c r="CK456" s="1509" t="s">
        <v>1890</v>
      </c>
      <c r="CL456" s="1509" t="s">
        <v>1890</v>
      </c>
      <c r="CM456" s="1509" t="s">
        <v>1890</v>
      </c>
      <c r="CN456" s="1509" t="s">
        <v>1890</v>
      </c>
      <c r="CO456" s="1509" t="s">
        <v>1890</v>
      </c>
      <c r="CP456" s="1510" t="s">
        <v>1890</v>
      </c>
      <c r="CQ456" s="1508" t="s">
        <v>1890</v>
      </c>
      <c r="CR456" s="1508" t="s">
        <v>1890</v>
      </c>
      <c r="CS456" s="1508" t="s">
        <v>1890</v>
      </c>
      <c r="CT456" s="1508" t="s">
        <v>1890</v>
      </c>
      <c r="CU456" s="1508" t="s">
        <v>1890</v>
      </c>
      <c r="CV456" s="1508" t="s">
        <v>1890</v>
      </c>
      <c r="CW456" s="1508" t="s">
        <v>1890</v>
      </c>
      <c r="CX456" s="1508" t="s">
        <v>1890</v>
      </c>
      <c r="CY456" s="1508" t="s">
        <v>1890</v>
      </c>
      <c r="CZ456" s="1508" t="s">
        <v>1890</v>
      </c>
      <c r="DA456" s="1508" t="s">
        <v>1890</v>
      </c>
      <c r="DB456" s="1508" t="s">
        <v>1890</v>
      </c>
      <c r="DC456" s="1508" t="s">
        <v>1890</v>
      </c>
      <c r="DD456" s="1508" t="s">
        <v>1890</v>
      </c>
      <c r="DE456" s="1508" t="s">
        <v>1890</v>
      </c>
      <c r="DF456" s="1508" t="s">
        <v>1890</v>
      </c>
      <c r="DG456" s="1508" t="s">
        <v>1890</v>
      </c>
      <c r="DH456" s="1508" t="s">
        <v>1890</v>
      </c>
      <c r="DI456" s="1508" t="s">
        <v>1890</v>
      </c>
      <c r="DJ456" s="1508" t="s">
        <v>1890</v>
      </c>
      <c r="DK456" s="1508" t="s">
        <v>1890</v>
      </c>
      <c r="DL456" s="1508" t="s">
        <v>1890</v>
      </c>
      <c r="DM456" s="1508" t="s">
        <v>1890</v>
      </c>
      <c r="DN456" s="1508" t="s">
        <v>1890</v>
      </c>
      <c r="DO456" s="1508" t="s">
        <v>1890</v>
      </c>
      <c r="DP456" s="1508" t="s">
        <v>1890</v>
      </c>
      <c r="DQ456" s="1508" t="s">
        <v>1890</v>
      </c>
      <c r="DR456" s="1508" t="s">
        <v>1890</v>
      </c>
      <c r="DS456" s="1508" t="s">
        <v>1890</v>
      </c>
      <c r="DT456" s="1233" t="s">
        <v>1890</v>
      </c>
      <c r="DU456" s="1233" t="s">
        <v>1890</v>
      </c>
      <c r="DV456" s="1233" t="s">
        <v>1890</v>
      </c>
      <c r="DW456" s="1233" t="s">
        <v>1890</v>
      </c>
      <c r="DX456" s="1233" t="s">
        <v>1890</v>
      </c>
      <c r="DY456" s="1233" t="s">
        <v>1890</v>
      </c>
    </row>
    <row r="457" spans="2:129" x14ac:dyDescent="0.25">
      <c r="B457" s="1668"/>
      <c r="C457" s="1505" t="s">
        <v>2015</v>
      </c>
      <c r="D457" s="1439" t="s">
        <v>1770</v>
      </c>
      <c r="E457" s="1267" t="s">
        <v>815</v>
      </c>
      <c r="F457" s="1438" t="s">
        <v>1890</v>
      </c>
      <c r="G457" s="1438" t="s">
        <v>1890</v>
      </c>
      <c r="H457" s="1439" t="s">
        <v>84</v>
      </c>
      <c r="I457" s="1476" t="s">
        <v>1890</v>
      </c>
      <c r="J457" s="1477" t="s">
        <v>1890</v>
      </c>
      <c r="K457" s="1477" t="s">
        <v>1890</v>
      </c>
      <c r="L457" s="1477" t="s">
        <v>1890</v>
      </c>
      <c r="M457" s="1477" t="s">
        <v>1890</v>
      </c>
      <c r="N457" s="1509" t="s">
        <v>1890</v>
      </c>
      <c r="O457" s="1509">
        <v>2.5245278513000002</v>
      </c>
      <c r="P457" s="1509">
        <v>2.5245278513000002</v>
      </c>
      <c r="Q457" s="1509">
        <v>2.5245278513000002</v>
      </c>
      <c r="R457" s="1509">
        <v>2.5245278513000002</v>
      </c>
      <c r="S457" s="1509">
        <v>2.5245278513000002</v>
      </c>
      <c r="T457" s="1509" t="s">
        <v>1890</v>
      </c>
      <c r="U457" s="1509" t="s">
        <v>1890</v>
      </c>
      <c r="V457" s="1509" t="s">
        <v>1890</v>
      </c>
      <c r="W457" s="1509" t="s">
        <v>1890</v>
      </c>
      <c r="X457" s="1509" t="s">
        <v>1890</v>
      </c>
      <c r="Y457" s="1509" t="s">
        <v>1890</v>
      </c>
      <c r="Z457" s="1509" t="s">
        <v>1890</v>
      </c>
      <c r="AA457" s="1509" t="s">
        <v>1890</v>
      </c>
      <c r="AB457" s="1509" t="s">
        <v>1890</v>
      </c>
      <c r="AC457" s="1509">
        <v>0.09</v>
      </c>
      <c r="AD457" s="1509" t="s">
        <v>1890</v>
      </c>
      <c r="AE457" s="1509" t="s">
        <v>1890</v>
      </c>
      <c r="AF457" s="1509" t="s">
        <v>1890</v>
      </c>
      <c r="AG457" s="1509" t="s">
        <v>1890</v>
      </c>
      <c r="AH457" s="1509" t="s">
        <v>1890</v>
      </c>
      <c r="AI457" s="1509" t="s">
        <v>1890</v>
      </c>
      <c r="AJ457" s="1509" t="s">
        <v>1890</v>
      </c>
      <c r="AK457" s="1509" t="s">
        <v>1890</v>
      </c>
      <c r="AL457" s="1509" t="s">
        <v>1890</v>
      </c>
      <c r="AM457" s="1509">
        <v>0.56652489999999989</v>
      </c>
      <c r="AN457" s="1509" t="s">
        <v>1890</v>
      </c>
      <c r="AO457" s="1509" t="s">
        <v>1890</v>
      </c>
      <c r="AP457" s="1509" t="s">
        <v>1890</v>
      </c>
      <c r="AQ457" s="1509" t="s">
        <v>1890</v>
      </c>
      <c r="AR457" s="1509">
        <v>1.5</v>
      </c>
      <c r="AS457" s="1509" t="s">
        <v>1890</v>
      </c>
      <c r="AT457" s="1509" t="s">
        <v>1890</v>
      </c>
      <c r="AU457" s="1509" t="s">
        <v>1890</v>
      </c>
      <c r="AV457" s="1509" t="s">
        <v>1890</v>
      </c>
      <c r="AW457" s="1509">
        <v>0.09</v>
      </c>
      <c r="AX457" s="1509" t="s">
        <v>1890</v>
      </c>
      <c r="AY457" s="1509" t="s">
        <v>1890</v>
      </c>
      <c r="AZ457" s="1509" t="s">
        <v>1890</v>
      </c>
      <c r="BA457" s="1509" t="s">
        <v>1890</v>
      </c>
      <c r="BB457" s="1509" t="s">
        <v>1890</v>
      </c>
      <c r="BC457" s="1509" t="s">
        <v>1890</v>
      </c>
      <c r="BD457" s="1509" t="s">
        <v>1890</v>
      </c>
      <c r="BE457" s="1509" t="s">
        <v>1890</v>
      </c>
      <c r="BF457" s="1509" t="s">
        <v>1890</v>
      </c>
      <c r="BG457" s="1509">
        <v>0.56652489999999989</v>
      </c>
      <c r="BH457" s="1509" t="s">
        <v>1890</v>
      </c>
      <c r="BI457" s="1509" t="s">
        <v>1890</v>
      </c>
      <c r="BJ457" s="1509" t="s">
        <v>1890</v>
      </c>
      <c r="BK457" s="1509" t="s">
        <v>1890</v>
      </c>
      <c r="BL457" s="1509" t="s">
        <v>1890</v>
      </c>
      <c r="BM457" s="1509" t="s">
        <v>1890</v>
      </c>
      <c r="BN457" s="1509" t="s">
        <v>1890</v>
      </c>
      <c r="BO457" s="1509" t="s">
        <v>1890</v>
      </c>
      <c r="BP457" s="1509" t="s">
        <v>1890</v>
      </c>
      <c r="BQ457" s="1509">
        <v>1.59</v>
      </c>
      <c r="BR457" s="1509" t="s">
        <v>1890</v>
      </c>
      <c r="BS457" s="1509" t="s">
        <v>1890</v>
      </c>
      <c r="BT457" s="1509" t="s">
        <v>1890</v>
      </c>
      <c r="BU457" s="1509" t="s">
        <v>1890</v>
      </c>
      <c r="BV457" s="1509" t="s">
        <v>1890</v>
      </c>
      <c r="BW457" s="1509" t="s">
        <v>1890</v>
      </c>
      <c r="BX457" s="1509" t="s">
        <v>1890</v>
      </c>
      <c r="BY457" s="1509" t="s">
        <v>1890</v>
      </c>
      <c r="BZ457" s="1509" t="s">
        <v>1890</v>
      </c>
      <c r="CA457" s="1509">
        <v>6.1332387864999998</v>
      </c>
      <c r="CB457" s="1509" t="s">
        <v>1890</v>
      </c>
      <c r="CC457" s="1509" t="s">
        <v>1890</v>
      </c>
      <c r="CD457" s="1509" t="s">
        <v>1890</v>
      </c>
      <c r="CE457" s="1509" t="s">
        <v>1890</v>
      </c>
      <c r="CF457" s="1509" t="s">
        <v>1890</v>
      </c>
      <c r="CG457" s="1509" t="s">
        <v>1890</v>
      </c>
      <c r="CH457" s="1509" t="s">
        <v>1890</v>
      </c>
      <c r="CI457" s="1509" t="s">
        <v>1890</v>
      </c>
      <c r="CJ457" s="1509" t="s">
        <v>1890</v>
      </c>
      <c r="CK457" s="1509">
        <v>0.09</v>
      </c>
      <c r="CL457" s="1509" t="s">
        <v>1890</v>
      </c>
      <c r="CM457" s="1509" t="s">
        <v>1890</v>
      </c>
      <c r="CN457" s="1509" t="s">
        <v>1890</v>
      </c>
      <c r="CO457" s="1509" t="s">
        <v>1890</v>
      </c>
      <c r="CP457" s="1510">
        <v>1.5</v>
      </c>
      <c r="CQ457" s="1508" t="s">
        <v>1890</v>
      </c>
      <c r="CR457" s="1508" t="s">
        <v>1890</v>
      </c>
      <c r="CS457" s="1508" t="s">
        <v>1890</v>
      </c>
      <c r="CT457" s="1508" t="s">
        <v>1890</v>
      </c>
      <c r="CU457" s="1508" t="s">
        <v>1890</v>
      </c>
      <c r="CV457" s="1508" t="s">
        <v>1890</v>
      </c>
      <c r="CW457" s="1508" t="s">
        <v>1890</v>
      </c>
      <c r="CX457" s="1508" t="s">
        <v>1890</v>
      </c>
      <c r="CY457" s="1508" t="s">
        <v>1890</v>
      </c>
      <c r="CZ457" s="1508" t="s">
        <v>1890</v>
      </c>
      <c r="DA457" s="1508" t="s">
        <v>1890</v>
      </c>
      <c r="DB457" s="1508" t="s">
        <v>1890</v>
      </c>
      <c r="DC457" s="1508" t="s">
        <v>1890</v>
      </c>
      <c r="DD457" s="1508" t="s">
        <v>1890</v>
      </c>
      <c r="DE457" s="1508" t="s">
        <v>1890</v>
      </c>
      <c r="DF457" s="1508" t="s">
        <v>1890</v>
      </c>
      <c r="DG457" s="1508" t="s">
        <v>1890</v>
      </c>
      <c r="DH457" s="1508" t="s">
        <v>1890</v>
      </c>
      <c r="DI457" s="1508" t="s">
        <v>1890</v>
      </c>
      <c r="DJ457" s="1508" t="s">
        <v>1890</v>
      </c>
      <c r="DK457" s="1508" t="s">
        <v>1890</v>
      </c>
      <c r="DL457" s="1508" t="s">
        <v>1890</v>
      </c>
      <c r="DM457" s="1508" t="s">
        <v>1890</v>
      </c>
      <c r="DN457" s="1508" t="s">
        <v>1890</v>
      </c>
      <c r="DO457" s="1508" t="s">
        <v>1890</v>
      </c>
      <c r="DP457" s="1508" t="s">
        <v>1890</v>
      </c>
      <c r="DQ457" s="1508" t="s">
        <v>1890</v>
      </c>
      <c r="DR457" s="1508" t="s">
        <v>1890</v>
      </c>
      <c r="DS457" s="1508" t="s">
        <v>1890</v>
      </c>
      <c r="DT457" s="1233" t="s">
        <v>1890</v>
      </c>
      <c r="DU457" s="1233" t="s">
        <v>1890</v>
      </c>
      <c r="DV457" s="1233" t="s">
        <v>1890</v>
      </c>
      <c r="DW457" s="1233" t="s">
        <v>1890</v>
      </c>
      <c r="DX457" s="1233" t="s">
        <v>1890</v>
      </c>
      <c r="DY457" s="1233" t="s">
        <v>1890</v>
      </c>
    </row>
    <row r="458" spans="2:129" x14ac:dyDescent="0.25">
      <c r="B458" s="1668"/>
      <c r="C458" s="1505" t="s">
        <v>2015</v>
      </c>
      <c r="D458" s="1439" t="s">
        <v>1770</v>
      </c>
      <c r="E458" s="1267" t="s">
        <v>812</v>
      </c>
      <c r="F458" s="1438" t="s">
        <v>1890</v>
      </c>
      <c r="G458" s="1438" t="s">
        <v>1890</v>
      </c>
      <c r="H458" s="1439" t="s">
        <v>84</v>
      </c>
      <c r="I458" s="1476" t="s">
        <v>1890</v>
      </c>
      <c r="J458" s="1477" t="s">
        <v>1890</v>
      </c>
      <c r="K458" s="1477" t="s">
        <v>1890</v>
      </c>
      <c r="L458" s="1477" t="s">
        <v>1890</v>
      </c>
      <c r="M458" s="1477" t="s">
        <v>1890</v>
      </c>
      <c r="N458" s="1509" t="s">
        <v>1890</v>
      </c>
      <c r="O458" s="1509" t="s">
        <v>1890</v>
      </c>
      <c r="P458" s="1509" t="s">
        <v>1890</v>
      </c>
      <c r="Q458" s="1509" t="s">
        <v>1890</v>
      </c>
      <c r="R458" s="1509" t="s">
        <v>1890</v>
      </c>
      <c r="S458" s="1509" t="s">
        <v>1890</v>
      </c>
      <c r="T458" s="1509">
        <v>1.2764892799999996</v>
      </c>
      <c r="U458" s="1509">
        <v>1.2764892799999996</v>
      </c>
      <c r="V458" s="1509">
        <v>1.2764892799999996</v>
      </c>
      <c r="W458" s="1509">
        <v>1.2764892799999996</v>
      </c>
      <c r="X458" s="1509">
        <v>1.2764892799999996</v>
      </c>
      <c r="Y458" s="1509">
        <v>1.2764892799999996</v>
      </c>
      <c r="Z458" s="1509">
        <v>1.2764892799999996</v>
      </c>
      <c r="AA458" s="1509">
        <v>1.2764892799999996</v>
      </c>
      <c r="AB458" s="1509">
        <v>1.2764892799999996</v>
      </c>
      <c r="AC458" s="1509">
        <v>1.2764892799999996</v>
      </c>
      <c r="AD458" s="1509">
        <v>1.2764892799999996</v>
      </c>
      <c r="AE458" s="1509">
        <v>1.2764892799999996</v>
      </c>
      <c r="AF458" s="1509">
        <v>1.2764892799999996</v>
      </c>
      <c r="AG458" s="1509">
        <v>1.2764892799999996</v>
      </c>
      <c r="AH458" s="1509">
        <v>1.2764892799999996</v>
      </c>
      <c r="AI458" s="1509">
        <v>1.2764892799999996</v>
      </c>
      <c r="AJ458" s="1509">
        <v>1.2764892799999996</v>
      </c>
      <c r="AK458" s="1509">
        <v>1.2764892799999996</v>
      </c>
      <c r="AL458" s="1509">
        <v>1.2764892799999996</v>
      </c>
      <c r="AM458" s="1509">
        <v>1.2764892799999996</v>
      </c>
      <c r="AN458" s="1509">
        <v>1.2764892799999996</v>
      </c>
      <c r="AO458" s="1509">
        <v>1.2764892799999996</v>
      </c>
      <c r="AP458" s="1509">
        <v>1.2764892799999996</v>
      </c>
      <c r="AQ458" s="1509">
        <v>1.2764892799999996</v>
      </c>
      <c r="AR458" s="1509">
        <v>1.2764892799999996</v>
      </c>
      <c r="AS458" s="1509">
        <v>1.2764892799999996</v>
      </c>
      <c r="AT458" s="1509">
        <v>1.2764892799999996</v>
      </c>
      <c r="AU458" s="1509">
        <v>1.2764892799999996</v>
      </c>
      <c r="AV458" s="1509">
        <v>1.2764892799999996</v>
      </c>
      <c r="AW458" s="1509">
        <v>1.2764892799999996</v>
      </c>
      <c r="AX458" s="1509">
        <v>1.2764892799999996</v>
      </c>
      <c r="AY458" s="1509">
        <v>1.2764892799999996</v>
      </c>
      <c r="AZ458" s="1509">
        <v>1.2764892799999996</v>
      </c>
      <c r="BA458" s="1509">
        <v>1.2764892799999996</v>
      </c>
      <c r="BB458" s="1509">
        <v>1.2764892799999996</v>
      </c>
      <c r="BC458" s="1509">
        <v>1.2764892799999996</v>
      </c>
      <c r="BD458" s="1509">
        <v>1.2764892799999996</v>
      </c>
      <c r="BE458" s="1509">
        <v>1.2764892799999996</v>
      </c>
      <c r="BF458" s="1509">
        <v>1.2764892799999996</v>
      </c>
      <c r="BG458" s="1509">
        <v>1.2764892799999996</v>
      </c>
      <c r="BH458" s="1509">
        <v>1.2764892799999996</v>
      </c>
      <c r="BI458" s="1509">
        <v>1.2764892799999996</v>
      </c>
      <c r="BJ458" s="1509">
        <v>1.2764892799999996</v>
      </c>
      <c r="BK458" s="1509">
        <v>1.2764892799999996</v>
      </c>
      <c r="BL458" s="1509">
        <v>1.2764892799999996</v>
      </c>
      <c r="BM458" s="1509">
        <v>1.2764892799999996</v>
      </c>
      <c r="BN458" s="1509">
        <v>1.2764892799999996</v>
      </c>
      <c r="BO458" s="1509">
        <v>1.2764892799999996</v>
      </c>
      <c r="BP458" s="1509">
        <v>1.2764892799999996</v>
      </c>
      <c r="BQ458" s="1509">
        <v>1.2764892799999996</v>
      </c>
      <c r="BR458" s="1509">
        <v>1.2764892799999996</v>
      </c>
      <c r="BS458" s="1509">
        <v>1.2764892799999996</v>
      </c>
      <c r="BT458" s="1509">
        <v>1.2764892799999996</v>
      </c>
      <c r="BU458" s="1509">
        <v>1.2764892799999996</v>
      </c>
      <c r="BV458" s="1509">
        <v>1.2764892799999996</v>
      </c>
      <c r="BW458" s="1509">
        <v>1.2764892799999996</v>
      </c>
      <c r="BX458" s="1509">
        <v>1.2764892799999996</v>
      </c>
      <c r="BY458" s="1509">
        <v>1.2764892799999996</v>
      </c>
      <c r="BZ458" s="1509">
        <v>1.2764892799999996</v>
      </c>
      <c r="CA458" s="1509">
        <v>1.2764892799999996</v>
      </c>
      <c r="CB458" s="1509">
        <v>1.2764892799999996</v>
      </c>
      <c r="CC458" s="1509">
        <v>1.2764892799999996</v>
      </c>
      <c r="CD458" s="1509">
        <v>1.2764892799999996</v>
      </c>
      <c r="CE458" s="1509">
        <v>1.2764892799999996</v>
      </c>
      <c r="CF458" s="1509">
        <v>1.2764892799999996</v>
      </c>
      <c r="CG458" s="1509">
        <v>1.2764892799999996</v>
      </c>
      <c r="CH458" s="1509">
        <v>1.2764892799999996</v>
      </c>
      <c r="CI458" s="1509">
        <v>1.2764892799999996</v>
      </c>
      <c r="CJ458" s="1509">
        <v>1.2764892799999996</v>
      </c>
      <c r="CK458" s="1509">
        <v>1.2764892799999996</v>
      </c>
      <c r="CL458" s="1509">
        <v>1.2764892799999996</v>
      </c>
      <c r="CM458" s="1509">
        <v>1.2764892799999996</v>
      </c>
      <c r="CN458" s="1509">
        <v>1.2764892799999996</v>
      </c>
      <c r="CO458" s="1509">
        <v>1.2764892799999996</v>
      </c>
      <c r="CP458" s="1510">
        <v>1.2764892799999996</v>
      </c>
      <c r="CQ458" s="1508" t="s">
        <v>1890</v>
      </c>
      <c r="CR458" s="1508" t="s">
        <v>1890</v>
      </c>
      <c r="CS458" s="1508" t="s">
        <v>1890</v>
      </c>
      <c r="CT458" s="1508" t="s">
        <v>1890</v>
      </c>
      <c r="CU458" s="1508" t="s">
        <v>1890</v>
      </c>
      <c r="CV458" s="1508" t="s">
        <v>1890</v>
      </c>
      <c r="CW458" s="1508" t="s">
        <v>1890</v>
      </c>
      <c r="CX458" s="1508" t="s">
        <v>1890</v>
      </c>
      <c r="CY458" s="1508" t="s">
        <v>1890</v>
      </c>
      <c r="CZ458" s="1508" t="s">
        <v>1890</v>
      </c>
      <c r="DA458" s="1508" t="s">
        <v>1890</v>
      </c>
      <c r="DB458" s="1508" t="s">
        <v>1890</v>
      </c>
      <c r="DC458" s="1508" t="s">
        <v>1890</v>
      </c>
      <c r="DD458" s="1508" t="s">
        <v>1890</v>
      </c>
      <c r="DE458" s="1508" t="s">
        <v>1890</v>
      </c>
      <c r="DF458" s="1508" t="s">
        <v>1890</v>
      </c>
      <c r="DG458" s="1508" t="s">
        <v>1890</v>
      </c>
      <c r="DH458" s="1508" t="s">
        <v>1890</v>
      </c>
      <c r="DI458" s="1508" t="s">
        <v>1890</v>
      </c>
      <c r="DJ458" s="1508" t="s">
        <v>1890</v>
      </c>
      <c r="DK458" s="1508" t="s">
        <v>1890</v>
      </c>
      <c r="DL458" s="1508" t="s">
        <v>1890</v>
      </c>
      <c r="DM458" s="1508" t="s">
        <v>1890</v>
      </c>
      <c r="DN458" s="1508" t="s">
        <v>1890</v>
      </c>
      <c r="DO458" s="1508" t="s">
        <v>1890</v>
      </c>
      <c r="DP458" s="1508" t="s">
        <v>1890</v>
      </c>
      <c r="DQ458" s="1508" t="s">
        <v>1890</v>
      </c>
      <c r="DR458" s="1508" t="s">
        <v>1890</v>
      </c>
      <c r="DS458" s="1508" t="s">
        <v>1890</v>
      </c>
      <c r="DT458" s="1233" t="s">
        <v>1890</v>
      </c>
      <c r="DU458" s="1233" t="s">
        <v>1890</v>
      </c>
      <c r="DV458" s="1233" t="s">
        <v>1890</v>
      </c>
      <c r="DW458" s="1233" t="s">
        <v>1890</v>
      </c>
      <c r="DX458" s="1233" t="s">
        <v>1890</v>
      </c>
      <c r="DY458" s="1233" t="s">
        <v>1890</v>
      </c>
    </row>
    <row r="459" spans="2:129" x14ac:dyDescent="0.25">
      <c r="B459" s="1668"/>
      <c r="C459" s="1505" t="s">
        <v>2015</v>
      </c>
      <c r="D459" s="1439" t="s">
        <v>1770</v>
      </c>
      <c r="E459" s="1267" t="s">
        <v>813</v>
      </c>
      <c r="F459" s="1438" t="s">
        <v>1890</v>
      </c>
      <c r="G459" s="1438" t="s">
        <v>1890</v>
      </c>
      <c r="H459" s="1439" t="s">
        <v>84</v>
      </c>
      <c r="I459" s="1476" t="s">
        <v>1890</v>
      </c>
      <c r="J459" s="1477" t="s">
        <v>1890</v>
      </c>
      <c r="K459" s="1477" t="s">
        <v>1890</v>
      </c>
      <c r="L459" s="1477" t="s">
        <v>1890</v>
      </c>
      <c r="M459" s="1477" t="s">
        <v>1890</v>
      </c>
      <c r="N459" s="1509" t="s">
        <v>1890</v>
      </c>
      <c r="O459" s="1509">
        <v>6.1591349144309596E-2</v>
      </c>
      <c r="P459" s="1509">
        <v>0.1847740474329288</v>
      </c>
      <c r="Q459" s="1509">
        <v>0.30795674572154796</v>
      </c>
      <c r="R459" s="1509">
        <v>0.43113944401016713</v>
      </c>
      <c r="S459" s="1509">
        <v>0.55432214229878629</v>
      </c>
      <c r="T459" s="1509">
        <v>0.9210824647940643</v>
      </c>
      <c r="U459" s="1509">
        <v>0.91144179734400066</v>
      </c>
      <c r="V459" s="1509">
        <v>0.90180112989393713</v>
      </c>
      <c r="W459" s="1509">
        <v>0.89216046244387348</v>
      </c>
      <c r="X459" s="1509">
        <v>0.88251979499380984</v>
      </c>
      <c r="Y459" s="1509">
        <v>0.8728791275437463</v>
      </c>
      <c r="Z459" s="1509">
        <v>0.86323846009368266</v>
      </c>
      <c r="AA459" s="1509">
        <v>0.85359779264361901</v>
      </c>
      <c r="AB459" s="1509">
        <v>0.84395712519355537</v>
      </c>
      <c r="AC459" s="1509">
        <v>0.83633173774349179</v>
      </c>
      <c r="AD459" s="1509">
        <v>0.82870635029342821</v>
      </c>
      <c r="AE459" s="1509">
        <v>0.81906568284336456</v>
      </c>
      <c r="AF459" s="1509">
        <v>0.80942501539330092</v>
      </c>
      <c r="AG459" s="1509">
        <v>0.79978434794323727</v>
      </c>
      <c r="AH459" s="1509">
        <v>0.79014368049317385</v>
      </c>
      <c r="AI459" s="1509">
        <v>0.78050301304311009</v>
      </c>
      <c r="AJ459" s="1509">
        <v>0.77086234559304656</v>
      </c>
      <c r="AK459" s="1509">
        <v>0.76122167814298292</v>
      </c>
      <c r="AL459" s="1509">
        <v>0.75158101069291938</v>
      </c>
      <c r="AM459" s="1509">
        <v>0.75462596880365584</v>
      </c>
      <c r="AN459" s="1509">
        <v>0.75767092691439208</v>
      </c>
      <c r="AO459" s="1509">
        <v>0.74803025946432866</v>
      </c>
      <c r="AP459" s="1509">
        <v>0.73838959201426502</v>
      </c>
      <c r="AQ459" s="1509">
        <v>0.72874892456420137</v>
      </c>
      <c r="AR459" s="1509">
        <v>0.74925348711413775</v>
      </c>
      <c r="AS459" s="1509">
        <v>0.76975804966407413</v>
      </c>
      <c r="AT459" s="1509">
        <v>0.76011738221401048</v>
      </c>
      <c r="AU459" s="1509">
        <v>0.75047671476394695</v>
      </c>
      <c r="AV459" s="1509">
        <v>0.74083604731388331</v>
      </c>
      <c r="AW459" s="1509">
        <v>0.73321065986381961</v>
      </c>
      <c r="AX459" s="1509">
        <v>0.72558527241375614</v>
      </c>
      <c r="AY459" s="1509">
        <v>0.7159446049636925</v>
      </c>
      <c r="AZ459" s="1509">
        <v>0.70630393751362885</v>
      </c>
      <c r="BA459" s="1509">
        <v>0.69666327006356521</v>
      </c>
      <c r="BB459" s="1509">
        <v>0.68702260261350168</v>
      </c>
      <c r="BC459" s="1509">
        <v>0.67738193516343814</v>
      </c>
      <c r="BD459" s="1509">
        <v>0.6677412677133745</v>
      </c>
      <c r="BE459" s="1509">
        <v>0.65810060026331085</v>
      </c>
      <c r="BF459" s="1509">
        <v>0.64845993281324721</v>
      </c>
      <c r="BG459" s="1509">
        <v>0.65150489092398367</v>
      </c>
      <c r="BH459" s="1509">
        <v>0.65454984903472013</v>
      </c>
      <c r="BI459" s="1509">
        <v>0.64490918158465649</v>
      </c>
      <c r="BJ459" s="1509">
        <v>0.63526851413459284</v>
      </c>
      <c r="BK459" s="1509">
        <v>0.6256278466845292</v>
      </c>
      <c r="BL459" s="1509">
        <v>0.61598717923446566</v>
      </c>
      <c r="BM459" s="1509">
        <v>0.60634651178440202</v>
      </c>
      <c r="BN459" s="1509">
        <v>0.59670584433433849</v>
      </c>
      <c r="BO459" s="1509">
        <v>0.58706517688427495</v>
      </c>
      <c r="BP459" s="1509">
        <v>0.57742450943421131</v>
      </c>
      <c r="BQ459" s="1509">
        <v>0.59994435198414764</v>
      </c>
      <c r="BR459" s="1509">
        <v>0.62246419453408408</v>
      </c>
      <c r="BS459" s="1509">
        <v>0.61282352708402044</v>
      </c>
      <c r="BT459" s="1509">
        <v>0.6031828596339569</v>
      </c>
      <c r="BU459" s="1509">
        <v>0.59354219218389326</v>
      </c>
      <c r="BV459" s="1509">
        <v>0.58390152473382961</v>
      </c>
      <c r="BW459" s="1509">
        <v>0.57426085728376608</v>
      </c>
      <c r="BX459" s="1509">
        <v>0.56462018983370255</v>
      </c>
      <c r="BY459" s="1509">
        <v>0.5549795223836389</v>
      </c>
      <c r="BZ459" s="1509">
        <v>0.54533885493357526</v>
      </c>
      <c r="CA459" s="1509">
        <v>0.66086921639081975</v>
      </c>
      <c r="CB459" s="1509">
        <v>0.77639957784806413</v>
      </c>
      <c r="CC459" s="1509">
        <v>0.76675891039800048</v>
      </c>
      <c r="CD459" s="1509">
        <v>0.75711824294793684</v>
      </c>
      <c r="CE459" s="1509">
        <v>0.74747757549787319</v>
      </c>
      <c r="CF459" s="1509">
        <v>0.73783690804780977</v>
      </c>
      <c r="CG459" s="1509">
        <v>0.72819624059774613</v>
      </c>
      <c r="CH459" s="1509">
        <v>0.71855557314768248</v>
      </c>
      <c r="CI459" s="1509">
        <v>0.70891490569761884</v>
      </c>
      <c r="CJ459" s="1509">
        <v>0.6992742382475553</v>
      </c>
      <c r="CK459" s="1509">
        <v>0.69164885079749172</v>
      </c>
      <c r="CL459" s="1509">
        <v>0.68402346334742814</v>
      </c>
      <c r="CM459" s="1509">
        <v>0.6743827958973645</v>
      </c>
      <c r="CN459" s="1509">
        <v>0.66474212844730096</v>
      </c>
      <c r="CO459" s="1509">
        <v>0.65510146099723732</v>
      </c>
      <c r="CP459" s="1510">
        <v>0.6756060235471737</v>
      </c>
      <c r="CQ459" s="1508" t="s">
        <v>1890</v>
      </c>
      <c r="CR459" s="1508" t="s">
        <v>1890</v>
      </c>
      <c r="CS459" s="1508" t="s">
        <v>1890</v>
      </c>
      <c r="CT459" s="1508" t="s">
        <v>1890</v>
      </c>
      <c r="CU459" s="1508" t="s">
        <v>1890</v>
      </c>
      <c r="CV459" s="1508" t="s">
        <v>1890</v>
      </c>
      <c r="CW459" s="1508" t="s">
        <v>1890</v>
      </c>
      <c r="CX459" s="1508" t="s">
        <v>1890</v>
      </c>
      <c r="CY459" s="1508" t="s">
        <v>1890</v>
      </c>
      <c r="CZ459" s="1508" t="s">
        <v>1890</v>
      </c>
      <c r="DA459" s="1508" t="s">
        <v>1890</v>
      </c>
      <c r="DB459" s="1508" t="s">
        <v>1890</v>
      </c>
      <c r="DC459" s="1508" t="s">
        <v>1890</v>
      </c>
      <c r="DD459" s="1508" t="s">
        <v>1890</v>
      </c>
      <c r="DE459" s="1508" t="s">
        <v>1890</v>
      </c>
      <c r="DF459" s="1508" t="s">
        <v>1890</v>
      </c>
      <c r="DG459" s="1508" t="s">
        <v>1890</v>
      </c>
      <c r="DH459" s="1508" t="s">
        <v>1890</v>
      </c>
      <c r="DI459" s="1508" t="s">
        <v>1890</v>
      </c>
      <c r="DJ459" s="1508" t="s">
        <v>1890</v>
      </c>
      <c r="DK459" s="1508" t="s">
        <v>1890</v>
      </c>
      <c r="DL459" s="1508" t="s">
        <v>1890</v>
      </c>
      <c r="DM459" s="1508" t="s">
        <v>1890</v>
      </c>
      <c r="DN459" s="1508" t="s">
        <v>1890</v>
      </c>
      <c r="DO459" s="1508" t="s">
        <v>1890</v>
      </c>
      <c r="DP459" s="1508" t="s">
        <v>1890</v>
      </c>
      <c r="DQ459" s="1508" t="s">
        <v>1890</v>
      </c>
      <c r="DR459" s="1508" t="s">
        <v>1890</v>
      </c>
      <c r="DS459" s="1508" t="s">
        <v>1890</v>
      </c>
      <c r="DT459" s="1233" t="s">
        <v>1890</v>
      </c>
      <c r="DU459" s="1233" t="s">
        <v>1890</v>
      </c>
      <c r="DV459" s="1233" t="s">
        <v>1890</v>
      </c>
      <c r="DW459" s="1233" t="s">
        <v>1890</v>
      </c>
      <c r="DX459" s="1233" t="s">
        <v>1890</v>
      </c>
      <c r="DY459" s="1233" t="s">
        <v>1890</v>
      </c>
    </row>
    <row r="460" spans="2:129" x14ac:dyDescent="0.25">
      <c r="B460" s="1668"/>
      <c r="C460" s="1505" t="s">
        <v>2015</v>
      </c>
      <c r="D460" s="1439" t="s">
        <v>1770</v>
      </c>
      <c r="E460" s="1267" t="s">
        <v>831</v>
      </c>
      <c r="F460" s="1438" t="s">
        <v>1890</v>
      </c>
      <c r="G460" s="1438" t="s">
        <v>1890</v>
      </c>
      <c r="H460" s="1439" t="s">
        <v>84</v>
      </c>
      <c r="I460" s="1476" t="s">
        <v>1890</v>
      </c>
      <c r="J460" s="1477" t="s">
        <v>1890</v>
      </c>
      <c r="K460" s="1477" t="s">
        <v>1890</v>
      </c>
      <c r="L460" s="1477" t="s">
        <v>1890</v>
      </c>
      <c r="M460" s="1477" t="s">
        <v>1890</v>
      </c>
      <c r="N460" s="1509" t="s">
        <v>1890</v>
      </c>
      <c r="O460" s="1509">
        <v>3.5000000000000003E-2</v>
      </c>
      <c r="P460" s="1509">
        <v>3.5000000000000003E-2</v>
      </c>
      <c r="Q460" s="1509">
        <v>3.5000000000000003E-2</v>
      </c>
      <c r="R460" s="1509">
        <v>3.5000000000000003E-2</v>
      </c>
      <c r="S460" s="1509">
        <v>3.5000000000000003E-2</v>
      </c>
      <c r="T460" s="1509">
        <v>3.5000000000000003E-2</v>
      </c>
      <c r="U460" s="1509">
        <v>3.5000000000000003E-2</v>
      </c>
      <c r="V460" s="1509">
        <v>3.5000000000000003E-2</v>
      </c>
      <c r="W460" s="1509">
        <v>3.5000000000000003E-2</v>
      </c>
      <c r="X460" s="1509">
        <v>3.5000000000000003E-2</v>
      </c>
      <c r="Y460" s="1509">
        <v>3.5000000000000003E-2</v>
      </c>
      <c r="Z460" s="1509">
        <v>3.5000000000000003E-2</v>
      </c>
      <c r="AA460" s="1509">
        <v>3.5000000000000003E-2</v>
      </c>
      <c r="AB460" s="1509">
        <v>3.5000000000000003E-2</v>
      </c>
      <c r="AC460" s="1509">
        <v>3.5000000000000003E-2</v>
      </c>
      <c r="AD460" s="1509">
        <v>3.5000000000000003E-2</v>
      </c>
      <c r="AE460" s="1509">
        <v>3.5000000000000003E-2</v>
      </c>
      <c r="AF460" s="1509">
        <v>3.5000000000000003E-2</v>
      </c>
      <c r="AG460" s="1509">
        <v>3.5000000000000003E-2</v>
      </c>
      <c r="AH460" s="1509">
        <v>3.5000000000000003E-2</v>
      </c>
      <c r="AI460" s="1509">
        <v>3.5000000000000003E-2</v>
      </c>
      <c r="AJ460" s="1509">
        <v>3.5000000000000003E-2</v>
      </c>
      <c r="AK460" s="1509">
        <v>3.5000000000000003E-2</v>
      </c>
      <c r="AL460" s="1509">
        <v>3.5000000000000003E-2</v>
      </c>
      <c r="AM460" s="1509">
        <v>3.5000000000000003E-2</v>
      </c>
      <c r="AN460" s="1509">
        <v>3.5000000000000003E-2</v>
      </c>
      <c r="AO460" s="1509">
        <v>3.5000000000000003E-2</v>
      </c>
      <c r="AP460" s="1509">
        <v>3.5000000000000003E-2</v>
      </c>
      <c r="AQ460" s="1509">
        <v>3.5000000000000003E-2</v>
      </c>
      <c r="AR460" s="1509">
        <v>3.5000000000000003E-2</v>
      </c>
      <c r="AS460" s="1509">
        <v>0.03</v>
      </c>
      <c r="AT460" s="1509">
        <v>0.03</v>
      </c>
      <c r="AU460" s="1509">
        <v>0.03</v>
      </c>
      <c r="AV460" s="1509">
        <v>0.03</v>
      </c>
      <c r="AW460" s="1509">
        <v>0.03</v>
      </c>
      <c r="AX460" s="1509">
        <v>0.03</v>
      </c>
      <c r="AY460" s="1509">
        <v>0.03</v>
      </c>
      <c r="AZ460" s="1509">
        <v>0.03</v>
      </c>
      <c r="BA460" s="1509">
        <v>0.03</v>
      </c>
      <c r="BB460" s="1509">
        <v>0.03</v>
      </c>
      <c r="BC460" s="1509">
        <v>0.03</v>
      </c>
      <c r="BD460" s="1509">
        <v>0.03</v>
      </c>
      <c r="BE460" s="1509">
        <v>0.03</v>
      </c>
      <c r="BF460" s="1509">
        <v>0.03</v>
      </c>
      <c r="BG460" s="1509">
        <v>0.03</v>
      </c>
      <c r="BH460" s="1509">
        <v>0.03</v>
      </c>
      <c r="BI460" s="1509">
        <v>0.03</v>
      </c>
      <c r="BJ460" s="1509">
        <v>0.03</v>
      </c>
      <c r="BK460" s="1509">
        <v>0.03</v>
      </c>
      <c r="BL460" s="1509">
        <v>0.03</v>
      </c>
      <c r="BM460" s="1509">
        <v>0.03</v>
      </c>
      <c r="BN460" s="1509">
        <v>0.03</v>
      </c>
      <c r="BO460" s="1509">
        <v>0.03</v>
      </c>
      <c r="BP460" s="1509">
        <v>0.03</v>
      </c>
      <c r="BQ460" s="1509">
        <v>0.03</v>
      </c>
      <c r="BR460" s="1509">
        <v>0.03</v>
      </c>
      <c r="BS460" s="1509">
        <v>0.03</v>
      </c>
      <c r="BT460" s="1509">
        <v>0.03</v>
      </c>
      <c r="BU460" s="1509">
        <v>0.03</v>
      </c>
      <c r="BV460" s="1509">
        <v>0.03</v>
      </c>
      <c r="BW460" s="1509">
        <v>0.03</v>
      </c>
      <c r="BX460" s="1509">
        <v>0.03</v>
      </c>
      <c r="BY460" s="1509">
        <v>0.03</v>
      </c>
      <c r="BZ460" s="1509">
        <v>0.03</v>
      </c>
      <c r="CA460" s="1509">
        <v>0.03</v>
      </c>
      <c r="CB460" s="1509">
        <v>0.03</v>
      </c>
      <c r="CC460" s="1509">
        <v>0.03</v>
      </c>
      <c r="CD460" s="1509">
        <v>0.03</v>
      </c>
      <c r="CE460" s="1509">
        <v>0.03</v>
      </c>
      <c r="CF460" s="1509">
        <v>0.03</v>
      </c>
      <c r="CG460" s="1509">
        <v>0.03</v>
      </c>
      <c r="CH460" s="1509">
        <v>0.03</v>
      </c>
      <c r="CI460" s="1509">
        <v>0.03</v>
      </c>
      <c r="CJ460" s="1509">
        <v>0.03</v>
      </c>
      <c r="CK460" s="1509">
        <v>0.03</v>
      </c>
      <c r="CL460" s="1509">
        <v>2.5000000000000001E-2</v>
      </c>
      <c r="CM460" s="1509">
        <v>2.5000000000000001E-2</v>
      </c>
      <c r="CN460" s="1509">
        <v>2.5000000000000001E-2</v>
      </c>
      <c r="CO460" s="1509">
        <v>2.5000000000000001E-2</v>
      </c>
      <c r="CP460" s="1510">
        <v>2.5000000000000001E-2</v>
      </c>
      <c r="CQ460" s="1508" t="s">
        <v>1890</v>
      </c>
      <c r="CR460" s="1508" t="s">
        <v>1890</v>
      </c>
      <c r="CS460" s="1508" t="s">
        <v>1890</v>
      </c>
      <c r="CT460" s="1508" t="s">
        <v>1890</v>
      </c>
      <c r="CU460" s="1508" t="s">
        <v>1890</v>
      </c>
      <c r="CV460" s="1508" t="s">
        <v>1890</v>
      </c>
      <c r="CW460" s="1508" t="s">
        <v>1890</v>
      </c>
      <c r="CX460" s="1508" t="s">
        <v>1890</v>
      </c>
      <c r="CY460" s="1508" t="s">
        <v>1890</v>
      </c>
      <c r="CZ460" s="1508" t="s">
        <v>1890</v>
      </c>
      <c r="DA460" s="1508" t="s">
        <v>1890</v>
      </c>
      <c r="DB460" s="1508" t="s">
        <v>1890</v>
      </c>
      <c r="DC460" s="1508" t="s">
        <v>1890</v>
      </c>
      <c r="DD460" s="1508" t="s">
        <v>1890</v>
      </c>
      <c r="DE460" s="1508" t="s">
        <v>1890</v>
      </c>
      <c r="DF460" s="1508" t="s">
        <v>1890</v>
      </c>
      <c r="DG460" s="1508" t="s">
        <v>1890</v>
      </c>
      <c r="DH460" s="1508" t="s">
        <v>1890</v>
      </c>
      <c r="DI460" s="1508" t="s">
        <v>1890</v>
      </c>
      <c r="DJ460" s="1508" t="s">
        <v>1890</v>
      </c>
      <c r="DK460" s="1508" t="s">
        <v>1890</v>
      </c>
      <c r="DL460" s="1508" t="s">
        <v>1890</v>
      </c>
      <c r="DM460" s="1508" t="s">
        <v>1890</v>
      </c>
      <c r="DN460" s="1508" t="s">
        <v>1890</v>
      </c>
      <c r="DO460" s="1508" t="s">
        <v>1890</v>
      </c>
      <c r="DP460" s="1508" t="s">
        <v>1890</v>
      </c>
      <c r="DQ460" s="1508" t="s">
        <v>1890</v>
      </c>
      <c r="DR460" s="1508" t="s">
        <v>1890</v>
      </c>
      <c r="DS460" s="1508" t="s">
        <v>1890</v>
      </c>
      <c r="DT460" s="1233" t="s">
        <v>1890</v>
      </c>
      <c r="DU460" s="1233" t="s">
        <v>1890</v>
      </c>
      <c r="DV460" s="1233" t="s">
        <v>1890</v>
      </c>
      <c r="DW460" s="1233" t="s">
        <v>1890</v>
      </c>
      <c r="DX460" s="1233" t="s">
        <v>1890</v>
      </c>
      <c r="DY460" s="1233" t="s">
        <v>1890</v>
      </c>
    </row>
    <row r="461" spans="2:129" x14ac:dyDescent="0.25">
      <c r="B461" s="1668"/>
      <c r="C461" s="1505" t="s">
        <v>2015</v>
      </c>
      <c r="D461" s="1439" t="s">
        <v>1770</v>
      </c>
      <c r="E461" s="1267" t="s">
        <v>814</v>
      </c>
      <c r="F461" s="1438" t="s">
        <v>1890</v>
      </c>
      <c r="G461" s="1438" t="s">
        <v>1890</v>
      </c>
      <c r="H461" s="1439" t="s">
        <v>84</v>
      </c>
      <c r="I461" s="1476" t="s">
        <v>1890</v>
      </c>
      <c r="J461" s="1477" t="s">
        <v>1890</v>
      </c>
      <c r="K461" s="1477" t="s">
        <v>1890</v>
      </c>
      <c r="L461" s="1477" t="s">
        <v>1890</v>
      </c>
      <c r="M461" s="1477" t="s">
        <v>1890</v>
      </c>
      <c r="N461" s="1509" t="s">
        <v>1890</v>
      </c>
      <c r="O461" s="1509">
        <v>0.96618357487922713</v>
      </c>
      <c r="P461" s="1509">
        <v>0.93351070036640305</v>
      </c>
      <c r="Q461" s="1509">
        <v>0.90194270566802237</v>
      </c>
      <c r="R461" s="1509">
        <v>0.87144222769857238</v>
      </c>
      <c r="S461" s="1509">
        <v>0.84197316685852408</v>
      </c>
      <c r="T461" s="1509">
        <v>0.81350064430775282</v>
      </c>
      <c r="U461" s="1509">
        <v>0.78599096068381924</v>
      </c>
      <c r="V461" s="1509">
        <v>0.75941155621625056</v>
      </c>
      <c r="W461" s="1509">
        <v>0.73373097218961414</v>
      </c>
      <c r="X461" s="1509">
        <v>0.70891881370977217</v>
      </c>
      <c r="Y461" s="1509">
        <v>0.68494571372924851</v>
      </c>
      <c r="Z461" s="1509">
        <v>0.66178329828912907</v>
      </c>
      <c r="AA461" s="1509">
        <v>0.63940415293635666</v>
      </c>
      <c r="AB461" s="1509">
        <v>0.61778179027667313</v>
      </c>
      <c r="AC461" s="1509">
        <v>0.59689061862480497</v>
      </c>
      <c r="AD461" s="1509">
        <v>0.57670591171478747</v>
      </c>
      <c r="AE461" s="1509">
        <v>0.55720377943457733</v>
      </c>
      <c r="AF461" s="1509">
        <v>0.53836113955031628</v>
      </c>
      <c r="AG461" s="1509">
        <v>0.520155690386779</v>
      </c>
      <c r="AH461" s="1509">
        <v>0.50256588443167061</v>
      </c>
      <c r="AI461" s="1509">
        <v>0.48557090283253201</v>
      </c>
      <c r="AJ461" s="1509">
        <v>0.46915063075606961</v>
      </c>
      <c r="AK461" s="1509">
        <v>0.45328563358074364</v>
      </c>
      <c r="AL461" s="1509">
        <v>0.43795713389443836</v>
      </c>
      <c r="AM461" s="1509">
        <v>0.42314698926998878</v>
      </c>
      <c r="AN461" s="1509">
        <v>0.40883767079225974</v>
      </c>
      <c r="AO461" s="1509">
        <v>0.39501224231136212</v>
      </c>
      <c r="AP461" s="1509">
        <v>0.38165434039745133</v>
      </c>
      <c r="AQ461" s="1509">
        <v>0.36874815497338298</v>
      </c>
      <c r="AR461" s="1509">
        <v>0.35627841060230242</v>
      </c>
      <c r="AS461" s="1509">
        <v>0.3459013695167984</v>
      </c>
      <c r="AT461" s="1509">
        <v>0.33582657234640623</v>
      </c>
      <c r="AU461" s="1509">
        <v>0.32604521587029728</v>
      </c>
      <c r="AV461" s="1509">
        <v>0.31654875327213333</v>
      </c>
      <c r="AW461" s="1509">
        <v>0.30732888667197411</v>
      </c>
      <c r="AX461" s="1509">
        <v>0.29837755987570302</v>
      </c>
      <c r="AY461" s="1509">
        <v>0.28968695133563405</v>
      </c>
      <c r="AZ461" s="1509">
        <v>0.28124946731614947</v>
      </c>
      <c r="BA461" s="1509">
        <v>0.27305773525839755</v>
      </c>
      <c r="BB461" s="1509">
        <v>0.26510459733825009</v>
      </c>
      <c r="BC461" s="1509">
        <v>0.25738310421189325</v>
      </c>
      <c r="BD461" s="1509">
        <v>0.24988650894358566</v>
      </c>
      <c r="BE461" s="1509">
        <v>0.24260826111027742</v>
      </c>
      <c r="BF461" s="1509">
        <v>0.23554200107793916</v>
      </c>
      <c r="BG461" s="1509">
        <v>0.22868155444460117</v>
      </c>
      <c r="BH461" s="1509">
        <v>0.22202092664524387</v>
      </c>
      <c r="BI461" s="1509">
        <v>0.215554297713829</v>
      </c>
      <c r="BJ461" s="1509">
        <v>0.20927601719789227</v>
      </c>
      <c r="BK461" s="1509">
        <v>0.20318059922125464</v>
      </c>
      <c r="BL461" s="1509">
        <v>0.19726271769053846</v>
      </c>
      <c r="BM461" s="1509">
        <v>0.19151720164129948</v>
      </c>
      <c r="BN461" s="1509">
        <v>0.18593903071970824</v>
      </c>
      <c r="BO461" s="1509">
        <v>0.18052333079583327</v>
      </c>
      <c r="BP461" s="1509">
        <v>0.17526536970469248</v>
      </c>
      <c r="BQ461" s="1509">
        <v>0.17016055311135189</v>
      </c>
      <c r="BR461" s="1509">
        <v>0.16520442049645817</v>
      </c>
      <c r="BS461" s="1509">
        <v>0.16039264125869726</v>
      </c>
      <c r="BT461" s="1509">
        <v>0.15572101093077401</v>
      </c>
      <c r="BU461" s="1509">
        <v>0.15118544750560586</v>
      </c>
      <c r="BV461" s="1509">
        <v>0.14678198786952024</v>
      </c>
      <c r="BW461" s="1509">
        <v>0.14250678433934003</v>
      </c>
      <c r="BX461" s="1509">
        <v>0.13835610130033013</v>
      </c>
      <c r="BY461" s="1509">
        <v>0.13432631194206807</v>
      </c>
      <c r="BZ461" s="1509">
        <v>0.13041389508938647</v>
      </c>
      <c r="CA461" s="1509">
        <v>0.12661543212561796</v>
      </c>
      <c r="CB461" s="1509">
        <v>0.12292760400545433</v>
      </c>
      <c r="CC461" s="1509">
        <v>0.11934718835481004</v>
      </c>
      <c r="CD461" s="1509">
        <v>0.11587105665515537</v>
      </c>
      <c r="CE461" s="1509">
        <v>0.11249617150985959</v>
      </c>
      <c r="CF461" s="1509">
        <v>0.10921958399015494</v>
      </c>
      <c r="CG461" s="1509">
        <v>0.10603843105840287</v>
      </c>
      <c r="CH461" s="1509">
        <v>0.10294993306641054</v>
      </c>
      <c r="CI461" s="1509">
        <v>9.9951391326612168E-2</v>
      </c>
      <c r="CJ461" s="1509">
        <v>9.7040185753992411E-2</v>
      </c>
      <c r="CK461" s="1509">
        <v>9.4213772576691654E-2</v>
      </c>
      <c r="CL461" s="1509">
        <v>9.1915875684577236E-2</v>
      </c>
      <c r="CM461" s="1509">
        <v>8.9674025058124135E-2</v>
      </c>
      <c r="CN461" s="1509">
        <v>8.7486853715243049E-2</v>
      </c>
      <c r="CO461" s="1509">
        <v>8.5353028014871282E-2</v>
      </c>
      <c r="CP461" s="1510">
        <v>8.3271246843776875E-2</v>
      </c>
      <c r="CQ461" s="1508" t="s">
        <v>1890</v>
      </c>
      <c r="CR461" s="1508" t="s">
        <v>1890</v>
      </c>
      <c r="CS461" s="1508" t="s">
        <v>1890</v>
      </c>
      <c r="CT461" s="1508" t="s">
        <v>1890</v>
      </c>
      <c r="CU461" s="1508" t="s">
        <v>1890</v>
      </c>
      <c r="CV461" s="1508" t="s">
        <v>1890</v>
      </c>
      <c r="CW461" s="1508" t="s">
        <v>1890</v>
      </c>
      <c r="CX461" s="1508" t="s">
        <v>1890</v>
      </c>
      <c r="CY461" s="1508" t="s">
        <v>1890</v>
      </c>
      <c r="CZ461" s="1508" t="s">
        <v>1890</v>
      </c>
      <c r="DA461" s="1508" t="s">
        <v>1890</v>
      </c>
      <c r="DB461" s="1508" t="s">
        <v>1890</v>
      </c>
      <c r="DC461" s="1508" t="s">
        <v>1890</v>
      </c>
      <c r="DD461" s="1508" t="s">
        <v>1890</v>
      </c>
      <c r="DE461" s="1508" t="s">
        <v>1890</v>
      </c>
      <c r="DF461" s="1508" t="s">
        <v>1890</v>
      </c>
      <c r="DG461" s="1508" t="s">
        <v>1890</v>
      </c>
      <c r="DH461" s="1508" t="s">
        <v>1890</v>
      </c>
      <c r="DI461" s="1508" t="s">
        <v>1890</v>
      </c>
      <c r="DJ461" s="1508" t="s">
        <v>1890</v>
      </c>
      <c r="DK461" s="1508" t="s">
        <v>1890</v>
      </c>
      <c r="DL461" s="1508" t="s">
        <v>1890</v>
      </c>
      <c r="DM461" s="1508" t="s">
        <v>1890</v>
      </c>
      <c r="DN461" s="1508" t="s">
        <v>1890</v>
      </c>
      <c r="DO461" s="1508" t="s">
        <v>1890</v>
      </c>
      <c r="DP461" s="1508" t="s">
        <v>1890</v>
      </c>
      <c r="DQ461" s="1508" t="s">
        <v>1890</v>
      </c>
      <c r="DR461" s="1508" t="s">
        <v>1890</v>
      </c>
      <c r="DS461" s="1508" t="s">
        <v>1890</v>
      </c>
      <c r="DT461" s="1233" t="s">
        <v>1890</v>
      </c>
      <c r="DU461" s="1233" t="s">
        <v>1890</v>
      </c>
      <c r="DV461" s="1233" t="s">
        <v>1890</v>
      </c>
      <c r="DW461" s="1233" t="s">
        <v>1890</v>
      </c>
      <c r="DX461" s="1233" t="s">
        <v>1890</v>
      </c>
      <c r="DY461" s="1233" t="s">
        <v>1890</v>
      </c>
    </row>
    <row r="462" spans="2:129" x14ac:dyDescent="0.25">
      <c r="B462" s="1668"/>
      <c r="C462" s="1505" t="s">
        <v>2015</v>
      </c>
      <c r="D462" s="1439" t="s">
        <v>1770</v>
      </c>
      <c r="E462" s="1267" t="s">
        <v>815</v>
      </c>
      <c r="F462" s="1438" t="s">
        <v>816</v>
      </c>
      <c r="G462" s="1438" t="s">
        <v>1890</v>
      </c>
      <c r="H462" s="1439" t="s">
        <v>817</v>
      </c>
      <c r="I462" s="1476" t="s">
        <v>1890</v>
      </c>
      <c r="J462" s="1477" t="s">
        <v>1890</v>
      </c>
      <c r="K462" s="1477" t="s">
        <v>1890</v>
      </c>
      <c r="L462" s="1477" t="s">
        <v>1890</v>
      </c>
      <c r="M462" s="1477" t="s">
        <v>1890</v>
      </c>
      <c r="N462" s="1509" t="s">
        <v>1890</v>
      </c>
      <c r="O462" s="1509">
        <v>0.56943259999999996</v>
      </c>
      <c r="P462" s="1509">
        <v>0.56943259999999996</v>
      </c>
      <c r="Q462" s="1509">
        <v>0.56943259999999996</v>
      </c>
      <c r="R462" s="1509">
        <v>0.56943259999999996</v>
      </c>
      <c r="S462" s="1509">
        <v>0.56943259999999996</v>
      </c>
      <c r="T462" s="1509" t="s">
        <v>1890</v>
      </c>
      <c r="U462" s="1509" t="s">
        <v>1890</v>
      </c>
      <c r="V462" s="1509" t="s">
        <v>1890</v>
      </c>
      <c r="W462" s="1509" t="s">
        <v>1890</v>
      </c>
      <c r="X462" s="1509" t="s">
        <v>1890</v>
      </c>
      <c r="Y462" s="1509" t="s">
        <v>1890</v>
      </c>
      <c r="Z462" s="1509" t="s">
        <v>1890</v>
      </c>
      <c r="AA462" s="1509" t="s">
        <v>1890</v>
      </c>
      <c r="AB462" s="1509" t="s">
        <v>1890</v>
      </c>
      <c r="AC462" s="1509" t="s">
        <v>1890</v>
      </c>
      <c r="AD462" s="1509" t="s">
        <v>1890</v>
      </c>
      <c r="AE462" s="1509" t="s">
        <v>1890</v>
      </c>
      <c r="AF462" s="1509" t="s">
        <v>1890</v>
      </c>
      <c r="AG462" s="1509" t="s">
        <v>1890</v>
      </c>
      <c r="AH462" s="1509" t="s">
        <v>1890</v>
      </c>
      <c r="AI462" s="1509" t="s">
        <v>1890</v>
      </c>
      <c r="AJ462" s="1509" t="s">
        <v>1890</v>
      </c>
      <c r="AK462" s="1509" t="s">
        <v>1890</v>
      </c>
      <c r="AL462" s="1509" t="s">
        <v>1890</v>
      </c>
      <c r="AM462" s="1509" t="s">
        <v>1890</v>
      </c>
      <c r="AN462" s="1509" t="s">
        <v>1890</v>
      </c>
      <c r="AO462" s="1509" t="s">
        <v>1890</v>
      </c>
      <c r="AP462" s="1509" t="s">
        <v>1890</v>
      </c>
      <c r="AQ462" s="1509" t="s">
        <v>1890</v>
      </c>
      <c r="AR462" s="1509" t="s">
        <v>1890</v>
      </c>
      <c r="AS462" s="1509" t="s">
        <v>1890</v>
      </c>
      <c r="AT462" s="1509" t="s">
        <v>1890</v>
      </c>
      <c r="AU462" s="1509" t="s">
        <v>1890</v>
      </c>
      <c r="AV462" s="1509" t="s">
        <v>1890</v>
      </c>
      <c r="AW462" s="1509" t="s">
        <v>1890</v>
      </c>
      <c r="AX462" s="1509" t="s">
        <v>1890</v>
      </c>
      <c r="AY462" s="1509" t="s">
        <v>1890</v>
      </c>
      <c r="AZ462" s="1509" t="s">
        <v>1890</v>
      </c>
      <c r="BA462" s="1509" t="s">
        <v>1890</v>
      </c>
      <c r="BB462" s="1509" t="s">
        <v>1890</v>
      </c>
      <c r="BC462" s="1509" t="s">
        <v>1890</v>
      </c>
      <c r="BD462" s="1509" t="s">
        <v>1890</v>
      </c>
      <c r="BE462" s="1509" t="s">
        <v>1890</v>
      </c>
      <c r="BF462" s="1509" t="s">
        <v>1890</v>
      </c>
      <c r="BG462" s="1509" t="s">
        <v>1890</v>
      </c>
      <c r="BH462" s="1509" t="s">
        <v>1890</v>
      </c>
      <c r="BI462" s="1509" t="s">
        <v>1890</v>
      </c>
      <c r="BJ462" s="1509" t="s">
        <v>1890</v>
      </c>
      <c r="BK462" s="1509" t="s">
        <v>1890</v>
      </c>
      <c r="BL462" s="1509" t="s">
        <v>1890</v>
      </c>
      <c r="BM462" s="1509" t="s">
        <v>1890</v>
      </c>
      <c r="BN462" s="1509" t="s">
        <v>1890</v>
      </c>
      <c r="BO462" s="1509" t="s">
        <v>1890</v>
      </c>
      <c r="BP462" s="1509" t="s">
        <v>1890</v>
      </c>
      <c r="BQ462" s="1509" t="s">
        <v>1890</v>
      </c>
      <c r="BR462" s="1509" t="s">
        <v>1890</v>
      </c>
      <c r="BS462" s="1509" t="s">
        <v>1890</v>
      </c>
      <c r="BT462" s="1509" t="s">
        <v>1890</v>
      </c>
      <c r="BU462" s="1509" t="s">
        <v>1890</v>
      </c>
      <c r="BV462" s="1509" t="s">
        <v>1890</v>
      </c>
      <c r="BW462" s="1509" t="s">
        <v>1890</v>
      </c>
      <c r="BX462" s="1509" t="s">
        <v>1890</v>
      </c>
      <c r="BY462" s="1509" t="s">
        <v>1890</v>
      </c>
      <c r="BZ462" s="1509" t="s">
        <v>1890</v>
      </c>
      <c r="CA462" s="1509" t="s">
        <v>1890</v>
      </c>
      <c r="CB462" s="1509" t="s">
        <v>1890</v>
      </c>
      <c r="CC462" s="1509" t="s">
        <v>1890</v>
      </c>
      <c r="CD462" s="1509" t="s">
        <v>1890</v>
      </c>
      <c r="CE462" s="1509" t="s">
        <v>1890</v>
      </c>
      <c r="CF462" s="1509" t="s">
        <v>1890</v>
      </c>
      <c r="CG462" s="1509" t="s">
        <v>1890</v>
      </c>
      <c r="CH462" s="1509" t="s">
        <v>1890</v>
      </c>
      <c r="CI462" s="1509" t="s">
        <v>1890</v>
      </c>
      <c r="CJ462" s="1509" t="s">
        <v>1890</v>
      </c>
      <c r="CK462" s="1509" t="s">
        <v>1890</v>
      </c>
      <c r="CL462" s="1509" t="s">
        <v>1890</v>
      </c>
      <c r="CM462" s="1509" t="s">
        <v>1890</v>
      </c>
      <c r="CN462" s="1509" t="s">
        <v>1890</v>
      </c>
      <c r="CO462" s="1509" t="s">
        <v>1890</v>
      </c>
      <c r="CP462" s="1510" t="s">
        <v>1890</v>
      </c>
      <c r="CQ462" s="1508" t="s">
        <v>1890</v>
      </c>
      <c r="CR462" s="1508" t="s">
        <v>1890</v>
      </c>
      <c r="CS462" s="1508" t="s">
        <v>1890</v>
      </c>
      <c r="CT462" s="1508" t="s">
        <v>1890</v>
      </c>
      <c r="CU462" s="1508" t="s">
        <v>1890</v>
      </c>
      <c r="CV462" s="1508" t="s">
        <v>1890</v>
      </c>
      <c r="CW462" s="1508" t="s">
        <v>1890</v>
      </c>
      <c r="CX462" s="1508" t="s">
        <v>1890</v>
      </c>
      <c r="CY462" s="1508" t="s">
        <v>1890</v>
      </c>
      <c r="CZ462" s="1508" t="s">
        <v>1890</v>
      </c>
      <c r="DA462" s="1508" t="s">
        <v>1890</v>
      </c>
      <c r="DB462" s="1508" t="s">
        <v>1890</v>
      </c>
      <c r="DC462" s="1508" t="s">
        <v>1890</v>
      </c>
      <c r="DD462" s="1508" t="s">
        <v>1890</v>
      </c>
      <c r="DE462" s="1508" t="s">
        <v>1890</v>
      </c>
      <c r="DF462" s="1508" t="s">
        <v>1890</v>
      </c>
      <c r="DG462" s="1508" t="s">
        <v>1890</v>
      </c>
      <c r="DH462" s="1508" t="s">
        <v>1890</v>
      </c>
      <c r="DI462" s="1508" t="s">
        <v>1890</v>
      </c>
      <c r="DJ462" s="1508" t="s">
        <v>1890</v>
      </c>
      <c r="DK462" s="1508" t="s">
        <v>1890</v>
      </c>
      <c r="DL462" s="1508" t="s">
        <v>1890</v>
      </c>
      <c r="DM462" s="1508" t="s">
        <v>1890</v>
      </c>
      <c r="DN462" s="1508" t="s">
        <v>1890</v>
      </c>
      <c r="DO462" s="1508" t="s">
        <v>1890</v>
      </c>
      <c r="DP462" s="1508" t="s">
        <v>1890</v>
      </c>
      <c r="DQ462" s="1508" t="s">
        <v>1890</v>
      </c>
      <c r="DR462" s="1508" t="s">
        <v>1890</v>
      </c>
      <c r="DS462" s="1508" t="s">
        <v>1890</v>
      </c>
      <c r="DT462" s="1233" t="s">
        <v>1890</v>
      </c>
      <c r="DU462" s="1233" t="s">
        <v>1890</v>
      </c>
      <c r="DV462" s="1233" t="s">
        <v>1890</v>
      </c>
      <c r="DW462" s="1233" t="s">
        <v>1890</v>
      </c>
      <c r="DX462" s="1233" t="s">
        <v>1890</v>
      </c>
      <c r="DY462" s="1233" t="s">
        <v>1890</v>
      </c>
    </row>
    <row r="463" spans="2:129" x14ac:dyDescent="0.25">
      <c r="B463" s="1668"/>
      <c r="C463" s="1505" t="s">
        <v>2015</v>
      </c>
      <c r="D463" s="1439" t="s">
        <v>1770</v>
      </c>
      <c r="E463" s="1267" t="s">
        <v>815</v>
      </c>
      <c r="F463" s="1438" t="s">
        <v>818</v>
      </c>
      <c r="G463" s="1438" t="s">
        <v>1890</v>
      </c>
      <c r="H463" s="1439" t="s">
        <v>817</v>
      </c>
      <c r="I463" s="1476" t="s">
        <v>1890</v>
      </c>
      <c r="J463" s="1477" t="s">
        <v>1890</v>
      </c>
      <c r="K463" s="1477" t="s">
        <v>1890</v>
      </c>
      <c r="L463" s="1477" t="s">
        <v>1890</v>
      </c>
      <c r="M463" s="1477" t="s">
        <v>1890</v>
      </c>
      <c r="N463" s="1509" t="s">
        <v>1890</v>
      </c>
      <c r="O463" s="1509">
        <v>0.866898014572</v>
      </c>
      <c r="P463" s="1509">
        <v>0.866898014572</v>
      </c>
      <c r="Q463" s="1509">
        <v>0.866898014572</v>
      </c>
      <c r="R463" s="1509">
        <v>0.866898014572</v>
      </c>
      <c r="S463" s="1509">
        <v>0.86689801457200011</v>
      </c>
      <c r="T463" s="1509" t="s">
        <v>1890</v>
      </c>
      <c r="U463" s="1509" t="s">
        <v>1890</v>
      </c>
      <c r="V463" s="1509" t="s">
        <v>1890</v>
      </c>
      <c r="W463" s="1509" t="s">
        <v>1890</v>
      </c>
      <c r="X463" s="1509" t="s">
        <v>1890</v>
      </c>
      <c r="Y463" s="1509" t="s">
        <v>1890</v>
      </c>
      <c r="Z463" s="1509" t="s">
        <v>1890</v>
      </c>
      <c r="AA463" s="1509" t="s">
        <v>1890</v>
      </c>
      <c r="AB463" s="1509" t="s">
        <v>1890</v>
      </c>
      <c r="AC463" s="1509">
        <v>3.9600000000000003E-2</v>
      </c>
      <c r="AD463" s="1509" t="s">
        <v>1890</v>
      </c>
      <c r="AE463" s="1509" t="s">
        <v>1890</v>
      </c>
      <c r="AF463" s="1509" t="s">
        <v>1890</v>
      </c>
      <c r="AG463" s="1509" t="s">
        <v>1890</v>
      </c>
      <c r="AH463" s="1509" t="s">
        <v>1890</v>
      </c>
      <c r="AI463" s="1509" t="s">
        <v>1890</v>
      </c>
      <c r="AJ463" s="1509" t="s">
        <v>1890</v>
      </c>
      <c r="AK463" s="1509" t="s">
        <v>1890</v>
      </c>
      <c r="AL463" s="1509" t="s">
        <v>1890</v>
      </c>
      <c r="AM463" s="1509">
        <v>0.24927095599999999</v>
      </c>
      <c r="AN463" s="1509" t="s">
        <v>1890</v>
      </c>
      <c r="AO463" s="1509" t="s">
        <v>1890</v>
      </c>
      <c r="AP463" s="1509" t="s">
        <v>1890</v>
      </c>
      <c r="AQ463" s="1509" t="s">
        <v>1890</v>
      </c>
      <c r="AR463" s="1509">
        <v>0.43859999999999999</v>
      </c>
      <c r="AS463" s="1509" t="s">
        <v>1890</v>
      </c>
      <c r="AT463" s="1509" t="s">
        <v>1890</v>
      </c>
      <c r="AU463" s="1509" t="s">
        <v>1890</v>
      </c>
      <c r="AV463" s="1509" t="s">
        <v>1890</v>
      </c>
      <c r="AW463" s="1509">
        <v>3.9600000000000003E-2</v>
      </c>
      <c r="AX463" s="1509" t="s">
        <v>1890</v>
      </c>
      <c r="AY463" s="1509" t="s">
        <v>1890</v>
      </c>
      <c r="AZ463" s="1509" t="s">
        <v>1890</v>
      </c>
      <c r="BA463" s="1509" t="s">
        <v>1890</v>
      </c>
      <c r="BB463" s="1509" t="s">
        <v>1890</v>
      </c>
      <c r="BC463" s="1509" t="s">
        <v>1890</v>
      </c>
      <c r="BD463" s="1509" t="s">
        <v>1890</v>
      </c>
      <c r="BE463" s="1509" t="s">
        <v>1890</v>
      </c>
      <c r="BF463" s="1509" t="s">
        <v>1890</v>
      </c>
      <c r="BG463" s="1509">
        <v>0.24927095599999999</v>
      </c>
      <c r="BH463" s="1509" t="s">
        <v>1890</v>
      </c>
      <c r="BI463" s="1509" t="s">
        <v>1890</v>
      </c>
      <c r="BJ463" s="1509" t="s">
        <v>1890</v>
      </c>
      <c r="BK463" s="1509" t="s">
        <v>1890</v>
      </c>
      <c r="BL463" s="1509" t="s">
        <v>1890</v>
      </c>
      <c r="BM463" s="1509" t="s">
        <v>1890</v>
      </c>
      <c r="BN463" s="1509" t="s">
        <v>1890</v>
      </c>
      <c r="BO463" s="1509" t="s">
        <v>1890</v>
      </c>
      <c r="BP463" s="1509" t="s">
        <v>1890</v>
      </c>
      <c r="BQ463" s="1509">
        <v>0.47820000000000001</v>
      </c>
      <c r="BR463" s="1509" t="s">
        <v>1890</v>
      </c>
      <c r="BS463" s="1509" t="s">
        <v>1890</v>
      </c>
      <c r="BT463" s="1509" t="s">
        <v>1890</v>
      </c>
      <c r="BU463" s="1509" t="s">
        <v>1890</v>
      </c>
      <c r="BV463" s="1509" t="s">
        <v>1890</v>
      </c>
      <c r="BW463" s="1509" t="s">
        <v>1890</v>
      </c>
      <c r="BX463" s="1509" t="s">
        <v>1890</v>
      </c>
      <c r="BY463" s="1509" t="s">
        <v>1890</v>
      </c>
      <c r="BZ463" s="1509" t="s">
        <v>1890</v>
      </c>
      <c r="CA463" s="1509">
        <v>1.9163450660600001</v>
      </c>
      <c r="CB463" s="1509" t="s">
        <v>1890</v>
      </c>
      <c r="CC463" s="1509" t="s">
        <v>1890</v>
      </c>
      <c r="CD463" s="1509" t="s">
        <v>1890</v>
      </c>
      <c r="CE463" s="1509" t="s">
        <v>1890</v>
      </c>
      <c r="CF463" s="1509" t="s">
        <v>1890</v>
      </c>
      <c r="CG463" s="1509" t="s">
        <v>1890</v>
      </c>
      <c r="CH463" s="1509" t="s">
        <v>1890</v>
      </c>
      <c r="CI463" s="1509" t="s">
        <v>1890</v>
      </c>
      <c r="CJ463" s="1509" t="s">
        <v>1890</v>
      </c>
      <c r="CK463" s="1509">
        <v>3.9600000000000003E-2</v>
      </c>
      <c r="CL463" s="1509" t="s">
        <v>1890</v>
      </c>
      <c r="CM463" s="1509" t="s">
        <v>1890</v>
      </c>
      <c r="CN463" s="1509" t="s">
        <v>1890</v>
      </c>
      <c r="CO463" s="1509" t="s">
        <v>1890</v>
      </c>
      <c r="CP463" s="1510">
        <v>0.43859999999999999</v>
      </c>
      <c r="CQ463" s="1508" t="s">
        <v>1890</v>
      </c>
      <c r="CR463" s="1508" t="s">
        <v>1890</v>
      </c>
      <c r="CS463" s="1508" t="s">
        <v>1890</v>
      </c>
      <c r="CT463" s="1508" t="s">
        <v>1890</v>
      </c>
      <c r="CU463" s="1508" t="s">
        <v>1890</v>
      </c>
      <c r="CV463" s="1508" t="s">
        <v>1890</v>
      </c>
      <c r="CW463" s="1508" t="s">
        <v>1890</v>
      </c>
      <c r="CX463" s="1508" t="s">
        <v>1890</v>
      </c>
      <c r="CY463" s="1508" t="s">
        <v>1890</v>
      </c>
      <c r="CZ463" s="1508" t="s">
        <v>1890</v>
      </c>
      <c r="DA463" s="1508" t="s">
        <v>1890</v>
      </c>
      <c r="DB463" s="1508" t="s">
        <v>1890</v>
      </c>
      <c r="DC463" s="1508" t="s">
        <v>1890</v>
      </c>
      <c r="DD463" s="1508" t="s">
        <v>1890</v>
      </c>
      <c r="DE463" s="1508" t="s">
        <v>1890</v>
      </c>
      <c r="DF463" s="1508" t="s">
        <v>1890</v>
      </c>
      <c r="DG463" s="1508" t="s">
        <v>1890</v>
      </c>
      <c r="DH463" s="1508" t="s">
        <v>1890</v>
      </c>
      <c r="DI463" s="1508" t="s">
        <v>1890</v>
      </c>
      <c r="DJ463" s="1508" t="s">
        <v>1890</v>
      </c>
      <c r="DK463" s="1508" t="s">
        <v>1890</v>
      </c>
      <c r="DL463" s="1508" t="s">
        <v>1890</v>
      </c>
      <c r="DM463" s="1508" t="s">
        <v>1890</v>
      </c>
      <c r="DN463" s="1508" t="s">
        <v>1890</v>
      </c>
      <c r="DO463" s="1508" t="s">
        <v>1890</v>
      </c>
      <c r="DP463" s="1508" t="s">
        <v>1890</v>
      </c>
      <c r="DQ463" s="1508" t="s">
        <v>1890</v>
      </c>
      <c r="DR463" s="1508" t="s">
        <v>1890</v>
      </c>
      <c r="DS463" s="1508" t="s">
        <v>1890</v>
      </c>
      <c r="DT463" s="1233" t="s">
        <v>1890</v>
      </c>
      <c r="DU463" s="1233" t="s">
        <v>1890</v>
      </c>
      <c r="DV463" s="1233" t="s">
        <v>1890</v>
      </c>
      <c r="DW463" s="1233" t="s">
        <v>1890</v>
      </c>
      <c r="DX463" s="1233" t="s">
        <v>1890</v>
      </c>
      <c r="DY463" s="1233" t="s">
        <v>1890</v>
      </c>
    </row>
    <row r="464" spans="2:129" ht="14.4" thickBot="1" x14ac:dyDescent="0.3">
      <c r="B464" s="1668"/>
      <c r="C464" s="1505" t="s">
        <v>2015</v>
      </c>
      <c r="D464" s="1439" t="s">
        <v>1770</v>
      </c>
      <c r="E464" s="1267" t="s">
        <v>819</v>
      </c>
      <c r="F464" s="1438" t="s">
        <v>1890</v>
      </c>
      <c r="G464" s="1438" t="s">
        <v>1890</v>
      </c>
      <c r="H464" s="1439" t="s">
        <v>84</v>
      </c>
      <c r="I464" s="1476" t="s">
        <v>1890</v>
      </c>
      <c r="J464" s="1477" t="s">
        <v>1890</v>
      </c>
      <c r="K464" s="1477" t="s">
        <v>1890</v>
      </c>
      <c r="L464" s="1477" t="s">
        <v>1890</v>
      </c>
      <c r="M464" s="1477" t="s">
        <v>1890</v>
      </c>
      <c r="N464" s="1509" t="s">
        <v>1890</v>
      </c>
      <c r="O464" s="1509">
        <v>5.9508549897883671E-2</v>
      </c>
      <c r="P464" s="1509">
        <v>0.17248855042864833</v>
      </c>
      <c r="Q464" s="1509">
        <v>0.27775934046481215</v>
      </c>
      <c r="R464" s="1509">
        <v>0.37571311753694397</v>
      </c>
      <c r="S464" s="1509">
        <v>0.46672436961111052</v>
      </c>
      <c r="T464" s="1509">
        <v>1.7877260303024833</v>
      </c>
      <c r="U464" s="1509">
        <v>1.7196940493915944</v>
      </c>
      <c r="V464" s="1509">
        <v>1.6542189100684888</v>
      </c>
      <c r="W464" s="1509">
        <v>1.5912054838620993</v>
      </c>
      <c r="X464" s="1509">
        <v>1.530562152233244</v>
      </c>
      <c r="Y464" s="1509">
        <v>1.4722006779721493</v>
      </c>
      <c r="Z464" s="1509">
        <v>1.4160360812799413</v>
      </c>
      <c r="AA464" s="1509">
        <v>1.3619865203643766</v>
      </c>
      <c r="AB464" s="1509">
        <v>1.3099731763862101</v>
      </c>
      <c r="AC464" s="1509">
        <v>1.2611230443244026</v>
      </c>
      <c r="AD464" s="1509">
        <v>1.2140787653063578</v>
      </c>
      <c r="AE464" s="1509">
        <v>1.1676511453092078</v>
      </c>
      <c r="AF464" s="1509">
        <v>1.1229751970722324</v>
      </c>
      <c r="AG464" s="1509">
        <v>1.0799855423746767</v>
      </c>
      <c r="AH464" s="1509">
        <v>1.0386192215858934</v>
      </c>
      <c r="AI464" s="1509">
        <v>0.9988156048525032</v>
      </c>
      <c r="AJ464" s="1509">
        <v>0.96051630652644204</v>
      </c>
      <c r="AK464" s="1509">
        <v>0.92366510271626601</v>
      </c>
      <c r="AL464" s="1509">
        <v>0.88820785184833129</v>
      </c>
      <c r="AM464" s="1509">
        <v>0.85946030239163107</v>
      </c>
      <c r="AN464" s="1509">
        <v>0.83164132101318111</v>
      </c>
      <c r="AO464" s="1509">
        <v>0.79971000288697036</v>
      </c>
      <c r="AP464" s="1509">
        <v>0.76898726687936492</v>
      </c>
      <c r="AQ464" s="1509">
        <v>0.73942788821518823</v>
      </c>
      <c r="AR464" s="1509">
        <v>0.72172841335653493</v>
      </c>
      <c r="AS464" s="1509">
        <v>0.70779975370089487</v>
      </c>
      <c r="AT464" s="1509">
        <v>0.68394663458918625</v>
      </c>
      <c r="AU464" s="1509">
        <v>0.6608825653245628</v>
      </c>
      <c r="AV464" s="1509">
        <v>0.638581817305508</v>
      </c>
      <c r="AW464" s="1509">
        <v>0.61763884506308087</v>
      </c>
      <c r="AX464" s="1509">
        <v>0.59737411963845677</v>
      </c>
      <c r="AY464" s="1509">
        <v>0.57718209787294539</v>
      </c>
      <c r="AZ464" s="1509">
        <v>0.55765953622378206</v>
      </c>
      <c r="BA464" s="1509">
        <v>0.53878456663968888</v>
      </c>
      <c r="BB464" s="1509">
        <v>0.52053602700912172</v>
      </c>
      <c r="BC464" s="1509">
        <v>0.50289343858902957</v>
      </c>
      <c r="BD464" s="1509">
        <v>0.48583698414957049</v>
      </c>
      <c r="BE464" s="1509">
        <v>0.4693474868122216</v>
      </c>
      <c r="BF464" s="1509">
        <v>0.45340638955943591</v>
      </c>
      <c r="BG464" s="1509">
        <v>0.44089670396702663</v>
      </c>
      <c r="BH464" s="1509">
        <v>0.42873109681651311</v>
      </c>
      <c r="BI464" s="1509">
        <v>0.414165696015312</v>
      </c>
      <c r="BJ464" s="1509">
        <v>0.40008505700351554</v>
      </c>
      <c r="BK464" s="1509">
        <v>0.38647329758877369</v>
      </c>
      <c r="BL464" s="1509">
        <v>0.37331504951395816</v>
      </c>
      <c r="BM464" s="1509">
        <v>0.360595441992629</v>
      </c>
      <c r="BN464" s="1509">
        <v>0.34830008576761018</v>
      </c>
      <c r="BO464" s="1509">
        <v>0.3364150576761693</v>
      </c>
      <c r="BP464" s="1509">
        <v>0.32492688570581435</v>
      </c>
      <c r="BQ464" s="1509">
        <v>0.31929498469516543</v>
      </c>
      <c r="BR464" s="1509">
        <v>0.31371550831013906</v>
      </c>
      <c r="BS464" s="1509">
        <v>0.30303187129208953</v>
      </c>
      <c r="BT464" s="1509">
        <v>0.29270444580221072</v>
      </c>
      <c r="BU464" s="1509">
        <v>0.28272154497168878</v>
      </c>
      <c r="BV464" s="1509">
        <v>0.27307186053300792</v>
      </c>
      <c r="BW464" s="1509">
        <v>0.26374445067990154</v>
      </c>
      <c r="BX464" s="1509">
        <v>0.25472872831330878</v>
      </c>
      <c r="BY464" s="1509">
        <v>0.24601444966115044</v>
      </c>
      <c r="BZ464" s="1509">
        <v>0.23759170326011986</v>
      </c>
      <c r="CA464" s="1509">
        <v>0.24529948320276104</v>
      </c>
      <c r="CB464" s="1509">
        <v>0.25235670858475623</v>
      </c>
      <c r="CC464" s="1509">
        <v>0.2438559266350549</v>
      </c>
      <c r="CD464" s="1509">
        <v>0.23563625250585052</v>
      </c>
      <c r="CE464" s="1509">
        <v>0.2276885225063599</v>
      </c>
      <c r="CF464" s="1509">
        <v>0.22000386827905635</v>
      </c>
      <c r="CG464" s="1509">
        <v>0.21257370736968251</v>
      </c>
      <c r="CH464" s="1509">
        <v>0.20538973409604072</v>
      </c>
      <c r="CI464" s="1509">
        <v>0.19844391070615644</v>
      </c>
      <c r="CJ464" s="1509">
        <v>0.19172845881670431</v>
      </c>
      <c r="CK464" s="1509">
        <v>0.18542571825446985</v>
      </c>
      <c r="CL464" s="1509">
        <v>0.18020224559555165</v>
      </c>
      <c r="CM464" s="1509">
        <v>0.17494255141921489</v>
      </c>
      <c r="CN464" s="1509">
        <v>0.16983222825826422</v>
      </c>
      <c r="CO464" s="1509">
        <v>0.16486711862960313</v>
      </c>
      <c r="CP464" s="1510">
        <v>0.16255340988425421</v>
      </c>
      <c r="CQ464" s="1508" t="s">
        <v>1890</v>
      </c>
      <c r="CR464" s="1508" t="s">
        <v>1890</v>
      </c>
      <c r="CS464" s="1508" t="s">
        <v>1890</v>
      </c>
      <c r="CT464" s="1508" t="s">
        <v>1890</v>
      </c>
      <c r="CU464" s="1508" t="s">
        <v>1890</v>
      </c>
      <c r="CV464" s="1508" t="s">
        <v>1890</v>
      </c>
      <c r="CW464" s="1508" t="s">
        <v>1890</v>
      </c>
      <c r="CX464" s="1508" t="s">
        <v>1890</v>
      </c>
      <c r="CY464" s="1508" t="s">
        <v>1890</v>
      </c>
      <c r="CZ464" s="1508" t="s">
        <v>1890</v>
      </c>
      <c r="DA464" s="1508" t="s">
        <v>1890</v>
      </c>
      <c r="DB464" s="1508" t="s">
        <v>1890</v>
      </c>
      <c r="DC464" s="1508" t="s">
        <v>1890</v>
      </c>
      <c r="DD464" s="1508" t="s">
        <v>1890</v>
      </c>
      <c r="DE464" s="1508" t="s">
        <v>1890</v>
      </c>
      <c r="DF464" s="1508" t="s">
        <v>1890</v>
      </c>
      <c r="DG464" s="1508" t="s">
        <v>1890</v>
      </c>
      <c r="DH464" s="1508" t="s">
        <v>1890</v>
      </c>
      <c r="DI464" s="1508" t="s">
        <v>1890</v>
      </c>
      <c r="DJ464" s="1508" t="s">
        <v>1890</v>
      </c>
      <c r="DK464" s="1508" t="s">
        <v>1890</v>
      </c>
      <c r="DL464" s="1508" t="s">
        <v>1890</v>
      </c>
      <c r="DM464" s="1508" t="s">
        <v>1890</v>
      </c>
      <c r="DN464" s="1508" t="s">
        <v>1890</v>
      </c>
      <c r="DO464" s="1508" t="s">
        <v>1890</v>
      </c>
      <c r="DP464" s="1508" t="s">
        <v>1890</v>
      </c>
      <c r="DQ464" s="1508" t="s">
        <v>1890</v>
      </c>
      <c r="DR464" s="1508" t="s">
        <v>1890</v>
      </c>
      <c r="DS464" s="1508" t="s">
        <v>1890</v>
      </c>
      <c r="DT464" s="1233" t="s">
        <v>1890</v>
      </c>
      <c r="DU464" s="1233" t="s">
        <v>1890</v>
      </c>
      <c r="DV464" s="1233" t="s">
        <v>1890</v>
      </c>
      <c r="DW464" s="1233" t="s">
        <v>1890</v>
      </c>
      <c r="DX464" s="1233" t="s">
        <v>1890</v>
      </c>
      <c r="DY464" s="1233" t="s">
        <v>1890</v>
      </c>
    </row>
    <row r="465" spans="2:129" ht="14.4" thickBot="1" x14ac:dyDescent="0.3">
      <c r="B465" s="1668"/>
      <c r="C465" s="1505" t="s">
        <v>2015</v>
      </c>
      <c r="D465" s="1439" t="s">
        <v>1770</v>
      </c>
      <c r="E465" s="1267" t="s">
        <v>820</v>
      </c>
      <c r="F465" s="1438" t="s">
        <v>1890</v>
      </c>
      <c r="G465" s="1438" t="s">
        <v>1890</v>
      </c>
      <c r="H465" s="1439" t="s">
        <v>84</v>
      </c>
      <c r="I465" s="1655">
        <f>IF(SUM(N464:CP464)&lt;&gt;0,SUM(N464:CP464),"")</f>
        <v>48.455584013246543</v>
      </c>
      <c r="J465" s="1656"/>
      <c r="K465" s="1656"/>
      <c r="L465" s="1656"/>
      <c r="M465" s="1657"/>
      <c r="N465" s="1509" t="s">
        <v>1890</v>
      </c>
      <c r="O465" s="1509" t="s">
        <v>1890</v>
      </c>
      <c r="P465" s="1509" t="s">
        <v>1890</v>
      </c>
      <c r="Q465" s="1509" t="s">
        <v>1890</v>
      </c>
      <c r="R465" s="1509" t="s">
        <v>1890</v>
      </c>
      <c r="S465" s="1509" t="s">
        <v>1890</v>
      </c>
      <c r="T465" s="1509" t="s">
        <v>1890</v>
      </c>
      <c r="U465" s="1509" t="s">
        <v>1890</v>
      </c>
      <c r="V465" s="1509" t="s">
        <v>1890</v>
      </c>
      <c r="W465" s="1509" t="s">
        <v>1890</v>
      </c>
      <c r="X465" s="1509" t="s">
        <v>1890</v>
      </c>
      <c r="Y465" s="1509" t="s">
        <v>1890</v>
      </c>
      <c r="Z465" s="1509" t="s">
        <v>1890</v>
      </c>
      <c r="AA465" s="1509" t="s">
        <v>1890</v>
      </c>
      <c r="AB465" s="1509" t="s">
        <v>1890</v>
      </c>
      <c r="AC465" s="1509" t="s">
        <v>1890</v>
      </c>
      <c r="AD465" s="1509" t="s">
        <v>1890</v>
      </c>
      <c r="AE465" s="1509" t="s">
        <v>1890</v>
      </c>
      <c r="AF465" s="1509" t="s">
        <v>1890</v>
      </c>
      <c r="AG465" s="1509" t="s">
        <v>1890</v>
      </c>
      <c r="AH465" s="1509" t="s">
        <v>1890</v>
      </c>
      <c r="AI465" s="1509" t="s">
        <v>1890</v>
      </c>
      <c r="AJ465" s="1509" t="s">
        <v>1890</v>
      </c>
      <c r="AK465" s="1509" t="s">
        <v>1890</v>
      </c>
      <c r="AL465" s="1509" t="s">
        <v>1890</v>
      </c>
      <c r="AM465" s="1509" t="s">
        <v>1890</v>
      </c>
      <c r="AN465" s="1509" t="s">
        <v>1890</v>
      </c>
      <c r="AO465" s="1509" t="s">
        <v>1890</v>
      </c>
      <c r="AP465" s="1509" t="s">
        <v>1890</v>
      </c>
      <c r="AQ465" s="1509" t="s">
        <v>1890</v>
      </c>
      <c r="AR465" s="1509" t="s">
        <v>1890</v>
      </c>
      <c r="AS465" s="1509" t="s">
        <v>1890</v>
      </c>
      <c r="AT465" s="1509" t="s">
        <v>1890</v>
      </c>
      <c r="AU465" s="1509" t="s">
        <v>1890</v>
      </c>
      <c r="AV465" s="1509" t="s">
        <v>1890</v>
      </c>
      <c r="AW465" s="1509" t="s">
        <v>1890</v>
      </c>
      <c r="AX465" s="1509" t="s">
        <v>1890</v>
      </c>
      <c r="AY465" s="1509" t="s">
        <v>1890</v>
      </c>
      <c r="AZ465" s="1509" t="s">
        <v>1890</v>
      </c>
      <c r="BA465" s="1509" t="s">
        <v>1890</v>
      </c>
      <c r="BB465" s="1509" t="s">
        <v>1890</v>
      </c>
      <c r="BC465" s="1509" t="s">
        <v>1890</v>
      </c>
      <c r="BD465" s="1509" t="s">
        <v>1890</v>
      </c>
      <c r="BE465" s="1509" t="s">
        <v>1890</v>
      </c>
      <c r="BF465" s="1509" t="s">
        <v>1890</v>
      </c>
      <c r="BG465" s="1509" t="s">
        <v>1890</v>
      </c>
      <c r="BH465" s="1509" t="s">
        <v>1890</v>
      </c>
      <c r="BI465" s="1509" t="s">
        <v>1890</v>
      </c>
      <c r="BJ465" s="1509" t="s">
        <v>1890</v>
      </c>
      <c r="BK465" s="1509" t="s">
        <v>1890</v>
      </c>
      <c r="BL465" s="1509" t="s">
        <v>1890</v>
      </c>
      <c r="BM465" s="1509" t="s">
        <v>1890</v>
      </c>
      <c r="BN465" s="1509" t="s">
        <v>1890</v>
      </c>
      <c r="BO465" s="1509" t="s">
        <v>1890</v>
      </c>
      <c r="BP465" s="1509" t="s">
        <v>1890</v>
      </c>
      <c r="BQ465" s="1509" t="s">
        <v>1890</v>
      </c>
      <c r="BR465" s="1509" t="s">
        <v>1890</v>
      </c>
      <c r="BS465" s="1509" t="s">
        <v>1890</v>
      </c>
      <c r="BT465" s="1509" t="s">
        <v>1890</v>
      </c>
      <c r="BU465" s="1509" t="s">
        <v>1890</v>
      </c>
      <c r="BV465" s="1509" t="s">
        <v>1890</v>
      </c>
      <c r="BW465" s="1509" t="s">
        <v>1890</v>
      </c>
      <c r="BX465" s="1509" t="s">
        <v>1890</v>
      </c>
      <c r="BY465" s="1509" t="s">
        <v>1890</v>
      </c>
      <c r="BZ465" s="1509" t="s">
        <v>1890</v>
      </c>
      <c r="CA465" s="1509" t="s">
        <v>1890</v>
      </c>
      <c r="CB465" s="1509" t="s">
        <v>1890</v>
      </c>
      <c r="CC465" s="1509" t="s">
        <v>1890</v>
      </c>
      <c r="CD465" s="1509" t="s">
        <v>1890</v>
      </c>
      <c r="CE465" s="1509" t="s">
        <v>1890</v>
      </c>
      <c r="CF465" s="1509" t="s">
        <v>1890</v>
      </c>
      <c r="CG465" s="1509" t="s">
        <v>1890</v>
      </c>
      <c r="CH465" s="1509" t="s">
        <v>1890</v>
      </c>
      <c r="CI465" s="1509" t="s">
        <v>1890</v>
      </c>
      <c r="CJ465" s="1509" t="s">
        <v>1890</v>
      </c>
      <c r="CK465" s="1509" t="s">
        <v>1890</v>
      </c>
      <c r="CL465" s="1509" t="s">
        <v>1890</v>
      </c>
      <c r="CM465" s="1509" t="s">
        <v>1890</v>
      </c>
      <c r="CN465" s="1509" t="s">
        <v>1890</v>
      </c>
      <c r="CO465" s="1509" t="s">
        <v>1890</v>
      </c>
      <c r="CP465" s="1510" t="s">
        <v>1890</v>
      </c>
      <c r="CQ465" s="1508" t="s">
        <v>1890</v>
      </c>
      <c r="CR465" s="1508" t="s">
        <v>1890</v>
      </c>
      <c r="CS465" s="1508" t="s">
        <v>1890</v>
      </c>
      <c r="CT465" s="1508" t="s">
        <v>1890</v>
      </c>
      <c r="CU465" s="1508" t="s">
        <v>1890</v>
      </c>
      <c r="CV465" s="1508" t="s">
        <v>1890</v>
      </c>
      <c r="CW465" s="1508" t="s">
        <v>1890</v>
      </c>
      <c r="CX465" s="1508" t="s">
        <v>1890</v>
      </c>
      <c r="CY465" s="1508" t="s">
        <v>1890</v>
      </c>
      <c r="CZ465" s="1508" t="s">
        <v>1890</v>
      </c>
      <c r="DA465" s="1508" t="s">
        <v>1890</v>
      </c>
      <c r="DB465" s="1508" t="s">
        <v>1890</v>
      </c>
      <c r="DC465" s="1508" t="s">
        <v>1890</v>
      </c>
      <c r="DD465" s="1508" t="s">
        <v>1890</v>
      </c>
      <c r="DE465" s="1508" t="s">
        <v>1890</v>
      </c>
      <c r="DF465" s="1508" t="s">
        <v>1890</v>
      </c>
      <c r="DG465" s="1508" t="s">
        <v>1890</v>
      </c>
      <c r="DH465" s="1508" t="s">
        <v>1890</v>
      </c>
      <c r="DI465" s="1508" t="s">
        <v>1890</v>
      </c>
      <c r="DJ465" s="1508" t="s">
        <v>1890</v>
      </c>
      <c r="DK465" s="1508" t="s">
        <v>1890</v>
      </c>
      <c r="DL465" s="1508" t="s">
        <v>1890</v>
      </c>
      <c r="DM465" s="1508" t="s">
        <v>1890</v>
      </c>
      <c r="DN465" s="1508" t="s">
        <v>1890</v>
      </c>
      <c r="DO465" s="1508" t="s">
        <v>1890</v>
      </c>
      <c r="DP465" s="1508" t="s">
        <v>1890</v>
      </c>
      <c r="DQ465" s="1508" t="s">
        <v>1890</v>
      </c>
      <c r="DR465" s="1508" t="s">
        <v>1890</v>
      </c>
      <c r="DS465" s="1508" t="s">
        <v>1890</v>
      </c>
      <c r="DT465" s="1233" t="s">
        <v>1890</v>
      </c>
      <c r="DU465" s="1233" t="s">
        <v>1890</v>
      </c>
      <c r="DV465" s="1233" t="s">
        <v>1890</v>
      </c>
      <c r="DW465" s="1233" t="s">
        <v>1890</v>
      </c>
      <c r="DX465" s="1233" t="s">
        <v>1890</v>
      </c>
      <c r="DY465" s="1233" t="s">
        <v>1890</v>
      </c>
    </row>
    <row r="466" spans="2:129" x14ac:dyDescent="0.25">
      <c r="B466" s="1668"/>
      <c r="C466" s="1505" t="s">
        <v>2018</v>
      </c>
      <c r="D466" s="1439" t="s">
        <v>1771</v>
      </c>
      <c r="E466" s="1267" t="s">
        <v>815</v>
      </c>
      <c r="F466" s="1438" t="s">
        <v>1890</v>
      </c>
      <c r="G466" s="1438" t="s">
        <v>1890</v>
      </c>
      <c r="H466" s="1439" t="s">
        <v>84</v>
      </c>
      <c r="I466" s="1476" t="s">
        <v>1890</v>
      </c>
      <c r="J466" s="1477" t="s">
        <v>1890</v>
      </c>
      <c r="K466" s="1477" t="s">
        <v>1890</v>
      </c>
      <c r="L466" s="1477" t="s">
        <v>1890</v>
      </c>
      <c r="M466" s="1477" t="s">
        <v>1890</v>
      </c>
      <c r="N466" s="1509" t="s">
        <v>1890</v>
      </c>
      <c r="O466" s="1509">
        <v>2.7974383863000001</v>
      </c>
      <c r="P466" s="1509">
        <v>2.7974383863000001</v>
      </c>
      <c r="Q466" s="1509">
        <v>2.7974383863000001</v>
      </c>
      <c r="R466" s="1509">
        <v>2.7974383863000001</v>
      </c>
      <c r="S466" s="1509">
        <v>2.7974383863000001</v>
      </c>
      <c r="T466" s="1509" t="s">
        <v>1890</v>
      </c>
      <c r="U466" s="1509" t="s">
        <v>1890</v>
      </c>
      <c r="V466" s="1509" t="s">
        <v>1890</v>
      </c>
      <c r="W466" s="1509" t="s">
        <v>1890</v>
      </c>
      <c r="X466" s="1509" t="s">
        <v>1890</v>
      </c>
      <c r="Y466" s="1509" t="s">
        <v>1890</v>
      </c>
      <c r="Z466" s="1509" t="s">
        <v>1890</v>
      </c>
      <c r="AA466" s="1509" t="s">
        <v>1890</v>
      </c>
      <c r="AB466" s="1509" t="s">
        <v>1890</v>
      </c>
      <c r="AC466" s="1509">
        <v>0.1032</v>
      </c>
      <c r="AD466" s="1509" t="s">
        <v>1890</v>
      </c>
      <c r="AE466" s="1509" t="s">
        <v>1890</v>
      </c>
      <c r="AF466" s="1509" t="s">
        <v>1890</v>
      </c>
      <c r="AG466" s="1509" t="s">
        <v>1890</v>
      </c>
      <c r="AH466" s="1509" t="s">
        <v>1890</v>
      </c>
      <c r="AI466" s="1509" t="s">
        <v>1890</v>
      </c>
      <c r="AJ466" s="1509" t="s">
        <v>1890</v>
      </c>
      <c r="AK466" s="1509" t="s">
        <v>1890</v>
      </c>
      <c r="AL466" s="1509" t="s">
        <v>1890</v>
      </c>
      <c r="AM466" s="1509">
        <v>0.63431289000000002</v>
      </c>
      <c r="AN466" s="1509" t="s">
        <v>1890</v>
      </c>
      <c r="AO466" s="1509" t="s">
        <v>1890</v>
      </c>
      <c r="AP466" s="1509" t="s">
        <v>1890</v>
      </c>
      <c r="AQ466" s="1509" t="s">
        <v>1890</v>
      </c>
      <c r="AR466" s="1509">
        <v>1.5</v>
      </c>
      <c r="AS466" s="1509" t="s">
        <v>1890</v>
      </c>
      <c r="AT466" s="1509" t="s">
        <v>1890</v>
      </c>
      <c r="AU466" s="1509" t="s">
        <v>1890</v>
      </c>
      <c r="AV466" s="1509" t="s">
        <v>1890</v>
      </c>
      <c r="AW466" s="1509">
        <v>0.1032</v>
      </c>
      <c r="AX466" s="1509" t="s">
        <v>1890</v>
      </c>
      <c r="AY466" s="1509" t="s">
        <v>1890</v>
      </c>
      <c r="AZ466" s="1509" t="s">
        <v>1890</v>
      </c>
      <c r="BA466" s="1509" t="s">
        <v>1890</v>
      </c>
      <c r="BB466" s="1509" t="s">
        <v>1890</v>
      </c>
      <c r="BC466" s="1509" t="s">
        <v>1890</v>
      </c>
      <c r="BD466" s="1509" t="s">
        <v>1890</v>
      </c>
      <c r="BE466" s="1509" t="s">
        <v>1890</v>
      </c>
      <c r="BF466" s="1509" t="s">
        <v>1890</v>
      </c>
      <c r="BG466" s="1509">
        <v>0.63431289000000002</v>
      </c>
      <c r="BH466" s="1509" t="s">
        <v>1890</v>
      </c>
      <c r="BI466" s="1509" t="s">
        <v>1890</v>
      </c>
      <c r="BJ466" s="1509" t="s">
        <v>1890</v>
      </c>
      <c r="BK466" s="1509" t="s">
        <v>1890</v>
      </c>
      <c r="BL466" s="1509" t="s">
        <v>1890</v>
      </c>
      <c r="BM466" s="1509" t="s">
        <v>1890</v>
      </c>
      <c r="BN466" s="1509" t="s">
        <v>1890</v>
      </c>
      <c r="BO466" s="1509" t="s">
        <v>1890</v>
      </c>
      <c r="BP466" s="1509" t="s">
        <v>1890</v>
      </c>
      <c r="BQ466" s="1509">
        <v>1.6032</v>
      </c>
      <c r="BR466" s="1509" t="s">
        <v>1890</v>
      </c>
      <c r="BS466" s="1509" t="s">
        <v>1890</v>
      </c>
      <c r="BT466" s="1509" t="s">
        <v>1890</v>
      </c>
      <c r="BU466" s="1509" t="s">
        <v>1890</v>
      </c>
      <c r="BV466" s="1509" t="s">
        <v>1890</v>
      </c>
      <c r="BW466" s="1509" t="s">
        <v>1890</v>
      </c>
      <c r="BX466" s="1509" t="s">
        <v>1890</v>
      </c>
      <c r="BY466" s="1509" t="s">
        <v>1890</v>
      </c>
      <c r="BZ466" s="1509" t="s">
        <v>1890</v>
      </c>
      <c r="CA466" s="1509">
        <v>6.2135730264999998</v>
      </c>
      <c r="CB466" s="1509" t="s">
        <v>1890</v>
      </c>
      <c r="CC466" s="1509" t="s">
        <v>1890</v>
      </c>
      <c r="CD466" s="1509" t="s">
        <v>1890</v>
      </c>
      <c r="CE466" s="1509" t="s">
        <v>1890</v>
      </c>
      <c r="CF466" s="1509" t="s">
        <v>1890</v>
      </c>
      <c r="CG466" s="1509" t="s">
        <v>1890</v>
      </c>
      <c r="CH466" s="1509" t="s">
        <v>1890</v>
      </c>
      <c r="CI466" s="1509" t="s">
        <v>1890</v>
      </c>
      <c r="CJ466" s="1509" t="s">
        <v>1890</v>
      </c>
      <c r="CK466" s="1509">
        <v>0.1032</v>
      </c>
      <c r="CL466" s="1509" t="s">
        <v>1890</v>
      </c>
      <c r="CM466" s="1509" t="s">
        <v>1890</v>
      </c>
      <c r="CN466" s="1509" t="s">
        <v>1890</v>
      </c>
      <c r="CO466" s="1509" t="s">
        <v>1890</v>
      </c>
      <c r="CP466" s="1510">
        <v>1.5</v>
      </c>
      <c r="CQ466" s="1508" t="s">
        <v>1890</v>
      </c>
      <c r="CR466" s="1508" t="s">
        <v>1890</v>
      </c>
      <c r="CS466" s="1508" t="s">
        <v>1890</v>
      </c>
      <c r="CT466" s="1508" t="s">
        <v>1890</v>
      </c>
      <c r="CU466" s="1508" t="s">
        <v>1890</v>
      </c>
      <c r="CV466" s="1508" t="s">
        <v>1890</v>
      </c>
      <c r="CW466" s="1508" t="s">
        <v>1890</v>
      </c>
      <c r="CX466" s="1508" t="s">
        <v>1890</v>
      </c>
      <c r="CY466" s="1508" t="s">
        <v>1890</v>
      </c>
      <c r="CZ466" s="1508" t="s">
        <v>1890</v>
      </c>
      <c r="DA466" s="1508" t="s">
        <v>1890</v>
      </c>
      <c r="DB466" s="1508" t="s">
        <v>1890</v>
      </c>
      <c r="DC466" s="1508" t="s">
        <v>1890</v>
      </c>
      <c r="DD466" s="1508" t="s">
        <v>1890</v>
      </c>
      <c r="DE466" s="1508" t="s">
        <v>1890</v>
      </c>
      <c r="DF466" s="1508" t="s">
        <v>1890</v>
      </c>
      <c r="DG466" s="1508" t="s">
        <v>1890</v>
      </c>
      <c r="DH466" s="1508" t="s">
        <v>1890</v>
      </c>
      <c r="DI466" s="1508" t="s">
        <v>1890</v>
      </c>
      <c r="DJ466" s="1508" t="s">
        <v>1890</v>
      </c>
      <c r="DK466" s="1508" t="s">
        <v>1890</v>
      </c>
      <c r="DL466" s="1508" t="s">
        <v>1890</v>
      </c>
      <c r="DM466" s="1508" t="s">
        <v>1890</v>
      </c>
      <c r="DN466" s="1508" t="s">
        <v>1890</v>
      </c>
      <c r="DO466" s="1508" t="s">
        <v>1890</v>
      </c>
      <c r="DP466" s="1508" t="s">
        <v>1890</v>
      </c>
      <c r="DQ466" s="1508" t="s">
        <v>1890</v>
      </c>
      <c r="DR466" s="1508" t="s">
        <v>1890</v>
      </c>
      <c r="DS466" s="1508" t="s">
        <v>1890</v>
      </c>
      <c r="DT466" s="1233" t="s">
        <v>1890</v>
      </c>
      <c r="DU466" s="1233" t="s">
        <v>1890</v>
      </c>
      <c r="DV466" s="1233" t="s">
        <v>1890</v>
      </c>
      <c r="DW466" s="1233" t="s">
        <v>1890</v>
      </c>
      <c r="DX466" s="1233" t="s">
        <v>1890</v>
      </c>
      <c r="DY466" s="1233" t="s">
        <v>1890</v>
      </c>
    </row>
    <row r="467" spans="2:129" x14ac:dyDescent="0.25">
      <c r="B467" s="1668"/>
      <c r="C467" s="1505" t="s">
        <v>2018</v>
      </c>
      <c r="D467" s="1439" t="s">
        <v>1771</v>
      </c>
      <c r="E467" s="1267" t="s">
        <v>812</v>
      </c>
      <c r="F467" s="1438" t="s">
        <v>1890</v>
      </c>
      <c r="G467" s="1438" t="s">
        <v>1890</v>
      </c>
      <c r="H467" s="1439" t="s">
        <v>84</v>
      </c>
      <c r="I467" s="1476" t="s">
        <v>1890</v>
      </c>
      <c r="J467" s="1477" t="s">
        <v>1890</v>
      </c>
      <c r="K467" s="1477" t="s">
        <v>1890</v>
      </c>
      <c r="L467" s="1477" t="s">
        <v>1890</v>
      </c>
      <c r="M467" s="1477" t="s">
        <v>1890</v>
      </c>
      <c r="N467" s="1509" t="s">
        <v>1890</v>
      </c>
      <c r="O467" s="1509" t="s">
        <v>1890</v>
      </c>
      <c r="P467" s="1509" t="s">
        <v>1890</v>
      </c>
      <c r="Q467" s="1509" t="s">
        <v>1890</v>
      </c>
      <c r="R467" s="1509" t="s">
        <v>1890</v>
      </c>
      <c r="S467" s="1509" t="s">
        <v>1890</v>
      </c>
      <c r="T467" s="1509">
        <v>1.2614206199999995</v>
      </c>
      <c r="U467" s="1509">
        <v>1.2614206199999995</v>
      </c>
      <c r="V467" s="1509">
        <v>1.2614206199999995</v>
      </c>
      <c r="W467" s="1509">
        <v>1.2614206199999995</v>
      </c>
      <c r="X467" s="1509">
        <v>1.2614206199999995</v>
      </c>
      <c r="Y467" s="1509">
        <v>1.2614206199999995</v>
      </c>
      <c r="Z467" s="1509">
        <v>1.2614206199999995</v>
      </c>
      <c r="AA467" s="1509">
        <v>1.2614206199999995</v>
      </c>
      <c r="AB467" s="1509">
        <v>1.2614206199999995</v>
      </c>
      <c r="AC467" s="1509">
        <v>1.2614206199999995</v>
      </c>
      <c r="AD467" s="1509">
        <v>1.2614206199999995</v>
      </c>
      <c r="AE467" s="1509">
        <v>1.2614206199999995</v>
      </c>
      <c r="AF467" s="1509">
        <v>1.2614206199999995</v>
      </c>
      <c r="AG467" s="1509">
        <v>1.2614206199999995</v>
      </c>
      <c r="AH467" s="1509">
        <v>1.2614206199999995</v>
      </c>
      <c r="AI467" s="1509">
        <v>1.2614206199999995</v>
      </c>
      <c r="AJ467" s="1509">
        <v>1.2614206199999995</v>
      </c>
      <c r="AK467" s="1509">
        <v>1.2614206199999995</v>
      </c>
      <c r="AL467" s="1509">
        <v>1.2614206199999995</v>
      </c>
      <c r="AM467" s="1509">
        <v>1.2614206199999995</v>
      </c>
      <c r="AN467" s="1509">
        <v>1.2614206199999995</v>
      </c>
      <c r="AO467" s="1509">
        <v>1.2614206199999995</v>
      </c>
      <c r="AP467" s="1509">
        <v>1.2614206199999995</v>
      </c>
      <c r="AQ467" s="1509">
        <v>1.2614206199999995</v>
      </c>
      <c r="AR467" s="1509">
        <v>1.2614206199999995</v>
      </c>
      <c r="AS467" s="1509">
        <v>1.2614206199999995</v>
      </c>
      <c r="AT467" s="1509">
        <v>1.2614206199999995</v>
      </c>
      <c r="AU467" s="1509">
        <v>1.2614206199999995</v>
      </c>
      <c r="AV467" s="1509">
        <v>1.2614206199999995</v>
      </c>
      <c r="AW467" s="1509">
        <v>1.2614206199999995</v>
      </c>
      <c r="AX467" s="1509">
        <v>1.2614206199999995</v>
      </c>
      <c r="AY467" s="1509">
        <v>1.2614206199999995</v>
      </c>
      <c r="AZ467" s="1509">
        <v>1.2614206199999995</v>
      </c>
      <c r="BA467" s="1509">
        <v>1.2614206199999995</v>
      </c>
      <c r="BB467" s="1509">
        <v>1.2614206199999995</v>
      </c>
      <c r="BC467" s="1509">
        <v>1.2614206199999995</v>
      </c>
      <c r="BD467" s="1509">
        <v>1.2614206199999995</v>
      </c>
      <c r="BE467" s="1509">
        <v>1.2614206199999995</v>
      </c>
      <c r="BF467" s="1509">
        <v>1.2614206199999995</v>
      </c>
      <c r="BG467" s="1509">
        <v>1.2614206199999995</v>
      </c>
      <c r="BH467" s="1509">
        <v>1.2614206199999995</v>
      </c>
      <c r="BI467" s="1509">
        <v>1.2614206199999995</v>
      </c>
      <c r="BJ467" s="1509">
        <v>1.2614206199999995</v>
      </c>
      <c r="BK467" s="1509">
        <v>1.2614206199999995</v>
      </c>
      <c r="BL467" s="1509">
        <v>1.2614206199999995</v>
      </c>
      <c r="BM467" s="1509">
        <v>1.2614206199999995</v>
      </c>
      <c r="BN467" s="1509">
        <v>1.2614206199999995</v>
      </c>
      <c r="BO467" s="1509">
        <v>1.2614206199999995</v>
      </c>
      <c r="BP467" s="1509">
        <v>1.2614206199999995</v>
      </c>
      <c r="BQ467" s="1509">
        <v>1.2614206199999995</v>
      </c>
      <c r="BR467" s="1509">
        <v>1.2614206199999995</v>
      </c>
      <c r="BS467" s="1509">
        <v>1.2614206199999995</v>
      </c>
      <c r="BT467" s="1509">
        <v>1.2614206199999995</v>
      </c>
      <c r="BU467" s="1509">
        <v>1.2614206199999995</v>
      </c>
      <c r="BV467" s="1509">
        <v>1.2614206199999995</v>
      </c>
      <c r="BW467" s="1509">
        <v>1.2614206199999995</v>
      </c>
      <c r="BX467" s="1509">
        <v>1.2614206199999995</v>
      </c>
      <c r="BY467" s="1509">
        <v>1.2614206199999995</v>
      </c>
      <c r="BZ467" s="1509">
        <v>1.2614206199999995</v>
      </c>
      <c r="CA467" s="1509">
        <v>1.2614206199999995</v>
      </c>
      <c r="CB467" s="1509">
        <v>1.2614206199999995</v>
      </c>
      <c r="CC467" s="1509">
        <v>1.2614206199999995</v>
      </c>
      <c r="CD467" s="1509">
        <v>1.2614206199999995</v>
      </c>
      <c r="CE467" s="1509">
        <v>1.2614206199999995</v>
      </c>
      <c r="CF467" s="1509">
        <v>1.2614206199999995</v>
      </c>
      <c r="CG467" s="1509">
        <v>1.2614206199999995</v>
      </c>
      <c r="CH467" s="1509">
        <v>1.2614206199999995</v>
      </c>
      <c r="CI467" s="1509">
        <v>1.2614206199999995</v>
      </c>
      <c r="CJ467" s="1509">
        <v>1.2614206199999995</v>
      </c>
      <c r="CK467" s="1509">
        <v>1.2614206199999995</v>
      </c>
      <c r="CL467" s="1509">
        <v>1.2614206199999995</v>
      </c>
      <c r="CM467" s="1509">
        <v>1.2614206199999995</v>
      </c>
      <c r="CN467" s="1509">
        <v>1.2614206199999995</v>
      </c>
      <c r="CO467" s="1509">
        <v>1.2614206199999995</v>
      </c>
      <c r="CP467" s="1510">
        <v>1.2614206199999995</v>
      </c>
      <c r="CQ467" s="1508" t="s">
        <v>1890</v>
      </c>
      <c r="CR467" s="1508" t="s">
        <v>1890</v>
      </c>
      <c r="CS467" s="1508" t="s">
        <v>1890</v>
      </c>
      <c r="CT467" s="1508" t="s">
        <v>1890</v>
      </c>
      <c r="CU467" s="1508" t="s">
        <v>1890</v>
      </c>
      <c r="CV467" s="1508" t="s">
        <v>1890</v>
      </c>
      <c r="CW467" s="1508" t="s">
        <v>1890</v>
      </c>
      <c r="CX467" s="1508" t="s">
        <v>1890</v>
      </c>
      <c r="CY467" s="1508" t="s">
        <v>1890</v>
      </c>
      <c r="CZ467" s="1508" t="s">
        <v>1890</v>
      </c>
      <c r="DA467" s="1508" t="s">
        <v>1890</v>
      </c>
      <c r="DB467" s="1508" t="s">
        <v>1890</v>
      </c>
      <c r="DC467" s="1508" t="s">
        <v>1890</v>
      </c>
      <c r="DD467" s="1508" t="s">
        <v>1890</v>
      </c>
      <c r="DE467" s="1508" t="s">
        <v>1890</v>
      </c>
      <c r="DF467" s="1508" t="s">
        <v>1890</v>
      </c>
      <c r="DG467" s="1508" t="s">
        <v>1890</v>
      </c>
      <c r="DH467" s="1508" t="s">
        <v>1890</v>
      </c>
      <c r="DI467" s="1508" t="s">
        <v>1890</v>
      </c>
      <c r="DJ467" s="1508" t="s">
        <v>1890</v>
      </c>
      <c r="DK467" s="1508" t="s">
        <v>1890</v>
      </c>
      <c r="DL467" s="1508" t="s">
        <v>1890</v>
      </c>
      <c r="DM467" s="1508" t="s">
        <v>1890</v>
      </c>
      <c r="DN467" s="1508" t="s">
        <v>1890</v>
      </c>
      <c r="DO467" s="1508" t="s">
        <v>1890</v>
      </c>
      <c r="DP467" s="1508" t="s">
        <v>1890</v>
      </c>
      <c r="DQ467" s="1508" t="s">
        <v>1890</v>
      </c>
      <c r="DR467" s="1508" t="s">
        <v>1890</v>
      </c>
      <c r="DS467" s="1508" t="s">
        <v>1890</v>
      </c>
      <c r="DT467" s="1233" t="s">
        <v>1890</v>
      </c>
      <c r="DU467" s="1233" t="s">
        <v>1890</v>
      </c>
      <c r="DV467" s="1233" t="s">
        <v>1890</v>
      </c>
      <c r="DW467" s="1233" t="s">
        <v>1890</v>
      </c>
      <c r="DX467" s="1233" t="s">
        <v>1890</v>
      </c>
      <c r="DY467" s="1233" t="s">
        <v>1890</v>
      </c>
    </row>
    <row r="468" spans="2:129" x14ac:dyDescent="0.25">
      <c r="B468" s="1668"/>
      <c r="C468" s="1505" t="s">
        <v>2018</v>
      </c>
      <c r="D468" s="1439" t="s">
        <v>1771</v>
      </c>
      <c r="E468" s="1267" t="s">
        <v>813</v>
      </c>
      <c r="F468" s="1438" t="s">
        <v>1890</v>
      </c>
      <c r="G468" s="1438" t="s">
        <v>1890</v>
      </c>
      <c r="H468" s="1439" t="s">
        <v>84</v>
      </c>
      <c r="I468" s="1476" t="s">
        <v>1890</v>
      </c>
      <c r="J468" s="1477" t="s">
        <v>1890</v>
      </c>
      <c r="K468" s="1477" t="s">
        <v>1890</v>
      </c>
      <c r="L468" s="1477" t="s">
        <v>1890</v>
      </c>
      <c r="M468" s="1477" t="s">
        <v>1890</v>
      </c>
      <c r="N468" s="1509" t="s">
        <v>1890</v>
      </c>
      <c r="O468" s="1509">
        <v>6.8532663424029597E-2</v>
      </c>
      <c r="P468" s="1509">
        <v>0.2055979902720888</v>
      </c>
      <c r="Q468" s="1509">
        <v>0.34266331712014797</v>
      </c>
      <c r="R468" s="1509">
        <v>0.47972864396820719</v>
      </c>
      <c r="S468" s="1509">
        <v>0.6167939708162663</v>
      </c>
      <c r="T468" s="1509">
        <v>1.0130816630781101</v>
      </c>
      <c r="U468" s="1509">
        <v>1.0027274740417387</v>
      </c>
      <c r="V468" s="1509">
        <v>0.99237328500536715</v>
      </c>
      <c r="W468" s="1509">
        <v>0.9820190959689955</v>
      </c>
      <c r="X468" s="1509">
        <v>0.97166490693262386</v>
      </c>
      <c r="Y468" s="1509">
        <v>0.96131071789625222</v>
      </c>
      <c r="Z468" s="1509">
        <v>0.95095652885988047</v>
      </c>
      <c r="AA468" s="1509">
        <v>0.94060233982350883</v>
      </c>
      <c r="AB468" s="1509">
        <v>0.93024815078713718</v>
      </c>
      <c r="AC468" s="1509">
        <v>0.92220481615076566</v>
      </c>
      <c r="AD468" s="1509">
        <v>0.91416148151439414</v>
      </c>
      <c r="AE468" s="1509">
        <v>0.90380729247802249</v>
      </c>
      <c r="AF468" s="1509">
        <v>0.89345310344165085</v>
      </c>
      <c r="AG468" s="1509">
        <v>0.88309891440527921</v>
      </c>
      <c r="AH468" s="1509">
        <v>0.87274472536890768</v>
      </c>
      <c r="AI468" s="1509">
        <v>0.86239053633253604</v>
      </c>
      <c r="AJ468" s="1509">
        <v>0.8520363472961644</v>
      </c>
      <c r="AK468" s="1509">
        <v>0.84168215825979276</v>
      </c>
      <c r="AL468" s="1509">
        <v>0.83132796922342123</v>
      </c>
      <c r="AM468" s="1509">
        <v>0.8351773144199296</v>
      </c>
      <c r="AN468" s="1509">
        <v>0.83902665961643796</v>
      </c>
      <c r="AO468" s="1509">
        <v>0.82867247058006643</v>
      </c>
      <c r="AP468" s="1509">
        <v>0.8183182815436949</v>
      </c>
      <c r="AQ468" s="1509">
        <v>0.80796409250732326</v>
      </c>
      <c r="AR468" s="1509">
        <v>0.82775513347095153</v>
      </c>
      <c r="AS468" s="1509">
        <v>0.84754617443458014</v>
      </c>
      <c r="AT468" s="1509">
        <v>0.83719198539820849</v>
      </c>
      <c r="AU468" s="1509">
        <v>0.82683779636183685</v>
      </c>
      <c r="AV468" s="1509">
        <v>0.81648360732546532</v>
      </c>
      <c r="AW468" s="1509">
        <v>0.80844027268909358</v>
      </c>
      <c r="AX468" s="1509">
        <v>0.80039693805272216</v>
      </c>
      <c r="AY468" s="1509">
        <v>0.79004274901635052</v>
      </c>
      <c r="AZ468" s="1509">
        <v>0.77968855997997899</v>
      </c>
      <c r="BA468" s="1509">
        <v>0.76933437094360735</v>
      </c>
      <c r="BB468" s="1509">
        <v>0.7589801819072356</v>
      </c>
      <c r="BC468" s="1509">
        <v>0.74862599287086395</v>
      </c>
      <c r="BD468" s="1509">
        <v>0.73827180383449231</v>
      </c>
      <c r="BE468" s="1509">
        <v>0.72791761479812089</v>
      </c>
      <c r="BF468" s="1509">
        <v>0.71756342576174925</v>
      </c>
      <c r="BG468" s="1509">
        <v>0.72141277095825762</v>
      </c>
      <c r="BH468" s="1509">
        <v>0.72526211615476621</v>
      </c>
      <c r="BI468" s="1509">
        <v>0.71490792711839457</v>
      </c>
      <c r="BJ468" s="1509">
        <v>0.70455373808202282</v>
      </c>
      <c r="BK468" s="1509">
        <v>0.69419954904565118</v>
      </c>
      <c r="BL468" s="1509">
        <v>0.68384536000927976</v>
      </c>
      <c r="BM468" s="1509">
        <v>0.67349117097290812</v>
      </c>
      <c r="BN468" s="1509">
        <v>0.66313698193653647</v>
      </c>
      <c r="BO468" s="1509">
        <v>0.65278279290016483</v>
      </c>
      <c r="BP468" s="1509">
        <v>0.6424286038637933</v>
      </c>
      <c r="BQ468" s="1509">
        <v>0.66453049922742169</v>
      </c>
      <c r="BR468" s="1509">
        <v>0.68663239459105008</v>
      </c>
      <c r="BS468" s="1509">
        <v>0.67627820555467844</v>
      </c>
      <c r="BT468" s="1509">
        <v>0.6659240165183069</v>
      </c>
      <c r="BU468" s="1509">
        <v>0.65556982748193526</v>
      </c>
      <c r="BV468" s="1509">
        <v>0.64521563844556362</v>
      </c>
      <c r="BW468" s="1509">
        <v>0.63486144940919209</v>
      </c>
      <c r="BX468" s="1509">
        <v>0.62450726037282056</v>
      </c>
      <c r="BY468" s="1509">
        <v>0.61415307133644892</v>
      </c>
      <c r="BZ468" s="1509">
        <v>0.60379888230007728</v>
      </c>
      <c r="CA468" s="1509">
        <v>0.72041456647309376</v>
      </c>
      <c r="CB468" s="1509">
        <v>0.83703025064610992</v>
      </c>
      <c r="CC468" s="1509">
        <v>0.82667606160973839</v>
      </c>
      <c r="CD468" s="1509">
        <v>0.81632187257336686</v>
      </c>
      <c r="CE468" s="1509">
        <v>0.80596768353699522</v>
      </c>
      <c r="CF468" s="1509">
        <v>0.79561349450062369</v>
      </c>
      <c r="CG468" s="1509">
        <v>0.78525930546425193</v>
      </c>
      <c r="CH468" s="1509">
        <v>0.7749051164278804</v>
      </c>
      <c r="CI468" s="1509">
        <v>0.76455092739150887</v>
      </c>
      <c r="CJ468" s="1509">
        <v>0.75419673835513712</v>
      </c>
      <c r="CK468" s="1509">
        <v>0.7461534037187656</v>
      </c>
      <c r="CL468" s="1509">
        <v>0.73811006908239396</v>
      </c>
      <c r="CM468" s="1509">
        <v>0.72775588004602232</v>
      </c>
      <c r="CN468" s="1509">
        <v>0.71740169100965079</v>
      </c>
      <c r="CO468" s="1509">
        <v>0.70704750197327926</v>
      </c>
      <c r="CP468" s="1510">
        <v>0.72683854293690764</v>
      </c>
      <c r="CQ468" s="1508" t="s">
        <v>1890</v>
      </c>
      <c r="CR468" s="1508" t="s">
        <v>1890</v>
      </c>
      <c r="CS468" s="1508" t="s">
        <v>1890</v>
      </c>
      <c r="CT468" s="1508" t="s">
        <v>1890</v>
      </c>
      <c r="CU468" s="1508" t="s">
        <v>1890</v>
      </c>
      <c r="CV468" s="1508" t="s">
        <v>1890</v>
      </c>
      <c r="CW468" s="1508" t="s">
        <v>1890</v>
      </c>
      <c r="CX468" s="1508" t="s">
        <v>1890</v>
      </c>
      <c r="CY468" s="1508" t="s">
        <v>1890</v>
      </c>
      <c r="CZ468" s="1508" t="s">
        <v>1890</v>
      </c>
      <c r="DA468" s="1508" t="s">
        <v>1890</v>
      </c>
      <c r="DB468" s="1508" t="s">
        <v>1890</v>
      </c>
      <c r="DC468" s="1508" t="s">
        <v>1890</v>
      </c>
      <c r="DD468" s="1508" t="s">
        <v>1890</v>
      </c>
      <c r="DE468" s="1508" t="s">
        <v>1890</v>
      </c>
      <c r="DF468" s="1508" t="s">
        <v>1890</v>
      </c>
      <c r="DG468" s="1508" t="s">
        <v>1890</v>
      </c>
      <c r="DH468" s="1508" t="s">
        <v>1890</v>
      </c>
      <c r="DI468" s="1508" t="s">
        <v>1890</v>
      </c>
      <c r="DJ468" s="1508" t="s">
        <v>1890</v>
      </c>
      <c r="DK468" s="1508" t="s">
        <v>1890</v>
      </c>
      <c r="DL468" s="1508" t="s">
        <v>1890</v>
      </c>
      <c r="DM468" s="1508" t="s">
        <v>1890</v>
      </c>
      <c r="DN468" s="1508" t="s">
        <v>1890</v>
      </c>
      <c r="DO468" s="1508" t="s">
        <v>1890</v>
      </c>
      <c r="DP468" s="1508" t="s">
        <v>1890</v>
      </c>
      <c r="DQ468" s="1508" t="s">
        <v>1890</v>
      </c>
      <c r="DR468" s="1508" t="s">
        <v>1890</v>
      </c>
      <c r="DS468" s="1508" t="s">
        <v>1890</v>
      </c>
      <c r="DT468" s="1233" t="s">
        <v>1890</v>
      </c>
      <c r="DU468" s="1233" t="s">
        <v>1890</v>
      </c>
      <c r="DV468" s="1233" t="s">
        <v>1890</v>
      </c>
      <c r="DW468" s="1233" t="s">
        <v>1890</v>
      </c>
      <c r="DX468" s="1233" t="s">
        <v>1890</v>
      </c>
      <c r="DY468" s="1233" t="s">
        <v>1890</v>
      </c>
    </row>
    <row r="469" spans="2:129" x14ac:dyDescent="0.25">
      <c r="B469" s="1668"/>
      <c r="C469" s="1505" t="s">
        <v>2018</v>
      </c>
      <c r="D469" s="1439" t="s">
        <v>1771</v>
      </c>
      <c r="E469" s="1267" t="s">
        <v>831</v>
      </c>
      <c r="F469" s="1438" t="s">
        <v>1890</v>
      </c>
      <c r="G469" s="1438" t="s">
        <v>1890</v>
      </c>
      <c r="H469" s="1439" t="s">
        <v>84</v>
      </c>
      <c r="I469" s="1476" t="s">
        <v>1890</v>
      </c>
      <c r="J469" s="1477" t="s">
        <v>1890</v>
      </c>
      <c r="K469" s="1477" t="s">
        <v>1890</v>
      </c>
      <c r="L469" s="1477" t="s">
        <v>1890</v>
      </c>
      <c r="M469" s="1477" t="s">
        <v>1890</v>
      </c>
      <c r="N469" s="1509" t="s">
        <v>1890</v>
      </c>
      <c r="O469" s="1509">
        <v>3.5000000000000003E-2</v>
      </c>
      <c r="P469" s="1509">
        <v>3.5000000000000003E-2</v>
      </c>
      <c r="Q469" s="1509">
        <v>3.5000000000000003E-2</v>
      </c>
      <c r="R469" s="1509">
        <v>3.5000000000000003E-2</v>
      </c>
      <c r="S469" s="1509">
        <v>3.5000000000000003E-2</v>
      </c>
      <c r="T469" s="1509">
        <v>3.5000000000000003E-2</v>
      </c>
      <c r="U469" s="1509">
        <v>3.5000000000000003E-2</v>
      </c>
      <c r="V469" s="1509">
        <v>3.5000000000000003E-2</v>
      </c>
      <c r="W469" s="1509">
        <v>3.5000000000000003E-2</v>
      </c>
      <c r="X469" s="1509">
        <v>3.5000000000000003E-2</v>
      </c>
      <c r="Y469" s="1509">
        <v>3.5000000000000003E-2</v>
      </c>
      <c r="Z469" s="1509">
        <v>3.5000000000000003E-2</v>
      </c>
      <c r="AA469" s="1509">
        <v>3.5000000000000003E-2</v>
      </c>
      <c r="AB469" s="1509">
        <v>3.5000000000000003E-2</v>
      </c>
      <c r="AC469" s="1509">
        <v>3.5000000000000003E-2</v>
      </c>
      <c r="AD469" s="1509">
        <v>3.5000000000000003E-2</v>
      </c>
      <c r="AE469" s="1509">
        <v>3.5000000000000003E-2</v>
      </c>
      <c r="AF469" s="1509">
        <v>3.5000000000000003E-2</v>
      </c>
      <c r="AG469" s="1509">
        <v>3.5000000000000003E-2</v>
      </c>
      <c r="AH469" s="1509">
        <v>3.5000000000000003E-2</v>
      </c>
      <c r="AI469" s="1509">
        <v>3.5000000000000003E-2</v>
      </c>
      <c r="AJ469" s="1509">
        <v>3.5000000000000003E-2</v>
      </c>
      <c r="AK469" s="1509">
        <v>3.5000000000000003E-2</v>
      </c>
      <c r="AL469" s="1509">
        <v>3.5000000000000003E-2</v>
      </c>
      <c r="AM469" s="1509">
        <v>3.5000000000000003E-2</v>
      </c>
      <c r="AN469" s="1509">
        <v>3.5000000000000003E-2</v>
      </c>
      <c r="AO469" s="1509">
        <v>3.5000000000000003E-2</v>
      </c>
      <c r="AP469" s="1509">
        <v>3.5000000000000003E-2</v>
      </c>
      <c r="AQ469" s="1509">
        <v>3.5000000000000003E-2</v>
      </c>
      <c r="AR469" s="1509">
        <v>3.5000000000000003E-2</v>
      </c>
      <c r="AS469" s="1509">
        <v>0.03</v>
      </c>
      <c r="AT469" s="1509">
        <v>0.03</v>
      </c>
      <c r="AU469" s="1509">
        <v>0.03</v>
      </c>
      <c r="AV469" s="1509">
        <v>0.03</v>
      </c>
      <c r="AW469" s="1509">
        <v>0.03</v>
      </c>
      <c r="AX469" s="1509">
        <v>0.03</v>
      </c>
      <c r="AY469" s="1509">
        <v>0.03</v>
      </c>
      <c r="AZ469" s="1509">
        <v>0.03</v>
      </c>
      <c r="BA469" s="1509">
        <v>0.03</v>
      </c>
      <c r="BB469" s="1509">
        <v>0.03</v>
      </c>
      <c r="BC469" s="1509">
        <v>0.03</v>
      </c>
      <c r="BD469" s="1509">
        <v>0.03</v>
      </c>
      <c r="BE469" s="1509">
        <v>0.03</v>
      </c>
      <c r="BF469" s="1509">
        <v>0.03</v>
      </c>
      <c r="BG469" s="1509">
        <v>0.03</v>
      </c>
      <c r="BH469" s="1509">
        <v>0.03</v>
      </c>
      <c r="BI469" s="1509">
        <v>0.03</v>
      </c>
      <c r="BJ469" s="1509">
        <v>0.03</v>
      </c>
      <c r="BK469" s="1509">
        <v>0.03</v>
      </c>
      <c r="BL469" s="1509">
        <v>0.03</v>
      </c>
      <c r="BM469" s="1509">
        <v>0.03</v>
      </c>
      <c r="BN469" s="1509">
        <v>0.03</v>
      </c>
      <c r="BO469" s="1509">
        <v>0.03</v>
      </c>
      <c r="BP469" s="1509">
        <v>0.03</v>
      </c>
      <c r="BQ469" s="1509">
        <v>0.03</v>
      </c>
      <c r="BR469" s="1509">
        <v>0.03</v>
      </c>
      <c r="BS469" s="1509">
        <v>0.03</v>
      </c>
      <c r="BT469" s="1509">
        <v>0.03</v>
      </c>
      <c r="BU469" s="1509">
        <v>0.03</v>
      </c>
      <c r="BV469" s="1509">
        <v>0.03</v>
      </c>
      <c r="BW469" s="1509">
        <v>0.03</v>
      </c>
      <c r="BX469" s="1509">
        <v>0.03</v>
      </c>
      <c r="BY469" s="1509">
        <v>0.03</v>
      </c>
      <c r="BZ469" s="1509">
        <v>0.03</v>
      </c>
      <c r="CA469" s="1509">
        <v>0.03</v>
      </c>
      <c r="CB469" s="1509">
        <v>0.03</v>
      </c>
      <c r="CC469" s="1509">
        <v>0.03</v>
      </c>
      <c r="CD469" s="1509">
        <v>0.03</v>
      </c>
      <c r="CE469" s="1509">
        <v>0.03</v>
      </c>
      <c r="CF469" s="1509">
        <v>0.03</v>
      </c>
      <c r="CG469" s="1509">
        <v>0.03</v>
      </c>
      <c r="CH469" s="1509">
        <v>0.03</v>
      </c>
      <c r="CI469" s="1509">
        <v>0.03</v>
      </c>
      <c r="CJ469" s="1509">
        <v>0.03</v>
      </c>
      <c r="CK469" s="1509">
        <v>0.03</v>
      </c>
      <c r="CL469" s="1509">
        <v>2.5000000000000001E-2</v>
      </c>
      <c r="CM469" s="1509">
        <v>2.5000000000000001E-2</v>
      </c>
      <c r="CN469" s="1509">
        <v>2.5000000000000001E-2</v>
      </c>
      <c r="CO469" s="1509">
        <v>2.5000000000000001E-2</v>
      </c>
      <c r="CP469" s="1510">
        <v>2.5000000000000001E-2</v>
      </c>
      <c r="CQ469" s="1508" t="s">
        <v>1890</v>
      </c>
      <c r="CR469" s="1508" t="s">
        <v>1890</v>
      </c>
      <c r="CS469" s="1508" t="s">
        <v>1890</v>
      </c>
      <c r="CT469" s="1508" t="s">
        <v>1890</v>
      </c>
      <c r="CU469" s="1508" t="s">
        <v>1890</v>
      </c>
      <c r="CV469" s="1508" t="s">
        <v>1890</v>
      </c>
      <c r="CW469" s="1508" t="s">
        <v>1890</v>
      </c>
      <c r="CX469" s="1508" t="s">
        <v>1890</v>
      </c>
      <c r="CY469" s="1508" t="s">
        <v>1890</v>
      </c>
      <c r="CZ469" s="1508" t="s">
        <v>1890</v>
      </c>
      <c r="DA469" s="1508" t="s">
        <v>1890</v>
      </c>
      <c r="DB469" s="1508" t="s">
        <v>1890</v>
      </c>
      <c r="DC469" s="1508" t="s">
        <v>1890</v>
      </c>
      <c r="DD469" s="1508" t="s">
        <v>1890</v>
      </c>
      <c r="DE469" s="1508" t="s">
        <v>1890</v>
      </c>
      <c r="DF469" s="1508" t="s">
        <v>1890</v>
      </c>
      <c r="DG469" s="1508" t="s">
        <v>1890</v>
      </c>
      <c r="DH469" s="1508" t="s">
        <v>1890</v>
      </c>
      <c r="DI469" s="1508" t="s">
        <v>1890</v>
      </c>
      <c r="DJ469" s="1508" t="s">
        <v>1890</v>
      </c>
      <c r="DK469" s="1508" t="s">
        <v>1890</v>
      </c>
      <c r="DL469" s="1508" t="s">
        <v>1890</v>
      </c>
      <c r="DM469" s="1508" t="s">
        <v>1890</v>
      </c>
      <c r="DN469" s="1508" t="s">
        <v>1890</v>
      </c>
      <c r="DO469" s="1508" t="s">
        <v>1890</v>
      </c>
      <c r="DP469" s="1508" t="s">
        <v>1890</v>
      </c>
      <c r="DQ469" s="1508" t="s">
        <v>1890</v>
      </c>
      <c r="DR469" s="1508" t="s">
        <v>1890</v>
      </c>
      <c r="DS469" s="1508" t="s">
        <v>1890</v>
      </c>
      <c r="DT469" s="1233" t="s">
        <v>1890</v>
      </c>
      <c r="DU469" s="1233" t="s">
        <v>1890</v>
      </c>
      <c r="DV469" s="1233" t="s">
        <v>1890</v>
      </c>
      <c r="DW469" s="1233" t="s">
        <v>1890</v>
      </c>
      <c r="DX469" s="1233" t="s">
        <v>1890</v>
      </c>
      <c r="DY469" s="1233" t="s">
        <v>1890</v>
      </c>
    </row>
    <row r="470" spans="2:129" x14ac:dyDescent="0.25">
      <c r="B470" s="1668"/>
      <c r="C470" s="1505" t="s">
        <v>2018</v>
      </c>
      <c r="D470" s="1439" t="s">
        <v>1771</v>
      </c>
      <c r="E470" s="1267" t="s">
        <v>814</v>
      </c>
      <c r="F470" s="1438" t="s">
        <v>1890</v>
      </c>
      <c r="G470" s="1438" t="s">
        <v>1890</v>
      </c>
      <c r="H470" s="1439" t="s">
        <v>84</v>
      </c>
      <c r="I470" s="1476" t="s">
        <v>1890</v>
      </c>
      <c r="J470" s="1477" t="s">
        <v>1890</v>
      </c>
      <c r="K470" s="1477" t="s">
        <v>1890</v>
      </c>
      <c r="L470" s="1477" t="s">
        <v>1890</v>
      </c>
      <c r="M470" s="1477" t="s">
        <v>1890</v>
      </c>
      <c r="N470" s="1509" t="s">
        <v>1890</v>
      </c>
      <c r="O470" s="1509">
        <v>0.96618357487922713</v>
      </c>
      <c r="P470" s="1509">
        <v>0.93351070036640305</v>
      </c>
      <c r="Q470" s="1509">
        <v>0.90194270566802237</v>
      </c>
      <c r="R470" s="1509">
        <v>0.87144222769857238</v>
      </c>
      <c r="S470" s="1509">
        <v>0.84197316685852408</v>
      </c>
      <c r="T470" s="1509">
        <v>0.81350064430775282</v>
      </c>
      <c r="U470" s="1509">
        <v>0.78599096068381924</v>
      </c>
      <c r="V470" s="1509">
        <v>0.75941155621625056</v>
      </c>
      <c r="W470" s="1509">
        <v>0.73373097218961414</v>
      </c>
      <c r="X470" s="1509">
        <v>0.70891881370977217</v>
      </c>
      <c r="Y470" s="1509">
        <v>0.68494571372924851</v>
      </c>
      <c r="Z470" s="1509">
        <v>0.66178329828912907</v>
      </c>
      <c r="AA470" s="1509">
        <v>0.63940415293635666</v>
      </c>
      <c r="AB470" s="1509">
        <v>0.61778179027667313</v>
      </c>
      <c r="AC470" s="1509">
        <v>0.59689061862480497</v>
      </c>
      <c r="AD470" s="1509">
        <v>0.57670591171478747</v>
      </c>
      <c r="AE470" s="1509">
        <v>0.55720377943457733</v>
      </c>
      <c r="AF470" s="1509">
        <v>0.53836113955031628</v>
      </c>
      <c r="AG470" s="1509">
        <v>0.520155690386779</v>
      </c>
      <c r="AH470" s="1509">
        <v>0.50256588443167061</v>
      </c>
      <c r="AI470" s="1509">
        <v>0.48557090283253201</v>
      </c>
      <c r="AJ470" s="1509">
        <v>0.46915063075606961</v>
      </c>
      <c r="AK470" s="1509">
        <v>0.45328563358074364</v>
      </c>
      <c r="AL470" s="1509">
        <v>0.43795713389443836</v>
      </c>
      <c r="AM470" s="1509">
        <v>0.42314698926998878</v>
      </c>
      <c r="AN470" s="1509">
        <v>0.40883767079225974</v>
      </c>
      <c r="AO470" s="1509">
        <v>0.39501224231136212</v>
      </c>
      <c r="AP470" s="1509">
        <v>0.38165434039745133</v>
      </c>
      <c r="AQ470" s="1509">
        <v>0.36874815497338298</v>
      </c>
      <c r="AR470" s="1509">
        <v>0.35627841060230242</v>
      </c>
      <c r="AS470" s="1509">
        <v>0.3459013695167984</v>
      </c>
      <c r="AT470" s="1509">
        <v>0.33582657234640623</v>
      </c>
      <c r="AU470" s="1509">
        <v>0.32604521587029728</v>
      </c>
      <c r="AV470" s="1509">
        <v>0.31654875327213333</v>
      </c>
      <c r="AW470" s="1509">
        <v>0.30732888667197411</v>
      </c>
      <c r="AX470" s="1509">
        <v>0.29837755987570302</v>
      </c>
      <c r="AY470" s="1509">
        <v>0.28968695133563405</v>
      </c>
      <c r="AZ470" s="1509">
        <v>0.28124946731614947</v>
      </c>
      <c r="BA470" s="1509">
        <v>0.27305773525839755</v>
      </c>
      <c r="BB470" s="1509">
        <v>0.26510459733825009</v>
      </c>
      <c r="BC470" s="1509">
        <v>0.25738310421189325</v>
      </c>
      <c r="BD470" s="1509">
        <v>0.24988650894358566</v>
      </c>
      <c r="BE470" s="1509">
        <v>0.24260826111027742</v>
      </c>
      <c r="BF470" s="1509">
        <v>0.23554200107793916</v>
      </c>
      <c r="BG470" s="1509">
        <v>0.22868155444460117</v>
      </c>
      <c r="BH470" s="1509">
        <v>0.22202092664524387</v>
      </c>
      <c r="BI470" s="1509">
        <v>0.215554297713829</v>
      </c>
      <c r="BJ470" s="1509">
        <v>0.20927601719789227</v>
      </c>
      <c r="BK470" s="1509">
        <v>0.20318059922125464</v>
      </c>
      <c r="BL470" s="1509">
        <v>0.19726271769053846</v>
      </c>
      <c r="BM470" s="1509">
        <v>0.19151720164129948</v>
      </c>
      <c r="BN470" s="1509">
        <v>0.18593903071970824</v>
      </c>
      <c r="BO470" s="1509">
        <v>0.18052333079583327</v>
      </c>
      <c r="BP470" s="1509">
        <v>0.17526536970469248</v>
      </c>
      <c r="BQ470" s="1509">
        <v>0.17016055311135189</v>
      </c>
      <c r="BR470" s="1509">
        <v>0.16520442049645817</v>
      </c>
      <c r="BS470" s="1509">
        <v>0.16039264125869726</v>
      </c>
      <c r="BT470" s="1509">
        <v>0.15572101093077401</v>
      </c>
      <c r="BU470" s="1509">
        <v>0.15118544750560586</v>
      </c>
      <c r="BV470" s="1509">
        <v>0.14678198786952024</v>
      </c>
      <c r="BW470" s="1509">
        <v>0.14250678433934003</v>
      </c>
      <c r="BX470" s="1509">
        <v>0.13835610130033013</v>
      </c>
      <c r="BY470" s="1509">
        <v>0.13432631194206807</v>
      </c>
      <c r="BZ470" s="1509">
        <v>0.13041389508938647</v>
      </c>
      <c r="CA470" s="1509">
        <v>0.12661543212561796</v>
      </c>
      <c r="CB470" s="1509">
        <v>0.12292760400545433</v>
      </c>
      <c r="CC470" s="1509">
        <v>0.11934718835481004</v>
      </c>
      <c r="CD470" s="1509">
        <v>0.11587105665515537</v>
      </c>
      <c r="CE470" s="1509">
        <v>0.11249617150985959</v>
      </c>
      <c r="CF470" s="1509">
        <v>0.10921958399015494</v>
      </c>
      <c r="CG470" s="1509">
        <v>0.10603843105840287</v>
      </c>
      <c r="CH470" s="1509">
        <v>0.10294993306641054</v>
      </c>
      <c r="CI470" s="1509">
        <v>9.9951391326612168E-2</v>
      </c>
      <c r="CJ470" s="1509">
        <v>9.7040185753992411E-2</v>
      </c>
      <c r="CK470" s="1509">
        <v>9.4213772576691654E-2</v>
      </c>
      <c r="CL470" s="1509">
        <v>9.1915875684577236E-2</v>
      </c>
      <c r="CM470" s="1509">
        <v>8.9674025058124135E-2</v>
      </c>
      <c r="CN470" s="1509">
        <v>8.7486853715243049E-2</v>
      </c>
      <c r="CO470" s="1509">
        <v>8.5353028014871282E-2</v>
      </c>
      <c r="CP470" s="1510">
        <v>8.3271246843776875E-2</v>
      </c>
      <c r="CQ470" s="1508" t="s">
        <v>1890</v>
      </c>
      <c r="CR470" s="1508" t="s">
        <v>1890</v>
      </c>
      <c r="CS470" s="1508" t="s">
        <v>1890</v>
      </c>
      <c r="CT470" s="1508" t="s">
        <v>1890</v>
      </c>
      <c r="CU470" s="1508" t="s">
        <v>1890</v>
      </c>
      <c r="CV470" s="1508" t="s">
        <v>1890</v>
      </c>
      <c r="CW470" s="1508" t="s">
        <v>1890</v>
      </c>
      <c r="CX470" s="1508" t="s">
        <v>1890</v>
      </c>
      <c r="CY470" s="1508" t="s">
        <v>1890</v>
      </c>
      <c r="CZ470" s="1508" t="s">
        <v>1890</v>
      </c>
      <c r="DA470" s="1508" t="s">
        <v>1890</v>
      </c>
      <c r="DB470" s="1508" t="s">
        <v>1890</v>
      </c>
      <c r="DC470" s="1508" t="s">
        <v>1890</v>
      </c>
      <c r="DD470" s="1508" t="s">
        <v>1890</v>
      </c>
      <c r="DE470" s="1508" t="s">
        <v>1890</v>
      </c>
      <c r="DF470" s="1508" t="s">
        <v>1890</v>
      </c>
      <c r="DG470" s="1508" t="s">
        <v>1890</v>
      </c>
      <c r="DH470" s="1508" t="s">
        <v>1890</v>
      </c>
      <c r="DI470" s="1508" t="s">
        <v>1890</v>
      </c>
      <c r="DJ470" s="1508" t="s">
        <v>1890</v>
      </c>
      <c r="DK470" s="1508" t="s">
        <v>1890</v>
      </c>
      <c r="DL470" s="1508" t="s">
        <v>1890</v>
      </c>
      <c r="DM470" s="1508" t="s">
        <v>1890</v>
      </c>
      <c r="DN470" s="1508" t="s">
        <v>1890</v>
      </c>
      <c r="DO470" s="1508" t="s">
        <v>1890</v>
      </c>
      <c r="DP470" s="1508" t="s">
        <v>1890</v>
      </c>
      <c r="DQ470" s="1508" t="s">
        <v>1890</v>
      </c>
      <c r="DR470" s="1508" t="s">
        <v>1890</v>
      </c>
      <c r="DS470" s="1508" t="s">
        <v>1890</v>
      </c>
      <c r="DT470" s="1233" t="s">
        <v>1890</v>
      </c>
      <c r="DU470" s="1233" t="s">
        <v>1890</v>
      </c>
      <c r="DV470" s="1233" t="s">
        <v>1890</v>
      </c>
      <c r="DW470" s="1233" t="s">
        <v>1890</v>
      </c>
      <c r="DX470" s="1233" t="s">
        <v>1890</v>
      </c>
      <c r="DY470" s="1233" t="s">
        <v>1890</v>
      </c>
    </row>
    <row r="471" spans="2:129" x14ac:dyDescent="0.25">
      <c r="B471" s="1668"/>
      <c r="C471" s="1505" t="s">
        <v>2018</v>
      </c>
      <c r="D471" s="1439" t="s">
        <v>1771</v>
      </c>
      <c r="E471" s="1267" t="s">
        <v>815</v>
      </c>
      <c r="F471" s="1438" t="s">
        <v>816</v>
      </c>
      <c r="G471" s="1438" t="s">
        <v>1890</v>
      </c>
      <c r="H471" s="1439" t="s">
        <v>817</v>
      </c>
      <c r="I471" s="1476" t="s">
        <v>1890</v>
      </c>
      <c r="J471" s="1477" t="s">
        <v>1890</v>
      </c>
      <c r="K471" s="1477" t="s">
        <v>1890</v>
      </c>
      <c r="L471" s="1477" t="s">
        <v>1890</v>
      </c>
      <c r="M471" s="1477" t="s">
        <v>1890</v>
      </c>
      <c r="N471" s="1509" t="s">
        <v>1890</v>
      </c>
      <c r="O471" s="1509">
        <v>0.62282819999999994</v>
      </c>
      <c r="P471" s="1509">
        <v>0.62282819999999994</v>
      </c>
      <c r="Q471" s="1509">
        <v>0.62282819999999994</v>
      </c>
      <c r="R471" s="1509">
        <v>0.62282819999999994</v>
      </c>
      <c r="S471" s="1509">
        <v>0.62282819999999994</v>
      </c>
      <c r="T471" s="1509" t="s">
        <v>1890</v>
      </c>
      <c r="U471" s="1509" t="s">
        <v>1890</v>
      </c>
      <c r="V471" s="1509" t="s">
        <v>1890</v>
      </c>
      <c r="W471" s="1509" t="s">
        <v>1890</v>
      </c>
      <c r="X471" s="1509" t="s">
        <v>1890</v>
      </c>
      <c r="Y471" s="1509" t="s">
        <v>1890</v>
      </c>
      <c r="Z471" s="1509" t="s">
        <v>1890</v>
      </c>
      <c r="AA471" s="1509" t="s">
        <v>1890</v>
      </c>
      <c r="AB471" s="1509" t="s">
        <v>1890</v>
      </c>
      <c r="AC471" s="1509" t="s">
        <v>1890</v>
      </c>
      <c r="AD471" s="1509" t="s">
        <v>1890</v>
      </c>
      <c r="AE471" s="1509" t="s">
        <v>1890</v>
      </c>
      <c r="AF471" s="1509" t="s">
        <v>1890</v>
      </c>
      <c r="AG471" s="1509" t="s">
        <v>1890</v>
      </c>
      <c r="AH471" s="1509" t="s">
        <v>1890</v>
      </c>
      <c r="AI471" s="1509" t="s">
        <v>1890</v>
      </c>
      <c r="AJ471" s="1509" t="s">
        <v>1890</v>
      </c>
      <c r="AK471" s="1509" t="s">
        <v>1890</v>
      </c>
      <c r="AL471" s="1509" t="s">
        <v>1890</v>
      </c>
      <c r="AM471" s="1509" t="s">
        <v>1890</v>
      </c>
      <c r="AN471" s="1509" t="s">
        <v>1890</v>
      </c>
      <c r="AO471" s="1509" t="s">
        <v>1890</v>
      </c>
      <c r="AP471" s="1509" t="s">
        <v>1890</v>
      </c>
      <c r="AQ471" s="1509" t="s">
        <v>1890</v>
      </c>
      <c r="AR471" s="1509" t="s">
        <v>1890</v>
      </c>
      <c r="AS471" s="1509" t="s">
        <v>1890</v>
      </c>
      <c r="AT471" s="1509" t="s">
        <v>1890</v>
      </c>
      <c r="AU471" s="1509" t="s">
        <v>1890</v>
      </c>
      <c r="AV471" s="1509" t="s">
        <v>1890</v>
      </c>
      <c r="AW471" s="1509" t="s">
        <v>1890</v>
      </c>
      <c r="AX471" s="1509" t="s">
        <v>1890</v>
      </c>
      <c r="AY471" s="1509" t="s">
        <v>1890</v>
      </c>
      <c r="AZ471" s="1509" t="s">
        <v>1890</v>
      </c>
      <c r="BA471" s="1509" t="s">
        <v>1890</v>
      </c>
      <c r="BB471" s="1509" t="s">
        <v>1890</v>
      </c>
      <c r="BC471" s="1509" t="s">
        <v>1890</v>
      </c>
      <c r="BD471" s="1509" t="s">
        <v>1890</v>
      </c>
      <c r="BE471" s="1509" t="s">
        <v>1890</v>
      </c>
      <c r="BF471" s="1509" t="s">
        <v>1890</v>
      </c>
      <c r="BG471" s="1509" t="s">
        <v>1890</v>
      </c>
      <c r="BH471" s="1509" t="s">
        <v>1890</v>
      </c>
      <c r="BI471" s="1509" t="s">
        <v>1890</v>
      </c>
      <c r="BJ471" s="1509" t="s">
        <v>1890</v>
      </c>
      <c r="BK471" s="1509" t="s">
        <v>1890</v>
      </c>
      <c r="BL471" s="1509" t="s">
        <v>1890</v>
      </c>
      <c r="BM471" s="1509" t="s">
        <v>1890</v>
      </c>
      <c r="BN471" s="1509" t="s">
        <v>1890</v>
      </c>
      <c r="BO471" s="1509" t="s">
        <v>1890</v>
      </c>
      <c r="BP471" s="1509" t="s">
        <v>1890</v>
      </c>
      <c r="BQ471" s="1509" t="s">
        <v>1890</v>
      </c>
      <c r="BR471" s="1509" t="s">
        <v>1890</v>
      </c>
      <c r="BS471" s="1509" t="s">
        <v>1890</v>
      </c>
      <c r="BT471" s="1509" t="s">
        <v>1890</v>
      </c>
      <c r="BU471" s="1509" t="s">
        <v>1890</v>
      </c>
      <c r="BV471" s="1509" t="s">
        <v>1890</v>
      </c>
      <c r="BW471" s="1509" t="s">
        <v>1890</v>
      </c>
      <c r="BX471" s="1509" t="s">
        <v>1890</v>
      </c>
      <c r="BY471" s="1509" t="s">
        <v>1890</v>
      </c>
      <c r="BZ471" s="1509" t="s">
        <v>1890</v>
      </c>
      <c r="CA471" s="1509" t="s">
        <v>1890</v>
      </c>
      <c r="CB471" s="1509" t="s">
        <v>1890</v>
      </c>
      <c r="CC471" s="1509" t="s">
        <v>1890</v>
      </c>
      <c r="CD471" s="1509" t="s">
        <v>1890</v>
      </c>
      <c r="CE471" s="1509" t="s">
        <v>1890</v>
      </c>
      <c r="CF471" s="1509" t="s">
        <v>1890</v>
      </c>
      <c r="CG471" s="1509" t="s">
        <v>1890</v>
      </c>
      <c r="CH471" s="1509" t="s">
        <v>1890</v>
      </c>
      <c r="CI471" s="1509" t="s">
        <v>1890</v>
      </c>
      <c r="CJ471" s="1509" t="s">
        <v>1890</v>
      </c>
      <c r="CK471" s="1509" t="s">
        <v>1890</v>
      </c>
      <c r="CL471" s="1509" t="s">
        <v>1890</v>
      </c>
      <c r="CM471" s="1509" t="s">
        <v>1890</v>
      </c>
      <c r="CN471" s="1509" t="s">
        <v>1890</v>
      </c>
      <c r="CO471" s="1509" t="s">
        <v>1890</v>
      </c>
      <c r="CP471" s="1510" t="s">
        <v>1890</v>
      </c>
      <c r="CQ471" s="1508" t="s">
        <v>1890</v>
      </c>
      <c r="CR471" s="1508" t="s">
        <v>1890</v>
      </c>
      <c r="CS471" s="1508" t="s">
        <v>1890</v>
      </c>
      <c r="CT471" s="1508" t="s">
        <v>1890</v>
      </c>
      <c r="CU471" s="1508" t="s">
        <v>1890</v>
      </c>
      <c r="CV471" s="1508" t="s">
        <v>1890</v>
      </c>
      <c r="CW471" s="1508" t="s">
        <v>1890</v>
      </c>
      <c r="CX471" s="1508" t="s">
        <v>1890</v>
      </c>
      <c r="CY471" s="1508" t="s">
        <v>1890</v>
      </c>
      <c r="CZ471" s="1508" t="s">
        <v>1890</v>
      </c>
      <c r="DA471" s="1508" t="s">
        <v>1890</v>
      </c>
      <c r="DB471" s="1508" t="s">
        <v>1890</v>
      </c>
      <c r="DC471" s="1508" t="s">
        <v>1890</v>
      </c>
      <c r="DD471" s="1508" t="s">
        <v>1890</v>
      </c>
      <c r="DE471" s="1508" t="s">
        <v>1890</v>
      </c>
      <c r="DF471" s="1508" t="s">
        <v>1890</v>
      </c>
      <c r="DG471" s="1508" t="s">
        <v>1890</v>
      </c>
      <c r="DH471" s="1508" t="s">
        <v>1890</v>
      </c>
      <c r="DI471" s="1508" t="s">
        <v>1890</v>
      </c>
      <c r="DJ471" s="1508" t="s">
        <v>1890</v>
      </c>
      <c r="DK471" s="1508" t="s">
        <v>1890</v>
      </c>
      <c r="DL471" s="1508" t="s">
        <v>1890</v>
      </c>
      <c r="DM471" s="1508" t="s">
        <v>1890</v>
      </c>
      <c r="DN471" s="1508" t="s">
        <v>1890</v>
      </c>
      <c r="DO471" s="1508" t="s">
        <v>1890</v>
      </c>
      <c r="DP471" s="1508" t="s">
        <v>1890</v>
      </c>
      <c r="DQ471" s="1508" t="s">
        <v>1890</v>
      </c>
      <c r="DR471" s="1508" t="s">
        <v>1890</v>
      </c>
      <c r="DS471" s="1508" t="s">
        <v>1890</v>
      </c>
      <c r="DT471" s="1233" t="s">
        <v>1890</v>
      </c>
      <c r="DU471" s="1233" t="s">
        <v>1890</v>
      </c>
      <c r="DV471" s="1233" t="s">
        <v>1890</v>
      </c>
      <c r="DW471" s="1233" t="s">
        <v>1890</v>
      </c>
      <c r="DX471" s="1233" t="s">
        <v>1890</v>
      </c>
      <c r="DY471" s="1233" t="s">
        <v>1890</v>
      </c>
    </row>
    <row r="472" spans="2:129" x14ac:dyDescent="0.25">
      <c r="B472" s="1668"/>
      <c r="C472" s="1505" t="s">
        <v>2018</v>
      </c>
      <c r="D472" s="1439" t="s">
        <v>1771</v>
      </c>
      <c r="E472" s="1267" t="s">
        <v>815</v>
      </c>
      <c r="F472" s="1438" t="s">
        <v>818</v>
      </c>
      <c r="G472" s="1438" t="s">
        <v>1890</v>
      </c>
      <c r="H472" s="1439" t="s">
        <v>817</v>
      </c>
      <c r="I472" s="1476" t="s">
        <v>1890</v>
      </c>
      <c r="J472" s="1477" t="s">
        <v>1890</v>
      </c>
      <c r="K472" s="1477" t="s">
        <v>1890</v>
      </c>
      <c r="L472" s="1477" t="s">
        <v>1890</v>
      </c>
      <c r="M472" s="1477" t="s">
        <v>1890</v>
      </c>
      <c r="N472" s="1509" t="s">
        <v>1890</v>
      </c>
      <c r="O472" s="1509">
        <v>0.98697864997200002</v>
      </c>
      <c r="P472" s="1509">
        <v>0.98697864997200002</v>
      </c>
      <c r="Q472" s="1509">
        <v>0.98697864997200002</v>
      </c>
      <c r="R472" s="1509">
        <v>0.98697864997200002</v>
      </c>
      <c r="S472" s="1509">
        <v>0.98697864997200002</v>
      </c>
      <c r="T472" s="1509" t="s">
        <v>1890</v>
      </c>
      <c r="U472" s="1509" t="s">
        <v>1890</v>
      </c>
      <c r="V472" s="1509" t="s">
        <v>1890</v>
      </c>
      <c r="W472" s="1509" t="s">
        <v>1890</v>
      </c>
      <c r="X472" s="1509" t="s">
        <v>1890</v>
      </c>
      <c r="Y472" s="1509" t="s">
        <v>1890</v>
      </c>
      <c r="Z472" s="1509" t="s">
        <v>1890</v>
      </c>
      <c r="AA472" s="1509" t="s">
        <v>1890</v>
      </c>
      <c r="AB472" s="1509" t="s">
        <v>1890</v>
      </c>
      <c r="AC472" s="1509">
        <v>4.5407999999999997E-2</v>
      </c>
      <c r="AD472" s="1509" t="s">
        <v>1890</v>
      </c>
      <c r="AE472" s="1509" t="s">
        <v>1890</v>
      </c>
      <c r="AF472" s="1509" t="s">
        <v>1890</v>
      </c>
      <c r="AG472" s="1509" t="s">
        <v>1890</v>
      </c>
      <c r="AH472" s="1509" t="s">
        <v>1890</v>
      </c>
      <c r="AI472" s="1509" t="s">
        <v>1890</v>
      </c>
      <c r="AJ472" s="1509" t="s">
        <v>1890</v>
      </c>
      <c r="AK472" s="1509" t="s">
        <v>1890</v>
      </c>
      <c r="AL472" s="1509" t="s">
        <v>1890</v>
      </c>
      <c r="AM472" s="1509">
        <v>0.27909767159999999</v>
      </c>
      <c r="AN472" s="1509" t="s">
        <v>1890</v>
      </c>
      <c r="AO472" s="1509" t="s">
        <v>1890</v>
      </c>
      <c r="AP472" s="1509" t="s">
        <v>1890</v>
      </c>
      <c r="AQ472" s="1509" t="s">
        <v>1890</v>
      </c>
      <c r="AR472" s="1509">
        <v>0.43859999999999999</v>
      </c>
      <c r="AS472" s="1509" t="s">
        <v>1890</v>
      </c>
      <c r="AT472" s="1509" t="s">
        <v>1890</v>
      </c>
      <c r="AU472" s="1509" t="s">
        <v>1890</v>
      </c>
      <c r="AV472" s="1509" t="s">
        <v>1890</v>
      </c>
      <c r="AW472" s="1509">
        <v>4.5407999999999997E-2</v>
      </c>
      <c r="AX472" s="1509" t="s">
        <v>1890</v>
      </c>
      <c r="AY472" s="1509" t="s">
        <v>1890</v>
      </c>
      <c r="AZ472" s="1509" t="s">
        <v>1890</v>
      </c>
      <c r="BA472" s="1509" t="s">
        <v>1890</v>
      </c>
      <c r="BB472" s="1509" t="s">
        <v>1890</v>
      </c>
      <c r="BC472" s="1509" t="s">
        <v>1890</v>
      </c>
      <c r="BD472" s="1509" t="s">
        <v>1890</v>
      </c>
      <c r="BE472" s="1509" t="s">
        <v>1890</v>
      </c>
      <c r="BF472" s="1509" t="s">
        <v>1890</v>
      </c>
      <c r="BG472" s="1509">
        <v>0.27909767159999999</v>
      </c>
      <c r="BH472" s="1509" t="s">
        <v>1890</v>
      </c>
      <c r="BI472" s="1509" t="s">
        <v>1890</v>
      </c>
      <c r="BJ472" s="1509" t="s">
        <v>1890</v>
      </c>
      <c r="BK472" s="1509" t="s">
        <v>1890</v>
      </c>
      <c r="BL472" s="1509" t="s">
        <v>1890</v>
      </c>
      <c r="BM472" s="1509" t="s">
        <v>1890</v>
      </c>
      <c r="BN472" s="1509" t="s">
        <v>1890</v>
      </c>
      <c r="BO472" s="1509" t="s">
        <v>1890</v>
      </c>
      <c r="BP472" s="1509" t="s">
        <v>1890</v>
      </c>
      <c r="BQ472" s="1509">
        <v>0.48400799999999999</v>
      </c>
      <c r="BR472" s="1509" t="s">
        <v>1890</v>
      </c>
      <c r="BS472" s="1509" t="s">
        <v>1890</v>
      </c>
      <c r="BT472" s="1509" t="s">
        <v>1890</v>
      </c>
      <c r="BU472" s="1509" t="s">
        <v>1890</v>
      </c>
      <c r="BV472" s="1509" t="s">
        <v>1890</v>
      </c>
      <c r="BW472" s="1509" t="s">
        <v>1890</v>
      </c>
      <c r="BX472" s="1509" t="s">
        <v>1890</v>
      </c>
      <c r="BY472" s="1509" t="s">
        <v>1890</v>
      </c>
      <c r="BZ472" s="1509" t="s">
        <v>1890</v>
      </c>
      <c r="CA472" s="1509">
        <v>1.95169213166</v>
      </c>
      <c r="CB472" s="1509" t="s">
        <v>1890</v>
      </c>
      <c r="CC472" s="1509" t="s">
        <v>1890</v>
      </c>
      <c r="CD472" s="1509" t="s">
        <v>1890</v>
      </c>
      <c r="CE472" s="1509" t="s">
        <v>1890</v>
      </c>
      <c r="CF472" s="1509" t="s">
        <v>1890</v>
      </c>
      <c r="CG472" s="1509" t="s">
        <v>1890</v>
      </c>
      <c r="CH472" s="1509" t="s">
        <v>1890</v>
      </c>
      <c r="CI472" s="1509" t="s">
        <v>1890</v>
      </c>
      <c r="CJ472" s="1509" t="s">
        <v>1890</v>
      </c>
      <c r="CK472" s="1509">
        <v>4.5407999999999997E-2</v>
      </c>
      <c r="CL472" s="1509" t="s">
        <v>1890</v>
      </c>
      <c r="CM472" s="1509" t="s">
        <v>1890</v>
      </c>
      <c r="CN472" s="1509" t="s">
        <v>1890</v>
      </c>
      <c r="CO472" s="1509" t="s">
        <v>1890</v>
      </c>
      <c r="CP472" s="1510">
        <v>0.43859999999999999</v>
      </c>
      <c r="CQ472" s="1508" t="s">
        <v>1890</v>
      </c>
      <c r="CR472" s="1508" t="s">
        <v>1890</v>
      </c>
      <c r="CS472" s="1508" t="s">
        <v>1890</v>
      </c>
      <c r="CT472" s="1508" t="s">
        <v>1890</v>
      </c>
      <c r="CU472" s="1508" t="s">
        <v>1890</v>
      </c>
      <c r="CV472" s="1508" t="s">
        <v>1890</v>
      </c>
      <c r="CW472" s="1508" t="s">
        <v>1890</v>
      </c>
      <c r="CX472" s="1508" t="s">
        <v>1890</v>
      </c>
      <c r="CY472" s="1508" t="s">
        <v>1890</v>
      </c>
      <c r="CZ472" s="1508" t="s">
        <v>1890</v>
      </c>
      <c r="DA472" s="1508" t="s">
        <v>1890</v>
      </c>
      <c r="DB472" s="1508" t="s">
        <v>1890</v>
      </c>
      <c r="DC472" s="1508" t="s">
        <v>1890</v>
      </c>
      <c r="DD472" s="1508" t="s">
        <v>1890</v>
      </c>
      <c r="DE472" s="1508" t="s">
        <v>1890</v>
      </c>
      <c r="DF472" s="1508" t="s">
        <v>1890</v>
      </c>
      <c r="DG472" s="1508" t="s">
        <v>1890</v>
      </c>
      <c r="DH472" s="1508" t="s">
        <v>1890</v>
      </c>
      <c r="DI472" s="1508" t="s">
        <v>1890</v>
      </c>
      <c r="DJ472" s="1508" t="s">
        <v>1890</v>
      </c>
      <c r="DK472" s="1508" t="s">
        <v>1890</v>
      </c>
      <c r="DL472" s="1508" t="s">
        <v>1890</v>
      </c>
      <c r="DM472" s="1508" t="s">
        <v>1890</v>
      </c>
      <c r="DN472" s="1508" t="s">
        <v>1890</v>
      </c>
      <c r="DO472" s="1508" t="s">
        <v>1890</v>
      </c>
      <c r="DP472" s="1508" t="s">
        <v>1890</v>
      </c>
      <c r="DQ472" s="1508" t="s">
        <v>1890</v>
      </c>
      <c r="DR472" s="1508" t="s">
        <v>1890</v>
      </c>
      <c r="DS472" s="1508" t="s">
        <v>1890</v>
      </c>
      <c r="DT472" s="1233" t="s">
        <v>1890</v>
      </c>
      <c r="DU472" s="1233" t="s">
        <v>1890</v>
      </c>
      <c r="DV472" s="1233" t="s">
        <v>1890</v>
      </c>
      <c r="DW472" s="1233" t="s">
        <v>1890</v>
      </c>
      <c r="DX472" s="1233" t="s">
        <v>1890</v>
      </c>
      <c r="DY472" s="1233" t="s">
        <v>1890</v>
      </c>
    </row>
    <row r="473" spans="2:129" ht="14.4" thickBot="1" x14ac:dyDescent="0.3">
      <c r="B473" s="1668"/>
      <c r="C473" s="1505" t="s">
        <v>2018</v>
      </c>
      <c r="D473" s="1439" t="s">
        <v>1771</v>
      </c>
      <c r="E473" s="1267" t="s">
        <v>819</v>
      </c>
      <c r="F473" s="1438" t="s">
        <v>1890</v>
      </c>
      <c r="G473" s="1438" t="s">
        <v>1890</v>
      </c>
      <c r="H473" s="1439" t="s">
        <v>84</v>
      </c>
      <c r="I473" s="1476" t="s">
        <v>1890</v>
      </c>
      <c r="J473" s="1477" t="s">
        <v>1890</v>
      </c>
      <c r="K473" s="1477" t="s">
        <v>1890</v>
      </c>
      <c r="L473" s="1477" t="s">
        <v>1890</v>
      </c>
      <c r="M473" s="1477" t="s">
        <v>1890</v>
      </c>
      <c r="N473" s="1509" t="s">
        <v>1890</v>
      </c>
      <c r="O473" s="1509">
        <v>6.6215133743023763E-2</v>
      </c>
      <c r="P473" s="1509">
        <v>0.19192792389282254</v>
      </c>
      <c r="Q473" s="1509">
        <v>0.30906267937652582</v>
      </c>
      <c r="R473" s="1509">
        <v>0.41805579819046979</v>
      </c>
      <c r="S473" s="1509">
        <v>0.51932397290741583</v>
      </c>
      <c r="T473" s="1509">
        <v>1.8503090727634968</v>
      </c>
      <c r="U473" s="1509">
        <v>1.7795999355663044</v>
      </c>
      <c r="V473" s="1509">
        <v>1.7115571367908258</v>
      </c>
      <c r="W473" s="1509">
        <v>1.6460812038467227</v>
      </c>
      <c r="X473" s="1509">
        <v>1.5830763426655368</v>
      </c>
      <c r="Y473" s="1509">
        <v>1.5224503026637157</v>
      </c>
      <c r="Z473" s="1509">
        <v>1.464114246631991</v>
      </c>
      <c r="AA473" s="1509">
        <v>1.4079826253723591</v>
      </c>
      <c r="AB473" s="1509">
        <v>1.353973056910353</v>
      </c>
      <c r="AC473" s="1509">
        <v>1.3033855374288899</v>
      </c>
      <c r="AD473" s="1509">
        <v>1.2546710593642316</v>
      </c>
      <c r="AE473" s="1509">
        <v>1.2064731761699941</v>
      </c>
      <c r="AF473" s="1509">
        <v>1.1601002733390799</v>
      </c>
      <c r="AG473" s="1509">
        <v>1.1154840389665117</v>
      </c>
      <c r="AH473" s="1509">
        <v>1.0725586943187466</v>
      </c>
      <c r="AI473" s="1509">
        <v>1.0312609006261932</v>
      </c>
      <c r="AJ473" s="1509">
        <v>0.99152966928280528</v>
      </c>
      <c r="AK473" s="1509">
        <v>0.95330627532891221</v>
      </c>
      <c r="AL473" s="1509">
        <v>0.9165341740979186</v>
      </c>
      <c r="AM473" s="1509">
        <v>0.88716910365947033</v>
      </c>
      <c r="AN473" s="1509">
        <v>0.85874197342032266</v>
      </c>
      <c r="AO473" s="1509">
        <v>0.82561235834951685</v>
      </c>
      <c r="AP473" s="1509">
        <v>0.79374137866757877</v>
      </c>
      <c r="AQ473" s="1509">
        <v>0.76308179466719983</v>
      </c>
      <c r="AR473" s="1509">
        <v>0.744328216915498</v>
      </c>
      <c r="AS473" s="1509">
        <v>0.72949450246037328</v>
      </c>
      <c r="AT473" s="1509">
        <v>0.70476987795384138</v>
      </c>
      <c r="AU473" s="1509">
        <v>0.68086666615566005</v>
      </c>
      <c r="AV473" s="1509">
        <v>0.65775799257877143</v>
      </c>
      <c r="AW473" s="1509">
        <v>0.63612804371599752</v>
      </c>
      <c r="AX473" s="1509">
        <v>0.61520009188065183</v>
      </c>
      <c r="AY473" s="1509">
        <v>0.59428216914707521</v>
      </c>
      <c r="AZ473" s="1509">
        <v>0.57406086960347158</v>
      </c>
      <c r="BA473" s="1509">
        <v>0.554513358691749</v>
      </c>
      <c r="BB473" s="1509">
        <v>0.53561754105149517</v>
      </c>
      <c r="BC473" s="1509">
        <v>0.51735203683130448</v>
      </c>
      <c r="BD473" s="1509">
        <v>0.49969615875293827</v>
      </c>
      <c r="BE473" s="1509">
        <v>0.48262988990456079</v>
      </c>
      <c r="BF473" s="1509">
        <v>0.46613386224003822</v>
      </c>
      <c r="BG473" s="1509">
        <v>0.45343742204899384</v>
      </c>
      <c r="BH473" s="1509">
        <v>0.44108514203118959</v>
      </c>
      <c r="BI473" s="1509">
        <v>0.4260061120258975</v>
      </c>
      <c r="BJ473" s="1509">
        <v>0.41143128357258851</v>
      </c>
      <c r="BK473" s="1509">
        <v>0.39734407779586661</v>
      </c>
      <c r="BL473" s="1509">
        <v>0.38372845384757909</v>
      </c>
      <c r="BM473" s="1509">
        <v>0.37056889162988627</v>
      </c>
      <c r="BN473" s="1509">
        <v>0.35785037506832562</v>
      </c>
      <c r="BO473" s="1509">
        <v>0.34555837591748939</v>
      </c>
      <c r="BP473" s="1509">
        <v>0.3336788380824795</v>
      </c>
      <c r="BQ473" s="1509">
        <v>0.32772090771316525</v>
      </c>
      <c r="BR473" s="1509">
        <v>0.3218269693718927</v>
      </c>
      <c r="BS473" s="1509">
        <v>0.3107926325945905</v>
      </c>
      <c r="BT473" s="1509">
        <v>0.30012805521063585</v>
      </c>
      <c r="BU473" s="1509">
        <v>0.28982105866652796</v>
      </c>
      <c r="BV473" s="1509">
        <v>0.27985986015874409</v>
      </c>
      <c r="BW473" s="1509">
        <v>0.27023305991185309</v>
      </c>
      <c r="BX473" s="1509">
        <v>0.26092962886197879</v>
      </c>
      <c r="BY473" s="1509">
        <v>0.25193889673279585</v>
      </c>
      <c r="BZ473" s="1509">
        <v>0.24325054049163988</v>
      </c>
      <c r="CA473" s="1509">
        <v>0.25093091853704536</v>
      </c>
      <c r="CB473" s="1509">
        <v>0.25795753765168583</v>
      </c>
      <c r="CC473" s="1509">
        <v>0.24920846796313117</v>
      </c>
      <c r="CD473" s="1509">
        <v>0.24075021807179228</v>
      </c>
      <c r="CE473" s="1509">
        <v>0.23257326917217544</v>
      </c>
      <c r="CF473" s="1509">
        <v>0.22466841023931478</v>
      </c>
      <c r="CG473" s="1509">
        <v>0.21702672817495816</v>
      </c>
      <c r="CH473" s="1509">
        <v>0.2096395982666594</v>
      </c>
      <c r="CI473" s="1509">
        <v>0.20249867494991064</v>
      </c>
      <c r="CJ473" s="1509">
        <v>0.19559588286375393</v>
      </c>
      <c r="CK473" s="1509">
        <v>0.18914112250151352</v>
      </c>
      <c r="CL473" s="1509">
        <v>0.18378861424519433</v>
      </c>
      <c r="CM473" s="1509">
        <v>0.17837746331015863</v>
      </c>
      <c r="CN473" s="1509">
        <v>0.17312093805176046</v>
      </c>
      <c r="CO473" s="1509">
        <v>0.16801471476116631</v>
      </c>
      <c r="CP473" s="1510">
        <v>0.16556481954632038</v>
      </c>
      <c r="CQ473" s="1508" t="s">
        <v>1890</v>
      </c>
      <c r="CR473" s="1508" t="s">
        <v>1890</v>
      </c>
      <c r="CS473" s="1508" t="s">
        <v>1890</v>
      </c>
      <c r="CT473" s="1508" t="s">
        <v>1890</v>
      </c>
      <c r="CU473" s="1508" t="s">
        <v>1890</v>
      </c>
      <c r="CV473" s="1508" t="s">
        <v>1890</v>
      </c>
      <c r="CW473" s="1508" t="s">
        <v>1890</v>
      </c>
      <c r="CX473" s="1508" t="s">
        <v>1890</v>
      </c>
      <c r="CY473" s="1508" t="s">
        <v>1890</v>
      </c>
      <c r="CZ473" s="1508" t="s">
        <v>1890</v>
      </c>
      <c r="DA473" s="1508" t="s">
        <v>1890</v>
      </c>
      <c r="DB473" s="1508" t="s">
        <v>1890</v>
      </c>
      <c r="DC473" s="1508" t="s">
        <v>1890</v>
      </c>
      <c r="DD473" s="1508" t="s">
        <v>1890</v>
      </c>
      <c r="DE473" s="1508" t="s">
        <v>1890</v>
      </c>
      <c r="DF473" s="1508" t="s">
        <v>1890</v>
      </c>
      <c r="DG473" s="1508" t="s">
        <v>1890</v>
      </c>
      <c r="DH473" s="1508" t="s">
        <v>1890</v>
      </c>
      <c r="DI473" s="1508" t="s">
        <v>1890</v>
      </c>
      <c r="DJ473" s="1508" t="s">
        <v>1890</v>
      </c>
      <c r="DK473" s="1508" t="s">
        <v>1890</v>
      </c>
      <c r="DL473" s="1508" t="s">
        <v>1890</v>
      </c>
      <c r="DM473" s="1508" t="s">
        <v>1890</v>
      </c>
      <c r="DN473" s="1508" t="s">
        <v>1890</v>
      </c>
      <c r="DO473" s="1508" t="s">
        <v>1890</v>
      </c>
      <c r="DP473" s="1508" t="s">
        <v>1890</v>
      </c>
      <c r="DQ473" s="1508" t="s">
        <v>1890</v>
      </c>
      <c r="DR473" s="1508" t="s">
        <v>1890</v>
      </c>
      <c r="DS473" s="1508" t="s">
        <v>1890</v>
      </c>
      <c r="DT473" s="1233" t="s">
        <v>1890</v>
      </c>
      <c r="DU473" s="1233" t="s">
        <v>1890</v>
      </c>
      <c r="DV473" s="1233" t="s">
        <v>1890</v>
      </c>
      <c r="DW473" s="1233" t="s">
        <v>1890</v>
      </c>
      <c r="DX473" s="1233" t="s">
        <v>1890</v>
      </c>
      <c r="DY473" s="1233" t="s">
        <v>1890</v>
      </c>
    </row>
    <row r="474" spans="2:129" ht="14.4" thickBot="1" x14ac:dyDescent="0.3">
      <c r="B474" s="1668"/>
      <c r="C474" s="1505" t="s">
        <v>2018</v>
      </c>
      <c r="D474" s="1439" t="s">
        <v>1771</v>
      </c>
      <c r="E474" s="1267" t="s">
        <v>820</v>
      </c>
      <c r="F474" s="1438" t="s">
        <v>1890</v>
      </c>
      <c r="G474" s="1438" t="s">
        <v>1890</v>
      </c>
      <c r="H474" s="1439" t="s">
        <v>84</v>
      </c>
      <c r="I474" s="1655">
        <f>IF(SUM(N473:CP473)&lt;&gt;0,SUM(N473:CP473),"")</f>
        <v>50.066259076933015</v>
      </c>
      <c r="J474" s="1656"/>
      <c r="K474" s="1656"/>
      <c r="L474" s="1656"/>
      <c r="M474" s="1657"/>
      <c r="N474" s="1509" t="s">
        <v>1890</v>
      </c>
      <c r="O474" s="1509" t="s">
        <v>1890</v>
      </c>
      <c r="P474" s="1509" t="s">
        <v>1890</v>
      </c>
      <c r="Q474" s="1509" t="s">
        <v>1890</v>
      </c>
      <c r="R474" s="1509" t="s">
        <v>1890</v>
      </c>
      <c r="S474" s="1509" t="s">
        <v>1890</v>
      </c>
      <c r="T474" s="1509" t="s">
        <v>1890</v>
      </c>
      <c r="U474" s="1509" t="s">
        <v>1890</v>
      </c>
      <c r="V474" s="1509" t="s">
        <v>1890</v>
      </c>
      <c r="W474" s="1509" t="s">
        <v>1890</v>
      </c>
      <c r="X474" s="1509" t="s">
        <v>1890</v>
      </c>
      <c r="Y474" s="1509" t="s">
        <v>1890</v>
      </c>
      <c r="Z474" s="1509" t="s">
        <v>1890</v>
      </c>
      <c r="AA474" s="1509" t="s">
        <v>1890</v>
      </c>
      <c r="AB474" s="1509" t="s">
        <v>1890</v>
      </c>
      <c r="AC474" s="1509" t="s">
        <v>1890</v>
      </c>
      <c r="AD474" s="1509" t="s">
        <v>1890</v>
      </c>
      <c r="AE474" s="1509" t="s">
        <v>1890</v>
      </c>
      <c r="AF474" s="1509" t="s">
        <v>1890</v>
      </c>
      <c r="AG474" s="1509" t="s">
        <v>1890</v>
      </c>
      <c r="AH474" s="1509" t="s">
        <v>1890</v>
      </c>
      <c r="AI474" s="1509" t="s">
        <v>1890</v>
      </c>
      <c r="AJ474" s="1509" t="s">
        <v>1890</v>
      </c>
      <c r="AK474" s="1509" t="s">
        <v>1890</v>
      </c>
      <c r="AL474" s="1509" t="s">
        <v>1890</v>
      </c>
      <c r="AM474" s="1509" t="s">
        <v>1890</v>
      </c>
      <c r="AN474" s="1509" t="s">
        <v>1890</v>
      </c>
      <c r="AO474" s="1509" t="s">
        <v>1890</v>
      </c>
      <c r="AP474" s="1509" t="s">
        <v>1890</v>
      </c>
      <c r="AQ474" s="1509" t="s">
        <v>1890</v>
      </c>
      <c r="AR474" s="1509" t="s">
        <v>1890</v>
      </c>
      <c r="AS474" s="1509" t="s">
        <v>1890</v>
      </c>
      <c r="AT474" s="1509" t="s">
        <v>1890</v>
      </c>
      <c r="AU474" s="1509" t="s">
        <v>1890</v>
      </c>
      <c r="AV474" s="1509" t="s">
        <v>1890</v>
      </c>
      <c r="AW474" s="1509" t="s">
        <v>1890</v>
      </c>
      <c r="AX474" s="1509" t="s">
        <v>1890</v>
      </c>
      <c r="AY474" s="1509" t="s">
        <v>1890</v>
      </c>
      <c r="AZ474" s="1509" t="s">
        <v>1890</v>
      </c>
      <c r="BA474" s="1509" t="s">
        <v>1890</v>
      </c>
      <c r="BB474" s="1509" t="s">
        <v>1890</v>
      </c>
      <c r="BC474" s="1509" t="s">
        <v>1890</v>
      </c>
      <c r="BD474" s="1509" t="s">
        <v>1890</v>
      </c>
      <c r="BE474" s="1509" t="s">
        <v>1890</v>
      </c>
      <c r="BF474" s="1509" t="s">
        <v>1890</v>
      </c>
      <c r="BG474" s="1509" t="s">
        <v>1890</v>
      </c>
      <c r="BH474" s="1509" t="s">
        <v>1890</v>
      </c>
      <c r="BI474" s="1509" t="s">
        <v>1890</v>
      </c>
      <c r="BJ474" s="1509" t="s">
        <v>1890</v>
      </c>
      <c r="BK474" s="1509" t="s">
        <v>1890</v>
      </c>
      <c r="BL474" s="1509" t="s">
        <v>1890</v>
      </c>
      <c r="BM474" s="1509" t="s">
        <v>1890</v>
      </c>
      <c r="BN474" s="1509" t="s">
        <v>1890</v>
      </c>
      <c r="BO474" s="1509" t="s">
        <v>1890</v>
      </c>
      <c r="BP474" s="1509" t="s">
        <v>1890</v>
      </c>
      <c r="BQ474" s="1509" t="s">
        <v>1890</v>
      </c>
      <c r="BR474" s="1509" t="s">
        <v>1890</v>
      </c>
      <c r="BS474" s="1509" t="s">
        <v>1890</v>
      </c>
      <c r="BT474" s="1509" t="s">
        <v>1890</v>
      </c>
      <c r="BU474" s="1509" t="s">
        <v>1890</v>
      </c>
      <c r="BV474" s="1509" t="s">
        <v>1890</v>
      </c>
      <c r="BW474" s="1509" t="s">
        <v>1890</v>
      </c>
      <c r="BX474" s="1509" t="s">
        <v>1890</v>
      </c>
      <c r="BY474" s="1509" t="s">
        <v>1890</v>
      </c>
      <c r="BZ474" s="1509" t="s">
        <v>1890</v>
      </c>
      <c r="CA474" s="1509" t="s">
        <v>1890</v>
      </c>
      <c r="CB474" s="1509" t="s">
        <v>1890</v>
      </c>
      <c r="CC474" s="1509" t="s">
        <v>1890</v>
      </c>
      <c r="CD474" s="1509" t="s">
        <v>1890</v>
      </c>
      <c r="CE474" s="1509" t="s">
        <v>1890</v>
      </c>
      <c r="CF474" s="1509" t="s">
        <v>1890</v>
      </c>
      <c r="CG474" s="1509" t="s">
        <v>1890</v>
      </c>
      <c r="CH474" s="1509" t="s">
        <v>1890</v>
      </c>
      <c r="CI474" s="1509" t="s">
        <v>1890</v>
      </c>
      <c r="CJ474" s="1509" t="s">
        <v>1890</v>
      </c>
      <c r="CK474" s="1509" t="s">
        <v>1890</v>
      </c>
      <c r="CL474" s="1509" t="s">
        <v>1890</v>
      </c>
      <c r="CM474" s="1509" t="s">
        <v>1890</v>
      </c>
      <c r="CN474" s="1509" t="s">
        <v>1890</v>
      </c>
      <c r="CO474" s="1509" t="s">
        <v>1890</v>
      </c>
      <c r="CP474" s="1510" t="s">
        <v>1890</v>
      </c>
      <c r="CQ474" s="1508" t="s">
        <v>1890</v>
      </c>
      <c r="CR474" s="1508" t="s">
        <v>1890</v>
      </c>
      <c r="CS474" s="1508" t="s">
        <v>1890</v>
      </c>
      <c r="CT474" s="1508" t="s">
        <v>1890</v>
      </c>
      <c r="CU474" s="1508" t="s">
        <v>1890</v>
      </c>
      <c r="CV474" s="1508" t="s">
        <v>1890</v>
      </c>
      <c r="CW474" s="1508" t="s">
        <v>1890</v>
      </c>
      <c r="CX474" s="1508" t="s">
        <v>1890</v>
      </c>
      <c r="CY474" s="1508" t="s">
        <v>1890</v>
      </c>
      <c r="CZ474" s="1508" t="s">
        <v>1890</v>
      </c>
      <c r="DA474" s="1508" t="s">
        <v>1890</v>
      </c>
      <c r="DB474" s="1508" t="s">
        <v>1890</v>
      </c>
      <c r="DC474" s="1508" t="s">
        <v>1890</v>
      </c>
      <c r="DD474" s="1508" t="s">
        <v>1890</v>
      </c>
      <c r="DE474" s="1508" t="s">
        <v>1890</v>
      </c>
      <c r="DF474" s="1508" t="s">
        <v>1890</v>
      </c>
      <c r="DG474" s="1508" t="s">
        <v>1890</v>
      </c>
      <c r="DH474" s="1508" t="s">
        <v>1890</v>
      </c>
      <c r="DI474" s="1508" t="s">
        <v>1890</v>
      </c>
      <c r="DJ474" s="1508" t="s">
        <v>1890</v>
      </c>
      <c r="DK474" s="1508" t="s">
        <v>1890</v>
      </c>
      <c r="DL474" s="1508" t="s">
        <v>1890</v>
      </c>
      <c r="DM474" s="1508" t="s">
        <v>1890</v>
      </c>
      <c r="DN474" s="1508" t="s">
        <v>1890</v>
      </c>
      <c r="DO474" s="1508" t="s">
        <v>1890</v>
      </c>
      <c r="DP474" s="1508" t="s">
        <v>1890</v>
      </c>
      <c r="DQ474" s="1508" t="s">
        <v>1890</v>
      </c>
      <c r="DR474" s="1508" t="s">
        <v>1890</v>
      </c>
      <c r="DS474" s="1508" t="s">
        <v>1890</v>
      </c>
      <c r="DT474" s="1233" t="s">
        <v>1890</v>
      </c>
      <c r="DU474" s="1233" t="s">
        <v>1890</v>
      </c>
      <c r="DV474" s="1233" t="s">
        <v>1890</v>
      </c>
      <c r="DW474" s="1233" t="s">
        <v>1890</v>
      </c>
      <c r="DX474" s="1233" t="s">
        <v>1890</v>
      </c>
      <c r="DY474" s="1233" t="s">
        <v>1890</v>
      </c>
    </row>
    <row r="475" spans="2:129" x14ac:dyDescent="0.25">
      <c r="B475" s="1668"/>
      <c r="C475" s="1505" t="s">
        <v>2017</v>
      </c>
      <c r="D475" s="1439" t="s">
        <v>1772</v>
      </c>
      <c r="E475" s="1267" t="s">
        <v>815</v>
      </c>
      <c r="F475" s="1438" t="s">
        <v>1890</v>
      </c>
      <c r="G475" s="1438" t="s">
        <v>1890</v>
      </c>
      <c r="H475" s="1439" t="s">
        <v>84</v>
      </c>
      <c r="I475" s="1476" t="s">
        <v>1890</v>
      </c>
      <c r="J475" s="1477" t="s">
        <v>1890</v>
      </c>
      <c r="K475" s="1477" t="s">
        <v>1890</v>
      </c>
      <c r="L475" s="1477" t="s">
        <v>1890</v>
      </c>
      <c r="M475" s="1477" t="s">
        <v>1890</v>
      </c>
      <c r="N475" s="1509" t="s">
        <v>1890</v>
      </c>
      <c r="O475" s="1509">
        <v>1.2879</v>
      </c>
      <c r="P475" s="1509">
        <v>1.2879</v>
      </c>
      <c r="Q475" s="1509">
        <v>1.2879</v>
      </c>
      <c r="R475" s="1509">
        <v>1.2879</v>
      </c>
      <c r="S475" s="1509">
        <v>1.2879</v>
      </c>
      <c r="T475" s="1509" t="s">
        <v>1890</v>
      </c>
      <c r="U475" s="1509" t="s">
        <v>1890</v>
      </c>
      <c r="V475" s="1509" t="s">
        <v>1890</v>
      </c>
      <c r="W475" s="1509" t="s">
        <v>1890</v>
      </c>
      <c r="X475" s="1509" t="s">
        <v>1890</v>
      </c>
      <c r="Y475" s="1509" t="s">
        <v>1890</v>
      </c>
      <c r="Z475" s="1509" t="s">
        <v>1890</v>
      </c>
      <c r="AA475" s="1509" t="s">
        <v>1890</v>
      </c>
      <c r="AB475" s="1509" t="s">
        <v>1890</v>
      </c>
      <c r="AC475" s="1509">
        <v>0</v>
      </c>
      <c r="AD475" s="1509" t="s">
        <v>1890</v>
      </c>
      <c r="AE475" s="1509" t="s">
        <v>1890</v>
      </c>
      <c r="AF475" s="1509" t="s">
        <v>1890</v>
      </c>
      <c r="AG475" s="1509" t="s">
        <v>1890</v>
      </c>
      <c r="AH475" s="1509" t="s">
        <v>1890</v>
      </c>
      <c r="AI475" s="1509" t="s">
        <v>1890</v>
      </c>
      <c r="AJ475" s="1509" t="s">
        <v>1890</v>
      </c>
      <c r="AK475" s="1509" t="s">
        <v>1890</v>
      </c>
      <c r="AL475" s="1509" t="s">
        <v>1890</v>
      </c>
      <c r="AM475" s="1509">
        <v>0</v>
      </c>
      <c r="AN475" s="1509" t="s">
        <v>1890</v>
      </c>
      <c r="AO475" s="1509" t="s">
        <v>1890</v>
      </c>
      <c r="AP475" s="1509" t="s">
        <v>1890</v>
      </c>
      <c r="AQ475" s="1509" t="s">
        <v>1890</v>
      </c>
      <c r="AR475" s="1509" t="s">
        <v>1890</v>
      </c>
      <c r="AS475" s="1509" t="s">
        <v>1890</v>
      </c>
      <c r="AT475" s="1509" t="s">
        <v>1890</v>
      </c>
      <c r="AU475" s="1509" t="s">
        <v>1890</v>
      </c>
      <c r="AV475" s="1509" t="s">
        <v>1890</v>
      </c>
      <c r="AW475" s="1509">
        <v>0</v>
      </c>
      <c r="AX475" s="1509" t="s">
        <v>1890</v>
      </c>
      <c r="AY475" s="1509" t="s">
        <v>1890</v>
      </c>
      <c r="AZ475" s="1509" t="s">
        <v>1890</v>
      </c>
      <c r="BA475" s="1509" t="s">
        <v>1890</v>
      </c>
      <c r="BB475" s="1509" t="s">
        <v>1890</v>
      </c>
      <c r="BC475" s="1509" t="s">
        <v>1890</v>
      </c>
      <c r="BD475" s="1509" t="s">
        <v>1890</v>
      </c>
      <c r="BE475" s="1509" t="s">
        <v>1890</v>
      </c>
      <c r="BF475" s="1509" t="s">
        <v>1890</v>
      </c>
      <c r="BG475" s="1509">
        <v>0</v>
      </c>
      <c r="BH475" s="1509" t="s">
        <v>1890</v>
      </c>
      <c r="BI475" s="1509" t="s">
        <v>1890</v>
      </c>
      <c r="BJ475" s="1509" t="s">
        <v>1890</v>
      </c>
      <c r="BK475" s="1509" t="s">
        <v>1890</v>
      </c>
      <c r="BL475" s="1509" t="s">
        <v>1890</v>
      </c>
      <c r="BM475" s="1509" t="s">
        <v>1890</v>
      </c>
      <c r="BN475" s="1509" t="s">
        <v>1890</v>
      </c>
      <c r="BO475" s="1509" t="s">
        <v>1890</v>
      </c>
      <c r="BP475" s="1509" t="s">
        <v>1890</v>
      </c>
      <c r="BQ475" s="1509">
        <v>0</v>
      </c>
      <c r="BR475" s="1509" t="s">
        <v>1890</v>
      </c>
      <c r="BS475" s="1509" t="s">
        <v>1890</v>
      </c>
      <c r="BT475" s="1509" t="s">
        <v>1890</v>
      </c>
      <c r="BU475" s="1509" t="s">
        <v>1890</v>
      </c>
      <c r="BV475" s="1509" t="s">
        <v>1890</v>
      </c>
      <c r="BW475" s="1509" t="s">
        <v>1890</v>
      </c>
      <c r="BX475" s="1509" t="s">
        <v>1890</v>
      </c>
      <c r="BY475" s="1509" t="s">
        <v>1890</v>
      </c>
      <c r="BZ475" s="1509" t="s">
        <v>1890</v>
      </c>
      <c r="CA475" s="1509">
        <v>5.3</v>
      </c>
      <c r="CB475" s="1509" t="s">
        <v>1890</v>
      </c>
      <c r="CC475" s="1509" t="s">
        <v>1890</v>
      </c>
      <c r="CD475" s="1509" t="s">
        <v>1890</v>
      </c>
      <c r="CE475" s="1509" t="s">
        <v>1890</v>
      </c>
      <c r="CF475" s="1509" t="s">
        <v>1890</v>
      </c>
      <c r="CG475" s="1509" t="s">
        <v>1890</v>
      </c>
      <c r="CH475" s="1509" t="s">
        <v>1890</v>
      </c>
      <c r="CI475" s="1509" t="s">
        <v>1890</v>
      </c>
      <c r="CJ475" s="1509" t="s">
        <v>1890</v>
      </c>
      <c r="CK475" s="1509">
        <v>0</v>
      </c>
      <c r="CL475" s="1509" t="s">
        <v>1890</v>
      </c>
      <c r="CM475" s="1509" t="s">
        <v>1890</v>
      </c>
      <c r="CN475" s="1509" t="s">
        <v>1890</v>
      </c>
      <c r="CO475" s="1509" t="s">
        <v>1890</v>
      </c>
      <c r="CP475" s="1510" t="s">
        <v>1890</v>
      </c>
      <c r="CQ475" s="1508" t="s">
        <v>1890</v>
      </c>
      <c r="CR475" s="1508" t="s">
        <v>1890</v>
      </c>
      <c r="CS475" s="1508" t="s">
        <v>1890</v>
      </c>
      <c r="CT475" s="1508" t="s">
        <v>1890</v>
      </c>
      <c r="CU475" s="1508" t="s">
        <v>1890</v>
      </c>
      <c r="CV475" s="1508" t="s">
        <v>1890</v>
      </c>
      <c r="CW475" s="1508" t="s">
        <v>1890</v>
      </c>
      <c r="CX475" s="1508" t="s">
        <v>1890</v>
      </c>
      <c r="CY475" s="1508" t="s">
        <v>1890</v>
      </c>
      <c r="CZ475" s="1508" t="s">
        <v>1890</v>
      </c>
      <c r="DA475" s="1508" t="s">
        <v>1890</v>
      </c>
      <c r="DB475" s="1508" t="s">
        <v>1890</v>
      </c>
      <c r="DC475" s="1508" t="s">
        <v>1890</v>
      </c>
      <c r="DD475" s="1508" t="s">
        <v>1890</v>
      </c>
      <c r="DE475" s="1508" t="s">
        <v>1890</v>
      </c>
      <c r="DF475" s="1508" t="s">
        <v>1890</v>
      </c>
      <c r="DG475" s="1508" t="s">
        <v>1890</v>
      </c>
      <c r="DH475" s="1508" t="s">
        <v>1890</v>
      </c>
      <c r="DI475" s="1508" t="s">
        <v>1890</v>
      </c>
      <c r="DJ475" s="1508" t="s">
        <v>1890</v>
      </c>
      <c r="DK475" s="1508" t="s">
        <v>1890</v>
      </c>
      <c r="DL475" s="1508" t="s">
        <v>1890</v>
      </c>
      <c r="DM475" s="1508" t="s">
        <v>1890</v>
      </c>
      <c r="DN475" s="1508" t="s">
        <v>1890</v>
      </c>
      <c r="DO475" s="1508" t="s">
        <v>1890</v>
      </c>
      <c r="DP475" s="1508" t="s">
        <v>1890</v>
      </c>
      <c r="DQ475" s="1508" t="s">
        <v>1890</v>
      </c>
      <c r="DR475" s="1508" t="s">
        <v>1890</v>
      </c>
      <c r="DS475" s="1508" t="s">
        <v>1890</v>
      </c>
      <c r="DT475" s="1233" t="s">
        <v>1890</v>
      </c>
      <c r="DU475" s="1233" t="s">
        <v>1890</v>
      </c>
      <c r="DV475" s="1233" t="s">
        <v>1890</v>
      </c>
      <c r="DW475" s="1233" t="s">
        <v>1890</v>
      </c>
      <c r="DX475" s="1233" t="s">
        <v>1890</v>
      </c>
      <c r="DY475" s="1233" t="s">
        <v>1890</v>
      </c>
    </row>
    <row r="476" spans="2:129" x14ac:dyDescent="0.25">
      <c r="B476" s="1668"/>
      <c r="C476" s="1505" t="s">
        <v>2017</v>
      </c>
      <c r="D476" s="1439" t="s">
        <v>1772</v>
      </c>
      <c r="E476" s="1267" t="s">
        <v>812</v>
      </c>
      <c r="F476" s="1438" t="s">
        <v>1890</v>
      </c>
      <c r="G476" s="1438" t="s">
        <v>1890</v>
      </c>
      <c r="H476" s="1439" t="s">
        <v>84</v>
      </c>
      <c r="I476" s="1476" t="s">
        <v>1890</v>
      </c>
      <c r="J476" s="1477" t="s">
        <v>1890</v>
      </c>
      <c r="K476" s="1477" t="s">
        <v>1890</v>
      </c>
      <c r="L476" s="1477" t="s">
        <v>1890</v>
      </c>
      <c r="M476" s="1477" t="s">
        <v>1890</v>
      </c>
      <c r="N476" s="1509" t="s">
        <v>1890</v>
      </c>
      <c r="O476" s="1509" t="s">
        <v>1890</v>
      </c>
      <c r="P476" s="1509" t="s">
        <v>1890</v>
      </c>
      <c r="Q476" s="1509" t="s">
        <v>1890</v>
      </c>
      <c r="R476" s="1509" t="s">
        <v>1890</v>
      </c>
      <c r="S476" s="1509" t="s">
        <v>1890</v>
      </c>
      <c r="T476" s="1509">
        <v>1.2614206199999995</v>
      </c>
      <c r="U476" s="1509">
        <v>1.2614206199999995</v>
      </c>
      <c r="V476" s="1509">
        <v>1.2614206199999995</v>
      </c>
      <c r="W476" s="1509">
        <v>1.2614206199999995</v>
      </c>
      <c r="X476" s="1509">
        <v>1.2614206199999995</v>
      </c>
      <c r="Y476" s="1509">
        <v>1.2614206199999995</v>
      </c>
      <c r="Z476" s="1509">
        <v>1.2614206199999995</v>
      </c>
      <c r="AA476" s="1509">
        <v>1.2614206199999995</v>
      </c>
      <c r="AB476" s="1509">
        <v>1.2614206199999995</v>
      </c>
      <c r="AC476" s="1509">
        <v>1.2614206199999995</v>
      </c>
      <c r="AD476" s="1509">
        <v>1.2614206199999995</v>
      </c>
      <c r="AE476" s="1509">
        <v>1.2614206199999995</v>
      </c>
      <c r="AF476" s="1509">
        <v>1.2614206199999995</v>
      </c>
      <c r="AG476" s="1509">
        <v>1.2614206199999995</v>
      </c>
      <c r="AH476" s="1509">
        <v>1.2614206199999995</v>
      </c>
      <c r="AI476" s="1509">
        <v>1.2614206199999995</v>
      </c>
      <c r="AJ476" s="1509">
        <v>1.2614206199999995</v>
      </c>
      <c r="AK476" s="1509">
        <v>1.2614206199999995</v>
      </c>
      <c r="AL476" s="1509">
        <v>1.2614206199999995</v>
      </c>
      <c r="AM476" s="1509">
        <v>1.2614206199999995</v>
      </c>
      <c r="AN476" s="1509">
        <v>1.2614206199999995</v>
      </c>
      <c r="AO476" s="1509">
        <v>1.2614206199999995</v>
      </c>
      <c r="AP476" s="1509">
        <v>1.2614206199999995</v>
      </c>
      <c r="AQ476" s="1509">
        <v>1.2614206199999995</v>
      </c>
      <c r="AR476" s="1509">
        <v>1.2614206199999995</v>
      </c>
      <c r="AS476" s="1509">
        <v>1.2614206199999995</v>
      </c>
      <c r="AT476" s="1509">
        <v>1.2614206199999995</v>
      </c>
      <c r="AU476" s="1509">
        <v>1.2614206199999995</v>
      </c>
      <c r="AV476" s="1509">
        <v>1.2614206199999995</v>
      </c>
      <c r="AW476" s="1509">
        <v>1.2614206199999995</v>
      </c>
      <c r="AX476" s="1509">
        <v>1.2614206199999995</v>
      </c>
      <c r="AY476" s="1509">
        <v>1.2614206199999995</v>
      </c>
      <c r="AZ476" s="1509">
        <v>1.2614206199999995</v>
      </c>
      <c r="BA476" s="1509">
        <v>1.2614206199999995</v>
      </c>
      <c r="BB476" s="1509">
        <v>1.2614206199999995</v>
      </c>
      <c r="BC476" s="1509">
        <v>1.2614206199999995</v>
      </c>
      <c r="BD476" s="1509">
        <v>1.2614206199999995</v>
      </c>
      <c r="BE476" s="1509">
        <v>1.2614206199999995</v>
      </c>
      <c r="BF476" s="1509">
        <v>1.2614206199999995</v>
      </c>
      <c r="BG476" s="1509">
        <v>1.2614206199999995</v>
      </c>
      <c r="BH476" s="1509">
        <v>1.2614206199999995</v>
      </c>
      <c r="BI476" s="1509">
        <v>1.2614206199999995</v>
      </c>
      <c r="BJ476" s="1509">
        <v>1.2614206199999995</v>
      </c>
      <c r="BK476" s="1509">
        <v>1.2614206199999995</v>
      </c>
      <c r="BL476" s="1509">
        <v>1.2614206199999995</v>
      </c>
      <c r="BM476" s="1509">
        <v>1.2614206199999995</v>
      </c>
      <c r="BN476" s="1509">
        <v>1.2614206199999995</v>
      </c>
      <c r="BO476" s="1509">
        <v>1.2614206199999995</v>
      </c>
      <c r="BP476" s="1509">
        <v>1.2614206199999995</v>
      </c>
      <c r="BQ476" s="1509">
        <v>1.2614206199999995</v>
      </c>
      <c r="BR476" s="1509">
        <v>1.2614206199999995</v>
      </c>
      <c r="BS476" s="1509">
        <v>1.2614206199999995</v>
      </c>
      <c r="BT476" s="1509">
        <v>1.2614206199999995</v>
      </c>
      <c r="BU476" s="1509">
        <v>1.2614206199999995</v>
      </c>
      <c r="BV476" s="1509">
        <v>1.2614206199999995</v>
      </c>
      <c r="BW476" s="1509">
        <v>1.2614206199999995</v>
      </c>
      <c r="BX476" s="1509">
        <v>1.2614206199999995</v>
      </c>
      <c r="BY476" s="1509">
        <v>1.2614206199999995</v>
      </c>
      <c r="BZ476" s="1509">
        <v>1.2614206199999995</v>
      </c>
      <c r="CA476" s="1509">
        <v>1.2614206199999995</v>
      </c>
      <c r="CB476" s="1509">
        <v>1.2614206199999995</v>
      </c>
      <c r="CC476" s="1509">
        <v>1.2614206199999995</v>
      </c>
      <c r="CD476" s="1509">
        <v>1.2614206199999995</v>
      </c>
      <c r="CE476" s="1509">
        <v>1.2614206199999995</v>
      </c>
      <c r="CF476" s="1509">
        <v>1.2614206199999995</v>
      </c>
      <c r="CG476" s="1509">
        <v>1.2614206199999995</v>
      </c>
      <c r="CH476" s="1509">
        <v>1.2614206199999995</v>
      </c>
      <c r="CI476" s="1509">
        <v>1.2614206199999995</v>
      </c>
      <c r="CJ476" s="1509">
        <v>1.2614206199999995</v>
      </c>
      <c r="CK476" s="1509">
        <v>1.2614206199999995</v>
      </c>
      <c r="CL476" s="1509">
        <v>1.2614206199999995</v>
      </c>
      <c r="CM476" s="1509">
        <v>1.2614206199999995</v>
      </c>
      <c r="CN476" s="1509">
        <v>1.2614206199999995</v>
      </c>
      <c r="CO476" s="1509">
        <v>1.2614206199999995</v>
      </c>
      <c r="CP476" s="1510">
        <v>1.2614206199999995</v>
      </c>
      <c r="CQ476" s="1508" t="s">
        <v>1890</v>
      </c>
      <c r="CR476" s="1508" t="s">
        <v>1890</v>
      </c>
      <c r="CS476" s="1508" t="s">
        <v>1890</v>
      </c>
      <c r="CT476" s="1508" t="s">
        <v>1890</v>
      </c>
      <c r="CU476" s="1508" t="s">
        <v>1890</v>
      </c>
      <c r="CV476" s="1508" t="s">
        <v>1890</v>
      </c>
      <c r="CW476" s="1508" t="s">
        <v>1890</v>
      </c>
      <c r="CX476" s="1508" t="s">
        <v>1890</v>
      </c>
      <c r="CY476" s="1508" t="s">
        <v>1890</v>
      </c>
      <c r="CZ476" s="1508" t="s">
        <v>1890</v>
      </c>
      <c r="DA476" s="1508" t="s">
        <v>1890</v>
      </c>
      <c r="DB476" s="1508" t="s">
        <v>1890</v>
      </c>
      <c r="DC476" s="1508" t="s">
        <v>1890</v>
      </c>
      <c r="DD476" s="1508" t="s">
        <v>1890</v>
      </c>
      <c r="DE476" s="1508" t="s">
        <v>1890</v>
      </c>
      <c r="DF476" s="1508" t="s">
        <v>1890</v>
      </c>
      <c r="DG476" s="1508" t="s">
        <v>1890</v>
      </c>
      <c r="DH476" s="1508" t="s">
        <v>1890</v>
      </c>
      <c r="DI476" s="1508" t="s">
        <v>1890</v>
      </c>
      <c r="DJ476" s="1508" t="s">
        <v>1890</v>
      </c>
      <c r="DK476" s="1508" t="s">
        <v>1890</v>
      </c>
      <c r="DL476" s="1508" t="s">
        <v>1890</v>
      </c>
      <c r="DM476" s="1508" t="s">
        <v>1890</v>
      </c>
      <c r="DN476" s="1508" t="s">
        <v>1890</v>
      </c>
      <c r="DO476" s="1508" t="s">
        <v>1890</v>
      </c>
      <c r="DP476" s="1508" t="s">
        <v>1890</v>
      </c>
      <c r="DQ476" s="1508" t="s">
        <v>1890</v>
      </c>
      <c r="DR476" s="1508" t="s">
        <v>1890</v>
      </c>
      <c r="DS476" s="1508" t="s">
        <v>1890</v>
      </c>
      <c r="DT476" s="1233" t="s">
        <v>1890</v>
      </c>
      <c r="DU476" s="1233" t="s">
        <v>1890</v>
      </c>
      <c r="DV476" s="1233" t="s">
        <v>1890</v>
      </c>
      <c r="DW476" s="1233" t="s">
        <v>1890</v>
      </c>
      <c r="DX476" s="1233" t="s">
        <v>1890</v>
      </c>
      <c r="DY476" s="1233" t="s">
        <v>1890</v>
      </c>
    </row>
    <row r="477" spans="2:129" x14ac:dyDescent="0.25">
      <c r="B477" s="1668"/>
      <c r="C477" s="1505" t="s">
        <v>2017</v>
      </c>
      <c r="D477" s="1439" t="s">
        <v>1772</v>
      </c>
      <c r="E477" s="1267" t="s">
        <v>813</v>
      </c>
      <c r="F477" s="1438" t="s">
        <v>1890</v>
      </c>
      <c r="G477" s="1438" t="s">
        <v>1890</v>
      </c>
      <c r="H477" s="1439" t="s">
        <v>84</v>
      </c>
      <c r="I477" s="1476" t="s">
        <v>1890</v>
      </c>
      <c r="J477" s="1477" t="s">
        <v>1890</v>
      </c>
      <c r="K477" s="1477" t="s">
        <v>1890</v>
      </c>
      <c r="L477" s="1477" t="s">
        <v>1890</v>
      </c>
      <c r="M477" s="1477" t="s">
        <v>1890</v>
      </c>
      <c r="N477" s="1509" t="s">
        <v>1890</v>
      </c>
      <c r="O477" s="1509">
        <v>3.0605073978E-2</v>
      </c>
      <c r="P477" s="1509">
        <v>9.1815221934000005E-2</v>
      </c>
      <c r="Q477" s="1509">
        <v>0.15302536988999998</v>
      </c>
      <c r="R477" s="1509">
        <v>0.21423551784599998</v>
      </c>
      <c r="S477" s="1509">
        <v>0.27544566580199997</v>
      </c>
      <c r="T477" s="1509">
        <v>0.43338590170500002</v>
      </c>
      <c r="U477" s="1509">
        <v>0.42936322555500001</v>
      </c>
      <c r="V477" s="1509">
        <v>0.42534054940499999</v>
      </c>
      <c r="W477" s="1509">
        <v>0.42131787325499997</v>
      </c>
      <c r="X477" s="1509">
        <v>0.41729519710500002</v>
      </c>
      <c r="Y477" s="1509">
        <v>0.413272520955</v>
      </c>
      <c r="Z477" s="1509">
        <v>0.40924984480499998</v>
      </c>
      <c r="AA477" s="1509">
        <v>0.40522716865499991</v>
      </c>
      <c r="AB477" s="1509">
        <v>0.40120449250499995</v>
      </c>
      <c r="AC477" s="1509">
        <v>0.39718181635499999</v>
      </c>
      <c r="AD477" s="1509">
        <v>0.39315914020500004</v>
      </c>
      <c r="AE477" s="1509">
        <v>0.38913646405499996</v>
      </c>
      <c r="AF477" s="1509">
        <v>0.38511378790499995</v>
      </c>
      <c r="AG477" s="1509">
        <v>0.38109111175499999</v>
      </c>
      <c r="AH477" s="1509">
        <v>0.37706843560500003</v>
      </c>
      <c r="AI477" s="1509">
        <v>0.37304575945500001</v>
      </c>
      <c r="AJ477" s="1509">
        <v>0.369023083305</v>
      </c>
      <c r="AK477" s="1509">
        <v>0.36500040715499998</v>
      </c>
      <c r="AL477" s="1509">
        <v>0.36097773100500002</v>
      </c>
      <c r="AM477" s="1509">
        <v>0.35695505485500001</v>
      </c>
      <c r="AN477" s="1509">
        <v>0.35293237870499999</v>
      </c>
      <c r="AO477" s="1509">
        <v>0.34890970255499998</v>
      </c>
      <c r="AP477" s="1509">
        <v>0.34488702640500002</v>
      </c>
      <c r="AQ477" s="1509">
        <v>0.340864350255</v>
      </c>
      <c r="AR477" s="1509">
        <v>0.33684167410499999</v>
      </c>
      <c r="AS477" s="1509">
        <v>0.33281899795500003</v>
      </c>
      <c r="AT477" s="1509">
        <v>0.32879632180500001</v>
      </c>
      <c r="AU477" s="1509">
        <v>0.324773645655</v>
      </c>
      <c r="AV477" s="1509">
        <v>0.32075096950500004</v>
      </c>
      <c r="AW477" s="1509">
        <v>0.31672829335499997</v>
      </c>
      <c r="AX477" s="1509">
        <v>0.31270561720500001</v>
      </c>
      <c r="AY477" s="1509">
        <v>0.30868294105499999</v>
      </c>
      <c r="AZ477" s="1509">
        <v>0.30466026490499998</v>
      </c>
      <c r="BA477" s="1509">
        <v>0.30063758875500002</v>
      </c>
      <c r="BB477" s="1509">
        <v>0.29661491260499995</v>
      </c>
      <c r="BC477" s="1509">
        <v>0.29259223645499999</v>
      </c>
      <c r="BD477" s="1509">
        <v>0.28856956030499997</v>
      </c>
      <c r="BE477" s="1509">
        <v>0.28454688415499996</v>
      </c>
      <c r="BF477" s="1509">
        <v>0.280524208005</v>
      </c>
      <c r="BG477" s="1509">
        <v>0.27650153185499998</v>
      </c>
      <c r="BH477" s="1509">
        <v>0.27247885570499997</v>
      </c>
      <c r="BI477" s="1509">
        <v>0.26845617955500001</v>
      </c>
      <c r="BJ477" s="1509">
        <v>0.26443350340500005</v>
      </c>
      <c r="BK477" s="1509">
        <v>0.26041082725499998</v>
      </c>
      <c r="BL477" s="1509">
        <v>0.25638815110500002</v>
      </c>
      <c r="BM477" s="1509">
        <v>0.252365474955</v>
      </c>
      <c r="BN477" s="1509">
        <v>0.24834279880499999</v>
      </c>
      <c r="BO477" s="1509">
        <v>0.24432012265500003</v>
      </c>
      <c r="BP477" s="1509">
        <v>0.24029744650500001</v>
      </c>
      <c r="BQ477" s="1509">
        <v>0.23627477035500002</v>
      </c>
      <c r="BR477" s="1509">
        <v>0.23225209420499998</v>
      </c>
      <c r="BS477" s="1509">
        <v>0.22822941805500002</v>
      </c>
      <c r="BT477" s="1509">
        <v>0.22420674190500001</v>
      </c>
      <c r="BU477" s="1509">
        <v>0.22018406575499999</v>
      </c>
      <c r="BV477" s="1509">
        <v>0.216161389605</v>
      </c>
      <c r="BW477" s="1509">
        <v>0.21213871345499999</v>
      </c>
      <c r="BX477" s="1509">
        <v>0.208116037305</v>
      </c>
      <c r="BY477" s="1509">
        <v>0.20409336115499999</v>
      </c>
      <c r="BZ477" s="1509">
        <v>0.20007068500499997</v>
      </c>
      <c r="CA477" s="1509">
        <v>0.30256115485499996</v>
      </c>
      <c r="CB477" s="1509">
        <v>0.405051624705</v>
      </c>
      <c r="CC477" s="1509">
        <v>0.40102894855499999</v>
      </c>
      <c r="CD477" s="1509">
        <v>0.39700627240499997</v>
      </c>
      <c r="CE477" s="1509">
        <v>0.39298359625499996</v>
      </c>
      <c r="CF477" s="1509">
        <v>0.38896092010500005</v>
      </c>
      <c r="CG477" s="1509">
        <v>0.38493824395500004</v>
      </c>
      <c r="CH477" s="1509">
        <v>0.38091556780500002</v>
      </c>
      <c r="CI477" s="1509">
        <v>0.37689289165499995</v>
      </c>
      <c r="CJ477" s="1509">
        <v>0.37287021550499999</v>
      </c>
      <c r="CK477" s="1509">
        <v>0.36884753935500003</v>
      </c>
      <c r="CL477" s="1509">
        <v>0.36482486320500007</v>
      </c>
      <c r="CM477" s="1509">
        <v>0.360802187055</v>
      </c>
      <c r="CN477" s="1509">
        <v>0.35677951090499999</v>
      </c>
      <c r="CO477" s="1509">
        <v>0.35275683475499997</v>
      </c>
      <c r="CP477" s="1510">
        <v>0.34873415860500001</v>
      </c>
      <c r="CQ477" s="1508" t="s">
        <v>1890</v>
      </c>
      <c r="CR477" s="1508" t="s">
        <v>1890</v>
      </c>
      <c r="CS477" s="1508" t="s">
        <v>1890</v>
      </c>
      <c r="CT477" s="1508" t="s">
        <v>1890</v>
      </c>
      <c r="CU477" s="1508" t="s">
        <v>1890</v>
      </c>
      <c r="CV477" s="1508" t="s">
        <v>1890</v>
      </c>
      <c r="CW477" s="1508" t="s">
        <v>1890</v>
      </c>
      <c r="CX477" s="1508" t="s">
        <v>1890</v>
      </c>
      <c r="CY477" s="1508" t="s">
        <v>1890</v>
      </c>
      <c r="CZ477" s="1508" t="s">
        <v>1890</v>
      </c>
      <c r="DA477" s="1508" t="s">
        <v>1890</v>
      </c>
      <c r="DB477" s="1508" t="s">
        <v>1890</v>
      </c>
      <c r="DC477" s="1508" t="s">
        <v>1890</v>
      </c>
      <c r="DD477" s="1508" t="s">
        <v>1890</v>
      </c>
      <c r="DE477" s="1508" t="s">
        <v>1890</v>
      </c>
      <c r="DF477" s="1508" t="s">
        <v>1890</v>
      </c>
      <c r="DG477" s="1508" t="s">
        <v>1890</v>
      </c>
      <c r="DH477" s="1508" t="s">
        <v>1890</v>
      </c>
      <c r="DI477" s="1508" t="s">
        <v>1890</v>
      </c>
      <c r="DJ477" s="1508" t="s">
        <v>1890</v>
      </c>
      <c r="DK477" s="1508" t="s">
        <v>1890</v>
      </c>
      <c r="DL477" s="1508" t="s">
        <v>1890</v>
      </c>
      <c r="DM477" s="1508" t="s">
        <v>1890</v>
      </c>
      <c r="DN477" s="1508" t="s">
        <v>1890</v>
      </c>
      <c r="DO477" s="1508" t="s">
        <v>1890</v>
      </c>
      <c r="DP477" s="1508" t="s">
        <v>1890</v>
      </c>
      <c r="DQ477" s="1508" t="s">
        <v>1890</v>
      </c>
      <c r="DR477" s="1508" t="s">
        <v>1890</v>
      </c>
      <c r="DS477" s="1508" t="s">
        <v>1890</v>
      </c>
      <c r="DT477" s="1233" t="s">
        <v>1890</v>
      </c>
      <c r="DU477" s="1233" t="s">
        <v>1890</v>
      </c>
      <c r="DV477" s="1233" t="s">
        <v>1890</v>
      </c>
      <c r="DW477" s="1233" t="s">
        <v>1890</v>
      </c>
      <c r="DX477" s="1233" t="s">
        <v>1890</v>
      </c>
      <c r="DY477" s="1233" t="s">
        <v>1890</v>
      </c>
    </row>
    <row r="478" spans="2:129" x14ac:dyDescent="0.25">
      <c r="B478" s="1668"/>
      <c r="C478" s="1505" t="s">
        <v>2017</v>
      </c>
      <c r="D478" s="1439" t="s">
        <v>1772</v>
      </c>
      <c r="E478" s="1267" t="s">
        <v>831</v>
      </c>
      <c r="F478" s="1438" t="s">
        <v>1890</v>
      </c>
      <c r="G478" s="1438" t="s">
        <v>1890</v>
      </c>
      <c r="H478" s="1439" t="s">
        <v>84</v>
      </c>
      <c r="I478" s="1476" t="s">
        <v>1890</v>
      </c>
      <c r="J478" s="1477" t="s">
        <v>1890</v>
      </c>
      <c r="K478" s="1477" t="s">
        <v>1890</v>
      </c>
      <c r="L478" s="1477" t="s">
        <v>1890</v>
      </c>
      <c r="M478" s="1477" t="s">
        <v>1890</v>
      </c>
      <c r="N478" s="1509" t="s">
        <v>1890</v>
      </c>
      <c r="O478" s="1509">
        <v>3.5000000000000003E-2</v>
      </c>
      <c r="P478" s="1509">
        <v>3.5000000000000003E-2</v>
      </c>
      <c r="Q478" s="1509">
        <v>3.5000000000000003E-2</v>
      </c>
      <c r="R478" s="1509">
        <v>3.5000000000000003E-2</v>
      </c>
      <c r="S478" s="1509">
        <v>3.5000000000000003E-2</v>
      </c>
      <c r="T478" s="1509">
        <v>3.5000000000000003E-2</v>
      </c>
      <c r="U478" s="1509">
        <v>3.5000000000000003E-2</v>
      </c>
      <c r="V478" s="1509">
        <v>3.5000000000000003E-2</v>
      </c>
      <c r="W478" s="1509">
        <v>3.5000000000000003E-2</v>
      </c>
      <c r="X478" s="1509">
        <v>3.5000000000000003E-2</v>
      </c>
      <c r="Y478" s="1509">
        <v>3.5000000000000003E-2</v>
      </c>
      <c r="Z478" s="1509">
        <v>3.5000000000000003E-2</v>
      </c>
      <c r="AA478" s="1509">
        <v>3.5000000000000003E-2</v>
      </c>
      <c r="AB478" s="1509">
        <v>3.5000000000000003E-2</v>
      </c>
      <c r="AC478" s="1509">
        <v>3.5000000000000003E-2</v>
      </c>
      <c r="AD478" s="1509">
        <v>3.5000000000000003E-2</v>
      </c>
      <c r="AE478" s="1509">
        <v>3.5000000000000003E-2</v>
      </c>
      <c r="AF478" s="1509">
        <v>3.5000000000000003E-2</v>
      </c>
      <c r="AG478" s="1509">
        <v>3.5000000000000003E-2</v>
      </c>
      <c r="AH478" s="1509">
        <v>3.5000000000000003E-2</v>
      </c>
      <c r="AI478" s="1509">
        <v>3.5000000000000003E-2</v>
      </c>
      <c r="AJ478" s="1509">
        <v>3.5000000000000003E-2</v>
      </c>
      <c r="AK478" s="1509">
        <v>3.5000000000000003E-2</v>
      </c>
      <c r="AL478" s="1509">
        <v>3.5000000000000003E-2</v>
      </c>
      <c r="AM478" s="1509">
        <v>3.5000000000000003E-2</v>
      </c>
      <c r="AN478" s="1509">
        <v>3.5000000000000003E-2</v>
      </c>
      <c r="AO478" s="1509">
        <v>3.5000000000000003E-2</v>
      </c>
      <c r="AP478" s="1509">
        <v>3.5000000000000003E-2</v>
      </c>
      <c r="AQ478" s="1509">
        <v>3.5000000000000003E-2</v>
      </c>
      <c r="AR478" s="1509">
        <v>3.5000000000000003E-2</v>
      </c>
      <c r="AS478" s="1509">
        <v>0.03</v>
      </c>
      <c r="AT478" s="1509">
        <v>0.03</v>
      </c>
      <c r="AU478" s="1509">
        <v>0.03</v>
      </c>
      <c r="AV478" s="1509">
        <v>0.03</v>
      </c>
      <c r="AW478" s="1509">
        <v>0.03</v>
      </c>
      <c r="AX478" s="1509">
        <v>0.03</v>
      </c>
      <c r="AY478" s="1509">
        <v>0.03</v>
      </c>
      <c r="AZ478" s="1509">
        <v>0.03</v>
      </c>
      <c r="BA478" s="1509">
        <v>0.03</v>
      </c>
      <c r="BB478" s="1509">
        <v>0.03</v>
      </c>
      <c r="BC478" s="1509">
        <v>0.03</v>
      </c>
      <c r="BD478" s="1509">
        <v>0.03</v>
      </c>
      <c r="BE478" s="1509">
        <v>0.03</v>
      </c>
      <c r="BF478" s="1509">
        <v>0.03</v>
      </c>
      <c r="BG478" s="1509">
        <v>0.03</v>
      </c>
      <c r="BH478" s="1509">
        <v>0.03</v>
      </c>
      <c r="BI478" s="1509">
        <v>0.03</v>
      </c>
      <c r="BJ478" s="1509">
        <v>0.03</v>
      </c>
      <c r="BK478" s="1509">
        <v>0.03</v>
      </c>
      <c r="BL478" s="1509">
        <v>0.03</v>
      </c>
      <c r="BM478" s="1509">
        <v>0.03</v>
      </c>
      <c r="BN478" s="1509">
        <v>0.03</v>
      </c>
      <c r="BO478" s="1509">
        <v>0.03</v>
      </c>
      <c r="BP478" s="1509">
        <v>0.03</v>
      </c>
      <c r="BQ478" s="1509">
        <v>0.03</v>
      </c>
      <c r="BR478" s="1509">
        <v>0.03</v>
      </c>
      <c r="BS478" s="1509">
        <v>0.03</v>
      </c>
      <c r="BT478" s="1509">
        <v>0.03</v>
      </c>
      <c r="BU478" s="1509">
        <v>0.03</v>
      </c>
      <c r="BV478" s="1509">
        <v>0.03</v>
      </c>
      <c r="BW478" s="1509">
        <v>0.03</v>
      </c>
      <c r="BX478" s="1509">
        <v>0.03</v>
      </c>
      <c r="BY478" s="1509">
        <v>0.03</v>
      </c>
      <c r="BZ478" s="1509">
        <v>0.03</v>
      </c>
      <c r="CA478" s="1509">
        <v>0.03</v>
      </c>
      <c r="CB478" s="1509">
        <v>0.03</v>
      </c>
      <c r="CC478" s="1509">
        <v>0.03</v>
      </c>
      <c r="CD478" s="1509">
        <v>0.03</v>
      </c>
      <c r="CE478" s="1509">
        <v>0.03</v>
      </c>
      <c r="CF478" s="1509">
        <v>0.03</v>
      </c>
      <c r="CG478" s="1509">
        <v>0.03</v>
      </c>
      <c r="CH478" s="1509">
        <v>0.03</v>
      </c>
      <c r="CI478" s="1509">
        <v>0.03</v>
      </c>
      <c r="CJ478" s="1509">
        <v>0.03</v>
      </c>
      <c r="CK478" s="1509">
        <v>0.03</v>
      </c>
      <c r="CL478" s="1509">
        <v>2.5000000000000001E-2</v>
      </c>
      <c r="CM478" s="1509">
        <v>2.5000000000000001E-2</v>
      </c>
      <c r="CN478" s="1509">
        <v>2.5000000000000001E-2</v>
      </c>
      <c r="CO478" s="1509">
        <v>2.5000000000000001E-2</v>
      </c>
      <c r="CP478" s="1510">
        <v>2.5000000000000001E-2</v>
      </c>
      <c r="CQ478" s="1508" t="s">
        <v>1890</v>
      </c>
      <c r="CR478" s="1508" t="s">
        <v>1890</v>
      </c>
      <c r="CS478" s="1508" t="s">
        <v>1890</v>
      </c>
      <c r="CT478" s="1508" t="s">
        <v>1890</v>
      </c>
      <c r="CU478" s="1508" t="s">
        <v>1890</v>
      </c>
      <c r="CV478" s="1508" t="s">
        <v>1890</v>
      </c>
      <c r="CW478" s="1508" t="s">
        <v>1890</v>
      </c>
      <c r="CX478" s="1508" t="s">
        <v>1890</v>
      </c>
      <c r="CY478" s="1508" t="s">
        <v>1890</v>
      </c>
      <c r="CZ478" s="1508" t="s">
        <v>1890</v>
      </c>
      <c r="DA478" s="1508" t="s">
        <v>1890</v>
      </c>
      <c r="DB478" s="1508" t="s">
        <v>1890</v>
      </c>
      <c r="DC478" s="1508" t="s">
        <v>1890</v>
      </c>
      <c r="DD478" s="1508" t="s">
        <v>1890</v>
      </c>
      <c r="DE478" s="1508" t="s">
        <v>1890</v>
      </c>
      <c r="DF478" s="1508" t="s">
        <v>1890</v>
      </c>
      <c r="DG478" s="1508" t="s">
        <v>1890</v>
      </c>
      <c r="DH478" s="1508" t="s">
        <v>1890</v>
      </c>
      <c r="DI478" s="1508" t="s">
        <v>1890</v>
      </c>
      <c r="DJ478" s="1508" t="s">
        <v>1890</v>
      </c>
      <c r="DK478" s="1508" t="s">
        <v>1890</v>
      </c>
      <c r="DL478" s="1508" t="s">
        <v>1890</v>
      </c>
      <c r="DM478" s="1508" t="s">
        <v>1890</v>
      </c>
      <c r="DN478" s="1508" t="s">
        <v>1890</v>
      </c>
      <c r="DO478" s="1508" t="s">
        <v>1890</v>
      </c>
      <c r="DP478" s="1508" t="s">
        <v>1890</v>
      </c>
      <c r="DQ478" s="1508" t="s">
        <v>1890</v>
      </c>
      <c r="DR478" s="1508" t="s">
        <v>1890</v>
      </c>
      <c r="DS478" s="1508" t="s">
        <v>1890</v>
      </c>
      <c r="DT478" s="1233" t="s">
        <v>1890</v>
      </c>
      <c r="DU478" s="1233" t="s">
        <v>1890</v>
      </c>
      <c r="DV478" s="1233" t="s">
        <v>1890</v>
      </c>
      <c r="DW478" s="1233" t="s">
        <v>1890</v>
      </c>
      <c r="DX478" s="1233" t="s">
        <v>1890</v>
      </c>
      <c r="DY478" s="1233" t="s">
        <v>1890</v>
      </c>
    </row>
    <row r="479" spans="2:129" x14ac:dyDescent="0.25">
      <c r="B479" s="1668"/>
      <c r="C479" s="1505" t="s">
        <v>2017</v>
      </c>
      <c r="D479" s="1439" t="s">
        <v>1772</v>
      </c>
      <c r="E479" s="1267" t="s">
        <v>814</v>
      </c>
      <c r="F479" s="1438" t="s">
        <v>1890</v>
      </c>
      <c r="G479" s="1438" t="s">
        <v>1890</v>
      </c>
      <c r="H479" s="1439" t="s">
        <v>84</v>
      </c>
      <c r="I479" s="1476" t="s">
        <v>1890</v>
      </c>
      <c r="J479" s="1477" t="s">
        <v>1890</v>
      </c>
      <c r="K479" s="1477" t="s">
        <v>1890</v>
      </c>
      <c r="L479" s="1477" t="s">
        <v>1890</v>
      </c>
      <c r="M479" s="1477" t="s">
        <v>1890</v>
      </c>
      <c r="N479" s="1509" t="s">
        <v>1890</v>
      </c>
      <c r="O479" s="1509">
        <v>0.96618357487922713</v>
      </c>
      <c r="P479" s="1509">
        <v>0.93351070036640305</v>
      </c>
      <c r="Q479" s="1509">
        <v>0.90194270566802237</v>
      </c>
      <c r="R479" s="1509">
        <v>0.87144222769857238</v>
      </c>
      <c r="S479" s="1509">
        <v>0.84197316685852408</v>
      </c>
      <c r="T479" s="1509">
        <v>0.81350064430775282</v>
      </c>
      <c r="U479" s="1509">
        <v>0.78599096068381924</v>
      </c>
      <c r="V479" s="1509">
        <v>0.75941155621625056</v>
      </c>
      <c r="W479" s="1509">
        <v>0.73373097218961414</v>
      </c>
      <c r="X479" s="1509">
        <v>0.70891881370977217</v>
      </c>
      <c r="Y479" s="1509">
        <v>0.68494571372924851</v>
      </c>
      <c r="Z479" s="1509">
        <v>0.66178329828912907</v>
      </c>
      <c r="AA479" s="1509">
        <v>0.63940415293635666</v>
      </c>
      <c r="AB479" s="1509">
        <v>0.61778179027667313</v>
      </c>
      <c r="AC479" s="1509">
        <v>0.59689061862480497</v>
      </c>
      <c r="AD479" s="1509">
        <v>0.57670591171478747</v>
      </c>
      <c r="AE479" s="1509">
        <v>0.55720377943457733</v>
      </c>
      <c r="AF479" s="1509">
        <v>0.53836113955031628</v>
      </c>
      <c r="AG479" s="1509">
        <v>0.520155690386779</v>
      </c>
      <c r="AH479" s="1509">
        <v>0.50256588443167061</v>
      </c>
      <c r="AI479" s="1509">
        <v>0.48557090283253201</v>
      </c>
      <c r="AJ479" s="1509">
        <v>0.46915063075606961</v>
      </c>
      <c r="AK479" s="1509">
        <v>0.45328563358074364</v>
      </c>
      <c r="AL479" s="1509">
        <v>0.43795713389443836</v>
      </c>
      <c r="AM479" s="1509">
        <v>0.42314698926998878</v>
      </c>
      <c r="AN479" s="1509">
        <v>0.40883767079225974</v>
      </c>
      <c r="AO479" s="1509">
        <v>0.39501224231136212</v>
      </c>
      <c r="AP479" s="1509">
        <v>0.38165434039745133</v>
      </c>
      <c r="AQ479" s="1509">
        <v>0.36874815497338298</v>
      </c>
      <c r="AR479" s="1509">
        <v>0.35627841060230242</v>
      </c>
      <c r="AS479" s="1509">
        <v>0.3459013695167984</v>
      </c>
      <c r="AT479" s="1509">
        <v>0.33582657234640623</v>
      </c>
      <c r="AU479" s="1509">
        <v>0.32604521587029728</v>
      </c>
      <c r="AV479" s="1509">
        <v>0.31654875327213333</v>
      </c>
      <c r="AW479" s="1509">
        <v>0.30732888667197411</v>
      </c>
      <c r="AX479" s="1509">
        <v>0.29837755987570302</v>
      </c>
      <c r="AY479" s="1509">
        <v>0.28968695133563405</v>
      </c>
      <c r="AZ479" s="1509">
        <v>0.28124946731614947</v>
      </c>
      <c r="BA479" s="1509">
        <v>0.27305773525839755</v>
      </c>
      <c r="BB479" s="1509">
        <v>0.26510459733825009</v>
      </c>
      <c r="BC479" s="1509">
        <v>0.25738310421189325</v>
      </c>
      <c r="BD479" s="1509">
        <v>0.24988650894358566</v>
      </c>
      <c r="BE479" s="1509">
        <v>0.24260826111027742</v>
      </c>
      <c r="BF479" s="1509">
        <v>0.23554200107793916</v>
      </c>
      <c r="BG479" s="1509">
        <v>0.22868155444460117</v>
      </c>
      <c r="BH479" s="1509">
        <v>0.22202092664524387</v>
      </c>
      <c r="BI479" s="1509">
        <v>0.215554297713829</v>
      </c>
      <c r="BJ479" s="1509">
        <v>0.20927601719789227</v>
      </c>
      <c r="BK479" s="1509">
        <v>0.20318059922125464</v>
      </c>
      <c r="BL479" s="1509">
        <v>0.19726271769053846</v>
      </c>
      <c r="BM479" s="1509">
        <v>0.19151720164129948</v>
      </c>
      <c r="BN479" s="1509">
        <v>0.18593903071970824</v>
      </c>
      <c r="BO479" s="1509">
        <v>0.18052333079583327</v>
      </c>
      <c r="BP479" s="1509">
        <v>0.17526536970469248</v>
      </c>
      <c r="BQ479" s="1509">
        <v>0.17016055311135189</v>
      </c>
      <c r="BR479" s="1509">
        <v>0.16520442049645817</v>
      </c>
      <c r="BS479" s="1509">
        <v>0.16039264125869726</v>
      </c>
      <c r="BT479" s="1509">
        <v>0.15572101093077401</v>
      </c>
      <c r="BU479" s="1509">
        <v>0.15118544750560586</v>
      </c>
      <c r="BV479" s="1509">
        <v>0.14678198786952024</v>
      </c>
      <c r="BW479" s="1509">
        <v>0.14250678433934003</v>
      </c>
      <c r="BX479" s="1509">
        <v>0.13835610130033013</v>
      </c>
      <c r="BY479" s="1509">
        <v>0.13432631194206807</v>
      </c>
      <c r="BZ479" s="1509">
        <v>0.13041389508938647</v>
      </c>
      <c r="CA479" s="1509">
        <v>0.12661543212561796</v>
      </c>
      <c r="CB479" s="1509">
        <v>0.12292760400545433</v>
      </c>
      <c r="CC479" s="1509">
        <v>0.11934718835481004</v>
      </c>
      <c r="CD479" s="1509">
        <v>0.11587105665515537</v>
      </c>
      <c r="CE479" s="1509">
        <v>0.11249617150985959</v>
      </c>
      <c r="CF479" s="1509">
        <v>0.10921958399015494</v>
      </c>
      <c r="CG479" s="1509">
        <v>0.10603843105840287</v>
      </c>
      <c r="CH479" s="1509">
        <v>0.10294993306641054</v>
      </c>
      <c r="CI479" s="1509">
        <v>9.9951391326612168E-2</v>
      </c>
      <c r="CJ479" s="1509">
        <v>9.7040185753992411E-2</v>
      </c>
      <c r="CK479" s="1509">
        <v>9.4213772576691654E-2</v>
      </c>
      <c r="CL479" s="1509">
        <v>9.1915875684577236E-2</v>
      </c>
      <c r="CM479" s="1509">
        <v>8.9674025058124135E-2</v>
      </c>
      <c r="CN479" s="1509">
        <v>8.7486853715243049E-2</v>
      </c>
      <c r="CO479" s="1509">
        <v>8.5353028014871282E-2</v>
      </c>
      <c r="CP479" s="1510">
        <v>8.3271246843776875E-2</v>
      </c>
      <c r="CQ479" s="1508" t="s">
        <v>1890</v>
      </c>
      <c r="CR479" s="1508" t="s">
        <v>1890</v>
      </c>
      <c r="CS479" s="1508" t="s">
        <v>1890</v>
      </c>
      <c r="CT479" s="1508" t="s">
        <v>1890</v>
      </c>
      <c r="CU479" s="1508" t="s">
        <v>1890</v>
      </c>
      <c r="CV479" s="1508" t="s">
        <v>1890</v>
      </c>
      <c r="CW479" s="1508" t="s">
        <v>1890</v>
      </c>
      <c r="CX479" s="1508" t="s">
        <v>1890</v>
      </c>
      <c r="CY479" s="1508" t="s">
        <v>1890</v>
      </c>
      <c r="CZ479" s="1508" t="s">
        <v>1890</v>
      </c>
      <c r="DA479" s="1508" t="s">
        <v>1890</v>
      </c>
      <c r="DB479" s="1508" t="s">
        <v>1890</v>
      </c>
      <c r="DC479" s="1508" t="s">
        <v>1890</v>
      </c>
      <c r="DD479" s="1508" t="s">
        <v>1890</v>
      </c>
      <c r="DE479" s="1508" t="s">
        <v>1890</v>
      </c>
      <c r="DF479" s="1508" t="s">
        <v>1890</v>
      </c>
      <c r="DG479" s="1508" t="s">
        <v>1890</v>
      </c>
      <c r="DH479" s="1508" t="s">
        <v>1890</v>
      </c>
      <c r="DI479" s="1508" t="s">
        <v>1890</v>
      </c>
      <c r="DJ479" s="1508" t="s">
        <v>1890</v>
      </c>
      <c r="DK479" s="1508" t="s">
        <v>1890</v>
      </c>
      <c r="DL479" s="1508" t="s">
        <v>1890</v>
      </c>
      <c r="DM479" s="1508" t="s">
        <v>1890</v>
      </c>
      <c r="DN479" s="1508" t="s">
        <v>1890</v>
      </c>
      <c r="DO479" s="1508" t="s">
        <v>1890</v>
      </c>
      <c r="DP479" s="1508" t="s">
        <v>1890</v>
      </c>
      <c r="DQ479" s="1508" t="s">
        <v>1890</v>
      </c>
      <c r="DR479" s="1508" t="s">
        <v>1890</v>
      </c>
      <c r="DS479" s="1508" t="s">
        <v>1890</v>
      </c>
      <c r="DT479" s="1233" t="s">
        <v>1890</v>
      </c>
      <c r="DU479" s="1233" t="s">
        <v>1890</v>
      </c>
      <c r="DV479" s="1233" t="s">
        <v>1890</v>
      </c>
      <c r="DW479" s="1233" t="s">
        <v>1890</v>
      </c>
      <c r="DX479" s="1233" t="s">
        <v>1890</v>
      </c>
      <c r="DY479" s="1233" t="s">
        <v>1890</v>
      </c>
    </row>
    <row r="480" spans="2:129" x14ac:dyDescent="0.25">
      <c r="B480" s="1668"/>
      <c r="C480" s="1505" t="s">
        <v>2017</v>
      </c>
      <c r="D480" s="1439" t="s">
        <v>1772</v>
      </c>
      <c r="E480" s="1267" t="s">
        <v>815</v>
      </c>
      <c r="F480" s="1438" t="s">
        <v>816</v>
      </c>
      <c r="G480" s="1438" t="s">
        <v>1890</v>
      </c>
      <c r="H480" s="1439" t="s">
        <v>817</v>
      </c>
      <c r="I480" s="1476" t="s">
        <v>1890</v>
      </c>
      <c r="J480" s="1477" t="s">
        <v>1890</v>
      </c>
      <c r="K480" s="1477" t="s">
        <v>1890</v>
      </c>
      <c r="L480" s="1477" t="s">
        <v>1890</v>
      </c>
      <c r="M480" s="1477" t="s">
        <v>1890</v>
      </c>
      <c r="N480" s="1509" t="s">
        <v>1890</v>
      </c>
      <c r="O480" s="1509">
        <v>0.30369000000000002</v>
      </c>
      <c r="P480" s="1509">
        <v>0.30369000000000002</v>
      </c>
      <c r="Q480" s="1509">
        <v>0.30369000000000002</v>
      </c>
      <c r="R480" s="1509">
        <v>0.30369000000000002</v>
      </c>
      <c r="S480" s="1509">
        <v>0.30369000000000002</v>
      </c>
      <c r="T480" s="1509" t="s">
        <v>1890</v>
      </c>
      <c r="U480" s="1509" t="s">
        <v>1890</v>
      </c>
      <c r="V480" s="1509" t="s">
        <v>1890</v>
      </c>
      <c r="W480" s="1509" t="s">
        <v>1890</v>
      </c>
      <c r="X480" s="1509" t="s">
        <v>1890</v>
      </c>
      <c r="Y480" s="1509" t="s">
        <v>1890</v>
      </c>
      <c r="Z480" s="1509" t="s">
        <v>1890</v>
      </c>
      <c r="AA480" s="1509" t="s">
        <v>1890</v>
      </c>
      <c r="AB480" s="1509" t="s">
        <v>1890</v>
      </c>
      <c r="AC480" s="1509" t="s">
        <v>1890</v>
      </c>
      <c r="AD480" s="1509" t="s">
        <v>1890</v>
      </c>
      <c r="AE480" s="1509" t="s">
        <v>1890</v>
      </c>
      <c r="AF480" s="1509" t="s">
        <v>1890</v>
      </c>
      <c r="AG480" s="1509" t="s">
        <v>1890</v>
      </c>
      <c r="AH480" s="1509" t="s">
        <v>1890</v>
      </c>
      <c r="AI480" s="1509" t="s">
        <v>1890</v>
      </c>
      <c r="AJ480" s="1509" t="s">
        <v>1890</v>
      </c>
      <c r="AK480" s="1509" t="s">
        <v>1890</v>
      </c>
      <c r="AL480" s="1509" t="s">
        <v>1890</v>
      </c>
      <c r="AM480" s="1509" t="s">
        <v>1890</v>
      </c>
      <c r="AN480" s="1509" t="s">
        <v>1890</v>
      </c>
      <c r="AO480" s="1509" t="s">
        <v>1890</v>
      </c>
      <c r="AP480" s="1509" t="s">
        <v>1890</v>
      </c>
      <c r="AQ480" s="1509" t="s">
        <v>1890</v>
      </c>
      <c r="AR480" s="1509" t="s">
        <v>1890</v>
      </c>
      <c r="AS480" s="1509" t="s">
        <v>1890</v>
      </c>
      <c r="AT480" s="1509" t="s">
        <v>1890</v>
      </c>
      <c r="AU480" s="1509" t="s">
        <v>1890</v>
      </c>
      <c r="AV480" s="1509" t="s">
        <v>1890</v>
      </c>
      <c r="AW480" s="1509" t="s">
        <v>1890</v>
      </c>
      <c r="AX480" s="1509" t="s">
        <v>1890</v>
      </c>
      <c r="AY480" s="1509" t="s">
        <v>1890</v>
      </c>
      <c r="AZ480" s="1509" t="s">
        <v>1890</v>
      </c>
      <c r="BA480" s="1509" t="s">
        <v>1890</v>
      </c>
      <c r="BB480" s="1509" t="s">
        <v>1890</v>
      </c>
      <c r="BC480" s="1509" t="s">
        <v>1890</v>
      </c>
      <c r="BD480" s="1509" t="s">
        <v>1890</v>
      </c>
      <c r="BE480" s="1509" t="s">
        <v>1890</v>
      </c>
      <c r="BF480" s="1509" t="s">
        <v>1890</v>
      </c>
      <c r="BG480" s="1509" t="s">
        <v>1890</v>
      </c>
      <c r="BH480" s="1509" t="s">
        <v>1890</v>
      </c>
      <c r="BI480" s="1509" t="s">
        <v>1890</v>
      </c>
      <c r="BJ480" s="1509" t="s">
        <v>1890</v>
      </c>
      <c r="BK480" s="1509" t="s">
        <v>1890</v>
      </c>
      <c r="BL480" s="1509" t="s">
        <v>1890</v>
      </c>
      <c r="BM480" s="1509" t="s">
        <v>1890</v>
      </c>
      <c r="BN480" s="1509" t="s">
        <v>1890</v>
      </c>
      <c r="BO480" s="1509" t="s">
        <v>1890</v>
      </c>
      <c r="BP480" s="1509" t="s">
        <v>1890</v>
      </c>
      <c r="BQ480" s="1509" t="s">
        <v>1890</v>
      </c>
      <c r="BR480" s="1509" t="s">
        <v>1890</v>
      </c>
      <c r="BS480" s="1509" t="s">
        <v>1890</v>
      </c>
      <c r="BT480" s="1509" t="s">
        <v>1890</v>
      </c>
      <c r="BU480" s="1509" t="s">
        <v>1890</v>
      </c>
      <c r="BV480" s="1509" t="s">
        <v>1890</v>
      </c>
      <c r="BW480" s="1509" t="s">
        <v>1890</v>
      </c>
      <c r="BX480" s="1509" t="s">
        <v>1890</v>
      </c>
      <c r="BY480" s="1509" t="s">
        <v>1890</v>
      </c>
      <c r="BZ480" s="1509" t="s">
        <v>1890</v>
      </c>
      <c r="CA480" s="1509" t="s">
        <v>1890</v>
      </c>
      <c r="CB480" s="1509" t="s">
        <v>1890</v>
      </c>
      <c r="CC480" s="1509" t="s">
        <v>1890</v>
      </c>
      <c r="CD480" s="1509" t="s">
        <v>1890</v>
      </c>
      <c r="CE480" s="1509" t="s">
        <v>1890</v>
      </c>
      <c r="CF480" s="1509" t="s">
        <v>1890</v>
      </c>
      <c r="CG480" s="1509" t="s">
        <v>1890</v>
      </c>
      <c r="CH480" s="1509" t="s">
        <v>1890</v>
      </c>
      <c r="CI480" s="1509" t="s">
        <v>1890</v>
      </c>
      <c r="CJ480" s="1509" t="s">
        <v>1890</v>
      </c>
      <c r="CK480" s="1509" t="s">
        <v>1890</v>
      </c>
      <c r="CL480" s="1509" t="s">
        <v>1890</v>
      </c>
      <c r="CM480" s="1509" t="s">
        <v>1890</v>
      </c>
      <c r="CN480" s="1509" t="s">
        <v>1890</v>
      </c>
      <c r="CO480" s="1509" t="s">
        <v>1890</v>
      </c>
      <c r="CP480" s="1510" t="s">
        <v>1890</v>
      </c>
      <c r="CQ480" s="1508" t="s">
        <v>1890</v>
      </c>
      <c r="CR480" s="1508" t="s">
        <v>1890</v>
      </c>
      <c r="CS480" s="1508" t="s">
        <v>1890</v>
      </c>
      <c r="CT480" s="1508" t="s">
        <v>1890</v>
      </c>
      <c r="CU480" s="1508" t="s">
        <v>1890</v>
      </c>
      <c r="CV480" s="1508" t="s">
        <v>1890</v>
      </c>
      <c r="CW480" s="1508" t="s">
        <v>1890</v>
      </c>
      <c r="CX480" s="1508" t="s">
        <v>1890</v>
      </c>
      <c r="CY480" s="1508" t="s">
        <v>1890</v>
      </c>
      <c r="CZ480" s="1508" t="s">
        <v>1890</v>
      </c>
      <c r="DA480" s="1508" t="s">
        <v>1890</v>
      </c>
      <c r="DB480" s="1508" t="s">
        <v>1890</v>
      </c>
      <c r="DC480" s="1508" t="s">
        <v>1890</v>
      </c>
      <c r="DD480" s="1508" t="s">
        <v>1890</v>
      </c>
      <c r="DE480" s="1508" t="s">
        <v>1890</v>
      </c>
      <c r="DF480" s="1508" t="s">
        <v>1890</v>
      </c>
      <c r="DG480" s="1508" t="s">
        <v>1890</v>
      </c>
      <c r="DH480" s="1508" t="s">
        <v>1890</v>
      </c>
      <c r="DI480" s="1508" t="s">
        <v>1890</v>
      </c>
      <c r="DJ480" s="1508" t="s">
        <v>1890</v>
      </c>
      <c r="DK480" s="1508" t="s">
        <v>1890</v>
      </c>
      <c r="DL480" s="1508" t="s">
        <v>1890</v>
      </c>
      <c r="DM480" s="1508" t="s">
        <v>1890</v>
      </c>
      <c r="DN480" s="1508" t="s">
        <v>1890</v>
      </c>
      <c r="DO480" s="1508" t="s">
        <v>1890</v>
      </c>
      <c r="DP480" s="1508" t="s">
        <v>1890</v>
      </c>
      <c r="DQ480" s="1508" t="s">
        <v>1890</v>
      </c>
      <c r="DR480" s="1508" t="s">
        <v>1890</v>
      </c>
      <c r="DS480" s="1508" t="s">
        <v>1890</v>
      </c>
      <c r="DT480" s="1233" t="s">
        <v>1890</v>
      </c>
      <c r="DU480" s="1233" t="s">
        <v>1890</v>
      </c>
      <c r="DV480" s="1233" t="s">
        <v>1890</v>
      </c>
      <c r="DW480" s="1233" t="s">
        <v>1890</v>
      </c>
      <c r="DX480" s="1233" t="s">
        <v>1890</v>
      </c>
      <c r="DY480" s="1233" t="s">
        <v>1890</v>
      </c>
    </row>
    <row r="481" spans="2:129" x14ac:dyDescent="0.25">
      <c r="B481" s="1668"/>
      <c r="C481" s="1505" t="s">
        <v>2017</v>
      </c>
      <c r="D481" s="1439" t="s">
        <v>1772</v>
      </c>
      <c r="E481" s="1267" t="s">
        <v>815</v>
      </c>
      <c r="F481" s="1438" t="s">
        <v>818</v>
      </c>
      <c r="G481" s="1438" t="s">
        <v>1890</v>
      </c>
      <c r="H481" s="1439" t="s">
        <v>817</v>
      </c>
      <c r="I481" s="1476" t="s">
        <v>1890</v>
      </c>
      <c r="J481" s="1477" t="s">
        <v>1890</v>
      </c>
      <c r="K481" s="1477" t="s">
        <v>1890</v>
      </c>
      <c r="L481" s="1477" t="s">
        <v>1890</v>
      </c>
      <c r="M481" s="1477" t="s">
        <v>1890</v>
      </c>
      <c r="N481" s="1509" t="s">
        <v>1890</v>
      </c>
      <c r="O481" s="1509">
        <v>0.37658195999999994</v>
      </c>
      <c r="P481" s="1509">
        <v>0.37658195999999994</v>
      </c>
      <c r="Q481" s="1509">
        <v>0.37658195999999994</v>
      </c>
      <c r="R481" s="1509">
        <v>0.37658195999999994</v>
      </c>
      <c r="S481" s="1509">
        <v>0.37658195999999994</v>
      </c>
      <c r="T481" s="1509" t="s">
        <v>1890</v>
      </c>
      <c r="U481" s="1509" t="s">
        <v>1890</v>
      </c>
      <c r="V481" s="1509" t="s">
        <v>1890</v>
      </c>
      <c r="W481" s="1509" t="s">
        <v>1890</v>
      </c>
      <c r="X481" s="1509" t="s">
        <v>1890</v>
      </c>
      <c r="Y481" s="1509" t="s">
        <v>1890</v>
      </c>
      <c r="Z481" s="1509" t="s">
        <v>1890</v>
      </c>
      <c r="AA481" s="1509" t="s">
        <v>1890</v>
      </c>
      <c r="AB481" s="1509" t="s">
        <v>1890</v>
      </c>
      <c r="AC481" s="1509">
        <v>0</v>
      </c>
      <c r="AD481" s="1509" t="s">
        <v>1890</v>
      </c>
      <c r="AE481" s="1509" t="s">
        <v>1890</v>
      </c>
      <c r="AF481" s="1509" t="s">
        <v>1890</v>
      </c>
      <c r="AG481" s="1509" t="s">
        <v>1890</v>
      </c>
      <c r="AH481" s="1509" t="s">
        <v>1890</v>
      </c>
      <c r="AI481" s="1509" t="s">
        <v>1890</v>
      </c>
      <c r="AJ481" s="1509" t="s">
        <v>1890</v>
      </c>
      <c r="AK481" s="1509" t="s">
        <v>1890</v>
      </c>
      <c r="AL481" s="1509" t="s">
        <v>1890</v>
      </c>
      <c r="AM481" s="1509">
        <v>0</v>
      </c>
      <c r="AN481" s="1509" t="s">
        <v>1890</v>
      </c>
      <c r="AO481" s="1509" t="s">
        <v>1890</v>
      </c>
      <c r="AP481" s="1509" t="s">
        <v>1890</v>
      </c>
      <c r="AQ481" s="1509" t="s">
        <v>1890</v>
      </c>
      <c r="AR481" s="1509" t="s">
        <v>1890</v>
      </c>
      <c r="AS481" s="1509" t="s">
        <v>1890</v>
      </c>
      <c r="AT481" s="1509" t="s">
        <v>1890</v>
      </c>
      <c r="AU481" s="1509" t="s">
        <v>1890</v>
      </c>
      <c r="AV481" s="1509" t="s">
        <v>1890</v>
      </c>
      <c r="AW481" s="1509">
        <v>0</v>
      </c>
      <c r="AX481" s="1509" t="s">
        <v>1890</v>
      </c>
      <c r="AY481" s="1509" t="s">
        <v>1890</v>
      </c>
      <c r="AZ481" s="1509" t="s">
        <v>1890</v>
      </c>
      <c r="BA481" s="1509" t="s">
        <v>1890</v>
      </c>
      <c r="BB481" s="1509" t="s">
        <v>1890</v>
      </c>
      <c r="BC481" s="1509" t="s">
        <v>1890</v>
      </c>
      <c r="BD481" s="1509" t="s">
        <v>1890</v>
      </c>
      <c r="BE481" s="1509" t="s">
        <v>1890</v>
      </c>
      <c r="BF481" s="1509" t="s">
        <v>1890</v>
      </c>
      <c r="BG481" s="1509">
        <v>0</v>
      </c>
      <c r="BH481" s="1509" t="s">
        <v>1890</v>
      </c>
      <c r="BI481" s="1509" t="s">
        <v>1890</v>
      </c>
      <c r="BJ481" s="1509" t="s">
        <v>1890</v>
      </c>
      <c r="BK481" s="1509" t="s">
        <v>1890</v>
      </c>
      <c r="BL481" s="1509" t="s">
        <v>1890</v>
      </c>
      <c r="BM481" s="1509" t="s">
        <v>1890</v>
      </c>
      <c r="BN481" s="1509" t="s">
        <v>1890</v>
      </c>
      <c r="BO481" s="1509" t="s">
        <v>1890</v>
      </c>
      <c r="BP481" s="1509" t="s">
        <v>1890</v>
      </c>
      <c r="BQ481" s="1509">
        <v>0</v>
      </c>
      <c r="BR481" s="1509" t="s">
        <v>1890</v>
      </c>
      <c r="BS481" s="1509" t="s">
        <v>1890</v>
      </c>
      <c r="BT481" s="1509" t="s">
        <v>1890</v>
      </c>
      <c r="BU481" s="1509" t="s">
        <v>1890</v>
      </c>
      <c r="BV481" s="1509" t="s">
        <v>1890</v>
      </c>
      <c r="BW481" s="1509" t="s">
        <v>1890</v>
      </c>
      <c r="BX481" s="1509" t="s">
        <v>1890</v>
      </c>
      <c r="BY481" s="1509" t="s">
        <v>1890</v>
      </c>
      <c r="BZ481" s="1509" t="s">
        <v>1890</v>
      </c>
      <c r="CA481" s="1509">
        <v>1.54972</v>
      </c>
      <c r="CB481" s="1509" t="s">
        <v>1890</v>
      </c>
      <c r="CC481" s="1509" t="s">
        <v>1890</v>
      </c>
      <c r="CD481" s="1509" t="s">
        <v>1890</v>
      </c>
      <c r="CE481" s="1509" t="s">
        <v>1890</v>
      </c>
      <c r="CF481" s="1509" t="s">
        <v>1890</v>
      </c>
      <c r="CG481" s="1509" t="s">
        <v>1890</v>
      </c>
      <c r="CH481" s="1509" t="s">
        <v>1890</v>
      </c>
      <c r="CI481" s="1509" t="s">
        <v>1890</v>
      </c>
      <c r="CJ481" s="1509" t="s">
        <v>1890</v>
      </c>
      <c r="CK481" s="1509">
        <v>0</v>
      </c>
      <c r="CL481" s="1509" t="s">
        <v>1890</v>
      </c>
      <c r="CM481" s="1509" t="s">
        <v>1890</v>
      </c>
      <c r="CN481" s="1509" t="s">
        <v>1890</v>
      </c>
      <c r="CO481" s="1509" t="s">
        <v>1890</v>
      </c>
      <c r="CP481" s="1510" t="s">
        <v>1890</v>
      </c>
      <c r="CQ481" s="1508" t="s">
        <v>1890</v>
      </c>
      <c r="CR481" s="1508" t="s">
        <v>1890</v>
      </c>
      <c r="CS481" s="1508" t="s">
        <v>1890</v>
      </c>
      <c r="CT481" s="1508" t="s">
        <v>1890</v>
      </c>
      <c r="CU481" s="1508" t="s">
        <v>1890</v>
      </c>
      <c r="CV481" s="1508" t="s">
        <v>1890</v>
      </c>
      <c r="CW481" s="1508" t="s">
        <v>1890</v>
      </c>
      <c r="CX481" s="1508" t="s">
        <v>1890</v>
      </c>
      <c r="CY481" s="1508" t="s">
        <v>1890</v>
      </c>
      <c r="CZ481" s="1508" t="s">
        <v>1890</v>
      </c>
      <c r="DA481" s="1508" t="s">
        <v>1890</v>
      </c>
      <c r="DB481" s="1508" t="s">
        <v>1890</v>
      </c>
      <c r="DC481" s="1508" t="s">
        <v>1890</v>
      </c>
      <c r="DD481" s="1508" t="s">
        <v>1890</v>
      </c>
      <c r="DE481" s="1508" t="s">
        <v>1890</v>
      </c>
      <c r="DF481" s="1508" t="s">
        <v>1890</v>
      </c>
      <c r="DG481" s="1508" t="s">
        <v>1890</v>
      </c>
      <c r="DH481" s="1508" t="s">
        <v>1890</v>
      </c>
      <c r="DI481" s="1508" t="s">
        <v>1890</v>
      </c>
      <c r="DJ481" s="1508" t="s">
        <v>1890</v>
      </c>
      <c r="DK481" s="1508" t="s">
        <v>1890</v>
      </c>
      <c r="DL481" s="1508" t="s">
        <v>1890</v>
      </c>
      <c r="DM481" s="1508" t="s">
        <v>1890</v>
      </c>
      <c r="DN481" s="1508" t="s">
        <v>1890</v>
      </c>
      <c r="DO481" s="1508" t="s">
        <v>1890</v>
      </c>
      <c r="DP481" s="1508" t="s">
        <v>1890</v>
      </c>
      <c r="DQ481" s="1508" t="s">
        <v>1890</v>
      </c>
      <c r="DR481" s="1508" t="s">
        <v>1890</v>
      </c>
      <c r="DS481" s="1508" t="s">
        <v>1890</v>
      </c>
      <c r="DT481" s="1233" t="s">
        <v>1890</v>
      </c>
      <c r="DU481" s="1233" t="s">
        <v>1890</v>
      </c>
      <c r="DV481" s="1233" t="s">
        <v>1890</v>
      </c>
      <c r="DW481" s="1233" t="s">
        <v>1890</v>
      </c>
      <c r="DX481" s="1233" t="s">
        <v>1890</v>
      </c>
      <c r="DY481" s="1233" t="s">
        <v>1890</v>
      </c>
    </row>
    <row r="482" spans="2:129" ht="14.4" thickBot="1" x14ac:dyDescent="0.3">
      <c r="B482" s="1668"/>
      <c r="C482" s="1505" t="s">
        <v>2017</v>
      </c>
      <c r="D482" s="1439" t="s">
        <v>1772</v>
      </c>
      <c r="E482" s="1267" t="s">
        <v>819</v>
      </c>
      <c r="F482" s="1438" t="s">
        <v>1890</v>
      </c>
      <c r="G482" s="1438" t="s">
        <v>1890</v>
      </c>
      <c r="H482" s="1439" t="s">
        <v>84</v>
      </c>
      <c r="I482" s="1476" t="s">
        <v>1890</v>
      </c>
      <c r="J482" s="1477" t="s">
        <v>1890</v>
      </c>
      <c r="K482" s="1477" t="s">
        <v>1890</v>
      </c>
      <c r="L482" s="1477" t="s">
        <v>1890</v>
      </c>
      <c r="M482" s="1477" t="s">
        <v>1890</v>
      </c>
      <c r="N482" s="1509" t="s">
        <v>1890</v>
      </c>
      <c r="O482" s="1509">
        <v>2.9570119785507248E-2</v>
      </c>
      <c r="P482" s="1509">
        <v>8.5710492131905069E-2</v>
      </c>
      <c r="Q482" s="1509">
        <v>0.13802011615443652</v>
      </c>
      <c r="R482" s="1509">
        <v>0.18669387692387548</v>
      </c>
      <c r="S482" s="1509">
        <v>0.23191785953276459</v>
      </c>
      <c r="T482" s="1509">
        <v>1.3787261973839986</v>
      </c>
      <c r="U482" s="1509">
        <v>1.3289408190764562</v>
      </c>
      <c r="V482" s="1509">
        <v>1.2809459246229933</v>
      </c>
      <c r="W482" s="1509">
        <v>1.2346773505968773</v>
      </c>
      <c r="X482" s="1509">
        <v>1.1900732256179072</v>
      </c>
      <c r="Y482" s="1509">
        <v>1.1470738887088991</v>
      </c>
      <c r="Z482" s="1509">
        <v>1.1056218105528848</v>
      </c>
      <c r="AA482" s="1509">
        <v>1.065661517548202</v>
      </c>
      <c r="AB482" s="1509">
        <v>1.0271395185622938</v>
      </c>
      <c r="AC482" s="1509">
        <v>0.99000423428854445</v>
      </c>
      <c r="AD482" s="1509">
        <v>0.95420592911385871</v>
      </c>
      <c r="AE482" s="1509">
        <v>0.91969664540796103</v>
      </c>
      <c r="AF482" s="1509">
        <v>0.88643014014854082</v>
      </c>
      <c r="AG482" s="1509">
        <v>0.85436182379940573</v>
      </c>
      <c r="AH482" s="1509">
        <v>0.82344870136173931</v>
      </c>
      <c r="AI482" s="1509">
        <v>0.79364931552138407</v>
      </c>
      <c r="AJ482" s="1509">
        <v>0.76492369181780262</v>
      </c>
      <c r="AK482" s="1509">
        <v>0.73723328576299785</v>
      </c>
      <c r="AL482" s="1509">
        <v>0.71054093184121259</v>
      </c>
      <c r="AM482" s="1509">
        <v>0.68481079432267933</v>
      </c>
      <c r="AN482" s="1509">
        <v>0.66000831982705199</v>
      </c>
      <c r="AO482" s="1509">
        <v>0.63610019157442932</v>
      </c>
      <c r="AP482" s="1509">
        <v>0.61305428526408257</v>
      </c>
      <c r="AQ482" s="1509">
        <v>0.59083962652311284</v>
      </c>
      <c r="AR482" s="1509">
        <v>0.56942634986931884</v>
      </c>
      <c r="AS482" s="1509">
        <v>0.5514496671885718</v>
      </c>
      <c r="AT482" s="1509">
        <v>0.5340371048535576</v>
      </c>
      <c r="AU482" s="1509">
        <v>0.51717105175771205</v>
      </c>
      <c r="AV482" s="1509">
        <v>0.50083444412039713</v>
      </c>
      <c r="AW482" s="1509">
        <v>0.48501074854397774</v>
      </c>
      <c r="AX482" s="1509">
        <v>0.46968394559354987</v>
      </c>
      <c r="AY482" s="1509">
        <v>0.45483851388324537</v>
      </c>
      <c r="AZ482" s="1509">
        <v>0.44045941465353505</v>
      </c>
      <c r="BA482" s="1509">
        <v>0.42653207682442934</v>
      </c>
      <c r="BB482" s="1509">
        <v>0.41304238250993441</v>
      </c>
      <c r="BC482" s="1509">
        <v>0.39997665297957907</v>
      </c>
      <c r="BD482" s="1509">
        <v>0.38732163505325523</v>
      </c>
      <c r="BE482" s="1509">
        <v>0.37506448791604002</v>
      </c>
      <c r="BF482" s="1509">
        <v>0.36319277034007635</v>
      </c>
      <c r="BG482" s="1509">
        <v>0.35169442830098724</v>
      </c>
      <c r="BH482" s="1509">
        <v>0.34055778297667771</v>
      </c>
      <c r="BI482" s="1509">
        <v>0.32977151911675828</v>
      </c>
      <c r="BJ482" s="1509">
        <v>0.31932467377117951</v>
      </c>
      <c r="BK482" s="1509">
        <v>0.30920662536701998</v>
      </c>
      <c r="BL482" s="1509">
        <v>0.29940708312270864</v>
      </c>
      <c r="BM482" s="1509">
        <v>0.28991607678929199</v>
      </c>
      <c r="BN482" s="1509">
        <v>0.28072394670867457</v>
      </c>
      <c r="BO482" s="1509">
        <v>0.27182133417907212</v>
      </c>
      <c r="BP482" s="1509">
        <v>0.2631991721182147</v>
      </c>
      <c r="BQ482" s="1509">
        <v>0.25484867601512884</v>
      </c>
      <c r="BR482" s="1509">
        <v>0.24676133516160872</v>
      </c>
      <c r="BS482" s="1509">
        <v>0.23892890415476026</v>
      </c>
      <c r="BT482" s="1509">
        <v>0.23134339466226539</v>
      </c>
      <c r="BU482" s="1509">
        <v>0.22399706744227216</v>
      </c>
      <c r="BV482" s="1509">
        <v>0.21688242461006238</v>
      </c>
      <c r="BW482" s="1509">
        <v>0.20999220214389325</v>
      </c>
      <c r="BX482" s="1509">
        <v>0.20331936262263903</v>
      </c>
      <c r="BY482" s="1509">
        <v>0.19685708818808853</v>
      </c>
      <c r="BZ482" s="1509">
        <v>0.19059877372497255</v>
      </c>
      <c r="CA482" s="1509">
        <v>0.19802422825985672</v>
      </c>
      <c r="CB482" s="1509">
        <v>0.20485544018317678</v>
      </c>
      <c r="CC482" s="1509">
        <v>0.19840868178870621</v>
      </c>
      <c r="CD482" s="1509">
        <v>0.19216367640829299</v>
      </c>
      <c r="CE482" s="1509">
        <v>0.18611414045845726</v>
      </c>
      <c r="CF482" s="1509">
        <v>0.18025398523529929</v>
      </c>
      <c r="CG482" s="1509">
        <v>0.1745773108928827</v>
      </c>
      <c r="CH482" s="1509">
        <v>0.16907840060706855</v>
      </c>
      <c r="CI482" s="1509">
        <v>0.16375171491910503</v>
      </c>
      <c r="CJ482" s="1509">
        <v>0.15859188625345261</v>
      </c>
      <c r="CK482" s="1509">
        <v>0.15359371360449361</v>
      </c>
      <c r="CL482" s="1509">
        <v>0.14947777766687598</v>
      </c>
      <c r="CM482" s="1509">
        <v>0.14547124864971051</v>
      </c>
      <c r="CN482" s="1509">
        <v>0.14157123813447284</v>
      </c>
      <c r="CO482" s="1509">
        <v>0.13777493351667711</v>
      </c>
      <c r="CP482" s="1510">
        <v>0.13407959602590383</v>
      </c>
      <c r="CQ482" s="1508" t="s">
        <v>1890</v>
      </c>
      <c r="CR482" s="1508" t="s">
        <v>1890</v>
      </c>
      <c r="CS482" s="1508" t="s">
        <v>1890</v>
      </c>
      <c r="CT482" s="1508" t="s">
        <v>1890</v>
      </c>
      <c r="CU482" s="1508" t="s">
        <v>1890</v>
      </c>
      <c r="CV482" s="1508" t="s">
        <v>1890</v>
      </c>
      <c r="CW482" s="1508" t="s">
        <v>1890</v>
      </c>
      <c r="CX482" s="1508" t="s">
        <v>1890</v>
      </c>
      <c r="CY482" s="1508" t="s">
        <v>1890</v>
      </c>
      <c r="CZ482" s="1508" t="s">
        <v>1890</v>
      </c>
      <c r="DA482" s="1508" t="s">
        <v>1890</v>
      </c>
      <c r="DB482" s="1508" t="s">
        <v>1890</v>
      </c>
      <c r="DC482" s="1508" t="s">
        <v>1890</v>
      </c>
      <c r="DD482" s="1508" t="s">
        <v>1890</v>
      </c>
      <c r="DE482" s="1508" t="s">
        <v>1890</v>
      </c>
      <c r="DF482" s="1508" t="s">
        <v>1890</v>
      </c>
      <c r="DG482" s="1508" t="s">
        <v>1890</v>
      </c>
      <c r="DH482" s="1508" t="s">
        <v>1890</v>
      </c>
      <c r="DI482" s="1508" t="s">
        <v>1890</v>
      </c>
      <c r="DJ482" s="1508" t="s">
        <v>1890</v>
      </c>
      <c r="DK482" s="1508" t="s">
        <v>1890</v>
      </c>
      <c r="DL482" s="1508" t="s">
        <v>1890</v>
      </c>
      <c r="DM482" s="1508" t="s">
        <v>1890</v>
      </c>
      <c r="DN482" s="1508" t="s">
        <v>1890</v>
      </c>
      <c r="DO482" s="1508" t="s">
        <v>1890</v>
      </c>
      <c r="DP482" s="1508" t="s">
        <v>1890</v>
      </c>
      <c r="DQ482" s="1508" t="s">
        <v>1890</v>
      </c>
      <c r="DR482" s="1508" t="s">
        <v>1890</v>
      </c>
      <c r="DS482" s="1508" t="s">
        <v>1890</v>
      </c>
      <c r="DT482" s="1233" t="s">
        <v>1890</v>
      </c>
      <c r="DU482" s="1233" t="s">
        <v>1890</v>
      </c>
      <c r="DV482" s="1233" t="s">
        <v>1890</v>
      </c>
      <c r="DW482" s="1233" t="s">
        <v>1890</v>
      </c>
      <c r="DX482" s="1233" t="s">
        <v>1890</v>
      </c>
      <c r="DY482" s="1233" t="s">
        <v>1890</v>
      </c>
    </row>
    <row r="483" spans="2:129" ht="14.4" thickBot="1" x14ac:dyDescent="0.3">
      <c r="B483" s="1668"/>
      <c r="C483" s="1505" t="s">
        <v>2017</v>
      </c>
      <c r="D483" s="1439" t="s">
        <v>1772</v>
      </c>
      <c r="E483" s="1267" t="s">
        <v>820</v>
      </c>
      <c r="F483" s="1438" t="s">
        <v>1890</v>
      </c>
      <c r="G483" s="1438" t="s">
        <v>1890</v>
      </c>
      <c r="H483" s="1439" t="s">
        <v>84</v>
      </c>
      <c r="I483" s="1655">
        <f>IF(SUM(N482:CP482)&lt;&gt;0,SUM(N482:CP482),"")</f>
        <v>37.895061723641682</v>
      </c>
      <c r="J483" s="1656"/>
      <c r="K483" s="1656"/>
      <c r="L483" s="1656"/>
      <c r="M483" s="1657"/>
      <c r="N483" s="1509" t="s">
        <v>1890</v>
      </c>
      <c r="O483" s="1509" t="s">
        <v>1890</v>
      </c>
      <c r="P483" s="1509" t="s">
        <v>1890</v>
      </c>
      <c r="Q483" s="1509" t="s">
        <v>1890</v>
      </c>
      <c r="R483" s="1509" t="s">
        <v>1890</v>
      </c>
      <c r="S483" s="1509" t="s">
        <v>1890</v>
      </c>
      <c r="T483" s="1509" t="s">
        <v>1890</v>
      </c>
      <c r="U483" s="1509" t="s">
        <v>1890</v>
      </c>
      <c r="V483" s="1509" t="s">
        <v>1890</v>
      </c>
      <c r="W483" s="1509" t="s">
        <v>1890</v>
      </c>
      <c r="X483" s="1509" t="s">
        <v>1890</v>
      </c>
      <c r="Y483" s="1509" t="s">
        <v>1890</v>
      </c>
      <c r="Z483" s="1509" t="s">
        <v>1890</v>
      </c>
      <c r="AA483" s="1509" t="s">
        <v>1890</v>
      </c>
      <c r="AB483" s="1509" t="s">
        <v>1890</v>
      </c>
      <c r="AC483" s="1509" t="s">
        <v>1890</v>
      </c>
      <c r="AD483" s="1509" t="s">
        <v>1890</v>
      </c>
      <c r="AE483" s="1509" t="s">
        <v>1890</v>
      </c>
      <c r="AF483" s="1509" t="s">
        <v>1890</v>
      </c>
      <c r="AG483" s="1509" t="s">
        <v>1890</v>
      </c>
      <c r="AH483" s="1509" t="s">
        <v>1890</v>
      </c>
      <c r="AI483" s="1509" t="s">
        <v>1890</v>
      </c>
      <c r="AJ483" s="1509" t="s">
        <v>1890</v>
      </c>
      <c r="AK483" s="1509" t="s">
        <v>1890</v>
      </c>
      <c r="AL483" s="1509" t="s">
        <v>1890</v>
      </c>
      <c r="AM483" s="1509" t="s">
        <v>1890</v>
      </c>
      <c r="AN483" s="1509" t="s">
        <v>1890</v>
      </c>
      <c r="AO483" s="1509" t="s">
        <v>1890</v>
      </c>
      <c r="AP483" s="1509" t="s">
        <v>1890</v>
      </c>
      <c r="AQ483" s="1509" t="s">
        <v>1890</v>
      </c>
      <c r="AR483" s="1509" t="s">
        <v>1890</v>
      </c>
      <c r="AS483" s="1509" t="s">
        <v>1890</v>
      </c>
      <c r="AT483" s="1509" t="s">
        <v>1890</v>
      </c>
      <c r="AU483" s="1509" t="s">
        <v>1890</v>
      </c>
      <c r="AV483" s="1509" t="s">
        <v>1890</v>
      </c>
      <c r="AW483" s="1509" t="s">
        <v>1890</v>
      </c>
      <c r="AX483" s="1509" t="s">
        <v>1890</v>
      </c>
      <c r="AY483" s="1509" t="s">
        <v>1890</v>
      </c>
      <c r="AZ483" s="1509" t="s">
        <v>1890</v>
      </c>
      <c r="BA483" s="1509" t="s">
        <v>1890</v>
      </c>
      <c r="BB483" s="1509" t="s">
        <v>1890</v>
      </c>
      <c r="BC483" s="1509" t="s">
        <v>1890</v>
      </c>
      <c r="BD483" s="1509" t="s">
        <v>1890</v>
      </c>
      <c r="BE483" s="1509" t="s">
        <v>1890</v>
      </c>
      <c r="BF483" s="1509" t="s">
        <v>1890</v>
      </c>
      <c r="BG483" s="1509" t="s">
        <v>1890</v>
      </c>
      <c r="BH483" s="1509" t="s">
        <v>1890</v>
      </c>
      <c r="BI483" s="1509" t="s">
        <v>1890</v>
      </c>
      <c r="BJ483" s="1509" t="s">
        <v>1890</v>
      </c>
      <c r="BK483" s="1509" t="s">
        <v>1890</v>
      </c>
      <c r="BL483" s="1509" t="s">
        <v>1890</v>
      </c>
      <c r="BM483" s="1509" t="s">
        <v>1890</v>
      </c>
      <c r="BN483" s="1509" t="s">
        <v>1890</v>
      </c>
      <c r="BO483" s="1509" t="s">
        <v>1890</v>
      </c>
      <c r="BP483" s="1509" t="s">
        <v>1890</v>
      </c>
      <c r="BQ483" s="1509" t="s">
        <v>1890</v>
      </c>
      <c r="BR483" s="1509" t="s">
        <v>1890</v>
      </c>
      <c r="BS483" s="1509" t="s">
        <v>1890</v>
      </c>
      <c r="BT483" s="1509" t="s">
        <v>1890</v>
      </c>
      <c r="BU483" s="1509" t="s">
        <v>1890</v>
      </c>
      <c r="BV483" s="1509" t="s">
        <v>1890</v>
      </c>
      <c r="BW483" s="1509" t="s">
        <v>1890</v>
      </c>
      <c r="BX483" s="1509" t="s">
        <v>1890</v>
      </c>
      <c r="BY483" s="1509" t="s">
        <v>1890</v>
      </c>
      <c r="BZ483" s="1509" t="s">
        <v>1890</v>
      </c>
      <c r="CA483" s="1509" t="s">
        <v>1890</v>
      </c>
      <c r="CB483" s="1509" t="s">
        <v>1890</v>
      </c>
      <c r="CC483" s="1509" t="s">
        <v>1890</v>
      </c>
      <c r="CD483" s="1509" t="s">
        <v>1890</v>
      </c>
      <c r="CE483" s="1509" t="s">
        <v>1890</v>
      </c>
      <c r="CF483" s="1509" t="s">
        <v>1890</v>
      </c>
      <c r="CG483" s="1509" t="s">
        <v>1890</v>
      </c>
      <c r="CH483" s="1509" t="s">
        <v>1890</v>
      </c>
      <c r="CI483" s="1509" t="s">
        <v>1890</v>
      </c>
      <c r="CJ483" s="1509" t="s">
        <v>1890</v>
      </c>
      <c r="CK483" s="1509" t="s">
        <v>1890</v>
      </c>
      <c r="CL483" s="1509" t="s">
        <v>1890</v>
      </c>
      <c r="CM483" s="1509" t="s">
        <v>1890</v>
      </c>
      <c r="CN483" s="1509" t="s">
        <v>1890</v>
      </c>
      <c r="CO483" s="1509" t="s">
        <v>1890</v>
      </c>
      <c r="CP483" s="1510" t="s">
        <v>1890</v>
      </c>
      <c r="CQ483" s="1508" t="s">
        <v>1890</v>
      </c>
      <c r="CR483" s="1508" t="s">
        <v>1890</v>
      </c>
      <c r="CS483" s="1508" t="s">
        <v>1890</v>
      </c>
      <c r="CT483" s="1508" t="s">
        <v>1890</v>
      </c>
      <c r="CU483" s="1508" t="s">
        <v>1890</v>
      </c>
      <c r="CV483" s="1508" t="s">
        <v>1890</v>
      </c>
      <c r="CW483" s="1508" t="s">
        <v>1890</v>
      </c>
      <c r="CX483" s="1508" t="s">
        <v>1890</v>
      </c>
      <c r="CY483" s="1508" t="s">
        <v>1890</v>
      </c>
      <c r="CZ483" s="1508" t="s">
        <v>1890</v>
      </c>
      <c r="DA483" s="1508" t="s">
        <v>1890</v>
      </c>
      <c r="DB483" s="1508" t="s">
        <v>1890</v>
      </c>
      <c r="DC483" s="1508" t="s">
        <v>1890</v>
      </c>
      <c r="DD483" s="1508" t="s">
        <v>1890</v>
      </c>
      <c r="DE483" s="1508" t="s">
        <v>1890</v>
      </c>
      <c r="DF483" s="1508" t="s">
        <v>1890</v>
      </c>
      <c r="DG483" s="1508" t="s">
        <v>1890</v>
      </c>
      <c r="DH483" s="1508" t="s">
        <v>1890</v>
      </c>
      <c r="DI483" s="1508" t="s">
        <v>1890</v>
      </c>
      <c r="DJ483" s="1508" t="s">
        <v>1890</v>
      </c>
      <c r="DK483" s="1508" t="s">
        <v>1890</v>
      </c>
      <c r="DL483" s="1508" t="s">
        <v>1890</v>
      </c>
      <c r="DM483" s="1508" t="s">
        <v>1890</v>
      </c>
      <c r="DN483" s="1508" t="s">
        <v>1890</v>
      </c>
      <c r="DO483" s="1508" t="s">
        <v>1890</v>
      </c>
      <c r="DP483" s="1508" t="s">
        <v>1890</v>
      </c>
      <c r="DQ483" s="1508" t="s">
        <v>1890</v>
      </c>
      <c r="DR483" s="1508" t="s">
        <v>1890</v>
      </c>
      <c r="DS483" s="1508" t="s">
        <v>1890</v>
      </c>
      <c r="DT483" s="1233" t="s">
        <v>1890</v>
      </c>
      <c r="DU483" s="1233" t="s">
        <v>1890</v>
      </c>
      <c r="DV483" s="1233" t="s">
        <v>1890</v>
      </c>
      <c r="DW483" s="1233" t="s">
        <v>1890</v>
      </c>
      <c r="DX483" s="1233" t="s">
        <v>1890</v>
      </c>
      <c r="DY483" s="1233" t="s">
        <v>1890</v>
      </c>
    </row>
    <row r="484" spans="2:129" x14ac:dyDescent="0.25">
      <c r="B484" s="1668"/>
      <c r="C484" s="1505" t="s">
        <v>2016</v>
      </c>
      <c r="D484" s="1439" t="s">
        <v>1773</v>
      </c>
      <c r="E484" s="1267" t="s">
        <v>815</v>
      </c>
      <c r="F484" s="1438" t="s">
        <v>1890</v>
      </c>
      <c r="G484" s="1438" t="s">
        <v>1890</v>
      </c>
      <c r="H484" s="1439" t="s">
        <v>84</v>
      </c>
      <c r="I484" s="1476" t="s">
        <v>1890</v>
      </c>
      <c r="J484" s="1477" t="s">
        <v>1890</v>
      </c>
      <c r="K484" s="1477" t="s">
        <v>1890</v>
      </c>
      <c r="L484" s="1477" t="s">
        <v>1890</v>
      </c>
      <c r="M484" s="1477" t="s">
        <v>1890</v>
      </c>
      <c r="N484" s="1509" t="s">
        <v>1890</v>
      </c>
      <c r="O484" s="1509">
        <v>3.0316978433999999</v>
      </c>
      <c r="P484" s="1509">
        <v>3.0316978433999995</v>
      </c>
      <c r="Q484" s="1509">
        <v>3.0316978433999999</v>
      </c>
      <c r="R484" s="1509">
        <v>3.0316978433999995</v>
      </c>
      <c r="S484" s="1509">
        <v>3.0316978433999995</v>
      </c>
      <c r="T484" s="1509" t="s">
        <v>1890</v>
      </c>
      <c r="U484" s="1509" t="s">
        <v>1890</v>
      </c>
      <c r="V484" s="1509" t="s">
        <v>1890</v>
      </c>
      <c r="W484" s="1509" t="s">
        <v>1890</v>
      </c>
      <c r="X484" s="1509" t="s">
        <v>1890</v>
      </c>
      <c r="Y484" s="1509" t="s">
        <v>1890</v>
      </c>
      <c r="Z484" s="1509" t="s">
        <v>1890</v>
      </c>
      <c r="AA484" s="1509" t="s">
        <v>1890</v>
      </c>
      <c r="AB484" s="1509" t="s">
        <v>1890</v>
      </c>
      <c r="AC484" s="1509">
        <v>0.12239999999999999</v>
      </c>
      <c r="AD484" s="1509" t="s">
        <v>1890</v>
      </c>
      <c r="AE484" s="1509" t="s">
        <v>1890</v>
      </c>
      <c r="AF484" s="1509" t="s">
        <v>1890</v>
      </c>
      <c r="AG484" s="1509" t="s">
        <v>1890</v>
      </c>
      <c r="AH484" s="1509" t="s">
        <v>1890</v>
      </c>
      <c r="AI484" s="1509" t="s">
        <v>1890</v>
      </c>
      <c r="AJ484" s="1509" t="s">
        <v>1890</v>
      </c>
      <c r="AK484" s="1509" t="s">
        <v>1890</v>
      </c>
      <c r="AL484" s="1509" t="s">
        <v>1890</v>
      </c>
      <c r="AM484" s="1509">
        <v>0.72617988499999997</v>
      </c>
      <c r="AN484" s="1509" t="s">
        <v>1890</v>
      </c>
      <c r="AO484" s="1509" t="s">
        <v>1890</v>
      </c>
      <c r="AP484" s="1509" t="s">
        <v>1890</v>
      </c>
      <c r="AQ484" s="1509" t="s">
        <v>1890</v>
      </c>
      <c r="AR484" s="1509">
        <v>1.5</v>
      </c>
      <c r="AS484" s="1509" t="s">
        <v>1890</v>
      </c>
      <c r="AT484" s="1509" t="s">
        <v>1890</v>
      </c>
      <c r="AU484" s="1509" t="s">
        <v>1890</v>
      </c>
      <c r="AV484" s="1509" t="s">
        <v>1890</v>
      </c>
      <c r="AW484" s="1509">
        <v>0.12239999999999999</v>
      </c>
      <c r="AX484" s="1509" t="s">
        <v>1890</v>
      </c>
      <c r="AY484" s="1509" t="s">
        <v>1890</v>
      </c>
      <c r="AZ484" s="1509" t="s">
        <v>1890</v>
      </c>
      <c r="BA484" s="1509" t="s">
        <v>1890</v>
      </c>
      <c r="BB484" s="1509" t="s">
        <v>1890</v>
      </c>
      <c r="BC484" s="1509" t="s">
        <v>1890</v>
      </c>
      <c r="BD484" s="1509" t="s">
        <v>1890</v>
      </c>
      <c r="BE484" s="1509" t="s">
        <v>1890</v>
      </c>
      <c r="BF484" s="1509" t="s">
        <v>1890</v>
      </c>
      <c r="BG484" s="1509">
        <v>0.72617988499999997</v>
      </c>
      <c r="BH484" s="1509" t="s">
        <v>1890</v>
      </c>
      <c r="BI484" s="1509" t="s">
        <v>1890</v>
      </c>
      <c r="BJ484" s="1509" t="s">
        <v>1890</v>
      </c>
      <c r="BK484" s="1509" t="s">
        <v>1890</v>
      </c>
      <c r="BL484" s="1509" t="s">
        <v>1890</v>
      </c>
      <c r="BM484" s="1509" t="s">
        <v>1890</v>
      </c>
      <c r="BN484" s="1509" t="s">
        <v>1890</v>
      </c>
      <c r="BO484" s="1509" t="s">
        <v>1890</v>
      </c>
      <c r="BP484" s="1509" t="s">
        <v>1890</v>
      </c>
      <c r="BQ484" s="1509">
        <v>1.6224000000000001</v>
      </c>
      <c r="BR484" s="1509" t="s">
        <v>1890</v>
      </c>
      <c r="BS484" s="1509" t="s">
        <v>1890</v>
      </c>
      <c r="BT484" s="1509" t="s">
        <v>1890</v>
      </c>
      <c r="BU484" s="1509" t="s">
        <v>1890</v>
      </c>
      <c r="BV484" s="1509" t="s">
        <v>1890</v>
      </c>
      <c r="BW484" s="1509" t="s">
        <v>1890</v>
      </c>
      <c r="BX484" s="1509" t="s">
        <v>1890</v>
      </c>
      <c r="BY484" s="1509" t="s">
        <v>1890</v>
      </c>
      <c r="BZ484" s="1509" t="s">
        <v>1890</v>
      </c>
      <c r="CA484" s="1509">
        <v>6.3221414669999998</v>
      </c>
      <c r="CB484" s="1509" t="s">
        <v>1890</v>
      </c>
      <c r="CC484" s="1509" t="s">
        <v>1890</v>
      </c>
      <c r="CD484" s="1509" t="s">
        <v>1890</v>
      </c>
      <c r="CE484" s="1509" t="s">
        <v>1890</v>
      </c>
      <c r="CF484" s="1509" t="s">
        <v>1890</v>
      </c>
      <c r="CG484" s="1509" t="s">
        <v>1890</v>
      </c>
      <c r="CH484" s="1509" t="s">
        <v>1890</v>
      </c>
      <c r="CI484" s="1509" t="s">
        <v>1890</v>
      </c>
      <c r="CJ484" s="1509" t="s">
        <v>1890</v>
      </c>
      <c r="CK484" s="1509">
        <v>0.12239999999999999</v>
      </c>
      <c r="CL484" s="1509" t="s">
        <v>1890</v>
      </c>
      <c r="CM484" s="1509" t="s">
        <v>1890</v>
      </c>
      <c r="CN484" s="1509" t="s">
        <v>1890</v>
      </c>
      <c r="CO484" s="1509" t="s">
        <v>1890</v>
      </c>
      <c r="CP484" s="1510">
        <v>1.5</v>
      </c>
      <c r="CQ484" s="1508" t="s">
        <v>1890</v>
      </c>
      <c r="CR484" s="1508" t="s">
        <v>1890</v>
      </c>
      <c r="CS484" s="1508" t="s">
        <v>1890</v>
      </c>
      <c r="CT484" s="1508" t="s">
        <v>1890</v>
      </c>
      <c r="CU484" s="1508" t="s">
        <v>1890</v>
      </c>
      <c r="CV484" s="1508" t="s">
        <v>1890</v>
      </c>
      <c r="CW484" s="1508" t="s">
        <v>1890</v>
      </c>
      <c r="CX484" s="1508" t="s">
        <v>1890</v>
      </c>
      <c r="CY484" s="1508" t="s">
        <v>1890</v>
      </c>
      <c r="CZ484" s="1508" t="s">
        <v>1890</v>
      </c>
      <c r="DA484" s="1508" t="s">
        <v>1890</v>
      </c>
      <c r="DB484" s="1508" t="s">
        <v>1890</v>
      </c>
      <c r="DC484" s="1508" t="s">
        <v>1890</v>
      </c>
      <c r="DD484" s="1508" t="s">
        <v>1890</v>
      </c>
      <c r="DE484" s="1508" t="s">
        <v>1890</v>
      </c>
      <c r="DF484" s="1508" t="s">
        <v>1890</v>
      </c>
      <c r="DG484" s="1508" t="s">
        <v>1890</v>
      </c>
      <c r="DH484" s="1508" t="s">
        <v>1890</v>
      </c>
      <c r="DI484" s="1508" t="s">
        <v>1890</v>
      </c>
      <c r="DJ484" s="1508" t="s">
        <v>1890</v>
      </c>
      <c r="DK484" s="1508" t="s">
        <v>1890</v>
      </c>
      <c r="DL484" s="1508" t="s">
        <v>1890</v>
      </c>
      <c r="DM484" s="1508" t="s">
        <v>1890</v>
      </c>
      <c r="DN484" s="1508" t="s">
        <v>1890</v>
      </c>
      <c r="DO484" s="1508" t="s">
        <v>1890</v>
      </c>
      <c r="DP484" s="1508" t="s">
        <v>1890</v>
      </c>
      <c r="DQ484" s="1508" t="s">
        <v>1890</v>
      </c>
      <c r="DR484" s="1508" t="s">
        <v>1890</v>
      </c>
      <c r="DS484" s="1508" t="s">
        <v>1890</v>
      </c>
      <c r="DT484" s="1233" t="s">
        <v>1890</v>
      </c>
      <c r="DU484" s="1233" t="s">
        <v>1890</v>
      </c>
      <c r="DV484" s="1233" t="s">
        <v>1890</v>
      </c>
      <c r="DW484" s="1233" t="s">
        <v>1890</v>
      </c>
      <c r="DX484" s="1233" t="s">
        <v>1890</v>
      </c>
      <c r="DY484" s="1233" t="s">
        <v>1890</v>
      </c>
    </row>
    <row r="485" spans="2:129" x14ac:dyDescent="0.25">
      <c r="B485" s="1668"/>
      <c r="C485" s="1505" t="s">
        <v>2016</v>
      </c>
      <c r="D485" s="1439" t="s">
        <v>1773</v>
      </c>
      <c r="E485" s="1267" t="s">
        <v>812</v>
      </c>
      <c r="F485" s="1438" t="s">
        <v>1890</v>
      </c>
      <c r="G485" s="1438" t="s">
        <v>1890</v>
      </c>
      <c r="H485" s="1439" t="s">
        <v>84</v>
      </c>
      <c r="I485" s="1476" t="s">
        <v>1890</v>
      </c>
      <c r="J485" s="1477" t="s">
        <v>1890</v>
      </c>
      <c r="K485" s="1477" t="s">
        <v>1890</v>
      </c>
      <c r="L485" s="1477" t="s">
        <v>1890</v>
      </c>
      <c r="M485" s="1477" t="s">
        <v>1890</v>
      </c>
      <c r="N485" s="1509" t="s">
        <v>1890</v>
      </c>
      <c r="O485" s="1509" t="s">
        <v>1890</v>
      </c>
      <c r="P485" s="1509" t="s">
        <v>1890</v>
      </c>
      <c r="Q485" s="1509" t="s">
        <v>1890</v>
      </c>
      <c r="R485" s="1509" t="s">
        <v>1890</v>
      </c>
      <c r="S485" s="1509" t="s">
        <v>1890</v>
      </c>
      <c r="T485" s="1509">
        <v>1.2624502849999995</v>
      </c>
      <c r="U485" s="1509">
        <v>1.2624502849999995</v>
      </c>
      <c r="V485" s="1509">
        <v>1.2624502849999995</v>
      </c>
      <c r="W485" s="1509">
        <v>1.2624502849999995</v>
      </c>
      <c r="X485" s="1509">
        <v>1.2624502849999995</v>
      </c>
      <c r="Y485" s="1509">
        <v>1.2624502849999995</v>
      </c>
      <c r="Z485" s="1509">
        <v>1.2624502849999995</v>
      </c>
      <c r="AA485" s="1509">
        <v>1.2624502849999995</v>
      </c>
      <c r="AB485" s="1509">
        <v>1.2624502849999995</v>
      </c>
      <c r="AC485" s="1509">
        <v>1.2624502849999995</v>
      </c>
      <c r="AD485" s="1509">
        <v>1.2624502849999995</v>
      </c>
      <c r="AE485" s="1509">
        <v>1.2624502849999995</v>
      </c>
      <c r="AF485" s="1509">
        <v>1.2624502849999995</v>
      </c>
      <c r="AG485" s="1509">
        <v>1.2624502849999995</v>
      </c>
      <c r="AH485" s="1509">
        <v>1.2624502849999995</v>
      </c>
      <c r="AI485" s="1509">
        <v>1.2624502849999995</v>
      </c>
      <c r="AJ485" s="1509">
        <v>1.2624502849999995</v>
      </c>
      <c r="AK485" s="1509">
        <v>1.2624502849999995</v>
      </c>
      <c r="AL485" s="1509">
        <v>1.2624502849999995</v>
      </c>
      <c r="AM485" s="1509">
        <v>1.2624502849999995</v>
      </c>
      <c r="AN485" s="1509">
        <v>1.2624502849999995</v>
      </c>
      <c r="AO485" s="1509">
        <v>1.2624502849999995</v>
      </c>
      <c r="AP485" s="1509">
        <v>1.2624502849999995</v>
      </c>
      <c r="AQ485" s="1509">
        <v>1.2624502849999995</v>
      </c>
      <c r="AR485" s="1509">
        <v>1.2624502849999995</v>
      </c>
      <c r="AS485" s="1509">
        <v>1.2624502849999995</v>
      </c>
      <c r="AT485" s="1509">
        <v>1.2624502849999995</v>
      </c>
      <c r="AU485" s="1509">
        <v>1.2624502849999995</v>
      </c>
      <c r="AV485" s="1509">
        <v>1.2624502849999995</v>
      </c>
      <c r="AW485" s="1509">
        <v>1.2624502849999995</v>
      </c>
      <c r="AX485" s="1509">
        <v>1.2624502849999995</v>
      </c>
      <c r="AY485" s="1509">
        <v>1.2624502849999995</v>
      </c>
      <c r="AZ485" s="1509">
        <v>1.2624502849999995</v>
      </c>
      <c r="BA485" s="1509">
        <v>1.2624502849999995</v>
      </c>
      <c r="BB485" s="1509">
        <v>1.2624502849999995</v>
      </c>
      <c r="BC485" s="1509">
        <v>1.2624502849999995</v>
      </c>
      <c r="BD485" s="1509">
        <v>1.2624502849999995</v>
      </c>
      <c r="BE485" s="1509">
        <v>1.2624502849999995</v>
      </c>
      <c r="BF485" s="1509">
        <v>1.2624502849999995</v>
      </c>
      <c r="BG485" s="1509">
        <v>1.2624502849999995</v>
      </c>
      <c r="BH485" s="1509">
        <v>1.2624502849999995</v>
      </c>
      <c r="BI485" s="1509">
        <v>1.2624502849999995</v>
      </c>
      <c r="BJ485" s="1509">
        <v>1.2624502849999995</v>
      </c>
      <c r="BK485" s="1509">
        <v>1.2624502849999995</v>
      </c>
      <c r="BL485" s="1509">
        <v>1.2624502849999995</v>
      </c>
      <c r="BM485" s="1509">
        <v>1.2624502849999995</v>
      </c>
      <c r="BN485" s="1509">
        <v>1.2624502849999995</v>
      </c>
      <c r="BO485" s="1509">
        <v>1.2624502849999995</v>
      </c>
      <c r="BP485" s="1509">
        <v>1.2624502849999995</v>
      </c>
      <c r="BQ485" s="1509">
        <v>1.2624502849999995</v>
      </c>
      <c r="BR485" s="1509">
        <v>1.2624502849999995</v>
      </c>
      <c r="BS485" s="1509">
        <v>1.2624502849999995</v>
      </c>
      <c r="BT485" s="1509">
        <v>1.2624502849999995</v>
      </c>
      <c r="BU485" s="1509">
        <v>1.2624502849999995</v>
      </c>
      <c r="BV485" s="1509">
        <v>1.2624502849999995</v>
      </c>
      <c r="BW485" s="1509">
        <v>1.2624502849999995</v>
      </c>
      <c r="BX485" s="1509">
        <v>1.2624502849999995</v>
      </c>
      <c r="BY485" s="1509">
        <v>1.2624502849999995</v>
      </c>
      <c r="BZ485" s="1509">
        <v>1.2624502849999995</v>
      </c>
      <c r="CA485" s="1509">
        <v>1.2624502849999995</v>
      </c>
      <c r="CB485" s="1509">
        <v>1.2624502849999995</v>
      </c>
      <c r="CC485" s="1509">
        <v>1.2624502849999995</v>
      </c>
      <c r="CD485" s="1509">
        <v>1.2624502849999995</v>
      </c>
      <c r="CE485" s="1509">
        <v>1.2624502849999995</v>
      </c>
      <c r="CF485" s="1509">
        <v>1.2624502849999995</v>
      </c>
      <c r="CG485" s="1509">
        <v>1.2624502849999995</v>
      </c>
      <c r="CH485" s="1509">
        <v>1.2624502849999995</v>
      </c>
      <c r="CI485" s="1509">
        <v>1.2624502849999995</v>
      </c>
      <c r="CJ485" s="1509">
        <v>1.2624502849999995</v>
      </c>
      <c r="CK485" s="1509">
        <v>1.2624502849999995</v>
      </c>
      <c r="CL485" s="1509">
        <v>1.2624502849999995</v>
      </c>
      <c r="CM485" s="1509">
        <v>1.2624502849999995</v>
      </c>
      <c r="CN485" s="1509">
        <v>1.2624502849999995</v>
      </c>
      <c r="CO485" s="1509">
        <v>1.2624502849999995</v>
      </c>
      <c r="CP485" s="1510">
        <v>1.2624502849999995</v>
      </c>
      <c r="CQ485" s="1508" t="s">
        <v>1890</v>
      </c>
      <c r="CR485" s="1508" t="s">
        <v>1890</v>
      </c>
      <c r="CS485" s="1508" t="s">
        <v>1890</v>
      </c>
      <c r="CT485" s="1508" t="s">
        <v>1890</v>
      </c>
      <c r="CU485" s="1508" t="s">
        <v>1890</v>
      </c>
      <c r="CV485" s="1508" t="s">
        <v>1890</v>
      </c>
      <c r="CW485" s="1508" t="s">
        <v>1890</v>
      </c>
      <c r="CX485" s="1508" t="s">
        <v>1890</v>
      </c>
      <c r="CY485" s="1508" t="s">
        <v>1890</v>
      </c>
      <c r="CZ485" s="1508" t="s">
        <v>1890</v>
      </c>
      <c r="DA485" s="1508" t="s">
        <v>1890</v>
      </c>
      <c r="DB485" s="1508" t="s">
        <v>1890</v>
      </c>
      <c r="DC485" s="1508" t="s">
        <v>1890</v>
      </c>
      <c r="DD485" s="1508" t="s">
        <v>1890</v>
      </c>
      <c r="DE485" s="1508" t="s">
        <v>1890</v>
      </c>
      <c r="DF485" s="1508" t="s">
        <v>1890</v>
      </c>
      <c r="DG485" s="1508" t="s">
        <v>1890</v>
      </c>
      <c r="DH485" s="1508" t="s">
        <v>1890</v>
      </c>
      <c r="DI485" s="1508" t="s">
        <v>1890</v>
      </c>
      <c r="DJ485" s="1508" t="s">
        <v>1890</v>
      </c>
      <c r="DK485" s="1508" t="s">
        <v>1890</v>
      </c>
      <c r="DL485" s="1508" t="s">
        <v>1890</v>
      </c>
      <c r="DM485" s="1508" t="s">
        <v>1890</v>
      </c>
      <c r="DN485" s="1508" t="s">
        <v>1890</v>
      </c>
      <c r="DO485" s="1508" t="s">
        <v>1890</v>
      </c>
      <c r="DP485" s="1508" t="s">
        <v>1890</v>
      </c>
      <c r="DQ485" s="1508" t="s">
        <v>1890</v>
      </c>
      <c r="DR485" s="1508" t="s">
        <v>1890</v>
      </c>
      <c r="DS485" s="1508" t="s">
        <v>1890</v>
      </c>
      <c r="DT485" s="1233" t="s">
        <v>1890</v>
      </c>
      <c r="DU485" s="1233" t="s">
        <v>1890</v>
      </c>
      <c r="DV485" s="1233" t="s">
        <v>1890</v>
      </c>
      <c r="DW485" s="1233" t="s">
        <v>1890</v>
      </c>
      <c r="DX485" s="1233" t="s">
        <v>1890</v>
      </c>
      <c r="DY485" s="1233" t="s">
        <v>1890</v>
      </c>
    </row>
    <row r="486" spans="2:129" x14ac:dyDescent="0.25">
      <c r="B486" s="1668"/>
      <c r="C486" s="1505" t="s">
        <v>2016</v>
      </c>
      <c r="D486" s="1439" t="s">
        <v>1773</v>
      </c>
      <c r="E486" s="1267" t="s">
        <v>813</v>
      </c>
      <c r="F486" s="1438" t="s">
        <v>1890</v>
      </c>
      <c r="G486" s="1438" t="s">
        <v>1890</v>
      </c>
      <c r="H486" s="1439" t="s">
        <v>84</v>
      </c>
      <c r="I486" s="1476" t="s">
        <v>1890</v>
      </c>
      <c r="J486" s="1477" t="s">
        <v>1890</v>
      </c>
      <c r="K486" s="1477" t="s">
        <v>1890</v>
      </c>
      <c r="L486" s="1477" t="s">
        <v>1890</v>
      </c>
      <c r="M486" s="1477" t="s">
        <v>1890</v>
      </c>
      <c r="N486" s="1509" t="s">
        <v>1890</v>
      </c>
      <c r="O486" s="1509">
        <v>7.4442294353212798E-2</v>
      </c>
      <c r="P486" s="1509">
        <v>0.22332688305963841</v>
      </c>
      <c r="Q486" s="1509">
        <v>0.37221147176606401</v>
      </c>
      <c r="R486" s="1509">
        <v>0.52109606047248958</v>
      </c>
      <c r="S486" s="1509">
        <v>0.6699806491789152</v>
      </c>
      <c r="T486" s="1509">
        <v>1.0941858582571897</v>
      </c>
      <c r="U486" s="1509">
        <v>1.0831364127313128</v>
      </c>
      <c r="V486" s="1509">
        <v>1.0720869672054363</v>
      </c>
      <c r="W486" s="1509">
        <v>1.0610375216795593</v>
      </c>
      <c r="X486" s="1509">
        <v>1.0499880761536826</v>
      </c>
      <c r="Y486" s="1509">
        <v>1.0389386306278057</v>
      </c>
      <c r="Z486" s="1509">
        <v>1.0278891851019287</v>
      </c>
      <c r="AA486" s="1509">
        <v>1.016839739576052</v>
      </c>
      <c r="AB486" s="1509">
        <v>1.0057902940501753</v>
      </c>
      <c r="AC486" s="1509">
        <v>0.9974816293242984</v>
      </c>
      <c r="AD486" s="1509">
        <v>0.98917296459842174</v>
      </c>
      <c r="AE486" s="1509">
        <v>0.97812351907254491</v>
      </c>
      <c r="AF486" s="1509">
        <v>0.96707407354666808</v>
      </c>
      <c r="AG486" s="1509">
        <v>0.95602462802079136</v>
      </c>
      <c r="AH486" s="1509">
        <v>0.94497518249491441</v>
      </c>
      <c r="AI486" s="1509">
        <v>0.93392573696903769</v>
      </c>
      <c r="AJ486" s="1509">
        <v>0.92287629144316097</v>
      </c>
      <c r="AK486" s="1509">
        <v>0.91182684591728402</v>
      </c>
      <c r="AL486" s="1509">
        <v>0.9007774003914073</v>
      </c>
      <c r="AM486" s="1509">
        <v>0.90598857485045048</v>
      </c>
      <c r="AN486" s="1509">
        <v>0.91119974930949366</v>
      </c>
      <c r="AO486" s="1509">
        <v>0.90015030378361693</v>
      </c>
      <c r="AP486" s="1509">
        <v>0.8891008582577401</v>
      </c>
      <c r="AQ486" s="1509">
        <v>0.87805141273186338</v>
      </c>
      <c r="AR486" s="1509">
        <v>0.89714719720598657</v>
      </c>
      <c r="AS486" s="1509">
        <v>0.91624298168010976</v>
      </c>
      <c r="AT486" s="1509">
        <v>0.90519353615423293</v>
      </c>
      <c r="AU486" s="1509">
        <v>0.8941440906283562</v>
      </c>
      <c r="AV486" s="1509">
        <v>0.88309464510247926</v>
      </c>
      <c r="AW486" s="1509">
        <v>0.87478598037660249</v>
      </c>
      <c r="AX486" s="1509">
        <v>0.86647731565072583</v>
      </c>
      <c r="AY486" s="1509">
        <v>0.855427870124849</v>
      </c>
      <c r="AZ486" s="1509">
        <v>0.84437842459897205</v>
      </c>
      <c r="BA486" s="1509">
        <v>0.83332897907309533</v>
      </c>
      <c r="BB486" s="1509">
        <v>0.82227953354721861</v>
      </c>
      <c r="BC486" s="1509">
        <v>0.81123008802134178</v>
      </c>
      <c r="BD486" s="1509">
        <v>0.80018064249546494</v>
      </c>
      <c r="BE486" s="1509">
        <v>0.78913119696958833</v>
      </c>
      <c r="BF486" s="1509">
        <v>0.77808175144371139</v>
      </c>
      <c r="BG486" s="1509">
        <v>0.78329292590275457</v>
      </c>
      <c r="BH486" s="1509">
        <v>0.78850410036179797</v>
      </c>
      <c r="BI486" s="1509">
        <v>0.77745465483592113</v>
      </c>
      <c r="BJ486" s="1509">
        <v>0.7664052093100443</v>
      </c>
      <c r="BK486" s="1509">
        <v>0.75535576378416736</v>
      </c>
      <c r="BL486" s="1509">
        <v>0.74430631825829074</v>
      </c>
      <c r="BM486" s="1509">
        <v>0.73325687273241391</v>
      </c>
      <c r="BN486" s="1509">
        <v>0.72220742720653697</v>
      </c>
      <c r="BO486" s="1509">
        <v>0.71115798168066024</v>
      </c>
      <c r="BP486" s="1509">
        <v>0.70010853615478352</v>
      </c>
      <c r="BQ486" s="1509">
        <v>0.72194510142890667</v>
      </c>
      <c r="BR486" s="1509">
        <v>0.74378166670303003</v>
      </c>
      <c r="BS486" s="1509">
        <v>0.73273222117715309</v>
      </c>
      <c r="BT486" s="1509">
        <v>0.72168277565127636</v>
      </c>
      <c r="BU486" s="1509">
        <v>0.71063333012539964</v>
      </c>
      <c r="BV486" s="1509">
        <v>0.69958388459952281</v>
      </c>
      <c r="BW486" s="1509">
        <v>0.68853443907364587</v>
      </c>
      <c r="BX486" s="1509">
        <v>0.67748499354776914</v>
      </c>
      <c r="BY486" s="1509">
        <v>0.66643554802189231</v>
      </c>
      <c r="BZ486" s="1509">
        <v>0.65538610249601559</v>
      </c>
      <c r="CA486" s="1509">
        <v>0.77373759469920278</v>
      </c>
      <c r="CB486" s="1509">
        <v>0.89208908690239008</v>
      </c>
      <c r="CC486" s="1509">
        <v>0.88103964137651325</v>
      </c>
      <c r="CD486" s="1509">
        <v>0.86999019585063631</v>
      </c>
      <c r="CE486" s="1509">
        <v>0.85894075032475947</v>
      </c>
      <c r="CF486" s="1509">
        <v>0.84789130479888297</v>
      </c>
      <c r="CG486" s="1509">
        <v>0.83684185927300603</v>
      </c>
      <c r="CH486" s="1509">
        <v>0.82579241374712919</v>
      </c>
      <c r="CI486" s="1509">
        <v>0.81474296822125236</v>
      </c>
      <c r="CJ486" s="1509">
        <v>0.80369352269537564</v>
      </c>
      <c r="CK486" s="1509">
        <v>0.79538485796949898</v>
      </c>
      <c r="CL486" s="1509">
        <v>0.7870761932436221</v>
      </c>
      <c r="CM486" s="1509">
        <v>0.77602674771774527</v>
      </c>
      <c r="CN486" s="1509">
        <v>0.76497730219186844</v>
      </c>
      <c r="CO486" s="1509">
        <v>0.7539278566659916</v>
      </c>
      <c r="CP486" s="1510">
        <v>0.77302364114011479</v>
      </c>
      <c r="CQ486" s="1508" t="s">
        <v>1890</v>
      </c>
      <c r="CR486" s="1508" t="s">
        <v>1890</v>
      </c>
      <c r="CS486" s="1508" t="s">
        <v>1890</v>
      </c>
      <c r="CT486" s="1508" t="s">
        <v>1890</v>
      </c>
      <c r="CU486" s="1508" t="s">
        <v>1890</v>
      </c>
      <c r="CV486" s="1508" t="s">
        <v>1890</v>
      </c>
      <c r="CW486" s="1508" t="s">
        <v>1890</v>
      </c>
      <c r="CX486" s="1508" t="s">
        <v>1890</v>
      </c>
      <c r="CY486" s="1508" t="s">
        <v>1890</v>
      </c>
      <c r="CZ486" s="1508" t="s">
        <v>1890</v>
      </c>
      <c r="DA486" s="1508" t="s">
        <v>1890</v>
      </c>
      <c r="DB486" s="1508" t="s">
        <v>1890</v>
      </c>
      <c r="DC486" s="1508" t="s">
        <v>1890</v>
      </c>
      <c r="DD486" s="1508" t="s">
        <v>1890</v>
      </c>
      <c r="DE486" s="1508" t="s">
        <v>1890</v>
      </c>
      <c r="DF486" s="1508" t="s">
        <v>1890</v>
      </c>
      <c r="DG486" s="1508" t="s">
        <v>1890</v>
      </c>
      <c r="DH486" s="1508" t="s">
        <v>1890</v>
      </c>
      <c r="DI486" s="1508" t="s">
        <v>1890</v>
      </c>
      <c r="DJ486" s="1508" t="s">
        <v>1890</v>
      </c>
      <c r="DK486" s="1508" t="s">
        <v>1890</v>
      </c>
      <c r="DL486" s="1508" t="s">
        <v>1890</v>
      </c>
      <c r="DM486" s="1508" t="s">
        <v>1890</v>
      </c>
      <c r="DN486" s="1508" t="s">
        <v>1890</v>
      </c>
      <c r="DO486" s="1508" t="s">
        <v>1890</v>
      </c>
      <c r="DP486" s="1508" t="s">
        <v>1890</v>
      </c>
      <c r="DQ486" s="1508" t="s">
        <v>1890</v>
      </c>
      <c r="DR486" s="1508" t="s">
        <v>1890</v>
      </c>
      <c r="DS486" s="1508" t="s">
        <v>1890</v>
      </c>
      <c r="DT486" s="1233" t="s">
        <v>1890</v>
      </c>
      <c r="DU486" s="1233" t="s">
        <v>1890</v>
      </c>
      <c r="DV486" s="1233" t="s">
        <v>1890</v>
      </c>
      <c r="DW486" s="1233" t="s">
        <v>1890</v>
      </c>
      <c r="DX486" s="1233" t="s">
        <v>1890</v>
      </c>
      <c r="DY486" s="1233" t="s">
        <v>1890</v>
      </c>
    </row>
    <row r="487" spans="2:129" x14ac:dyDescent="0.25">
      <c r="B487" s="1668"/>
      <c r="C487" s="1505" t="s">
        <v>2016</v>
      </c>
      <c r="D487" s="1439" t="s">
        <v>1773</v>
      </c>
      <c r="E487" s="1267" t="s">
        <v>831</v>
      </c>
      <c r="F487" s="1438" t="s">
        <v>1890</v>
      </c>
      <c r="G487" s="1438" t="s">
        <v>1890</v>
      </c>
      <c r="H487" s="1439" t="s">
        <v>84</v>
      </c>
      <c r="I487" s="1476" t="s">
        <v>1890</v>
      </c>
      <c r="J487" s="1477" t="s">
        <v>1890</v>
      </c>
      <c r="K487" s="1477" t="s">
        <v>1890</v>
      </c>
      <c r="L487" s="1477" t="s">
        <v>1890</v>
      </c>
      <c r="M487" s="1477" t="s">
        <v>1890</v>
      </c>
      <c r="N487" s="1509" t="s">
        <v>1890</v>
      </c>
      <c r="O487" s="1509">
        <v>3.5000000000000003E-2</v>
      </c>
      <c r="P487" s="1509">
        <v>3.5000000000000003E-2</v>
      </c>
      <c r="Q487" s="1509">
        <v>3.5000000000000003E-2</v>
      </c>
      <c r="R487" s="1509">
        <v>3.5000000000000003E-2</v>
      </c>
      <c r="S487" s="1509">
        <v>3.5000000000000003E-2</v>
      </c>
      <c r="T487" s="1509">
        <v>3.5000000000000003E-2</v>
      </c>
      <c r="U487" s="1509">
        <v>3.5000000000000003E-2</v>
      </c>
      <c r="V487" s="1509">
        <v>3.5000000000000003E-2</v>
      </c>
      <c r="W487" s="1509">
        <v>3.5000000000000003E-2</v>
      </c>
      <c r="X487" s="1509">
        <v>3.5000000000000003E-2</v>
      </c>
      <c r="Y487" s="1509">
        <v>3.5000000000000003E-2</v>
      </c>
      <c r="Z487" s="1509">
        <v>3.5000000000000003E-2</v>
      </c>
      <c r="AA487" s="1509">
        <v>3.5000000000000003E-2</v>
      </c>
      <c r="AB487" s="1509">
        <v>3.5000000000000003E-2</v>
      </c>
      <c r="AC487" s="1509">
        <v>3.5000000000000003E-2</v>
      </c>
      <c r="AD487" s="1509">
        <v>3.5000000000000003E-2</v>
      </c>
      <c r="AE487" s="1509">
        <v>3.5000000000000003E-2</v>
      </c>
      <c r="AF487" s="1509">
        <v>3.5000000000000003E-2</v>
      </c>
      <c r="AG487" s="1509">
        <v>3.5000000000000003E-2</v>
      </c>
      <c r="AH487" s="1509">
        <v>3.5000000000000003E-2</v>
      </c>
      <c r="AI487" s="1509">
        <v>3.5000000000000003E-2</v>
      </c>
      <c r="AJ487" s="1509">
        <v>3.5000000000000003E-2</v>
      </c>
      <c r="AK487" s="1509">
        <v>3.5000000000000003E-2</v>
      </c>
      <c r="AL487" s="1509">
        <v>3.5000000000000003E-2</v>
      </c>
      <c r="AM487" s="1509">
        <v>3.5000000000000003E-2</v>
      </c>
      <c r="AN487" s="1509">
        <v>3.5000000000000003E-2</v>
      </c>
      <c r="AO487" s="1509">
        <v>3.5000000000000003E-2</v>
      </c>
      <c r="AP487" s="1509">
        <v>3.5000000000000003E-2</v>
      </c>
      <c r="AQ487" s="1509">
        <v>3.5000000000000003E-2</v>
      </c>
      <c r="AR487" s="1509">
        <v>3.5000000000000003E-2</v>
      </c>
      <c r="AS487" s="1509">
        <v>0.03</v>
      </c>
      <c r="AT487" s="1509">
        <v>0.03</v>
      </c>
      <c r="AU487" s="1509">
        <v>0.03</v>
      </c>
      <c r="AV487" s="1509">
        <v>0.03</v>
      </c>
      <c r="AW487" s="1509">
        <v>0.03</v>
      </c>
      <c r="AX487" s="1509">
        <v>0.03</v>
      </c>
      <c r="AY487" s="1509">
        <v>0.03</v>
      </c>
      <c r="AZ487" s="1509">
        <v>0.03</v>
      </c>
      <c r="BA487" s="1509">
        <v>0.03</v>
      </c>
      <c r="BB487" s="1509">
        <v>0.03</v>
      </c>
      <c r="BC487" s="1509">
        <v>0.03</v>
      </c>
      <c r="BD487" s="1509">
        <v>0.03</v>
      </c>
      <c r="BE487" s="1509">
        <v>0.03</v>
      </c>
      <c r="BF487" s="1509">
        <v>0.03</v>
      </c>
      <c r="BG487" s="1509">
        <v>0.03</v>
      </c>
      <c r="BH487" s="1509">
        <v>0.03</v>
      </c>
      <c r="BI487" s="1509">
        <v>0.03</v>
      </c>
      <c r="BJ487" s="1509">
        <v>0.03</v>
      </c>
      <c r="BK487" s="1509">
        <v>0.03</v>
      </c>
      <c r="BL487" s="1509">
        <v>0.03</v>
      </c>
      <c r="BM487" s="1509">
        <v>0.03</v>
      </c>
      <c r="BN487" s="1509">
        <v>0.03</v>
      </c>
      <c r="BO487" s="1509">
        <v>0.03</v>
      </c>
      <c r="BP487" s="1509">
        <v>0.03</v>
      </c>
      <c r="BQ487" s="1509">
        <v>0.03</v>
      </c>
      <c r="BR487" s="1509">
        <v>0.03</v>
      </c>
      <c r="BS487" s="1509">
        <v>0.03</v>
      </c>
      <c r="BT487" s="1509">
        <v>0.03</v>
      </c>
      <c r="BU487" s="1509">
        <v>0.03</v>
      </c>
      <c r="BV487" s="1509">
        <v>0.03</v>
      </c>
      <c r="BW487" s="1509">
        <v>0.03</v>
      </c>
      <c r="BX487" s="1509">
        <v>0.03</v>
      </c>
      <c r="BY487" s="1509">
        <v>0.03</v>
      </c>
      <c r="BZ487" s="1509">
        <v>0.03</v>
      </c>
      <c r="CA487" s="1509">
        <v>0.03</v>
      </c>
      <c r="CB487" s="1509">
        <v>0.03</v>
      </c>
      <c r="CC487" s="1509">
        <v>0.03</v>
      </c>
      <c r="CD487" s="1509">
        <v>0.03</v>
      </c>
      <c r="CE487" s="1509">
        <v>0.03</v>
      </c>
      <c r="CF487" s="1509">
        <v>0.03</v>
      </c>
      <c r="CG487" s="1509">
        <v>0.03</v>
      </c>
      <c r="CH487" s="1509">
        <v>0.03</v>
      </c>
      <c r="CI487" s="1509">
        <v>0.03</v>
      </c>
      <c r="CJ487" s="1509">
        <v>0.03</v>
      </c>
      <c r="CK487" s="1509">
        <v>0.03</v>
      </c>
      <c r="CL487" s="1509">
        <v>2.5000000000000001E-2</v>
      </c>
      <c r="CM487" s="1509">
        <v>2.5000000000000001E-2</v>
      </c>
      <c r="CN487" s="1509">
        <v>2.5000000000000001E-2</v>
      </c>
      <c r="CO487" s="1509">
        <v>2.5000000000000001E-2</v>
      </c>
      <c r="CP487" s="1510">
        <v>2.5000000000000001E-2</v>
      </c>
      <c r="CQ487" s="1508" t="s">
        <v>1890</v>
      </c>
      <c r="CR487" s="1508" t="s">
        <v>1890</v>
      </c>
      <c r="CS487" s="1508" t="s">
        <v>1890</v>
      </c>
      <c r="CT487" s="1508" t="s">
        <v>1890</v>
      </c>
      <c r="CU487" s="1508" t="s">
        <v>1890</v>
      </c>
      <c r="CV487" s="1508" t="s">
        <v>1890</v>
      </c>
      <c r="CW487" s="1508" t="s">
        <v>1890</v>
      </c>
      <c r="CX487" s="1508" t="s">
        <v>1890</v>
      </c>
      <c r="CY487" s="1508" t="s">
        <v>1890</v>
      </c>
      <c r="CZ487" s="1508" t="s">
        <v>1890</v>
      </c>
      <c r="DA487" s="1508" t="s">
        <v>1890</v>
      </c>
      <c r="DB487" s="1508" t="s">
        <v>1890</v>
      </c>
      <c r="DC487" s="1508" t="s">
        <v>1890</v>
      </c>
      <c r="DD487" s="1508" t="s">
        <v>1890</v>
      </c>
      <c r="DE487" s="1508" t="s">
        <v>1890</v>
      </c>
      <c r="DF487" s="1508" t="s">
        <v>1890</v>
      </c>
      <c r="DG487" s="1508" t="s">
        <v>1890</v>
      </c>
      <c r="DH487" s="1508" t="s">
        <v>1890</v>
      </c>
      <c r="DI487" s="1508" t="s">
        <v>1890</v>
      </c>
      <c r="DJ487" s="1508" t="s">
        <v>1890</v>
      </c>
      <c r="DK487" s="1508" t="s">
        <v>1890</v>
      </c>
      <c r="DL487" s="1508" t="s">
        <v>1890</v>
      </c>
      <c r="DM487" s="1508" t="s">
        <v>1890</v>
      </c>
      <c r="DN487" s="1508" t="s">
        <v>1890</v>
      </c>
      <c r="DO487" s="1508" t="s">
        <v>1890</v>
      </c>
      <c r="DP487" s="1508" t="s">
        <v>1890</v>
      </c>
      <c r="DQ487" s="1508" t="s">
        <v>1890</v>
      </c>
      <c r="DR487" s="1508" t="s">
        <v>1890</v>
      </c>
      <c r="DS487" s="1508" t="s">
        <v>1890</v>
      </c>
      <c r="DT487" s="1233" t="s">
        <v>1890</v>
      </c>
      <c r="DU487" s="1233" t="s">
        <v>1890</v>
      </c>
      <c r="DV487" s="1233" t="s">
        <v>1890</v>
      </c>
      <c r="DW487" s="1233" t="s">
        <v>1890</v>
      </c>
      <c r="DX487" s="1233" t="s">
        <v>1890</v>
      </c>
      <c r="DY487" s="1233" t="s">
        <v>1890</v>
      </c>
    </row>
    <row r="488" spans="2:129" x14ac:dyDescent="0.25">
      <c r="B488" s="1668"/>
      <c r="C488" s="1505" t="s">
        <v>2016</v>
      </c>
      <c r="D488" s="1439" t="s">
        <v>1773</v>
      </c>
      <c r="E488" s="1267" t="s">
        <v>814</v>
      </c>
      <c r="F488" s="1438" t="s">
        <v>1890</v>
      </c>
      <c r="G488" s="1438" t="s">
        <v>1890</v>
      </c>
      <c r="H488" s="1439" t="s">
        <v>84</v>
      </c>
      <c r="I488" s="1476" t="s">
        <v>1890</v>
      </c>
      <c r="J488" s="1477" t="s">
        <v>1890</v>
      </c>
      <c r="K488" s="1477" t="s">
        <v>1890</v>
      </c>
      <c r="L488" s="1477" t="s">
        <v>1890</v>
      </c>
      <c r="M488" s="1477" t="s">
        <v>1890</v>
      </c>
      <c r="N488" s="1509" t="s">
        <v>1890</v>
      </c>
      <c r="O488" s="1509">
        <v>0.96618357487922713</v>
      </c>
      <c r="P488" s="1509">
        <v>0.93351070036640305</v>
      </c>
      <c r="Q488" s="1509">
        <v>0.90194270566802237</v>
      </c>
      <c r="R488" s="1509">
        <v>0.87144222769857238</v>
      </c>
      <c r="S488" s="1509">
        <v>0.84197316685852408</v>
      </c>
      <c r="T488" s="1509">
        <v>0.81350064430775282</v>
      </c>
      <c r="U488" s="1509">
        <v>0.78599096068381924</v>
      </c>
      <c r="V488" s="1509">
        <v>0.75941155621625056</v>
      </c>
      <c r="W488" s="1509">
        <v>0.73373097218961414</v>
      </c>
      <c r="X488" s="1509">
        <v>0.70891881370977217</v>
      </c>
      <c r="Y488" s="1509">
        <v>0.68494571372924851</v>
      </c>
      <c r="Z488" s="1509">
        <v>0.66178329828912907</v>
      </c>
      <c r="AA488" s="1509">
        <v>0.63940415293635666</v>
      </c>
      <c r="AB488" s="1509">
        <v>0.61778179027667313</v>
      </c>
      <c r="AC488" s="1509">
        <v>0.59689061862480497</v>
      </c>
      <c r="AD488" s="1509">
        <v>0.57670591171478747</v>
      </c>
      <c r="AE488" s="1509">
        <v>0.55720377943457733</v>
      </c>
      <c r="AF488" s="1509">
        <v>0.53836113955031628</v>
      </c>
      <c r="AG488" s="1509">
        <v>0.520155690386779</v>
      </c>
      <c r="AH488" s="1509">
        <v>0.50256588443167061</v>
      </c>
      <c r="AI488" s="1509">
        <v>0.48557090283253201</v>
      </c>
      <c r="AJ488" s="1509">
        <v>0.46915063075606961</v>
      </c>
      <c r="AK488" s="1509">
        <v>0.45328563358074364</v>
      </c>
      <c r="AL488" s="1509">
        <v>0.43795713389443836</v>
      </c>
      <c r="AM488" s="1509">
        <v>0.42314698926998878</v>
      </c>
      <c r="AN488" s="1509">
        <v>0.40883767079225974</v>
      </c>
      <c r="AO488" s="1509">
        <v>0.39501224231136212</v>
      </c>
      <c r="AP488" s="1509">
        <v>0.38165434039745133</v>
      </c>
      <c r="AQ488" s="1509">
        <v>0.36874815497338298</v>
      </c>
      <c r="AR488" s="1509">
        <v>0.35627841060230242</v>
      </c>
      <c r="AS488" s="1509">
        <v>0.3459013695167984</v>
      </c>
      <c r="AT488" s="1509">
        <v>0.33582657234640623</v>
      </c>
      <c r="AU488" s="1509">
        <v>0.32604521587029728</v>
      </c>
      <c r="AV488" s="1509">
        <v>0.31654875327213333</v>
      </c>
      <c r="AW488" s="1509">
        <v>0.30732888667197411</v>
      </c>
      <c r="AX488" s="1509">
        <v>0.29837755987570302</v>
      </c>
      <c r="AY488" s="1509">
        <v>0.28968695133563405</v>
      </c>
      <c r="AZ488" s="1509">
        <v>0.28124946731614947</v>
      </c>
      <c r="BA488" s="1509">
        <v>0.27305773525839755</v>
      </c>
      <c r="BB488" s="1509">
        <v>0.26510459733825009</v>
      </c>
      <c r="BC488" s="1509">
        <v>0.25738310421189325</v>
      </c>
      <c r="BD488" s="1509">
        <v>0.24988650894358566</v>
      </c>
      <c r="BE488" s="1509">
        <v>0.24260826111027742</v>
      </c>
      <c r="BF488" s="1509">
        <v>0.23554200107793916</v>
      </c>
      <c r="BG488" s="1509">
        <v>0.22868155444460117</v>
      </c>
      <c r="BH488" s="1509">
        <v>0.22202092664524387</v>
      </c>
      <c r="BI488" s="1509">
        <v>0.215554297713829</v>
      </c>
      <c r="BJ488" s="1509">
        <v>0.20927601719789227</v>
      </c>
      <c r="BK488" s="1509">
        <v>0.20318059922125464</v>
      </c>
      <c r="BL488" s="1509">
        <v>0.19726271769053846</v>
      </c>
      <c r="BM488" s="1509">
        <v>0.19151720164129948</v>
      </c>
      <c r="BN488" s="1509">
        <v>0.18593903071970824</v>
      </c>
      <c r="BO488" s="1509">
        <v>0.18052333079583327</v>
      </c>
      <c r="BP488" s="1509">
        <v>0.17526536970469248</v>
      </c>
      <c r="BQ488" s="1509">
        <v>0.17016055311135189</v>
      </c>
      <c r="BR488" s="1509">
        <v>0.16520442049645817</v>
      </c>
      <c r="BS488" s="1509">
        <v>0.16039264125869726</v>
      </c>
      <c r="BT488" s="1509">
        <v>0.15572101093077401</v>
      </c>
      <c r="BU488" s="1509">
        <v>0.15118544750560586</v>
      </c>
      <c r="BV488" s="1509">
        <v>0.14678198786952024</v>
      </c>
      <c r="BW488" s="1509">
        <v>0.14250678433934003</v>
      </c>
      <c r="BX488" s="1509">
        <v>0.13835610130033013</v>
      </c>
      <c r="BY488" s="1509">
        <v>0.13432631194206807</v>
      </c>
      <c r="BZ488" s="1509">
        <v>0.13041389508938647</v>
      </c>
      <c r="CA488" s="1509">
        <v>0.12661543212561796</v>
      </c>
      <c r="CB488" s="1509">
        <v>0.12292760400545433</v>
      </c>
      <c r="CC488" s="1509">
        <v>0.11934718835481004</v>
      </c>
      <c r="CD488" s="1509">
        <v>0.11587105665515537</v>
      </c>
      <c r="CE488" s="1509">
        <v>0.11249617150985959</v>
      </c>
      <c r="CF488" s="1509">
        <v>0.10921958399015494</v>
      </c>
      <c r="CG488" s="1509">
        <v>0.10603843105840287</v>
      </c>
      <c r="CH488" s="1509">
        <v>0.10294993306641054</v>
      </c>
      <c r="CI488" s="1509">
        <v>9.9951391326612168E-2</v>
      </c>
      <c r="CJ488" s="1509">
        <v>9.7040185753992411E-2</v>
      </c>
      <c r="CK488" s="1509">
        <v>9.4213772576691654E-2</v>
      </c>
      <c r="CL488" s="1509">
        <v>9.1915875684577236E-2</v>
      </c>
      <c r="CM488" s="1509">
        <v>8.9674025058124135E-2</v>
      </c>
      <c r="CN488" s="1509">
        <v>8.7486853715243049E-2</v>
      </c>
      <c r="CO488" s="1509">
        <v>8.5353028014871282E-2</v>
      </c>
      <c r="CP488" s="1510">
        <v>8.3271246843776875E-2</v>
      </c>
      <c r="CQ488" s="1508" t="s">
        <v>1890</v>
      </c>
      <c r="CR488" s="1508" t="s">
        <v>1890</v>
      </c>
      <c r="CS488" s="1508" t="s">
        <v>1890</v>
      </c>
      <c r="CT488" s="1508" t="s">
        <v>1890</v>
      </c>
      <c r="CU488" s="1508" t="s">
        <v>1890</v>
      </c>
      <c r="CV488" s="1508" t="s">
        <v>1890</v>
      </c>
      <c r="CW488" s="1508" t="s">
        <v>1890</v>
      </c>
      <c r="CX488" s="1508" t="s">
        <v>1890</v>
      </c>
      <c r="CY488" s="1508" t="s">
        <v>1890</v>
      </c>
      <c r="CZ488" s="1508" t="s">
        <v>1890</v>
      </c>
      <c r="DA488" s="1508" t="s">
        <v>1890</v>
      </c>
      <c r="DB488" s="1508" t="s">
        <v>1890</v>
      </c>
      <c r="DC488" s="1508" t="s">
        <v>1890</v>
      </c>
      <c r="DD488" s="1508" t="s">
        <v>1890</v>
      </c>
      <c r="DE488" s="1508" t="s">
        <v>1890</v>
      </c>
      <c r="DF488" s="1508" t="s">
        <v>1890</v>
      </c>
      <c r="DG488" s="1508" t="s">
        <v>1890</v>
      </c>
      <c r="DH488" s="1508" t="s">
        <v>1890</v>
      </c>
      <c r="DI488" s="1508" t="s">
        <v>1890</v>
      </c>
      <c r="DJ488" s="1508" t="s">
        <v>1890</v>
      </c>
      <c r="DK488" s="1508" t="s">
        <v>1890</v>
      </c>
      <c r="DL488" s="1508" t="s">
        <v>1890</v>
      </c>
      <c r="DM488" s="1508" t="s">
        <v>1890</v>
      </c>
      <c r="DN488" s="1508" t="s">
        <v>1890</v>
      </c>
      <c r="DO488" s="1508" t="s">
        <v>1890</v>
      </c>
      <c r="DP488" s="1508" t="s">
        <v>1890</v>
      </c>
      <c r="DQ488" s="1508" t="s">
        <v>1890</v>
      </c>
      <c r="DR488" s="1508" t="s">
        <v>1890</v>
      </c>
      <c r="DS488" s="1508" t="s">
        <v>1890</v>
      </c>
      <c r="DT488" s="1233" t="s">
        <v>1890</v>
      </c>
      <c r="DU488" s="1233" t="s">
        <v>1890</v>
      </c>
      <c r="DV488" s="1233" t="s">
        <v>1890</v>
      </c>
      <c r="DW488" s="1233" t="s">
        <v>1890</v>
      </c>
      <c r="DX488" s="1233" t="s">
        <v>1890</v>
      </c>
      <c r="DY488" s="1233" t="s">
        <v>1890</v>
      </c>
    </row>
    <row r="489" spans="2:129" x14ac:dyDescent="0.25">
      <c r="B489" s="1668"/>
      <c r="C489" s="1505" t="s">
        <v>2016</v>
      </c>
      <c r="D489" s="1439" t="s">
        <v>1773</v>
      </c>
      <c r="E489" s="1267" t="s">
        <v>815</v>
      </c>
      <c r="F489" s="1438" t="s">
        <v>816</v>
      </c>
      <c r="G489" s="1438" t="s">
        <v>1890</v>
      </c>
      <c r="H489" s="1439" t="s">
        <v>817</v>
      </c>
      <c r="I489" s="1476" t="s">
        <v>1890</v>
      </c>
      <c r="J489" s="1477" t="s">
        <v>1890</v>
      </c>
      <c r="K489" s="1477" t="s">
        <v>1890</v>
      </c>
      <c r="L489" s="1477" t="s">
        <v>1890</v>
      </c>
      <c r="M489" s="1477" t="s">
        <v>1890</v>
      </c>
      <c r="N489" s="1509" t="s">
        <v>1890</v>
      </c>
      <c r="O489" s="1509">
        <v>0.66553515599999991</v>
      </c>
      <c r="P489" s="1509">
        <v>0.66553515599999991</v>
      </c>
      <c r="Q489" s="1509">
        <v>0.66553515599999991</v>
      </c>
      <c r="R489" s="1509">
        <v>0.66553515599999991</v>
      </c>
      <c r="S489" s="1509">
        <v>0.66553515599999991</v>
      </c>
      <c r="T489" s="1509" t="s">
        <v>1890</v>
      </c>
      <c r="U489" s="1509" t="s">
        <v>1890</v>
      </c>
      <c r="V489" s="1509" t="s">
        <v>1890</v>
      </c>
      <c r="W489" s="1509" t="s">
        <v>1890</v>
      </c>
      <c r="X489" s="1509" t="s">
        <v>1890</v>
      </c>
      <c r="Y489" s="1509" t="s">
        <v>1890</v>
      </c>
      <c r="Z489" s="1509" t="s">
        <v>1890</v>
      </c>
      <c r="AA489" s="1509" t="s">
        <v>1890</v>
      </c>
      <c r="AB489" s="1509" t="s">
        <v>1890</v>
      </c>
      <c r="AC489" s="1509" t="s">
        <v>1890</v>
      </c>
      <c r="AD489" s="1509" t="s">
        <v>1890</v>
      </c>
      <c r="AE489" s="1509" t="s">
        <v>1890</v>
      </c>
      <c r="AF489" s="1509" t="s">
        <v>1890</v>
      </c>
      <c r="AG489" s="1509" t="s">
        <v>1890</v>
      </c>
      <c r="AH489" s="1509" t="s">
        <v>1890</v>
      </c>
      <c r="AI489" s="1509" t="s">
        <v>1890</v>
      </c>
      <c r="AJ489" s="1509" t="s">
        <v>1890</v>
      </c>
      <c r="AK489" s="1509" t="s">
        <v>1890</v>
      </c>
      <c r="AL489" s="1509" t="s">
        <v>1890</v>
      </c>
      <c r="AM489" s="1509" t="s">
        <v>1890</v>
      </c>
      <c r="AN489" s="1509" t="s">
        <v>1890</v>
      </c>
      <c r="AO489" s="1509" t="s">
        <v>1890</v>
      </c>
      <c r="AP489" s="1509" t="s">
        <v>1890</v>
      </c>
      <c r="AQ489" s="1509" t="s">
        <v>1890</v>
      </c>
      <c r="AR489" s="1509" t="s">
        <v>1890</v>
      </c>
      <c r="AS489" s="1509" t="s">
        <v>1890</v>
      </c>
      <c r="AT489" s="1509" t="s">
        <v>1890</v>
      </c>
      <c r="AU489" s="1509" t="s">
        <v>1890</v>
      </c>
      <c r="AV489" s="1509" t="s">
        <v>1890</v>
      </c>
      <c r="AW489" s="1509" t="s">
        <v>1890</v>
      </c>
      <c r="AX489" s="1509" t="s">
        <v>1890</v>
      </c>
      <c r="AY489" s="1509" t="s">
        <v>1890</v>
      </c>
      <c r="AZ489" s="1509" t="s">
        <v>1890</v>
      </c>
      <c r="BA489" s="1509" t="s">
        <v>1890</v>
      </c>
      <c r="BB489" s="1509" t="s">
        <v>1890</v>
      </c>
      <c r="BC489" s="1509" t="s">
        <v>1890</v>
      </c>
      <c r="BD489" s="1509" t="s">
        <v>1890</v>
      </c>
      <c r="BE489" s="1509" t="s">
        <v>1890</v>
      </c>
      <c r="BF489" s="1509" t="s">
        <v>1890</v>
      </c>
      <c r="BG489" s="1509" t="s">
        <v>1890</v>
      </c>
      <c r="BH489" s="1509" t="s">
        <v>1890</v>
      </c>
      <c r="BI489" s="1509" t="s">
        <v>1890</v>
      </c>
      <c r="BJ489" s="1509" t="s">
        <v>1890</v>
      </c>
      <c r="BK489" s="1509" t="s">
        <v>1890</v>
      </c>
      <c r="BL489" s="1509" t="s">
        <v>1890</v>
      </c>
      <c r="BM489" s="1509" t="s">
        <v>1890</v>
      </c>
      <c r="BN489" s="1509" t="s">
        <v>1890</v>
      </c>
      <c r="BO489" s="1509" t="s">
        <v>1890</v>
      </c>
      <c r="BP489" s="1509" t="s">
        <v>1890</v>
      </c>
      <c r="BQ489" s="1509" t="s">
        <v>1890</v>
      </c>
      <c r="BR489" s="1509" t="s">
        <v>1890</v>
      </c>
      <c r="BS489" s="1509" t="s">
        <v>1890</v>
      </c>
      <c r="BT489" s="1509" t="s">
        <v>1890</v>
      </c>
      <c r="BU489" s="1509" t="s">
        <v>1890</v>
      </c>
      <c r="BV489" s="1509" t="s">
        <v>1890</v>
      </c>
      <c r="BW489" s="1509" t="s">
        <v>1890</v>
      </c>
      <c r="BX489" s="1509" t="s">
        <v>1890</v>
      </c>
      <c r="BY489" s="1509" t="s">
        <v>1890</v>
      </c>
      <c r="BZ489" s="1509" t="s">
        <v>1890</v>
      </c>
      <c r="CA489" s="1509" t="s">
        <v>1890</v>
      </c>
      <c r="CB489" s="1509" t="s">
        <v>1890</v>
      </c>
      <c r="CC489" s="1509" t="s">
        <v>1890</v>
      </c>
      <c r="CD489" s="1509" t="s">
        <v>1890</v>
      </c>
      <c r="CE489" s="1509" t="s">
        <v>1890</v>
      </c>
      <c r="CF489" s="1509" t="s">
        <v>1890</v>
      </c>
      <c r="CG489" s="1509" t="s">
        <v>1890</v>
      </c>
      <c r="CH489" s="1509" t="s">
        <v>1890</v>
      </c>
      <c r="CI489" s="1509" t="s">
        <v>1890</v>
      </c>
      <c r="CJ489" s="1509" t="s">
        <v>1890</v>
      </c>
      <c r="CK489" s="1509" t="s">
        <v>1890</v>
      </c>
      <c r="CL489" s="1509" t="s">
        <v>1890</v>
      </c>
      <c r="CM489" s="1509" t="s">
        <v>1890</v>
      </c>
      <c r="CN489" s="1509" t="s">
        <v>1890</v>
      </c>
      <c r="CO489" s="1509" t="s">
        <v>1890</v>
      </c>
      <c r="CP489" s="1510" t="s">
        <v>1890</v>
      </c>
      <c r="CQ489" s="1508" t="s">
        <v>1890</v>
      </c>
      <c r="CR489" s="1508" t="s">
        <v>1890</v>
      </c>
      <c r="CS489" s="1508" t="s">
        <v>1890</v>
      </c>
      <c r="CT489" s="1508" t="s">
        <v>1890</v>
      </c>
      <c r="CU489" s="1508" t="s">
        <v>1890</v>
      </c>
      <c r="CV489" s="1508" t="s">
        <v>1890</v>
      </c>
      <c r="CW489" s="1508" t="s">
        <v>1890</v>
      </c>
      <c r="CX489" s="1508" t="s">
        <v>1890</v>
      </c>
      <c r="CY489" s="1508" t="s">
        <v>1890</v>
      </c>
      <c r="CZ489" s="1508" t="s">
        <v>1890</v>
      </c>
      <c r="DA489" s="1508" t="s">
        <v>1890</v>
      </c>
      <c r="DB489" s="1508" t="s">
        <v>1890</v>
      </c>
      <c r="DC489" s="1508" t="s">
        <v>1890</v>
      </c>
      <c r="DD489" s="1508" t="s">
        <v>1890</v>
      </c>
      <c r="DE489" s="1508" t="s">
        <v>1890</v>
      </c>
      <c r="DF489" s="1508" t="s">
        <v>1890</v>
      </c>
      <c r="DG489" s="1508" t="s">
        <v>1890</v>
      </c>
      <c r="DH489" s="1508" t="s">
        <v>1890</v>
      </c>
      <c r="DI489" s="1508" t="s">
        <v>1890</v>
      </c>
      <c r="DJ489" s="1508" t="s">
        <v>1890</v>
      </c>
      <c r="DK489" s="1508" t="s">
        <v>1890</v>
      </c>
      <c r="DL489" s="1508" t="s">
        <v>1890</v>
      </c>
      <c r="DM489" s="1508" t="s">
        <v>1890</v>
      </c>
      <c r="DN489" s="1508" t="s">
        <v>1890</v>
      </c>
      <c r="DO489" s="1508" t="s">
        <v>1890</v>
      </c>
      <c r="DP489" s="1508" t="s">
        <v>1890</v>
      </c>
      <c r="DQ489" s="1508" t="s">
        <v>1890</v>
      </c>
      <c r="DR489" s="1508" t="s">
        <v>1890</v>
      </c>
      <c r="DS489" s="1508" t="s">
        <v>1890</v>
      </c>
      <c r="DT489" s="1233" t="s">
        <v>1890</v>
      </c>
      <c r="DU489" s="1233" t="s">
        <v>1890</v>
      </c>
      <c r="DV489" s="1233" t="s">
        <v>1890</v>
      </c>
      <c r="DW489" s="1233" t="s">
        <v>1890</v>
      </c>
      <c r="DX489" s="1233" t="s">
        <v>1890</v>
      </c>
      <c r="DY489" s="1233" t="s">
        <v>1890</v>
      </c>
    </row>
    <row r="490" spans="2:129" x14ac:dyDescent="0.25">
      <c r="B490" s="1668"/>
      <c r="C490" s="1505" t="s">
        <v>2016</v>
      </c>
      <c r="D490" s="1439" t="s">
        <v>1773</v>
      </c>
      <c r="E490" s="1267" t="s">
        <v>815</v>
      </c>
      <c r="F490" s="1438" t="s">
        <v>818</v>
      </c>
      <c r="G490" s="1438" t="s">
        <v>1890</v>
      </c>
      <c r="H490" s="1439" t="s">
        <v>817</v>
      </c>
      <c r="I490" s="1476" t="s">
        <v>1890</v>
      </c>
      <c r="J490" s="1477" t="s">
        <v>1890</v>
      </c>
      <c r="K490" s="1477" t="s">
        <v>1890</v>
      </c>
      <c r="L490" s="1477" t="s">
        <v>1890</v>
      </c>
      <c r="M490" s="1477" t="s">
        <v>1890</v>
      </c>
      <c r="N490" s="1509" t="s">
        <v>1890</v>
      </c>
      <c r="O490" s="1509">
        <v>1.0900528110959999</v>
      </c>
      <c r="P490" s="1509">
        <v>1.0900528110959999</v>
      </c>
      <c r="Q490" s="1509">
        <v>1.0900528110959999</v>
      </c>
      <c r="R490" s="1509">
        <v>1.0900528110959999</v>
      </c>
      <c r="S490" s="1509">
        <v>1.0900528110959999</v>
      </c>
      <c r="T490" s="1509" t="s">
        <v>1890</v>
      </c>
      <c r="U490" s="1509" t="s">
        <v>1890</v>
      </c>
      <c r="V490" s="1509" t="s">
        <v>1890</v>
      </c>
      <c r="W490" s="1509" t="s">
        <v>1890</v>
      </c>
      <c r="X490" s="1509" t="s">
        <v>1890</v>
      </c>
      <c r="Y490" s="1509" t="s">
        <v>1890</v>
      </c>
      <c r="Z490" s="1509" t="s">
        <v>1890</v>
      </c>
      <c r="AA490" s="1509" t="s">
        <v>1890</v>
      </c>
      <c r="AB490" s="1509" t="s">
        <v>1890</v>
      </c>
      <c r="AC490" s="1509">
        <v>5.3856000000000001E-2</v>
      </c>
      <c r="AD490" s="1509" t="s">
        <v>1890</v>
      </c>
      <c r="AE490" s="1509" t="s">
        <v>1890</v>
      </c>
      <c r="AF490" s="1509" t="s">
        <v>1890</v>
      </c>
      <c r="AG490" s="1509" t="s">
        <v>1890</v>
      </c>
      <c r="AH490" s="1509" t="s">
        <v>1890</v>
      </c>
      <c r="AI490" s="1509" t="s">
        <v>1890</v>
      </c>
      <c r="AJ490" s="1509" t="s">
        <v>1890</v>
      </c>
      <c r="AK490" s="1509" t="s">
        <v>1890</v>
      </c>
      <c r="AL490" s="1509" t="s">
        <v>1890</v>
      </c>
      <c r="AM490" s="1509">
        <v>0.31951914939999998</v>
      </c>
      <c r="AN490" s="1509" t="s">
        <v>1890</v>
      </c>
      <c r="AO490" s="1509" t="s">
        <v>1890</v>
      </c>
      <c r="AP490" s="1509" t="s">
        <v>1890</v>
      </c>
      <c r="AQ490" s="1509" t="s">
        <v>1890</v>
      </c>
      <c r="AR490" s="1509">
        <v>0.43859999999999999</v>
      </c>
      <c r="AS490" s="1509" t="s">
        <v>1890</v>
      </c>
      <c r="AT490" s="1509" t="s">
        <v>1890</v>
      </c>
      <c r="AU490" s="1509" t="s">
        <v>1890</v>
      </c>
      <c r="AV490" s="1509" t="s">
        <v>1890</v>
      </c>
      <c r="AW490" s="1509">
        <v>5.3856000000000001E-2</v>
      </c>
      <c r="AX490" s="1509" t="s">
        <v>1890</v>
      </c>
      <c r="AY490" s="1509" t="s">
        <v>1890</v>
      </c>
      <c r="AZ490" s="1509" t="s">
        <v>1890</v>
      </c>
      <c r="BA490" s="1509" t="s">
        <v>1890</v>
      </c>
      <c r="BB490" s="1509" t="s">
        <v>1890</v>
      </c>
      <c r="BC490" s="1509" t="s">
        <v>1890</v>
      </c>
      <c r="BD490" s="1509" t="s">
        <v>1890</v>
      </c>
      <c r="BE490" s="1509" t="s">
        <v>1890</v>
      </c>
      <c r="BF490" s="1509" t="s">
        <v>1890</v>
      </c>
      <c r="BG490" s="1509">
        <v>0.31951914939999998</v>
      </c>
      <c r="BH490" s="1509" t="s">
        <v>1890</v>
      </c>
      <c r="BI490" s="1509" t="s">
        <v>1890</v>
      </c>
      <c r="BJ490" s="1509" t="s">
        <v>1890</v>
      </c>
      <c r="BK490" s="1509" t="s">
        <v>1890</v>
      </c>
      <c r="BL490" s="1509" t="s">
        <v>1890</v>
      </c>
      <c r="BM490" s="1509" t="s">
        <v>1890</v>
      </c>
      <c r="BN490" s="1509" t="s">
        <v>1890</v>
      </c>
      <c r="BO490" s="1509" t="s">
        <v>1890</v>
      </c>
      <c r="BP490" s="1509" t="s">
        <v>1890</v>
      </c>
      <c r="BQ490" s="1509">
        <v>0.492456</v>
      </c>
      <c r="BR490" s="1509" t="s">
        <v>1890</v>
      </c>
      <c r="BS490" s="1509" t="s">
        <v>1890</v>
      </c>
      <c r="BT490" s="1509" t="s">
        <v>1890</v>
      </c>
      <c r="BU490" s="1509" t="s">
        <v>1890</v>
      </c>
      <c r="BV490" s="1509" t="s">
        <v>1890</v>
      </c>
      <c r="BW490" s="1509" t="s">
        <v>1890</v>
      </c>
      <c r="BX490" s="1509" t="s">
        <v>1890</v>
      </c>
      <c r="BY490" s="1509" t="s">
        <v>1890</v>
      </c>
      <c r="BZ490" s="1509" t="s">
        <v>1890</v>
      </c>
      <c r="CA490" s="1509">
        <v>1.99946224548</v>
      </c>
      <c r="CB490" s="1509" t="s">
        <v>1890</v>
      </c>
      <c r="CC490" s="1509" t="s">
        <v>1890</v>
      </c>
      <c r="CD490" s="1509" t="s">
        <v>1890</v>
      </c>
      <c r="CE490" s="1509" t="s">
        <v>1890</v>
      </c>
      <c r="CF490" s="1509" t="s">
        <v>1890</v>
      </c>
      <c r="CG490" s="1509" t="s">
        <v>1890</v>
      </c>
      <c r="CH490" s="1509" t="s">
        <v>1890</v>
      </c>
      <c r="CI490" s="1509" t="s">
        <v>1890</v>
      </c>
      <c r="CJ490" s="1509" t="s">
        <v>1890</v>
      </c>
      <c r="CK490" s="1509">
        <v>5.3856000000000001E-2</v>
      </c>
      <c r="CL490" s="1509" t="s">
        <v>1890</v>
      </c>
      <c r="CM490" s="1509" t="s">
        <v>1890</v>
      </c>
      <c r="CN490" s="1509" t="s">
        <v>1890</v>
      </c>
      <c r="CO490" s="1509" t="s">
        <v>1890</v>
      </c>
      <c r="CP490" s="1510">
        <v>0.43859999999999999</v>
      </c>
      <c r="CQ490" s="1508" t="s">
        <v>1890</v>
      </c>
      <c r="CR490" s="1508" t="s">
        <v>1890</v>
      </c>
      <c r="CS490" s="1508" t="s">
        <v>1890</v>
      </c>
      <c r="CT490" s="1508" t="s">
        <v>1890</v>
      </c>
      <c r="CU490" s="1508" t="s">
        <v>1890</v>
      </c>
      <c r="CV490" s="1508" t="s">
        <v>1890</v>
      </c>
      <c r="CW490" s="1508" t="s">
        <v>1890</v>
      </c>
      <c r="CX490" s="1508" t="s">
        <v>1890</v>
      </c>
      <c r="CY490" s="1508" t="s">
        <v>1890</v>
      </c>
      <c r="CZ490" s="1508" t="s">
        <v>1890</v>
      </c>
      <c r="DA490" s="1508" t="s">
        <v>1890</v>
      </c>
      <c r="DB490" s="1508" t="s">
        <v>1890</v>
      </c>
      <c r="DC490" s="1508" t="s">
        <v>1890</v>
      </c>
      <c r="DD490" s="1508" t="s">
        <v>1890</v>
      </c>
      <c r="DE490" s="1508" t="s">
        <v>1890</v>
      </c>
      <c r="DF490" s="1508" t="s">
        <v>1890</v>
      </c>
      <c r="DG490" s="1508" t="s">
        <v>1890</v>
      </c>
      <c r="DH490" s="1508" t="s">
        <v>1890</v>
      </c>
      <c r="DI490" s="1508" t="s">
        <v>1890</v>
      </c>
      <c r="DJ490" s="1508" t="s">
        <v>1890</v>
      </c>
      <c r="DK490" s="1508" t="s">
        <v>1890</v>
      </c>
      <c r="DL490" s="1508" t="s">
        <v>1890</v>
      </c>
      <c r="DM490" s="1508" t="s">
        <v>1890</v>
      </c>
      <c r="DN490" s="1508" t="s">
        <v>1890</v>
      </c>
      <c r="DO490" s="1508" t="s">
        <v>1890</v>
      </c>
      <c r="DP490" s="1508" t="s">
        <v>1890</v>
      </c>
      <c r="DQ490" s="1508" t="s">
        <v>1890</v>
      </c>
      <c r="DR490" s="1508" t="s">
        <v>1890</v>
      </c>
      <c r="DS490" s="1508" t="s">
        <v>1890</v>
      </c>
      <c r="DT490" s="1233" t="s">
        <v>1890</v>
      </c>
      <c r="DU490" s="1233" t="s">
        <v>1890</v>
      </c>
      <c r="DV490" s="1233" t="s">
        <v>1890</v>
      </c>
      <c r="DW490" s="1233" t="s">
        <v>1890</v>
      </c>
      <c r="DX490" s="1233" t="s">
        <v>1890</v>
      </c>
      <c r="DY490" s="1233" t="s">
        <v>1890</v>
      </c>
    </row>
    <row r="491" spans="2:129" ht="14.4" thickBot="1" x14ac:dyDescent="0.3">
      <c r="B491" s="1668"/>
      <c r="C491" s="1505" t="s">
        <v>2016</v>
      </c>
      <c r="D491" s="1439" t="s">
        <v>1773</v>
      </c>
      <c r="E491" s="1267" t="s">
        <v>819</v>
      </c>
      <c r="F491" s="1438" t="s">
        <v>1890</v>
      </c>
      <c r="G491" s="1438" t="s">
        <v>1890</v>
      </c>
      <c r="H491" s="1439" t="s">
        <v>84</v>
      </c>
      <c r="I491" s="1476" t="s">
        <v>1890</v>
      </c>
      <c r="J491" s="1477" t="s">
        <v>1890</v>
      </c>
      <c r="K491" s="1477" t="s">
        <v>1890</v>
      </c>
      <c r="L491" s="1477" t="s">
        <v>1890</v>
      </c>
      <c r="M491" s="1477" t="s">
        <v>1890</v>
      </c>
      <c r="N491" s="1509" t="s">
        <v>1890</v>
      </c>
      <c r="O491" s="1509">
        <v>7.1924922080398843E-2</v>
      </c>
      <c r="P491" s="1509">
        <v>0.20847803501564885</v>
      </c>
      <c r="Q491" s="1509">
        <v>0.33571342192536047</v>
      </c>
      <c r="R491" s="1509">
        <v>0.45410511178309632</v>
      </c>
      <c r="S491" s="1509">
        <v>0.56410572892310107</v>
      </c>
      <c r="T491" s="1509">
        <v>1.917125020938661</v>
      </c>
      <c r="U491" s="1509">
        <v>1.8436099419170213</v>
      </c>
      <c r="V491" s="1509">
        <v>1.7728745677421394</v>
      </c>
      <c r="W491" s="1509">
        <v>1.7048149672657069</v>
      </c>
      <c r="X491" s="1509">
        <v>1.6393310597660382</v>
      </c>
      <c r="Y491" s="1509">
        <v>1.576326473383268</v>
      </c>
      <c r="Z491" s="1509">
        <v>1.5157084087258303</v>
      </c>
      <c r="AA491" s="1509">
        <v>1.4573875074603377</v>
      </c>
      <c r="AB491" s="1509">
        <v>1.4012777257038145</v>
      </c>
      <c r="AC491" s="1509">
        <v>1.3489321583909699</v>
      </c>
      <c r="AD491" s="1509">
        <v>1.2985244389978701</v>
      </c>
      <c r="AE491" s="1509">
        <v>1.2484561917313299</v>
      </c>
      <c r="AF491" s="1509">
        <v>1.2002892743223719</v>
      </c>
      <c r="AG491" s="1509">
        <v>1.1539523499880791</v>
      </c>
      <c r="AH491" s="1509">
        <v>1.1093767323885753</v>
      </c>
      <c r="AI491" s="1509">
        <v>1.0664962879472306</v>
      </c>
      <c r="AJ491" s="1509">
        <v>1.025247341746311</v>
      </c>
      <c r="AK491" s="1509">
        <v>0.98556858686796223</v>
      </c>
      <c r="AL491" s="1509">
        <v>0.94740099705512026</v>
      </c>
      <c r="AM491" s="1509">
        <v>0.91756837496176513</v>
      </c>
      <c r="AN491" s="1509">
        <v>0.88867001714460869</v>
      </c>
      <c r="AO491" s="1509">
        <v>0.85425370779928822</v>
      </c>
      <c r="AP491" s="1509">
        <v>0.8211488324114149</v>
      </c>
      <c r="AQ491" s="1509">
        <v>0.78930605175601831</v>
      </c>
      <c r="AR491" s="1509">
        <v>0.76941795850108274</v>
      </c>
      <c r="AS491" s="1509">
        <v>0.75361298470167704</v>
      </c>
      <c r="AT491" s="1509">
        <v>0.72795239452609228</v>
      </c>
      <c r="AU491" s="1509">
        <v>0.70314727874641625</v>
      </c>
      <c r="AV491" s="1509">
        <v>0.67916957271328604</v>
      </c>
      <c r="AW491" s="1509">
        <v>0.65683444199315899</v>
      </c>
      <c r="AX491" s="1509">
        <v>0.63522422263419853</v>
      </c>
      <c r="AY491" s="1509">
        <v>0.61352166605845437</v>
      </c>
      <c r="AZ491" s="1509">
        <v>0.59254445230108133</v>
      </c>
      <c r="BA491" s="1509">
        <v>0.57226873944931034</v>
      </c>
      <c r="BB491" s="1509">
        <v>0.55267145910500337</v>
      </c>
      <c r="BC491" s="1509">
        <v>0.53373029155150953</v>
      </c>
      <c r="BD491" s="1509">
        <v>0.51542364171091171</v>
      </c>
      <c r="BE491" s="1509">
        <v>0.49773061586668771</v>
      </c>
      <c r="BF491" s="1509">
        <v>0.48063099912759394</v>
      </c>
      <c r="BG491" s="1509">
        <v>0.46782373746373129</v>
      </c>
      <c r="BH491" s="1509">
        <v>0.45535479314515287</v>
      </c>
      <c r="BI491" s="1509">
        <v>0.43971027670930246</v>
      </c>
      <c r="BJ491" s="1509">
        <v>0.42459079731926691</v>
      </c>
      <c r="BK491" s="1509">
        <v>0.40997904210423919</v>
      </c>
      <c r="BL491" s="1509">
        <v>0.39585826130216401</v>
      </c>
      <c r="BM491" s="1509">
        <v>0.38221225014442328</v>
      </c>
      <c r="BN491" s="1509">
        <v>0.36902533131807702</v>
      </c>
      <c r="BO491" s="1509">
        <v>0.3562823379873839</v>
      </c>
      <c r="BP491" s="1509">
        <v>0.34396859735689844</v>
      </c>
      <c r="BQ491" s="1509">
        <v>0.33766581654635752</v>
      </c>
      <c r="BR491" s="1509">
        <v>0.33143838696257721</v>
      </c>
      <c r="BS491" s="1509">
        <v>0.32001259195890053</v>
      </c>
      <c r="BT491" s="1509">
        <v>0.30897120602578743</v>
      </c>
      <c r="BU491" s="1509">
        <v>0.29830152931871207</v>
      </c>
      <c r="BV491" s="1509">
        <v>0.28799127568174127</v>
      </c>
      <c r="BW491" s="1509">
        <v>0.27802855932290976</v>
      </c>
      <c r="BX491" s="1509">
        <v>0.26840188191483921</v>
      </c>
      <c r="BY491" s="1509">
        <v>0.25910012010713446</v>
      </c>
      <c r="BZ491" s="1509">
        <v>0.25011251343751328</v>
      </c>
      <c r="CA491" s="1509">
        <v>0.25781280827706032</v>
      </c>
      <c r="CB491" s="1509">
        <v>0.26485236272337725</v>
      </c>
      <c r="CC491" s="1509">
        <v>0.25581949597989556</v>
      </c>
      <c r="CD491" s="1509">
        <v>0.24708813177039077</v>
      </c>
      <c r="CE491" s="1509">
        <v>0.2386483697493727</v>
      </c>
      <c r="CF491" s="1509">
        <v>0.23049063051495616</v>
      </c>
      <c r="CG491" s="1509">
        <v>0.2226056453119398</v>
      </c>
      <c r="CH491" s="1509">
        <v>0.21498444606243741</v>
      </c>
      <c r="CI491" s="1509">
        <v>0.20761835571371595</v>
      </c>
      <c r="CJ491" s="1509">
        <v>0.20049897889322035</v>
      </c>
      <c r="CK491" s="1509">
        <v>0.19387641216005208</v>
      </c>
      <c r="CL491" s="1509">
        <v>0.18838402098649012</v>
      </c>
      <c r="CM491" s="1509">
        <v>0.18279844051234159</v>
      </c>
      <c r="CN491" s="1509">
        <v>0.17737326073890311</v>
      </c>
      <c r="CO491" s="1509">
        <v>0.17210398001419142</v>
      </c>
      <c r="CP491" s="1510">
        <v>0.16949645174768513</v>
      </c>
      <c r="CQ491" s="1508" t="s">
        <v>1890</v>
      </c>
      <c r="CR491" s="1508" t="s">
        <v>1890</v>
      </c>
      <c r="CS491" s="1508" t="s">
        <v>1890</v>
      </c>
      <c r="CT491" s="1508" t="s">
        <v>1890</v>
      </c>
      <c r="CU491" s="1508" t="s">
        <v>1890</v>
      </c>
      <c r="CV491" s="1508" t="s">
        <v>1890</v>
      </c>
      <c r="CW491" s="1508" t="s">
        <v>1890</v>
      </c>
      <c r="CX491" s="1508" t="s">
        <v>1890</v>
      </c>
      <c r="CY491" s="1508" t="s">
        <v>1890</v>
      </c>
      <c r="CZ491" s="1508" t="s">
        <v>1890</v>
      </c>
      <c r="DA491" s="1508" t="s">
        <v>1890</v>
      </c>
      <c r="DB491" s="1508" t="s">
        <v>1890</v>
      </c>
      <c r="DC491" s="1508" t="s">
        <v>1890</v>
      </c>
      <c r="DD491" s="1508" t="s">
        <v>1890</v>
      </c>
      <c r="DE491" s="1508" t="s">
        <v>1890</v>
      </c>
      <c r="DF491" s="1508" t="s">
        <v>1890</v>
      </c>
      <c r="DG491" s="1508" t="s">
        <v>1890</v>
      </c>
      <c r="DH491" s="1508" t="s">
        <v>1890</v>
      </c>
      <c r="DI491" s="1508" t="s">
        <v>1890</v>
      </c>
      <c r="DJ491" s="1508" t="s">
        <v>1890</v>
      </c>
      <c r="DK491" s="1508" t="s">
        <v>1890</v>
      </c>
      <c r="DL491" s="1508" t="s">
        <v>1890</v>
      </c>
      <c r="DM491" s="1508" t="s">
        <v>1890</v>
      </c>
      <c r="DN491" s="1508" t="s">
        <v>1890</v>
      </c>
      <c r="DO491" s="1508" t="s">
        <v>1890</v>
      </c>
      <c r="DP491" s="1508" t="s">
        <v>1890</v>
      </c>
      <c r="DQ491" s="1508" t="s">
        <v>1890</v>
      </c>
      <c r="DR491" s="1508" t="s">
        <v>1890</v>
      </c>
      <c r="DS491" s="1508" t="s">
        <v>1890</v>
      </c>
      <c r="DT491" s="1233" t="s">
        <v>1890</v>
      </c>
      <c r="DU491" s="1233" t="s">
        <v>1890</v>
      </c>
      <c r="DV491" s="1233" t="s">
        <v>1890</v>
      </c>
      <c r="DW491" s="1233" t="s">
        <v>1890</v>
      </c>
      <c r="DX491" s="1233" t="s">
        <v>1890</v>
      </c>
      <c r="DY491" s="1233" t="s">
        <v>1890</v>
      </c>
    </row>
    <row r="492" spans="2:129" ht="14.4" thickBot="1" x14ac:dyDescent="0.3">
      <c r="B492" s="1668"/>
      <c r="C492" s="1505" t="s">
        <v>2016</v>
      </c>
      <c r="D492" s="1439" t="s">
        <v>1773</v>
      </c>
      <c r="E492" s="1267" t="s">
        <v>820</v>
      </c>
      <c r="F492" s="1438" t="s">
        <v>1890</v>
      </c>
      <c r="G492" s="1438" t="s">
        <v>1890</v>
      </c>
      <c r="H492" s="1439" t="s">
        <v>84</v>
      </c>
      <c r="I492" s="1655">
        <f>IF(SUM(N491:CP491)&lt;&gt;0,SUM(N491:CP491),"")</f>
        <v>51.811136052408926</v>
      </c>
      <c r="J492" s="1656"/>
      <c r="K492" s="1656"/>
      <c r="L492" s="1656"/>
      <c r="M492" s="1657"/>
      <c r="N492" s="1509" t="s">
        <v>1890</v>
      </c>
      <c r="O492" s="1509" t="s">
        <v>1890</v>
      </c>
      <c r="P492" s="1509" t="s">
        <v>1890</v>
      </c>
      <c r="Q492" s="1509" t="s">
        <v>1890</v>
      </c>
      <c r="R492" s="1509" t="s">
        <v>1890</v>
      </c>
      <c r="S492" s="1509" t="s">
        <v>1890</v>
      </c>
      <c r="T492" s="1509" t="s">
        <v>1890</v>
      </c>
      <c r="U492" s="1509" t="s">
        <v>1890</v>
      </c>
      <c r="V492" s="1509" t="s">
        <v>1890</v>
      </c>
      <c r="W492" s="1509" t="s">
        <v>1890</v>
      </c>
      <c r="X492" s="1509" t="s">
        <v>1890</v>
      </c>
      <c r="Y492" s="1509" t="s">
        <v>1890</v>
      </c>
      <c r="Z492" s="1509" t="s">
        <v>1890</v>
      </c>
      <c r="AA492" s="1509" t="s">
        <v>1890</v>
      </c>
      <c r="AB492" s="1509" t="s">
        <v>1890</v>
      </c>
      <c r="AC492" s="1509" t="s">
        <v>1890</v>
      </c>
      <c r="AD492" s="1509" t="s">
        <v>1890</v>
      </c>
      <c r="AE492" s="1509" t="s">
        <v>1890</v>
      </c>
      <c r="AF492" s="1509" t="s">
        <v>1890</v>
      </c>
      <c r="AG492" s="1509" t="s">
        <v>1890</v>
      </c>
      <c r="AH492" s="1509" t="s">
        <v>1890</v>
      </c>
      <c r="AI492" s="1509" t="s">
        <v>1890</v>
      </c>
      <c r="AJ492" s="1509" t="s">
        <v>1890</v>
      </c>
      <c r="AK492" s="1509" t="s">
        <v>1890</v>
      </c>
      <c r="AL492" s="1509" t="s">
        <v>1890</v>
      </c>
      <c r="AM492" s="1509" t="s">
        <v>1890</v>
      </c>
      <c r="AN492" s="1509" t="s">
        <v>1890</v>
      </c>
      <c r="AO492" s="1509" t="s">
        <v>1890</v>
      </c>
      <c r="AP492" s="1509" t="s">
        <v>1890</v>
      </c>
      <c r="AQ492" s="1509" t="s">
        <v>1890</v>
      </c>
      <c r="AR492" s="1509" t="s">
        <v>1890</v>
      </c>
      <c r="AS492" s="1509" t="s">
        <v>1890</v>
      </c>
      <c r="AT492" s="1509" t="s">
        <v>1890</v>
      </c>
      <c r="AU492" s="1509" t="s">
        <v>1890</v>
      </c>
      <c r="AV492" s="1509" t="s">
        <v>1890</v>
      </c>
      <c r="AW492" s="1509" t="s">
        <v>1890</v>
      </c>
      <c r="AX492" s="1509" t="s">
        <v>1890</v>
      </c>
      <c r="AY492" s="1509" t="s">
        <v>1890</v>
      </c>
      <c r="AZ492" s="1509" t="s">
        <v>1890</v>
      </c>
      <c r="BA492" s="1509" t="s">
        <v>1890</v>
      </c>
      <c r="BB492" s="1509" t="s">
        <v>1890</v>
      </c>
      <c r="BC492" s="1509" t="s">
        <v>1890</v>
      </c>
      <c r="BD492" s="1509" t="s">
        <v>1890</v>
      </c>
      <c r="BE492" s="1509" t="s">
        <v>1890</v>
      </c>
      <c r="BF492" s="1509" t="s">
        <v>1890</v>
      </c>
      <c r="BG492" s="1509" t="s">
        <v>1890</v>
      </c>
      <c r="BH492" s="1509" t="s">
        <v>1890</v>
      </c>
      <c r="BI492" s="1509" t="s">
        <v>1890</v>
      </c>
      <c r="BJ492" s="1509" t="s">
        <v>1890</v>
      </c>
      <c r="BK492" s="1509" t="s">
        <v>1890</v>
      </c>
      <c r="BL492" s="1509" t="s">
        <v>1890</v>
      </c>
      <c r="BM492" s="1509" t="s">
        <v>1890</v>
      </c>
      <c r="BN492" s="1509" t="s">
        <v>1890</v>
      </c>
      <c r="BO492" s="1509" t="s">
        <v>1890</v>
      </c>
      <c r="BP492" s="1509" t="s">
        <v>1890</v>
      </c>
      <c r="BQ492" s="1509" t="s">
        <v>1890</v>
      </c>
      <c r="BR492" s="1509" t="s">
        <v>1890</v>
      </c>
      <c r="BS492" s="1509" t="s">
        <v>1890</v>
      </c>
      <c r="BT492" s="1509" t="s">
        <v>1890</v>
      </c>
      <c r="BU492" s="1509" t="s">
        <v>1890</v>
      </c>
      <c r="BV492" s="1509" t="s">
        <v>1890</v>
      </c>
      <c r="BW492" s="1509" t="s">
        <v>1890</v>
      </c>
      <c r="BX492" s="1509" t="s">
        <v>1890</v>
      </c>
      <c r="BY492" s="1509" t="s">
        <v>1890</v>
      </c>
      <c r="BZ492" s="1509" t="s">
        <v>1890</v>
      </c>
      <c r="CA492" s="1509" t="s">
        <v>1890</v>
      </c>
      <c r="CB492" s="1509" t="s">
        <v>1890</v>
      </c>
      <c r="CC492" s="1509" t="s">
        <v>1890</v>
      </c>
      <c r="CD492" s="1509" t="s">
        <v>1890</v>
      </c>
      <c r="CE492" s="1509" t="s">
        <v>1890</v>
      </c>
      <c r="CF492" s="1509" t="s">
        <v>1890</v>
      </c>
      <c r="CG492" s="1509" t="s">
        <v>1890</v>
      </c>
      <c r="CH492" s="1509" t="s">
        <v>1890</v>
      </c>
      <c r="CI492" s="1509" t="s">
        <v>1890</v>
      </c>
      <c r="CJ492" s="1509" t="s">
        <v>1890</v>
      </c>
      <c r="CK492" s="1509" t="s">
        <v>1890</v>
      </c>
      <c r="CL492" s="1509" t="s">
        <v>1890</v>
      </c>
      <c r="CM492" s="1509" t="s">
        <v>1890</v>
      </c>
      <c r="CN492" s="1509" t="s">
        <v>1890</v>
      </c>
      <c r="CO492" s="1509" t="s">
        <v>1890</v>
      </c>
      <c r="CP492" s="1510" t="s">
        <v>1890</v>
      </c>
      <c r="CQ492" s="1508" t="s">
        <v>1890</v>
      </c>
      <c r="CR492" s="1508" t="s">
        <v>1890</v>
      </c>
      <c r="CS492" s="1508" t="s">
        <v>1890</v>
      </c>
      <c r="CT492" s="1508" t="s">
        <v>1890</v>
      </c>
      <c r="CU492" s="1508" t="s">
        <v>1890</v>
      </c>
      <c r="CV492" s="1508" t="s">
        <v>1890</v>
      </c>
      <c r="CW492" s="1508" t="s">
        <v>1890</v>
      </c>
      <c r="CX492" s="1508" t="s">
        <v>1890</v>
      </c>
      <c r="CY492" s="1508" t="s">
        <v>1890</v>
      </c>
      <c r="CZ492" s="1508" t="s">
        <v>1890</v>
      </c>
      <c r="DA492" s="1508" t="s">
        <v>1890</v>
      </c>
      <c r="DB492" s="1508" t="s">
        <v>1890</v>
      </c>
      <c r="DC492" s="1508" t="s">
        <v>1890</v>
      </c>
      <c r="DD492" s="1508" t="s">
        <v>1890</v>
      </c>
      <c r="DE492" s="1508" t="s">
        <v>1890</v>
      </c>
      <c r="DF492" s="1508" t="s">
        <v>1890</v>
      </c>
      <c r="DG492" s="1508" t="s">
        <v>1890</v>
      </c>
      <c r="DH492" s="1508" t="s">
        <v>1890</v>
      </c>
      <c r="DI492" s="1508" t="s">
        <v>1890</v>
      </c>
      <c r="DJ492" s="1508" t="s">
        <v>1890</v>
      </c>
      <c r="DK492" s="1508" t="s">
        <v>1890</v>
      </c>
      <c r="DL492" s="1508" t="s">
        <v>1890</v>
      </c>
      <c r="DM492" s="1508" t="s">
        <v>1890</v>
      </c>
      <c r="DN492" s="1508" t="s">
        <v>1890</v>
      </c>
      <c r="DO492" s="1508" t="s">
        <v>1890</v>
      </c>
      <c r="DP492" s="1508" t="s">
        <v>1890</v>
      </c>
      <c r="DQ492" s="1508" t="s">
        <v>1890</v>
      </c>
      <c r="DR492" s="1508" t="s">
        <v>1890</v>
      </c>
      <c r="DS492" s="1508" t="s">
        <v>1890</v>
      </c>
      <c r="DT492" s="1233" t="s">
        <v>1890</v>
      </c>
      <c r="DU492" s="1233" t="s">
        <v>1890</v>
      </c>
      <c r="DV492" s="1233" t="s">
        <v>1890</v>
      </c>
      <c r="DW492" s="1233" t="s">
        <v>1890</v>
      </c>
      <c r="DX492" s="1233" t="s">
        <v>1890</v>
      </c>
      <c r="DY492" s="1233" t="s">
        <v>1890</v>
      </c>
    </row>
    <row r="493" spans="2:129" x14ac:dyDescent="0.25">
      <c r="B493" s="1668"/>
      <c r="C493" s="1505" t="s">
        <v>2019</v>
      </c>
      <c r="D493" s="1439" t="s">
        <v>1774</v>
      </c>
      <c r="E493" s="1267" t="s">
        <v>815</v>
      </c>
      <c r="F493" s="1438" t="s">
        <v>1890</v>
      </c>
      <c r="G493" s="1438" t="s">
        <v>1890</v>
      </c>
      <c r="H493" s="1439" t="s">
        <v>84</v>
      </c>
      <c r="I493" s="1476" t="s">
        <v>1890</v>
      </c>
      <c r="J493" s="1477" t="s">
        <v>1890</v>
      </c>
      <c r="K493" s="1477" t="s">
        <v>1890</v>
      </c>
      <c r="L493" s="1477" t="s">
        <v>1890</v>
      </c>
      <c r="M493" s="1477" t="s">
        <v>1890</v>
      </c>
      <c r="N493" s="1509" t="s">
        <v>1890</v>
      </c>
      <c r="O493" s="1509">
        <v>1.2879</v>
      </c>
      <c r="P493" s="1509">
        <v>1.2879</v>
      </c>
      <c r="Q493" s="1509">
        <v>1.2879</v>
      </c>
      <c r="R493" s="1509">
        <v>1.2879</v>
      </c>
      <c r="S493" s="1509">
        <v>1.2879</v>
      </c>
      <c r="T493" s="1509" t="s">
        <v>1890</v>
      </c>
      <c r="U493" s="1509" t="s">
        <v>1890</v>
      </c>
      <c r="V493" s="1509" t="s">
        <v>1890</v>
      </c>
      <c r="W493" s="1509" t="s">
        <v>1890</v>
      </c>
      <c r="X493" s="1509" t="s">
        <v>1890</v>
      </c>
      <c r="Y493" s="1509" t="s">
        <v>1890</v>
      </c>
      <c r="Z493" s="1509" t="s">
        <v>1890</v>
      </c>
      <c r="AA493" s="1509" t="s">
        <v>1890</v>
      </c>
      <c r="AB493" s="1509" t="s">
        <v>1890</v>
      </c>
      <c r="AC493" s="1509">
        <v>0</v>
      </c>
      <c r="AD493" s="1509" t="s">
        <v>1890</v>
      </c>
      <c r="AE493" s="1509" t="s">
        <v>1890</v>
      </c>
      <c r="AF493" s="1509" t="s">
        <v>1890</v>
      </c>
      <c r="AG493" s="1509" t="s">
        <v>1890</v>
      </c>
      <c r="AH493" s="1509" t="s">
        <v>1890</v>
      </c>
      <c r="AI493" s="1509" t="s">
        <v>1890</v>
      </c>
      <c r="AJ493" s="1509" t="s">
        <v>1890</v>
      </c>
      <c r="AK493" s="1509" t="s">
        <v>1890</v>
      </c>
      <c r="AL493" s="1509" t="s">
        <v>1890</v>
      </c>
      <c r="AM493" s="1509">
        <v>0</v>
      </c>
      <c r="AN493" s="1509" t="s">
        <v>1890</v>
      </c>
      <c r="AO493" s="1509" t="s">
        <v>1890</v>
      </c>
      <c r="AP493" s="1509" t="s">
        <v>1890</v>
      </c>
      <c r="AQ493" s="1509" t="s">
        <v>1890</v>
      </c>
      <c r="AR493" s="1509" t="s">
        <v>1890</v>
      </c>
      <c r="AS493" s="1509" t="s">
        <v>1890</v>
      </c>
      <c r="AT493" s="1509" t="s">
        <v>1890</v>
      </c>
      <c r="AU493" s="1509" t="s">
        <v>1890</v>
      </c>
      <c r="AV493" s="1509" t="s">
        <v>1890</v>
      </c>
      <c r="AW493" s="1509">
        <v>0</v>
      </c>
      <c r="AX493" s="1509" t="s">
        <v>1890</v>
      </c>
      <c r="AY493" s="1509" t="s">
        <v>1890</v>
      </c>
      <c r="AZ493" s="1509" t="s">
        <v>1890</v>
      </c>
      <c r="BA493" s="1509" t="s">
        <v>1890</v>
      </c>
      <c r="BB493" s="1509" t="s">
        <v>1890</v>
      </c>
      <c r="BC493" s="1509" t="s">
        <v>1890</v>
      </c>
      <c r="BD493" s="1509" t="s">
        <v>1890</v>
      </c>
      <c r="BE493" s="1509" t="s">
        <v>1890</v>
      </c>
      <c r="BF493" s="1509" t="s">
        <v>1890</v>
      </c>
      <c r="BG493" s="1509">
        <v>0</v>
      </c>
      <c r="BH493" s="1509" t="s">
        <v>1890</v>
      </c>
      <c r="BI493" s="1509" t="s">
        <v>1890</v>
      </c>
      <c r="BJ493" s="1509" t="s">
        <v>1890</v>
      </c>
      <c r="BK493" s="1509" t="s">
        <v>1890</v>
      </c>
      <c r="BL493" s="1509" t="s">
        <v>1890</v>
      </c>
      <c r="BM493" s="1509" t="s">
        <v>1890</v>
      </c>
      <c r="BN493" s="1509" t="s">
        <v>1890</v>
      </c>
      <c r="BO493" s="1509" t="s">
        <v>1890</v>
      </c>
      <c r="BP493" s="1509" t="s">
        <v>1890</v>
      </c>
      <c r="BQ493" s="1509">
        <v>0</v>
      </c>
      <c r="BR493" s="1509" t="s">
        <v>1890</v>
      </c>
      <c r="BS493" s="1509" t="s">
        <v>1890</v>
      </c>
      <c r="BT493" s="1509" t="s">
        <v>1890</v>
      </c>
      <c r="BU493" s="1509" t="s">
        <v>1890</v>
      </c>
      <c r="BV493" s="1509" t="s">
        <v>1890</v>
      </c>
      <c r="BW493" s="1509" t="s">
        <v>1890</v>
      </c>
      <c r="BX493" s="1509" t="s">
        <v>1890</v>
      </c>
      <c r="BY493" s="1509" t="s">
        <v>1890</v>
      </c>
      <c r="BZ493" s="1509" t="s">
        <v>1890</v>
      </c>
      <c r="CA493" s="1509">
        <v>5.3</v>
      </c>
      <c r="CB493" s="1509" t="s">
        <v>1890</v>
      </c>
      <c r="CC493" s="1509" t="s">
        <v>1890</v>
      </c>
      <c r="CD493" s="1509" t="s">
        <v>1890</v>
      </c>
      <c r="CE493" s="1509" t="s">
        <v>1890</v>
      </c>
      <c r="CF493" s="1509" t="s">
        <v>1890</v>
      </c>
      <c r="CG493" s="1509" t="s">
        <v>1890</v>
      </c>
      <c r="CH493" s="1509" t="s">
        <v>1890</v>
      </c>
      <c r="CI493" s="1509" t="s">
        <v>1890</v>
      </c>
      <c r="CJ493" s="1509" t="s">
        <v>1890</v>
      </c>
      <c r="CK493" s="1509">
        <v>0</v>
      </c>
      <c r="CL493" s="1509" t="s">
        <v>1890</v>
      </c>
      <c r="CM493" s="1509" t="s">
        <v>1890</v>
      </c>
      <c r="CN493" s="1509" t="s">
        <v>1890</v>
      </c>
      <c r="CO493" s="1509" t="s">
        <v>1890</v>
      </c>
      <c r="CP493" s="1510" t="s">
        <v>1890</v>
      </c>
      <c r="CQ493" s="1508" t="s">
        <v>1890</v>
      </c>
      <c r="CR493" s="1508" t="s">
        <v>1890</v>
      </c>
      <c r="CS493" s="1508" t="s">
        <v>1890</v>
      </c>
      <c r="CT493" s="1508" t="s">
        <v>1890</v>
      </c>
      <c r="CU493" s="1508" t="s">
        <v>1890</v>
      </c>
      <c r="CV493" s="1508" t="s">
        <v>1890</v>
      </c>
      <c r="CW493" s="1508" t="s">
        <v>1890</v>
      </c>
      <c r="CX493" s="1508" t="s">
        <v>1890</v>
      </c>
      <c r="CY493" s="1508" t="s">
        <v>1890</v>
      </c>
      <c r="CZ493" s="1508" t="s">
        <v>1890</v>
      </c>
      <c r="DA493" s="1508" t="s">
        <v>1890</v>
      </c>
      <c r="DB493" s="1508" t="s">
        <v>1890</v>
      </c>
      <c r="DC493" s="1508" t="s">
        <v>1890</v>
      </c>
      <c r="DD493" s="1508" t="s">
        <v>1890</v>
      </c>
      <c r="DE493" s="1508" t="s">
        <v>1890</v>
      </c>
      <c r="DF493" s="1508" t="s">
        <v>1890</v>
      </c>
      <c r="DG493" s="1508" t="s">
        <v>1890</v>
      </c>
      <c r="DH493" s="1508" t="s">
        <v>1890</v>
      </c>
      <c r="DI493" s="1508" t="s">
        <v>1890</v>
      </c>
      <c r="DJ493" s="1508" t="s">
        <v>1890</v>
      </c>
      <c r="DK493" s="1508" t="s">
        <v>1890</v>
      </c>
      <c r="DL493" s="1508" t="s">
        <v>1890</v>
      </c>
      <c r="DM493" s="1508" t="s">
        <v>1890</v>
      </c>
      <c r="DN493" s="1508" t="s">
        <v>1890</v>
      </c>
      <c r="DO493" s="1508" t="s">
        <v>1890</v>
      </c>
      <c r="DP493" s="1508" t="s">
        <v>1890</v>
      </c>
      <c r="DQ493" s="1508" t="s">
        <v>1890</v>
      </c>
      <c r="DR493" s="1508" t="s">
        <v>1890</v>
      </c>
      <c r="DS493" s="1508" t="s">
        <v>1890</v>
      </c>
      <c r="DT493" s="1233" t="s">
        <v>1890</v>
      </c>
      <c r="DU493" s="1233" t="s">
        <v>1890</v>
      </c>
      <c r="DV493" s="1233" t="s">
        <v>1890</v>
      </c>
      <c r="DW493" s="1233" t="s">
        <v>1890</v>
      </c>
      <c r="DX493" s="1233" t="s">
        <v>1890</v>
      </c>
      <c r="DY493" s="1233" t="s">
        <v>1890</v>
      </c>
    </row>
    <row r="494" spans="2:129" x14ac:dyDescent="0.25">
      <c r="B494" s="1668"/>
      <c r="C494" s="1505" t="s">
        <v>2019</v>
      </c>
      <c r="D494" s="1439" t="s">
        <v>1774</v>
      </c>
      <c r="E494" s="1267" t="s">
        <v>812</v>
      </c>
      <c r="F494" s="1438" t="s">
        <v>1890</v>
      </c>
      <c r="G494" s="1438" t="s">
        <v>1890</v>
      </c>
      <c r="H494" s="1439" t="s">
        <v>84</v>
      </c>
      <c r="I494" s="1476" t="s">
        <v>1890</v>
      </c>
      <c r="J494" s="1477" t="s">
        <v>1890</v>
      </c>
      <c r="K494" s="1477" t="s">
        <v>1890</v>
      </c>
      <c r="L494" s="1477" t="s">
        <v>1890</v>
      </c>
      <c r="M494" s="1477" t="s">
        <v>1890</v>
      </c>
      <c r="N494" s="1509" t="s">
        <v>1890</v>
      </c>
      <c r="O494" s="1509" t="s">
        <v>1890</v>
      </c>
      <c r="P494" s="1509" t="s">
        <v>1890</v>
      </c>
      <c r="Q494" s="1509" t="s">
        <v>1890</v>
      </c>
      <c r="R494" s="1509" t="s">
        <v>1890</v>
      </c>
      <c r="S494" s="1509" t="s">
        <v>1890</v>
      </c>
      <c r="T494" s="1509">
        <v>1.2624502849999995</v>
      </c>
      <c r="U494" s="1509">
        <v>1.2624502849999995</v>
      </c>
      <c r="V494" s="1509">
        <v>1.2624502849999995</v>
      </c>
      <c r="W494" s="1509">
        <v>1.2624502849999995</v>
      </c>
      <c r="X494" s="1509">
        <v>1.2624502849999995</v>
      </c>
      <c r="Y494" s="1509">
        <v>1.2624502849999995</v>
      </c>
      <c r="Z494" s="1509">
        <v>1.2624502849999995</v>
      </c>
      <c r="AA494" s="1509">
        <v>1.2624502849999995</v>
      </c>
      <c r="AB494" s="1509">
        <v>1.2624502849999995</v>
      </c>
      <c r="AC494" s="1509">
        <v>1.2624502849999995</v>
      </c>
      <c r="AD494" s="1509">
        <v>1.2624502849999995</v>
      </c>
      <c r="AE494" s="1509">
        <v>1.2624502849999995</v>
      </c>
      <c r="AF494" s="1509">
        <v>1.2624502849999995</v>
      </c>
      <c r="AG494" s="1509">
        <v>1.2624502849999995</v>
      </c>
      <c r="AH494" s="1509">
        <v>1.2624502849999995</v>
      </c>
      <c r="AI494" s="1509">
        <v>1.2624502849999995</v>
      </c>
      <c r="AJ494" s="1509">
        <v>1.2624502849999995</v>
      </c>
      <c r="AK494" s="1509">
        <v>1.2624502849999995</v>
      </c>
      <c r="AL494" s="1509">
        <v>1.2624502849999995</v>
      </c>
      <c r="AM494" s="1509">
        <v>1.2624502849999995</v>
      </c>
      <c r="AN494" s="1509">
        <v>1.2624502849999995</v>
      </c>
      <c r="AO494" s="1509">
        <v>1.2624502849999995</v>
      </c>
      <c r="AP494" s="1509">
        <v>1.2624502849999995</v>
      </c>
      <c r="AQ494" s="1509">
        <v>1.2624502849999995</v>
      </c>
      <c r="AR494" s="1509">
        <v>1.2624502849999995</v>
      </c>
      <c r="AS494" s="1509">
        <v>1.2624502849999995</v>
      </c>
      <c r="AT494" s="1509">
        <v>1.2624502849999995</v>
      </c>
      <c r="AU494" s="1509">
        <v>1.2624502849999995</v>
      </c>
      <c r="AV494" s="1509">
        <v>1.2624502849999995</v>
      </c>
      <c r="AW494" s="1509">
        <v>1.2624502849999995</v>
      </c>
      <c r="AX494" s="1509">
        <v>1.2624502849999995</v>
      </c>
      <c r="AY494" s="1509">
        <v>1.2624502849999995</v>
      </c>
      <c r="AZ494" s="1509">
        <v>1.2624502849999995</v>
      </c>
      <c r="BA494" s="1509">
        <v>1.2624502849999995</v>
      </c>
      <c r="BB494" s="1509">
        <v>1.2624502849999995</v>
      </c>
      <c r="BC494" s="1509">
        <v>1.2624502849999995</v>
      </c>
      <c r="BD494" s="1509">
        <v>1.2624502849999995</v>
      </c>
      <c r="BE494" s="1509">
        <v>1.2624502849999995</v>
      </c>
      <c r="BF494" s="1509">
        <v>1.2624502849999995</v>
      </c>
      <c r="BG494" s="1509">
        <v>1.2624502849999995</v>
      </c>
      <c r="BH494" s="1509">
        <v>1.2624502849999995</v>
      </c>
      <c r="BI494" s="1509">
        <v>1.2624502849999995</v>
      </c>
      <c r="BJ494" s="1509">
        <v>1.2624502849999995</v>
      </c>
      <c r="BK494" s="1509">
        <v>1.2624502849999995</v>
      </c>
      <c r="BL494" s="1509">
        <v>1.2624502849999995</v>
      </c>
      <c r="BM494" s="1509">
        <v>1.2624502849999995</v>
      </c>
      <c r="BN494" s="1509">
        <v>1.2624502849999995</v>
      </c>
      <c r="BO494" s="1509">
        <v>1.2624502849999995</v>
      </c>
      <c r="BP494" s="1509">
        <v>1.2624502849999995</v>
      </c>
      <c r="BQ494" s="1509">
        <v>1.2624502849999995</v>
      </c>
      <c r="BR494" s="1509">
        <v>1.2624502849999995</v>
      </c>
      <c r="BS494" s="1509">
        <v>1.2624502849999995</v>
      </c>
      <c r="BT494" s="1509">
        <v>1.2624502849999995</v>
      </c>
      <c r="BU494" s="1509">
        <v>1.2624502849999995</v>
      </c>
      <c r="BV494" s="1509">
        <v>1.2624502849999995</v>
      </c>
      <c r="BW494" s="1509">
        <v>1.2624502849999995</v>
      </c>
      <c r="BX494" s="1509">
        <v>1.2624502849999995</v>
      </c>
      <c r="BY494" s="1509">
        <v>1.2624502849999995</v>
      </c>
      <c r="BZ494" s="1509">
        <v>1.2624502849999995</v>
      </c>
      <c r="CA494" s="1509">
        <v>1.2624502849999995</v>
      </c>
      <c r="CB494" s="1509">
        <v>1.2624502849999995</v>
      </c>
      <c r="CC494" s="1509">
        <v>1.2624502849999995</v>
      </c>
      <c r="CD494" s="1509">
        <v>1.2624502849999995</v>
      </c>
      <c r="CE494" s="1509">
        <v>1.2624502849999995</v>
      </c>
      <c r="CF494" s="1509">
        <v>1.2624502849999995</v>
      </c>
      <c r="CG494" s="1509">
        <v>1.2624502849999995</v>
      </c>
      <c r="CH494" s="1509">
        <v>1.2624502849999995</v>
      </c>
      <c r="CI494" s="1509">
        <v>1.2624502849999995</v>
      </c>
      <c r="CJ494" s="1509">
        <v>1.2624502849999995</v>
      </c>
      <c r="CK494" s="1509">
        <v>1.2624502849999995</v>
      </c>
      <c r="CL494" s="1509">
        <v>1.2624502849999995</v>
      </c>
      <c r="CM494" s="1509">
        <v>1.2624502849999995</v>
      </c>
      <c r="CN494" s="1509">
        <v>1.2624502849999995</v>
      </c>
      <c r="CO494" s="1509">
        <v>1.2624502849999995</v>
      </c>
      <c r="CP494" s="1510">
        <v>1.2624502849999995</v>
      </c>
      <c r="CQ494" s="1508" t="s">
        <v>1890</v>
      </c>
      <c r="CR494" s="1508" t="s">
        <v>1890</v>
      </c>
      <c r="CS494" s="1508" t="s">
        <v>1890</v>
      </c>
      <c r="CT494" s="1508" t="s">
        <v>1890</v>
      </c>
      <c r="CU494" s="1508" t="s">
        <v>1890</v>
      </c>
      <c r="CV494" s="1508" t="s">
        <v>1890</v>
      </c>
      <c r="CW494" s="1508" t="s">
        <v>1890</v>
      </c>
      <c r="CX494" s="1508" t="s">
        <v>1890</v>
      </c>
      <c r="CY494" s="1508" t="s">
        <v>1890</v>
      </c>
      <c r="CZ494" s="1508" t="s">
        <v>1890</v>
      </c>
      <c r="DA494" s="1508" t="s">
        <v>1890</v>
      </c>
      <c r="DB494" s="1508" t="s">
        <v>1890</v>
      </c>
      <c r="DC494" s="1508" t="s">
        <v>1890</v>
      </c>
      <c r="DD494" s="1508" t="s">
        <v>1890</v>
      </c>
      <c r="DE494" s="1508" t="s">
        <v>1890</v>
      </c>
      <c r="DF494" s="1508" t="s">
        <v>1890</v>
      </c>
      <c r="DG494" s="1508" t="s">
        <v>1890</v>
      </c>
      <c r="DH494" s="1508" t="s">
        <v>1890</v>
      </c>
      <c r="DI494" s="1508" t="s">
        <v>1890</v>
      </c>
      <c r="DJ494" s="1508" t="s">
        <v>1890</v>
      </c>
      <c r="DK494" s="1508" t="s">
        <v>1890</v>
      </c>
      <c r="DL494" s="1508" t="s">
        <v>1890</v>
      </c>
      <c r="DM494" s="1508" t="s">
        <v>1890</v>
      </c>
      <c r="DN494" s="1508" t="s">
        <v>1890</v>
      </c>
      <c r="DO494" s="1508" t="s">
        <v>1890</v>
      </c>
      <c r="DP494" s="1508" t="s">
        <v>1890</v>
      </c>
      <c r="DQ494" s="1508" t="s">
        <v>1890</v>
      </c>
      <c r="DR494" s="1508" t="s">
        <v>1890</v>
      </c>
      <c r="DS494" s="1508" t="s">
        <v>1890</v>
      </c>
      <c r="DT494" s="1233" t="s">
        <v>1890</v>
      </c>
      <c r="DU494" s="1233" t="s">
        <v>1890</v>
      </c>
      <c r="DV494" s="1233" t="s">
        <v>1890</v>
      </c>
      <c r="DW494" s="1233" t="s">
        <v>1890</v>
      </c>
      <c r="DX494" s="1233" t="s">
        <v>1890</v>
      </c>
      <c r="DY494" s="1233" t="s">
        <v>1890</v>
      </c>
    </row>
    <row r="495" spans="2:129" x14ac:dyDescent="0.25">
      <c r="B495" s="1668"/>
      <c r="C495" s="1505" t="s">
        <v>2019</v>
      </c>
      <c r="D495" s="1439" t="s">
        <v>1774</v>
      </c>
      <c r="E495" s="1267" t="s">
        <v>813</v>
      </c>
      <c r="F495" s="1438" t="s">
        <v>1890</v>
      </c>
      <c r="G495" s="1438" t="s">
        <v>1890</v>
      </c>
      <c r="H495" s="1439" t="s">
        <v>84</v>
      </c>
      <c r="I495" s="1476" t="s">
        <v>1890</v>
      </c>
      <c r="J495" s="1477" t="s">
        <v>1890</v>
      </c>
      <c r="K495" s="1477" t="s">
        <v>1890</v>
      </c>
      <c r="L495" s="1477" t="s">
        <v>1890</v>
      </c>
      <c r="M495" s="1477" t="s">
        <v>1890</v>
      </c>
      <c r="N495" s="1509" t="s">
        <v>1890</v>
      </c>
      <c r="O495" s="1509">
        <v>3.0605073978E-2</v>
      </c>
      <c r="P495" s="1509">
        <v>9.1815221934000005E-2</v>
      </c>
      <c r="Q495" s="1509">
        <v>0.15302536988999998</v>
      </c>
      <c r="R495" s="1509">
        <v>0.21423551784599998</v>
      </c>
      <c r="S495" s="1509">
        <v>0.27544566580199997</v>
      </c>
      <c r="T495" s="1509">
        <v>0.43338590170500002</v>
      </c>
      <c r="U495" s="1509">
        <v>0.42936322555500001</v>
      </c>
      <c r="V495" s="1509">
        <v>0.42534054940499999</v>
      </c>
      <c r="W495" s="1509">
        <v>0.42131787325499997</v>
      </c>
      <c r="X495" s="1509">
        <v>0.41729519710500002</v>
      </c>
      <c r="Y495" s="1509">
        <v>0.413272520955</v>
      </c>
      <c r="Z495" s="1509">
        <v>0.40924984480499998</v>
      </c>
      <c r="AA495" s="1509">
        <v>0.40522716865499991</v>
      </c>
      <c r="AB495" s="1509">
        <v>0.40120449250499995</v>
      </c>
      <c r="AC495" s="1509">
        <v>0.39718181635499999</v>
      </c>
      <c r="AD495" s="1509">
        <v>0.39315914020500004</v>
      </c>
      <c r="AE495" s="1509">
        <v>0.38913646405499996</v>
      </c>
      <c r="AF495" s="1509">
        <v>0.38511378790499995</v>
      </c>
      <c r="AG495" s="1509">
        <v>0.38109111175499999</v>
      </c>
      <c r="AH495" s="1509">
        <v>0.37706843560500003</v>
      </c>
      <c r="AI495" s="1509">
        <v>0.37304575945500001</v>
      </c>
      <c r="AJ495" s="1509">
        <v>0.369023083305</v>
      </c>
      <c r="AK495" s="1509">
        <v>0.36500040715499998</v>
      </c>
      <c r="AL495" s="1509">
        <v>0.36097773100500002</v>
      </c>
      <c r="AM495" s="1509">
        <v>0.35695505485500001</v>
      </c>
      <c r="AN495" s="1509">
        <v>0.35293237870499999</v>
      </c>
      <c r="AO495" s="1509">
        <v>0.34890970255499998</v>
      </c>
      <c r="AP495" s="1509">
        <v>0.34488702640500002</v>
      </c>
      <c r="AQ495" s="1509">
        <v>0.340864350255</v>
      </c>
      <c r="AR495" s="1509">
        <v>0.33684167410499999</v>
      </c>
      <c r="AS495" s="1509">
        <v>0.33281899795500003</v>
      </c>
      <c r="AT495" s="1509">
        <v>0.32879632180500001</v>
      </c>
      <c r="AU495" s="1509">
        <v>0.324773645655</v>
      </c>
      <c r="AV495" s="1509">
        <v>0.32075096950500004</v>
      </c>
      <c r="AW495" s="1509">
        <v>0.31672829335499997</v>
      </c>
      <c r="AX495" s="1509">
        <v>0.31270561720500001</v>
      </c>
      <c r="AY495" s="1509">
        <v>0.30868294105499999</v>
      </c>
      <c r="AZ495" s="1509">
        <v>0.30466026490499998</v>
      </c>
      <c r="BA495" s="1509">
        <v>0.30063758875500002</v>
      </c>
      <c r="BB495" s="1509">
        <v>0.29661491260499995</v>
      </c>
      <c r="BC495" s="1509">
        <v>0.29259223645499999</v>
      </c>
      <c r="BD495" s="1509">
        <v>0.28856956030499997</v>
      </c>
      <c r="BE495" s="1509">
        <v>0.28454688415499996</v>
      </c>
      <c r="BF495" s="1509">
        <v>0.280524208005</v>
      </c>
      <c r="BG495" s="1509">
        <v>0.27650153185499998</v>
      </c>
      <c r="BH495" s="1509">
        <v>0.27247885570499997</v>
      </c>
      <c r="BI495" s="1509">
        <v>0.26845617955500001</v>
      </c>
      <c r="BJ495" s="1509">
        <v>0.26443350340500005</v>
      </c>
      <c r="BK495" s="1509">
        <v>0.26041082725499998</v>
      </c>
      <c r="BL495" s="1509">
        <v>0.25638815110500002</v>
      </c>
      <c r="BM495" s="1509">
        <v>0.252365474955</v>
      </c>
      <c r="BN495" s="1509">
        <v>0.24834279880499999</v>
      </c>
      <c r="BO495" s="1509">
        <v>0.24432012265500003</v>
      </c>
      <c r="BP495" s="1509">
        <v>0.24029744650500001</v>
      </c>
      <c r="BQ495" s="1509">
        <v>0.23627477035500002</v>
      </c>
      <c r="BR495" s="1509">
        <v>0.23225209420499998</v>
      </c>
      <c r="BS495" s="1509">
        <v>0.22822941805500002</v>
      </c>
      <c r="BT495" s="1509">
        <v>0.22420674190500001</v>
      </c>
      <c r="BU495" s="1509">
        <v>0.22018406575499999</v>
      </c>
      <c r="BV495" s="1509">
        <v>0.216161389605</v>
      </c>
      <c r="BW495" s="1509">
        <v>0.21213871345499999</v>
      </c>
      <c r="BX495" s="1509">
        <v>0.208116037305</v>
      </c>
      <c r="BY495" s="1509">
        <v>0.20409336115499999</v>
      </c>
      <c r="BZ495" s="1509">
        <v>0.20007068500499997</v>
      </c>
      <c r="CA495" s="1509">
        <v>0.30256115485499996</v>
      </c>
      <c r="CB495" s="1509">
        <v>0.405051624705</v>
      </c>
      <c r="CC495" s="1509">
        <v>0.40102894855499999</v>
      </c>
      <c r="CD495" s="1509">
        <v>0.39700627240499997</v>
      </c>
      <c r="CE495" s="1509">
        <v>0.39298359625499996</v>
      </c>
      <c r="CF495" s="1509">
        <v>0.38896092010500005</v>
      </c>
      <c r="CG495" s="1509">
        <v>0.38493824395500004</v>
      </c>
      <c r="CH495" s="1509">
        <v>0.38091556780500002</v>
      </c>
      <c r="CI495" s="1509">
        <v>0.37689289165499995</v>
      </c>
      <c r="CJ495" s="1509">
        <v>0.37287021550499999</v>
      </c>
      <c r="CK495" s="1509">
        <v>0.36884753935500003</v>
      </c>
      <c r="CL495" s="1509">
        <v>0.36482486320500007</v>
      </c>
      <c r="CM495" s="1509">
        <v>0.360802187055</v>
      </c>
      <c r="CN495" s="1509">
        <v>0.35677951090499999</v>
      </c>
      <c r="CO495" s="1509">
        <v>0.35275683475499997</v>
      </c>
      <c r="CP495" s="1510">
        <v>0.34873415860500001</v>
      </c>
      <c r="CQ495" s="1508" t="s">
        <v>1890</v>
      </c>
      <c r="CR495" s="1508" t="s">
        <v>1890</v>
      </c>
      <c r="CS495" s="1508" t="s">
        <v>1890</v>
      </c>
      <c r="CT495" s="1508" t="s">
        <v>1890</v>
      </c>
      <c r="CU495" s="1508" t="s">
        <v>1890</v>
      </c>
      <c r="CV495" s="1508" t="s">
        <v>1890</v>
      </c>
      <c r="CW495" s="1508" t="s">
        <v>1890</v>
      </c>
      <c r="CX495" s="1508" t="s">
        <v>1890</v>
      </c>
      <c r="CY495" s="1508" t="s">
        <v>1890</v>
      </c>
      <c r="CZ495" s="1508" t="s">
        <v>1890</v>
      </c>
      <c r="DA495" s="1508" t="s">
        <v>1890</v>
      </c>
      <c r="DB495" s="1508" t="s">
        <v>1890</v>
      </c>
      <c r="DC495" s="1508" t="s">
        <v>1890</v>
      </c>
      <c r="DD495" s="1508" t="s">
        <v>1890</v>
      </c>
      <c r="DE495" s="1508" t="s">
        <v>1890</v>
      </c>
      <c r="DF495" s="1508" t="s">
        <v>1890</v>
      </c>
      <c r="DG495" s="1508" t="s">
        <v>1890</v>
      </c>
      <c r="DH495" s="1508" t="s">
        <v>1890</v>
      </c>
      <c r="DI495" s="1508" t="s">
        <v>1890</v>
      </c>
      <c r="DJ495" s="1508" t="s">
        <v>1890</v>
      </c>
      <c r="DK495" s="1508" t="s">
        <v>1890</v>
      </c>
      <c r="DL495" s="1508" t="s">
        <v>1890</v>
      </c>
      <c r="DM495" s="1508" t="s">
        <v>1890</v>
      </c>
      <c r="DN495" s="1508" t="s">
        <v>1890</v>
      </c>
      <c r="DO495" s="1508" t="s">
        <v>1890</v>
      </c>
      <c r="DP495" s="1508" t="s">
        <v>1890</v>
      </c>
      <c r="DQ495" s="1508" t="s">
        <v>1890</v>
      </c>
      <c r="DR495" s="1508" t="s">
        <v>1890</v>
      </c>
      <c r="DS495" s="1508" t="s">
        <v>1890</v>
      </c>
      <c r="DT495" s="1233" t="s">
        <v>1890</v>
      </c>
      <c r="DU495" s="1233" t="s">
        <v>1890</v>
      </c>
      <c r="DV495" s="1233" t="s">
        <v>1890</v>
      </c>
      <c r="DW495" s="1233" t="s">
        <v>1890</v>
      </c>
      <c r="DX495" s="1233" t="s">
        <v>1890</v>
      </c>
      <c r="DY495" s="1233" t="s">
        <v>1890</v>
      </c>
    </row>
    <row r="496" spans="2:129" x14ac:dyDescent="0.25">
      <c r="B496" s="1668"/>
      <c r="C496" s="1505" t="s">
        <v>2019</v>
      </c>
      <c r="D496" s="1439" t="s">
        <v>1774</v>
      </c>
      <c r="E496" s="1267" t="s">
        <v>831</v>
      </c>
      <c r="F496" s="1438" t="s">
        <v>1890</v>
      </c>
      <c r="G496" s="1438" t="s">
        <v>1890</v>
      </c>
      <c r="H496" s="1439" t="s">
        <v>84</v>
      </c>
      <c r="I496" s="1476" t="s">
        <v>1890</v>
      </c>
      <c r="J496" s="1477" t="s">
        <v>1890</v>
      </c>
      <c r="K496" s="1477" t="s">
        <v>1890</v>
      </c>
      <c r="L496" s="1477" t="s">
        <v>1890</v>
      </c>
      <c r="M496" s="1477" t="s">
        <v>1890</v>
      </c>
      <c r="N496" s="1509" t="s">
        <v>1890</v>
      </c>
      <c r="O496" s="1509">
        <v>3.5000000000000003E-2</v>
      </c>
      <c r="P496" s="1509">
        <v>3.5000000000000003E-2</v>
      </c>
      <c r="Q496" s="1509">
        <v>3.5000000000000003E-2</v>
      </c>
      <c r="R496" s="1509">
        <v>3.5000000000000003E-2</v>
      </c>
      <c r="S496" s="1509">
        <v>3.5000000000000003E-2</v>
      </c>
      <c r="T496" s="1509">
        <v>3.5000000000000003E-2</v>
      </c>
      <c r="U496" s="1509">
        <v>3.5000000000000003E-2</v>
      </c>
      <c r="V496" s="1509">
        <v>3.5000000000000003E-2</v>
      </c>
      <c r="W496" s="1509">
        <v>3.5000000000000003E-2</v>
      </c>
      <c r="X496" s="1509">
        <v>3.5000000000000003E-2</v>
      </c>
      <c r="Y496" s="1509">
        <v>3.5000000000000003E-2</v>
      </c>
      <c r="Z496" s="1509">
        <v>3.5000000000000003E-2</v>
      </c>
      <c r="AA496" s="1509">
        <v>3.5000000000000003E-2</v>
      </c>
      <c r="AB496" s="1509">
        <v>3.5000000000000003E-2</v>
      </c>
      <c r="AC496" s="1509">
        <v>3.5000000000000003E-2</v>
      </c>
      <c r="AD496" s="1509">
        <v>3.5000000000000003E-2</v>
      </c>
      <c r="AE496" s="1509">
        <v>3.5000000000000003E-2</v>
      </c>
      <c r="AF496" s="1509">
        <v>3.5000000000000003E-2</v>
      </c>
      <c r="AG496" s="1509">
        <v>3.5000000000000003E-2</v>
      </c>
      <c r="AH496" s="1509">
        <v>3.5000000000000003E-2</v>
      </c>
      <c r="AI496" s="1509">
        <v>3.5000000000000003E-2</v>
      </c>
      <c r="AJ496" s="1509">
        <v>3.5000000000000003E-2</v>
      </c>
      <c r="AK496" s="1509">
        <v>3.5000000000000003E-2</v>
      </c>
      <c r="AL496" s="1509">
        <v>3.5000000000000003E-2</v>
      </c>
      <c r="AM496" s="1509">
        <v>3.5000000000000003E-2</v>
      </c>
      <c r="AN496" s="1509">
        <v>3.5000000000000003E-2</v>
      </c>
      <c r="AO496" s="1509">
        <v>3.5000000000000003E-2</v>
      </c>
      <c r="AP496" s="1509">
        <v>3.5000000000000003E-2</v>
      </c>
      <c r="AQ496" s="1509">
        <v>3.5000000000000003E-2</v>
      </c>
      <c r="AR496" s="1509">
        <v>3.5000000000000003E-2</v>
      </c>
      <c r="AS496" s="1509">
        <v>0.03</v>
      </c>
      <c r="AT496" s="1509">
        <v>0.03</v>
      </c>
      <c r="AU496" s="1509">
        <v>0.03</v>
      </c>
      <c r="AV496" s="1509">
        <v>0.03</v>
      </c>
      <c r="AW496" s="1509">
        <v>0.03</v>
      </c>
      <c r="AX496" s="1509">
        <v>0.03</v>
      </c>
      <c r="AY496" s="1509">
        <v>0.03</v>
      </c>
      <c r="AZ496" s="1509">
        <v>0.03</v>
      </c>
      <c r="BA496" s="1509">
        <v>0.03</v>
      </c>
      <c r="BB496" s="1509">
        <v>0.03</v>
      </c>
      <c r="BC496" s="1509">
        <v>0.03</v>
      </c>
      <c r="BD496" s="1509">
        <v>0.03</v>
      </c>
      <c r="BE496" s="1509">
        <v>0.03</v>
      </c>
      <c r="BF496" s="1509">
        <v>0.03</v>
      </c>
      <c r="BG496" s="1509">
        <v>0.03</v>
      </c>
      <c r="BH496" s="1509">
        <v>0.03</v>
      </c>
      <c r="BI496" s="1509">
        <v>0.03</v>
      </c>
      <c r="BJ496" s="1509">
        <v>0.03</v>
      </c>
      <c r="BK496" s="1509">
        <v>0.03</v>
      </c>
      <c r="BL496" s="1509">
        <v>0.03</v>
      </c>
      <c r="BM496" s="1509">
        <v>0.03</v>
      </c>
      <c r="BN496" s="1509">
        <v>0.03</v>
      </c>
      <c r="BO496" s="1509">
        <v>0.03</v>
      </c>
      <c r="BP496" s="1509">
        <v>0.03</v>
      </c>
      <c r="BQ496" s="1509">
        <v>0.03</v>
      </c>
      <c r="BR496" s="1509">
        <v>0.03</v>
      </c>
      <c r="BS496" s="1509">
        <v>0.03</v>
      </c>
      <c r="BT496" s="1509">
        <v>0.03</v>
      </c>
      <c r="BU496" s="1509">
        <v>0.03</v>
      </c>
      <c r="BV496" s="1509">
        <v>0.03</v>
      </c>
      <c r="BW496" s="1509">
        <v>0.03</v>
      </c>
      <c r="BX496" s="1509">
        <v>0.03</v>
      </c>
      <c r="BY496" s="1509">
        <v>0.03</v>
      </c>
      <c r="BZ496" s="1509">
        <v>0.03</v>
      </c>
      <c r="CA496" s="1509">
        <v>0.03</v>
      </c>
      <c r="CB496" s="1509">
        <v>0.03</v>
      </c>
      <c r="CC496" s="1509">
        <v>0.03</v>
      </c>
      <c r="CD496" s="1509">
        <v>0.03</v>
      </c>
      <c r="CE496" s="1509">
        <v>0.03</v>
      </c>
      <c r="CF496" s="1509">
        <v>0.03</v>
      </c>
      <c r="CG496" s="1509">
        <v>0.03</v>
      </c>
      <c r="CH496" s="1509">
        <v>0.03</v>
      </c>
      <c r="CI496" s="1509">
        <v>0.03</v>
      </c>
      <c r="CJ496" s="1509">
        <v>0.03</v>
      </c>
      <c r="CK496" s="1509">
        <v>0.03</v>
      </c>
      <c r="CL496" s="1509">
        <v>2.5000000000000001E-2</v>
      </c>
      <c r="CM496" s="1509">
        <v>2.5000000000000001E-2</v>
      </c>
      <c r="CN496" s="1509">
        <v>2.5000000000000001E-2</v>
      </c>
      <c r="CO496" s="1509">
        <v>2.5000000000000001E-2</v>
      </c>
      <c r="CP496" s="1510">
        <v>2.5000000000000001E-2</v>
      </c>
      <c r="CQ496" s="1508" t="s">
        <v>1890</v>
      </c>
      <c r="CR496" s="1508" t="s">
        <v>1890</v>
      </c>
      <c r="CS496" s="1508" t="s">
        <v>1890</v>
      </c>
      <c r="CT496" s="1508" t="s">
        <v>1890</v>
      </c>
      <c r="CU496" s="1508" t="s">
        <v>1890</v>
      </c>
      <c r="CV496" s="1508" t="s">
        <v>1890</v>
      </c>
      <c r="CW496" s="1508" t="s">
        <v>1890</v>
      </c>
      <c r="CX496" s="1508" t="s">
        <v>1890</v>
      </c>
      <c r="CY496" s="1508" t="s">
        <v>1890</v>
      </c>
      <c r="CZ496" s="1508" t="s">
        <v>1890</v>
      </c>
      <c r="DA496" s="1508" t="s">
        <v>1890</v>
      </c>
      <c r="DB496" s="1508" t="s">
        <v>1890</v>
      </c>
      <c r="DC496" s="1508" t="s">
        <v>1890</v>
      </c>
      <c r="DD496" s="1508" t="s">
        <v>1890</v>
      </c>
      <c r="DE496" s="1508" t="s">
        <v>1890</v>
      </c>
      <c r="DF496" s="1508" t="s">
        <v>1890</v>
      </c>
      <c r="DG496" s="1508" t="s">
        <v>1890</v>
      </c>
      <c r="DH496" s="1508" t="s">
        <v>1890</v>
      </c>
      <c r="DI496" s="1508" t="s">
        <v>1890</v>
      </c>
      <c r="DJ496" s="1508" t="s">
        <v>1890</v>
      </c>
      <c r="DK496" s="1508" t="s">
        <v>1890</v>
      </c>
      <c r="DL496" s="1508" t="s">
        <v>1890</v>
      </c>
      <c r="DM496" s="1508" t="s">
        <v>1890</v>
      </c>
      <c r="DN496" s="1508" t="s">
        <v>1890</v>
      </c>
      <c r="DO496" s="1508" t="s">
        <v>1890</v>
      </c>
      <c r="DP496" s="1508" t="s">
        <v>1890</v>
      </c>
      <c r="DQ496" s="1508" t="s">
        <v>1890</v>
      </c>
      <c r="DR496" s="1508" t="s">
        <v>1890</v>
      </c>
      <c r="DS496" s="1508" t="s">
        <v>1890</v>
      </c>
      <c r="DT496" s="1233" t="s">
        <v>1890</v>
      </c>
      <c r="DU496" s="1233" t="s">
        <v>1890</v>
      </c>
      <c r="DV496" s="1233" t="s">
        <v>1890</v>
      </c>
      <c r="DW496" s="1233" t="s">
        <v>1890</v>
      </c>
      <c r="DX496" s="1233" t="s">
        <v>1890</v>
      </c>
      <c r="DY496" s="1233" t="s">
        <v>1890</v>
      </c>
    </row>
    <row r="497" spans="2:129" x14ac:dyDescent="0.25">
      <c r="B497" s="1668"/>
      <c r="C497" s="1505" t="s">
        <v>2019</v>
      </c>
      <c r="D497" s="1439" t="s">
        <v>1774</v>
      </c>
      <c r="E497" s="1267" t="s">
        <v>814</v>
      </c>
      <c r="F497" s="1438" t="s">
        <v>1890</v>
      </c>
      <c r="G497" s="1438" t="s">
        <v>1890</v>
      </c>
      <c r="H497" s="1439" t="s">
        <v>84</v>
      </c>
      <c r="I497" s="1476" t="s">
        <v>1890</v>
      </c>
      <c r="J497" s="1477" t="s">
        <v>1890</v>
      </c>
      <c r="K497" s="1477" t="s">
        <v>1890</v>
      </c>
      <c r="L497" s="1477" t="s">
        <v>1890</v>
      </c>
      <c r="M497" s="1477" t="s">
        <v>1890</v>
      </c>
      <c r="N497" s="1509" t="s">
        <v>1890</v>
      </c>
      <c r="O497" s="1509">
        <v>0.96618357487922713</v>
      </c>
      <c r="P497" s="1509">
        <v>0.93351070036640305</v>
      </c>
      <c r="Q497" s="1509">
        <v>0.90194270566802237</v>
      </c>
      <c r="R497" s="1509">
        <v>0.87144222769857238</v>
      </c>
      <c r="S497" s="1509">
        <v>0.84197316685852408</v>
      </c>
      <c r="T497" s="1509">
        <v>0.81350064430775282</v>
      </c>
      <c r="U497" s="1509">
        <v>0.78599096068381924</v>
      </c>
      <c r="V497" s="1509">
        <v>0.75941155621625056</v>
      </c>
      <c r="W497" s="1509">
        <v>0.73373097218961414</v>
      </c>
      <c r="X497" s="1509">
        <v>0.70891881370977217</v>
      </c>
      <c r="Y497" s="1509">
        <v>0.68494571372924851</v>
      </c>
      <c r="Z497" s="1509">
        <v>0.66178329828912907</v>
      </c>
      <c r="AA497" s="1509">
        <v>0.63940415293635666</v>
      </c>
      <c r="AB497" s="1509">
        <v>0.61778179027667313</v>
      </c>
      <c r="AC497" s="1509">
        <v>0.59689061862480497</v>
      </c>
      <c r="AD497" s="1509">
        <v>0.57670591171478747</v>
      </c>
      <c r="AE497" s="1509">
        <v>0.55720377943457733</v>
      </c>
      <c r="AF497" s="1509">
        <v>0.53836113955031628</v>
      </c>
      <c r="AG497" s="1509">
        <v>0.520155690386779</v>
      </c>
      <c r="AH497" s="1509">
        <v>0.50256588443167061</v>
      </c>
      <c r="AI497" s="1509">
        <v>0.48557090283253201</v>
      </c>
      <c r="AJ497" s="1509">
        <v>0.46915063075606961</v>
      </c>
      <c r="AK497" s="1509">
        <v>0.45328563358074364</v>
      </c>
      <c r="AL497" s="1509">
        <v>0.43795713389443836</v>
      </c>
      <c r="AM497" s="1509">
        <v>0.42314698926998878</v>
      </c>
      <c r="AN497" s="1509">
        <v>0.40883767079225974</v>
      </c>
      <c r="AO497" s="1509">
        <v>0.39501224231136212</v>
      </c>
      <c r="AP497" s="1509">
        <v>0.38165434039745133</v>
      </c>
      <c r="AQ497" s="1509">
        <v>0.36874815497338298</v>
      </c>
      <c r="AR497" s="1509">
        <v>0.35627841060230242</v>
      </c>
      <c r="AS497" s="1509">
        <v>0.3459013695167984</v>
      </c>
      <c r="AT497" s="1509">
        <v>0.33582657234640623</v>
      </c>
      <c r="AU497" s="1509">
        <v>0.32604521587029728</v>
      </c>
      <c r="AV497" s="1509">
        <v>0.31654875327213333</v>
      </c>
      <c r="AW497" s="1509">
        <v>0.30732888667197411</v>
      </c>
      <c r="AX497" s="1509">
        <v>0.29837755987570302</v>
      </c>
      <c r="AY497" s="1509">
        <v>0.28968695133563405</v>
      </c>
      <c r="AZ497" s="1509">
        <v>0.28124946731614947</v>
      </c>
      <c r="BA497" s="1509">
        <v>0.27305773525839755</v>
      </c>
      <c r="BB497" s="1509">
        <v>0.26510459733825009</v>
      </c>
      <c r="BC497" s="1509">
        <v>0.25738310421189325</v>
      </c>
      <c r="BD497" s="1509">
        <v>0.24988650894358566</v>
      </c>
      <c r="BE497" s="1509">
        <v>0.24260826111027742</v>
      </c>
      <c r="BF497" s="1509">
        <v>0.23554200107793916</v>
      </c>
      <c r="BG497" s="1509">
        <v>0.22868155444460117</v>
      </c>
      <c r="BH497" s="1509">
        <v>0.22202092664524387</v>
      </c>
      <c r="BI497" s="1509">
        <v>0.215554297713829</v>
      </c>
      <c r="BJ497" s="1509">
        <v>0.20927601719789227</v>
      </c>
      <c r="BK497" s="1509">
        <v>0.20318059922125464</v>
      </c>
      <c r="BL497" s="1509">
        <v>0.19726271769053846</v>
      </c>
      <c r="BM497" s="1509">
        <v>0.19151720164129948</v>
      </c>
      <c r="BN497" s="1509">
        <v>0.18593903071970824</v>
      </c>
      <c r="BO497" s="1509">
        <v>0.18052333079583327</v>
      </c>
      <c r="BP497" s="1509">
        <v>0.17526536970469248</v>
      </c>
      <c r="BQ497" s="1509">
        <v>0.17016055311135189</v>
      </c>
      <c r="BR497" s="1509">
        <v>0.16520442049645817</v>
      </c>
      <c r="BS497" s="1509">
        <v>0.16039264125869726</v>
      </c>
      <c r="BT497" s="1509">
        <v>0.15572101093077401</v>
      </c>
      <c r="BU497" s="1509">
        <v>0.15118544750560586</v>
      </c>
      <c r="BV497" s="1509">
        <v>0.14678198786952024</v>
      </c>
      <c r="BW497" s="1509">
        <v>0.14250678433934003</v>
      </c>
      <c r="BX497" s="1509">
        <v>0.13835610130033013</v>
      </c>
      <c r="BY497" s="1509">
        <v>0.13432631194206807</v>
      </c>
      <c r="BZ497" s="1509">
        <v>0.13041389508938647</v>
      </c>
      <c r="CA497" s="1509">
        <v>0.12661543212561796</v>
      </c>
      <c r="CB497" s="1509">
        <v>0.12292760400545433</v>
      </c>
      <c r="CC497" s="1509">
        <v>0.11934718835481004</v>
      </c>
      <c r="CD497" s="1509">
        <v>0.11587105665515537</v>
      </c>
      <c r="CE497" s="1509">
        <v>0.11249617150985959</v>
      </c>
      <c r="CF497" s="1509">
        <v>0.10921958399015494</v>
      </c>
      <c r="CG497" s="1509">
        <v>0.10603843105840287</v>
      </c>
      <c r="CH497" s="1509">
        <v>0.10294993306641054</v>
      </c>
      <c r="CI497" s="1509">
        <v>9.9951391326612168E-2</v>
      </c>
      <c r="CJ497" s="1509">
        <v>9.7040185753992411E-2</v>
      </c>
      <c r="CK497" s="1509">
        <v>9.4213772576691654E-2</v>
      </c>
      <c r="CL497" s="1509">
        <v>9.1915875684577236E-2</v>
      </c>
      <c r="CM497" s="1509">
        <v>8.9674025058124135E-2</v>
      </c>
      <c r="CN497" s="1509">
        <v>8.7486853715243049E-2</v>
      </c>
      <c r="CO497" s="1509">
        <v>8.5353028014871282E-2</v>
      </c>
      <c r="CP497" s="1510">
        <v>8.3271246843776875E-2</v>
      </c>
      <c r="CQ497" s="1508" t="s">
        <v>1890</v>
      </c>
      <c r="CR497" s="1508" t="s">
        <v>1890</v>
      </c>
      <c r="CS497" s="1508" t="s">
        <v>1890</v>
      </c>
      <c r="CT497" s="1508" t="s">
        <v>1890</v>
      </c>
      <c r="CU497" s="1508" t="s">
        <v>1890</v>
      </c>
      <c r="CV497" s="1508" t="s">
        <v>1890</v>
      </c>
      <c r="CW497" s="1508" t="s">
        <v>1890</v>
      </c>
      <c r="CX497" s="1508" t="s">
        <v>1890</v>
      </c>
      <c r="CY497" s="1508" t="s">
        <v>1890</v>
      </c>
      <c r="CZ497" s="1508" t="s">
        <v>1890</v>
      </c>
      <c r="DA497" s="1508" t="s">
        <v>1890</v>
      </c>
      <c r="DB497" s="1508" t="s">
        <v>1890</v>
      </c>
      <c r="DC497" s="1508" t="s">
        <v>1890</v>
      </c>
      <c r="DD497" s="1508" t="s">
        <v>1890</v>
      </c>
      <c r="DE497" s="1508" t="s">
        <v>1890</v>
      </c>
      <c r="DF497" s="1508" t="s">
        <v>1890</v>
      </c>
      <c r="DG497" s="1508" t="s">
        <v>1890</v>
      </c>
      <c r="DH497" s="1508" t="s">
        <v>1890</v>
      </c>
      <c r="DI497" s="1508" t="s">
        <v>1890</v>
      </c>
      <c r="DJ497" s="1508" t="s">
        <v>1890</v>
      </c>
      <c r="DK497" s="1508" t="s">
        <v>1890</v>
      </c>
      <c r="DL497" s="1508" t="s">
        <v>1890</v>
      </c>
      <c r="DM497" s="1508" t="s">
        <v>1890</v>
      </c>
      <c r="DN497" s="1508" t="s">
        <v>1890</v>
      </c>
      <c r="DO497" s="1508" t="s">
        <v>1890</v>
      </c>
      <c r="DP497" s="1508" t="s">
        <v>1890</v>
      </c>
      <c r="DQ497" s="1508" t="s">
        <v>1890</v>
      </c>
      <c r="DR497" s="1508" t="s">
        <v>1890</v>
      </c>
      <c r="DS497" s="1508" t="s">
        <v>1890</v>
      </c>
      <c r="DT497" s="1233" t="s">
        <v>1890</v>
      </c>
      <c r="DU497" s="1233" t="s">
        <v>1890</v>
      </c>
      <c r="DV497" s="1233" t="s">
        <v>1890</v>
      </c>
      <c r="DW497" s="1233" t="s">
        <v>1890</v>
      </c>
      <c r="DX497" s="1233" t="s">
        <v>1890</v>
      </c>
      <c r="DY497" s="1233" t="s">
        <v>1890</v>
      </c>
    </row>
    <row r="498" spans="2:129" x14ac:dyDescent="0.25">
      <c r="B498" s="1668"/>
      <c r="C498" s="1505" t="s">
        <v>2019</v>
      </c>
      <c r="D498" s="1439" t="s">
        <v>1774</v>
      </c>
      <c r="E498" s="1267" t="s">
        <v>815</v>
      </c>
      <c r="F498" s="1438" t="s">
        <v>816</v>
      </c>
      <c r="G498" s="1438" t="s">
        <v>1890</v>
      </c>
      <c r="H498" s="1439" t="s">
        <v>817</v>
      </c>
      <c r="I498" s="1476" t="s">
        <v>1890</v>
      </c>
      <c r="J498" s="1477" t="s">
        <v>1890</v>
      </c>
      <c r="K498" s="1477" t="s">
        <v>1890</v>
      </c>
      <c r="L498" s="1477" t="s">
        <v>1890</v>
      </c>
      <c r="M498" s="1477" t="s">
        <v>1890</v>
      </c>
      <c r="N498" s="1509" t="s">
        <v>1890</v>
      </c>
      <c r="O498" s="1509">
        <v>0.30369000000000002</v>
      </c>
      <c r="P498" s="1509">
        <v>0.30369000000000002</v>
      </c>
      <c r="Q498" s="1509">
        <v>0.30369000000000002</v>
      </c>
      <c r="R498" s="1509">
        <v>0.30369000000000002</v>
      </c>
      <c r="S498" s="1509">
        <v>0.30369000000000002</v>
      </c>
      <c r="T498" s="1509" t="s">
        <v>1890</v>
      </c>
      <c r="U498" s="1509" t="s">
        <v>1890</v>
      </c>
      <c r="V498" s="1509" t="s">
        <v>1890</v>
      </c>
      <c r="W498" s="1509" t="s">
        <v>1890</v>
      </c>
      <c r="X498" s="1509" t="s">
        <v>1890</v>
      </c>
      <c r="Y498" s="1509" t="s">
        <v>1890</v>
      </c>
      <c r="Z498" s="1509" t="s">
        <v>1890</v>
      </c>
      <c r="AA498" s="1509" t="s">
        <v>1890</v>
      </c>
      <c r="AB498" s="1509" t="s">
        <v>1890</v>
      </c>
      <c r="AC498" s="1509" t="s">
        <v>1890</v>
      </c>
      <c r="AD498" s="1509" t="s">
        <v>1890</v>
      </c>
      <c r="AE498" s="1509" t="s">
        <v>1890</v>
      </c>
      <c r="AF498" s="1509" t="s">
        <v>1890</v>
      </c>
      <c r="AG498" s="1509" t="s">
        <v>1890</v>
      </c>
      <c r="AH498" s="1509" t="s">
        <v>1890</v>
      </c>
      <c r="AI498" s="1509" t="s">
        <v>1890</v>
      </c>
      <c r="AJ498" s="1509" t="s">
        <v>1890</v>
      </c>
      <c r="AK498" s="1509" t="s">
        <v>1890</v>
      </c>
      <c r="AL498" s="1509" t="s">
        <v>1890</v>
      </c>
      <c r="AM498" s="1509" t="s">
        <v>1890</v>
      </c>
      <c r="AN498" s="1509" t="s">
        <v>1890</v>
      </c>
      <c r="AO498" s="1509" t="s">
        <v>1890</v>
      </c>
      <c r="AP498" s="1509" t="s">
        <v>1890</v>
      </c>
      <c r="AQ498" s="1509" t="s">
        <v>1890</v>
      </c>
      <c r="AR498" s="1509" t="s">
        <v>1890</v>
      </c>
      <c r="AS498" s="1509" t="s">
        <v>1890</v>
      </c>
      <c r="AT498" s="1509" t="s">
        <v>1890</v>
      </c>
      <c r="AU498" s="1509" t="s">
        <v>1890</v>
      </c>
      <c r="AV498" s="1509" t="s">
        <v>1890</v>
      </c>
      <c r="AW498" s="1509" t="s">
        <v>1890</v>
      </c>
      <c r="AX498" s="1509" t="s">
        <v>1890</v>
      </c>
      <c r="AY498" s="1509" t="s">
        <v>1890</v>
      </c>
      <c r="AZ498" s="1509" t="s">
        <v>1890</v>
      </c>
      <c r="BA498" s="1509" t="s">
        <v>1890</v>
      </c>
      <c r="BB498" s="1509" t="s">
        <v>1890</v>
      </c>
      <c r="BC498" s="1509" t="s">
        <v>1890</v>
      </c>
      <c r="BD498" s="1509" t="s">
        <v>1890</v>
      </c>
      <c r="BE498" s="1509" t="s">
        <v>1890</v>
      </c>
      <c r="BF498" s="1509" t="s">
        <v>1890</v>
      </c>
      <c r="BG498" s="1509" t="s">
        <v>1890</v>
      </c>
      <c r="BH498" s="1509" t="s">
        <v>1890</v>
      </c>
      <c r="BI498" s="1509" t="s">
        <v>1890</v>
      </c>
      <c r="BJ498" s="1509" t="s">
        <v>1890</v>
      </c>
      <c r="BK498" s="1509" t="s">
        <v>1890</v>
      </c>
      <c r="BL498" s="1509" t="s">
        <v>1890</v>
      </c>
      <c r="BM498" s="1509" t="s">
        <v>1890</v>
      </c>
      <c r="BN498" s="1509" t="s">
        <v>1890</v>
      </c>
      <c r="BO498" s="1509" t="s">
        <v>1890</v>
      </c>
      <c r="BP498" s="1509" t="s">
        <v>1890</v>
      </c>
      <c r="BQ498" s="1509" t="s">
        <v>1890</v>
      </c>
      <c r="BR498" s="1509" t="s">
        <v>1890</v>
      </c>
      <c r="BS498" s="1509" t="s">
        <v>1890</v>
      </c>
      <c r="BT498" s="1509" t="s">
        <v>1890</v>
      </c>
      <c r="BU498" s="1509" t="s">
        <v>1890</v>
      </c>
      <c r="BV498" s="1509" t="s">
        <v>1890</v>
      </c>
      <c r="BW498" s="1509" t="s">
        <v>1890</v>
      </c>
      <c r="BX498" s="1509" t="s">
        <v>1890</v>
      </c>
      <c r="BY498" s="1509" t="s">
        <v>1890</v>
      </c>
      <c r="BZ498" s="1509" t="s">
        <v>1890</v>
      </c>
      <c r="CA498" s="1509" t="s">
        <v>1890</v>
      </c>
      <c r="CB498" s="1509" t="s">
        <v>1890</v>
      </c>
      <c r="CC498" s="1509" t="s">
        <v>1890</v>
      </c>
      <c r="CD498" s="1509" t="s">
        <v>1890</v>
      </c>
      <c r="CE498" s="1509" t="s">
        <v>1890</v>
      </c>
      <c r="CF498" s="1509" t="s">
        <v>1890</v>
      </c>
      <c r="CG498" s="1509" t="s">
        <v>1890</v>
      </c>
      <c r="CH498" s="1509" t="s">
        <v>1890</v>
      </c>
      <c r="CI498" s="1509" t="s">
        <v>1890</v>
      </c>
      <c r="CJ498" s="1509" t="s">
        <v>1890</v>
      </c>
      <c r="CK498" s="1509" t="s">
        <v>1890</v>
      </c>
      <c r="CL498" s="1509" t="s">
        <v>1890</v>
      </c>
      <c r="CM498" s="1509" t="s">
        <v>1890</v>
      </c>
      <c r="CN498" s="1509" t="s">
        <v>1890</v>
      </c>
      <c r="CO498" s="1509" t="s">
        <v>1890</v>
      </c>
      <c r="CP498" s="1510" t="s">
        <v>1890</v>
      </c>
      <c r="CQ498" s="1508" t="s">
        <v>1890</v>
      </c>
      <c r="CR498" s="1508" t="s">
        <v>1890</v>
      </c>
      <c r="CS498" s="1508" t="s">
        <v>1890</v>
      </c>
      <c r="CT498" s="1508" t="s">
        <v>1890</v>
      </c>
      <c r="CU498" s="1508" t="s">
        <v>1890</v>
      </c>
      <c r="CV498" s="1508" t="s">
        <v>1890</v>
      </c>
      <c r="CW498" s="1508" t="s">
        <v>1890</v>
      </c>
      <c r="CX498" s="1508" t="s">
        <v>1890</v>
      </c>
      <c r="CY498" s="1508" t="s">
        <v>1890</v>
      </c>
      <c r="CZ498" s="1508" t="s">
        <v>1890</v>
      </c>
      <c r="DA498" s="1508" t="s">
        <v>1890</v>
      </c>
      <c r="DB498" s="1508" t="s">
        <v>1890</v>
      </c>
      <c r="DC498" s="1508" t="s">
        <v>1890</v>
      </c>
      <c r="DD498" s="1508" t="s">
        <v>1890</v>
      </c>
      <c r="DE498" s="1508" t="s">
        <v>1890</v>
      </c>
      <c r="DF498" s="1508" t="s">
        <v>1890</v>
      </c>
      <c r="DG498" s="1508" t="s">
        <v>1890</v>
      </c>
      <c r="DH498" s="1508" t="s">
        <v>1890</v>
      </c>
      <c r="DI498" s="1508" t="s">
        <v>1890</v>
      </c>
      <c r="DJ498" s="1508" t="s">
        <v>1890</v>
      </c>
      <c r="DK498" s="1508" t="s">
        <v>1890</v>
      </c>
      <c r="DL498" s="1508" t="s">
        <v>1890</v>
      </c>
      <c r="DM498" s="1508" t="s">
        <v>1890</v>
      </c>
      <c r="DN498" s="1508" t="s">
        <v>1890</v>
      </c>
      <c r="DO498" s="1508" t="s">
        <v>1890</v>
      </c>
      <c r="DP498" s="1508" t="s">
        <v>1890</v>
      </c>
      <c r="DQ498" s="1508" t="s">
        <v>1890</v>
      </c>
      <c r="DR498" s="1508" t="s">
        <v>1890</v>
      </c>
      <c r="DS498" s="1508" t="s">
        <v>1890</v>
      </c>
      <c r="DT498" s="1233" t="s">
        <v>1890</v>
      </c>
      <c r="DU498" s="1233" t="s">
        <v>1890</v>
      </c>
      <c r="DV498" s="1233" t="s">
        <v>1890</v>
      </c>
      <c r="DW498" s="1233" t="s">
        <v>1890</v>
      </c>
      <c r="DX498" s="1233" t="s">
        <v>1890</v>
      </c>
      <c r="DY498" s="1233" t="s">
        <v>1890</v>
      </c>
    </row>
    <row r="499" spans="2:129" x14ac:dyDescent="0.25">
      <c r="B499" s="1668"/>
      <c r="C499" s="1505" t="s">
        <v>2019</v>
      </c>
      <c r="D499" s="1439" t="s">
        <v>1774</v>
      </c>
      <c r="E499" s="1267" t="s">
        <v>815</v>
      </c>
      <c r="F499" s="1438" t="s">
        <v>818</v>
      </c>
      <c r="G499" s="1438" t="s">
        <v>1890</v>
      </c>
      <c r="H499" s="1439" t="s">
        <v>817</v>
      </c>
      <c r="I499" s="1476" t="s">
        <v>1890</v>
      </c>
      <c r="J499" s="1477" t="s">
        <v>1890</v>
      </c>
      <c r="K499" s="1477" t="s">
        <v>1890</v>
      </c>
      <c r="L499" s="1477" t="s">
        <v>1890</v>
      </c>
      <c r="M499" s="1477" t="s">
        <v>1890</v>
      </c>
      <c r="N499" s="1509" t="s">
        <v>1890</v>
      </c>
      <c r="O499" s="1509">
        <v>0.37658195999999994</v>
      </c>
      <c r="P499" s="1509">
        <v>0.37658195999999994</v>
      </c>
      <c r="Q499" s="1509">
        <v>0.37658195999999994</v>
      </c>
      <c r="R499" s="1509">
        <v>0.37658195999999994</v>
      </c>
      <c r="S499" s="1509">
        <v>0.37658195999999994</v>
      </c>
      <c r="T499" s="1509" t="s">
        <v>1890</v>
      </c>
      <c r="U499" s="1509" t="s">
        <v>1890</v>
      </c>
      <c r="V499" s="1509" t="s">
        <v>1890</v>
      </c>
      <c r="W499" s="1509" t="s">
        <v>1890</v>
      </c>
      <c r="X499" s="1509" t="s">
        <v>1890</v>
      </c>
      <c r="Y499" s="1509" t="s">
        <v>1890</v>
      </c>
      <c r="Z499" s="1509" t="s">
        <v>1890</v>
      </c>
      <c r="AA499" s="1509" t="s">
        <v>1890</v>
      </c>
      <c r="AB499" s="1509" t="s">
        <v>1890</v>
      </c>
      <c r="AC499" s="1509">
        <v>0</v>
      </c>
      <c r="AD499" s="1509" t="s">
        <v>1890</v>
      </c>
      <c r="AE499" s="1509" t="s">
        <v>1890</v>
      </c>
      <c r="AF499" s="1509" t="s">
        <v>1890</v>
      </c>
      <c r="AG499" s="1509" t="s">
        <v>1890</v>
      </c>
      <c r="AH499" s="1509" t="s">
        <v>1890</v>
      </c>
      <c r="AI499" s="1509" t="s">
        <v>1890</v>
      </c>
      <c r="AJ499" s="1509" t="s">
        <v>1890</v>
      </c>
      <c r="AK499" s="1509" t="s">
        <v>1890</v>
      </c>
      <c r="AL499" s="1509" t="s">
        <v>1890</v>
      </c>
      <c r="AM499" s="1509">
        <v>0</v>
      </c>
      <c r="AN499" s="1509" t="s">
        <v>1890</v>
      </c>
      <c r="AO499" s="1509" t="s">
        <v>1890</v>
      </c>
      <c r="AP499" s="1509" t="s">
        <v>1890</v>
      </c>
      <c r="AQ499" s="1509" t="s">
        <v>1890</v>
      </c>
      <c r="AR499" s="1509" t="s">
        <v>1890</v>
      </c>
      <c r="AS499" s="1509" t="s">
        <v>1890</v>
      </c>
      <c r="AT499" s="1509" t="s">
        <v>1890</v>
      </c>
      <c r="AU499" s="1509" t="s">
        <v>1890</v>
      </c>
      <c r="AV499" s="1509" t="s">
        <v>1890</v>
      </c>
      <c r="AW499" s="1509">
        <v>0</v>
      </c>
      <c r="AX499" s="1509" t="s">
        <v>1890</v>
      </c>
      <c r="AY499" s="1509" t="s">
        <v>1890</v>
      </c>
      <c r="AZ499" s="1509" t="s">
        <v>1890</v>
      </c>
      <c r="BA499" s="1509" t="s">
        <v>1890</v>
      </c>
      <c r="BB499" s="1509" t="s">
        <v>1890</v>
      </c>
      <c r="BC499" s="1509" t="s">
        <v>1890</v>
      </c>
      <c r="BD499" s="1509" t="s">
        <v>1890</v>
      </c>
      <c r="BE499" s="1509" t="s">
        <v>1890</v>
      </c>
      <c r="BF499" s="1509" t="s">
        <v>1890</v>
      </c>
      <c r="BG499" s="1509">
        <v>0</v>
      </c>
      <c r="BH499" s="1509" t="s">
        <v>1890</v>
      </c>
      <c r="BI499" s="1509" t="s">
        <v>1890</v>
      </c>
      <c r="BJ499" s="1509" t="s">
        <v>1890</v>
      </c>
      <c r="BK499" s="1509" t="s">
        <v>1890</v>
      </c>
      <c r="BL499" s="1509" t="s">
        <v>1890</v>
      </c>
      <c r="BM499" s="1509" t="s">
        <v>1890</v>
      </c>
      <c r="BN499" s="1509" t="s">
        <v>1890</v>
      </c>
      <c r="BO499" s="1509" t="s">
        <v>1890</v>
      </c>
      <c r="BP499" s="1509" t="s">
        <v>1890</v>
      </c>
      <c r="BQ499" s="1509">
        <v>0</v>
      </c>
      <c r="BR499" s="1509" t="s">
        <v>1890</v>
      </c>
      <c r="BS499" s="1509" t="s">
        <v>1890</v>
      </c>
      <c r="BT499" s="1509" t="s">
        <v>1890</v>
      </c>
      <c r="BU499" s="1509" t="s">
        <v>1890</v>
      </c>
      <c r="BV499" s="1509" t="s">
        <v>1890</v>
      </c>
      <c r="BW499" s="1509" t="s">
        <v>1890</v>
      </c>
      <c r="BX499" s="1509" t="s">
        <v>1890</v>
      </c>
      <c r="BY499" s="1509" t="s">
        <v>1890</v>
      </c>
      <c r="BZ499" s="1509" t="s">
        <v>1890</v>
      </c>
      <c r="CA499" s="1509">
        <v>1.54972</v>
      </c>
      <c r="CB499" s="1509" t="s">
        <v>1890</v>
      </c>
      <c r="CC499" s="1509" t="s">
        <v>1890</v>
      </c>
      <c r="CD499" s="1509" t="s">
        <v>1890</v>
      </c>
      <c r="CE499" s="1509" t="s">
        <v>1890</v>
      </c>
      <c r="CF499" s="1509" t="s">
        <v>1890</v>
      </c>
      <c r="CG499" s="1509" t="s">
        <v>1890</v>
      </c>
      <c r="CH499" s="1509" t="s">
        <v>1890</v>
      </c>
      <c r="CI499" s="1509" t="s">
        <v>1890</v>
      </c>
      <c r="CJ499" s="1509" t="s">
        <v>1890</v>
      </c>
      <c r="CK499" s="1509">
        <v>0</v>
      </c>
      <c r="CL499" s="1509" t="s">
        <v>1890</v>
      </c>
      <c r="CM499" s="1509" t="s">
        <v>1890</v>
      </c>
      <c r="CN499" s="1509" t="s">
        <v>1890</v>
      </c>
      <c r="CO499" s="1509" t="s">
        <v>1890</v>
      </c>
      <c r="CP499" s="1510" t="s">
        <v>1890</v>
      </c>
      <c r="CQ499" s="1508" t="s">
        <v>1890</v>
      </c>
      <c r="CR499" s="1508" t="s">
        <v>1890</v>
      </c>
      <c r="CS499" s="1508" t="s">
        <v>1890</v>
      </c>
      <c r="CT499" s="1508" t="s">
        <v>1890</v>
      </c>
      <c r="CU499" s="1508" t="s">
        <v>1890</v>
      </c>
      <c r="CV499" s="1508" t="s">
        <v>1890</v>
      </c>
      <c r="CW499" s="1508" t="s">
        <v>1890</v>
      </c>
      <c r="CX499" s="1508" t="s">
        <v>1890</v>
      </c>
      <c r="CY499" s="1508" t="s">
        <v>1890</v>
      </c>
      <c r="CZ499" s="1508" t="s">
        <v>1890</v>
      </c>
      <c r="DA499" s="1508" t="s">
        <v>1890</v>
      </c>
      <c r="DB499" s="1508" t="s">
        <v>1890</v>
      </c>
      <c r="DC499" s="1508" t="s">
        <v>1890</v>
      </c>
      <c r="DD499" s="1508" t="s">
        <v>1890</v>
      </c>
      <c r="DE499" s="1508" t="s">
        <v>1890</v>
      </c>
      <c r="DF499" s="1508" t="s">
        <v>1890</v>
      </c>
      <c r="DG499" s="1508" t="s">
        <v>1890</v>
      </c>
      <c r="DH499" s="1508" t="s">
        <v>1890</v>
      </c>
      <c r="DI499" s="1508" t="s">
        <v>1890</v>
      </c>
      <c r="DJ499" s="1508" t="s">
        <v>1890</v>
      </c>
      <c r="DK499" s="1508" t="s">
        <v>1890</v>
      </c>
      <c r="DL499" s="1508" t="s">
        <v>1890</v>
      </c>
      <c r="DM499" s="1508" t="s">
        <v>1890</v>
      </c>
      <c r="DN499" s="1508" t="s">
        <v>1890</v>
      </c>
      <c r="DO499" s="1508" t="s">
        <v>1890</v>
      </c>
      <c r="DP499" s="1508" t="s">
        <v>1890</v>
      </c>
      <c r="DQ499" s="1508" t="s">
        <v>1890</v>
      </c>
      <c r="DR499" s="1508" t="s">
        <v>1890</v>
      </c>
      <c r="DS499" s="1508" t="s">
        <v>1890</v>
      </c>
      <c r="DT499" s="1233" t="s">
        <v>1890</v>
      </c>
      <c r="DU499" s="1233" t="s">
        <v>1890</v>
      </c>
      <c r="DV499" s="1233" t="s">
        <v>1890</v>
      </c>
      <c r="DW499" s="1233" t="s">
        <v>1890</v>
      </c>
      <c r="DX499" s="1233" t="s">
        <v>1890</v>
      </c>
      <c r="DY499" s="1233" t="s">
        <v>1890</v>
      </c>
    </row>
    <row r="500" spans="2:129" ht="14.4" thickBot="1" x14ac:dyDescent="0.3">
      <c r="B500" s="1668"/>
      <c r="C500" s="1505" t="s">
        <v>2019</v>
      </c>
      <c r="D500" s="1439" t="s">
        <v>1774</v>
      </c>
      <c r="E500" s="1267" t="s">
        <v>819</v>
      </c>
      <c r="F500" s="1438" t="s">
        <v>1890</v>
      </c>
      <c r="G500" s="1438" t="s">
        <v>1890</v>
      </c>
      <c r="H500" s="1439" t="s">
        <v>84</v>
      </c>
      <c r="I500" s="1476" t="s">
        <v>1890</v>
      </c>
      <c r="J500" s="1477" t="s">
        <v>1890</v>
      </c>
      <c r="K500" s="1477" t="s">
        <v>1890</v>
      </c>
      <c r="L500" s="1477" t="s">
        <v>1890</v>
      </c>
      <c r="M500" s="1477" t="s">
        <v>1890</v>
      </c>
      <c r="N500" s="1509" t="s">
        <v>1890</v>
      </c>
      <c r="O500" s="1509">
        <v>2.9570119785507248E-2</v>
      </c>
      <c r="P500" s="1509">
        <v>8.5710492131905069E-2</v>
      </c>
      <c r="Q500" s="1509">
        <v>0.13802011615443652</v>
      </c>
      <c r="R500" s="1509">
        <v>0.18669387692387548</v>
      </c>
      <c r="S500" s="1509">
        <v>0.23191785953276459</v>
      </c>
      <c r="T500" s="1509">
        <v>1.3795638305249196</v>
      </c>
      <c r="U500" s="1509">
        <v>1.3297501264589888</v>
      </c>
      <c r="V500" s="1509">
        <v>1.2817278641230248</v>
      </c>
      <c r="W500" s="1509">
        <v>1.2354328476983569</v>
      </c>
      <c r="X500" s="1509">
        <v>1.1908031745082255</v>
      </c>
      <c r="Y500" s="1509">
        <v>1.1477791533372261</v>
      </c>
      <c r="Z500" s="1509">
        <v>1.1063032256527177</v>
      </c>
      <c r="AA500" s="1509">
        <v>1.0663198896253352</v>
      </c>
      <c r="AB500" s="1509">
        <v>1.027775626849379</v>
      </c>
      <c r="AC500" s="1509">
        <v>0.99061883166737064</v>
      </c>
      <c r="AD500" s="1509">
        <v>0.95479974300644443</v>
      </c>
      <c r="AE500" s="1509">
        <v>0.92027037863751249</v>
      </c>
      <c r="AF500" s="1509">
        <v>0.8869844717712958</v>
      </c>
      <c r="AG500" s="1509">
        <v>0.85489740990834784</v>
      </c>
      <c r="AH500" s="1509">
        <v>0.82396617586313259</v>
      </c>
      <c r="AI500" s="1509">
        <v>0.79414929088504904</v>
      </c>
      <c r="AJ500" s="1509">
        <v>0.76540675980202</v>
      </c>
      <c r="AK500" s="1509">
        <v>0.73770001811489871</v>
      </c>
      <c r="AL500" s="1509">
        <v>0.71099188097348398</v>
      </c>
      <c r="AM500" s="1509">
        <v>0.68524649396738602</v>
      </c>
      <c r="AN500" s="1509">
        <v>0.66042928566734826</v>
      </c>
      <c r="AO500" s="1509">
        <v>0.63650692185490887</v>
      </c>
      <c r="AP500" s="1509">
        <v>0.61344726138048788</v>
      </c>
      <c r="AQ500" s="1509">
        <v>0.59121931359210356</v>
      </c>
      <c r="AR500" s="1509">
        <v>0.5697931972789716</v>
      </c>
      <c r="AS500" s="1509">
        <v>0.55180582972221526</v>
      </c>
      <c r="AT500" s="1509">
        <v>0.53438289372117265</v>
      </c>
      <c r="AU500" s="1509">
        <v>0.51750676910491111</v>
      </c>
      <c r="AV500" s="1509">
        <v>0.50116038329243506</v>
      </c>
      <c r="AW500" s="1509">
        <v>0.48532719434207283</v>
      </c>
      <c r="AX500" s="1509">
        <v>0.46999117452373923</v>
      </c>
      <c r="AY500" s="1509">
        <v>0.45513679439799237</v>
      </c>
      <c r="AZ500" s="1509">
        <v>0.44074900738629913</v>
      </c>
      <c r="BA500" s="1509">
        <v>0.42681323481740413</v>
      </c>
      <c r="BB500" s="1509">
        <v>0.41331535143515269</v>
      </c>
      <c r="BC500" s="1509">
        <v>0.40024167135357736</v>
      </c>
      <c r="BD500" s="1509">
        <v>0.38757893444548658</v>
      </c>
      <c r="BE500" s="1509">
        <v>0.37531429315121612</v>
      </c>
      <c r="BF500" s="1509">
        <v>0.36343529969461624</v>
      </c>
      <c r="BG500" s="1509">
        <v>0.35192989369374444</v>
      </c>
      <c r="BH500" s="1509">
        <v>0.34078639015411188</v>
      </c>
      <c r="BI500" s="1509">
        <v>0.32999346783271377</v>
      </c>
      <c r="BJ500" s="1509">
        <v>0.3195401579614276</v>
      </c>
      <c r="BK500" s="1509">
        <v>0.30941583331871708</v>
      </c>
      <c r="BL500" s="1509">
        <v>0.29961019763891944</v>
      </c>
      <c r="BM500" s="1509">
        <v>0.29011327534871995</v>
      </c>
      <c r="BN500" s="1509">
        <v>0.28091540162074052</v>
      </c>
      <c r="BO500" s="1509">
        <v>0.27200721273447603</v>
      </c>
      <c r="BP500" s="1509">
        <v>0.26337963673511167</v>
      </c>
      <c r="BQ500" s="1509">
        <v>0.25502388438104823</v>
      </c>
      <c r="BR500" s="1509">
        <v>0.24693144037123918</v>
      </c>
      <c r="BS500" s="1509">
        <v>0.23909405484372187</v>
      </c>
      <c r="BT500" s="1509">
        <v>0.23150373513698541</v>
      </c>
      <c r="BU500" s="1509">
        <v>0.224152737806078</v>
      </c>
      <c r="BV500" s="1509">
        <v>0.21703356088560205</v>
      </c>
      <c r="BW500" s="1509">
        <v>0.21013893639198999</v>
      </c>
      <c r="BX500" s="1509">
        <v>0.20346182305768443</v>
      </c>
      <c r="BY500" s="1509">
        <v>0.19699539929007434</v>
      </c>
      <c r="BZ500" s="1509">
        <v>0.19073305634825974</v>
      </c>
      <c r="CA500" s="1509">
        <v>0.19815459973877633</v>
      </c>
      <c r="CB500" s="1509">
        <v>0.20498201443455502</v>
      </c>
      <c r="CC500" s="1509">
        <v>0.19853156941140357</v>
      </c>
      <c r="CD500" s="1509">
        <v>0.19228298477984379</v>
      </c>
      <c r="CE500" s="1509">
        <v>0.18622997382889495</v>
      </c>
      <c r="CF500" s="1509">
        <v>0.18036644481824848</v>
      </c>
      <c r="CG500" s="1509">
        <v>0.17468649495399843</v>
      </c>
      <c r="CH500" s="1509">
        <v>0.16918440454989936</v>
      </c>
      <c r="CI500" s="1509">
        <v>0.16385463136845532</v>
      </c>
      <c r="CJ500" s="1509">
        <v>0.15869180513631698</v>
      </c>
      <c r="CK500" s="1509">
        <v>0.15369072222863381</v>
      </c>
      <c r="CL500" s="1509">
        <v>0.14957242022701273</v>
      </c>
      <c r="CM500" s="1509">
        <v>0.14556358285472196</v>
      </c>
      <c r="CN500" s="1509">
        <v>0.14166132028570355</v>
      </c>
      <c r="CO500" s="1509">
        <v>0.13786281854226803</v>
      </c>
      <c r="CP500" s="1510">
        <v>0.13416533751428522</v>
      </c>
      <c r="CQ500" s="1508" t="s">
        <v>1890</v>
      </c>
      <c r="CR500" s="1508" t="s">
        <v>1890</v>
      </c>
      <c r="CS500" s="1508" t="s">
        <v>1890</v>
      </c>
      <c r="CT500" s="1508" t="s">
        <v>1890</v>
      </c>
      <c r="CU500" s="1508" t="s">
        <v>1890</v>
      </c>
      <c r="CV500" s="1508" t="s">
        <v>1890</v>
      </c>
      <c r="CW500" s="1508" t="s">
        <v>1890</v>
      </c>
      <c r="CX500" s="1508" t="s">
        <v>1890</v>
      </c>
      <c r="CY500" s="1508" t="s">
        <v>1890</v>
      </c>
      <c r="CZ500" s="1508" t="s">
        <v>1890</v>
      </c>
      <c r="DA500" s="1508" t="s">
        <v>1890</v>
      </c>
      <c r="DB500" s="1508" t="s">
        <v>1890</v>
      </c>
      <c r="DC500" s="1508" t="s">
        <v>1890</v>
      </c>
      <c r="DD500" s="1508" t="s">
        <v>1890</v>
      </c>
      <c r="DE500" s="1508" t="s">
        <v>1890</v>
      </c>
      <c r="DF500" s="1508" t="s">
        <v>1890</v>
      </c>
      <c r="DG500" s="1508" t="s">
        <v>1890</v>
      </c>
      <c r="DH500" s="1508" t="s">
        <v>1890</v>
      </c>
      <c r="DI500" s="1508" t="s">
        <v>1890</v>
      </c>
      <c r="DJ500" s="1508" t="s">
        <v>1890</v>
      </c>
      <c r="DK500" s="1508" t="s">
        <v>1890</v>
      </c>
      <c r="DL500" s="1508" t="s">
        <v>1890</v>
      </c>
      <c r="DM500" s="1508" t="s">
        <v>1890</v>
      </c>
      <c r="DN500" s="1508" t="s">
        <v>1890</v>
      </c>
      <c r="DO500" s="1508" t="s">
        <v>1890</v>
      </c>
      <c r="DP500" s="1508" t="s">
        <v>1890</v>
      </c>
      <c r="DQ500" s="1508" t="s">
        <v>1890</v>
      </c>
      <c r="DR500" s="1508" t="s">
        <v>1890</v>
      </c>
      <c r="DS500" s="1508" t="s">
        <v>1890</v>
      </c>
      <c r="DT500" s="1233" t="s">
        <v>1890</v>
      </c>
      <c r="DU500" s="1233" t="s">
        <v>1890</v>
      </c>
      <c r="DV500" s="1233" t="s">
        <v>1890</v>
      </c>
      <c r="DW500" s="1233" t="s">
        <v>1890</v>
      </c>
      <c r="DX500" s="1233" t="s">
        <v>1890</v>
      </c>
      <c r="DY500" s="1233" t="s">
        <v>1890</v>
      </c>
    </row>
    <row r="501" spans="2:129" ht="14.4" thickBot="1" x14ac:dyDescent="0.3">
      <c r="B501" s="1668"/>
      <c r="C501" s="1505" t="s">
        <v>2019</v>
      </c>
      <c r="D501" s="1439" t="s">
        <v>1774</v>
      </c>
      <c r="E501" s="1267" t="s">
        <v>820</v>
      </c>
      <c r="F501" s="1438" t="s">
        <v>1890</v>
      </c>
      <c r="G501" s="1438" t="s">
        <v>1890</v>
      </c>
      <c r="H501" s="1439" t="s">
        <v>84</v>
      </c>
      <c r="I501" s="1655">
        <f>IF(SUM(N500:CP500)&lt;&gt;0,SUM(N500:CP500),"")</f>
        <v>37.918795689290093</v>
      </c>
      <c r="J501" s="1656"/>
      <c r="K501" s="1656"/>
      <c r="L501" s="1656"/>
      <c r="M501" s="1657"/>
      <c r="N501" s="1509" t="s">
        <v>1890</v>
      </c>
      <c r="O501" s="1509" t="s">
        <v>1890</v>
      </c>
      <c r="P501" s="1509" t="s">
        <v>1890</v>
      </c>
      <c r="Q501" s="1509" t="s">
        <v>1890</v>
      </c>
      <c r="R501" s="1509" t="s">
        <v>1890</v>
      </c>
      <c r="S501" s="1509" t="s">
        <v>1890</v>
      </c>
      <c r="T501" s="1509" t="s">
        <v>1890</v>
      </c>
      <c r="U501" s="1509" t="s">
        <v>1890</v>
      </c>
      <c r="V501" s="1509" t="s">
        <v>1890</v>
      </c>
      <c r="W501" s="1509" t="s">
        <v>1890</v>
      </c>
      <c r="X501" s="1509" t="s">
        <v>1890</v>
      </c>
      <c r="Y501" s="1509" t="s">
        <v>1890</v>
      </c>
      <c r="Z501" s="1509" t="s">
        <v>1890</v>
      </c>
      <c r="AA501" s="1509" t="s">
        <v>1890</v>
      </c>
      <c r="AB501" s="1509" t="s">
        <v>1890</v>
      </c>
      <c r="AC501" s="1509" t="s">
        <v>1890</v>
      </c>
      <c r="AD501" s="1509" t="s">
        <v>1890</v>
      </c>
      <c r="AE501" s="1509" t="s">
        <v>1890</v>
      </c>
      <c r="AF501" s="1509" t="s">
        <v>1890</v>
      </c>
      <c r="AG501" s="1509" t="s">
        <v>1890</v>
      </c>
      <c r="AH501" s="1509" t="s">
        <v>1890</v>
      </c>
      <c r="AI501" s="1509" t="s">
        <v>1890</v>
      </c>
      <c r="AJ501" s="1509" t="s">
        <v>1890</v>
      </c>
      <c r="AK501" s="1509" t="s">
        <v>1890</v>
      </c>
      <c r="AL501" s="1509" t="s">
        <v>1890</v>
      </c>
      <c r="AM501" s="1509" t="s">
        <v>1890</v>
      </c>
      <c r="AN501" s="1509" t="s">
        <v>1890</v>
      </c>
      <c r="AO501" s="1509" t="s">
        <v>1890</v>
      </c>
      <c r="AP501" s="1509" t="s">
        <v>1890</v>
      </c>
      <c r="AQ501" s="1509" t="s">
        <v>1890</v>
      </c>
      <c r="AR501" s="1509" t="s">
        <v>1890</v>
      </c>
      <c r="AS501" s="1509" t="s">
        <v>1890</v>
      </c>
      <c r="AT501" s="1509" t="s">
        <v>1890</v>
      </c>
      <c r="AU501" s="1509" t="s">
        <v>1890</v>
      </c>
      <c r="AV501" s="1509" t="s">
        <v>1890</v>
      </c>
      <c r="AW501" s="1509" t="s">
        <v>1890</v>
      </c>
      <c r="AX501" s="1509" t="s">
        <v>1890</v>
      </c>
      <c r="AY501" s="1509" t="s">
        <v>1890</v>
      </c>
      <c r="AZ501" s="1509" t="s">
        <v>1890</v>
      </c>
      <c r="BA501" s="1509" t="s">
        <v>1890</v>
      </c>
      <c r="BB501" s="1509" t="s">
        <v>1890</v>
      </c>
      <c r="BC501" s="1509" t="s">
        <v>1890</v>
      </c>
      <c r="BD501" s="1509" t="s">
        <v>1890</v>
      </c>
      <c r="BE501" s="1509" t="s">
        <v>1890</v>
      </c>
      <c r="BF501" s="1509" t="s">
        <v>1890</v>
      </c>
      <c r="BG501" s="1509" t="s">
        <v>1890</v>
      </c>
      <c r="BH501" s="1509" t="s">
        <v>1890</v>
      </c>
      <c r="BI501" s="1509" t="s">
        <v>1890</v>
      </c>
      <c r="BJ501" s="1509" t="s">
        <v>1890</v>
      </c>
      <c r="BK501" s="1509" t="s">
        <v>1890</v>
      </c>
      <c r="BL501" s="1509" t="s">
        <v>1890</v>
      </c>
      <c r="BM501" s="1509" t="s">
        <v>1890</v>
      </c>
      <c r="BN501" s="1509" t="s">
        <v>1890</v>
      </c>
      <c r="BO501" s="1509" t="s">
        <v>1890</v>
      </c>
      <c r="BP501" s="1509" t="s">
        <v>1890</v>
      </c>
      <c r="BQ501" s="1509" t="s">
        <v>1890</v>
      </c>
      <c r="BR501" s="1509" t="s">
        <v>1890</v>
      </c>
      <c r="BS501" s="1509" t="s">
        <v>1890</v>
      </c>
      <c r="BT501" s="1509" t="s">
        <v>1890</v>
      </c>
      <c r="BU501" s="1509" t="s">
        <v>1890</v>
      </c>
      <c r="BV501" s="1509" t="s">
        <v>1890</v>
      </c>
      <c r="BW501" s="1509" t="s">
        <v>1890</v>
      </c>
      <c r="BX501" s="1509" t="s">
        <v>1890</v>
      </c>
      <c r="BY501" s="1509" t="s">
        <v>1890</v>
      </c>
      <c r="BZ501" s="1509" t="s">
        <v>1890</v>
      </c>
      <c r="CA501" s="1509" t="s">
        <v>1890</v>
      </c>
      <c r="CB501" s="1509" t="s">
        <v>1890</v>
      </c>
      <c r="CC501" s="1509" t="s">
        <v>1890</v>
      </c>
      <c r="CD501" s="1509" t="s">
        <v>1890</v>
      </c>
      <c r="CE501" s="1509" t="s">
        <v>1890</v>
      </c>
      <c r="CF501" s="1509" t="s">
        <v>1890</v>
      </c>
      <c r="CG501" s="1509" t="s">
        <v>1890</v>
      </c>
      <c r="CH501" s="1509" t="s">
        <v>1890</v>
      </c>
      <c r="CI501" s="1509" t="s">
        <v>1890</v>
      </c>
      <c r="CJ501" s="1509" t="s">
        <v>1890</v>
      </c>
      <c r="CK501" s="1509" t="s">
        <v>1890</v>
      </c>
      <c r="CL501" s="1509" t="s">
        <v>1890</v>
      </c>
      <c r="CM501" s="1509" t="s">
        <v>1890</v>
      </c>
      <c r="CN501" s="1509" t="s">
        <v>1890</v>
      </c>
      <c r="CO501" s="1509" t="s">
        <v>1890</v>
      </c>
      <c r="CP501" s="1510" t="s">
        <v>1890</v>
      </c>
      <c r="CQ501" s="1508" t="s">
        <v>1890</v>
      </c>
      <c r="CR501" s="1508" t="s">
        <v>1890</v>
      </c>
      <c r="CS501" s="1508" t="s">
        <v>1890</v>
      </c>
      <c r="CT501" s="1508" t="s">
        <v>1890</v>
      </c>
      <c r="CU501" s="1508" t="s">
        <v>1890</v>
      </c>
      <c r="CV501" s="1508" t="s">
        <v>1890</v>
      </c>
      <c r="CW501" s="1508" t="s">
        <v>1890</v>
      </c>
      <c r="CX501" s="1508" t="s">
        <v>1890</v>
      </c>
      <c r="CY501" s="1508" t="s">
        <v>1890</v>
      </c>
      <c r="CZ501" s="1508" t="s">
        <v>1890</v>
      </c>
      <c r="DA501" s="1508" t="s">
        <v>1890</v>
      </c>
      <c r="DB501" s="1508" t="s">
        <v>1890</v>
      </c>
      <c r="DC501" s="1508" t="s">
        <v>1890</v>
      </c>
      <c r="DD501" s="1508" t="s">
        <v>1890</v>
      </c>
      <c r="DE501" s="1508" t="s">
        <v>1890</v>
      </c>
      <c r="DF501" s="1508" t="s">
        <v>1890</v>
      </c>
      <c r="DG501" s="1508" t="s">
        <v>1890</v>
      </c>
      <c r="DH501" s="1508" t="s">
        <v>1890</v>
      </c>
      <c r="DI501" s="1508" t="s">
        <v>1890</v>
      </c>
      <c r="DJ501" s="1508" t="s">
        <v>1890</v>
      </c>
      <c r="DK501" s="1508" t="s">
        <v>1890</v>
      </c>
      <c r="DL501" s="1508" t="s">
        <v>1890</v>
      </c>
      <c r="DM501" s="1508" t="s">
        <v>1890</v>
      </c>
      <c r="DN501" s="1508" t="s">
        <v>1890</v>
      </c>
      <c r="DO501" s="1508" t="s">
        <v>1890</v>
      </c>
      <c r="DP501" s="1508" t="s">
        <v>1890</v>
      </c>
      <c r="DQ501" s="1508" t="s">
        <v>1890</v>
      </c>
      <c r="DR501" s="1508" t="s">
        <v>1890</v>
      </c>
      <c r="DS501" s="1508" t="s">
        <v>1890</v>
      </c>
      <c r="DT501" s="1233" t="s">
        <v>1890</v>
      </c>
      <c r="DU501" s="1233" t="s">
        <v>1890</v>
      </c>
      <c r="DV501" s="1233" t="s">
        <v>1890</v>
      </c>
      <c r="DW501" s="1233" t="s">
        <v>1890</v>
      </c>
      <c r="DX501" s="1233" t="s">
        <v>1890</v>
      </c>
      <c r="DY501" s="1233" t="s">
        <v>1890</v>
      </c>
    </row>
    <row r="502" spans="2:129" x14ac:dyDescent="0.25">
      <c r="B502" s="1668"/>
      <c r="C502" s="1505" t="s">
        <v>2020</v>
      </c>
      <c r="D502" s="1439" t="s">
        <v>1775</v>
      </c>
      <c r="E502" s="1267" t="s">
        <v>815</v>
      </c>
      <c r="F502" s="1438" t="s">
        <v>1890</v>
      </c>
      <c r="G502" s="1438" t="s">
        <v>1890</v>
      </c>
      <c r="H502" s="1439" t="s">
        <v>84</v>
      </c>
      <c r="I502" s="1476" t="s">
        <v>1890</v>
      </c>
      <c r="J502" s="1477" t="s">
        <v>1890</v>
      </c>
      <c r="K502" s="1477" t="s">
        <v>1890</v>
      </c>
      <c r="L502" s="1477" t="s">
        <v>1890</v>
      </c>
      <c r="M502" s="1477" t="s">
        <v>1890</v>
      </c>
      <c r="N502" s="1509" t="s">
        <v>1890</v>
      </c>
      <c r="O502" s="1509">
        <v>1.2879</v>
      </c>
      <c r="P502" s="1509">
        <v>1.2879</v>
      </c>
      <c r="Q502" s="1509">
        <v>1.2879</v>
      </c>
      <c r="R502" s="1509">
        <v>1.2879</v>
      </c>
      <c r="S502" s="1509">
        <v>1.2879</v>
      </c>
      <c r="T502" s="1509" t="s">
        <v>1890</v>
      </c>
      <c r="U502" s="1509" t="s">
        <v>1890</v>
      </c>
      <c r="V502" s="1509" t="s">
        <v>1890</v>
      </c>
      <c r="W502" s="1509" t="s">
        <v>1890</v>
      </c>
      <c r="X502" s="1509" t="s">
        <v>1890</v>
      </c>
      <c r="Y502" s="1509" t="s">
        <v>1890</v>
      </c>
      <c r="Z502" s="1509" t="s">
        <v>1890</v>
      </c>
      <c r="AA502" s="1509" t="s">
        <v>1890</v>
      </c>
      <c r="AB502" s="1509" t="s">
        <v>1890</v>
      </c>
      <c r="AC502" s="1509">
        <v>0</v>
      </c>
      <c r="AD502" s="1509" t="s">
        <v>1890</v>
      </c>
      <c r="AE502" s="1509" t="s">
        <v>1890</v>
      </c>
      <c r="AF502" s="1509" t="s">
        <v>1890</v>
      </c>
      <c r="AG502" s="1509" t="s">
        <v>1890</v>
      </c>
      <c r="AH502" s="1509" t="s">
        <v>1890</v>
      </c>
      <c r="AI502" s="1509" t="s">
        <v>1890</v>
      </c>
      <c r="AJ502" s="1509" t="s">
        <v>1890</v>
      </c>
      <c r="AK502" s="1509" t="s">
        <v>1890</v>
      </c>
      <c r="AL502" s="1509" t="s">
        <v>1890</v>
      </c>
      <c r="AM502" s="1509">
        <v>0</v>
      </c>
      <c r="AN502" s="1509" t="s">
        <v>1890</v>
      </c>
      <c r="AO502" s="1509" t="s">
        <v>1890</v>
      </c>
      <c r="AP502" s="1509" t="s">
        <v>1890</v>
      </c>
      <c r="AQ502" s="1509" t="s">
        <v>1890</v>
      </c>
      <c r="AR502" s="1509" t="s">
        <v>1890</v>
      </c>
      <c r="AS502" s="1509" t="s">
        <v>1890</v>
      </c>
      <c r="AT502" s="1509" t="s">
        <v>1890</v>
      </c>
      <c r="AU502" s="1509" t="s">
        <v>1890</v>
      </c>
      <c r="AV502" s="1509" t="s">
        <v>1890</v>
      </c>
      <c r="AW502" s="1509">
        <v>0</v>
      </c>
      <c r="AX502" s="1509" t="s">
        <v>1890</v>
      </c>
      <c r="AY502" s="1509" t="s">
        <v>1890</v>
      </c>
      <c r="AZ502" s="1509" t="s">
        <v>1890</v>
      </c>
      <c r="BA502" s="1509" t="s">
        <v>1890</v>
      </c>
      <c r="BB502" s="1509" t="s">
        <v>1890</v>
      </c>
      <c r="BC502" s="1509" t="s">
        <v>1890</v>
      </c>
      <c r="BD502" s="1509" t="s">
        <v>1890</v>
      </c>
      <c r="BE502" s="1509" t="s">
        <v>1890</v>
      </c>
      <c r="BF502" s="1509" t="s">
        <v>1890</v>
      </c>
      <c r="BG502" s="1509">
        <v>0</v>
      </c>
      <c r="BH502" s="1509" t="s">
        <v>1890</v>
      </c>
      <c r="BI502" s="1509" t="s">
        <v>1890</v>
      </c>
      <c r="BJ502" s="1509" t="s">
        <v>1890</v>
      </c>
      <c r="BK502" s="1509" t="s">
        <v>1890</v>
      </c>
      <c r="BL502" s="1509" t="s">
        <v>1890</v>
      </c>
      <c r="BM502" s="1509" t="s">
        <v>1890</v>
      </c>
      <c r="BN502" s="1509" t="s">
        <v>1890</v>
      </c>
      <c r="BO502" s="1509" t="s">
        <v>1890</v>
      </c>
      <c r="BP502" s="1509" t="s">
        <v>1890</v>
      </c>
      <c r="BQ502" s="1509">
        <v>0</v>
      </c>
      <c r="BR502" s="1509" t="s">
        <v>1890</v>
      </c>
      <c r="BS502" s="1509" t="s">
        <v>1890</v>
      </c>
      <c r="BT502" s="1509" t="s">
        <v>1890</v>
      </c>
      <c r="BU502" s="1509" t="s">
        <v>1890</v>
      </c>
      <c r="BV502" s="1509" t="s">
        <v>1890</v>
      </c>
      <c r="BW502" s="1509" t="s">
        <v>1890</v>
      </c>
      <c r="BX502" s="1509" t="s">
        <v>1890</v>
      </c>
      <c r="BY502" s="1509" t="s">
        <v>1890</v>
      </c>
      <c r="BZ502" s="1509" t="s">
        <v>1890</v>
      </c>
      <c r="CA502" s="1509">
        <v>5.3</v>
      </c>
      <c r="CB502" s="1509" t="s">
        <v>1890</v>
      </c>
      <c r="CC502" s="1509" t="s">
        <v>1890</v>
      </c>
      <c r="CD502" s="1509" t="s">
        <v>1890</v>
      </c>
      <c r="CE502" s="1509" t="s">
        <v>1890</v>
      </c>
      <c r="CF502" s="1509" t="s">
        <v>1890</v>
      </c>
      <c r="CG502" s="1509" t="s">
        <v>1890</v>
      </c>
      <c r="CH502" s="1509" t="s">
        <v>1890</v>
      </c>
      <c r="CI502" s="1509" t="s">
        <v>1890</v>
      </c>
      <c r="CJ502" s="1509" t="s">
        <v>1890</v>
      </c>
      <c r="CK502" s="1509">
        <v>0</v>
      </c>
      <c r="CL502" s="1509" t="s">
        <v>1890</v>
      </c>
      <c r="CM502" s="1509" t="s">
        <v>1890</v>
      </c>
      <c r="CN502" s="1509" t="s">
        <v>1890</v>
      </c>
      <c r="CO502" s="1509" t="s">
        <v>1890</v>
      </c>
      <c r="CP502" s="1510" t="s">
        <v>1890</v>
      </c>
      <c r="CQ502" s="1508" t="s">
        <v>1890</v>
      </c>
      <c r="CR502" s="1508" t="s">
        <v>1890</v>
      </c>
      <c r="CS502" s="1508" t="s">
        <v>1890</v>
      </c>
      <c r="CT502" s="1508" t="s">
        <v>1890</v>
      </c>
      <c r="CU502" s="1508" t="s">
        <v>1890</v>
      </c>
      <c r="CV502" s="1508" t="s">
        <v>1890</v>
      </c>
      <c r="CW502" s="1508" t="s">
        <v>1890</v>
      </c>
      <c r="CX502" s="1508" t="s">
        <v>1890</v>
      </c>
      <c r="CY502" s="1508" t="s">
        <v>1890</v>
      </c>
      <c r="CZ502" s="1508" t="s">
        <v>1890</v>
      </c>
      <c r="DA502" s="1508" t="s">
        <v>1890</v>
      </c>
      <c r="DB502" s="1508" t="s">
        <v>1890</v>
      </c>
      <c r="DC502" s="1508" t="s">
        <v>1890</v>
      </c>
      <c r="DD502" s="1508" t="s">
        <v>1890</v>
      </c>
      <c r="DE502" s="1508" t="s">
        <v>1890</v>
      </c>
      <c r="DF502" s="1508" t="s">
        <v>1890</v>
      </c>
      <c r="DG502" s="1508" t="s">
        <v>1890</v>
      </c>
      <c r="DH502" s="1508" t="s">
        <v>1890</v>
      </c>
      <c r="DI502" s="1508" t="s">
        <v>1890</v>
      </c>
      <c r="DJ502" s="1508" t="s">
        <v>1890</v>
      </c>
      <c r="DK502" s="1508" t="s">
        <v>1890</v>
      </c>
      <c r="DL502" s="1508" t="s">
        <v>1890</v>
      </c>
      <c r="DM502" s="1508" t="s">
        <v>1890</v>
      </c>
      <c r="DN502" s="1508" t="s">
        <v>1890</v>
      </c>
      <c r="DO502" s="1508" t="s">
        <v>1890</v>
      </c>
      <c r="DP502" s="1508" t="s">
        <v>1890</v>
      </c>
      <c r="DQ502" s="1508" t="s">
        <v>1890</v>
      </c>
      <c r="DR502" s="1508" t="s">
        <v>1890</v>
      </c>
      <c r="DS502" s="1508" t="s">
        <v>1890</v>
      </c>
      <c r="DT502" s="1233" t="s">
        <v>1890</v>
      </c>
      <c r="DU502" s="1233" t="s">
        <v>1890</v>
      </c>
      <c r="DV502" s="1233" t="s">
        <v>1890</v>
      </c>
      <c r="DW502" s="1233" t="s">
        <v>1890</v>
      </c>
      <c r="DX502" s="1233" t="s">
        <v>1890</v>
      </c>
      <c r="DY502" s="1233" t="s">
        <v>1890</v>
      </c>
    </row>
    <row r="503" spans="2:129" x14ac:dyDescent="0.25">
      <c r="B503" s="1668"/>
      <c r="C503" s="1505" t="s">
        <v>2020</v>
      </c>
      <c r="D503" s="1439" t="s">
        <v>1775</v>
      </c>
      <c r="E503" s="1267" t="s">
        <v>812</v>
      </c>
      <c r="F503" s="1438" t="s">
        <v>1890</v>
      </c>
      <c r="G503" s="1438" t="s">
        <v>1890</v>
      </c>
      <c r="H503" s="1439" t="s">
        <v>84</v>
      </c>
      <c r="I503" s="1476" t="s">
        <v>1890</v>
      </c>
      <c r="J503" s="1477" t="s">
        <v>1890</v>
      </c>
      <c r="K503" s="1477" t="s">
        <v>1890</v>
      </c>
      <c r="L503" s="1477" t="s">
        <v>1890</v>
      </c>
      <c r="M503" s="1477" t="s">
        <v>1890</v>
      </c>
      <c r="N503" s="1509" t="s">
        <v>1890</v>
      </c>
      <c r="O503" s="1509" t="s">
        <v>1890</v>
      </c>
      <c r="P503" s="1509" t="s">
        <v>1890</v>
      </c>
      <c r="Q503" s="1509" t="s">
        <v>1890</v>
      </c>
      <c r="R503" s="1509" t="s">
        <v>1890</v>
      </c>
      <c r="S503" s="1509" t="s">
        <v>1890</v>
      </c>
      <c r="T503" s="1509">
        <v>1.2624502849999995</v>
      </c>
      <c r="U503" s="1509">
        <v>1.2624502849999995</v>
      </c>
      <c r="V503" s="1509">
        <v>1.2624502849999995</v>
      </c>
      <c r="W503" s="1509">
        <v>1.2624502849999995</v>
      </c>
      <c r="X503" s="1509">
        <v>1.2624502849999995</v>
      </c>
      <c r="Y503" s="1509">
        <v>1.2624502849999995</v>
      </c>
      <c r="Z503" s="1509">
        <v>1.2624502849999995</v>
      </c>
      <c r="AA503" s="1509">
        <v>1.2624502849999995</v>
      </c>
      <c r="AB503" s="1509">
        <v>1.2624502849999995</v>
      </c>
      <c r="AC503" s="1509">
        <v>1.2624502849999995</v>
      </c>
      <c r="AD503" s="1509">
        <v>1.2624502849999995</v>
      </c>
      <c r="AE503" s="1509">
        <v>1.2624502849999995</v>
      </c>
      <c r="AF503" s="1509">
        <v>1.2624502849999995</v>
      </c>
      <c r="AG503" s="1509">
        <v>1.2624502849999995</v>
      </c>
      <c r="AH503" s="1509">
        <v>1.2624502849999995</v>
      </c>
      <c r="AI503" s="1509">
        <v>1.2624502849999995</v>
      </c>
      <c r="AJ503" s="1509">
        <v>1.2624502849999995</v>
      </c>
      <c r="AK503" s="1509">
        <v>1.2624502849999995</v>
      </c>
      <c r="AL503" s="1509">
        <v>1.2624502849999995</v>
      </c>
      <c r="AM503" s="1509">
        <v>1.2624502849999995</v>
      </c>
      <c r="AN503" s="1509">
        <v>1.2624502849999995</v>
      </c>
      <c r="AO503" s="1509">
        <v>1.2624502849999995</v>
      </c>
      <c r="AP503" s="1509">
        <v>1.2624502849999995</v>
      </c>
      <c r="AQ503" s="1509">
        <v>1.2624502849999995</v>
      </c>
      <c r="AR503" s="1509">
        <v>1.2624502849999995</v>
      </c>
      <c r="AS503" s="1509">
        <v>1.2624502849999995</v>
      </c>
      <c r="AT503" s="1509">
        <v>1.2624502849999995</v>
      </c>
      <c r="AU503" s="1509">
        <v>1.2624502849999995</v>
      </c>
      <c r="AV503" s="1509">
        <v>1.2624502849999995</v>
      </c>
      <c r="AW503" s="1509">
        <v>1.2624502849999995</v>
      </c>
      <c r="AX503" s="1509">
        <v>1.2624502849999995</v>
      </c>
      <c r="AY503" s="1509">
        <v>1.2624502849999995</v>
      </c>
      <c r="AZ503" s="1509">
        <v>1.2624502849999995</v>
      </c>
      <c r="BA503" s="1509">
        <v>1.2624502849999995</v>
      </c>
      <c r="BB503" s="1509">
        <v>1.2624502849999995</v>
      </c>
      <c r="BC503" s="1509">
        <v>1.2624502849999995</v>
      </c>
      <c r="BD503" s="1509">
        <v>1.2624502849999995</v>
      </c>
      <c r="BE503" s="1509">
        <v>1.2624502849999995</v>
      </c>
      <c r="BF503" s="1509">
        <v>1.2624502849999995</v>
      </c>
      <c r="BG503" s="1509">
        <v>1.2624502849999995</v>
      </c>
      <c r="BH503" s="1509">
        <v>1.2624502849999995</v>
      </c>
      <c r="BI503" s="1509">
        <v>1.2624502849999995</v>
      </c>
      <c r="BJ503" s="1509">
        <v>1.2624502849999995</v>
      </c>
      <c r="BK503" s="1509">
        <v>1.2624502849999995</v>
      </c>
      <c r="BL503" s="1509">
        <v>1.2624502849999995</v>
      </c>
      <c r="BM503" s="1509">
        <v>1.2624502849999995</v>
      </c>
      <c r="BN503" s="1509">
        <v>1.2624502849999995</v>
      </c>
      <c r="BO503" s="1509">
        <v>1.2624502849999995</v>
      </c>
      <c r="BP503" s="1509">
        <v>1.2624502849999995</v>
      </c>
      <c r="BQ503" s="1509">
        <v>1.2624502849999995</v>
      </c>
      <c r="BR503" s="1509">
        <v>1.2624502849999995</v>
      </c>
      <c r="BS503" s="1509">
        <v>1.2624502849999995</v>
      </c>
      <c r="BT503" s="1509">
        <v>1.2624502849999995</v>
      </c>
      <c r="BU503" s="1509">
        <v>1.2624502849999995</v>
      </c>
      <c r="BV503" s="1509">
        <v>1.2624502849999995</v>
      </c>
      <c r="BW503" s="1509">
        <v>1.2624502849999995</v>
      </c>
      <c r="BX503" s="1509">
        <v>1.2624502849999995</v>
      </c>
      <c r="BY503" s="1509">
        <v>1.2624502849999995</v>
      </c>
      <c r="BZ503" s="1509">
        <v>1.2624502849999995</v>
      </c>
      <c r="CA503" s="1509">
        <v>1.2624502849999995</v>
      </c>
      <c r="CB503" s="1509">
        <v>1.2624502849999995</v>
      </c>
      <c r="CC503" s="1509">
        <v>1.2624502849999995</v>
      </c>
      <c r="CD503" s="1509">
        <v>1.2624502849999995</v>
      </c>
      <c r="CE503" s="1509">
        <v>1.2624502849999995</v>
      </c>
      <c r="CF503" s="1509">
        <v>1.2624502849999995</v>
      </c>
      <c r="CG503" s="1509">
        <v>1.2624502849999995</v>
      </c>
      <c r="CH503" s="1509">
        <v>1.2624502849999995</v>
      </c>
      <c r="CI503" s="1509">
        <v>1.2624502849999995</v>
      </c>
      <c r="CJ503" s="1509">
        <v>1.2624502849999995</v>
      </c>
      <c r="CK503" s="1509">
        <v>1.2624502849999995</v>
      </c>
      <c r="CL503" s="1509">
        <v>1.2624502849999995</v>
      </c>
      <c r="CM503" s="1509">
        <v>1.2624502849999995</v>
      </c>
      <c r="CN503" s="1509">
        <v>1.2624502849999995</v>
      </c>
      <c r="CO503" s="1509">
        <v>1.2624502849999995</v>
      </c>
      <c r="CP503" s="1510">
        <v>1.2624502849999995</v>
      </c>
      <c r="CQ503" s="1508" t="s">
        <v>1890</v>
      </c>
      <c r="CR503" s="1508" t="s">
        <v>1890</v>
      </c>
      <c r="CS503" s="1508" t="s">
        <v>1890</v>
      </c>
      <c r="CT503" s="1508" t="s">
        <v>1890</v>
      </c>
      <c r="CU503" s="1508" t="s">
        <v>1890</v>
      </c>
      <c r="CV503" s="1508" t="s">
        <v>1890</v>
      </c>
      <c r="CW503" s="1508" t="s">
        <v>1890</v>
      </c>
      <c r="CX503" s="1508" t="s">
        <v>1890</v>
      </c>
      <c r="CY503" s="1508" t="s">
        <v>1890</v>
      </c>
      <c r="CZ503" s="1508" t="s">
        <v>1890</v>
      </c>
      <c r="DA503" s="1508" t="s">
        <v>1890</v>
      </c>
      <c r="DB503" s="1508" t="s">
        <v>1890</v>
      </c>
      <c r="DC503" s="1508" t="s">
        <v>1890</v>
      </c>
      <c r="DD503" s="1508" t="s">
        <v>1890</v>
      </c>
      <c r="DE503" s="1508" t="s">
        <v>1890</v>
      </c>
      <c r="DF503" s="1508" t="s">
        <v>1890</v>
      </c>
      <c r="DG503" s="1508" t="s">
        <v>1890</v>
      </c>
      <c r="DH503" s="1508" t="s">
        <v>1890</v>
      </c>
      <c r="DI503" s="1508" t="s">
        <v>1890</v>
      </c>
      <c r="DJ503" s="1508" t="s">
        <v>1890</v>
      </c>
      <c r="DK503" s="1508" t="s">
        <v>1890</v>
      </c>
      <c r="DL503" s="1508" t="s">
        <v>1890</v>
      </c>
      <c r="DM503" s="1508" t="s">
        <v>1890</v>
      </c>
      <c r="DN503" s="1508" t="s">
        <v>1890</v>
      </c>
      <c r="DO503" s="1508" t="s">
        <v>1890</v>
      </c>
      <c r="DP503" s="1508" t="s">
        <v>1890</v>
      </c>
      <c r="DQ503" s="1508" t="s">
        <v>1890</v>
      </c>
      <c r="DR503" s="1508" t="s">
        <v>1890</v>
      </c>
      <c r="DS503" s="1508" t="s">
        <v>1890</v>
      </c>
      <c r="DT503" s="1233" t="s">
        <v>1890</v>
      </c>
      <c r="DU503" s="1233" t="s">
        <v>1890</v>
      </c>
      <c r="DV503" s="1233" t="s">
        <v>1890</v>
      </c>
      <c r="DW503" s="1233" t="s">
        <v>1890</v>
      </c>
      <c r="DX503" s="1233" t="s">
        <v>1890</v>
      </c>
      <c r="DY503" s="1233" t="s">
        <v>1890</v>
      </c>
    </row>
    <row r="504" spans="2:129" x14ac:dyDescent="0.25">
      <c r="B504" s="1668"/>
      <c r="C504" s="1505" t="s">
        <v>2020</v>
      </c>
      <c r="D504" s="1439" t="s">
        <v>1775</v>
      </c>
      <c r="E504" s="1267" t="s">
        <v>813</v>
      </c>
      <c r="F504" s="1438" t="s">
        <v>1890</v>
      </c>
      <c r="G504" s="1438" t="s">
        <v>1890</v>
      </c>
      <c r="H504" s="1439" t="s">
        <v>84</v>
      </c>
      <c r="I504" s="1476" t="s">
        <v>1890</v>
      </c>
      <c r="J504" s="1477" t="s">
        <v>1890</v>
      </c>
      <c r="K504" s="1477" t="s">
        <v>1890</v>
      </c>
      <c r="L504" s="1477" t="s">
        <v>1890</v>
      </c>
      <c r="M504" s="1477" t="s">
        <v>1890</v>
      </c>
      <c r="N504" s="1509" t="s">
        <v>1890</v>
      </c>
      <c r="O504" s="1509">
        <v>3.0605073978E-2</v>
      </c>
      <c r="P504" s="1509">
        <v>9.1815221934000005E-2</v>
      </c>
      <c r="Q504" s="1509">
        <v>0.15302536988999998</v>
      </c>
      <c r="R504" s="1509">
        <v>0.21423551784599998</v>
      </c>
      <c r="S504" s="1509">
        <v>0.27544566580199997</v>
      </c>
      <c r="T504" s="1509">
        <v>0.43338590170500002</v>
      </c>
      <c r="U504" s="1509">
        <v>0.42936322555500001</v>
      </c>
      <c r="V504" s="1509">
        <v>0.42534054940499999</v>
      </c>
      <c r="W504" s="1509">
        <v>0.42131787325499997</v>
      </c>
      <c r="X504" s="1509">
        <v>0.41729519710500002</v>
      </c>
      <c r="Y504" s="1509">
        <v>0.413272520955</v>
      </c>
      <c r="Z504" s="1509">
        <v>0.40924984480499998</v>
      </c>
      <c r="AA504" s="1509">
        <v>0.40522716865499991</v>
      </c>
      <c r="AB504" s="1509">
        <v>0.40120449250499995</v>
      </c>
      <c r="AC504" s="1509">
        <v>0.39718181635499999</v>
      </c>
      <c r="AD504" s="1509">
        <v>0.39315914020500004</v>
      </c>
      <c r="AE504" s="1509">
        <v>0.38913646405499996</v>
      </c>
      <c r="AF504" s="1509">
        <v>0.38511378790499995</v>
      </c>
      <c r="AG504" s="1509">
        <v>0.38109111175499999</v>
      </c>
      <c r="AH504" s="1509">
        <v>0.37706843560500003</v>
      </c>
      <c r="AI504" s="1509">
        <v>0.37304575945500001</v>
      </c>
      <c r="AJ504" s="1509">
        <v>0.369023083305</v>
      </c>
      <c r="AK504" s="1509">
        <v>0.36500040715499998</v>
      </c>
      <c r="AL504" s="1509">
        <v>0.36097773100500002</v>
      </c>
      <c r="AM504" s="1509">
        <v>0.35695505485500001</v>
      </c>
      <c r="AN504" s="1509">
        <v>0.35293237870499999</v>
      </c>
      <c r="AO504" s="1509">
        <v>0.34890970255499998</v>
      </c>
      <c r="AP504" s="1509">
        <v>0.34488702640500002</v>
      </c>
      <c r="AQ504" s="1509">
        <v>0.340864350255</v>
      </c>
      <c r="AR504" s="1509">
        <v>0.33684167410499999</v>
      </c>
      <c r="AS504" s="1509">
        <v>0.33281899795500003</v>
      </c>
      <c r="AT504" s="1509">
        <v>0.32879632180500001</v>
      </c>
      <c r="AU504" s="1509">
        <v>0.324773645655</v>
      </c>
      <c r="AV504" s="1509">
        <v>0.32075096950500004</v>
      </c>
      <c r="AW504" s="1509">
        <v>0.31672829335499997</v>
      </c>
      <c r="AX504" s="1509">
        <v>0.31270561720500001</v>
      </c>
      <c r="AY504" s="1509">
        <v>0.30868294105499999</v>
      </c>
      <c r="AZ504" s="1509">
        <v>0.30466026490499998</v>
      </c>
      <c r="BA504" s="1509">
        <v>0.30063758875500002</v>
      </c>
      <c r="BB504" s="1509">
        <v>0.29661491260499995</v>
      </c>
      <c r="BC504" s="1509">
        <v>0.29259223645499999</v>
      </c>
      <c r="BD504" s="1509">
        <v>0.28856956030499997</v>
      </c>
      <c r="BE504" s="1509">
        <v>0.28454688415499996</v>
      </c>
      <c r="BF504" s="1509">
        <v>0.280524208005</v>
      </c>
      <c r="BG504" s="1509">
        <v>0.27650153185499998</v>
      </c>
      <c r="BH504" s="1509">
        <v>0.27247885570499997</v>
      </c>
      <c r="BI504" s="1509">
        <v>0.26845617955500001</v>
      </c>
      <c r="BJ504" s="1509">
        <v>0.26443350340500005</v>
      </c>
      <c r="BK504" s="1509">
        <v>0.26041082725499998</v>
      </c>
      <c r="BL504" s="1509">
        <v>0.25638815110500002</v>
      </c>
      <c r="BM504" s="1509">
        <v>0.252365474955</v>
      </c>
      <c r="BN504" s="1509">
        <v>0.24834279880499999</v>
      </c>
      <c r="BO504" s="1509">
        <v>0.24432012265500003</v>
      </c>
      <c r="BP504" s="1509">
        <v>0.24029744650500001</v>
      </c>
      <c r="BQ504" s="1509">
        <v>0.23627477035500002</v>
      </c>
      <c r="BR504" s="1509">
        <v>0.23225209420499998</v>
      </c>
      <c r="BS504" s="1509">
        <v>0.22822941805500002</v>
      </c>
      <c r="BT504" s="1509">
        <v>0.22420674190500001</v>
      </c>
      <c r="BU504" s="1509">
        <v>0.22018406575499999</v>
      </c>
      <c r="BV504" s="1509">
        <v>0.216161389605</v>
      </c>
      <c r="BW504" s="1509">
        <v>0.21213871345499999</v>
      </c>
      <c r="BX504" s="1509">
        <v>0.208116037305</v>
      </c>
      <c r="BY504" s="1509">
        <v>0.20409336115499999</v>
      </c>
      <c r="BZ504" s="1509">
        <v>0.20007068500499997</v>
      </c>
      <c r="CA504" s="1509">
        <v>0.30256115485499996</v>
      </c>
      <c r="CB504" s="1509">
        <v>0.405051624705</v>
      </c>
      <c r="CC504" s="1509">
        <v>0.40102894855499999</v>
      </c>
      <c r="CD504" s="1509">
        <v>0.39700627240499997</v>
      </c>
      <c r="CE504" s="1509">
        <v>0.39298359625499996</v>
      </c>
      <c r="CF504" s="1509">
        <v>0.38896092010500005</v>
      </c>
      <c r="CG504" s="1509">
        <v>0.38493824395500004</v>
      </c>
      <c r="CH504" s="1509">
        <v>0.38091556780500002</v>
      </c>
      <c r="CI504" s="1509">
        <v>0.37689289165499995</v>
      </c>
      <c r="CJ504" s="1509">
        <v>0.37287021550499999</v>
      </c>
      <c r="CK504" s="1509">
        <v>0.36884753935500003</v>
      </c>
      <c r="CL504" s="1509">
        <v>0.36482486320500007</v>
      </c>
      <c r="CM504" s="1509">
        <v>0.360802187055</v>
      </c>
      <c r="CN504" s="1509">
        <v>0.35677951090499999</v>
      </c>
      <c r="CO504" s="1509">
        <v>0.35275683475499997</v>
      </c>
      <c r="CP504" s="1510">
        <v>0.34873415860500001</v>
      </c>
      <c r="CQ504" s="1508" t="s">
        <v>1890</v>
      </c>
      <c r="CR504" s="1508" t="s">
        <v>1890</v>
      </c>
      <c r="CS504" s="1508" t="s">
        <v>1890</v>
      </c>
      <c r="CT504" s="1508" t="s">
        <v>1890</v>
      </c>
      <c r="CU504" s="1508" t="s">
        <v>1890</v>
      </c>
      <c r="CV504" s="1508" t="s">
        <v>1890</v>
      </c>
      <c r="CW504" s="1508" t="s">
        <v>1890</v>
      </c>
      <c r="CX504" s="1508" t="s">
        <v>1890</v>
      </c>
      <c r="CY504" s="1508" t="s">
        <v>1890</v>
      </c>
      <c r="CZ504" s="1508" t="s">
        <v>1890</v>
      </c>
      <c r="DA504" s="1508" t="s">
        <v>1890</v>
      </c>
      <c r="DB504" s="1508" t="s">
        <v>1890</v>
      </c>
      <c r="DC504" s="1508" t="s">
        <v>1890</v>
      </c>
      <c r="DD504" s="1508" t="s">
        <v>1890</v>
      </c>
      <c r="DE504" s="1508" t="s">
        <v>1890</v>
      </c>
      <c r="DF504" s="1508" t="s">
        <v>1890</v>
      </c>
      <c r="DG504" s="1508" t="s">
        <v>1890</v>
      </c>
      <c r="DH504" s="1508" t="s">
        <v>1890</v>
      </c>
      <c r="DI504" s="1508" t="s">
        <v>1890</v>
      </c>
      <c r="DJ504" s="1508" t="s">
        <v>1890</v>
      </c>
      <c r="DK504" s="1508" t="s">
        <v>1890</v>
      </c>
      <c r="DL504" s="1508" t="s">
        <v>1890</v>
      </c>
      <c r="DM504" s="1508" t="s">
        <v>1890</v>
      </c>
      <c r="DN504" s="1508" t="s">
        <v>1890</v>
      </c>
      <c r="DO504" s="1508" t="s">
        <v>1890</v>
      </c>
      <c r="DP504" s="1508" t="s">
        <v>1890</v>
      </c>
      <c r="DQ504" s="1508" t="s">
        <v>1890</v>
      </c>
      <c r="DR504" s="1508" t="s">
        <v>1890</v>
      </c>
      <c r="DS504" s="1508" t="s">
        <v>1890</v>
      </c>
      <c r="DT504" s="1233" t="s">
        <v>1890</v>
      </c>
      <c r="DU504" s="1233" t="s">
        <v>1890</v>
      </c>
      <c r="DV504" s="1233" t="s">
        <v>1890</v>
      </c>
      <c r="DW504" s="1233" t="s">
        <v>1890</v>
      </c>
      <c r="DX504" s="1233" t="s">
        <v>1890</v>
      </c>
      <c r="DY504" s="1233" t="s">
        <v>1890</v>
      </c>
    </row>
    <row r="505" spans="2:129" x14ac:dyDescent="0.25">
      <c r="B505" s="1668"/>
      <c r="C505" s="1505" t="s">
        <v>2020</v>
      </c>
      <c r="D505" s="1439" t="s">
        <v>1775</v>
      </c>
      <c r="E505" s="1267" t="s">
        <v>831</v>
      </c>
      <c r="F505" s="1438" t="s">
        <v>1890</v>
      </c>
      <c r="G505" s="1438" t="s">
        <v>1890</v>
      </c>
      <c r="H505" s="1439" t="s">
        <v>84</v>
      </c>
      <c r="I505" s="1476" t="s">
        <v>1890</v>
      </c>
      <c r="J505" s="1477" t="s">
        <v>1890</v>
      </c>
      <c r="K505" s="1477" t="s">
        <v>1890</v>
      </c>
      <c r="L505" s="1477" t="s">
        <v>1890</v>
      </c>
      <c r="M505" s="1477" t="s">
        <v>1890</v>
      </c>
      <c r="N505" s="1509" t="s">
        <v>1890</v>
      </c>
      <c r="O505" s="1509">
        <v>3.5000000000000003E-2</v>
      </c>
      <c r="P505" s="1509">
        <v>3.5000000000000003E-2</v>
      </c>
      <c r="Q505" s="1509">
        <v>3.5000000000000003E-2</v>
      </c>
      <c r="R505" s="1509">
        <v>3.5000000000000003E-2</v>
      </c>
      <c r="S505" s="1509">
        <v>3.5000000000000003E-2</v>
      </c>
      <c r="T505" s="1509">
        <v>3.5000000000000003E-2</v>
      </c>
      <c r="U505" s="1509">
        <v>3.5000000000000003E-2</v>
      </c>
      <c r="V505" s="1509">
        <v>3.5000000000000003E-2</v>
      </c>
      <c r="W505" s="1509">
        <v>3.5000000000000003E-2</v>
      </c>
      <c r="X505" s="1509">
        <v>3.5000000000000003E-2</v>
      </c>
      <c r="Y505" s="1509">
        <v>3.5000000000000003E-2</v>
      </c>
      <c r="Z505" s="1509">
        <v>3.5000000000000003E-2</v>
      </c>
      <c r="AA505" s="1509">
        <v>3.5000000000000003E-2</v>
      </c>
      <c r="AB505" s="1509">
        <v>3.5000000000000003E-2</v>
      </c>
      <c r="AC505" s="1509">
        <v>3.5000000000000003E-2</v>
      </c>
      <c r="AD505" s="1509">
        <v>3.5000000000000003E-2</v>
      </c>
      <c r="AE505" s="1509">
        <v>3.5000000000000003E-2</v>
      </c>
      <c r="AF505" s="1509">
        <v>3.5000000000000003E-2</v>
      </c>
      <c r="AG505" s="1509">
        <v>3.5000000000000003E-2</v>
      </c>
      <c r="AH505" s="1509">
        <v>3.5000000000000003E-2</v>
      </c>
      <c r="AI505" s="1509">
        <v>3.5000000000000003E-2</v>
      </c>
      <c r="AJ505" s="1509">
        <v>3.5000000000000003E-2</v>
      </c>
      <c r="AK505" s="1509">
        <v>3.5000000000000003E-2</v>
      </c>
      <c r="AL505" s="1509">
        <v>3.5000000000000003E-2</v>
      </c>
      <c r="AM505" s="1509">
        <v>3.5000000000000003E-2</v>
      </c>
      <c r="AN505" s="1509">
        <v>3.5000000000000003E-2</v>
      </c>
      <c r="AO505" s="1509">
        <v>3.5000000000000003E-2</v>
      </c>
      <c r="AP505" s="1509">
        <v>3.5000000000000003E-2</v>
      </c>
      <c r="AQ505" s="1509">
        <v>3.5000000000000003E-2</v>
      </c>
      <c r="AR505" s="1509">
        <v>3.5000000000000003E-2</v>
      </c>
      <c r="AS505" s="1509">
        <v>0.03</v>
      </c>
      <c r="AT505" s="1509">
        <v>0.03</v>
      </c>
      <c r="AU505" s="1509">
        <v>0.03</v>
      </c>
      <c r="AV505" s="1509">
        <v>0.03</v>
      </c>
      <c r="AW505" s="1509">
        <v>0.03</v>
      </c>
      <c r="AX505" s="1509">
        <v>0.03</v>
      </c>
      <c r="AY505" s="1509">
        <v>0.03</v>
      </c>
      <c r="AZ505" s="1509">
        <v>0.03</v>
      </c>
      <c r="BA505" s="1509">
        <v>0.03</v>
      </c>
      <c r="BB505" s="1509">
        <v>0.03</v>
      </c>
      <c r="BC505" s="1509">
        <v>0.03</v>
      </c>
      <c r="BD505" s="1509">
        <v>0.03</v>
      </c>
      <c r="BE505" s="1509">
        <v>0.03</v>
      </c>
      <c r="BF505" s="1509">
        <v>0.03</v>
      </c>
      <c r="BG505" s="1509">
        <v>0.03</v>
      </c>
      <c r="BH505" s="1509">
        <v>0.03</v>
      </c>
      <c r="BI505" s="1509">
        <v>0.03</v>
      </c>
      <c r="BJ505" s="1509">
        <v>0.03</v>
      </c>
      <c r="BK505" s="1509">
        <v>0.03</v>
      </c>
      <c r="BL505" s="1509">
        <v>0.03</v>
      </c>
      <c r="BM505" s="1509">
        <v>0.03</v>
      </c>
      <c r="BN505" s="1509">
        <v>0.03</v>
      </c>
      <c r="BO505" s="1509">
        <v>0.03</v>
      </c>
      <c r="BP505" s="1509">
        <v>0.03</v>
      </c>
      <c r="BQ505" s="1509">
        <v>0.03</v>
      </c>
      <c r="BR505" s="1509">
        <v>0.03</v>
      </c>
      <c r="BS505" s="1509">
        <v>0.03</v>
      </c>
      <c r="BT505" s="1509">
        <v>0.03</v>
      </c>
      <c r="BU505" s="1509">
        <v>0.03</v>
      </c>
      <c r="BV505" s="1509">
        <v>0.03</v>
      </c>
      <c r="BW505" s="1509">
        <v>0.03</v>
      </c>
      <c r="BX505" s="1509">
        <v>0.03</v>
      </c>
      <c r="BY505" s="1509">
        <v>0.03</v>
      </c>
      <c r="BZ505" s="1509">
        <v>0.03</v>
      </c>
      <c r="CA505" s="1509">
        <v>0.03</v>
      </c>
      <c r="CB505" s="1509">
        <v>0.03</v>
      </c>
      <c r="CC505" s="1509">
        <v>0.03</v>
      </c>
      <c r="CD505" s="1509">
        <v>0.03</v>
      </c>
      <c r="CE505" s="1509">
        <v>0.03</v>
      </c>
      <c r="CF505" s="1509">
        <v>0.03</v>
      </c>
      <c r="CG505" s="1509">
        <v>0.03</v>
      </c>
      <c r="CH505" s="1509">
        <v>0.03</v>
      </c>
      <c r="CI505" s="1509">
        <v>0.03</v>
      </c>
      <c r="CJ505" s="1509">
        <v>0.03</v>
      </c>
      <c r="CK505" s="1509">
        <v>0.03</v>
      </c>
      <c r="CL505" s="1509">
        <v>2.5000000000000001E-2</v>
      </c>
      <c r="CM505" s="1509">
        <v>2.5000000000000001E-2</v>
      </c>
      <c r="CN505" s="1509">
        <v>2.5000000000000001E-2</v>
      </c>
      <c r="CO505" s="1509">
        <v>2.5000000000000001E-2</v>
      </c>
      <c r="CP505" s="1510">
        <v>2.5000000000000001E-2</v>
      </c>
      <c r="CQ505" s="1508" t="s">
        <v>1890</v>
      </c>
      <c r="CR505" s="1508" t="s">
        <v>1890</v>
      </c>
      <c r="CS505" s="1508" t="s">
        <v>1890</v>
      </c>
      <c r="CT505" s="1508" t="s">
        <v>1890</v>
      </c>
      <c r="CU505" s="1508" t="s">
        <v>1890</v>
      </c>
      <c r="CV505" s="1508" t="s">
        <v>1890</v>
      </c>
      <c r="CW505" s="1508" t="s">
        <v>1890</v>
      </c>
      <c r="CX505" s="1508" t="s">
        <v>1890</v>
      </c>
      <c r="CY505" s="1508" t="s">
        <v>1890</v>
      </c>
      <c r="CZ505" s="1508" t="s">
        <v>1890</v>
      </c>
      <c r="DA505" s="1508" t="s">
        <v>1890</v>
      </c>
      <c r="DB505" s="1508" t="s">
        <v>1890</v>
      </c>
      <c r="DC505" s="1508" t="s">
        <v>1890</v>
      </c>
      <c r="DD505" s="1508" t="s">
        <v>1890</v>
      </c>
      <c r="DE505" s="1508" t="s">
        <v>1890</v>
      </c>
      <c r="DF505" s="1508" t="s">
        <v>1890</v>
      </c>
      <c r="DG505" s="1508" t="s">
        <v>1890</v>
      </c>
      <c r="DH505" s="1508" t="s">
        <v>1890</v>
      </c>
      <c r="DI505" s="1508" t="s">
        <v>1890</v>
      </c>
      <c r="DJ505" s="1508" t="s">
        <v>1890</v>
      </c>
      <c r="DK505" s="1508" t="s">
        <v>1890</v>
      </c>
      <c r="DL505" s="1508" t="s">
        <v>1890</v>
      </c>
      <c r="DM505" s="1508" t="s">
        <v>1890</v>
      </c>
      <c r="DN505" s="1508" t="s">
        <v>1890</v>
      </c>
      <c r="DO505" s="1508" t="s">
        <v>1890</v>
      </c>
      <c r="DP505" s="1508" t="s">
        <v>1890</v>
      </c>
      <c r="DQ505" s="1508" t="s">
        <v>1890</v>
      </c>
      <c r="DR505" s="1508" t="s">
        <v>1890</v>
      </c>
      <c r="DS505" s="1508" t="s">
        <v>1890</v>
      </c>
      <c r="DT505" s="1233" t="s">
        <v>1890</v>
      </c>
      <c r="DU505" s="1233" t="s">
        <v>1890</v>
      </c>
      <c r="DV505" s="1233" t="s">
        <v>1890</v>
      </c>
      <c r="DW505" s="1233" t="s">
        <v>1890</v>
      </c>
      <c r="DX505" s="1233" t="s">
        <v>1890</v>
      </c>
      <c r="DY505" s="1233" t="s">
        <v>1890</v>
      </c>
    </row>
    <row r="506" spans="2:129" x14ac:dyDescent="0.25">
      <c r="B506" s="1668"/>
      <c r="C506" s="1505" t="s">
        <v>2020</v>
      </c>
      <c r="D506" s="1439" t="s">
        <v>1775</v>
      </c>
      <c r="E506" s="1267" t="s">
        <v>814</v>
      </c>
      <c r="F506" s="1438" t="s">
        <v>1890</v>
      </c>
      <c r="G506" s="1438" t="s">
        <v>1890</v>
      </c>
      <c r="H506" s="1439" t="s">
        <v>84</v>
      </c>
      <c r="I506" s="1476" t="s">
        <v>1890</v>
      </c>
      <c r="J506" s="1477" t="s">
        <v>1890</v>
      </c>
      <c r="K506" s="1477" t="s">
        <v>1890</v>
      </c>
      <c r="L506" s="1477" t="s">
        <v>1890</v>
      </c>
      <c r="M506" s="1477" t="s">
        <v>1890</v>
      </c>
      <c r="N506" s="1509" t="s">
        <v>1890</v>
      </c>
      <c r="O506" s="1509">
        <v>0.96618357487922713</v>
      </c>
      <c r="P506" s="1509">
        <v>0.93351070036640305</v>
      </c>
      <c r="Q506" s="1509">
        <v>0.90194270566802237</v>
      </c>
      <c r="R506" s="1509">
        <v>0.87144222769857238</v>
      </c>
      <c r="S506" s="1509">
        <v>0.84197316685852408</v>
      </c>
      <c r="T506" s="1509">
        <v>0.81350064430775282</v>
      </c>
      <c r="U506" s="1509">
        <v>0.78599096068381924</v>
      </c>
      <c r="V506" s="1509">
        <v>0.75941155621625056</v>
      </c>
      <c r="W506" s="1509">
        <v>0.73373097218961414</v>
      </c>
      <c r="X506" s="1509">
        <v>0.70891881370977217</v>
      </c>
      <c r="Y506" s="1509">
        <v>0.68494571372924851</v>
      </c>
      <c r="Z506" s="1509">
        <v>0.66178329828912907</v>
      </c>
      <c r="AA506" s="1509">
        <v>0.63940415293635666</v>
      </c>
      <c r="AB506" s="1509">
        <v>0.61778179027667313</v>
      </c>
      <c r="AC506" s="1509">
        <v>0.59689061862480497</v>
      </c>
      <c r="AD506" s="1509">
        <v>0.57670591171478747</v>
      </c>
      <c r="AE506" s="1509">
        <v>0.55720377943457733</v>
      </c>
      <c r="AF506" s="1509">
        <v>0.53836113955031628</v>
      </c>
      <c r="AG506" s="1509">
        <v>0.520155690386779</v>
      </c>
      <c r="AH506" s="1509">
        <v>0.50256588443167061</v>
      </c>
      <c r="AI506" s="1509">
        <v>0.48557090283253201</v>
      </c>
      <c r="AJ506" s="1509">
        <v>0.46915063075606961</v>
      </c>
      <c r="AK506" s="1509">
        <v>0.45328563358074364</v>
      </c>
      <c r="AL506" s="1509">
        <v>0.43795713389443836</v>
      </c>
      <c r="AM506" s="1509">
        <v>0.42314698926998878</v>
      </c>
      <c r="AN506" s="1509">
        <v>0.40883767079225974</v>
      </c>
      <c r="AO506" s="1509">
        <v>0.39501224231136212</v>
      </c>
      <c r="AP506" s="1509">
        <v>0.38165434039745133</v>
      </c>
      <c r="AQ506" s="1509">
        <v>0.36874815497338298</v>
      </c>
      <c r="AR506" s="1509">
        <v>0.35627841060230242</v>
      </c>
      <c r="AS506" s="1509">
        <v>0.3459013695167984</v>
      </c>
      <c r="AT506" s="1509">
        <v>0.33582657234640623</v>
      </c>
      <c r="AU506" s="1509">
        <v>0.32604521587029728</v>
      </c>
      <c r="AV506" s="1509">
        <v>0.31654875327213333</v>
      </c>
      <c r="AW506" s="1509">
        <v>0.30732888667197411</v>
      </c>
      <c r="AX506" s="1509">
        <v>0.29837755987570302</v>
      </c>
      <c r="AY506" s="1509">
        <v>0.28968695133563405</v>
      </c>
      <c r="AZ506" s="1509">
        <v>0.28124946731614947</v>
      </c>
      <c r="BA506" s="1509">
        <v>0.27305773525839755</v>
      </c>
      <c r="BB506" s="1509">
        <v>0.26510459733825009</v>
      </c>
      <c r="BC506" s="1509">
        <v>0.25738310421189325</v>
      </c>
      <c r="BD506" s="1509">
        <v>0.24988650894358566</v>
      </c>
      <c r="BE506" s="1509">
        <v>0.24260826111027742</v>
      </c>
      <c r="BF506" s="1509">
        <v>0.23554200107793916</v>
      </c>
      <c r="BG506" s="1509">
        <v>0.22868155444460117</v>
      </c>
      <c r="BH506" s="1509">
        <v>0.22202092664524387</v>
      </c>
      <c r="BI506" s="1509">
        <v>0.215554297713829</v>
      </c>
      <c r="BJ506" s="1509">
        <v>0.20927601719789227</v>
      </c>
      <c r="BK506" s="1509">
        <v>0.20318059922125464</v>
      </c>
      <c r="BL506" s="1509">
        <v>0.19726271769053846</v>
      </c>
      <c r="BM506" s="1509">
        <v>0.19151720164129948</v>
      </c>
      <c r="BN506" s="1509">
        <v>0.18593903071970824</v>
      </c>
      <c r="BO506" s="1509">
        <v>0.18052333079583327</v>
      </c>
      <c r="BP506" s="1509">
        <v>0.17526536970469248</v>
      </c>
      <c r="BQ506" s="1509">
        <v>0.17016055311135189</v>
      </c>
      <c r="BR506" s="1509">
        <v>0.16520442049645817</v>
      </c>
      <c r="BS506" s="1509">
        <v>0.16039264125869726</v>
      </c>
      <c r="BT506" s="1509">
        <v>0.15572101093077401</v>
      </c>
      <c r="BU506" s="1509">
        <v>0.15118544750560586</v>
      </c>
      <c r="BV506" s="1509">
        <v>0.14678198786952024</v>
      </c>
      <c r="BW506" s="1509">
        <v>0.14250678433934003</v>
      </c>
      <c r="BX506" s="1509">
        <v>0.13835610130033013</v>
      </c>
      <c r="BY506" s="1509">
        <v>0.13432631194206807</v>
      </c>
      <c r="BZ506" s="1509">
        <v>0.13041389508938647</v>
      </c>
      <c r="CA506" s="1509">
        <v>0.12661543212561796</v>
      </c>
      <c r="CB506" s="1509">
        <v>0.12292760400545433</v>
      </c>
      <c r="CC506" s="1509">
        <v>0.11934718835481004</v>
      </c>
      <c r="CD506" s="1509">
        <v>0.11587105665515537</v>
      </c>
      <c r="CE506" s="1509">
        <v>0.11249617150985959</v>
      </c>
      <c r="CF506" s="1509">
        <v>0.10921958399015494</v>
      </c>
      <c r="CG506" s="1509">
        <v>0.10603843105840287</v>
      </c>
      <c r="CH506" s="1509">
        <v>0.10294993306641054</v>
      </c>
      <c r="CI506" s="1509">
        <v>9.9951391326612168E-2</v>
      </c>
      <c r="CJ506" s="1509">
        <v>9.7040185753992411E-2</v>
      </c>
      <c r="CK506" s="1509">
        <v>9.4213772576691654E-2</v>
      </c>
      <c r="CL506" s="1509">
        <v>9.1915875684577236E-2</v>
      </c>
      <c r="CM506" s="1509">
        <v>8.9674025058124135E-2</v>
      </c>
      <c r="CN506" s="1509">
        <v>8.7486853715243049E-2</v>
      </c>
      <c r="CO506" s="1509">
        <v>8.5353028014871282E-2</v>
      </c>
      <c r="CP506" s="1510">
        <v>8.3271246843776875E-2</v>
      </c>
      <c r="CQ506" s="1508" t="s">
        <v>1890</v>
      </c>
      <c r="CR506" s="1508" t="s">
        <v>1890</v>
      </c>
      <c r="CS506" s="1508" t="s">
        <v>1890</v>
      </c>
      <c r="CT506" s="1508" t="s">
        <v>1890</v>
      </c>
      <c r="CU506" s="1508" t="s">
        <v>1890</v>
      </c>
      <c r="CV506" s="1508" t="s">
        <v>1890</v>
      </c>
      <c r="CW506" s="1508" t="s">
        <v>1890</v>
      </c>
      <c r="CX506" s="1508" t="s">
        <v>1890</v>
      </c>
      <c r="CY506" s="1508" t="s">
        <v>1890</v>
      </c>
      <c r="CZ506" s="1508" t="s">
        <v>1890</v>
      </c>
      <c r="DA506" s="1508" t="s">
        <v>1890</v>
      </c>
      <c r="DB506" s="1508" t="s">
        <v>1890</v>
      </c>
      <c r="DC506" s="1508" t="s">
        <v>1890</v>
      </c>
      <c r="DD506" s="1508" t="s">
        <v>1890</v>
      </c>
      <c r="DE506" s="1508" t="s">
        <v>1890</v>
      </c>
      <c r="DF506" s="1508" t="s">
        <v>1890</v>
      </c>
      <c r="DG506" s="1508" t="s">
        <v>1890</v>
      </c>
      <c r="DH506" s="1508" t="s">
        <v>1890</v>
      </c>
      <c r="DI506" s="1508" t="s">
        <v>1890</v>
      </c>
      <c r="DJ506" s="1508" t="s">
        <v>1890</v>
      </c>
      <c r="DK506" s="1508" t="s">
        <v>1890</v>
      </c>
      <c r="DL506" s="1508" t="s">
        <v>1890</v>
      </c>
      <c r="DM506" s="1508" t="s">
        <v>1890</v>
      </c>
      <c r="DN506" s="1508" t="s">
        <v>1890</v>
      </c>
      <c r="DO506" s="1508" t="s">
        <v>1890</v>
      </c>
      <c r="DP506" s="1508" t="s">
        <v>1890</v>
      </c>
      <c r="DQ506" s="1508" t="s">
        <v>1890</v>
      </c>
      <c r="DR506" s="1508" t="s">
        <v>1890</v>
      </c>
      <c r="DS506" s="1508" t="s">
        <v>1890</v>
      </c>
      <c r="DT506" s="1233" t="s">
        <v>1890</v>
      </c>
      <c r="DU506" s="1233" t="s">
        <v>1890</v>
      </c>
      <c r="DV506" s="1233" t="s">
        <v>1890</v>
      </c>
      <c r="DW506" s="1233" t="s">
        <v>1890</v>
      </c>
      <c r="DX506" s="1233" t="s">
        <v>1890</v>
      </c>
      <c r="DY506" s="1233" t="s">
        <v>1890</v>
      </c>
    </row>
    <row r="507" spans="2:129" x14ac:dyDescent="0.25">
      <c r="B507" s="1668"/>
      <c r="C507" s="1505" t="s">
        <v>2020</v>
      </c>
      <c r="D507" s="1439" t="s">
        <v>1775</v>
      </c>
      <c r="E507" s="1267" t="s">
        <v>815</v>
      </c>
      <c r="F507" s="1438" t="s">
        <v>816</v>
      </c>
      <c r="G507" s="1438" t="s">
        <v>1890</v>
      </c>
      <c r="H507" s="1439" t="s">
        <v>817</v>
      </c>
      <c r="I507" s="1476" t="s">
        <v>1890</v>
      </c>
      <c r="J507" s="1477" t="s">
        <v>1890</v>
      </c>
      <c r="K507" s="1477" t="s">
        <v>1890</v>
      </c>
      <c r="L507" s="1477" t="s">
        <v>1890</v>
      </c>
      <c r="M507" s="1477" t="s">
        <v>1890</v>
      </c>
      <c r="N507" s="1509" t="s">
        <v>1890</v>
      </c>
      <c r="O507" s="1509">
        <v>0.30369000000000002</v>
      </c>
      <c r="P507" s="1509">
        <v>0.30369000000000002</v>
      </c>
      <c r="Q507" s="1509">
        <v>0.30369000000000002</v>
      </c>
      <c r="R507" s="1509">
        <v>0.30369000000000002</v>
      </c>
      <c r="S507" s="1509">
        <v>0.30369000000000002</v>
      </c>
      <c r="T507" s="1509" t="s">
        <v>1890</v>
      </c>
      <c r="U507" s="1509" t="s">
        <v>1890</v>
      </c>
      <c r="V507" s="1509" t="s">
        <v>1890</v>
      </c>
      <c r="W507" s="1509" t="s">
        <v>1890</v>
      </c>
      <c r="X507" s="1509" t="s">
        <v>1890</v>
      </c>
      <c r="Y507" s="1509" t="s">
        <v>1890</v>
      </c>
      <c r="Z507" s="1509" t="s">
        <v>1890</v>
      </c>
      <c r="AA507" s="1509" t="s">
        <v>1890</v>
      </c>
      <c r="AB507" s="1509" t="s">
        <v>1890</v>
      </c>
      <c r="AC507" s="1509" t="s">
        <v>1890</v>
      </c>
      <c r="AD507" s="1509" t="s">
        <v>1890</v>
      </c>
      <c r="AE507" s="1509" t="s">
        <v>1890</v>
      </c>
      <c r="AF507" s="1509" t="s">
        <v>1890</v>
      </c>
      <c r="AG507" s="1509" t="s">
        <v>1890</v>
      </c>
      <c r="AH507" s="1509" t="s">
        <v>1890</v>
      </c>
      <c r="AI507" s="1509" t="s">
        <v>1890</v>
      </c>
      <c r="AJ507" s="1509" t="s">
        <v>1890</v>
      </c>
      <c r="AK507" s="1509" t="s">
        <v>1890</v>
      </c>
      <c r="AL507" s="1509" t="s">
        <v>1890</v>
      </c>
      <c r="AM507" s="1509" t="s">
        <v>1890</v>
      </c>
      <c r="AN507" s="1509" t="s">
        <v>1890</v>
      </c>
      <c r="AO507" s="1509" t="s">
        <v>1890</v>
      </c>
      <c r="AP507" s="1509" t="s">
        <v>1890</v>
      </c>
      <c r="AQ507" s="1509" t="s">
        <v>1890</v>
      </c>
      <c r="AR507" s="1509" t="s">
        <v>1890</v>
      </c>
      <c r="AS507" s="1509" t="s">
        <v>1890</v>
      </c>
      <c r="AT507" s="1509" t="s">
        <v>1890</v>
      </c>
      <c r="AU507" s="1509" t="s">
        <v>1890</v>
      </c>
      <c r="AV507" s="1509" t="s">
        <v>1890</v>
      </c>
      <c r="AW507" s="1509" t="s">
        <v>1890</v>
      </c>
      <c r="AX507" s="1509" t="s">
        <v>1890</v>
      </c>
      <c r="AY507" s="1509" t="s">
        <v>1890</v>
      </c>
      <c r="AZ507" s="1509" t="s">
        <v>1890</v>
      </c>
      <c r="BA507" s="1509" t="s">
        <v>1890</v>
      </c>
      <c r="BB507" s="1509" t="s">
        <v>1890</v>
      </c>
      <c r="BC507" s="1509" t="s">
        <v>1890</v>
      </c>
      <c r="BD507" s="1509" t="s">
        <v>1890</v>
      </c>
      <c r="BE507" s="1509" t="s">
        <v>1890</v>
      </c>
      <c r="BF507" s="1509" t="s">
        <v>1890</v>
      </c>
      <c r="BG507" s="1509" t="s">
        <v>1890</v>
      </c>
      <c r="BH507" s="1509" t="s">
        <v>1890</v>
      </c>
      <c r="BI507" s="1509" t="s">
        <v>1890</v>
      </c>
      <c r="BJ507" s="1509" t="s">
        <v>1890</v>
      </c>
      <c r="BK507" s="1509" t="s">
        <v>1890</v>
      </c>
      <c r="BL507" s="1509" t="s">
        <v>1890</v>
      </c>
      <c r="BM507" s="1509" t="s">
        <v>1890</v>
      </c>
      <c r="BN507" s="1509" t="s">
        <v>1890</v>
      </c>
      <c r="BO507" s="1509" t="s">
        <v>1890</v>
      </c>
      <c r="BP507" s="1509" t="s">
        <v>1890</v>
      </c>
      <c r="BQ507" s="1509" t="s">
        <v>1890</v>
      </c>
      <c r="BR507" s="1509" t="s">
        <v>1890</v>
      </c>
      <c r="BS507" s="1509" t="s">
        <v>1890</v>
      </c>
      <c r="BT507" s="1509" t="s">
        <v>1890</v>
      </c>
      <c r="BU507" s="1509" t="s">
        <v>1890</v>
      </c>
      <c r="BV507" s="1509" t="s">
        <v>1890</v>
      </c>
      <c r="BW507" s="1509" t="s">
        <v>1890</v>
      </c>
      <c r="BX507" s="1509" t="s">
        <v>1890</v>
      </c>
      <c r="BY507" s="1509" t="s">
        <v>1890</v>
      </c>
      <c r="BZ507" s="1509" t="s">
        <v>1890</v>
      </c>
      <c r="CA507" s="1509" t="s">
        <v>1890</v>
      </c>
      <c r="CB507" s="1509" t="s">
        <v>1890</v>
      </c>
      <c r="CC507" s="1509" t="s">
        <v>1890</v>
      </c>
      <c r="CD507" s="1509" t="s">
        <v>1890</v>
      </c>
      <c r="CE507" s="1509" t="s">
        <v>1890</v>
      </c>
      <c r="CF507" s="1509" t="s">
        <v>1890</v>
      </c>
      <c r="CG507" s="1509" t="s">
        <v>1890</v>
      </c>
      <c r="CH507" s="1509" t="s">
        <v>1890</v>
      </c>
      <c r="CI507" s="1509" t="s">
        <v>1890</v>
      </c>
      <c r="CJ507" s="1509" t="s">
        <v>1890</v>
      </c>
      <c r="CK507" s="1509" t="s">
        <v>1890</v>
      </c>
      <c r="CL507" s="1509" t="s">
        <v>1890</v>
      </c>
      <c r="CM507" s="1509" t="s">
        <v>1890</v>
      </c>
      <c r="CN507" s="1509" t="s">
        <v>1890</v>
      </c>
      <c r="CO507" s="1509" t="s">
        <v>1890</v>
      </c>
      <c r="CP507" s="1510" t="s">
        <v>1890</v>
      </c>
      <c r="CQ507" s="1508" t="s">
        <v>1890</v>
      </c>
      <c r="CR507" s="1508" t="s">
        <v>1890</v>
      </c>
      <c r="CS507" s="1508" t="s">
        <v>1890</v>
      </c>
      <c r="CT507" s="1508" t="s">
        <v>1890</v>
      </c>
      <c r="CU507" s="1508" t="s">
        <v>1890</v>
      </c>
      <c r="CV507" s="1508" t="s">
        <v>1890</v>
      </c>
      <c r="CW507" s="1508" t="s">
        <v>1890</v>
      </c>
      <c r="CX507" s="1508" t="s">
        <v>1890</v>
      </c>
      <c r="CY507" s="1508" t="s">
        <v>1890</v>
      </c>
      <c r="CZ507" s="1508" t="s">
        <v>1890</v>
      </c>
      <c r="DA507" s="1508" t="s">
        <v>1890</v>
      </c>
      <c r="DB507" s="1508" t="s">
        <v>1890</v>
      </c>
      <c r="DC507" s="1508" t="s">
        <v>1890</v>
      </c>
      <c r="DD507" s="1508" t="s">
        <v>1890</v>
      </c>
      <c r="DE507" s="1508" t="s">
        <v>1890</v>
      </c>
      <c r="DF507" s="1508" t="s">
        <v>1890</v>
      </c>
      <c r="DG507" s="1508" t="s">
        <v>1890</v>
      </c>
      <c r="DH507" s="1508" t="s">
        <v>1890</v>
      </c>
      <c r="DI507" s="1508" t="s">
        <v>1890</v>
      </c>
      <c r="DJ507" s="1508" t="s">
        <v>1890</v>
      </c>
      <c r="DK507" s="1508" t="s">
        <v>1890</v>
      </c>
      <c r="DL507" s="1508" t="s">
        <v>1890</v>
      </c>
      <c r="DM507" s="1508" t="s">
        <v>1890</v>
      </c>
      <c r="DN507" s="1508" t="s">
        <v>1890</v>
      </c>
      <c r="DO507" s="1508" t="s">
        <v>1890</v>
      </c>
      <c r="DP507" s="1508" t="s">
        <v>1890</v>
      </c>
      <c r="DQ507" s="1508" t="s">
        <v>1890</v>
      </c>
      <c r="DR507" s="1508" t="s">
        <v>1890</v>
      </c>
      <c r="DS507" s="1508" t="s">
        <v>1890</v>
      </c>
      <c r="DT507" s="1233" t="s">
        <v>1890</v>
      </c>
      <c r="DU507" s="1233" t="s">
        <v>1890</v>
      </c>
      <c r="DV507" s="1233" t="s">
        <v>1890</v>
      </c>
      <c r="DW507" s="1233" t="s">
        <v>1890</v>
      </c>
      <c r="DX507" s="1233" t="s">
        <v>1890</v>
      </c>
      <c r="DY507" s="1233" t="s">
        <v>1890</v>
      </c>
    </row>
    <row r="508" spans="2:129" x14ac:dyDescent="0.25">
      <c r="B508" s="1668"/>
      <c r="C508" s="1505" t="s">
        <v>2020</v>
      </c>
      <c r="D508" s="1439" t="s">
        <v>1775</v>
      </c>
      <c r="E508" s="1267" t="s">
        <v>815</v>
      </c>
      <c r="F508" s="1438" t="s">
        <v>818</v>
      </c>
      <c r="G508" s="1438" t="s">
        <v>1890</v>
      </c>
      <c r="H508" s="1439" t="s">
        <v>817</v>
      </c>
      <c r="I508" s="1476" t="s">
        <v>1890</v>
      </c>
      <c r="J508" s="1477" t="s">
        <v>1890</v>
      </c>
      <c r="K508" s="1477" t="s">
        <v>1890</v>
      </c>
      <c r="L508" s="1477" t="s">
        <v>1890</v>
      </c>
      <c r="M508" s="1477" t="s">
        <v>1890</v>
      </c>
      <c r="N508" s="1509" t="s">
        <v>1890</v>
      </c>
      <c r="O508" s="1509">
        <v>0.37658195999999994</v>
      </c>
      <c r="P508" s="1509">
        <v>0.37658195999999994</v>
      </c>
      <c r="Q508" s="1509">
        <v>0.37658195999999994</v>
      </c>
      <c r="R508" s="1509">
        <v>0.37658195999999994</v>
      </c>
      <c r="S508" s="1509">
        <v>0.37658195999999994</v>
      </c>
      <c r="T508" s="1509" t="s">
        <v>1890</v>
      </c>
      <c r="U508" s="1509" t="s">
        <v>1890</v>
      </c>
      <c r="V508" s="1509" t="s">
        <v>1890</v>
      </c>
      <c r="W508" s="1509" t="s">
        <v>1890</v>
      </c>
      <c r="X508" s="1509" t="s">
        <v>1890</v>
      </c>
      <c r="Y508" s="1509" t="s">
        <v>1890</v>
      </c>
      <c r="Z508" s="1509" t="s">
        <v>1890</v>
      </c>
      <c r="AA508" s="1509" t="s">
        <v>1890</v>
      </c>
      <c r="AB508" s="1509" t="s">
        <v>1890</v>
      </c>
      <c r="AC508" s="1509">
        <v>0</v>
      </c>
      <c r="AD508" s="1509" t="s">
        <v>1890</v>
      </c>
      <c r="AE508" s="1509" t="s">
        <v>1890</v>
      </c>
      <c r="AF508" s="1509" t="s">
        <v>1890</v>
      </c>
      <c r="AG508" s="1509" t="s">
        <v>1890</v>
      </c>
      <c r="AH508" s="1509" t="s">
        <v>1890</v>
      </c>
      <c r="AI508" s="1509" t="s">
        <v>1890</v>
      </c>
      <c r="AJ508" s="1509" t="s">
        <v>1890</v>
      </c>
      <c r="AK508" s="1509" t="s">
        <v>1890</v>
      </c>
      <c r="AL508" s="1509" t="s">
        <v>1890</v>
      </c>
      <c r="AM508" s="1509">
        <v>0</v>
      </c>
      <c r="AN508" s="1509" t="s">
        <v>1890</v>
      </c>
      <c r="AO508" s="1509" t="s">
        <v>1890</v>
      </c>
      <c r="AP508" s="1509" t="s">
        <v>1890</v>
      </c>
      <c r="AQ508" s="1509" t="s">
        <v>1890</v>
      </c>
      <c r="AR508" s="1509" t="s">
        <v>1890</v>
      </c>
      <c r="AS508" s="1509" t="s">
        <v>1890</v>
      </c>
      <c r="AT508" s="1509" t="s">
        <v>1890</v>
      </c>
      <c r="AU508" s="1509" t="s">
        <v>1890</v>
      </c>
      <c r="AV508" s="1509" t="s">
        <v>1890</v>
      </c>
      <c r="AW508" s="1509">
        <v>0</v>
      </c>
      <c r="AX508" s="1509" t="s">
        <v>1890</v>
      </c>
      <c r="AY508" s="1509" t="s">
        <v>1890</v>
      </c>
      <c r="AZ508" s="1509" t="s">
        <v>1890</v>
      </c>
      <c r="BA508" s="1509" t="s">
        <v>1890</v>
      </c>
      <c r="BB508" s="1509" t="s">
        <v>1890</v>
      </c>
      <c r="BC508" s="1509" t="s">
        <v>1890</v>
      </c>
      <c r="BD508" s="1509" t="s">
        <v>1890</v>
      </c>
      <c r="BE508" s="1509" t="s">
        <v>1890</v>
      </c>
      <c r="BF508" s="1509" t="s">
        <v>1890</v>
      </c>
      <c r="BG508" s="1509">
        <v>0</v>
      </c>
      <c r="BH508" s="1509" t="s">
        <v>1890</v>
      </c>
      <c r="BI508" s="1509" t="s">
        <v>1890</v>
      </c>
      <c r="BJ508" s="1509" t="s">
        <v>1890</v>
      </c>
      <c r="BK508" s="1509" t="s">
        <v>1890</v>
      </c>
      <c r="BL508" s="1509" t="s">
        <v>1890</v>
      </c>
      <c r="BM508" s="1509" t="s">
        <v>1890</v>
      </c>
      <c r="BN508" s="1509" t="s">
        <v>1890</v>
      </c>
      <c r="BO508" s="1509" t="s">
        <v>1890</v>
      </c>
      <c r="BP508" s="1509" t="s">
        <v>1890</v>
      </c>
      <c r="BQ508" s="1509">
        <v>0</v>
      </c>
      <c r="BR508" s="1509" t="s">
        <v>1890</v>
      </c>
      <c r="BS508" s="1509" t="s">
        <v>1890</v>
      </c>
      <c r="BT508" s="1509" t="s">
        <v>1890</v>
      </c>
      <c r="BU508" s="1509" t="s">
        <v>1890</v>
      </c>
      <c r="BV508" s="1509" t="s">
        <v>1890</v>
      </c>
      <c r="BW508" s="1509" t="s">
        <v>1890</v>
      </c>
      <c r="BX508" s="1509" t="s">
        <v>1890</v>
      </c>
      <c r="BY508" s="1509" t="s">
        <v>1890</v>
      </c>
      <c r="BZ508" s="1509" t="s">
        <v>1890</v>
      </c>
      <c r="CA508" s="1509">
        <v>1.54972</v>
      </c>
      <c r="CB508" s="1509" t="s">
        <v>1890</v>
      </c>
      <c r="CC508" s="1509" t="s">
        <v>1890</v>
      </c>
      <c r="CD508" s="1509" t="s">
        <v>1890</v>
      </c>
      <c r="CE508" s="1509" t="s">
        <v>1890</v>
      </c>
      <c r="CF508" s="1509" t="s">
        <v>1890</v>
      </c>
      <c r="CG508" s="1509" t="s">
        <v>1890</v>
      </c>
      <c r="CH508" s="1509" t="s">
        <v>1890</v>
      </c>
      <c r="CI508" s="1509" t="s">
        <v>1890</v>
      </c>
      <c r="CJ508" s="1509" t="s">
        <v>1890</v>
      </c>
      <c r="CK508" s="1509">
        <v>0</v>
      </c>
      <c r="CL508" s="1509" t="s">
        <v>1890</v>
      </c>
      <c r="CM508" s="1509" t="s">
        <v>1890</v>
      </c>
      <c r="CN508" s="1509" t="s">
        <v>1890</v>
      </c>
      <c r="CO508" s="1509" t="s">
        <v>1890</v>
      </c>
      <c r="CP508" s="1510" t="s">
        <v>1890</v>
      </c>
      <c r="CQ508" s="1508" t="s">
        <v>1890</v>
      </c>
      <c r="CR508" s="1508" t="s">
        <v>1890</v>
      </c>
      <c r="CS508" s="1508" t="s">
        <v>1890</v>
      </c>
      <c r="CT508" s="1508" t="s">
        <v>1890</v>
      </c>
      <c r="CU508" s="1508" t="s">
        <v>1890</v>
      </c>
      <c r="CV508" s="1508" t="s">
        <v>1890</v>
      </c>
      <c r="CW508" s="1508" t="s">
        <v>1890</v>
      </c>
      <c r="CX508" s="1508" t="s">
        <v>1890</v>
      </c>
      <c r="CY508" s="1508" t="s">
        <v>1890</v>
      </c>
      <c r="CZ508" s="1508" t="s">
        <v>1890</v>
      </c>
      <c r="DA508" s="1508" t="s">
        <v>1890</v>
      </c>
      <c r="DB508" s="1508" t="s">
        <v>1890</v>
      </c>
      <c r="DC508" s="1508" t="s">
        <v>1890</v>
      </c>
      <c r="DD508" s="1508" t="s">
        <v>1890</v>
      </c>
      <c r="DE508" s="1508" t="s">
        <v>1890</v>
      </c>
      <c r="DF508" s="1508" t="s">
        <v>1890</v>
      </c>
      <c r="DG508" s="1508" t="s">
        <v>1890</v>
      </c>
      <c r="DH508" s="1508" t="s">
        <v>1890</v>
      </c>
      <c r="DI508" s="1508" t="s">
        <v>1890</v>
      </c>
      <c r="DJ508" s="1508" t="s">
        <v>1890</v>
      </c>
      <c r="DK508" s="1508" t="s">
        <v>1890</v>
      </c>
      <c r="DL508" s="1508" t="s">
        <v>1890</v>
      </c>
      <c r="DM508" s="1508" t="s">
        <v>1890</v>
      </c>
      <c r="DN508" s="1508" t="s">
        <v>1890</v>
      </c>
      <c r="DO508" s="1508" t="s">
        <v>1890</v>
      </c>
      <c r="DP508" s="1508" t="s">
        <v>1890</v>
      </c>
      <c r="DQ508" s="1508" t="s">
        <v>1890</v>
      </c>
      <c r="DR508" s="1508" t="s">
        <v>1890</v>
      </c>
      <c r="DS508" s="1508" t="s">
        <v>1890</v>
      </c>
      <c r="DT508" s="1233" t="s">
        <v>1890</v>
      </c>
      <c r="DU508" s="1233" t="s">
        <v>1890</v>
      </c>
      <c r="DV508" s="1233" t="s">
        <v>1890</v>
      </c>
      <c r="DW508" s="1233" t="s">
        <v>1890</v>
      </c>
      <c r="DX508" s="1233" t="s">
        <v>1890</v>
      </c>
      <c r="DY508" s="1233" t="s">
        <v>1890</v>
      </c>
    </row>
    <row r="509" spans="2:129" ht="14.4" thickBot="1" x14ac:dyDescent="0.3">
      <c r="B509" s="1668"/>
      <c r="C509" s="1505" t="s">
        <v>2020</v>
      </c>
      <c r="D509" s="1439" t="s">
        <v>1775</v>
      </c>
      <c r="E509" s="1267" t="s">
        <v>819</v>
      </c>
      <c r="F509" s="1438" t="s">
        <v>1890</v>
      </c>
      <c r="G509" s="1438" t="s">
        <v>1890</v>
      </c>
      <c r="H509" s="1439" t="s">
        <v>84</v>
      </c>
      <c r="I509" s="1476" t="s">
        <v>1890</v>
      </c>
      <c r="J509" s="1477" t="s">
        <v>1890</v>
      </c>
      <c r="K509" s="1477" t="s">
        <v>1890</v>
      </c>
      <c r="L509" s="1477" t="s">
        <v>1890</v>
      </c>
      <c r="M509" s="1477" t="s">
        <v>1890</v>
      </c>
      <c r="N509" s="1509" t="s">
        <v>1890</v>
      </c>
      <c r="O509" s="1509">
        <v>2.9570119785507248E-2</v>
      </c>
      <c r="P509" s="1509">
        <v>8.5710492131905069E-2</v>
      </c>
      <c r="Q509" s="1509">
        <v>0.13802011615443652</v>
      </c>
      <c r="R509" s="1509">
        <v>0.18669387692387548</v>
      </c>
      <c r="S509" s="1509">
        <v>0.23191785953276459</v>
      </c>
      <c r="T509" s="1509">
        <v>1.3795638305249196</v>
      </c>
      <c r="U509" s="1509">
        <v>1.3297501264589888</v>
      </c>
      <c r="V509" s="1509">
        <v>1.2817278641230248</v>
      </c>
      <c r="W509" s="1509">
        <v>1.2354328476983569</v>
      </c>
      <c r="X509" s="1509">
        <v>1.1908031745082255</v>
      </c>
      <c r="Y509" s="1509">
        <v>1.1477791533372261</v>
      </c>
      <c r="Z509" s="1509">
        <v>1.1063032256527177</v>
      </c>
      <c r="AA509" s="1509">
        <v>1.0663198896253352</v>
      </c>
      <c r="AB509" s="1509">
        <v>1.027775626849379</v>
      </c>
      <c r="AC509" s="1509">
        <v>0.99061883166737064</v>
      </c>
      <c r="AD509" s="1509">
        <v>0.95479974300644443</v>
      </c>
      <c r="AE509" s="1509">
        <v>0.92027037863751249</v>
      </c>
      <c r="AF509" s="1509">
        <v>0.8869844717712958</v>
      </c>
      <c r="AG509" s="1509">
        <v>0.85489740990834784</v>
      </c>
      <c r="AH509" s="1509">
        <v>0.82396617586313259</v>
      </c>
      <c r="AI509" s="1509">
        <v>0.79414929088504904</v>
      </c>
      <c r="AJ509" s="1509">
        <v>0.76540675980202</v>
      </c>
      <c r="AK509" s="1509">
        <v>0.73770001811489871</v>
      </c>
      <c r="AL509" s="1509">
        <v>0.71099188097348398</v>
      </c>
      <c r="AM509" s="1509">
        <v>0.68524649396738602</v>
      </c>
      <c r="AN509" s="1509">
        <v>0.66042928566734826</v>
      </c>
      <c r="AO509" s="1509">
        <v>0.63650692185490887</v>
      </c>
      <c r="AP509" s="1509">
        <v>0.61344726138048788</v>
      </c>
      <c r="AQ509" s="1509">
        <v>0.59121931359210356</v>
      </c>
      <c r="AR509" s="1509">
        <v>0.5697931972789716</v>
      </c>
      <c r="AS509" s="1509">
        <v>0.55180582972221526</v>
      </c>
      <c r="AT509" s="1509">
        <v>0.53438289372117265</v>
      </c>
      <c r="AU509" s="1509">
        <v>0.51750676910491111</v>
      </c>
      <c r="AV509" s="1509">
        <v>0.50116038329243506</v>
      </c>
      <c r="AW509" s="1509">
        <v>0.48532719434207283</v>
      </c>
      <c r="AX509" s="1509">
        <v>0.46999117452373923</v>
      </c>
      <c r="AY509" s="1509">
        <v>0.45513679439799237</v>
      </c>
      <c r="AZ509" s="1509">
        <v>0.44074900738629913</v>
      </c>
      <c r="BA509" s="1509">
        <v>0.42681323481740413</v>
      </c>
      <c r="BB509" s="1509">
        <v>0.41331535143515269</v>
      </c>
      <c r="BC509" s="1509">
        <v>0.40024167135357736</v>
      </c>
      <c r="BD509" s="1509">
        <v>0.38757893444548658</v>
      </c>
      <c r="BE509" s="1509">
        <v>0.37531429315121612</v>
      </c>
      <c r="BF509" s="1509">
        <v>0.36343529969461624</v>
      </c>
      <c r="BG509" s="1509">
        <v>0.35192989369374444</v>
      </c>
      <c r="BH509" s="1509">
        <v>0.34078639015411188</v>
      </c>
      <c r="BI509" s="1509">
        <v>0.32999346783271377</v>
      </c>
      <c r="BJ509" s="1509">
        <v>0.3195401579614276</v>
      </c>
      <c r="BK509" s="1509">
        <v>0.30941583331871708</v>
      </c>
      <c r="BL509" s="1509">
        <v>0.29961019763891944</v>
      </c>
      <c r="BM509" s="1509">
        <v>0.29011327534871995</v>
      </c>
      <c r="BN509" s="1509">
        <v>0.28091540162074052</v>
      </c>
      <c r="BO509" s="1509">
        <v>0.27200721273447603</v>
      </c>
      <c r="BP509" s="1509">
        <v>0.26337963673511167</v>
      </c>
      <c r="BQ509" s="1509">
        <v>0.25502388438104823</v>
      </c>
      <c r="BR509" s="1509">
        <v>0.24693144037123918</v>
      </c>
      <c r="BS509" s="1509">
        <v>0.23909405484372187</v>
      </c>
      <c r="BT509" s="1509">
        <v>0.23150373513698541</v>
      </c>
      <c r="BU509" s="1509">
        <v>0.224152737806078</v>
      </c>
      <c r="BV509" s="1509">
        <v>0.21703356088560205</v>
      </c>
      <c r="BW509" s="1509">
        <v>0.21013893639198999</v>
      </c>
      <c r="BX509" s="1509">
        <v>0.20346182305768443</v>
      </c>
      <c r="BY509" s="1509">
        <v>0.19699539929007434</v>
      </c>
      <c r="BZ509" s="1509">
        <v>0.19073305634825974</v>
      </c>
      <c r="CA509" s="1509">
        <v>0.19815459973877633</v>
      </c>
      <c r="CB509" s="1509">
        <v>0.20498201443455502</v>
      </c>
      <c r="CC509" s="1509">
        <v>0.19853156941140357</v>
      </c>
      <c r="CD509" s="1509">
        <v>0.19228298477984379</v>
      </c>
      <c r="CE509" s="1509">
        <v>0.18622997382889495</v>
      </c>
      <c r="CF509" s="1509">
        <v>0.18036644481824848</v>
      </c>
      <c r="CG509" s="1509">
        <v>0.17468649495399843</v>
      </c>
      <c r="CH509" s="1509">
        <v>0.16918440454989936</v>
      </c>
      <c r="CI509" s="1509">
        <v>0.16385463136845532</v>
      </c>
      <c r="CJ509" s="1509">
        <v>0.15869180513631698</v>
      </c>
      <c r="CK509" s="1509">
        <v>0.15369072222863381</v>
      </c>
      <c r="CL509" s="1509">
        <v>0.14957242022701273</v>
      </c>
      <c r="CM509" s="1509">
        <v>0.14556358285472196</v>
      </c>
      <c r="CN509" s="1509">
        <v>0.14166132028570355</v>
      </c>
      <c r="CO509" s="1509">
        <v>0.13786281854226803</v>
      </c>
      <c r="CP509" s="1510">
        <v>0.13416533751428522</v>
      </c>
      <c r="CQ509" s="1508" t="s">
        <v>1890</v>
      </c>
      <c r="CR509" s="1508" t="s">
        <v>1890</v>
      </c>
      <c r="CS509" s="1508" t="s">
        <v>1890</v>
      </c>
      <c r="CT509" s="1508" t="s">
        <v>1890</v>
      </c>
      <c r="CU509" s="1508" t="s">
        <v>1890</v>
      </c>
      <c r="CV509" s="1508" t="s">
        <v>1890</v>
      </c>
      <c r="CW509" s="1508" t="s">
        <v>1890</v>
      </c>
      <c r="CX509" s="1508" t="s">
        <v>1890</v>
      </c>
      <c r="CY509" s="1508" t="s">
        <v>1890</v>
      </c>
      <c r="CZ509" s="1508" t="s">
        <v>1890</v>
      </c>
      <c r="DA509" s="1508" t="s">
        <v>1890</v>
      </c>
      <c r="DB509" s="1508" t="s">
        <v>1890</v>
      </c>
      <c r="DC509" s="1508" t="s">
        <v>1890</v>
      </c>
      <c r="DD509" s="1508" t="s">
        <v>1890</v>
      </c>
      <c r="DE509" s="1508" t="s">
        <v>1890</v>
      </c>
      <c r="DF509" s="1508" t="s">
        <v>1890</v>
      </c>
      <c r="DG509" s="1508" t="s">
        <v>1890</v>
      </c>
      <c r="DH509" s="1508" t="s">
        <v>1890</v>
      </c>
      <c r="DI509" s="1508" t="s">
        <v>1890</v>
      </c>
      <c r="DJ509" s="1508" t="s">
        <v>1890</v>
      </c>
      <c r="DK509" s="1508" t="s">
        <v>1890</v>
      </c>
      <c r="DL509" s="1508" t="s">
        <v>1890</v>
      </c>
      <c r="DM509" s="1508" t="s">
        <v>1890</v>
      </c>
      <c r="DN509" s="1508" t="s">
        <v>1890</v>
      </c>
      <c r="DO509" s="1508" t="s">
        <v>1890</v>
      </c>
      <c r="DP509" s="1508" t="s">
        <v>1890</v>
      </c>
      <c r="DQ509" s="1508" t="s">
        <v>1890</v>
      </c>
      <c r="DR509" s="1508" t="s">
        <v>1890</v>
      </c>
      <c r="DS509" s="1508" t="s">
        <v>1890</v>
      </c>
      <c r="DT509" s="1233" t="s">
        <v>1890</v>
      </c>
      <c r="DU509" s="1233" t="s">
        <v>1890</v>
      </c>
      <c r="DV509" s="1233" t="s">
        <v>1890</v>
      </c>
      <c r="DW509" s="1233" t="s">
        <v>1890</v>
      </c>
      <c r="DX509" s="1233" t="s">
        <v>1890</v>
      </c>
      <c r="DY509" s="1233" t="s">
        <v>1890</v>
      </c>
    </row>
    <row r="510" spans="2:129" ht="14.4" thickBot="1" x14ac:dyDescent="0.3">
      <c r="B510" s="1668"/>
      <c r="C510" s="1505" t="s">
        <v>2020</v>
      </c>
      <c r="D510" s="1439" t="s">
        <v>1775</v>
      </c>
      <c r="E510" s="1267" t="s">
        <v>820</v>
      </c>
      <c r="F510" s="1438" t="s">
        <v>1890</v>
      </c>
      <c r="G510" s="1438" t="s">
        <v>1890</v>
      </c>
      <c r="H510" s="1439" t="s">
        <v>84</v>
      </c>
      <c r="I510" s="1655">
        <f>IF(SUM(N509:CP509)&lt;&gt;0,SUM(N509:CP509),"")</f>
        <v>37.918795689290093</v>
      </c>
      <c r="J510" s="1656"/>
      <c r="K510" s="1656"/>
      <c r="L510" s="1656"/>
      <c r="M510" s="1657"/>
      <c r="N510" s="1509" t="s">
        <v>1890</v>
      </c>
      <c r="O510" s="1509" t="s">
        <v>1890</v>
      </c>
      <c r="P510" s="1509" t="s">
        <v>1890</v>
      </c>
      <c r="Q510" s="1509" t="s">
        <v>1890</v>
      </c>
      <c r="R510" s="1509" t="s">
        <v>1890</v>
      </c>
      <c r="S510" s="1509" t="s">
        <v>1890</v>
      </c>
      <c r="T510" s="1509" t="s">
        <v>1890</v>
      </c>
      <c r="U510" s="1509" t="s">
        <v>1890</v>
      </c>
      <c r="V510" s="1509" t="s">
        <v>1890</v>
      </c>
      <c r="W510" s="1509" t="s">
        <v>1890</v>
      </c>
      <c r="X510" s="1509" t="s">
        <v>1890</v>
      </c>
      <c r="Y510" s="1509" t="s">
        <v>1890</v>
      </c>
      <c r="Z510" s="1509" t="s">
        <v>1890</v>
      </c>
      <c r="AA510" s="1509" t="s">
        <v>1890</v>
      </c>
      <c r="AB510" s="1509" t="s">
        <v>1890</v>
      </c>
      <c r="AC510" s="1509" t="s">
        <v>1890</v>
      </c>
      <c r="AD510" s="1509" t="s">
        <v>1890</v>
      </c>
      <c r="AE510" s="1509" t="s">
        <v>1890</v>
      </c>
      <c r="AF510" s="1509" t="s">
        <v>1890</v>
      </c>
      <c r="AG510" s="1509" t="s">
        <v>1890</v>
      </c>
      <c r="AH510" s="1509" t="s">
        <v>1890</v>
      </c>
      <c r="AI510" s="1509" t="s">
        <v>1890</v>
      </c>
      <c r="AJ510" s="1509" t="s">
        <v>1890</v>
      </c>
      <c r="AK510" s="1509" t="s">
        <v>1890</v>
      </c>
      <c r="AL510" s="1509" t="s">
        <v>1890</v>
      </c>
      <c r="AM510" s="1509" t="s">
        <v>1890</v>
      </c>
      <c r="AN510" s="1509" t="s">
        <v>1890</v>
      </c>
      <c r="AO510" s="1509" t="s">
        <v>1890</v>
      </c>
      <c r="AP510" s="1509" t="s">
        <v>1890</v>
      </c>
      <c r="AQ510" s="1509" t="s">
        <v>1890</v>
      </c>
      <c r="AR510" s="1509" t="s">
        <v>1890</v>
      </c>
      <c r="AS510" s="1509" t="s">
        <v>1890</v>
      </c>
      <c r="AT510" s="1509" t="s">
        <v>1890</v>
      </c>
      <c r="AU510" s="1509" t="s">
        <v>1890</v>
      </c>
      <c r="AV510" s="1509" t="s">
        <v>1890</v>
      </c>
      <c r="AW510" s="1509" t="s">
        <v>1890</v>
      </c>
      <c r="AX510" s="1509" t="s">
        <v>1890</v>
      </c>
      <c r="AY510" s="1509" t="s">
        <v>1890</v>
      </c>
      <c r="AZ510" s="1509" t="s">
        <v>1890</v>
      </c>
      <c r="BA510" s="1509" t="s">
        <v>1890</v>
      </c>
      <c r="BB510" s="1509" t="s">
        <v>1890</v>
      </c>
      <c r="BC510" s="1509" t="s">
        <v>1890</v>
      </c>
      <c r="BD510" s="1509" t="s">
        <v>1890</v>
      </c>
      <c r="BE510" s="1509" t="s">
        <v>1890</v>
      </c>
      <c r="BF510" s="1509" t="s">
        <v>1890</v>
      </c>
      <c r="BG510" s="1509" t="s">
        <v>1890</v>
      </c>
      <c r="BH510" s="1509" t="s">
        <v>1890</v>
      </c>
      <c r="BI510" s="1509" t="s">
        <v>1890</v>
      </c>
      <c r="BJ510" s="1509" t="s">
        <v>1890</v>
      </c>
      <c r="BK510" s="1509" t="s">
        <v>1890</v>
      </c>
      <c r="BL510" s="1509" t="s">
        <v>1890</v>
      </c>
      <c r="BM510" s="1509" t="s">
        <v>1890</v>
      </c>
      <c r="BN510" s="1509" t="s">
        <v>1890</v>
      </c>
      <c r="BO510" s="1509" t="s">
        <v>1890</v>
      </c>
      <c r="BP510" s="1509" t="s">
        <v>1890</v>
      </c>
      <c r="BQ510" s="1509" t="s">
        <v>1890</v>
      </c>
      <c r="BR510" s="1509" t="s">
        <v>1890</v>
      </c>
      <c r="BS510" s="1509" t="s">
        <v>1890</v>
      </c>
      <c r="BT510" s="1509" t="s">
        <v>1890</v>
      </c>
      <c r="BU510" s="1509" t="s">
        <v>1890</v>
      </c>
      <c r="BV510" s="1509" t="s">
        <v>1890</v>
      </c>
      <c r="BW510" s="1509" t="s">
        <v>1890</v>
      </c>
      <c r="BX510" s="1509" t="s">
        <v>1890</v>
      </c>
      <c r="BY510" s="1509" t="s">
        <v>1890</v>
      </c>
      <c r="BZ510" s="1509" t="s">
        <v>1890</v>
      </c>
      <c r="CA510" s="1509" t="s">
        <v>1890</v>
      </c>
      <c r="CB510" s="1509" t="s">
        <v>1890</v>
      </c>
      <c r="CC510" s="1509" t="s">
        <v>1890</v>
      </c>
      <c r="CD510" s="1509" t="s">
        <v>1890</v>
      </c>
      <c r="CE510" s="1509" t="s">
        <v>1890</v>
      </c>
      <c r="CF510" s="1509" t="s">
        <v>1890</v>
      </c>
      <c r="CG510" s="1509" t="s">
        <v>1890</v>
      </c>
      <c r="CH510" s="1509" t="s">
        <v>1890</v>
      </c>
      <c r="CI510" s="1509" t="s">
        <v>1890</v>
      </c>
      <c r="CJ510" s="1509" t="s">
        <v>1890</v>
      </c>
      <c r="CK510" s="1509" t="s">
        <v>1890</v>
      </c>
      <c r="CL510" s="1509" t="s">
        <v>1890</v>
      </c>
      <c r="CM510" s="1509" t="s">
        <v>1890</v>
      </c>
      <c r="CN510" s="1509" t="s">
        <v>1890</v>
      </c>
      <c r="CO510" s="1509" t="s">
        <v>1890</v>
      </c>
      <c r="CP510" s="1510" t="s">
        <v>1890</v>
      </c>
      <c r="CQ510" s="1508" t="s">
        <v>1890</v>
      </c>
      <c r="CR510" s="1508" t="s">
        <v>1890</v>
      </c>
      <c r="CS510" s="1508" t="s">
        <v>1890</v>
      </c>
      <c r="CT510" s="1508" t="s">
        <v>1890</v>
      </c>
      <c r="CU510" s="1508" t="s">
        <v>1890</v>
      </c>
      <c r="CV510" s="1508" t="s">
        <v>1890</v>
      </c>
      <c r="CW510" s="1508" t="s">
        <v>1890</v>
      </c>
      <c r="CX510" s="1508" t="s">
        <v>1890</v>
      </c>
      <c r="CY510" s="1508" t="s">
        <v>1890</v>
      </c>
      <c r="CZ510" s="1508" t="s">
        <v>1890</v>
      </c>
      <c r="DA510" s="1508" t="s">
        <v>1890</v>
      </c>
      <c r="DB510" s="1508" t="s">
        <v>1890</v>
      </c>
      <c r="DC510" s="1508" t="s">
        <v>1890</v>
      </c>
      <c r="DD510" s="1508" t="s">
        <v>1890</v>
      </c>
      <c r="DE510" s="1508" t="s">
        <v>1890</v>
      </c>
      <c r="DF510" s="1508" t="s">
        <v>1890</v>
      </c>
      <c r="DG510" s="1508" t="s">
        <v>1890</v>
      </c>
      <c r="DH510" s="1508" t="s">
        <v>1890</v>
      </c>
      <c r="DI510" s="1508" t="s">
        <v>1890</v>
      </c>
      <c r="DJ510" s="1508" t="s">
        <v>1890</v>
      </c>
      <c r="DK510" s="1508" t="s">
        <v>1890</v>
      </c>
      <c r="DL510" s="1508" t="s">
        <v>1890</v>
      </c>
      <c r="DM510" s="1508" t="s">
        <v>1890</v>
      </c>
      <c r="DN510" s="1508" t="s">
        <v>1890</v>
      </c>
      <c r="DO510" s="1508" t="s">
        <v>1890</v>
      </c>
      <c r="DP510" s="1508" t="s">
        <v>1890</v>
      </c>
      <c r="DQ510" s="1508" t="s">
        <v>1890</v>
      </c>
      <c r="DR510" s="1508" t="s">
        <v>1890</v>
      </c>
      <c r="DS510" s="1508" t="s">
        <v>1890</v>
      </c>
      <c r="DT510" s="1233" t="s">
        <v>1890</v>
      </c>
      <c r="DU510" s="1233" t="s">
        <v>1890</v>
      </c>
      <c r="DV510" s="1233" t="s">
        <v>1890</v>
      </c>
      <c r="DW510" s="1233" t="s">
        <v>1890</v>
      </c>
      <c r="DX510" s="1233" t="s">
        <v>1890</v>
      </c>
      <c r="DY510" s="1233" t="s">
        <v>1890</v>
      </c>
    </row>
    <row r="511" spans="2:129" x14ac:dyDescent="0.25">
      <c r="B511" s="1668"/>
      <c r="C511" s="1505" t="s">
        <v>2021</v>
      </c>
      <c r="D511" s="1439" t="s">
        <v>1776</v>
      </c>
      <c r="E511" s="1267" t="s">
        <v>815</v>
      </c>
      <c r="F511" s="1438" t="s">
        <v>1890</v>
      </c>
      <c r="G511" s="1438" t="s">
        <v>1890</v>
      </c>
      <c r="H511" s="1439" t="s">
        <v>84</v>
      </c>
      <c r="I511" s="1476" t="s">
        <v>1890</v>
      </c>
      <c r="J511" s="1477" t="s">
        <v>1890</v>
      </c>
      <c r="K511" s="1477" t="s">
        <v>1890</v>
      </c>
      <c r="L511" s="1477" t="s">
        <v>1890</v>
      </c>
      <c r="M511" s="1477" t="s">
        <v>1890</v>
      </c>
      <c r="N511" s="1509" t="s">
        <v>1890</v>
      </c>
      <c r="O511" s="1509">
        <v>3.5162580339999998</v>
      </c>
      <c r="P511" s="1509">
        <v>3.5162580339999998</v>
      </c>
      <c r="Q511" s="1509">
        <v>3.5162580339999998</v>
      </c>
      <c r="R511" s="1509">
        <v>3.5162580339999998</v>
      </c>
      <c r="S511" s="1509">
        <v>3.5162580339999998</v>
      </c>
      <c r="T511" s="1509" t="s">
        <v>1890</v>
      </c>
      <c r="U511" s="1509" t="s">
        <v>1890</v>
      </c>
      <c r="V511" s="1509" t="s">
        <v>1890</v>
      </c>
      <c r="W511" s="1509" t="s">
        <v>1890</v>
      </c>
      <c r="X511" s="1509" t="s">
        <v>1890</v>
      </c>
      <c r="Y511" s="1509" t="s">
        <v>1890</v>
      </c>
      <c r="Z511" s="1509" t="s">
        <v>1890</v>
      </c>
      <c r="AA511" s="1509" t="s">
        <v>1890</v>
      </c>
      <c r="AB511" s="1509" t="s">
        <v>1890</v>
      </c>
      <c r="AC511" s="1509">
        <v>0.13439999999999999</v>
      </c>
      <c r="AD511" s="1509" t="s">
        <v>1890</v>
      </c>
      <c r="AE511" s="1509" t="s">
        <v>1890</v>
      </c>
      <c r="AF511" s="1509" t="s">
        <v>1890</v>
      </c>
      <c r="AG511" s="1509" t="s">
        <v>1890</v>
      </c>
      <c r="AH511" s="1509" t="s">
        <v>1890</v>
      </c>
      <c r="AI511" s="1509" t="s">
        <v>1890</v>
      </c>
      <c r="AJ511" s="1509" t="s">
        <v>1890</v>
      </c>
      <c r="AK511" s="1509" t="s">
        <v>1890</v>
      </c>
      <c r="AL511" s="1509" t="s">
        <v>1890</v>
      </c>
      <c r="AM511" s="1509">
        <v>0.78275491999999991</v>
      </c>
      <c r="AN511" s="1509" t="s">
        <v>1890</v>
      </c>
      <c r="AO511" s="1509" t="s">
        <v>1890</v>
      </c>
      <c r="AP511" s="1509" t="s">
        <v>1890</v>
      </c>
      <c r="AQ511" s="1509" t="s">
        <v>1890</v>
      </c>
      <c r="AR511" s="1509">
        <v>1.5</v>
      </c>
      <c r="AS511" s="1509" t="s">
        <v>1890</v>
      </c>
      <c r="AT511" s="1509" t="s">
        <v>1890</v>
      </c>
      <c r="AU511" s="1509" t="s">
        <v>1890</v>
      </c>
      <c r="AV511" s="1509" t="s">
        <v>1890</v>
      </c>
      <c r="AW511" s="1509">
        <v>0.13439999999999999</v>
      </c>
      <c r="AX511" s="1509" t="s">
        <v>1890</v>
      </c>
      <c r="AY511" s="1509" t="s">
        <v>1890</v>
      </c>
      <c r="AZ511" s="1509" t="s">
        <v>1890</v>
      </c>
      <c r="BA511" s="1509" t="s">
        <v>1890</v>
      </c>
      <c r="BB511" s="1509" t="s">
        <v>1890</v>
      </c>
      <c r="BC511" s="1509" t="s">
        <v>1890</v>
      </c>
      <c r="BD511" s="1509" t="s">
        <v>1890</v>
      </c>
      <c r="BE511" s="1509" t="s">
        <v>1890</v>
      </c>
      <c r="BF511" s="1509" t="s">
        <v>1890</v>
      </c>
      <c r="BG511" s="1509">
        <v>0.78275491999999991</v>
      </c>
      <c r="BH511" s="1509" t="s">
        <v>1890</v>
      </c>
      <c r="BI511" s="1509" t="s">
        <v>1890</v>
      </c>
      <c r="BJ511" s="1509" t="s">
        <v>1890</v>
      </c>
      <c r="BK511" s="1509" t="s">
        <v>1890</v>
      </c>
      <c r="BL511" s="1509" t="s">
        <v>1890</v>
      </c>
      <c r="BM511" s="1509" t="s">
        <v>1890</v>
      </c>
      <c r="BN511" s="1509" t="s">
        <v>1890</v>
      </c>
      <c r="BO511" s="1509" t="s">
        <v>1890</v>
      </c>
      <c r="BP511" s="1509" t="s">
        <v>1890</v>
      </c>
      <c r="BQ511" s="1509">
        <v>1.6344000000000001</v>
      </c>
      <c r="BR511" s="1509" t="s">
        <v>1890</v>
      </c>
      <c r="BS511" s="1509" t="s">
        <v>1890</v>
      </c>
      <c r="BT511" s="1509" t="s">
        <v>1890</v>
      </c>
      <c r="BU511" s="1509" t="s">
        <v>1890</v>
      </c>
      <c r="BV511" s="1509" t="s">
        <v>1890</v>
      </c>
      <c r="BW511" s="1509" t="s">
        <v>1890</v>
      </c>
      <c r="BX511" s="1509" t="s">
        <v>1890</v>
      </c>
      <c r="BY511" s="1509" t="s">
        <v>1890</v>
      </c>
      <c r="BZ511" s="1509" t="s">
        <v>1890</v>
      </c>
      <c r="CA511" s="1509">
        <v>6.3889614200000002</v>
      </c>
      <c r="CB511" s="1509" t="s">
        <v>1890</v>
      </c>
      <c r="CC511" s="1509" t="s">
        <v>1890</v>
      </c>
      <c r="CD511" s="1509" t="s">
        <v>1890</v>
      </c>
      <c r="CE511" s="1509" t="s">
        <v>1890</v>
      </c>
      <c r="CF511" s="1509" t="s">
        <v>1890</v>
      </c>
      <c r="CG511" s="1509" t="s">
        <v>1890</v>
      </c>
      <c r="CH511" s="1509" t="s">
        <v>1890</v>
      </c>
      <c r="CI511" s="1509" t="s">
        <v>1890</v>
      </c>
      <c r="CJ511" s="1509" t="s">
        <v>1890</v>
      </c>
      <c r="CK511" s="1509">
        <v>0.13439999999999999</v>
      </c>
      <c r="CL511" s="1509" t="s">
        <v>1890</v>
      </c>
      <c r="CM511" s="1509" t="s">
        <v>1890</v>
      </c>
      <c r="CN511" s="1509" t="s">
        <v>1890</v>
      </c>
      <c r="CO511" s="1509" t="s">
        <v>1890</v>
      </c>
      <c r="CP511" s="1510">
        <v>1.5</v>
      </c>
      <c r="CQ511" s="1508" t="s">
        <v>1890</v>
      </c>
      <c r="CR511" s="1508" t="s">
        <v>1890</v>
      </c>
      <c r="CS511" s="1508" t="s">
        <v>1890</v>
      </c>
      <c r="CT511" s="1508" t="s">
        <v>1890</v>
      </c>
      <c r="CU511" s="1508" t="s">
        <v>1890</v>
      </c>
      <c r="CV511" s="1508" t="s">
        <v>1890</v>
      </c>
      <c r="CW511" s="1508" t="s">
        <v>1890</v>
      </c>
      <c r="CX511" s="1508" t="s">
        <v>1890</v>
      </c>
      <c r="CY511" s="1508" t="s">
        <v>1890</v>
      </c>
      <c r="CZ511" s="1508" t="s">
        <v>1890</v>
      </c>
      <c r="DA511" s="1508" t="s">
        <v>1890</v>
      </c>
      <c r="DB511" s="1508" t="s">
        <v>1890</v>
      </c>
      <c r="DC511" s="1508" t="s">
        <v>1890</v>
      </c>
      <c r="DD511" s="1508" t="s">
        <v>1890</v>
      </c>
      <c r="DE511" s="1508" t="s">
        <v>1890</v>
      </c>
      <c r="DF511" s="1508" t="s">
        <v>1890</v>
      </c>
      <c r="DG511" s="1508" t="s">
        <v>1890</v>
      </c>
      <c r="DH511" s="1508" t="s">
        <v>1890</v>
      </c>
      <c r="DI511" s="1508" t="s">
        <v>1890</v>
      </c>
      <c r="DJ511" s="1508" t="s">
        <v>1890</v>
      </c>
      <c r="DK511" s="1508" t="s">
        <v>1890</v>
      </c>
      <c r="DL511" s="1508" t="s">
        <v>1890</v>
      </c>
      <c r="DM511" s="1508" t="s">
        <v>1890</v>
      </c>
      <c r="DN511" s="1508" t="s">
        <v>1890</v>
      </c>
      <c r="DO511" s="1508" t="s">
        <v>1890</v>
      </c>
      <c r="DP511" s="1508" t="s">
        <v>1890</v>
      </c>
      <c r="DQ511" s="1508" t="s">
        <v>1890</v>
      </c>
      <c r="DR511" s="1508" t="s">
        <v>1890</v>
      </c>
      <c r="DS511" s="1508" t="s">
        <v>1890</v>
      </c>
      <c r="DT511" s="1233" t="s">
        <v>1890</v>
      </c>
      <c r="DU511" s="1233" t="s">
        <v>1890</v>
      </c>
      <c r="DV511" s="1233" t="s">
        <v>1890</v>
      </c>
      <c r="DW511" s="1233" t="s">
        <v>1890</v>
      </c>
      <c r="DX511" s="1233" t="s">
        <v>1890</v>
      </c>
      <c r="DY511" s="1233" t="s">
        <v>1890</v>
      </c>
    </row>
    <row r="512" spans="2:129" x14ac:dyDescent="0.25">
      <c r="B512" s="1668"/>
      <c r="C512" s="1505" t="s">
        <v>2021</v>
      </c>
      <c r="D512" s="1439" t="s">
        <v>1776</v>
      </c>
      <c r="E512" s="1267" t="s">
        <v>812</v>
      </c>
      <c r="F512" s="1438" t="s">
        <v>1890</v>
      </c>
      <c r="G512" s="1438" t="s">
        <v>1890</v>
      </c>
      <c r="H512" s="1439" t="s">
        <v>84</v>
      </c>
      <c r="I512" s="1476" t="s">
        <v>1890</v>
      </c>
      <c r="J512" s="1477" t="s">
        <v>1890</v>
      </c>
      <c r="K512" s="1477" t="s">
        <v>1890</v>
      </c>
      <c r="L512" s="1477" t="s">
        <v>1890</v>
      </c>
      <c r="M512" s="1477" t="s">
        <v>1890</v>
      </c>
      <c r="N512" s="1509" t="s">
        <v>1890</v>
      </c>
      <c r="O512" s="1509" t="s">
        <v>1890</v>
      </c>
      <c r="P512" s="1509" t="s">
        <v>1890</v>
      </c>
      <c r="Q512" s="1509" t="s">
        <v>1890</v>
      </c>
      <c r="R512" s="1509" t="s">
        <v>1890</v>
      </c>
      <c r="S512" s="1509" t="s">
        <v>1890</v>
      </c>
      <c r="T512" s="1509">
        <v>1.2559116749999997</v>
      </c>
      <c r="U512" s="1509">
        <v>1.2559116749999997</v>
      </c>
      <c r="V512" s="1509">
        <v>1.2559116749999997</v>
      </c>
      <c r="W512" s="1509">
        <v>1.2559116749999997</v>
      </c>
      <c r="X512" s="1509">
        <v>1.2559116749999997</v>
      </c>
      <c r="Y512" s="1509">
        <v>1.2559116749999997</v>
      </c>
      <c r="Z512" s="1509">
        <v>1.2559116749999997</v>
      </c>
      <c r="AA512" s="1509">
        <v>1.2559116749999997</v>
      </c>
      <c r="AB512" s="1509">
        <v>1.2559116749999997</v>
      </c>
      <c r="AC512" s="1509">
        <v>1.2559116749999997</v>
      </c>
      <c r="AD512" s="1509">
        <v>1.2559116749999997</v>
      </c>
      <c r="AE512" s="1509">
        <v>1.2559116749999997</v>
      </c>
      <c r="AF512" s="1509">
        <v>1.2559116749999997</v>
      </c>
      <c r="AG512" s="1509">
        <v>1.2559116749999997</v>
      </c>
      <c r="AH512" s="1509">
        <v>1.2559116749999997</v>
      </c>
      <c r="AI512" s="1509">
        <v>1.2559116749999997</v>
      </c>
      <c r="AJ512" s="1509">
        <v>1.2559116749999997</v>
      </c>
      <c r="AK512" s="1509">
        <v>1.2559116749999997</v>
      </c>
      <c r="AL512" s="1509">
        <v>1.2559116749999997</v>
      </c>
      <c r="AM512" s="1509">
        <v>1.2559116749999997</v>
      </c>
      <c r="AN512" s="1509">
        <v>1.2559116749999997</v>
      </c>
      <c r="AO512" s="1509">
        <v>1.2559116749999997</v>
      </c>
      <c r="AP512" s="1509">
        <v>1.2559116749999997</v>
      </c>
      <c r="AQ512" s="1509">
        <v>1.2559116749999997</v>
      </c>
      <c r="AR512" s="1509">
        <v>1.2559116749999997</v>
      </c>
      <c r="AS512" s="1509">
        <v>1.2559116749999997</v>
      </c>
      <c r="AT512" s="1509">
        <v>1.2559116749999997</v>
      </c>
      <c r="AU512" s="1509">
        <v>1.2559116749999997</v>
      </c>
      <c r="AV512" s="1509">
        <v>1.2559116749999997</v>
      </c>
      <c r="AW512" s="1509">
        <v>1.2559116749999997</v>
      </c>
      <c r="AX512" s="1509">
        <v>1.2559116749999997</v>
      </c>
      <c r="AY512" s="1509">
        <v>1.2559116749999997</v>
      </c>
      <c r="AZ512" s="1509">
        <v>1.2559116749999997</v>
      </c>
      <c r="BA512" s="1509">
        <v>1.2559116749999997</v>
      </c>
      <c r="BB512" s="1509">
        <v>1.2559116749999997</v>
      </c>
      <c r="BC512" s="1509">
        <v>1.2559116749999997</v>
      </c>
      <c r="BD512" s="1509">
        <v>1.2559116749999997</v>
      </c>
      <c r="BE512" s="1509">
        <v>1.2559116749999997</v>
      </c>
      <c r="BF512" s="1509">
        <v>1.2559116749999997</v>
      </c>
      <c r="BG512" s="1509">
        <v>1.2559116749999997</v>
      </c>
      <c r="BH512" s="1509">
        <v>1.2559116749999997</v>
      </c>
      <c r="BI512" s="1509">
        <v>1.2559116749999997</v>
      </c>
      <c r="BJ512" s="1509">
        <v>1.2559116749999997</v>
      </c>
      <c r="BK512" s="1509">
        <v>1.2559116749999997</v>
      </c>
      <c r="BL512" s="1509">
        <v>1.2559116749999997</v>
      </c>
      <c r="BM512" s="1509">
        <v>1.2559116749999997</v>
      </c>
      <c r="BN512" s="1509">
        <v>1.2559116749999997</v>
      </c>
      <c r="BO512" s="1509">
        <v>1.2559116749999997</v>
      </c>
      <c r="BP512" s="1509">
        <v>1.2559116749999997</v>
      </c>
      <c r="BQ512" s="1509">
        <v>1.2559116749999997</v>
      </c>
      <c r="BR512" s="1509">
        <v>1.2559116749999997</v>
      </c>
      <c r="BS512" s="1509">
        <v>1.2559116749999997</v>
      </c>
      <c r="BT512" s="1509">
        <v>1.2559116749999997</v>
      </c>
      <c r="BU512" s="1509">
        <v>1.2559116749999997</v>
      </c>
      <c r="BV512" s="1509">
        <v>1.2559116749999997</v>
      </c>
      <c r="BW512" s="1509">
        <v>1.2559116749999997</v>
      </c>
      <c r="BX512" s="1509">
        <v>1.2559116749999997</v>
      </c>
      <c r="BY512" s="1509">
        <v>1.2559116749999997</v>
      </c>
      <c r="BZ512" s="1509">
        <v>1.2559116749999997</v>
      </c>
      <c r="CA512" s="1509">
        <v>1.2559116749999997</v>
      </c>
      <c r="CB512" s="1509">
        <v>1.2559116749999997</v>
      </c>
      <c r="CC512" s="1509">
        <v>1.2559116749999997</v>
      </c>
      <c r="CD512" s="1509">
        <v>1.2559116749999997</v>
      </c>
      <c r="CE512" s="1509">
        <v>1.2559116749999997</v>
      </c>
      <c r="CF512" s="1509">
        <v>1.2559116749999997</v>
      </c>
      <c r="CG512" s="1509">
        <v>1.2559116749999997</v>
      </c>
      <c r="CH512" s="1509">
        <v>1.2559116749999997</v>
      </c>
      <c r="CI512" s="1509">
        <v>1.2559116749999997</v>
      </c>
      <c r="CJ512" s="1509">
        <v>1.2559116749999997</v>
      </c>
      <c r="CK512" s="1509">
        <v>1.2559116749999997</v>
      </c>
      <c r="CL512" s="1509">
        <v>1.2559116749999997</v>
      </c>
      <c r="CM512" s="1509">
        <v>1.2559116749999997</v>
      </c>
      <c r="CN512" s="1509">
        <v>1.2559116749999997</v>
      </c>
      <c r="CO512" s="1509">
        <v>1.2559116749999997</v>
      </c>
      <c r="CP512" s="1510">
        <v>1.2559116749999997</v>
      </c>
      <c r="CQ512" s="1508" t="s">
        <v>1890</v>
      </c>
      <c r="CR512" s="1508" t="s">
        <v>1890</v>
      </c>
      <c r="CS512" s="1508" t="s">
        <v>1890</v>
      </c>
      <c r="CT512" s="1508" t="s">
        <v>1890</v>
      </c>
      <c r="CU512" s="1508" t="s">
        <v>1890</v>
      </c>
      <c r="CV512" s="1508" t="s">
        <v>1890</v>
      </c>
      <c r="CW512" s="1508" t="s">
        <v>1890</v>
      </c>
      <c r="CX512" s="1508" t="s">
        <v>1890</v>
      </c>
      <c r="CY512" s="1508" t="s">
        <v>1890</v>
      </c>
      <c r="CZ512" s="1508" t="s">
        <v>1890</v>
      </c>
      <c r="DA512" s="1508" t="s">
        <v>1890</v>
      </c>
      <c r="DB512" s="1508" t="s">
        <v>1890</v>
      </c>
      <c r="DC512" s="1508" t="s">
        <v>1890</v>
      </c>
      <c r="DD512" s="1508" t="s">
        <v>1890</v>
      </c>
      <c r="DE512" s="1508" t="s">
        <v>1890</v>
      </c>
      <c r="DF512" s="1508" t="s">
        <v>1890</v>
      </c>
      <c r="DG512" s="1508" t="s">
        <v>1890</v>
      </c>
      <c r="DH512" s="1508" t="s">
        <v>1890</v>
      </c>
      <c r="DI512" s="1508" t="s">
        <v>1890</v>
      </c>
      <c r="DJ512" s="1508" t="s">
        <v>1890</v>
      </c>
      <c r="DK512" s="1508" t="s">
        <v>1890</v>
      </c>
      <c r="DL512" s="1508" t="s">
        <v>1890</v>
      </c>
      <c r="DM512" s="1508" t="s">
        <v>1890</v>
      </c>
      <c r="DN512" s="1508" t="s">
        <v>1890</v>
      </c>
      <c r="DO512" s="1508" t="s">
        <v>1890</v>
      </c>
      <c r="DP512" s="1508" t="s">
        <v>1890</v>
      </c>
      <c r="DQ512" s="1508" t="s">
        <v>1890</v>
      </c>
      <c r="DR512" s="1508" t="s">
        <v>1890</v>
      </c>
      <c r="DS512" s="1508" t="s">
        <v>1890</v>
      </c>
      <c r="DT512" s="1233" t="s">
        <v>1890</v>
      </c>
      <c r="DU512" s="1233" t="s">
        <v>1890</v>
      </c>
      <c r="DV512" s="1233" t="s">
        <v>1890</v>
      </c>
      <c r="DW512" s="1233" t="s">
        <v>1890</v>
      </c>
      <c r="DX512" s="1233" t="s">
        <v>1890</v>
      </c>
      <c r="DY512" s="1233" t="s">
        <v>1890</v>
      </c>
    </row>
    <row r="513" spans="2:129" x14ac:dyDescent="0.25">
      <c r="B513" s="1668"/>
      <c r="C513" s="1505" t="s">
        <v>2021</v>
      </c>
      <c r="D513" s="1439" t="s">
        <v>1776</v>
      </c>
      <c r="E513" s="1267" t="s">
        <v>813</v>
      </c>
      <c r="F513" s="1438" t="s">
        <v>1890</v>
      </c>
      <c r="G513" s="1438" t="s">
        <v>1890</v>
      </c>
      <c r="H513" s="1439" t="s">
        <v>84</v>
      </c>
      <c r="I513" s="1476" t="s">
        <v>1890</v>
      </c>
      <c r="J513" s="1477" t="s">
        <v>1890</v>
      </c>
      <c r="K513" s="1477" t="s">
        <v>1890</v>
      </c>
      <c r="L513" s="1477" t="s">
        <v>1890</v>
      </c>
      <c r="M513" s="1477" t="s">
        <v>1890</v>
      </c>
      <c r="N513" s="1509" t="s">
        <v>1890</v>
      </c>
      <c r="O513" s="1509">
        <v>8.8839904355328E-2</v>
      </c>
      <c r="P513" s="1509">
        <v>0.26651971306598404</v>
      </c>
      <c r="Q513" s="1509">
        <v>0.44419952177663996</v>
      </c>
      <c r="R513" s="1509">
        <v>0.62187933048729593</v>
      </c>
      <c r="S513" s="1509">
        <v>0.79955913919795185</v>
      </c>
      <c r="T513" s="1509">
        <v>1.2705843295125481</v>
      </c>
      <c r="U513" s="1509">
        <v>1.2585106209510839</v>
      </c>
      <c r="V513" s="1509">
        <v>1.24643691238962</v>
      </c>
      <c r="W513" s="1509">
        <v>1.234363203828156</v>
      </c>
      <c r="X513" s="1509">
        <v>1.2222894952666921</v>
      </c>
      <c r="Y513" s="1509">
        <v>1.2102157867052281</v>
      </c>
      <c r="Z513" s="1509">
        <v>1.1981420781437637</v>
      </c>
      <c r="AA513" s="1509">
        <v>1.1860683695822998</v>
      </c>
      <c r="AB513" s="1509">
        <v>1.1739946610208358</v>
      </c>
      <c r="AC513" s="1509">
        <v>1.1649304372593718</v>
      </c>
      <c r="AD513" s="1509">
        <v>1.1558662134979079</v>
      </c>
      <c r="AE513" s="1509">
        <v>1.1437925049364441</v>
      </c>
      <c r="AF513" s="1509">
        <v>1.13171879637498</v>
      </c>
      <c r="AG513" s="1509">
        <v>1.119645087813516</v>
      </c>
      <c r="AH513" s="1509">
        <v>1.1075713792520518</v>
      </c>
      <c r="AI513" s="1509">
        <v>1.0954976706905879</v>
      </c>
      <c r="AJ513" s="1509">
        <v>1.083423962129124</v>
      </c>
      <c r="AK513" s="1509">
        <v>1.0713502535676598</v>
      </c>
      <c r="AL513" s="1509">
        <v>1.0592765450061961</v>
      </c>
      <c r="AM513" s="1509">
        <v>1.0647302846133719</v>
      </c>
      <c r="AN513" s="1509">
        <v>1.0701840242205476</v>
      </c>
      <c r="AO513" s="1509">
        <v>1.0581103156590836</v>
      </c>
      <c r="AP513" s="1509">
        <v>1.0460366070976197</v>
      </c>
      <c r="AQ513" s="1509">
        <v>1.0339628985361558</v>
      </c>
      <c r="AR513" s="1509">
        <v>1.0520344199746916</v>
      </c>
      <c r="AS513" s="1509">
        <v>1.0701059414132279</v>
      </c>
      <c r="AT513" s="1509">
        <v>1.0580322328517637</v>
      </c>
      <c r="AU513" s="1509">
        <v>1.0459585242902998</v>
      </c>
      <c r="AV513" s="1509">
        <v>1.0338848157288358</v>
      </c>
      <c r="AW513" s="1509">
        <v>1.0248205919673719</v>
      </c>
      <c r="AX513" s="1509">
        <v>1.0157563682059079</v>
      </c>
      <c r="AY513" s="1509">
        <v>1.0036826596444439</v>
      </c>
      <c r="AZ513" s="1509">
        <v>0.99160895108297986</v>
      </c>
      <c r="BA513" s="1509">
        <v>0.9795352425215158</v>
      </c>
      <c r="BB513" s="1509">
        <v>0.96746153396005186</v>
      </c>
      <c r="BC513" s="1509">
        <v>0.95538782539858791</v>
      </c>
      <c r="BD513" s="1509">
        <v>0.94331411683712374</v>
      </c>
      <c r="BE513" s="1509">
        <v>0.9312404082756599</v>
      </c>
      <c r="BF513" s="1509">
        <v>0.91916669971419596</v>
      </c>
      <c r="BG513" s="1509">
        <v>0.92462043932137172</v>
      </c>
      <c r="BH513" s="1509">
        <v>0.93007417892854782</v>
      </c>
      <c r="BI513" s="1509">
        <v>0.91800047036708377</v>
      </c>
      <c r="BJ513" s="1509">
        <v>0.90592676180561982</v>
      </c>
      <c r="BK513" s="1509">
        <v>0.89385305324415576</v>
      </c>
      <c r="BL513" s="1509">
        <v>0.88177934468269181</v>
      </c>
      <c r="BM513" s="1509">
        <v>0.86970563612122787</v>
      </c>
      <c r="BN513" s="1509">
        <v>0.85763192755976392</v>
      </c>
      <c r="BO513" s="1509">
        <v>0.84555821899829986</v>
      </c>
      <c r="BP513" s="1509">
        <v>0.83348451043683591</v>
      </c>
      <c r="BQ513" s="1509">
        <v>0.85456551667537195</v>
      </c>
      <c r="BR513" s="1509">
        <v>0.87564652291390788</v>
      </c>
      <c r="BS513" s="1509">
        <v>0.86357281435244393</v>
      </c>
      <c r="BT513" s="1509">
        <v>0.85149910579097998</v>
      </c>
      <c r="BU513" s="1509">
        <v>0.83942539722951581</v>
      </c>
      <c r="BV513" s="1509">
        <v>0.82735168866805198</v>
      </c>
      <c r="BW513" s="1509">
        <v>0.81527798010658792</v>
      </c>
      <c r="BX513" s="1509">
        <v>0.80320427154512375</v>
      </c>
      <c r="BY513" s="1509">
        <v>0.7911305629836598</v>
      </c>
      <c r="BZ513" s="1509">
        <v>0.77905685442219585</v>
      </c>
      <c r="CA513" s="1509">
        <v>0.89788031597737183</v>
      </c>
      <c r="CB513" s="1509">
        <v>1.016703777532548</v>
      </c>
      <c r="CC513" s="1509">
        <v>1.0046300689710836</v>
      </c>
      <c r="CD513" s="1509">
        <v>0.9925563604096197</v>
      </c>
      <c r="CE513" s="1509">
        <v>0.98048265184815575</v>
      </c>
      <c r="CF513" s="1509">
        <v>0.9684089432866918</v>
      </c>
      <c r="CG513" s="1509">
        <v>0.95633523472522786</v>
      </c>
      <c r="CH513" s="1509">
        <v>0.9442615261637638</v>
      </c>
      <c r="CI513" s="1509">
        <v>0.93218781760229974</v>
      </c>
      <c r="CJ513" s="1509">
        <v>0.92011410904083579</v>
      </c>
      <c r="CK513" s="1509">
        <v>0.91104988527937192</v>
      </c>
      <c r="CL513" s="1509">
        <v>0.90198566151790782</v>
      </c>
      <c r="CM513" s="1509">
        <v>0.88991195295644387</v>
      </c>
      <c r="CN513" s="1509">
        <v>0.87783824439497982</v>
      </c>
      <c r="CO513" s="1509">
        <v>0.86576453583351565</v>
      </c>
      <c r="CP513" s="1510">
        <v>0.88383605727205183</v>
      </c>
      <c r="CQ513" s="1508" t="s">
        <v>1890</v>
      </c>
      <c r="CR513" s="1508" t="s">
        <v>1890</v>
      </c>
      <c r="CS513" s="1508" t="s">
        <v>1890</v>
      </c>
      <c r="CT513" s="1508" t="s">
        <v>1890</v>
      </c>
      <c r="CU513" s="1508" t="s">
        <v>1890</v>
      </c>
      <c r="CV513" s="1508" t="s">
        <v>1890</v>
      </c>
      <c r="CW513" s="1508" t="s">
        <v>1890</v>
      </c>
      <c r="CX513" s="1508" t="s">
        <v>1890</v>
      </c>
      <c r="CY513" s="1508" t="s">
        <v>1890</v>
      </c>
      <c r="CZ513" s="1508" t="s">
        <v>1890</v>
      </c>
      <c r="DA513" s="1508" t="s">
        <v>1890</v>
      </c>
      <c r="DB513" s="1508" t="s">
        <v>1890</v>
      </c>
      <c r="DC513" s="1508" t="s">
        <v>1890</v>
      </c>
      <c r="DD513" s="1508" t="s">
        <v>1890</v>
      </c>
      <c r="DE513" s="1508" t="s">
        <v>1890</v>
      </c>
      <c r="DF513" s="1508" t="s">
        <v>1890</v>
      </c>
      <c r="DG513" s="1508" t="s">
        <v>1890</v>
      </c>
      <c r="DH513" s="1508" t="s">
        <v>1890</v>
      </c>
      <c r="DI513" s="1508" t="s">
        <v>1890</v>
      </c>
      <c r="DJ513" s="1508" t="s">
        <v>1890</v>
      </c>
      <c r="DK513" s="1508" t="s">
        <v>1890</v>
      </c>
      <c r="DL513" s="1508" t="s">
        <v>1890</v>
      </c>
      <c r="DM513" s="1508" t="s">
        <v>1890</v>
      </c>
      <c r="DN513" s="1508" t="s">
        <v>1890</v>
      </c>
      <c r="DO513" s="1508" t="s">
        <v>1890</v>
      </c>
      <c r="DP513" s="1508" t="s">
        <v>1890</v>
      </c>
      <c r="DQ513" s="1508" t="s">
        <v>1890</v>
      </c>
      <c r="DR513" s="1508" t="s">
        <v>1890</v>
      </c>
      <c r="DS513" s="1508" t="s">
        <v>1890</v>
      </c>
      <c r="DT513" s="1233" t="s">
        <v>1890</v>
      </c>
      <c r="DU513" s="1233" t="s">
        <v>1890</v>
      </c>
      <c r="DV513" s="1233" t="s">
        <v>1890</v>
      </c>
      <c r="DW513" s="1233" t="s">
        <v>1890</v>
      </c>
      <c r="DX513" s="1233" t="s">
        <v>1890</v>
      </c>
      <c r="DY513" s="1233" t="s">
        <v>1890</v>
      </c>
    </row>
    <row r="514" spans="2:129" x14ac:dyDescent="0.25">
      <c r="B514" s="1668"/>
      <c r="C514" s="1505" t="s">
        <v>2021</v>
      </c>
      <c r="D514" s="1439" t="s">
        <v>1776</v>
      </c>
      <c r="E514" s="1267" t="s">
        <v>831</v>
      </c>
      <c r="F514" s="1438" t="s">
        <v>1890</v>
      </c>
      <c r="G514" s="1438" t="s">
        <v>1890</v>
      </c>
      <c r="H514" s="1439" t="s">
        <v>84</v>
      </c>
      <c r="I514" s="1476" t="s">
        <v>1890</v>
      </c>
      <c r="J514" s="1477" t="s">
        <v>1890</v>
      </c>
      <c r="K514" s="1477" t="s">
        <v>1890</v>
      </c>
      <c r="L514" s="1477" t="s">
        <v>1890</v>
      </c>
      <c r="M514" s="1477" t="s">
        <v>1890</v>
      </c>
      <c r="N514" s="1509" t="s">
        <v>1890</v>
      </c>
      <c r="O514" s="1509">
        <v>3.5000000000000003E-2</v>
      </c>
      <c r="P514" s="1509">
        <v>3.5000000000000003E-2</v>
      </c>
      <c r="Q514" s="1509">
        <v>3.5000000000000003E-2</v>
      </c>
      <c r="R514" s="1509">
        <v>3.5000000000000003E-2</v>
      </c>
      <c r="S514" s="1509">
        <v>3.5000000000000003E-2</v>
      </c>
      <c r="T514" s="1509">
        <v>3.5000000000000003E-2</v>
      </c>
      <c r="U514" s="1509">
        <v>3.5000000000000003E-2</v>
      </c>
      <c r="V514" s="1509">
        <v>3.5000000000000003E-2</v>
      </c>
      <c r="W514" s="1509">
        <v>3.5000000000000003E-2</v>
      </c>
      <c r="X514" s="1509">
        <v>3.5000000000000003E-2</v>
      </c>
      <c r="Y514" s="1509">
        <v>3.5000000000000003E-2</v>
      </c>
      <c r="Z514" s="1509">
        <v>3.5000000000000003E-2</v>
      </c>
      <c r="AA514" s="1509">
        <v>3.5000000000000003E-2</v>
      </c>
      <c r="AB514" s="1509">
        <v>3.5000000000000003E-2</v>
      </c>
      <c r="AC514" s="1509">
        <v>3.5000000000000003E-2</v>
      </c>
      <c r="AD514" s="1509">
        <v>3.5000000000000003E-2</v>
      </c>
      <c r="AE514" s="1509">
        <v>3.5000000000000003E-2</v>
      </c>
      <c r="AF514" s="1509">
        <v>3.5000000000000003E-2</v>
      </c>
      <c r="AG514" s="1509">
        <v>3.5000000000000003E-2</v>
      </c>
      <c r="AH514" s="1509">
        <v>3.5000000000000003E-2</v>
      </c>
      <c r="AI514" s="1509">
        <v>3.5000000000000003E-2</v>
      </c>
      <c r="AJ514" s="1509">
        <v>3.5000000000000003E-2</v>
      </c>
      <c r="AK514" s="1509">
        <v>3.5000000000000003E-2</v>
      </c>
      <c r="AL514" s="1509">
        <v>3.5000000000000003E-2</v>
      </c>
      <c r="AM514" s="1509">
        <v>3.5000000000000003E-2</v>
      </c>
      <c r="AN514" s="1509">
        <v>3.5000000000000003E-2</v>
      </c>
      <c r="AO514" s="1509">
        <v>3.5000000000000003E-2</v>
      </c>
      <c r="AP514" s="1509">
        <v>3.5000000000000003E-2</v>
      </c>
      <c r="AQ514" s="1509">
        <v>3.5000000000000003E-2</v>
      </c>
      <c r="AR514" s="1509">
        <v>3.5000000000000003E-2</v>
      </c>
      <c r="AS514" s="1509">
        <v>0.03</v>
      </c>
      <c r="AT514" s="1509">
        <v>0.03</v>
      </c>
      <c r="AU514" s="1509">
        <v>0.03</v>
      </c>
      <c r="AV514" s="1509">
        <v>0.03</v>
      </c>
      <c r="AW514" s="1509">
        <v>0.03</v>
      </c>
      <c r="AX514" s="1509">
        <v>0.03</v>
      </c>
      <c r="AY514" s="1509">
        <v>0.03</v>
      </c>
      <c r="AZ514" s="1509">
        <v>0.03</v>
      </c>
      <c r="BA514" s="1509">
        <v>0.03</v>
      </c>
      <c r="BB514" s="1509">
        <v>0.03</v>
      </c>
      <c r="BC514" s="1509">
        <v>0.03</v>
      </c>
      <c r="BD514" s="1509">
        <v>0.03</v>
      </c>
      <c r="BE514" s="1509">
        <v>0.03</v>
      </c>
      <c r="BF514" s="1509">
        <v>0.03</v>
      </c>
      <c r="BG514" s="1509">
        <v>0.03</v>
      </c>
      <c r="BH514" s="1509">
        <v>0.03</v>
      </c>
      <c r="BI514" s="1509">
        <v>0.03</v>
      </c>
      <c r="BJ514" s="1509">
        <v>0.03</v>
      </c>
      <c r="BK514" s="1509">
        <v>0.03</v>
      </c>
      <c r="BL514" s="1509">
        <v>0.03</v>
      </c>
      <c r="BM514" s="1509">
        <v>0.03</v>
      </c>
      <c r="BN514" s="1509">
        <v>0.03</v>
      </c>
      <c r="BO514" s="1509">
        <v>0.03</v>
      </c>
      <c r="BP514" s="1509">
        <v>0.03</v>
      </c>
      <c r="BQ514" s="1509">
        <v>0.03</v>
      </c>
      <c r="BR514" s="1509">
        <v>0.03</v>
      </c>
      <c r="BS514" s="1509">
        <v>0.03</v>
      </c>
      <c r="BT514" s="1509">
        <v>0.03</v>
      </c>
      <c r="BU514" s="1509">
        <v>0.03</v>
      </c>
      <c r="BV514" s="1509">
        <v>0.03</v>
      </c>
      <c r="BW514" s="1509">
        <v>0.03</v>
      </c>
      <c r="BX514" s="1509">
        <v>0.03</v>
      </c>
      <c r="BY514" s="1509">
        <v>0.03</v>
      </c>
      <c r="BZ514" s="1509">
        <v>0.03</v>
      </c>
      <c r="CA514" s="1509">
        <v>0.03</v>
      </c>
      <c r="CB514" s="1509">
        <v>0.03</v>
      </c>
      <c r="CC514" s="1509">
        <v>0.03</v>
      </c>
      <c r="CD514" s="1509">
        <v>0.03</v>
      </c>
      <c r="CE514" s="1509">
        <v>0.03</v>
      </c>
      <c r="CF514" s="1509">
        <v>0.03</v>
      </c>
      <c r="CG514" s="1509">
        <v>0.03</v>
      </c>
      <c r="CH514" s="1509">
        <v>0.03</v>
      </c>
      <c r="CI514" s="1509">
        <v>0.03</v>
      </c>
      <c r="CJ514" s="1509">
        <v>0.03</v>
      </c>
      <c r="CK514" s="1509">
        <v>0.03</v>
      </c>
      <c r="CL514" s="1509">
        <v>2.5000000000000001E-2</v>
      </c>
      <c r="CM514" s="1509">
        <v>2.5000000000000001E-2</v>
      </c>
      <c r="CN514" s="1509">
        <v>2.5000000000000001E-2</v>
      </c>
      <c r="CO514" s="1509">
        <v>2.5000000000000001E-2</v>
      </c>
      <c r="CP514" s="1510">
        <v>2.5000000000000001E-2</v>
      </c>
      <c r="CQ514" s="1508" t="s">
        <v>1890</v>
      </c>
      <c r="CR514" s="1508" t="s">
        <v>1890</v>
      </c>
      <c r="CS514" s="1508" t="s">
        <v>1890</v>
      </c>
      <c r="CT514" s="1508" t="s">
        <v>1890</v>
      </c>
      <c r="CU514" s="1508" t="s">
        <v>1890</v>
      </c>
      <c r="CV514" s="1508" t="s">
        <v>1890</v>
      </c>
      <c r="CW514" s="1508" t="s">
        <v>1890</v>
      </c>
      <c r="CX514" s="1508" t="s">
        <v>1890</v>
      </c>
      <c r="CY514" s="1508" t="s">
        <v>1890</v>
      </c>
      <c r="CZ514" s="1508" t="s">
        <v>1890</v>
      </c>
      <c r="DA514" s="1508" t="s">
        <v>1890</v>
      </c>
      <c r="DB514" s="1508" t="s">
        <v>1890</v>
      </c>
      <c r="DC514" s="1508" t="s">
        <v>1890</v>
      </c>
      <c r="DD514" s="1508" t="s">
        <v>1890</v>
      </c>
      <c r="DE514" s="1508" t="s">
        <v>1890</v>
      </c>
      <c r="DF514" s="1508" t="s">
        <v>1890</v>
      </c>
      <c r="DG514" s="1508" t="s">
        <v>1890</v>
      </c>
      <c r="DH514" s="1508" t="s">
        <v>1890</v>
      </c>
      <c r="DI514" s="1508" t="s">
        <v>1890</v>
      </c>
      <c r="DJ514" s="1508" t="s">
        <v>1890</v>
      </c>
      <c r="DK514" s="1508" t="s">
        <v>1890</v>
      </c>
      <c r="DL514" s="1508" t="s">
        <v>1890</v>
      </c>
      <c r="DM514" s="1508" t="s">
        <v>1890</v>
      </c>
      <c r="DN514" s="1508" t="s">
        <v>1890</v>
      </c>
      <c r="DO514" s="1508" t="s">
        <v>1890</v>
      </c>
      <c r="DP514" s="1508" t="s">
        <v>1890</v>
      </c>
      <c r="DQ514" s="1508" t="s">
        <v>1890</v>
      </c>
      <c r="DR514" s="1508" t="s">
        <v>1890</v>
      </c>
      <c r="DS514" s="1508" t="s">
        <v>1890</v>
      </c>
      <c r="DT514" s="1233" t="s">
        <v>1890</v>
      </c>
      <c r="DU514" s="1233" t="s">
        <v>1890</v>
      </c>
      <c r="DV514" s="1233" t="s">
        <v>1890</v>
      </c>
      <c r="DW514" s="1233" t="s">
        <v>1890</v>
      </c>
      <c r="DX514" s="1233" t="s">
        <v>1890</v>
      </c>
      <c r="DY514" s="1233" t="s">
        <v>1890</v>
      </c>
    </row>
    <row r="515" spans="2:129" x14ac:dyDescent="0.25">
      <c r="B515" s="1668"/>
      <c r="C515" s="1505" t="s">
        <v>2021</v>
      </c>
      <c r="D515" s="1439" t="s">
        <v>1776</v>
      </c>
      <c r="E515" s="1267" t="s">
        <v>814</v>
      </c>
      <c r="F515" s="1438" t="s">
        <v>1890</v>
      </c>
      <c r="G515" s="1438" t="s">
        <v>1890</v>
      </c>
      <c r="H515" s="1439" t="s">
        <v>84</v>
      </c>
      <c r="I515" s="1476" t="s">
        <v>1890</v>
      </c>
      <c r="J515" s="1477" t="s">
        <v>1890</v>
      </c>
      <c r="K515" s="1477" t="s">
        <v>1890</v>
      </c>
      <c r="L515" s="1477" t="s">
        <v>1890</v>
      </c>
      <c r="M515" s="1477" t="s">
        <v>1890</v>
      </c>
      <c r="N515" s="1509" t="s">
        <v>1890</v>
      </c>
      <c r="O515" s="1509">
        <v>0.96618357487922713</v>
      </c>
      <c r="P515" s="1509">
        <v>0.93351070036640305</v>
      </c>
      <c r="Q515" s="1509">
        <v>0.90194270566802237</v>
      </c>
      <c r="R515" s="1509">
        <v>0.87144222769857238</v>
      </c>
      <c r="S515" s="1509">
        <v>0.84197316685852408</v>
      </c>
      <c r="T515" s="1509">
        <v>0.81350064430775282</v>
      </c>
      <c r="U515" s="1509">
        <v>0.78599096068381924</v>
      </c>
      <c r="V515" s="1509">
        <v>0.75941155621625056</v>
      </c>
      <c r="W515" s="1509">
        <v>0.73373097218961414</v>
      </c>
      <c r="X515" s="1509">
        <v>0.70891881370977217</v>
      </c>
      <c r="Y515" s="1509">
        <v>0.68494571372924851</v>
      </c>
      <c r="Z515" s="1509">
        <v>0.66178329828912907</v>
      </c>
      <c r="AA515" s="1509">
        <v>0.63940415293635666</v>
      </c>
      <c r="AB515" s="1509">
        <v>0.61778179027667313</v>
      </c>
      <c r="AC515" s="1509">
        <v>0.59689061862480497</v>
      </c>
      <c r="AD515" s="1509">
        <v>0.57670591171478747</v>
      </c>
      <c r="AE515" s="1509">
        <v>0.55720377943457733</v>
      </c>
      <c r="AF515" s="1509">
        <v>0.53836113955031628</v>
      </c>
      <c r="AG515" s="1509">
        <v>0.520155690386779</v>
      </c>
      <c r="AH515" s="1509">
        <v>0.50256588443167061</v>
      </c>
      <c r="AI515" s="1509">
        <v>0.48557090283253201</v>
      </c>
      <c r="AJ515" s="1509">
        <v>0.46915063075606961</v>
      </c>
      <c r="AK515" s="1509">
        <v>0.45328563358074364</v>
      </c>
      <c r="AL515" s="1509">
        <v>0.43795713389443836</v>
      </c>
      <c r="AM515" s="1509">
        <v>0.42314698926998878</v>
      </c>
      <c r="AN515" s="1509">
        <v>0.40883767079225974</v>
      </c>
      <c r="AO515" s="1509">
        <v>0.39501224231136212</v>
      </c>
      <c r="AP515" s="1509">
        <v>0.38165434039745133</v>
      </c>
      <c r="AQ515" s="1509">
        <v>0.36874815497338298</v>
      </c>
      <c r="AR515" s="1509">
        <v>0.35627841060230242</v>
      </c>
      <c r="AS515" s="1509">
        <v>0.3459013695167984</v>
      </c>
      <c r="AT515" s="1509">
        <v>0.33582657234640623</v>
      </c>
      <c r="AU515" s="1509">
        <v>0.32604521587029728</v>
      </c>
      <c r="AV515" s="1509">
        <v>0.31654875327213333</v>
      </c>
      <c r="AW515" s="1509">
        <v>0.30732888667197411</v>
      </c>
      <c r="AX515" s="1509">
        <v>0.29837755987570302</v>
      </c>
      <c r="AY515" s="1509">
        <v>0.28968695133563405</v>
      </c>
      <c r="AZ515" s="1509">
        <v>0.28124946731614947</v>
      </c>
      <c r="BA515" s="1509">
        <v>0.27305773525839755</v>
      </c>
      <c r="BB515" s="1509">
        <v>0.26510459733825009</v>
      </c>
      <c r="BC515" s="1509">
        <v>0.25738310421189325</v>
      </c>
      <c r="BD515" s="1509">
        <v>0.24988650894358566</v>
      </c>
      <c r="BE515" s="1509">
        <v>0.24260826111027742</v>
      </c>
      <c r="BF515" s="1509">
        <v>0.23554200107793916</v>
      </c>
      <c r="BG515" s="1509">
        <v>0.22868155444460117</v>
      </c>
      <c r="BH515" s="1509">
        <v>0.22202092664524387</v>
      </c>
      <c r="BI515" s="1509">
        <v>0.215554297713829</v>
      </c>
      <c r="BJ515" s="1509">
        <v>0.20927601719789227</v>
      </c>
      <c r="BK515" s="1509">
        <v>0.20318059922125464</v>
      </c>
      <c r="BL515" s="1509">
        <v>0.19726271769053846</v>
      </c>
      <c r="BM515" s="1509">
        <v>0.19151720164129948</v>
      </c>
      <c r="BN515" s="1509">
        <v>0.18593903071970824</v>
      </c>
      <c r="BO515" s="1509">
        <v>0.18052333079583327</v>
      </c>
      <c r="BP515" s="1509">
        <v>0.17526536970469248</v>
      </c>
      <c r="BQ515" s="1509">
        <v>0.17016055311135189</v>
      </c>
      <c r="BR515" s="1509">
        <v>0.16520442049645817</v>
      </c>
      <c r="BS515" s="1509">
        <v>0.16039264125869726</v>
      </c>
      <c r="BT515" s="1509">
        <v>0.15572101093077401</v>
      </c>
      <c r="BU515" s="1509">
        <v>0.15118544750560586</v>
      </c>
      <c r="BV515" s="1509">
        <v>0.14678198786952024</v>
      </c>
      <c r="BW515" s="1509">
        <v>0.14250678433934003</v>
      </c>
      <c r="BX515" s="1509">
        <v>0.13835610130033013</v>
      </c>
      <c r="BY515" s="1509">
        <v>0.13432631194206807</v>
      </c>
      <c r="BZ515" s="1509">
        <v>0.13041389508938647</v>
      </c>
      <c r="CA515" s="1509">
        <v>0.12661543212561796</v>
      </c>
      <c r="CB515" s="1509">
        <v>0.12292760400545433</v>
      </c>
      <c r="CC515" s="1509">
        <v>0.11934718835481004</v>
      </c>
      <c r="CD515" s="1509">
        <v>0.11587105665515537</v>
      </c>
      <c r="CE515" s="1509">
        <v>0.11249617150985959</v>
      </c>
      <c r="CF515" s="1509">
        <v>0.10921958399015494</v>
      </c>
      <c r="CG515" s="1509">
        <v>0.10603843105840287</v>
      </c>
      <c r="CH515" s="1509">
        <v>0.10294993306641054</v>
      </c>
      <c r="CI515" s="1509">
        <v>9.9951391326612168E-2</v>
      </c>
      <c r="CJ515" s="1509">
        <v>9.7040185753992411E-2</v>
      </c>
      <c r="CK515" s="1509">
        <v>9.4213772576691654E-2</v>
      </c>
      <c r="CL515" s="1509">
        <v>9.1915875684577236E-2</v>
      </c>
      <c r="CM515" s="1509">
        <v>8.9674025058124135E-2</v>
      </c>
      <c r="CN515" s="1509">
        <v>8.7486853715243049E-2</v>
      </c>
      <c r="CO515" s="1509">
        <v>8.5353028014871282E-2</v>
      </c>
      <c r="CP515" s="1510">
        <v>8.3271246843776875E-2</v>
      </c>
      <c r="CQ515" s="1508" t="s">
        <v>1890</v>
      </c>
      <c r="CR515" s="1508" t="s">
        <v>1890</v>
      </c>
      <c r="CS515" s="1508" t="s">
        <v>1890</v>
      </c>
      <c r="CT515" s="1508" t="s">
        <v>1890</v>
      </c>
      <c r="CU515" s="1508" t="s">
        <v>1890</v>
      </c>
      <c r="CV515" s="1508" t="s">
        <v>1890</v>
      </c>
      <c r="CW515" s="1508" t="s">
        <v>1890</v>
      </c>
      <c r="CX515" s="1508" t="s">
        <v>1890</v>
      </c>
      <c r="CY515" s="1508" t="s">
        <v>1890</v>
      </c>
      <c r="CZ515" s="1508" t="s">
        <v>1890</v>
      </c>
      <c r="DA515" s="1508" t="s">
        <v>1890</v>
      </c>
      <c r="DB515" s="1508" t="s">
        <v>1890</v>
      </c>
      <c r="DC515" s="1508" t="s">
        <v>1890</v>
      </c>
      <c r="DD515" s="1508" t="s">
        <v>1890</v>
      </c>
      <c r="DE515" s="1508" t="s">
        <v>1890</v>
      </c>
      <c r="DF515" s="1508" t="s">
        <v>1890</v>
      </c>
      <c r="DG515" s="1508" t="s">
        <v>1890</v>
      </c>
      <c r="DH515" s="1508" t="s">
        <v>1890</v>
      </c>
      <c r="DI515" s="1508" t="s">
        <v>1890</v>
      </c>
      <c r="DJ515" s="1508" t="s">
        <v>1890</v>
      </c>
      <c r="DK515" s="1508" t="s">
        <v>1890</v>
      </c>
      <c r="DL515" s="1508" t="s">
        <v>1890</v>
      </c>
      <c r="DM515" s="1508" t="s">
        <v>1890</v>
      </c>
      <c r="DN515" s="1508" t="s">
        <v>1890</v>
      </c>
      <c r="DO515" s="1508" t="s">
        <v>1890</v>
      </c>
      <c r="DP515" s="1508" t="s">
        <v>1890</v>
      </c>
      <c r="DQ515" s="1508" t="s">
        <v>1890</v>
      </c>
      <c r="DR515" s="1508" t="s">
        <v>1890</v>
      </c>
      <c r="DS515" s="1508" t="s">
        <v>1890</v>
      </c>
      <c r="DT515" s="1233" t="s">
        <v>1890</v>
      </c>
      <c r="DU515" s="1233" t="s">
        <v>1890</v>
      </c>
      <c r="DV515" s="1233" t="s">
        <v>1890</v>
      </c>
      <c r="DW515" s="1233" t="s">
        <v>1890</v>
      </c>
      <c r="DX515" s="1233" t="s">
        <v>1890</v>
      </c>
      <c r="DY515" s="1233" t="s">
        <v>1890</v>
      </c>
    </row>
    <row r="516" spans="2:129" x14ac:dyDescent="0.25">
      <c r="B516" s="1668"/>
      <c r="C516" s="1505" t="s">
        <v>2021</v>
      </c>
      <c r="D516" s="1439" t="s">
        <v>1776</v>
      </c>
      <c r="E516" s="1267" t="s">
        <v>815</v>
      </c>
      <c r="F516" s="1438" t="s">
        <v>816</v>
      </c>
      <c r="G516" s="1438" t="s">
        <v>1890</v>
      </c>
      <c r="H516" s="1439" t="s">
        <v>817</v>
      </c>
      <c r="I516" s="1476" t="s">
        <v>1890</v>
      </c>
      <c r="J516" s="1477" t="s">
        <v>1890</v>
      </c>
      <c r="K516" s="1477" t="s">
        <v>1890</v>
      </c>
      <c r="L516" s="1477" t="s">
        <v>1890</v>
      </c>
      <c r="M516" s="1477" t="s">
        <v>1890</v>
      </c>
      <c r="N516" s="1509" t="s">
        <v>1890</v>
      </c>
      <c r="O516" s="1509">
        <v>0.8936598</v>
      </c>
      <c r="P516" s="1509">
        <v>0.8936598</v>
      </c>
      <c r="Q516" s="1509">
        <v>0.8936598</v>
      </c>
      <c r="R516" s="1509">
        <v>0.8936598</v>
      </c>
      <c r="S516" s="1509">
        <v>0.8936598</v>
      </c>
      <c r="T516" s="1509" t="s">
        <v>1890</v>
      </c>
      <c r="U516" s="1509" t="s">
        <v>1890</v>
      </c>
      <c r="V516" s="1509" t="s">
        <v>1890</v>
      </c>
      <c r="W516" s="1509" t="s">
        <v>1890</v>
      </c>
      <c r="X516" s="1509" t="s">
        <v>1890</v>
      </c>
      <c r="Y516" s="1509" t="s">
        <v>1890</v>
      </c>
      <c r="Z516" s="1509" t="s">
        <v>1890</v>
      </c>
      <c r="AA516" s="1509" t="s">
        <v>1890</v>
      </c>
      <c r="AB516" s="1509" t="s">
        <v>1890</v>
      </c>
      <c r="AC516" s="1509" t="s">
        <v>1890</v>
      </c>
      <c r="AD516" s="1509" t="s">
        <v>1890</v>
      </c>
      <c r="AE516" s="1509" t="s">
        <v>1890</v>
      </c>
      <c r="AF516" s="1509" t="s">
        <v>1890</v>
      </c>
      <c r="AG516" s="1509" t="s">
        <v>1890</v>
      </c>
      <c r="AH516" s="1509" t="s">
        <v>1890</v>
      </c>
      <c r="AI516" s="1509" t="s">
        <v>1890</v>
      </c>
      <c r="AJ516" s="1509" t="s">
        <v>1890</v>
      </c>
      <c r="AK516" s="1509" t="s">
        <v>1890</v>
      </c>
      <c r="AL516" s="1509" t="s">
        <v>1890</v>
      </c>
      <c r="AM516" s="1509" t="s">
        <v>1890</v>
      </c>
      <c r="AN516" s="1509" t="s">
        <v>1890</v>
      </c>
      <c r="AO516" s="1509" t="s">
        <v>1890</v>
      </c>
      <c r="AP516" s="1509" t="s">
        <v>1890</v>
      </c>
      <c r="AQ516" s="1509" t="s">
        <v>1890</v>
      </c>
      <c r="AR516" s="1509" t="s">
        <v>1890</v>
      </c>
      <c r="AS516" s="1509" t="s">
        <v>1890</v>
      </c>
      <c r="AT516" s="1509" t="s">
        <v>1890</v>
      </c>
      <c r="AU516" s="1509" t="s">
        <v>1890</v>
      </c>
      <c r="AV516" s="1509" t="s">
        <v>1890</v>
      </c>
      <c r="AW516" s="1509" t="s">
        <v>1890</v>
      </c>
      <c r="AX516" s="1509" t="s">
        <v>1890</v>
      </c>
      <c r="AY516" s="1509" t="s">
        <v>1890</v>
      </c>
      <c r="AZ516" s="1509" t="s">
        <v>1890</v>
      </c>
      <c r="BA516" s="1509" t="s">
        <v>1890</v>
      </c>
      <c r="BB516" s="1509" t="s">
        <v>1890</v>
      </c>
      <c r="BC516" s="1509" t="s">
        <v>1890</v>
      </c>
      <c r="BD516" s="1509" t="s">
        <v>1890</v>
      </c>
      <c r="BE516" s="1509" t="s">
        <v>1890</v>
      </c>
      <c r="BF516" s="1509" t="s">
        <v>1890</v>
      </c>
      <c r="BG516" s="1509" t="s">
        <v>1890</v>
      </c>
      <c r="BH516" s="1509" t="s">
        <v>1890</v>
      </c>
      <c r="BI516" s="1509" t="s">
        <v>1890</v>
      </c>
      <c r="BJ516" s="1509" t="s">
        <v>1890</v>
      </c>
      <c r="BK516" s="1509" t="s">
        <v>1890</v>
      </c>
      <c r="BL516" s="1509" t="s">
        <v>1890</v>
      </c>
      <c r="BM516" s="1509" t="s">
        <v>1890</v>
      </c>
      <c r="BN516" s="1509" t="s">
        <v>1890</v>
      </c>
      <c r="BO516" s="1509" t="s">
        <v>1890</v>
      </c>
      <c r="BP516" s="1509" t="s">
        <v>1890</v>
      </c>
      <c r="BQ516" s="1509" t="s">
        <v>1890</v>
      </c>
      <c r="BR516" s="1509" t="s">
        <v>1890</v>
      </c>
      <c r="BS516" s="1509" t="s">
        <v>1890</v>
      </c>
      <c r="BT516" s="1509" t="s">
        <v>1890</v>
      </c>
      <c r="BU516" s="1509" t="s">
        <v>1890</v>
      </c>
      <c r="BV516" s="1509" t="s">
        <v>1890</v>
      </c>
      <c r="BW516" s="1509" t="s">
        <v>1890</v>
      </c>
      <c r="BX516" s="1509" t="s">
        <v>1890</v>
      </c>
      <c r="BY516" s="1509" t="s">
        <v>1890</v>
      </c>
      <c r="BZ516" s="1509" t="s">
        <v>1890</v>
      </c>
      <c r="CA516" s="1509" t="s">
        <v>1890</v>
      </c>
      <c r="CB516" s="1509" t="s">
        <v>1890</v>
      </c>
      <c r="CC516" s="1509" t="s">
        <v>1890</v>
      </c>
      <c r="CD516" s="1509" t="s">
        <v>1890</v>
      </c>
      <c r="CE516" s="1509" t="s">
        <v>1890</v>
      </c>
      <c r="CF516" s="1509" t="s">
        <v>1890</v>
      </c>
      <c r="CG516" s="1509" t="s">
        <v>1890</v>
      </c>
      <c r="CH516" s="1509" t="s">
        <v>1890</v>
      </c>
      <c r="CI516" s="1509" t="s">
        <v>1890</v>
      </c>
      <c r="CJ516" s="1509" t="s">
        <v>1890</v>
      </c>
      <c r="CK516" s="1509" t="s">
        <v>1890</v>
      </c>
      <c r="CL516" s="1509" t="s">
        <v>1890</v>
      </c>
      <c r="CM516" s="1509" t="s">
        <v>1890</v>
      </c>
      <c r="CN516" s="1509" t="s">
        <v>1890</v>
      </c>
      <c r="CO516" s="1509" t="s">
        <v>1890</v>
      </c>
      <c r="CP516" s="1510" t="s">
        <v>1890</v>
      </c>
      <c r="CQ516" s="1508" t="s">
        <v>1890</v>
      </c>
      <c r="CR516" s="1508" t="s">
        <v>1890</v>
      </c>
      <c r="CS516" s="1508" t="s">
        <v>1890</v>
      </c>
      <c r="CT516" s="1508" t="s">
        <v>1890</v>
      </c>
      <c r="CU516" s="1508" t="s">
        <v>1890</v>
      </c>
      <c r="CV516" s="1508" t="s">
        <v>1890</v>
      </c>
      <c r="CW516" s="1508" t="s">
        <v>1890</v>
      </c>
      <c r="CX516" s="1508" t="s">
        <v>1890</v>
      </c>
      <c r="CY516" s="1508" t="s">
        <v>1890</v>
      </c>
      <c r="CZ516" s="1508" t="s">
        <v>1890</v>
      </c>
      <c r="DA516" s="1508" t="s">
        <v>1890</v>
      </c>
      <c r="DB516" s="1508" t="s">
        <v>1890</v>
      </c>
      <c r="DC516" s="1508" t="s">
        <v>1890</v>
      </c>
      <c r="DD516" s="1508" t="s">
        <v>1890</v>
      </c>
      <c r="DE516" s="1508" t="s">
        <v>1890</v>
      </c>
      <c r="DF516" s="1508" t="s">
        <v>1890</v>
      </c>
      <c r="DG516" s="1508" t="s">
        <v>1890</v>
      </c>
      <c r="DH516" s="1508" t="s">
        <v>1890</v>
      </c>
      <c r="DI516" s="1508" t="s">
        <v>1890</v>
      </c>
      <c r="DJ516" s="1508" t="s">
        <v>1890</v>
      </c>
      <c r="DK516" s="1508" t="s">
        <v>1890</v>
      </c>
      <c r="DL516" s="1508" t="s">
        <v>1890</v>
      </c>
      <c r="DM516" s="1508" t="s">
        <v>1890</v>
      </c>
      <c r="DN516" s="1508" t="s">
        <v>1890</v>
      </c>
      <c r="DO516" s="1508" t="s">
        <v>1890</v>
      </c>
      <c r="DP516" s="1508" t="s">
        <v>1890</v>
      </c>
      <c r="DQ516" s="1508" t="s">
        <v>1890</v>
      </c>
      <c r="DR516" s="1508" t="s">
        <v>1890</v>
      </c>
      <c r="DS516" s="1508" t="s">
        <v>1890</v>
      </c>
      <c r="DT516" s="1233" t="s">
        <v>1890</v>
      </c>
      <c r="DU516" s="1233" t="s">
        <v>1890</v>
      </c>
      <c r="DV516" s="1233" t="s">
        <v>1890</v>
      </c>
      <c r="DW516" s="1233" t="s">
        <v>1890</v>
      </c>
      <c r="DX516" s="1233" t="s">
        <v>1890</v>
      </c>
      <c r="DY516" s="1233" t="s">
        <v>1890</v>
      </c>
    </row>
    <row r="517" spans="2:129" x14ac:dyDescent="0.25">
      <c r="B517" s="1668"/>
      <c r="C517" s="1505" t="s">
        <v>2021</v>
      </c>
      <c r="D517" s="1439" t="s">
        <v>1776</v>
      </c>
      <c r="E517" s="1267" t="s">
        <v>815</v>
      </c>
      <c r="F517" s="1438" t="s">
        <v>818</v>
      </c>
      <c r="G517" s="1438" t="s">
        <v>1890</v>
      </c>
      <c r="H517" s="1439" t="s">
        <v>817</v>
      </c>
      <c r="I517" s="1476" t="s">
        <v>1890</v>
      </c>
      <c r="J517" s="1477" t="s">
        <v>1890</v>
      </c>
      <c r="K517" s="1477" t="s">
        <v>1890</v>
      </c>
      <c r="L517" s="1477" t="s">
        <v>1890</v>
      </c>
      <c r="M517" s="1477" t="s">
        <v>1890</v>
      </c>
      <c r="N517" s="1509" t="s">
        <v>1890</v>
      </c>
      <c r="O517" s="1509">
        <v>1.3032592949600001</v>
      </c>
      <c r="P517" s="1509">
        <v>1.3032592949600001</v>
      </c>
      <c r="Q517" s="1509">
        <v>1.3032592949600001</v>
      </c>
      <c r="R517" s="1509">
        <v>1.3032592949600001</v>
      </c>
      <c r="S517" s="1509">
        <v>1.3032592949600001</v>
      </c>
      <c r="T517" s="1509" t="s">
        <v>1890</v>
      </c>
      <c r="U517" s="1509" t="s">
        <v>1890</v>
      </c>
      <c r="V517" s="1509" t="s">
        <v>1890</v>
      </c>
      <c r="W517" s="1509" t="s">
        <v>1890</v>
      </c>
      <c r="X517" s="1509" t="s">
        <v>1890</v>
      </c>
      <c r="Y517" s="1509" t="s">
        <v>1890</v>
      </c>
      <c r="Z517" s="1509" t="s">
        <v>1890</v>
      </c>
      <c r="AA517" s="1509" t="s">
        <v>1890</v>
      </c>
      <c r="AB517" s="1509" t="s">
        <v>1890</v>
      </c>
      <c r="AC517" s="1509">
        <v>5.9136000000000001E-2</v>
      </c>
      <c r="AD517" s="1509" t="s">
        <v>1890</v>
      </c>
      <c r="AE517" s="1509" t="s">
        <v>1890</v>
      </c>
      <c r="AF517" s="1509" t="s">
        <v>1890</v>
      </c>
      <c r="AG517" s="1509" t="s">
        <v>1890</v>
      </c>
      <c r="AH517" s="1509" t="s">
        <v>1890</v>
      </c>
      <c r="AI517" s="1509" t="s">
        <v>1890</v>
      </c>
      <c r="AJ517" s="1509" t="s">
        <v>1890</v>
      </c>
      <c r="AK517" s="1509" t="s">
        <v>1890</v>
      </c>
      <c r="AL517" s="1509" t="s">
        <v>1890</v>
      </c>
      <c r="AM517" s="1509">
        <v>0.34441216479999998</v>
      </c>
      <c r="AN517" s="1509" t="s">
        <v>1890</v>
      </c>
      <c r="AO517" s="1509" t="s">
        <v>1890</v>
      </c>
      <c r="AP517" s="1509" t="s">
        <v>1890</v>
      </c>
      <c r="AQ517" s="1509" t="s">
        <v>1890</v>
      </c>
      <c r="AR517" s="1509">
        <v>0.43859999999999999</v>
      </c>
      <c r="AS517" s="1509" t="s">
        <v>1890</v>
      </c>
      <c r="AT517" s="1509" t="s">
        <v>1890</v>
      </c>
      <c r="AU517" s="1509" t="s">
        <v>1890</v>
      </c>
      <c r="AV517" s="1509" t="s">
        <v>1890</v>
      </c>
      <c r="AW517" s="1509">
        <v>5.9136000000000001E-2</v>
      </c>
      <c r="AX517" s="1509" t="s">
        <v>1890</v>
      </c>
      <c r="AY517" s="1509" t="s">
        <v>1890</v>
      </c>
      <c r="AZ517" s="1509" t="s">
        <v>1890</v>
      </c>
      <c r="BA517" s="1509" t="s">
        <v>1890</v>
      </c>
      <c r="BB517" s="1509" t="s">
        <v>1890</v>
      </c>
      <c r="BC517" s="1509" t="s">
        <v>1890</v>
      </c>
      <c r="BD517" s="1509" t="s">
        <v>1890</v>
      </c>
      <c r="BE517" s="1509" t="s">
        <v>1890</v>
      </c>
      <c r="BF517" s="1509" t="s">
        <v>1890</v>
      </c>
      <c r="BG517" s="1509">
        <v>0.34441216479999998</v>
      </c>
      <c r="BH517" s="1509" t="s">
        <v>1890</v>
      </c>
      <c r="BI517" s="1509" t="s">
        <v>1890</v>
      </c>
      <c r="BJ517" s="1509" t="s">
        <v>1890</v>
      </c>
      <c r="BK517" s="1509" t="s">
        <v>1890</v>
      </c>
      <c r="BL517" s="1509" t="s">
        <v>1890</v>
      </c>
      <c r="BM517" s="1509" t="s">
        <v>1890</v>
      </c>
      <c r="BN517" s="1509" t="s">
        <v>1890</v>
      </c>
      <c r="BO517" s="1509" t="s">
        <v>1890</v>
      </c>
      <c r="BP517" s="1509" t="s">
        <v>1890</v>
      </c>
      <c r="BQ517" s="1509">
        <v>0.49773600000000001</v>
      </c>
      <c r="BR517" s="1509" t="s">
        <v>1890</v>
      </c>
      <c r="BS517" s="1509" t="s">
        <v>1890</v>
      </c>
      <c r="BT517" s="1509" t="s">
        <v>1890</v>
      </c>
      <c r="BU517" s="1509" t="s">
        <v>1890</v>
      </c>
      <c r="BV517" s="1509" t="s">
        <v>1890</v>
      </c>
      <c r="BW517" s="1509" t="s">
        <v>1890</v>
      </c>
      <c r="BX517" s="1509" t="s">
        <v>1890</v>
      </c>
      <c r="BY517" s="1509" t="s">
        <v>1890</v>
      </c>
      <c r="BZ517" s="1509" t="s">
        <v>1890</v>
      </c>
      <c r="CA517" s="1509">
        <v>2.0288630248000001</v>
      </c>
      <c r="CB517" s="1509" t="s">
        <v>1890</v>
      </c>
      <c r="CC517" s="1509" t="s">
        <v>1890</v>
      </c>
      <c r="CD517" s="1509" t="s">
        <v>1890</v>
      </c>
      <c r="CE517" s="1509" t="s">
        <v>1890</v>
      </c>
      <c r="CF517" s="1509" t="s">
        <v>1890</v>
      </c>
      <c r="CG517" s="1509" t="s">
        <v>1890</v>
      </c>
      <c r="CH517" s="1509" t="s">
        <v>1890</v>
      </c>
      <c r="CI517" s="1509" t="s">
        <v>1890</v>
      </c>
      <c r="CJ517" s="1509" t="s">
        <v>1890</v>
      </c>
      <c r="CK517" s="1509">
        <v>5.9136000000000001E-2</v>
      </c>
      <c r="CL517" s="1509" t="s">
        <v>1890</v>
      </c>
      <c r="CM517" s="1509" t="s">
        <v>1890</v>
      </c>
      <c r="CN517" s="1509" t="s">
        <v>1890</v>
      </c>
      <c r="CO517" s="1509" t="s">
        <v>1890</v>
      </c>
      <c r="CP517" s="1510">
        <v>0.43859999999999999</v>
      </c>
      <c r="CQ517" s="1508" t="s">
        <v>1890</v>
      </c>
      <c r="CR517" s="1508" t="s">
        <v>1890</v>
      </c>
      <c r="CS517" s="1508" t="s">
        <v>1890</v>
      </c>
      <c r="CT517" s="1508" t="s">
        <v>1890</v>
      </c>
      <c r="CU517" s="1508" t="s">
        <v>1890</v>
      </c>
      <c r="CV517" s="1508" t="s">
        <v>1890</v>
      </c>
      <c r="CW517" s="1508" t="s">
        <v>1890</v>
      </c>
      <c r="CX517" s="1508" t="s">
        <v>1890</v>
      </c>
      <c r="CY517" s="1508" t="s">
        <v>1890</v>
      </c>
      <c r="CZ517" s="1508" t="s">
        <v>1890</v>
      </c>
      <c r="DA517" s="1508" t="s">
        <v>1890</v>
      </c>
      <c r="DB517" s="1508" t="s">
        <v>1890</v>
      </c>
      <c r="DC517" s="1508" t="s">
        <v>1890</v>
      </c>
      <c r="DD517" s="1508" t="s">
        <v>1890</v>
      </c>
      <c r="DE517" s="1508" t="s">
        <v>1890</v>
      </c>
      <c r="DF517" s="1508" t="s">
        <v>1890</v>
      </c>
      <c r="DG517" s="1508" t="s">
        <v>1890</v>
      </c>
      <c r="DH517" s="1508" t="s">
        <v>1890</v>
      </c>
      <c r="DI517" s="1508" t="s">
        <v>1890</v>
      </c>
      <c r="DJ517" s="1508" t="s">
        <v>1890</v>
      </c>
      <c r="DK517" s="1508" t="s">
        <v>1890</v>
      </c>
      <c r="DL517" s="1508" t="s">
        <v>1890</v>
      </c>
      <c r="DM517" s="1508" t="s">
        <v>1890</v>
      </c>
      <c r="DN517" s="1508" t="s">
        <v>1890</v>
      </c>
      <c r="DO517" s="1508" t="s">
        <v>1890</v>
      </c>
      <c r="DP517" s="1508" t="s">
        <v>1890</v>
      </c>
      <c r="DQ517" s="1508" t="s">
        <v>1890</v>
      </c>
      <c r="DR517" s="1508" t="s">
        <v>1890</v>
      </c>
      <c r="DS517" s="1508" t="s">
        <v>1890</v>
      </c>
      <c r="DT517" s="1233" t="s">
        <v>1890</v>
      </c>
      <c r="DU517" s="1233" t="s">
        <v>1890</v>
      </c>
      <c r="DV517" s="1233" t="s">
        <v>1890</v>
      </c>
      <c r="DW517" s="1233" t="s">
        <v>1890</v>
      </c>
      <c r="DX517" s="1233" t="s">
        <v>1890</v>
      </c>
      <c r="DY517" s="1233" t="s">
        <v>1890</v>
      </c>
    </row>
    <row r="518" spans="2:129" ht="14.4" thickBot="1" x14ac:dyDescent="0.3">
      <c r="B518" s="1668"/>
      <c r="C518" s="1505" t="s">
        <v>2021</v>
      </c>
      <c r="D518" s="1439" t="s">
        <v>1776</v>
      </c>
      <c r="E518" s="1267" t="s">
        <v>819</v>
      </c>
      <c r="F518" s="1438" t="s">
        <v>1890</v>
      </c>
      <c r="G518" s="1438" t="s">
        <v>1890</v>
      </c>
      <c r="H518" s="1439" t="s">
        <v>84</v>
      </c>
      <c r="I518" s="1476" t="s">
        <v>1890</v>
      </c>
      <c r="J518" s="1477" t="s">
        <v>1890</v>
      </c>
      <c r="K518" s="1477" t="s">
        <v>1890</v>
      </c>
      <c r="L518" s="1477" t="s">
        <v>1890</v>
      </c>
      <c r="M518" s="1477" t="s">
        <v>1890</v>
      </c>
      <c r="N518" s="1509" t="s">
        <v>1890</v>
      </c>
      <c r="O518" s="1509">
        <v>8.5835656381959433E-2</v>
      </c>
      <c r="P518" s="1509">
        <v>0.24879900400567956</v>
      </c>
      <c r="Q518" s="1509">
        <v>0.40064251852766425</v>
      </c>
      <c r="R518" s="1509">
        <v>0.54193190911954592</v>
      </c>
      <c r="S518" s="1509">
        <v>0.67320734052117503</v>
      </c>
      <c r="T518" s="1509">
        <v>2.0553061275119204</v>
      </c>
      <c r="U518" s="1509">
        <v>1.9763131959594069</v>
      </c>
      <c r="V518" s="1509">
        <v>1.9003124349450873</v>
      </c>
      <c r="W518" s="1509">
        <v>1.827191807861956</v>
      </c>
      <c r="X518" s="1509">
        <v>1.7568434337596321</v>
      </c>
      <c r="Y518" s="1509">
        <v>1.6891634344049873</v>
      </c>
      <c r="Z518" s="1509">
        <v>1.6240517869342959</v>
      </c>
      <c r="AA518" s="1509">
        <v>1.5614121818936317</v>
      </c>
      <c r="AB518" s="1509">
        <v>1.5011518864715829</v>
      </c>
      <c r="AC518" s="1509">
        <v>1.4449779459794758</v>
      </c>
      <c r="AD518" s="1509">
        <v>1.3908865660397507</v>
      </c>
      <c r="AE518" s="1509">
        <v>1.3371242385855395</v>
      </c>
      <c r="AF518" s="1509">
        <v>1.2854074613944928</v>
      </c>
      <c r="AG518" s="1509">
        <v>1.2356593680142463</v>
      </c>
      <c r="AH518" s="1509">
        <v>1.1878059514994483</v>
      </c>
      <c r="AI518" s="1509">
        <v>1.1417759589158321</v>
      </c>
      <c r="AJ518" s="1509">
        <v>1.0975007897092803</v>
      </c>
      <c r="AK518" s="1509">
        <v>1.0549143977991349</v>
      </c>
      <c r="AL518" s="1509">
        <v>1.0139531972600797</v>
      </c>
      <c r="AM518" s="1509">
        <v>0.98197265838400505</v>
      </c>
      <c r="AN518" s="1509">
        <v>0.95099554770922134</v>
      </c>
      <c r="AO518" s="1509">
        <v>0.91406701528804624</v>
      </c>
      <c r="AP518" s="1509">
        <v>0.87854855323301317</v>
      </c>
      <c r="AQ518" s="1509">
        <v>0.84438702411191957</v>
      </c>
      <c r="AR518" s="1509">
        <v>0.82227136647337362</v>
      </c>
      <c r="AS518" s="1509">
        <v>0.80457267903753438</v>
      </c>
      <c r="AT518" s="1509">
        <v>0.77708385117570622</v>
      </c>
      <c r="AU518" s="1509">
        <v>0.7505137660330099</v>
      </c>
      <c r="AV518" s="1509">
        <v>0.72483222438711881</v>
      </c>
      <c r="AW518" s="1509">
        <v>0.70093490840392991</v>
      </c>
      <c r="AX518" s="1509">
        <v>0.67781476757939174</v>
      </c>
      <c r="AY518" s="1509">
        <v>0.65457499405841935</v>
      </c>
      <c r="AZ518" s="1509">
        <v>0.63211397886789666</v>
      </c>
      <c r="BA518" s="1509">
        <v>0.61040607258879076</v>
      </c>
      <c r="BB518" s="1509">
        <v>0.58942645929400739</v>
      </c>
      <c r="BC518" s="1509">
        <v>0.5691511297547972</v>
      </c>
      <c r="BD518" s="1509">
        <v>0.54955685550087152</v>
      </c>
      <c r="BE518" s="1509">
        <v>0.53062116370722845</v>
      </c>
      <c r="BF518" s="1509">
        <v>0.51232231288153329</v>
      </c>
      <c r="BG518" s="1509">
        <v>0.49864747341938398</v>
      </c>
      <c r="BH518" s="1509">
        <v>0.48533460492261082</v>
      </c>
      <c r="BI518" s="1509">
        <v>0.46859610578616501</v>
      </c>
      <c r="BJ518" s="1509">
        <v>0.45242093787999738</v>
      </c>
      <c r="BK518" s="1509">
        <v>0.43679048566936512</v>
      </c>
      <c r="BL518" s="1509">
        <v>0.42168674012526602</v>
      </c>
      <c r="BM518" s="1509">
        <v>0.40709227918624097</v>
      </c>
      <c r="BN518" s="1509">
        <v>0.39299024884380274</v>
      </c>
      <c r="BO518" s="1509">
        <v>0.3793643448317397</v>
      </c>
      <c r="BP518" s="1509">
        <v>0.36619879490016116</v>
      </c>
      <c r="BQ518" s="1509">
        <v>0.35911996626437387</v>
      </c>
      <c r="BR518" s="1509">
        <v>0.3521428368408418</v>
      </c>
      <c r="BS518" s="1509">
        <v>0.3399497153540797</v>
      </c>
      <c r="BT518" s="1509">
        <v>0.3281681372311831</v>
      </c>
      <c r="BU518" s="1509">
        <v>0.31678447294010531</v>
      </c>
      <c r="BV518" s="1509">
        <v>0.30578553777493989</v>
      </c>
      <c r="BW518" s="1509">
        <v>0.29515857750614655</v>
      </c>
      <c r="BX518" s="1509">
        <v>0.28489125448932223</v>
      </c>
      <c r="BY518" s="1509">
        <v>0.27497163421798221</v>
      </c>
      <c r="BZ518" s="1509">
        <v>0.26538817230626927</v>
      </c>
      <c r="CA518" s="1509">
        <v>0.27270330364629491</v>
      </c>
      <c r="CB518" s="1509">
        <v>0.27936717240559739</v>
      </c>
      <c r="CC518" s="1509">
        <v>0.26978930130162765</v>
      </c>
      <c r="CD518" s="1509">
        <v>0.26053236711825389</v>
      </c>
      <c r="CE518" s="1509">
        <v>0.25158579975678708</v>
      </c>
      <c r="CF518" s="1509">
        <v>0.24293937258999668</v>
      </c>
      <c r="CG518" s="1509">
        <v>0.23458319142106332</v>
      </c>
      <c r="CH518" s="1509">
        <v>0.22650768379431965</v>
      </c>
      <c r="CI518" s="1509">
        <v>0.21870358864665398</v>
      </c>
      <c r="CJ518" s="1509">
        <v>0.21116194628879964</v>
      </c>
      <c r="CK518" s="1509">
        <v>0.2041576236225936</v>
      </c>
      <c r="CL518" s="1509">
        <v>0.19834502332346032</v>
      </c>
      <c r="CM518" s="1509">
        <v>0.19242464178368093</v>
      </c>
      <c r="CN518" s="1509">
        <v>0.18667506706302023</v>
      </c>
      <c r="CO518" s="1509">
        <v>0.18109148906175898</v>
      </c>
      <c r="CP518" s="1510">
        <v>0.1781794615974378</v>
      </c>
      <c r="CQ518" s="1508" t="s">
        <v>1890</v>
      </c>
      <c r="CR518" s="1508" t="s">
        <v>1890</v>
      </c>
      <c r="CS518" s="1508" t="s">
        <v>1890</v>
      </c>
      <c r="CT518" s="1508" t="s">
        <v>1890</v>
      </c>
      <c r="CU518" s="1508" t="s">
        <v>1890</v>
      </c>
      <c r="CV518" s="1508" t="s">
        <v>1890</v>
      </c>
      <c r="CW518" s="1508" t="s">
        <v>1890</v>
      </c>
      <c r="CX518" s="1508" t="s">
        <v>1890</v>
      </c>
      <c r="CY518" s="1508" t="s">
        <v>1890</v>
      </c>
      <c r="CZ518" s="1508" t="s">
        <v>1890</v>
      </c>
      <c r="DA518" s="1508" t="s">
        <v>1890</v>
      </c>
      <c r="DB518" s="1508" t="s">
        <v>1890</v>
      </c>
      <c r="DC518" s="1508" t="s">
        <v>1890</v>
      </c>
      <c r="DD518" s="1508" t="s">
        <v>1890</v>
      </c>
      <c r="DE518" s="1508" t="s">
        <v>1890</v>
      </c>
      <c r="DF518" s="1508" t="s">
        <v>1890</v>
      </c>
      <c r="DG518" s="1508" t="s">
        <v>1890</v>
      </c>
      <c r="DH518" s="1508" t="s">
        <v>1890</v>
      </c>
      <c r="DI518" s="1508" t="s">
        <v>1890</v>
      </c>
      <c r="DJ518" s="1508" t="s">
        <v>1890</v>
      </c>
      <c r="DK518" s="1508" t="s">
        <v>1890</v>
      </c>
      <c r="DL518" s="1508" t="s">
        <v>1890</v>
      </c>
      <c r="DM518" s="1508" t="s">
        <v>1890</v>
      </c>
      <c r="DN518" s="1508" t="s">
        <v>1890</v>
      </c>
      <c r="DO518" s="1508" t="s">
        <v>1890</v>
      </c>
      <c r="DP518" s="1508" t="s">
        <v>1890</v>
      </c>
      <c r="DQ518" s="1508" t="s">
        <v>1890</v>
      </c>
      <c r="DR518" s="1508" t="s">
        <v>1890</v>
      </c>
      <c r="DS518" s="1508" t="s">
        <v>1890</v>
      </c>
      <c r="DT518" s="1233" t="s">
        <v>1890</v>
      </c>
      <c r="DU518" s="1233" t="s">
        <v>1890</v>
      </c>
      <c r="DV518" s="1233" t="s">
        <v>1890</v>
      </c>
      <c r="DW518" s="1233" t="s">
        <v>1890</v>
      </c>
      <c r="DX518" s="1233" t="s">
        <v>1890</v>
      </c>
      <c r="DY518" s="1233" t="s">
        <v>1890</v>
      </c>
    </row>
    <row r="519" spans="2:129" ht="14.4" thickBot="1" x14ac:dyDescent="0.3">
      <c r="B519" s="1668"/>
      <c r="C519" s="1505" t="s">
        <v>2021</v>
      </c>
      <c r="D519" s="1439" t="s">
        <v>1776</v>
      </c>
      <c r="E519" s="1267" t="s">
        <v>820</v>
      </c>
      <c r="F519" s="1438" t="s">
        <v>1890</v>
      </c>
      <c r="G519" s="1438" t="s">
        <v>1890</v>
      </c>
      <c r="H519" s="1439" t="s">
        <v>84</v>
      </c>
      <c r="I519" s="1655">
        <f>IF(SUM(N518:CP518)&lt;&gt;0,SUM(N518:CP518),"")</f>
        <v>55.548565275876946</v>
      </c>
      <c r="J519" s="1656"/>
      <c r="K519" s="1656"/>
      <c r="L519" s="1656"/>
      <c r="M519" s="1657"/>
      <c r="N519" s="1509" t="s">
        <v>1890</v>
      </c>
      <c r="O519" s="1509" t="s">
        <v>1890</v>
      </c>
      <c r="P519" s="1509" t="s">
        <v>1890</v>
      </c>
      <c r="Q519" s="1509" t="s">
        <v>1890</v>
      </c>
      <c r="R519" s="1509" t="s">
        <v>1890</v>
      </c>
      <c r="S519" s="1509" t="s">
        <v>1890</v>
      </c>
      <c r="T519" s="1509" t="s">
        <v>1890</v>
      </c>
      <c r="U519" s="1509" t="s">
        <v>1890</v>
      </c>
      <c r="V519" s="1509" t="s">
        <v>1890</v>
      </c>
      <c r="W519" s="1509" t="s">
        <v>1890</v>
      </c>
      <c r="X519" s="1509" t="s">
        <v>1890</v>
      </c>
      <c r="Y519" s="1509" t="s">
        <v>1890</v>
      </c>
      <c r="Z519" s="1509" t="s">
        <v>1890</v>
      </c>
      <c r="AA519" s="1509" t="s">
        <v>1890</v>
      </c>
      <c r="AB519" s="1509" t="s">
        <v>1890</v>
      </c>
      <c r="AC519" s="1509" t="s">
        <v>1890</v>
      </c>
      <c r="AD519" s="1509" t="s">
        <v>1890</v>
      </c>
      <c r="AE519" s="1509" t="s">
        <v>1890</v>
      </c>
      <c r="AF519" s="1509" t="s">
        <v>1890</v>
      </c>
      <c r="AG519" s="1509" t="s">
        <v>1890</v>
      </c>
      <c r="AH519" s="1509" t="s">
        <v>1890</v>
      </c>
      <c r="AI519" s="1509" t="s">
        <v>1890</v>
      </c>
      <c r="AJ519" s="1509" t="s">
        <v>1890</v>
      </c>
      <c r="AK519" s="1509" t="s">
        <v>1890</v>
      </c>
      <c r="AL519" s="1509" t="s">
        <v>1890</v>
      </c>
      <c r="AM519" s="1509" t="s">
        <v>1890</v>
      </c>
      <c r="AN519" s="1509" t="s">
        <v>1890</v>
      </c>
      <c r="AO519" s="1509" t="s">
        <v>1890</v>
      </c>
      <c r="AP519" s="1509" t="s">
        <v>1890</v>
      </c>
      <c r="AQ519" s="1509" t="s">
        <v>1890</v>
      </c>
      <c r="AR519" s="1509" t="s">
        <v>1890</v>
      </c>
      <c r="AS519" s="1509" t="s">
        <v>1890</v>
      </c>
      <c r="AT519" s="1509" t="s">
        <v>1890</v>
      </c>
      <c r="AU519" s="1509" t="s">
        <v>1890</v>
      </c>
      <c r="AV519" s="1509" t="s">
        <v>1890</v>
      </c>
      <c r="AW519" s="1509" t="s">
        <v>1890</v>
      </c>
      <c r="AX519" s="1509" t="s">
        <v>1890</v>
      </c>
      <c r="AY519" s="1509" t="s">
        <v>1890</v>
      </c>
      <c r="AZ519" s="1509" t="s">
        <v>1890</v>
      </c>
      <c r="BA519" s="1509" t="s">
        <v>1890</v>
      </c>
      <c r="BB519" s="1509" t="s">
        <v>1890</v>
      </c>
      <c r="BC519" s="1509" t="s">
        <v>1890</v>
      </c>
      <c r="BD519" s="1509" t="s">
        <v>1890</v>
      </c>
      <c r="BE519" s="1509" t="s">
        <v>1890</v>
      </c>
      <c r="BF519" s="1509" t="s">
        <v>1890</v>
      </c>
      <c r="BG519" s="1509" t="s">
        <v>1890</v>
      </c>
      <c r="BH519" s="1509" t="s">
        <v>1890</v>
      </c>
      <c r="BI519" s="1509" t="s">
        <v>1890</v>
      </c>
      <c r="BJ519" s="1509" t="s">
        <v>1890</v>
      </c>
      <c r="BK519" s="1509" t="s">
        <v>1890</v>
      </c>
      <c r="BL519" s="1509" t="s">
        <v>1890</v>
      </c>
      <c r="BM519" s="1509" t="s">
        <v>1890</v>
      </c>
      <c r="BN519" s="1509" t="s">
        <v>1890</v>
      </c>
      <c r="BO519" s="1509" t="s">
        <v>1890</v>
      </c>
      <c r="BP519" s="1509" t="s">
        <v>1890</v>
      </c>
      <c r="BQ519" s="1509" t="s">
        <v>1890</v>
      </c>
      <c r="BR519" s="1509" t="s">
        <v>1890</v>
      </c>
      <c r="BS519" s="1509" t="s">
        <v>1890</v>
      </c>
      <c r="BT519" s="1509" t="s">
        <v>1890</v>
      </c>
      <c r="BU519" s="1509" t="s">
        <v>1890</v>
      </c>
      <c r="BV519" s="1509" t="s">
        <v>1890</v>
      </c>
      <c r="BW519" s="1509" t="s">
        <v>1890</v>
      </c>
      <c r="BX519" s="1509" t="s">
        <v>1890</v>
      </c>
      <c r="BY519" s="1509" t="s">
        <v>1890</v>
      </c>
      <c r="BZ519" s="1509" t="s">
        <v>1890</v>
      </c>
      <c r="CA519" s="1509" t="s">
        <v>1890</v>
      </c>
      <c r="CB519" s="1509" t="s">
        <v>1890</v>
      </c>
      <c r="CC519" s="1509" t="s">
        <v>1890</v>
      </c>
      <c r="CD519" s="1509" t="s">
        <v>1890</v>
      </c>
      <c r="CE519" s="1509" t="s">
        <v>1890</v>
      </c>
      <c r="CF519" s="1509" t="s">
        <v>1890</v>
      </c>
      <c r="CG519" s="1509" t="s">
        <v>1890</v>
      </c>
      <c r="CH519" s="1509" t="s">
        <v>1890</v>
      </c>
      <c r="CI519" s="1509" t="s">
        <v>1890</v>
      </c>
      <c r="CJ519" s="1509" t="s">
        <v>1890</v>
      </c>
      <c r="CK519" s="1509" t="s">
        <v>1890</v>
      </c>
      <c r="CL519" s="1509" t="s">
        <v>1890</v>
      </c>
      <c r="CM519" s="1509" t="s">
        <v>1890</v>
      </c>
      <c r="CN519" s="1509" t="s">
        <v>1890</v>
      </c>
      <c r="CO519" s="1509" t="s">
        <v>1890</v>
      </c>
      <c r="CP519" s="1510" t="s">
        <v>1890</v>
      </c>
      <c r="CQ519" s="1508" t="s">
        <v>1890</v>
      </c>
      <c r="CR519" s="1508" t="s">
        <v>1890</v>
      </c>
      <c r="CS519" s="1508" t="s">
        <v>1890</v>
      </c>
      <c r="CT519" s="1508" t="s">
        <v>1890</v>
      </c>
      <c r="CU519" s="1508" t="s">
        <v>1890</v>
      </c>
      <c r="CV519" s="1508" t="s">
        <v>1890</v>
      </c>
      <c r="CW519" s="1508" t="s">
        <v>1890</v>
      </c>
      <c r="CX519" s="1508" t="s">
        <v>1890</v>
      </c>
      <c r="CY519" s="1508" t="s">
        <v>1890</v>
      </c>
      <c r="CZ519" s="1508" t="s">
        <v>1890</v>
      </c>
      <c r="DA519" s="1508" t="s">
        <v>1890</v>
      </c>
      <c r="DB519" s="1508" t="s">
        <v>1890</v>
      </c>
      <c r="DC519" s="1508" t="s">
        <v>1890</v>
      </c>
      <c r="DD519" s="1508" t="s">
        <v>1890</v>
      </c>
      <c r="DE519" s="1508" t="s">
        <v>1890</v>
      </c>
      <c r="DF519" s="1508" t="s">
        <v>1890</v>
      </c>
      <c r="DG519" s="1508" t="s">
        <v>1890</v>
      </c>
      <c r="DH519" s="1508" t="s">
        <v>1890</v>
      </c>
      <c r="DI519" s="1508" t="s">
        <v>1890</v>
      </c>
      <c r="DJ519" s="1508" t="s">
        <v>1890</v>
      </c>
      <c r="DK519" s="1508" t="s">
        <v>1890</v>
      </c>
      <c r="DL519" s="1508" t="s">
        <v>1890</v>
      </c>
      <c r="DM519" s="1508" t="s">
        <v>1890</v>
      </c>
      <c r="DN519" s="1508" t="s">
        <v>1890</v>
      </c>
      <c r="DO519" s="1508" t="s">
        <v>1890</v>
      </c>
      <c r="DP519" s="1508" t="s">
        <v>1890</v>
      </c>
      <c r="DQ519" s="1508" t="s">
        <v>1890</v>
      </c>
      <c r="DR519" s="1508" t="s">
        <v>1890</v>
      </c>
      <c r="DS519" s="1508" t="s">
        <v>1890</v>
      </c>
      <c r="DT519" s="1233" t="s">
        <v>1890</v>
      </c>
      <c r="DU519" s="1233" t="s">
        <v>1890</v>
      </c>
      <c r="DV519" s="1233" t="s">
        <v>1890</v>
      </c>
      <c r="DW519" s="1233" t="s">
        <v>1890</v>
      </c>
      <c r="DX519" s="1233" t="s">
        <v>1890</v>
      </c>
      <c r="DY519" s="1233" t="s">
        <v>1890</v>
      </c>
    </row>
    <row r="520" spans="2:129" x14ac:dyDescent="0.25">
      <c r="B520" s="1668"/>
      <c r="C520" s="1505" t="s">
        <v>2022</v>
      </c>
      <c r="D520" s="1439" t="s">
        <v>1777</v>
      </c>
      <c r="E520" s="1267" t="s">
        <v>815</v>
      </c>
      <c r="F520" s="1438" t="s">
        <v>1890</v>
      </c>
      <c r="G520" s="1438" t="s">
        <v>1890</v>
      </c>
      <c r="H520" s="1439" t="s">
        <v>84</v>
      </c>
      <c r="I520" s="1476" t="s">
        <v>1890</v>
      </c>
      <c r="J520" s="1477" t="s">
        <v>1890</v>
      </c>
      <c r="K520" s="1477" t="s">
        <v>1890</v>
      </c>
      <c r="L520" s="1477" t="s">
        <v>1890</v>
      </c>
      <c r="M520" s="1477" t="s">
        <v>1890</v>
      </c>
      <c r="N520" s="1509" t="s">
        <v>1890</v>
      </c>
      <c r="O520" s="1509">
        <v>1.2879</v>
      </c>
      <c r="P520" s="1509">
        <v>1.2879</v>
      </c>
      <c r="Q520" s="1509">
        <v>1.2879</v>
      </c>
      <c r="R520" s="1509">
        <v>1.2879</v>
      </c>
      <c r="S520" s="1509">
        <v>1.2879</v>
      </c>
      <c r="T520" s="1509" t="s">
        <v>1890</v>
      </c>
      <c r="U520" s="1509" t="s">
        <v>1890</v>
      </c>
      <c r="V520" s="1509" t="s">
        <v>1890</v>
      </c>
      <c r="W520" s="1509" t="s">
        <v>1890</v>
      </c>
      <c r="X520" s="1509" t="s">
        <v>1890</v>
      </c>
      <c r="Y520" s="1509" t="s">
        <v>1890</v>
      </c>
      <c r="Z520" s="1509" t="s">
        <v>1890</v>
      </c>
      <c r="AA520" s="1509" t="s">
        <v>1890</v>
      </c>
      <c r="AB520" s="1509" t="s">
        <v>1890</v>
      </c>
      <c r="AC520" s="1509">
        <v>0</v>
      </c>
      <c r="AD520" s="1509" t="s">
        <v>1890</v>
      </c>
      <c r="AE520" s="1509" t="s">
        <v>1890</v>
      </c>
      <c r="AF520" s="1509" t="s">
        <v>1890</v>
      </c>
      <c r="AG520" s="1509" t="s">
        <v>1890</v>
      </c>
      <c r="AH520" s="1509" t="s">
        <v>1890</v>
      </c>
      <c r="AI520" s="1509" t="s">
        <v>1890</v>
      </c>
      <c r="AJ520" s="1509" t="s">
        <v>1890</v>
      </c>
      <c r="AK520" s="1509" t="s">
        <v>1890</v>
      </c>
      <c r="AL520" s="1509" t="s">
        <v>1890</v>
      </c>
      <c r="AM520" s="1509">
        <v>0</v>
      </c>
      <c r="AN520" s="1509" t="s">
        <v>1890</v>
      </c>
      <c r="AO520" s="1509" t="s">
        <v>1890</v>
      </c>
      <c r="AP520" s="1509" t="s">
        <v>1890</v>
      </c>
      <c r="AQ520" s="1509" t="s">
        <v>1890</v>
      </c>
      <c r="AR520" s="1509" t="s">
        <v>1890</v>
      </c>
      <c r="AS520" s="1509" t="s">
        <v>1890</v>
      </c>
      <c r="AT520" s="1509" t="s">
        <v>1890</v>
      </c>
      <c r="AU520" s="1509" t="s">
        <v>1890</v>
      </c>
      <c r="AV520" s="1509" t="s">
        <v>1890</v>
      </c>
      <c r="AW520" s="1509">
        <v>0</v>
      </c>
      <c r="AX520" s="1509" t="s">
        <v>1890</v>
      </c>
      <c r="AY520" s="1509" t="s">
        <v>1890</v>
      </c>
      <c r="AZ520" s="1509" t="s">
        <v>1890</v>
      </c>
      <c r="BA520" s="1509" t="s">
        <v>1890</v>
      </c>
      <c r="BB520" s="1509" t="s">
        <v>1890</v>
      </c>
      <c r="BC520" s="1509" t="s">
        <v>1890</v>
      </c>
      <c r="BD520" s="1509" t="s">
        <v>1890</v>
      </c>
      <c r="BE520" s="1509" t="s">
        <v>1890</v>
      </c>
      <c r="BF520" s="1509" t="s">
        <v>1890</v>
      </c>
      <c r="BG520" s="1509">
        <v>0</v>
      </c>
      <c r="BH520" s="1509" t="s">
        <v>1890</v>
      </c>
      <c r="BI520" s="1509" t="s">
        <v>1890</v>
      </c>
      <c r="BJ520" s="1509" t="s">
        <v>1890</v>
      </c>
      <c r="BK520" s="1509" t="s">
        <v>1890</v>
      </c>
      <c r="BL520" s="1509" t="s">
        <v>1890</v>
      </c>
      <c r="BM520" s="1509" t="s">
        <v>1890</v>
      </c>
      <c r="BN520" s="1509" t="s">
        <v>1890</v>
      </c>
      <c r="BO520" s="1509" t="s">
        <v>1890</v>
      </c>
      <c r="BP520" s="1509" t="s">
        <v>1890</v>
      </c>
      <c r="BQ520" s="1509">
        <v>0</v>
      </c>
      <c r="BR520" s="1509" t="s">
        <v>1890</v>
      </c>
      <c r="BS520" s="1509" t="s">
        <v>1890</v>
      </c>
      <c r="BT520" s="1509" t="s">
        <v>1890</v>
      </c>
      <c r="BU520" s="1509" t="s">
        <v>1890</v>
      </c>
      <c r="BV520" s="1509" t="s">
        <v>1890</v>
      </c>
      <c r="BW520" s="1509" t="s">
        <v>1890</v>
      </c>
      <c r="BX520" s="1509" t="s">
        <v>1890</v>
      </c>
      <c r="BY520" s="1509" t="s">
        <v>1890</v>
      </c>
      <c r="BZ520" s="1509" t="s">
        <v>1890</v>
      </c>
      <c r="CA520" s="1509">
        <v>5.3</v>
      </c>
      <c r="CB520" s="1509" t="s">
        <v>1890</v>
      </c>
      <c r="CC520" s="1509" t="s">
        <v>1890</v>
      </c>
      <c r="CD520" s="1509" t="s">
        <v>1890</v>
      </c>
      <c r="CE520" s="1509" t="s">
        <v>1890</v>
      </c>
      <c r="CF520" s="1509" t="s">
        <v>1890</v>
      </c>
      <c r="CG520" s="1509" t="s">
        <v>1890</v>
      </c>
      <c r="CH520" s="1509" t="s">
        <v>1890</v>
      </c>
      <c r="CI520" s="1509" t="s">
        <v>1890</v>
      </c>
      <c r="CJ520" s="1509" t="s">
        <v>1890</v>
      </c>
      <c r="CK520" s="1509">
        <v>0</v>
      </c>
      <c r="CL520" s="1509" t="s">
        <v>1890</v>
      </c>
      <c r="CM520" s="1509" t="s">
        <v>1890</v>
      </c>
      <c r="CN520" s="1509" t="s">
        <v>1890</v>
      </c>
      <c r="CO520" s="1509" t="s">
        <v>1890</v>
      </c>
      <c r="CP520" s="1510" t="s">
        <v>1890</v>
      </c>
      <c r="CQ520" s="1508" t="s">
        <v>1890</v>
      </c>
      <c r="CR520" s="1508" t="s">
        <v>1890</v>
      </c>
      <c r="CS520" s="1508" t="s">
        <v>1890</v>
      </c>
      <c r="CT520" s="1508" t="s">
        <v>1890</v>
      </c>
      <c r="CU520" s="1508" t="s">
        <v>1890</v>
      </c>
      <c r="CV520" s="1508" t="s">
        <v>1890</v>
      </c>
      <c r="CW520" s="1508" t="s">
        <v>1890</v>
      </c>
      <c r="CX520" s="1508" t="s">
        <v>1890</v>
      </c>
      <c r="CY520" s="1508" t="s">
        <v>1890</v>
      </c>
      <c r="CZ520" s="1508" t="s">
        <v>1890</v>
      </c>
      <c r="DA520" s="1508" t="s">
        <v>1890</v>
      </c>
      <c r="DB520" s="1508" t="s">
        <v>1890</v>
      </c>
      <c r="DC520" s="1508" t="s">
        <v>1890</v>
      </c>
      <c r="DD520" s="1508" t="s">
        <v>1890</v>
      </c>
      <c r="DE520" s="1508" t="s">
        <v>1890</v>
      </c>
      <c r="DF520" s="1508" t="s">
        <v>1890</v>
      </c>
      <c r="DG520" s="1508" t="s">
        <v>1890</v>
      </c>
      <c r="DH520" s="1508" t="s">
        <v>1890</v>
      </c>
      <c r="DI520" s="1508" t="s">
        <v>1890</v>
      </c>
      <c r="DJ520" s="1508" t="s">
        <v>1890</v>
      </c>
      <c r="DK520" s="1508" t="s">
        <v>1890</v>
      </c>
      <c r="DL520" s="1508" t="s">
        <v>1890</v>
      </c>
      <c r="DM520" s="1508" t="s">
        <v>1890</v>
      </c>
      <c r="DN520" s="1508" t="s">
        <v>1890</v>
      </c>
      <c r="DO520" s="1508" t="s">
        <v>1890</v>
      </c>
      <c r="DP520" s="1508" t="s">
        <v>1890</v>
      </c>
      <c r="DQ520" s="1508" t="s">
        <v>1890</v>
      </c>
      <c r="DR520" s="1508" t="s">
        <v>1890</v>
      </c>
      <c r="DS520" s="1508" t="s">
        <v>1890</v>
      </c>
      <c r="DT520" s="1233" t="s">
        <v>1890</v>
      </c>
      <c r="DU520" s="1233" t="s">
        <v>1890</v>
      </c>
      <c r="DV520" s="1233" t="s">
        <v>1890</v>
      </c>
      <c r="DW520" s="1233" t="s">
        <v>1890</v>
      </c>
      <c r="DX520" s="1233" t="s">
        <v>1890</v>
      </c>
      <c r="DY520" s="1233" t="s">
        <v>1890</v>
      </c>
    </row>
    <row r="521" spans="2:129" x14ac:dyDescent="0.25">
      <c r="B521" s="1668"/>
      <c r="C521" s="1505" t="s">
        <v>2022</v>
      </c>
      <c r="D521" s="1439" t="s">
        <v>1777</v>
      </c>
      <c r="E521" s="1267" t="s">
        <v>812</v>
      </c>
      <c r="F521" s="1438" t="s">
        <v>1890</v>
      </c>
      <c r="G521" s="1438" t="s">
        <v>1890</v>
      </c>
      <c r="H521" s="1439" t="s">
        <v>84</v>
      </c>
      <c r="I521" s="1476" t="s">
        <v>1890</v>
      </c>
      <c r="J521" s="1477" t="s">
        <v>1890</v>
      </c>
      <c r="K521" s="1477" t="s">
        <v>1890</v>
      </c>
      <c r="L521" s="1477" t="s">
        <v>1890</v>
      </c>
      <c r="M521" s="1477" t="s">
        <v>1890</v>
      </c>
      <c r="N521" s="1509" t="s">
        <v>1890</v>
      </c>
      <c r="O521" s="1509" t="s">
        <v>1890</v>
      </c>
      <c r="P521" s="1509" t="s">
        <v>1890</v>
      </c>
      <c r="Q521" s="1509" t="s">
        <v>1890</v>
      </c>
      <c r="R521" s="1509" t="s">
        <v>1890</v>
      </c>
      <c r="S521" s="1509" t="s">
        <v>1890</v>
      </c>
      <c r="T521" s="1509">
        <v>1.2559116749999997</v>
      </c>
      <c r="U521" s="1509">
        <v>1.2559116749999997</v>
      </c>
      <c r="V521" s="1509">
        <v>1.2559116749999997</v>
      </c>
      <c r="W521" s="1509">
        <v>1.2559116749999997</v>
      </c>
      <c r="X521" s="1509">
        <v>1.2559116749999997</v>
      </c>
      <c r="Y521" s="1509">
        <v>1.2559116749999997</v>
      </c>
      <c r="Z521" s="1509">
        <v>1.2559116749999997</v>
      </c>
      <c r="AA521" s="1509">
        <v>1.2559116749999997</v>
      </c>
      <c r="AB521" s="1509">
        <v>1.2559116749999997</v>
      </c>
      <c r="AC521" s="1509">
        <v>1.2559116749999997</v>
      </c>
      <c r="AD521" s="1509">
        <v>1.2559116749999997</v>
      </c>
      <c r="AE521" s="1509">
        <v>1.2559116749999997</v>
      </c>
      <c r="AF521" s="1509">
        <v>1.2559116749999997</v>
      </c>
      <c r="AG521" s="1509">
        <v>1.2559116749999997</v>
      </c>
      <c r="AH521" s="1509">
        <v>1.2559116749999997</v>
      </c>
      <c r="AI521" s="1509">
        <v>1.2559116749999997</v>
      </c>
      <c r="AJ521" s="1509">
        <v>1.2559116749999997</v>
      </c>
      <c r="AK521" s="1509">
        <v>1.2559116749999997</v>
      </c>
      <c r="AL521" s="1509">
        <v>1.2559116749999997</v>
      </c>
      <c r="AM521" s="1509">
        <v>1.2559116749999997</v>
      </c>
      <c r="AN521" s="1509">
        <v>1.2559116749999997</v>
      </c>
      <c r="AO521" s="1509">
        <v>1.2559116749999997</v>
      </c>
      <c r="AP521" s="1509">
        <v>1.2559116749999997</v>
      </c>
      <c r="AQ521" s="1509">
        <v>1.2559116749999997</v>
      </c>
      <c r="AR521" s="1509">
        <v>1.2559116749999997</v>
      </c>
      <c r="AS521" s="1509">
        <v>1.2559116749999997</v>
      </c>
      <c r="AT521" s="1509">
        <v>1.2559116749999997</v>
      </c>
      <c r="AU521" s="1509">
        <v>1.2559116749999997</v>
      </c>
      <c r="AV521" s="1509">
        <v>1.2559116749999997</v>
      </c>
      <c r="AW521" s="1509">
        <v>1.2559116749999997</v>
      </c>
      <c r="AX521" s="1509">
        <v>1.2559116749999997</v>
      </c>
      <c r="AY521" s="1509">
        <v>1.2559116749999997</v>
      </c>
      <c r="AZ521" s="1509">
        <v>1.2559116749999997</v>
      </c>
      <c r="BA521" s="1509">
        <v>1.2559116749999997</v>
      </c>
      <c r="BB521" s="1509">
        <v>1.2559116749999997</v>
      </c>
      <c r="BC521" s="1509">
        <v>1.2559116749999997</v>
      </c>
      <c r="BD521" s="1509">
        <v>1.2559116749999997</v>
      </c>
      <c r="BE521" s="1509">
        <v>1.2559116749999997</v>
      </c>
      <c r="BF521" s="1509">
        <v>1.2559116749999997</v>
      </c>
      <c r="BG521" s="1509">
        <v>1.2559116749999997</v>
      </c>
      <c r="BH521" s="1509">
        <v>1.2559116749999997</v>
      </c>
      <c r="BI521" s="1509">
        <v>1.2559116749999997</v>
      </c>
      <c r="BJ521" s="1509">
        <v>1.2559116749999997</v>
      </c>
      <c r="BK521" s="1509">
        <v>1.2559116749999997</v>
      </c>
      <c r="BL521" s="1509">
        <v>1.2559116749999997</v>
      </c>
      <c r="BM521" s="1509">
        <v>1.2559116749999997</v>
      </c>
      <c r="BN521" s="1509">
        <v>1.2559116749999997</v>
      </c>
      <c r="BO521" s="1509">
        <v>1.2559116749999997</v>
      </c>
      <c r="BP521" s="1509">
        <v>1.2559116749999997</v>
      </c>
      <c r="BQ521" s="1509">
        <v>1.2559116749999997</v>
      </c>
      <c r="BR521" s="1509">
        <v>1.2559116749999997</v>
      </c>
      <c r="BS521" s="1509">
        <v>1.2559116749999997</v>
      </c>
      <c r="BT521" s="1509">
        <v>1.2559116749999997</v>
      </c>
      <c r="BU521" s="1509">
        <v>1.2559116749999997</v>
      </c>
      <c r="BV521" s="1509">
        <v>1.2559116749999997</v>
      </c>
      <c r="BW521" s="1509">
        <v>1.2559116749999997</v>
      </c>
      <c r="BX521" s="1509">
        <v>1.2559116749999997</v>
      </c>
      <c r="BY521" s="1509">
        <v>1.2559116749999997</v>
      </c>
      <c r="BZ521" s="1509">
        <v>1.2559116749999997</v>
      </c>
      <c r="CA521" s="1509">
        <v>1.2559116749999997</v>
      </c>
      <c r="CB521" s="1509">
        <v>1.2559116749999997</v>
      </c>
      <c r="CC521" s="1509">
        <v>1.2559116749999997</v>
      </c>
      <c r="CD521" s="1509">
        <v>1.2559116749999997</v>
      </c>
      <c r="CE521" s="1509">
        <v>1.2559116749999997</v>
      </c>
      <c r="CF521" s="1509">
        <v>1.2559116749999997</v>
      </c>
      <c r="CG521" s="1509">
        <v>1.2559116749999997</v>
      </c>
      <c r="CH521" s="1509">
        <v>1.2559116749999997</v>
      </c>
      <c r="CI521" s="1509">
        <v>1.2559116749999997</v>
      </c>
      <c r="CJ521" s="1509">
        <v>1.2559116749999997</v>
      </c>
      <c r="CK521" s="1509">
        <v>1.2559116749999997</v>
      </c>
      <c r="CL521" s="1509">
        <v>1.2559116749999997</v>
      </c>
      <c r="CM521" s="1509">
        <v>1.2559116749999997</v>
      </c>
      <c r="CN521" s="1509">
        <v>1.2559116749999997</v>
      </c>
      <c r="CO521" s="1509">
        <v>1.2559116749999997</v>
      </c>
      <c r="CP521" s="1510">
        <v>1.2559116749999997</v>
      </c>
      <c r="CQ521" s="1508" t="s">
        <v>1890</v>
      </c>
      <c r="CR521" s="1508" t="s">
        <v>1890</v>
      </c>
      <c r="CS521" s="1508" t="s">
        <v>1890</v>
      </c>
      <c r="CT521" s="1508" t="s">
        <v>1890</v>
      </c>
      <c r="CU521" s="1508" t="s">
        <v>1890</v>
      </c>
      <c r="CV521" s="1508" t="s">
        <v>1890</v>
      </c>
      <c r="CW521" s="1508" t="s">
        <v>1890</v>
      </c>
      <c r="CX521" s="1508" t="s">
        <v>1890</v>
      </c>
      <c r="CY521" s="1508" t="s">
        <v>1890</v>
      </c>
      <c r="CZ521" s="1508" t="s">
        <v>1890</v>
      </c>
      <c r="DA521" s="1508" t="s">
        <v>1890</v>
      </c>
      <c r="DB521" s="1508" t="s">
        <v>1890</v>
      </c>
      <c r="DC521" s="1508" t="s">
        <v>1890</v>
      </c>
      <c r="DD521" s="1508" t="s">
        <v>1890</v>
      </c>
      <c r="DE521" s="1508" t="s">
        <v>1890</v>
      </c>
      <c r="DF521" s="1508" t="s">
        <v>1890</v>
      </c>
      <c r="DG521" s="1508" t="s">
        <v>1890</v>
      </c>
      <c r="DH521" s="1508" t="s">
        <v>1890</v>
      </c>
      <c r="DI521" s="1508" t="s">
        <v>1890</v>
      </c>
      <c r="DJ521" s="1508" t="s">
        <v>1890</v>
      </c>
      <c r="DK521" s="1508" t="s">
        <v>1890</v>
      </c>
      <c r="DL521" s="1508" t="s">
        <v>1890</v>
      </c>
      <c r="DM521" s="1508" t="s">
        <v>1890</v>
      </c>
      <c r="DN521" s="1508" t="s">
        <v>1890</v>
      </c>
      <c r="DO521" s="1508" t="s">
        <v>1890</v>
      </c>
      <c r="DP521" s="1508" t="s">
        <v>1890</v>
      </c>
      <c r="DQ521" s="1508" t="s">
        <v>1890</v>
      </c>
      <c r="DR521" s="1508" t="s">
        <v>1890</v>
      </c>
      <c r="DS521" s="1508" t="s">
        <v>1890</v>
      </c>
      <c r="DT521" s="1233" t="s">
        <v>1890</v>
      </c>
      <c r="DU521" s="1233" t="s">
        <v>1890</v>
      </c>
      <c r="DV521" s="1233" t="s">
        <v>1890</v>
      </c>
      <c r="DW521" s="1233" t="s">
        <v>1890</v>
      </c>
      <c r="DX521" s="1233" t="s">
        <v>1890</v>
      </c>
      <c r="DY521" s="1233" t="s">
        <v>1890</v>
      </c>
    </row>
    <row r="522" spans="2:129" x14ac:dyDescent="0.25">
      <c r="B522" s="1668"/>
      <c r="C522" s="1505" t="s">
        <v>2022</v>
      </c>
      <c r="D522" s="1439" t="s">
        <v>1777</v>
      </c>
      <c r="E522" s="1267" t="s">
        <v>813</v>
      </c>
      <c r="F522" s="1438" t="s">
        <v>1890</v>
      </c>
      <c r="G522" s="1438" t="s">
        <v>1890</v>
      </c>
      <c r="H522" s="1439" t="s">
        <v>84</v>
      </c>
      <c r="I522" s="1476" t="s">
        <v>1890</v>
      </c>
      <c r="J522" s="1477" t="s">
        <v>1890</v>
      </c>
      <c r="K522" s="1477" t="s">
        <v>1890</v>
      </c>
      <c r="L522" s="1477" t="s">
        <v>1890</v>
      </c>
      <c r="M522" s="1477" t="s">
        <v>1890</v>
      </c>
      <c r="N522" s="1509" t="s">
        <v>1890</v>
      </c>
      <c r="O522" s="1509">
        <v>3.0605073978E-2</v>
      </c>
      <c r="P522" s="1509">
        <v>9.1815221934000005E-2</v>
      </c>
      <c r="Q522" s="1509">
        <v>0.15302536988999998</v>
      </c>
      <c r="R522" s="1509">
        <v>0.21423551784599998</v>
      </c>
      <c r="S522" s="1509">
        <v>0.27544566580199997</v>
      </c>
      <c r="T522" s="1509">
        <v>0.43338590170500002</v>
      </c>
      <c r="U522" s="1509">
        <v>0.42936322555500001</v>
      </c>
      <c r="V522" s="1509">
        <v>0.42534054940499999</v>
      </c>
      <c r="W522" s="1509">
        <v>0.42131787325499997</v>
      </c>
      <c r="X522" s="1509">
        <v>0.41729519710500002</v>
      </c>
      <c r="Y522" s="1509">
        <v>0.413272520955</v>
      </c>
      <c r="Z522" s="1509">
        <v>0.40924984480499998</v>
      </c>
      <c r="AA522" s="1509">
        <v>0.40522716865499991</v>
      </c>
      <c r="AB522" s="1509">
        <v>0.40120449250499995</v>
      </c>
      <c r="AC522" s="1509">
        <v>0.39718181635499999</v>
      </c>
      <c r="AD522" s="1509">
        <v>0.39315914020500004</v>
      </c>
      <c r="AE522" s="1509">
        <v>0.38913646405499996</v>
      </c>
      <c r="AF522" s="1509">
        <v>0.38511378790499995</v>
      </c>
      <c r="AG522" s="1509">
        <v>0.38109111175499999</v>
      </c>
      <c r="AH522" s="1509">
        <v>0.37706843560500003</v>
      </c>
      <c r="AI522" s="1509">
        <v>0.37304575945500001</v>
      </c>
      <c r="AJ522" s="1509">
        <v>0.369023083305</v>
      </c>
      <c r="AK522" s="1509">
        <v>0.36500040715499998</v>
      </c>
      <c r="AL522" s="1509">
        <v>0.36097773100500002</v>
      </c>
      <c r="AM522" s="1509">
        <v>0.35695505485500001</v>
      </c>
      <c r="AN522" s="1509">
        <v>0.35293237870499999</v>
      </c>
      <c r="AO522" s="1509">
        <v>0.34890970255499998</v>
      </c>
      <c r="AP522" s="1509">
        <v>0.34488702640500002</v>
      </c>
      <c r="AQ522" s="1509">
        <v>0.340864350255</v>
      </c>
      <c r="AR522" s="1509">
        <v>0.33684167410499999</v>
      </c>
      <c r="AS522" s="1509">
        <v>0.33281899795500003</v>
      </c>
      <c r="AT522" s="1509">
        <v>0.32879632180500001</v>
      </c>
      <c r="AU522" s="1509">
        <v>0.324773645655</v>
      </c>
      <c r="AV522" s="1509">
        <v>0.32075096950500004</v>
      </c>
      <c r="AW522" s="1509">
        <v>0.31672829335499997</v>
      </c>
      <c r="AX522" s="1509">
        <v>0.31270561720500001</v>
      </c>
      <c r="AY522" s="1509">
        <v>0.30868294105499999</v>
      </c>
      <c r="AZ522" s="1509">
        <v>0.30466026490499998</v>
      </c>
      <c r="BA522" s="1509">
        <v>0.30063758875500002</v>
      </c>
      <c r="BB522" s="1509">
        <v>0.29661491260499995</v>
      </c>
      <c r="BC522" s="1509">
        <v>0.29259223645499999</v>
      </c>
      <c r="BD522" s="1509">
        <v>0.28856956030499997</v>
      </c>
      <c r="BE522" s="1509">
        <v>0.28454688415499996</v>
      </c>
      <c r="BF522" s="1509">
        <v>0.280524208005</v>
      </c>
      <c r="BG522" s="1509">
        <v>0.27650153185499998</v>
      </c>
      <c r="BH522" s="1509">
        <v>0.27247885570499997</v>
      </c>
      <c r="BI522" s="1509">
        <v>0.26845617955500001</v>
      </c>
      <c r="BJ522" s="1509">
        <v>0.26443350340500005</v>
      </c>
      <c r="BK522" s="1509">
        <v>0.26041082725499998</v>
      </c>
      <c r="BL522" s="1509">
        <v>0.25638815110500002</v>
      </c>
      <c r="BM522" s="1509">
        <v>0.252365474955</v>
      </c>
      <c r="BN522" s="1509">
        <v>0.24834279880499999</v>
      </c>
      <c r="BO522" s="1509">
        <v>0.24432012265500003</v>
      </c>
      <c r="BP522" s="1509">
        <v>0.24029744650500001</v>
      </c>
      <c r="BQ522" s="1509">
        <v>0.23627477035500002</v>
      </c>
      <c r="BR522" s="1509">
        <v>0.23225209420499998</v>
      </c>
      <c r="BS522" s="1509">
        <v>0.22822941805500002</v>
      </c>
      <c r="BT522" s="1509">
        <v>0.22420674190500001</v>
      </c>
      <c r="BU522" s="1509">
        <v>0.22018406575499999</v>
      </c>
      <c r="BV522" s="1509">
        <v>0.216161389605</v>
      </c>
      <c r="BW522" s="1509">
        <v>0.21213871345499999</v>
      </c>
      <c r="BX522" s="1509">
        <v>0.208116037305</v>
      </c>
      <c r="BY522" s="1509">
        <v>0.20409336115499999</v>
      </c>
      <c r="BZ522" s="1509">
        <v>0.20007068500499997</v>
      </c>
      <c r="CA522" s="1509">
        <v>0.30256115485499996</v>
      </c>
      <c r="CB522" s="1509">
        <v>0.405051624705</v>
      </c>
      <c r="CC522" s="1509">
        <v>0.40102894855499999</v>
      </c>
      <c r="CD522" s="1509">
        <v>0.39700627240499997</v>
      </c>
      <c r="CE522" s="1509">
        <v>0.39298359625499996</v>
      </c>
      <c r="CF522" s="1509">
        <v>0.38896092010500005</v>
      </c>
      <c r="CG522" s="1509">
        <v>0.38493824395500004</v>
      </c>
      <c r="CH522" s="1509">
        <v>0.38091556780500002</v>
      </c>
      <c r="CI522" s="1509">
        <v>0.37689289165499995</v>
      </c>
      <c r="CJ522" s="1509">
        <v>0.37287021550499999</v>
      </c>
      <c r="CK522" s="1509">
        <v>0.36884753935500003</v>
      </c>
      <c r="CL522" s="1509">
        <v>0.36482486320500007</v>
      </c>
      <c r="CM522" s="1509">
        <v>0.360802187055</v>
      </c>
      <c r="CN522" s="1509">
        <v>0.35677951090499999</v>
      </c>
      <c r="CO522" s="1509">
        <v>0.35275683475499997</v>
      </c>
      <c r="CP522" s="1510">
        <v>0.34873415860500001</v>
      </c>
      <c r="CQ522" s="1508" t="s">
        <v>1890</v>
      </c>
      <c r="CR522" s="1508" t="s">
        <v>1890</v>
      </c>
      <c r="CS522" s="1508" t="s">
        <v>1890</v>
      </c>
      <c r="CT522" s="1508" t="s">
        <v>1890</v>
      </c>
      <c r="CU522" s="1508" t="s">
        <v>1890</v>
      </c>
      <c r="CV522" s="1508" t="s">
        <v>1890</v>
      </c>
      <c r="CW522" s="1508" t="s">
        <v>1890</v>
      </c>
      <c r="CX522" s="1508" t="s">
        <v>1890</v>
      </c>
      <c r="CY522" s="1508" t="s">
        <v>1890</v>
      </c>
      <c r="CZ522" s="1508" t="s">
        <v>1890</v>
      </c>
      <c r="DA522" s="1508" t="s">
        <v>1890</v>
      </c>
      <c r="DB522" s="1508" t="s">
        <v>1890</v>
      </c>
      <c r="DC522" s="1508" t="s">
        <v>1890</v>
      </c>
      <c r="DD522" s="1508" t="s">
        <v>1890</v>
      </c>
      <c r="DE522" s="1508" t="s">
        <v>1890</v>
      </c>
      <c r="DF522" s="1508" t="s">
        <v>1890</v>
      </c>
      <c r="DG522" s="1508" t="s">
        <v>1890</v>
      </c>
      <c r="DH522" s="1508" t="s">
        <v>1890</v>
      </c>
      <c r="DI522" s="1508" t="s">
        <v>1890</v>
      </c>
      <c r="DJ522" s="1508" t="s">
        <v>1890</v>
      </c>
      <c r="DK522" s="1508" t="s">
        <v>1890</v>
      </c>
      <c r="DL522" s="1508" t="s">
        <v>1890</v>
      </c>
      <c r="DM522" s="1508" t="s">
        <v>1890</v>
      </c>
      <c r="DN522" s="1508" t="s">
        <v>1890</v>
      </c>
      <c r="DO522" s="1508" t="s">
        <v>1890</v>
      </c>
      <c r="DP522" s="1508" t="s">
        <v>1890</v>
      </c>
      <c r="DQ522" s="1508" t="s">
        <v>1890</v>
      </c>
      <c r="DR522" s="1508" t="s">
        <v>1890</v>
      </c>
      <c r="DS522" s="1508" t="s">
        <v>1890</v>
      </c>
      <c r="DT522" s="1233" t="s">
        <v>1890</v>
      </c>
      <c r="DU522" s="1233" t="s">
        <v>1890</v>
      </c>
      <c r="DV522" s="1233" t="s">
        <v>1890</v>
      </c>
      <c r="DW522" s="1233" t="s">
        <v>1890</v>
      </c>
      <c r="DX522" s="1233" t="s">
        <v>1890</v>
      </c>
      <c r="DY522" s="1233" t="s">
        <v>1890</v>
      </c>
    </row>
    <row r="523" spans="2:129" x14ac:dyDescent="0.25">
      <c r="B523" s="1668"/>
      <c r="C523" s="1505" t="s">
        <v>2022</v>
      </c>
      <c r="D523" s="1439" t="s">
        <v>1777</v>
      </c>
      <c r="E523" s="1267" t="s">
        <v>831</v>
      </c>
      <c r="F523" s="1438" t="s">
        <v>1890</v>
      </c>
      <c r="G523" s="1438" t="s">
        <v>1890</v>
      </c>
      <c r="H523" s="1439" t="s">
        <v>84</v>
      </c>
      <c r="I523" s="1476" t="s">
        <v>1890</v>
      </c>
      <c r="J523" s="1477" t="s">
        <v>1890</v>
      </c>
      <c r="K523" s="1477" t="s">
        <v>1890</v>
      </c>
      <c r="L523" s="1477" t="s">
        <v>1890</v>
      </c>
      <c r="M523" s="1477" t="s">
        <v>1890</v>
      </c>
      <c r="N523" s="1509" t="s">
        <v>1890</v>
      </c>
      <c r="O523" s="1509">
        <v>3.5000000000000003E-2</v>
      </c>
      <c r="P523" s="1509">
        <v>3.5000000000000003E-2</v>
      </c>
      <c r="Q523" s="1509">
        <v>3.5000000000000003E-2</v>
      </c>
      <c r="R523" s="1509">
        <v>3.5000000000000003E-2</v>
      </c>
      <c r="S523" s="1509">
        <v>3.5000000000000003E-2</v>
      </c>
      <c r="T523" s="1509">
        <v>3.5000000000000003E-2</v>
      </c>
      <c r="U523" s="1509">
        <v>3.5000000000000003E-2</v>
      </c>
      <c r="V523" s="1509">
        <v>3.5000000000000003E-2</v>
      </c>
      <c r="W523" s="1509">
        <v>3.5000000000000003E-2</v>
      </c>
      <c r="X523" s="1509">
        <v>3.5000000000000003E-2</v>
      </c>
      <c r="Y523" s="1509">
        <v>3.5000000000000003E-2</v>
      </c>
      <c r="Z523" s="1509">
        <v>3.5000000000000003E-2</v>
      </c>
      <c r="AA523" s="1509">
        <v>3.5000000000000003E-2</v>
      </c>
      <c r="AB523" s="1509">
        <v>3.5000000000000003E-2</v>
      </c>
      <c r="AC523" s="1509">
        <v>3.5000000000000003E-2</v>
      </c>
      <c r="AD523" s="1509">
        <v>3.5000000000000003E-2</v>
      </c>
      <c r="AE523" s="1509">
        <v>3.5000000000000003E-2</v>
      </c>
      <c r="AF523" s="1509">
        <v>3.5000000000000003E-2</v>
      </c>
      <c r="AG523" s="1509">
        <v>3.5000000000000003E-2</v>
      </c>
      <c r="AH523" s="1509">
        <v>3.5000000000000003E-2</v>
      </c>
      <c r="AI523" s="1509">
        <v>3.5000000000000003E-2</v>
      </c>
      <c r="AJ523" s="1509">
        <v>3.5000000000000003E-2</v>
      </c>
      <c r="AK523" s="1509">
        <v>3.5000000000000003E-2</v>
      </c>
      <c r="AL523" s="1509">
        <v>3.5000000000000003E-2</v>
      </c>
      <c r="AM523" s="1509">
        <v>3.5000000000000003E-2</v>
      </c>
      <c r="AN523" s="1509">
        <v>3.5000000000000003E-2</v>
      </c>
      <c r="AO523" s="1509">
        <v>3.5000000000000003E-2</v>
      </c>
      <c r="AP523" s="1509">
        <v>3.5000000000000003E-2</v>
      </c>
      <c r="AQ523" s="1509">
        <v>3.5000000000000003E-2</v>
      </c>
      <c r="AR523" s="1509">
        <v>3.5000000000000003E-2</v>
      </c>
      <c r="AS523" s="1509">
        <v>0.03</v>
      </c>
      <c r="AT523" s="1509">
        <v>0.03</v>
      </c>
      <c r="AU523" s="1509">
        <v>0.03</v>
      </c>
      <c r="AV523" s="1509">
        <v>0.03</v>
      </c>
      <c r="AW523" s="1509">
        <v>0.03</v>
      </c>
      <c r="AX523" s="1509">
        <v>0.03</v>
      </c>
      <c r="AY523" s="1509">
        <v>0.03</v>
      </c>
      <c r="AZ523" s="1509">
        <v>0.03</v>
      </c>
      <c r="BA523" s="1509">
        <v>0.03</v>
      </c>
      <c r="BB523" s="1509">
        <v>0.03</v>
      </c>
      <c r="BC523" s="1509">
        <v>0.03</v>
      </c>
      <c r="BD523" s="1509">
        <v>0.03</v>
      </c>
      <c r="BE523" s="1509">
        <v>0.03</v>
      </c>
      <c r="BF523" s="1509">
        <v>0.03</v>
      </c>
      <c r="BG523" s="1509">
        <v>0.03</v>
      </c>
      <c r="BH523" s="1509">
        <v>0.03</v>
      </c>
      <c r="BI523" s="1509">
        <v>0.03</v>
      </c>
      <c r="BJ523" s="1509">
        <v>0.03</v>
      </c>
      <c r="BK523" s="1509">
        <v>0.03</v>
      </c>
      <c r="BL523" s="1509">
        <v>0.03</v>
      </c>
      <c r="BM523" s="1509">
        <v>0.03</v>
      </c>
      <c r="BN523" s="1509">
        <v>0.03</v>
      </c>
      <c r="BO523" s="1509">
        <v>0.03</v>
      </c>
      <c r="BP523" s="1509">
        <v>0.03</v>
      </c>
      <c r="BQ523" s="1509">
        <v>0.03</v>
      </c>
      <c r="BR523" s="1509">
        <v>0.03</v>
      </c>
      <c r="BS523" s="1509">
        <v>0.03</v>
      </c>
      <c r="BT523" s="1509">
        <v>0.03</v>
      </c>
      <c r="BU523" s="1509">
        <v>0.03</v>
      </c>
      <c r="BV523" s="1509">
        <v>0.03</v>
      </c>
      <c r="BW523" s="1509">
        <v>0.03</v>
      </c>
      <c r="BX523" s="1509">
        <v>0.03</v>
      </c>
      <c r="BY523" s="1509">
        <v>0.03</v>
      </c>
      <c r="BZ523" s="1509">
        <v>0.03</v>
      </c>
      <c r="CA523" s="1509">
        <v>0.03</v>
      </c>
      <c r="CB523" s="1509">
        <v>0.03</v>
      </c>
      <c r="CC523" s="1509">
        <v>0.03</v>
      </c>
      <c r="CD523" s="1509">
        <v>0.03</v>
      </c>
      <c r="CE523" s="1509">
        <v>0.03</v>
      </c>
      <c r="CF523" s="1509">
        <v>0.03</v>
      </c>
      <c r="CG523" s="1509">
        <v>0.03</v>
      </c>
      <c r="CH523" s="1509">
        <v>0.03</v>
      </c>
      <c r="CI523" s="1509">
        <v>0.03</v>
      </c>
      <c r="CJ523" s="1509">
        <v>0.03</v>
      </c>
      <c r="CK523" s="1509">
        <v>0.03</v>
      </c>
      <c r="CL523" s="1509">
        <v>2.5000000000000001E-2</v>
      </c>
      <c r="CM523" s="1509">
        <v>2.5000000000000001E-2</v>
      </c>
      <c r="CN523" s="1509">
        <v>2.5000000000000001E-2</v>
      </c>
      <c r="CO523" s="1509">
        <v>2.5000000000000001E-2</v>
      </c>
      <c r="CP523" s="1510">
        <v>2.5000000000000001E-2</v>
      </c>
      <c r="CQ523" s="1508" t="s">
        <v>1890</v>
      </c>
      <c r="CR523" s="1508" t="s">
        <v>1890</v>
      </c>
      <c r="CS523" s="1508" t="s">
        <v>1890</v>
      </c>
      <c r="CT523" s="1508" t="s">
        <v>1890</v>
      </c>
      <c r="CU523" s="1508" t="s">
        <v>1890</v>
      </c>
      <c r="CV523" s="1508" t="s">
        <v>1890</v>
      </c>
      <c r="CW523" s="1508" t="s">
        <v>1890</v>
      </c>
      <c r="CX523" s="1508" t="s">
        <v>1890</v>
      </c>
      <c r="CY523" s="1508" t="s">
        <v>1890</v>
      </c>
      <c r="CZ523" s="1508" t="s">
        <v>1890</v>
      </c>
      <c r="DA523" s="1508" t="s">
        <v>1890</v>
      </c>
      <c r="DB523" s="1508" t="s">
        <v>1890</v>
      </c>
      <c r="DC523" s="1508" t="s">
        <v>1890</v>
      </c>
      <c r="DD523" s="1508" t="s">
        <v>1890</v>
      </c>
      <c r="DE523" s="1508" t="s">
        <v>1890</v>
      </c>
      <c r="DF523" s="1508" t="s">
        <v>1890</v>
      </c>
      <c r="DG523" s="1508" t="s">
        <v>1890</v>
      </c>
      <c r="DH523" s="1508" t="s">
        <v>1890</v>
      </c>
      <c r="DI523" s="1508" t="s">
        <v>1890</v>
      </c>
      <c r="DJ523" s="1508" t="s">
        <v>1890</v>
      </c>
      <c r="DK523" s="1508" t="s">
        <v>1890</v>
      </c>
      <c r="DL523" s="1508" t="s">
        <v>1890</v>
      </c>
      <c r="DM523" s="1508" t="s">
        <v>1890</v>
      </c>
      <c r="DN523" s="1508" t="s">
        <v>1890</v>
      </c>
      <c r="DO523" s="1508" t="s">
        <v>1890</v>
      </c>
      <c r="DP523" s="1508" t="s">
        <v>1890</v>
      </c>
      <c r="DQ523" s="1508" t="s">
        <v>1890</v>
      </c>
      <c r="DR523" s="1508" t="s">
        <v>1890</v>
      </c>
      <c r="DS523" s="1508" t="s">
        <v>1890</v>
      </c>
      <c r="DT523" s="1233" t="s">
        <v>1890</v>
      </c>
      <c r="DU523" s="1233" t="s">
        <v>1890</v>
      </c>
      <c r="DV523" s="1233" t="s">
        <v>1890</v>
      </c>
      <c r="DW523" s="1233" t="s">
        <v>1890</v>
      </c>
      <c r="DX523" s="1233" t="s">
        <v>1890</v>
      </c>
      <c r="DY523" s="1233" t="s">
        <v>1890</v>
      </c>
    </row>
    <row r="524" spans="2:129" x14ac:dyDescent="0.25">
      <c r="B524" s="1668"/>
      <c r="C524" s="1505" t="s">
        <v>2022</v>
      </c>
      <c r="D524" s="1439" t="s">
        <v>1777</v>
      </c>
      <c r="E524" s="1267" t="s">
        <v>814</v>
      </c>
      <c r="F524" s="1438" t="s">
        <v>1890</v>
      </c>
      <c r="G524" s="1438" t="s">
        <v>1890</v>
      </c>
      <c r="H524" s="1439" t="s">
        <v>84</v>
      </c>
      <c r="I524" s="1476" t="s">
        <v>1890</v>
      </c>
      <c r="J524" s="1477" t="s">
        <v>1890</v>
      </c>
      <c r="K524" s="1477" t="s">
        <v>1890</v>
      </c>
      <c r="L524" s="1477" t="s">
        <v>1890</v>
      </c>
      <c r="M524" s="1477" t="s">
        <v>1890</v>
      </c>
      <c r="N524" s="1509" t="s">
        <v>1890</v>
      </c>
      <c r="O524" s="1509">
        <v>0.96618357487922713</v>
      </c>
      <c r="P524" s="1509">
        <v>0.93351070036640305</v>
      </c>
      <c r="Q524" s="1509">
        <v>0.90194270566802237</v>
      </c>
      <c r="R524" s="1509">
        <v>0.87144222769857238</v>
      </c>
      <c r="S524" s="1509">
        <v>0.84197316685852408</v>
      </c>
      <c r="T524" s="1509">
        <v>0.81350064430775282</v>
      </c>
      <c r="U524" s="1509">
        <v>0.78599096068381924</v>
      </c>
      <c r="V524" s="1509">
        <v>0.75941155621625056</v>
      </c>
      <c r="W524" s="1509">
        <v>0.73373097218961414</v>
      </c>
      <c r="X524" s="1509">
        <v>0.70891881370977217</v>
      </c>
      <c r="Y524" s="1509">
        <v>0.68494571372924851</v>
      </c>
      <c r="Z524" s="1509">
        <v>0.66178329828912907</v>
      </c>
      <c r="AA524" s="1509">
        <v>0.63940415293635666</v>
      </c>
      <c r="AB524" s="1509">
        <v>0.61778179027667313</v>
      </c>
      <c r="AC524" s="1509">
        <v>0.59689061862480497</v>
      </c>
      <c r="AD524" s="1509">
        <v>0.57670591171478747</v>
      </c>
      <c r="AE524" s="1509">
        <v>0.55720377943457733</v>
      </c>
      <c r="AF524" s="1509">
        <v>0.53836113955031628</v>
      </c>
      <c r="AG524" s="1509">
        <v>0.520155690386779</v>
      </c>
      <c r="AH524" s="1509">
        <v>0.50256588443167061</v>
      </c>
      <c r="AI524" s="1509">
        <v>0.48557090283253201</v>
      </c>
      <c r="AJ524" s="1509">
        <v>0.46915063075606961</v>
      </c>
      <c r="AK524" s="1509">
        <v>0.45328563358074364</v>
      </c>
      <c r="AL524" s="1509">
        <v>0.43795713389443836</v>
      </c>
      <c r="AM524" s="1509">
        <v>0.42314698926998878</v>
      </c>
      <c r="AN524" s="1509">
        <v>0.40883767079225974</v>
      </c>
      <c r="AO524" s="1509">
        <v>0.39501224231136212</v>
      </c>
      <c r="AP524" s="1509">
        <v>0.38165434039745133</v>
      </c>
      <c r="AQ524" s="1509">
        <v>0.36874815497338298</v>
      </c>
      <c r="AR524" s="1509">
        <v>0.35627841060230242</v>
      </c>
      <c r="AS524" s="1509">
        <v>0.3459013695167984</v>
      </c>
      <c r="AT524" s="1509">
        <v>0.33582657234640623</v>
      </c>
      <c r="AU524" s="1509">
        <v>0.32604521587029728</v>
      </c>
      <c r="AV524" s="1509">
        <v>0.31654875327213333</v>
      </c>
      <c r="AW524" s="1509">
        <v>0.30732888667197411</v>
      </c>
      <c r="AX524" s="1509">
        <v>0.29837755987570302</v>
      </c>
      <c r="AY524" s="1509">
        <v>0.28968695133563405</v>
      </c>
      <c r="AZ524" s="1509">
        <v>0.28124946731614947</v>
      </c>
      <c r="BA524" s="1509">
        <v>0.27305773525839755</v>
      </c>
      <c r="BB524" s="1509">
        <v>0.26510459733825009</v>
      </c>
      <c r="BC524" s="1509">
        <v>0.25738310421189325</v>
      </c>
      <c r="BD524" s="1509">
        <v>0.24988650894358566</v>
      </c>
      <c r="BE524" s="1509">
        <v>0.24260826111027742</v>
      </c>
      <c r="BF524" s="1509">
        <v>0.23554200107793916</v>
      </c>
      <c r="BG524" s="1509">
        <v>0.22868155444460117</v>
      </c>
      <c r="BH524" s="1509">
        <v>0.22202092664524387</v>
      </c>
      <c r="BI524" s="1509">
        <v>0.215554297713829</v>
      </c>
      <c r="BJ524" s="1509">
        <v>0.20927601719789227</v>
      </c>
      <c r="BK524" s="1509">
        <v>0.20318059922125464</v>
      </c>
      <c r="BL524" s="1509">
        <v>0.19726271769053846</v>
      </c>
      <c r="BM524" s="1509">
        <v>0.19151720164129948</v>
      </c>
      <c r="BN524" s="1509">
        <v>0.18593903071970824</v>
      </c>
      <c r="BO524" s="1509">
        <v>0.18052333079583327</v>
      </c>
      <c r="BP524" s="1509">
        <v>0.17526536970469248</v>
      </c>
      <c r="BQ524" s="1509">
        <v>0.17016055311135189</v>
      </c>
      <c r="BR524" s="1509">
        <v>0.16520442049645817</v>
      </c>
      <c r="BS524" s="1509">
        <v>0.16039264125869726</v>
      </c>
      <c r="BT524" s="1509">
        <v>0.15572101093077401</v>
      </c>
      <c r="BU524" s="1509">
        <v>0.15118544750560586</v>
      </c>
      <c r="BV524" s="1509">
        <v>0.14678198786952024</v>
      </c>
      <c r="BW524" s="1509">
        <v>0.14250678433934003</v>
      </c>
      <c r="BX524" s="1509">
        <v>0.13835610130033013</v>
      </c>
      <c r="BY524" s="1509">
        <v>0.13432631194206807</v>
      </c>
      <c r="BZ524" s="1509">
        <v>0.13041389508938647</v>
      </c>
      <c r="CA524" s="1509">
        <v>0.12661543212561796</v>
      </c>
      <c r="CB524" s="1509">
        <v>0.12292760400545433</v>
      </c>
      <c r="CC524" s="1509">
        <v>0.11934718835481004</v>
      </c>
      <c r="CD524" s="1509">
        <v>0.11587105665515537</v>
      </c>
      <c r="CE524" s="1509">
        <v>0.11249617150985959</v>
      </c>
      <c r="CF524" s="1509">
        <v>0.10921958399015494</v>
      </c>
      <c r="CG524" s="1509">
        <v>0.10603843105840287</v>
      </c>
      <c r="CH524" s="1509">
        <v>0.10294993306641054</v>
      </c>
      <c r="CI524" s="1509">
        <v>9.9951391326612168E-2</v>
      </c>
      <c r="CJ524" s="1509">
        <v>9.7040185753992411E-2</v>
      </c>
      <c r="CK524" s="1509">
        <v>9.4213772576691654E-2</v>
      </c>
      <c r="CL524" s="1509">
        <v>9.1915875684577236E-2</v>
      </c>
      <c r="CM524" s="1509">
        <v>8.9674025058124135E-2</v>
      </c>
      <c r="CN524" s="1509">
        <v>8.7486853715243049E-2</v>
      </c>
      <c r="CO524" s="1509">
        <v>8.5353028014871282E-2</v>
      </c>
      <c r="CP524" s="1510">
        <v>8.3271246843776875E-2</v>
      </c>
      <c r="CQ524" s="1508" t="s">
        <v>1890</v>
      </c>
      <c r="CR524" s="1508" t="s">
        <v>1890</v>
      </c>
      <c r="CS524" s="1508" t="s">
        <v>1890</v>
      </c>
      <c r="CT524" s="1508" t="s">
        <v>1890</v>
      </c>
      <c r="CU524" s="1508" t="s">
        <v>1890</v>
      </c>
      <c r="CV524" s="1508" t="s">
        <v>1890</v>
      </c>
      <c r="CW524" s="1508" t="s">
        <v>1890</v>
      </c>
      <c r="CX524" s="1508" t="s">
        <v>1890</v>
      </c>
      <c r="CY524" s="1508" t="s">
        <v>1890</v>
      </c>
      <c r="CZ524" s="1508" t="s">
        <v>1890</v>
      </c>
      <c r="DA524" s="1508" t="s">
        <v>1890</v>
      </c>
      <c r="DB524" s="1508" t="s">
        <v>1890</v>
      </c>
      <c r="DC524" s="1508" t="s">
        <v>1890</v>
      </c>
      <c r="DD524" s="1508" t="s">
        <v>1890</v>
      </c>
      <c r="DE524" s="1508" t="s">
        <v>1890</v>
      </c>
      <c r="DF524" s="1508" t="s">
        <v>1890</v>
      </c>
      <c r="DG524" s="1508" t="s">
        <v>1890</v>
      </c>
      <c r="DH524" s="1508" t="s">
        <v>1890</v>
      </c>
      <c r="DI524" s="1508" t="s">
        <v>1890</v>
      </c>
      <c r="DJ524" s="1508" t="s">
        <v>1890</v>
      </c>
      <c r="DK524" s="1508" t="s">
        <v>1890</v>
      </c>
      <c r="DL524" s="1508" t="s">
        <v>1890</v>
      </c>
      <c r="DM524" s="1508" t="s">
        <v>1890</v>
      </c>
      <c r="DN524" s="1508" t="s">
        <v>1890</v>
      </c>
      <c r="DO524" s="1508" t="s">
        <v>1890</v>
      </c>
      <c r="DP524" s="1508" t="s">
        <v>1890</v>
      </c>
      <c r="DQ524" s="1508" t="s">
        <v>1890</v>
      </c>
      <c r="DR524" s="1508" t="s">
        <v>1890</v>
      </c>
      <c r="DS524" s="1508" t="s">
        <v>1890</v>
      </c>
      <c r="DT524" s="1233" t="s">
        <v>1890</v>
      </c>
      <c r="DU524" s="1233" t="s">
        <v>1890</v>
      </c>
      <c r="DV524" s="1233" t="s">
        <v>1890</v>
      </c>
      <c r="DW524" s="1233" t="s">
        <v>1890</v>
      </c>
      <c r="DX524" s="1233" t="s">
        <v>1890</v>
      </c>
      <c r="DY524" s="1233" t="s">
        <v>1890</v>
      </c>
    </row>
    <row r="525" spans="2:129" x14ac:dyDescent="0.25">
      <c r="B525" s="1668"/>
      <c r="C525" s="1505" t="s">
        <v>2022</v>
      </c>
      <c r="D525" s="1439" t="s">
        <v>1777</v>
      </c>
      <c r="E525" s="1267" t="s">
        <v>815</v>
      </c>
      <c r="F525" s="1438" t="s">
        <v>816</v>
      </c>
      <c r="G525" s="1438" t="s">
        <v>1890</v>
      </c>
      <c r="H525" s="1439" t="s">
        <v>817</v>
      </c>
      <c r="I525" s="1476" t="s">
        <v>1890</v>
      </c>
      <c r="J525" s="1477" t="s">
        <v>1890</v>
      </c>
      <c r="K525" s="1477" t="s">
        <v>1890</v>
      </c>
      <c r="L525" s="1477" t="s">
        <v>1890</v>
      </c>
      <c r="M525" s="1477" t="s">
        <v>1890</v>
      </c>
      <c r="N525" s="1509" t="s">
        <v>1890</v>
      </c>
      <c r="O525" s="1509">
        <v>0.30369000000000002</v>
      </c>
      <c r="P525" s="1509">
        <v>0.30369000000000002</v>
      </c>
      <c r="Q525" s="1509">
        <v>0.30369000000000002</v>
      </c>
      <c r="R525" s="1509">
        <v>0.30369000000000002</v>
      </c>
      <c r="S525" s="1509">
        <v>0.30369000000000002</v>
      </c>
      <c r="T525" s="1509" t="s">
        <v>1890</v>
      </c>
      <c r="U525" s="1509" t="s">
        <v>1890</v>
      </c>
      <c r="V525" s="1509" t="s">
        <v>1890</v>
      </c>
      <c r="W525" s="1509" t="s">
        <v>1890</v>
      </c>
      <c r="X525" s="1509" t="s">
        <v>1890</v>
      </c>
      <c r="Y525" s="1509" t="s">
        <v>1890</v>
      </c>
      <c r="Z525" s="1509" t="s">
        <v>1890</v>
      </c>
      <c r="AA525" s="1509" t="s">
        <v>1890</v>
      </c>
      <c r="AB525" s="1509" t="s">
        <v>1890</v>
      </c>
      <c r="AC525" s="1509" t="s">
        <v>1890</v>
      </c>
      <c r="AD525" s="1509" t="s">
        <v>1890</v>
      </c>
      <c r="AE525" s="1509" t="s">
        <v>1890</v>
      </c>
      <c r="AF525" s="1509" t="s">
        <v>1890</v>
      </c>
      <c r="AG525" s="1509" t="s">
        <v>1890</v>
      </c>
      <c r="AH525" s="1509" t="s">
        <v>1890</v>
      </c>
      <c r="AI525" s="1509" t="s">
        <v>1890</v>
      </c>
      <c r="AJ525" s="1509" t="s">
        <v>1890</v>
      </c>
      <c r="AK525" s="1509" t="s">
        <v>1890</v>
      </c>
      <c r="AL525" s="1509" t="s">
        <v>1890</v>
      </c>
      <c r="AM525" s="1509" t="s">
        <v>1890</v>
      </c>
      <c r="AN525" s="1509" t="s">
        <v>1890</v>
      </c>
      <c r="AO525" s="1509" t="s">
        <v>1890</v>
      </c>
      <c r="AP525" s="1509" t="s">
        <v>1890</v>
      </c>
      <c r="AQ525" s="1509" t="s">
        <v>1890</v>
      </c>
      <c r="AR525" s="1509" t="s">
        <v>1890</v>
      </c>
      <c r="AS525" s="1509" t="s">
        <v>1890</v>
      </c>
      <c r="AT525" s="1509" t="s">
        <v>1890</v>
      </c>
      <c r="AU525" s="1509" t="s">
        <v>1890</v>
      </c>
      <c r="AV525" s="1509" t="s">
        <v>1890</v>
      </c>
      <c r="AW525" s="1509" t="s">
        <v>1890</v>
      </c>
      <c r="AX525" s="1509" t="s">
        <v>1890</v>
      </c>
      <c r="AY525" s="1509" t="s">
        <v>1890</v>
      </c>
      <c r="AZ525" s="1509" t="s">
        <v>1890</v>
      </c>
      <c r="BA525" s="1509" t="s">
        <v>1890</v>
      </c>
      <c r="BB525" s="1509" t="s">
        <v>1890</v>
      </c>
      <c r="BC525" s="1509" t="s">
        <v>1890</v>
      </c>
      <c r="BD525" s="1509" t="s">
        <v>1890</v>
      </c>
      <c r="BE525" s="1509" t="s">
        <v>1890</v>
      </c>
      <c r="BF525" s="1509" t="s">
        <v>1890</v>
      </c>
      <c r="BG525" s="1509" t="s">
        <v>1890</v>
      </c>
      <c r="BH525" s="1509" t="s">
        <v>1890</v>
      </c>
      <c r="BI525" s="1509" t="s">
        <v>1890</v>
      </c>
      <c r="BJ525" s="1509" t="s">
        <v>1890</v>
      </c>
      <c r="BK525" s="1509" t="s">
        <v>1890</v>
      </c>
      <c r="BL525" s="1509" t="s">
        <v>1890</v>
      </c>
      <c r="BM525" s="1509" t="s">
        <v>1890</v>
      </c>
      <c r="BN525" s="1509" t="s">
        <v>1890</v>
      </c>
      <c r="BO525" s="1509" t="s">
        <v>1890</v>
      </c>
      <c r="BP525" s="1509" t="s">
        <v>1890</v>
      </c>
      <c r="BQ525" s="1509" t="s">
        <v>1890</v>
      </c>
      <c r="BR525" s="1509" t="s">
        <v>1890</v>
      </c>
      <c r="BS525" s="1509" t="s">
        <v>1890</v>
      </c>
      <c r="BT525" s="1509" t="s">
        <v>1890</v>
      </c>
      <c r="BU525" s="1509" t="s">
        <v>1890</v>
      </c>
      <c r="BV525" s="1509" t="s">
        <v>1890</v>
      </c>
      <c r="BW525" s="1509" t="s">
        <v>1890</v>
      </c>
      <c r="BX525" s="1509" t="s">
        <v>1890</v>
      </c>
      <c r="BY525" s="1509" t="s">
        <v>1890</v>
      </c>
      <c r="BZ525" s="1509" t="s">
        <v>1890</v>
      </c>
      <c r="CA525" s="1509" t="s">
        <v>1890</v>
      </c>
      <c r="CB525" s="1509" t="s">
        <v>1890</v>
      </c>
      <c r="CC525" s="1509" t="s">
        <v>1890</v>
      </c>
      <c r="CD525" s="1509" t="s">
        <v>1890</v>
      </c>
      <c r="CE525" s="1509" t="s">
        <v>1890</v>
      </c>
      <c r="CF525" s="1509" t="s">
        <v>1890</v>
      </c>
      <c r="CG525" s="1509" t="s">
        <v>1890</v>
      </c>
      <c r="CH525" s="1509" t="s">
        <v>1890</v>
      </c>
      <c r="CI525" s="1509" t="s">
        <v>1890</v>
      </c>
      <c r="CJ525" s="1509" t="s">
        <v>1890</v>
      </c>
      <c r="CK525" s="1509" t="s">
        <v>1890</v>
      </c>
      <c r="CL525" s="1509" t="s">
        <v>1890</v>
      </c>
      <c r="CM525" s="1509" t="s">
        <v>1890</v>
      </c>
      <c r="CN525" s="1509" t="s">
        <v>1890</v>
      </c>
      <c r="CO525" s="1509" t="s">
        <v>1890</v>
      </c>
      <c r="CP525" s="1510" t="s">
        <v>1890</v>
      </c>
      <c r="CQ525" s="1508" t="s">
        <v>1890</v>
      </c>
      <c r="CR525" s="1508" t="s">
        <v>1890</v>
      </c>
      <c r="CS525" s="1508" t="s">
        <v>1890</v>
      </c>
      <c r="CT525" s="1508" t="s">
        <v>1890</v>
      </c>
      <c r="CU525" s="1508" t="s">
        <v>1890</v>
      </c>
      <c r="CV525" s="1508" t="s">
        <v>1890</v>
      </c>
      <c r="CW525" s="1508" t="s">
        <v>1890</v>
      </c>
      <c r="CX525" s="1508" t="s">
        <v>1890</v>
      </c>
      <c r="CY525" s="1508" t="s">
        <v>1890</v>
      </c>
      <c r="CZ525" s="1508" t="s">
        <v>1890</v>
      </c>
      <c r="DA525" s="1508" t="s">
        <v>1890</v>
      </c>
      <c r="DB525" s="1508" t="s">
        <v>1890</v>
      </c>
      <c r="DC525" s="1508" t="s">
        <v>1890</v>
      </c>
      <c r="DD525" s="1508" t="s">
        <v>1890</v>
      </c>
      <c r="DE525" s="1508" t="s">
        <v>1890</v>
      </c>
      <c r="DF525" s="1508" t="s">
        <v>1890</v>
      </c>
      <c r="DG525" s="1508" t="s">
        <v>1890</v>
      </c>
      <c r="DH525" s="1508" t="s">
        <v>1890</v>
      </c>
      <c r="DI525" s="1508" t="s">
        <v>1890</v>
      </c>
      <c r="DJ525" s="1508" t="s">
        <v>1890</v>
      </c>
      <c r="DK525" s="1508" t="s">
        <v>1890</v>
      </c>
      <c r="DL525" s="1508" t="s">
        <v>1890</v>
      </c>
      <c r="DM525" s="1508" t="s">
        <v>1890</v>
      </c>
      <c r="DN525" s="1508" t="s">
        <v>1890</v>
      </c>
      <c r="DO525" s="1508" t="s">
        <v>1890</v>
      </c>
      <c r="DP525" s="1508" t="s">
        <v>1890</v>
      </c>
      <c r="DQ525" s="1508" t="s">
        <v>1890</v>
      </c>
      <c r="DR525" s="1508" t="s">
        <v>1890</v>
      </c>
      <c r="DS525" s="1508" t="s">
        <v>1890</v>
      </c>
      <c r="DT525" s="1233" t="s">
        <v>1890</v>
      </c>
      <c r="DU525" s="1233" t="s">
        <v>1890</v>
      </c>
      <c r="DV525" s="1233" t="s">
        <v>1890</v>
      </c>
      <c r="DW525" s="1233" t="s">
        <v>1890</v>
      </c>
      <c r="DX525" s="1233" t="s">
        <v>1890</v>
      </c>
      <c r="DY525" s="1233" t="s">
        <v>1890</v>
      </c>
    </row>
    <row r="526" spans="2:129" x14ac:dyDescent="0.25">
      <c r="B526" s="1668"/>
      <c r="C526" s="1505" t="s">
        <v>2022</v>
      </c>
      <c r="D526" s="1439" t="s">
        <v>1777</v>
      </c>
      <c r="E526" s="1267" t="s">
        <v>815</v>
      </c>
      <c r="F526" s="1438" t="s">
        <v>818</v>
      </c>
      <c r="G526" s="1438" t="s">
        <v>1890</v>
      </c>
      <c r="H526" s="1439" t="s">
        <v>817</v>
      </c>
      <c r="I526" s="1476" t="s">
        <v>1890</v>
      </c>
      <c r="J526" s="1477" t="s">
        <v>1890</v>
      </c>
      <c r="K526" s="1477" t="s">
        <v>1890</v>
      </c>
      <c r="L526" s="1477" t="s">
        <v>1890</v>
      </c>
      <c r="M526" s="1477" t="s">
        <v>1890</v>
      </c>
      <c r="N526" s="1509" t="s">
        <v>1890</v>
      </c>
      <c r="O526" s="1509">
        <v>0.37658195999999994</v>
      </c>
      <c r="P526" s="1509">
        <v>0.37658195999999994</v>
      </c>
      <c r="Q526" s="1509">
        <v>0.37658195999999994</v>
      </c>
      <c r="R526" s="1509">
        <v>0.37658195999999994</v>
      </c>
      <c r="S526" s="1509">
        <v>0.37658195999999994</v>
      </c>
      <c r="T526" s="1509" t="s">
        <v>1890</v>
      </c>
      <c r="U526" s="1509" t="s">
        <v>1890</v>
      </c>
      <c r="V526" s="1509" t="s">
        <v>1890</v>
      </c>
      <c r="W526" s="1509" t="s">
        <v>1890</v>
      </c>
      <c r="X526" s="1509" t="s">
        <v>1890</v>
      </c>
      <c r="Y526" s="1509" t="s">
        <v>1890</v>
      </c>
      <c r="Z526" s="1509" t="s">
        <v>1890</v>
      </c>
      <c r="AA526" s="1509" t="s">
        <v>1890</v>
      </c>
      <c r="AB526" s="1509" t="s">
        <v>1890</v>
      </c>
      <c r="AC526" s="1509">
        <v>0</v>
      </c>
      <c r="AD526" s="1509" t="s">
        <v>1890</v>
      </c>
      <c r="AE526" s="1509" t="s">
        <v>1890</v>
      </c>
      <c r="AF526" s="1509" t="s">
        <v>1890</v>
      </c>
      <c r="AG526" s="1509" t="s">
        <v>1890</v>
      </c>
      <c r="AH526" s="1509" t="s">
        <v>1890</v>
      </c>
      <c r="AI526" s="1509" t="s">
        <v>1890</v>
      </c>
      <c r="AJ526" s="1509" t="s">
        <v>1890</v>
      </c>
      <c r="AK526" s="1509" t="s">
        <v>1890</v>
      </c>
      <c r="AL526" s="1509" t="s">
        <v>1890</v>
      </c>
      <c r="AM526" s="1509">
        <v>0</v>
      </c>
      <c r="AN526" s="1509" t="s">
        <v>1890</v>
      </c>
      <c r="AO526" s="1509" t="s">
        <v>1890</v>
      </c>
      <c r="AP526" s="1509" t="s">
        <v>1890</v>
      </c>
      <c r="AQ526" s="1509" t="s">
        <v>1890</v>
      </c>
      <c r="AR526" s="1509" t="s">
        <v>1890</v>
      </c>
      <c r="AS526" s="1509" t="s">
        <v>1890</v>
      </c>
      <c r="AT526" s="1509" t="s">
        <v>1890</v>
      </c>
      <c r="AU526" s="1509" t="s">
        <v>1890</v>
      </c>
      <c r="AV526" s="1509" t="s">
        <v>1890</v>
      </c>
      <c r="AW526" s="1509">
        <v>0</v>
      </c>
      <c r="AX526" s="1509" t="s">
        <v>1890</v>
      </c>
      <c r="AY526" s="1509" t="s">
        <v>1890</v>
      </c>
      <c r="AZ526" s="1509" t="s">
        <v>1890</v>
      </c>
      <c r="BA526" s="1509" t="s">
        <v>1890</v>
      </c>
      <c r="BB526" s="1509" t="s">
        <v>1890</v>
      </c>
      <c r="BC526" s="1509" t="s">
        <v>1890</v>
      </c>
      <c r="BD526" s="1509" t="s">
        <v>1890</v>
      </c>
      <c r="BE526" s="1509" t="s">
        <v>1890</v>
      </c>
      <c r="BF526" s="1509" t="s">
        <v>1890</v>
      </c>
      <c r="BG526" s="1509">
        <v>0</v>
      </c>
      <c r="BH526" s="1509" t="s">
        <v>1890</v>
      </c>
      <c r="BI526" s="1509" t="s">
        <v>1890</v>
      </c>
      <c r="BJ526" s="1509" t="s">
        <v>1890</v>
      </c>
      <c r="BK526" s="1509" t="s">
        <v>1890</v>
      </c>
      <c r="BL526" s="1509" t="s">
        <v>1890</v>
      </c>
      <c r="BM526" s="1509" t="s">
        <v>1890</v>
      </c>
      <c r="BN526" s="1509" t="s">
        <v>1890</v>
      </c>
      <c r="BO526" s="1509" t="s">
        <v>1890</v>
      </c>
      <c r="BP526" s="1509" t="s">
        <v>1890</v>
      </c>
      <c r="BQ526" s="1509">
        <v>0</v>
      </c>
      <c r="BR526" s="1509" t="s">
        <v>1890</v>
      </c>
      <c r="BS526" s="1509" t="s">
        <v>1890</v>
      </c>
      <c r="BT526" s="1509" t="s">
        <v>1890</v>
      </c>
      <c r="BU526" s="1509" t="s">
        <v>1890</v>
      </c>
      <c r="BV526" s="1509" t="s">
        <v>1890</v>
      </c>
      <c r="BW526" s="1509" t="s">
        <v>1890</v>
      </c>
      <c r="BX526" s="1509" t="s">
        <v>1890</v>
      </c>
      <c r="BY526" s="1509" t="s">
        <v>1890</v>
      </c>
      <c r="BZ526" s="1509" t="s">
        <v>1890</v>
      </c>
      <c r="CA526" s="1509">
        <v>1.54972</v>
      </c>
      <c r="CB526" s="1509" t="s">
        <v>1890</v>
      </c>
      <c r="CC526" s="1509" t="s">
        <v>1890</v>
      </c>
      <c r="CD526" s="1509" t="s">
        <v>1890</v>
      </c>
      <c r="CE526" s="1509" t="s">
        <v>1890</v>
      </c>
      <c r="CF526" s="1509" t="s">
        <v>1890</v>
      </c>
      <c r="CG526" s="1509" t="s">
        <v>1890</v>
      </c>
      <c r="CH526" s="1509" t="s">
        <v>1890</v>
      </c>
      <c r="CI526" s="1509" t="s">
        <v>1890</v>
      </c>
      <c r="CJ526" s="1509" t="s">
        <v>1890</v>
      </c>
      <c r="CK526" s="1509">
        <v>0</v>
      </c>
      <c r="CL526" s="1509" t="s">
        <v>1890</v>
      </c>
      <c r="CM526" s="1509" t="s">
        <v>1890</v>
      </c>
      <c r="CN526" s="1509" t="s">
        <v>1890</v>
      </c>
      <c r="CO526" s="1509" t="s">
        <v>1890</v>
      </c>
      <c r="CP526" s="1510" t="s">
        <v>1890</v>
      </c>
      <c r="CQ526" s="1508" t="s">
        <v>1890</v>
      </c>
      <c r="CR526" s="1508" t="s">
        <v>1890</v>
      </c>
      <c r="CS526" s="1508" t="s">
        <v>1890</v>
      </c>
      <c r="CT526" s="1508" t="s">
        <v>1890</v>
      </c>
      <c r="CU526" s="1508" t="s">
        <v>1890</v>
      </c>
      <c r="CV526" s="1508" t="s">
        <v>1890</v>
      </c>
      <c r="CW526" s="1508" t="s">
        <v>1890</v>
      </c>
      <c r="CX526" s="1508" t="s">
        <v>1890</v>
      </c>
      <c r="CY526" s="1508" t="s">
        <v>1890</v>
      </c>
      <c r="CZ526" s="1508" t="s">
        <v>1890</v>
      </c>
      <c r="DA526" s="1508" t="s">
        <v>1890</v>
      </c>
      <c r="DB526" s="1508" t="s">
        <v>1890</v>
      </c>
      <c r="DC526" s="1508" t="s">
        <v>1890</v>
      </c>
      <c r="DD526" s="1508" t="s">
        <v>1890</v>
      </c>
      <c r="DE526" s="1508" t="s">
        <v>1890</v>
      </c>
      <c r="DF526" s="1508" t="s">
        <v>1890</v>
      </c>
      <c r="DG526" s="1508" t="s">
        <v>1890</v>
      </c>
      <c r="DH526" s="1508" t="s">
        <v>1890</v>
      </c>
      <c r="DI526" s="1508" t="s">
        <v>1890</v>
      </c>
      <c r="DJ526" s="1508" t="s">
        <v>1890</v>
      </c>
      <c r="DK526" s="1508" t="s">
        <v>1890</v>
      </c>
      <c r="DL526" s="1508" t="s">
        <v>1890</v>
      </c>
      <c r="DM526" s="1508" t="s">
        <v>1890</v>
      </c>
      <c r="DN526" s="1508" t="s">
        <v>1890</v>
      </c>
      <c r="DO526" s="1508" t="s">
        <v>1890</v>
      </c>
      <c r="DP526" s="1508" t="s">
        <v>1890</v>
      </c>
      <c r="DQ526" s="1508" t="s">
        <v>1890</v>
      </c>
      <c r="DR526" s="1508" t="s">
        <v>1890</v>
      </c>
      <c r="DS526" s="1508" t="s">
        <v>1890</v>
      </c>
      <c r="DT526" s="1233" t="s">
        <v>1890</v>
      </c>
      <c r="DU526" s="1233" t="s">
        <v>1890</v>
      </c>
      <c r="DV526" s="1233" t="s">
        <v>1890</v>
      </c>
      <c r="DW526" s="1233" t="s">
        <v>1890</v>
      </c>
      <c r="DX526" s="1233" t="s">
        <v>1890</v>
      </c>
      <c r="DY526" s="1233" t="s">
        <v>1890</v>
      </c>
    </row>
    <row r="527" spans="2:129" ht="14.4" thickBot="1" x14ac:dyDescent="0.3">
      <c r="B527" s="1668"/>
      <c r="C527" s="1505" t="s">
        <v>2022</v>
      </c>
      <c r="D527" s="1439" t="s">
        <v>1777</v>
      </c>
      <c r="E527" s="1267" t="s">
        <v>819</v>
      </c>
      <c r="F527" s="1438" t="s">
        <v>1890</v>
      </c>
      <c r="G527" s="1438" t="s">
        <v>1890</v>
      </c>
      <c r="H527" s="1439" t="s">
        <v>84</v>
      </c>
      <c r="I527" s="1476" t="s">
        <v>1890</v>
      </c>
      <c r="J527" s="1477" t="s">
        <v>1890</v>
      </c>
      <c r="K527" s="1477" t="s">
        <v>1890</v>
      </c>
      <c r="L527" s="1477" t="s">
        <v>1890</v>
      </c>
      <c r="M527" s="1477" t="s">
        <v>1890</v>
      </c>
      <c r="N527" s="1509" t="s">
        <v>1890</v>
      </c>
      <c r="O527" s="1509">
        <v>2.9570119785507248E-2</v>
      </c>
      <c r="P527" s="1509">
        <v>8.5710492131905069E-2</v>
      </c>
      <c r="Q527" s="1509">
        <v>0.13802011615443652</v>
      </c>
      <c r="R527" s="1509">
        <v>0.18669387692387548</v>
      </c>
      <c r="S527" s="1509">
        <v>0.23191785953276459</v>
      </c>
      <c r="T527" s="1509">
        <v>1.3742446670770427</v>
      </c>
      <c r="U527" s="1509">
        <v>1.3246108381035522</v>
      </c>
      <c r="V527" s="1509">
        <v>1.2767623681274336</v>
      </c>
      <c r="W527" s="1509">
        <v>1.2306352670262883</v>
      </c>
      <c r="X527" s="1509">
        <v>1.1861678308637149</v>
      </c>
      <c r="Y527" s="1509">
        <v>1.1433005604439792</v>
      </c>
      <c r="Z527" s="1509">
        <v>1.1019760827606915</v>
      </c>
      <c r="AA527" s="1509">
        <v>1.062139075236904</v>
      </c>
      <c r="AB527" s="1509">
        <v>1.023736192657658</v>
      </c>
      <c r="AC527" s="1509">
        <v>0.98671599669952448</v>
      </c>
      <c r="AD527" s="1509">
        <v>0.95102888796504714</v>
      </c>
      <c r="AE527" s="1509">
        <v>0.91662704043326393</v>
      </c>
      <c r="AF527" s="1509">
        <v>0.88346433824062087</v>
      </c>
      <c r="AG527" s="1509">
        <v>0.85149631470962805</v>
      </c>
      <c r="AH527" s="1509">
        <v>0.82068009354552895</v>
      </c>
      <c r="AI527" s="1509">
        <v>0.7909743321240793</v>
      </c>
      <c r="AJ527" s="1509">
        <v>0.76233916679625213</v>
      </c>
      <c r="AK527" s="1509">
        <v>0.73473616013831133</v>
      </c>
      <c r="AL527" s="1509">
        <v>0.70812825007823055</v>
      </c>
      <c r="AM527" s="1509">
        <v>0.68247970083187548</v>
      </c>
      <c r="AN527" s="1509">
        <v>0.65775605558472938</v>
      </c>
      <c r="AO527" s="1509">
        <v>0.63392409085720947</v>
      </c>
      <c r="AP527" s="1509">
        <v>0.61095177249382171</v>
      </c>
      <c r="AQ527" s="1509">
        <v>0.58880821321851307</v>
      </c>
      <c r="AR527" s="1509">
        <v>0.56746363170062342</v>
      </c>
      <c r="AS527" s="1509">
        <v>0.54954411556847915</v>
      </c>
      <c r="AT527" s="1509">
        <v>0.53218705473696271</v>
      </c>
      <c r="AU527" s="1509">
        <v>0.51537488659596953</v>
      </c>
      <c r="AV527" s="1509">
        <v>0.49909059444880244</v>
      </c>
      <c r="AW527" s="1509">
        <v>0.48331769061039065</v>
      </c>
      <c r="AX527" s="1509">
        <v>0.46804020002696045</v>
      </c>
      <c r="AY527" s="1509">
        <v>0.45324264440111972</v>
      </c>
      <c r="AZ527" s="1509">
        <v>0.43891002680681113</v>
      </c>
      <c r="BA527" s="1509">
        <v>0.42502781677906631</v>
      </c>
      <c r="BB527" s="1509">
        <v>0.41158193586395087</v>
      </c>
      <c r="BC527" s="1509">
        <v>0.39855874361454652</v>
      </c>
      <c r="BD527" s="1509">
        <v>0.38594502401924302</v>
      </c>
      <c r="BE527" s="1509">
        <v>0.37372797234903793</v>
      </c>
      <c r="BF527" s="1509">
        <v>0.36189518241094804</v>
      </c>
      <c r="BG527" s="1509">
        <v>0.35043463419503745</v>
      </c>
      <c r="BH527" s="1509">
        <v>0.33933468190294008</v>
      </c>
      <c r="BI527" s="1509">
        <v>0.32858404234613919</v>
      </c>
      <c r="BJ527" s="1509">
        <v>0.31817178370261728</v>
      </c>
      <c r="BK527" s="1509">
        <v>0.30808731462084304</v>
      </c>
      <c r="BL527" s="1509">
        <v>0.29832037366040093</v>
      </c>
      <c r="BM527" s="1509">
        <v>0.28886101905889616</v>
      </c>
      <c r="BN527" s="1509">
        <v>0.27969961881508637</v>
      </c>
      <c r="BO527" s="1509">
        <v>0.27082684107850113</v>
      </c>
      <c r="BP527" s="1509">
        <v>0.26223364483610695</v>
      </c>
      <c r="BQ527" s="1509">
        <v>0.25391127088686882</v>
      </c>
      <c r="BR527" s="1509">
        <v>0.24585123309533688</v>
      </c>
      <c r="BS527" s="1509">
        <v>0.23804530991566139</v>
      </c>
      <c r="BT527" s="1509">
        <v>0.23048553617770337</v>
      </c>
      <c r="BU527" s="1509">
        <v>0.2231641951271634</v>
      </c>
      <c r="BV527" s="1509">
        <v>0.21607381071189855</v>
      </c>
      <c r="BW527" s="1509">
        <v>0.20920714010684097</v>
      </c>
      <c r="BX527" s="1509">
        <v>0.20255716647016112</v>
      </c>
      <c r="BY527" s="1509">
        <v>0.19611709192354684</v>
      </c>
      <c r="BZ527" s="1509">
        <v>0.18988033074968935</v>
      </c>
      <c r="CA527" s="1509">
        <v>0.19732671080812547</v>
      </c>
      <c r="CB527" s="1509">
        <v>0.20417823877372895</v>
      </c>
      <c r="CC527" s="1509">
        <v>0.19775120469215493</v>
      </c>
      <c r="CD527" s="1509">
        <v>0.19152534913008787</v>
      </c>
      <c r="CE527" s="1509">
        <v>0.18549440523689889</v>
      </c>
      <c r="CF527" s="1509">
        <v>0.17965230055417464</v>
      </c>
      <c r="CG527" s="1509">
        <v>0.17399315100829565</v>
      </c>
      <c r="CH527" s="1509">
        <v>0.16851125508805204</v>
      </c>
      <c r="CI527" s="1509">
        <v>0.16320108820161325</v>
      </c>
      <c r="CJ527" s="1509">
        <v>0.15805729720734407</v>
      </c>
      <c r="CK527" s="1509">
        <v>0.15307469511312613</v>
      </c>
      <c r="CL527" s="1509">
        <v>0.1489714181631028</v>
      </c>
      <c r="CM527" s="1509">
        <v>0.14497723937773668</v>
      </c>
      <c r="CN527" s="1509">
        <v>0.14108927786913253</v>
      </c>
      <c r="CO527" s="1509">
        <v>0.13730472837975974</v>
      </c>
      <c r="CP527" s="1510">
        <v>0.13362085930696005</v>
      </c>
      <c r="CQ527" s="1508" t="s">
        <v>1890</v>
      </c>
      <c r="CR527" s="1508" t="s">
        <v>1890</v>
      </c>
      <c r="CS527" s="1508" t="s">
        <v>1890</v>
      </c>
      <c r="CT527" s="1508" t="s">
        <v>1890</v>
      </c>
      <c r="CU527" s="1508" t="s">
        <v>1890</v>
      </c>
      <c r="CV527" s="1508" t="s">
        <v>1890</v>
      </c>
      <c r="CW527" s="1508" t="s">
        <v>1890</v>
      </c>
      <c r="CX527" s="1508" t="s">
        <v>1890</v>
      </c>
      <c r="CY527" s="1508" t="s">
        <v>1890</v>
      </c>
      <c r="CZ527" s="1508" t="s">
        <v>1890</v>
      </c>
      <c r="DA527" s="1508" t="s">
        <v>1890</v>
      </c>
      <c r="DB527" s="1508" t="s">
        <v>1890</v>
      </c>
      <c r="DC527" s="1508" t="s">
        <v>1890</v>
      </c>
      <c r="DD527" s="1508" t="s">
        <v>1890</v>
      </c>
      <c r="DE527" s="1508" t="s">
        <v>1890</v>
      </c>
      <c r="DF527" s="1508" t="s">
        <v>1890</v>
      </c>
      <c r="DG527" s="1508" t="s">
        <v>1890</v>
      </c>
      <c r="DH527" s="1508" t="s">
        <v>1890</v>
      </c>
      <c r="DI527" s="1508" t="s">
        <v>1890</v>
      </c>
      <c r="DJ527" s="1508" t="s">
        <v>1890</v>
      </c>
      <c r="DK527" s="1508" t="s">
        <v>1890</v>
      </c>
      <c r="DL527" s="1508" t="s">
        <v>1890</v>
      </c>
      <c r="DM527" s="1508" t="s">
        <v>1890</v>
      </c>
      <c r="DN527" s="1508" t="s">
        <v>1890</v>
      </c>
      <c r="DO527" s="1508" t="s">
        <v>1890</v>
      </c>
      <c r="DP527" s="1508" t="s">
        <v>1890</v>
      </c>
      <c r="DQ527" s="1508" t="s">
        <v>1890</v>
      </c>
      <c r="DR527" s="1508" t="s">
        <v>1890</v>
      </c>
      <c r="DS527" s="1508" t="s">
        <v>1890</v>
      </c>
      <c r="DT527" s="1233" t="s">
        <v>1890</v>
      </c>
      <c r="DU527" s="1233" t="s">
        <v>1890</v>
      </c>
      <c r="DV527" s="1233" t="s">
        <v>1890</v>
      </c>
      <c r="DW527" s="1233" t="s">
        <v>1890</v>
      </c>
      <c r="DX527" s="1233" t="s">
        <v>1890</v>
      </c>
      <c r="DY527" s="1233" t="s">
        <v>1890</v>
      </c>
    </row>
    <row r="528" spans="2:129" ht="14.4" thickBot="1" x14ac:dyDescent="0.3">
      <c r="B528" s="1668"/>
      <c r="C528" s="1505" t="s">
        <v>2022</v>
      </c>
      <c r="D528" s="1439" t="s">
        <v>1777</v>
      </c>
      <c r="E528" s="1267" t="s">
        <v>820</v>
      </c>
      <c r="F528" s="1438" t="s">
        <v>1890</v>
      </c>
      <c r="G528" s="1438" t="s">
        <v>1890</v>
      </c>
      <c r="H528" s="1439" t="s">
        <v>84</v>
      </c>
      <c r="I528" s="1655">
        <f>IF(SUM(N527:CP527)&lt;&gt;0,SUM(N527:CP527),"")</f>
        <v>37.768079538767033</v>
      </c>
      <c r="J528" s="1656"/>
      <c r="K528" s="1656"/>
      <c r="L528" s="1656"/>
      <c r="M528" s="1657"/>
      <c r="N528" s="1509" t="s">
        <v>1890</v>
      </c>
      <c r="O528" s="1509" t="s">
        <v>1890</v>
      </c>
      <c r="P528" s="1509" t="s">
        <v>1890</v>
      </c>
      <c r="Q528" s="1509" t="s">
        <v>1890</v>
      </c>
      <c r="R528" s="1509" t="s">
        <v>1890</v>
      </c>
      <c r="S528" s="1509" t="s">
        <v>1890</v>
      </c>
      <c r="T528" s="1509" t="s">
        <v>1890</v>
      </c>
      <c r="U528" s="1509" t="s">
        <v>1890</v>
      </c>
      <c r="V528" s="1509" t="s">
        <v>1890</v>
      </c>
      <c r="W528" s="1509" t="s">
        <v>1890</v>
      </c>
      <c r="X528" s="1509" t="s">
        <v>1890</v>
      </c>
      <c r="Y528" s="1509" t="s">
        <v>1890</v>
      </c>
      <c r="Z528" s="1509" t="s">
        <v>1890</v>
      </c>
      <c r="AA528" s="1509" t="s">
        <v>1890</v>
      </c>
      <c r="AB528" s="1509" t="s">
        <v>1890</v>
      </c>
      <c r="AC528" s="1509" t="s">
        <v>1890</v>
      </c>
      <c r="AD528" s="1509" t="s">
        <v>1890</v>
      </c>
      <c r="AE528" s="1509" t="s">
        <v>1890</v>
      </c>
      <c r="AF528" s="1509" t="s">
        <v>1890</v>
      </c>
      <c r="AG528" s="1509" t="s">
        <v>1890</v>
      </c>
      <c r="AH528" s="1509" t="s">
        <v>1890</v>
      </c>
      <c r="AI528" s="1509" t="s">
        <v>1890</v>
      </c>
      <c r="AJ528" s="1509" t="s">
        <v>1890</v>
      </c>
      <c r="AK528" s="1509" t="s">
        <v>1890</v>
      </c>
      <c r="AL528" s="1509" t="s">
        <v>1890</v>
      </c>
      <c r="AM528" s="1509" t="s">
        <v>1890</v>
      </c>
      <c r="AN528" s="1509" t="s">
        <v>1890</v>
      </c>
      <c r="AO528" s="1509" t="s">
        <v>1890</v>
      </c>
      <c r="AP528" s="1509" t="s">
        <v>1890</v>
      </c>
      <c r="AQ528" s="1509" t="s">
        <v>1890</v>
      </c>
      <c r="AR528" s="1509" t="s">
        <v>1890</v>
      </c>
      <c r="AS528" s="1509" t="s">
        <v>1890</v>
      </c>
      <c r="AT528" s="1509" t="s">
        <v>1890</v>
      </c>
      <c r="AU528" s="1509" t="s">
        <v>1890</v>
      </c>
      <c r="AV528" s="1509" t="s">
        <v>1890</v>
      </c>
      <c r="AW528" s="1509" t="s">
        <v>1890</v>
      </c>
      <c r="AX528" s="1509" t="s">
        <v>1890</v>
      </c>
      <c r="AY528" s="1509" t="s">
        <v>1890</v>
      </c>
      <c r="AZ528" s="1509" t="s">
        <v>1890</v>
      </c>
      <c r="BA528" s="1509" t="s">
        <v>1890</v>
      </c>
      <c r="BB528" s="1509" t="s">
        <v>1890</v>
      </c>
      <c r="BC528" s="1509" t="s">
        <v>1890</v>
      </c>
      <c r="BD528" s="1509" t="s">
        <v>1890</v>
      </c>
      <c r="BE528" s="1509" t="s">
        <v>1890</v>
      </c>
      <c r="BF528" s="1509" t="s">
        <v>1890</v>
      </c>
      <c r="BG528" s="1509" t="s">
        <v>1890</v>
      </c>
      <c r="BH528" s="1509" t="s">
        <v>1890</v>
      </c>
      <c r="BI528" s="1509" t="s">
        <v>1890</v>
      </c>
      <c r="BJ528" s="1509" t="s">
        <v>1890</v>
      </c>
      <c r="BK528" s="1509" t="s">
        <v>1890</v>
      </c>
      <c r="BL528" s="1509" t="s">
        <v>1890</v>
      </c>
      <c r="BM528" s="1509" t="s">
        <v>1890</v>
      </c>
      <c r="BN528" s="1509" t="s">
        <v>1890</v>
      </c>
      <c r="BO528" s="1509" t="s">
        <v>1890</v>
      </c>
      <c r="BP528" s="1509" t="s">
        <v>1890</v>
      </c>
      <c r="BQ528" s="1509" t="s">
        <v>1890</v>
      </c>
      <c r="BR528" s="1509" t="s">
        <v>1890</v>
      </c>
      <c r="BS528" s="1509" t="s">
        <v>1890</v>
      </c>
      <c r="BT528" s="1509" t="s">
        <v>1890</v>
      </c>
      <c r="BU528" s="1509" t="s">
        <v>1890</v>
      </c>
      <c r="BV528" s="1509" t="s">
        <v>1890</v>
      </c>
      <c r="BW528" s="1509" t="s">
        <v>1890</v>
      </c>
      <c r="BX528" s="1509" t="s">
        <v>1890</v>
      </c>
      <c r="BY528" s="1509" t="s">
        <v>1890</v>
      </c>
      <c r="BZ528" s="1509" t="s">
        <v>1890</v>
      </c>
      <c r="CA528" s="1509" t="s">
        <v>1890</v>
      </c>
      <c r="CB528" s="1509" t="s">
        <v>1890</v>
      </c>
      <c r="CC528" s="1509" t="s">
        <v>1890</v>
      </c>
      <c r="CD528" s="1509" t="s">
        <v>1890</v>
      </c>
      <c r="CE528" s="1509" t="s">
        <v>1890</v>
      </c>
      <c r="CF528" s="1509" t="s">
        <v>1890</v>
      </c>
      <c r="CG528" s="1509" t="s">
        <v>1890</v>
      </c>
      <c r="CH528" s="1509" t="s">
        <v>1890</v>
      </c>
      <c r="CI528" s="1509" t="s">
        <v>1890</v>
      </c>
      <c r="CJ528" s="1509" t="s">
        <v>1890</v>
      </c>
      <c r="CK528" s="1509" t="s">
        <v>1890</v>
      </c>
      <c r="CL528" s="1509" t="s">
        <v>1890</v>
      </c>
      <c r="CM528" s="1509" t="s">
        <v>1890</v>
      </c>
      <c r="CN528" s="1509" t="s">
        <v>1890</v>
      </c>
      <c r="CO528" s="1509" t="s">
        <v>1890</v>
      </c>
      <c r="CP528" s="1510" t="s">
        <v>1890</v>
      </c>
      <c r="CQ528" s="1508" t="s">
        <v>1890</v>
      </c>
      <c r="CR528" s="1508" t="s">
        <v>1890</v>
      </c>
      <c r="CS528" s="1508" t="s">
        <v>1890</v>
      </c>
      <c r="CT528" s="1508" t="s">
        <v>1890</v>
      </c>
      <c r="CU528" s="1508" t="s">
        <v>1890</v>
      </c>
      <c r="CV528" s="1508" t="s">
        <v>1890</v>
      </c>
      <c r="CW528" s="1508" t="s">
        <v>1890</v>
      </c>
      <c r="CX528" s="1508" t="s">
        <v>1890</v>
      </c>
      <c r="CY528" s="1508" t="s">
        <v>1890</v>
      </c>
      <c r="CZ528" s="1508" t="s">
        <v>1890</v>
      </c>
      <c r="DA528" s="1508" t="s">
        <v>1890</v>
      </c>
      <c r="DB528" s="1508" t="s">
        <v>1890</v>
      </c>
      <c r="DC528" s="1508" t="s">
        <v>1890</v>
      </c>
      <c r="DD528" s="1508" t="s">
        <v>1890</v>
      </c>
      <c r="DE528" s="1508" t="s">
        <v>1890</v>
      </c>
      <c r="DF528" s="1508" t="s">
        <v>1890</v>
      </c>
      <c r="DG528" s="1508" t="s">
        <v>1890</v>
      </c>
      <c r="DH528" s="1508" t="s">
        <v>1890</v>
      </c>
      <c r="DI528" s="1508" t="s">
        <v>1890</v>
      </c>
      <c r="DJ528" s="1508" t="s">
        <v>1890</v>
      </c>
      <c r="DK528" s="1508" t="s">
        <v>1890</v>
      </c>
      <c r="DL528" s="1508" t="s">
        <v>1890</v>
      </c>
      <c r="DM528" s="1508" t="s">
        <v>1890</v>
      </c>
      <c r="DN528" s="1508" t="s">
        <v>1890</v>
      </c>
      <c r="DO528" s="1508" t="s">
        <v>1890</v>
      </c>
      <c r="DP528" s="1508" t="s">
        <v>1890</v>
      </c>
      <c r="DQ528" s="1508" t="s">
        <v>1890</v>
      </c>
      <c r="DR528" s="1508" t="s">
        <v>1890</v>
      </c>
      <c r="DS528" s="1508" t="s">
        <v>1890</v>
      </c>
      <c r="DT528" s="1233" t="s">
        <v>1890</v>
      </c>
      <c r="DU528" s="1233" t="s">
        <v>1890</v>
      </c>
      <c r="DV528" s="1233" t="s">
        <v>1890</v>
      </c>
      <c r="DW528" s="1233" t="s">
        <v>1890</v>
      </c>
      <c r="DX528" s="1233" t="s">
        <v>1890</v>
      </c>
      <c r="DY528" s="1233" t="s">
        <v>1890</v>
      </c>
    </row>
    <row r="529" spans="2:129" x14ac:dyDescent="0.25">
      <c r="B529" s="1668"/>
      <c r="C529" s="1505" t="s">
        <v>2023</v>
      </c>
      <c r="D529" s="1439" t="s">
        <v>1778</v>
      </c>
      <c r="E529" s="1267" t="s">
        <v>815</v>
      </c>
      <c r="F529" s="1438" t="s">
        <v>1890</v>
      </c>
      <c r="G529" s="1438" t="s">
        <v>1890</v>
      </c>
      <c r="H529" s="1439" t="s">
        <v>84</v>
      </c>
      <c r="I529" s="1476" t="s">
        <v>1890</v>
      </c>
      <c r="J529" s="1477" t="s">
        <v>1890</v>
      </c>
      <c r="K529" s="1477" t="s">
        <v>1890</v>
      </c>
      <c r="L529" s="1477" t="s">
        <v>1890</v>
      </c>
      <c r="M529" s="1477" t="s">
        <v>1890</v>
      </c>
      <c r="N529" s="1509" t="s">
        <v>1890</v>
      </c>
      <c r="O529" s="1509">
        <v>1.2879</v>
      </c>
      <c r="P529" s="1509">
        <v>1.2879</v>
      </c>
      <c r="Q529" s="1509">
        <v>1.2879</v>
      </c>
      <c r="R529" s="1509">
        <v>1.2879</v>
      </c>
      <c r="S529" s="1509">
        <v>1.2879</v>
      </c>
      <c r="T529" s="1509" t="s">
        <v>1890</v>
      </c>
      <c r="U529" s="1509" t="s">
        <v>1890</v>
      </c>
      <c r="V529" s="1509" t="s">
        <v>1890</v>
      </c>
      <c r="W529" s="1509" t="s">
        <v>1890</v>
      </c>
      <c r="X529" s="1509" t="s">
        <v>1890</v>
      </c>
      <c r="Y529" s="1509" t="s">
        <v>1890</v>
      </c>
      <c r="Z529" s="1509" t="s">
        <v>1890</v>
      </c>
      <c r="AA529" s="1509" t="s">
        <v>1890</v>
      </c>
      <c r="AB529" s="1509" t="s">
        <v>1890</v>
      </c>
      <c r="AC529" s="1509">
        <v>0</v>
      </c>
      <c r="AD529" s="1509" t="s">
        <v>1890</v>
      </c>
      <c r="AE529" s="1509" t="s">
        <v>1890</v>
      </c>
      <c r="AF529" s="1509" t="s">
        <v>1890</v>
      </c>
      <c r="AG529" s="1509" t="s">
        <v>1890</v>
      </c>
      <c r="AH529" s="1509" t="s">
        <v>1890</v>
      </c>
      <c r="AI529" s="1509" t="s">
        <v>1890</v>
      </c>
      <c r="AJ529" s="1509" t="s">
        <v>1890</v>
      </c>
      <c r="AK529" s="1509" t="s">
        <v>1890</v>
      </c>
      <c r="AL529" s="1509" t="s">
        <v>1890</v>
      </c>
      <c r="AM529" s="1509">
        <v>0</v>
      </c>
      <c r="AN529" s="1509" t="s">
        <v>1890</v>
      </c>
      <c r="AO529" s="1509" t="s">
        <v>1890</v>
      </c>
      <c r="AP529" s="1509" t="s">
        <v>1890</v>
      </c>
      <c r="AQ529" s="1509" t="s">
        <v>1890</v>
      </c>
      <c r="AR529" s="1509" t="s">
        <v>1890</v>
      </c>
      <c r="AS529" s="1509" t="s">
        <v>1890</v>
      </c>
      <c r="AT529" s="1509" t="s">
        <v>1890</v>
      </c>
      <c r="AU529" s="1509" t="s">
        <v>1890</v>
      </c>
      <c r="AV529" s="1509" t="s">
        <v>1890</v>
      </c>
      <c r="AW529" s="1509">
        <v>0</v>
      </c>
      <c r="AX529" s="1509" t="s">
        <v>1890</v>
      </c>
      <c r="AY529" s="1509" t="s">
        <v>1890</v>
      </c>
      <c r="AZ529" s="1509" t="s">
        <v>1890</v>
      </c>
      <c r="BA529" s="1509" t="s">
        <v>1890</v>
      </c>
      <c r="BB529" s="1509" t="s">
        <v>1890</v>
      </c>
      <c r="BC529" s="1509" t="s">
        <v>1890</v>
      </c>
      <c r="BD529" s="1509" t="s">
        <v>1890</v>
      </c>
      <c r="BE529" s="1509" t="s">
        <v>1890</v>
      </c>
      <c r="BF529" s="1509" t="s">
        <v>1890</v>
      </c>
      <c r="BG529" s="1509">
        <v>0</v>
      </c>
      <c r="BH529" s="1509" t="s">
        <v>1890</v>
      </c>
      <c r="BI529" s="1509" t="s">
        <v>1890</v>
      </c>
      <c r="BJ529" s="1509" t="s">
        <v>1890</v>
      </c>
      <c r="BK529" s="1509" t="s">
        <v>1890</v>
      </c>
      <c r="BL529" s="1509" t="s">
        <v>1890</v>
      </c>
      <c r="BM529" s="1509" t="s">
        <v>1890</v>
      </c>
      <c r="BN529" s="1509" t="s">
        <v>1890</v>
      </c>
      <c r="BO529" s="1509" t="s">
        <v>1890</v>
      </c>
      <c r="BP529" s="1509" t="s">
        <v>1890</v>
      </c>
      <c r="BQ529" s="1509">
        <v>0</v>
      </c>
      <c r="BR529" s="1509" t="s">
        <v>1890</v>
      </c>
      <c r="BS529" s="1509" t="s">
        <v>1890</v>
      </c>
      <c r="BT529" s="1509" t="s">
        <v>1890</v>
      </c>
      <c r="BU529" s="1509" t="s">
        <v>1890</v>
      </c>
      <c r="BV529" s="1509" t="s">
        <v>1890</v>
      </c>
      <c r="BW529" s="1509" t="s">
        <v>1890</v>
      </c>
      <c r="BX529" s="1509" t="s">
        <v>1890</v>
      </c>
      <c r="BY529" s="1509" t="s">
        <v>1890</v>
      </c>
      <c r="BZ529" s="1509" t="s">
        <v>1890</v>
      </c>
      <c r="CA529" s="1509">
        <v>5.3</v>
      </c>
      <c r="CB529" s="1509" t="s">
        <v>1890</v>
      </c>
      <c r="CC529" s="1509" t="s">
        <v>1890</v>
      </c>
      <c r="CD529" s="1509" t="s">
        <v>1890</v>
      </c>
      <c r="CE529" s="1509" t="s">
        <v>1890</v>
      </c>
      <c r="CF529" s="1509" t="s">
        <v>1890</v>
      </c>
      <c r="CG529" s="1509" t="s">
        <v>1890</v>
      </c>
      <c r="CH529" s="1509" t="s">
        <v>1890</v>
      </c>
      <c r="CI529" s="1509" t="s">
        <v>1890</v>
      </c>
      <c r="CJ529" s="1509" t="s">
        <v>1890</v>
      </c>
      <c r="CK529" s="1509">
        <v>0</v>
      </c>
      <c r="CL529" s="1509" t="s">
        <v>1890</v>
      </c>
      <c r="CM529" s="1509" t="s">
        <v>1890</v>
      </c>
      <c r="CN529" s="1509" t="s">
        <v>1890</v>
      </c>
      <c r="CO529" s="1509" t="s">
        <v>1890</v>
      </c>
      <c r="CP529" s="1510" t="s">
        <v>1890</v>
      </c>
      <c r="CQ529" s="1508" t="s">
        <v>1890</v>
      </c>
      <c r="CR529" s="1508" t="s">
        <v>1890</v>
      </c>
      <c r="CS529" s="1508" t="s">
        <v>1890</v>
      </c>
      <c r="CT529" s="1508" t="s">
        <v>1890</v>
      </c>
      <c r="CU529" s="1508" t="s">
        <v>1890</v>
      </c>
      <c r="CV529" s="1508" t="s">
        <v>1890</v>
      </c>
      <c r="CW529" s="1508" t="s">
        <v>1890</v>
      </c>
      <c r="CX529" s="1508" t="s">
        <v>1890</v>
      </c>
      <c r="CY529" s="1508" t="s">
        <v>1890</v>
      </c>
      <c r="CZ529" s="1508" t="s">
        <v>1890</v>
      </c>
      <c r="DA529" s="1508" t="s">
        <v>1890</v>
      </c>
      <c r="DB529" s="1508" t="s">
        <v>1890</v>
      </c>
      <c r="DC529" s="1508" t="s">
        <v>1890</v>
      </c>
      <c r="DD529" s="1508" t="s">
        <v>1890</v>
      </c>
      <c r="DE529" s="1508" t="s">
        <v>1890</v>
      </c>
      <c r="DF529" s="1508" t="s">
        <v>1890</v>
      </c>
      <c r="DG529" s="1508" t="s">
        <v>1890</v>
      </c>
      <c r="DH529" s="1508" t="s">
        <v>1890</v>
      </c>
      <c r="DI529" s="1508" t="s">
        <v>1890</v>
      </c>
      <c r="DJ529" s="1508" t="s">
        <v>1890</v>
      </c>
      <c r="DK529" s="1508" t="s">
        <v>1890</v>
      </c>
      <c r="DL529" s="1508" t="s">
        <v>1890</v>
      </c>
      <c r="DM529" s="1508" t="s">
        <v>1890</v>
      </c>
      <c r="DN529" s="1508" t="s">
        <v>1890</v>
      </c>
      <c r="DO529" s="1508" t="s">
        <v>1890</v>
      </c>
      <c r="DP529" s="1508" t="s">
        <v>1890</v>
      </c>
      <c r="DQ529" s="1508" t="s">
        <v>1890</v>
      </c>
      <c r="DR529" s="1508" t="s">
        <v>1890</v>
      </c>
      <c r="DS529" s="1508" t="s">
        <v>1890</v>
      </c>
      <c r="DT529" s="1233" t="s">
        <v>1890</v>
      </c>
      <c r="DU529" s="1233" t="s">
        <v>1890</v>
      </c>
      <c r="DV529" s="1233" t="s">
        <v>1890</v>
      </c>
      <c r="DW529" s="1233" t="s">
        <v>1890</v>
      </c>
      <c r="DX529" s="1233" t="s">
        <v>1890</v>
      </c>
      <c r="DY529" s="1233" t="s">
        <v>1890</v>
      </c>
    </row>
    <row r="530" spans="2:129" x14ac:dyDescent="0.25">
      <c r="B530" s="1668"/>
      <c r="C530" s="1505" t="s">
        <v>2023</v>
      </c>
      <c r="D530" s="1439" t="s">
        <v>1778</v>
      </c>
      <c r="E530" s="1267" t="s">
        <v>812</v>
      </c>
      <c r="F530" s="1438" t="s">
        <v>1890</v>
      </c>
      <c r="G530" s="1438" t="s">
        <v>1890</v>
      </c>
      <c r="H530" s="1439" t="s">
        <v>84</v>
      </c>
      <c r="I530" s="1476" t="s">
        <v>1890</v>
      </c>
      <c r="J530" s="1477" t="s">
        <v>1890</v>
      </c>
      <c r="K530" s="1477" t="s">
        <v>1890</v>
      </c>
      <c r="L530" s="1477" t="s">
        <v>1890</v>
      </c>
      <c r="M530" s="1477" t="s">
        <v>1890</v>
      </c>
      <c r="N530" s="1509" t="s">
        <v>1890</v>
      </c>
      <c r="O530" s="1509" t="s">
        <v>1890</v>
      </c>
      <c r="P530" s="1509" t="s">
        <v>1890</v>
      </c>
      <c r="Q530" s="1509" t="s">
        <v>1890</v>
      </c>
      <c r="R530" s="1509" t="s">
        <v>1890</v>
      </c>
      <c r="S530" s="1509" t="s">
        <v>1890</v>
      </c>
      <c r="T530" s="1509">
        <v>1.2559116749999997</v>
      </c>
      <c r="U530" s="1509">
        <v>1.2559116749999997</v>
      </c>
      <c r="V530" s="1509">
        <v>1.2559116749999997</v>
      </c>
      <c r="W530" s="1509">
        <v>1.2559116749999997</v>
      </c>
      <c r="X530" s="1509">
        <v>1.2559116749999997</v>
      </c>
      <c r="Y530" s="1509">
        <v>1.2559116749999997</v>
      </c>
      <c r="Z530" s="1509">
        <v>1.2559116749999997</v>
      </c>
      <c r="AA530" s="1509">
        <v>1.2559116749999997</v>
      </c>
      <c r="AB530" s="1509">
        <v>1.2559116749999997</v>
      </c>
      <c r="AC530" s="1509">
        <v>1.2559116749999997</v>
      </c>
      <c r="AD530" s="1509">
        <v>1.2559116749999997</v>
      </c>
      <c r="AE530" s="1509">
        <v>1.2559116749999997</v>
      </c>
      <c r="AF530" s="1509">
        <v>1.2559116749999997</v>
      </c>
      <c r="AG530" s="1509">
        <v>1.2559116749999997</v>
      </c>
      <c r="AH530" s="1509">
        <v>1.2559116749999997</v>
      </c>
      <c r="AI530" s="1509">
        <v>1.2559116749999997</v>
      </c>
      <c r="AJ530" s="1509">
        <v>1.2559116749999997</v>
      </c>
      <c r="AK530" s="1509">
        <v>1.2559116749999997</v>
      </c>
      <c r="AL530" s="1509">
        <v>1.2559116749999997</v>
      </c>
      <c r="AM530" s="1509">
        <v>1.2559116749999997</v>
      </c>
      <c r="AN530" s="1509">
        <v>1.2559116749999997</v>
      </c>
      <c r="AO530" s="1509">
        <v>1.2559116749999997</v>
      </c>
      <c r="AP530" s="1509">
        <v>1.2559116749999997</v>
      </c>
      <c r="AQ530" s="1509">
        <v>1.2559116749999997</v>
      </c>
      <c r="AR530" s="1509">
        <v>1.2559116749999997</v>
      </c>
      <c r="AS530" s="1509">
        <v>1.2559116749999997</v>
      </c>
      <c r="AT530" s="1509">
        <v>1.2559116749999997</v>
      </c>
      <c r="AU530" s="1509">
        <v>1.2559116749999997</v>
      </c>
      <c r="AV530" s="1509">
        <v>1.2559116749999997</v>
      </c>
      <c r="AW530" s="1509">
        <v>1.2559116749999997</v>
      </c>
      <c r="AX530" s="1509">
        <v>1.2559116749999997</v>
      </c>
      <c r="AY530" s="1509">
        <v>1.2559116749999997</v>
      </c>
      <c r="AZ530" s="1509">
        <v>1.2559116749999997</v>
      </c>
      <c r="BA530" s="1509">
        <v>1.2559116749999997</v>
      </c>
      <c r="BB530" s="1509">
        <v>1.2559116749999997</v>
      </c>
      <c r="BC530" s="1509">
        <v>1.2559116749999997</v>
      </c>
      <c r="BD530" s="1509">
        <v>1.2559116749999997</v>
      </c>
      <c r="BE530" s="1509">
        <v>1.2559116749999997</v>
      </c>
      <c r="BF530" s="1509">
        <v>1.2559116749999997</v>
      </c>
      <c r="BG530" s="1509">
        <v>1.2559116749999997</v>
      </c>
      <c r="BH530" s="1509">
        <v>1.2559116749999997</v>
      </c>
      <c r="BI530" s="1509">
        <v>1.2559116749999997</v>
      </c>
      <c r="BJ530" s="1509">
        <v>1.2559116749999997</v>
      </c>
      <c r="BK530" s="1509">
        <v>1.2559116749999997</v>
      </c>
      <c r="BL530" s="1509">
        <v>1.2559116749999997</v>
      </c>
      <c r="BM530" s="1509">
        <v>1.2559116749999997</v>
      </c>
      <c r="BN530" s="1509">
        <v>1.2559116749999997</v>
      </c>
      <c r="BO530" s="1509">
        <v>1.2559116749999997</v>
      </c>
      <c r="BP530" s="1509">
        <v>1.2559116749999997</v>
      </c>
      <c r="BQ530" s="1509">
        <v>1.2559116749999997</v>
      </c>
      <c r="BR530" s="1509">
        <v>1.2559116749999997</v>
      </c>
      <c r="BS530" s="1509">
        <v>1.2559116749999997</v>
      </c>
      <c r="BT530" s="1509">
        <v>1.2559116749999997</v>
      </c>
      <c r="BU530" s="1509">
        <v>1.2559116749999997</v>
      </c>
      <c r="BV530" s="1509">
        <v>1.2559116749999997</v>
      </c>
      <c r="BW530" s="1509">
        <v>1.2559116749999997</v>
      </c>
      <c r="BX530" s="1509">
        <v>1.2559116749999997</v>
      </c>
      <c r="BY530" s="1509">
        <v>1.2559116749999997</v>
      </c>
      <c r="BZ530" s="1509">
        <v>1.2559116749999997</v>
      </c>
      <c r="CA530" s="1509">
        <v>1.2559116749999997</v>
      </c>
      <c r="CB530" s="1509">
        <v>1.2559116749999997</v>
      </c>
      <c r="CC530" s="1509">
        <v>1.2559116749999997</v>
      </c>
      <c r="CD530" s="1509">
        <v>1.2559116749999997</v>
      </c>
      <c r="CE530" s="1509">
        <v>1.2559116749999997</v>
      </c>
      <c r="CF530" s="1509">
        <v>1.2559116749999997</v>
      </c>
      <c r="CG530" s="1509">
        <v>1.2559116749999997</v>
      </c>
      <c r="CH530" s="1509">
        <v>1.2559116749999997</v>
      </c>
      <c r="CI530" s="1509">
        <v>1.2559116749999997</v>
      </c>
      <c r="CJ530" s="1509">
        <v>1.2559116749999997</v>
      </c>
      <c r="CK530" s="1509">
        <v>1.2559116749999997</v>
      </c>
      <c r="CL530" s="1509">
        <v>1.2559116749999997</v>
      </c>
      <c r="CM530" s="1509">
        <v>1.2559116749999997</v>
      </c>
      <c r="CN530" s="1509">
        <v>1.2559116749999997</v>
      </c>
      <c r="CO530" s="1509">
        <v>1.2559116749999997</v>
      </c>
      <c r="CP530" s="1510">
        <v>1.2559116749999997</v>
      </c>
      <c r="CQ530" s="1508" t="s">
        <v>1890</v>
      </c>
      <c r="CR530" s="1508" t="s">
        <v>1890</v>
      </c>
      <c r="CS530" s="1508" t="s">
        <v>1890</v>
      </c>
      <c r="CT530" s="1508" t="s">
        <v>1890</v>
      </c>
      <c r="CU530" s="1508" t="s">
        <v>1890</v>
      </c>
      <c r="CV530" s="1508" t="s">
        <v>1890</v>
      </c>
      <c r="CW530" s="1508" t="s">
        <v>1890</v>
      </c>
      <c r="CX530" s="1508" t="s">
        <v>1890</v>
      </c>
      <c r="CY530" s="1508" t="s">
        <v>1890</v>
      </c>
      <c r="CZ530" s="1508" t="s">
        <v>1890</v>
      </c>
      <c r="DA530" s="1508" t="s">
        <v>1890</v>
      </c>
      <c r="DB530" s="1508" t="s">
        <v>1890</v>
      </c>
      <c r="DC530" s="1508" t="s">
        <v>1890</v>
      </c>
      <c r="DD530" s="1508" t="s">
        <v>1890</v>
      </c>
      <c r="DE530" s="1508" t="s">
        <v>1890</v>
      </c>
      <c r="DF530" s="1508" t="s">
        <v>1890</v>
      </c>
      <c r="DG530" s="1508" t="s">
        <v>1890</v>
      </c>
      <c r="DH530" s="1508" t="s">
        <v>1890</v>
      </c>
      <c r="DI530" s="1508" t="s">
        <v>1890</v>
      </c>
      <c r="DJ530" s="1508" t="s">
        <v>1890</v>
      </c>
      <c r="DK530" s="1508" t="s">
        <v>1890</v>
      </c>
      <c r="DL530" s="1508" t="s">
        <v>1890</v>
      </c>
      <c r="DM530" s="1508" t="s">
        <v>1890</v>
      </c>
      <c r="DN530" s="1508" t="s">
        <v>1890</v>
      </c>
      <c r="DO530" s="1508" t="s">
        <v>1890</v>
      </c>
      <c r="DP530" s="1508" t="s">
        <v>1890</v>
      </c>
      <c r="DQ530" s="1508" t="s">
        <v>1890</v>
      </c>
      <c r="DR530" s="1508" t="s">
        <v>1890</v>
      </c>
      <c r="DS530" s="1508" t="s">
        <v>1890</v>
      </c>
      <c r="DT530" s="1233" t="s">
        <v>1890</v>
      </c>
      <c r="DU530" s="1233" t="s">
        <v>1890</v>
      </c>
      <c r="DV530" s="1233" t="s">
        <v>1890</v>
      </c>
      <c r="DW530" s="1233" t="s">
        <v>1890</v>
      </c>
      <c r="DX530" s="1233" t="s">
        <v>1890</v>
      </c>
      <c r="DY530" s="1233" t="s">
        <v>1890</v>
      </c>
    </row>
    <row r="531" spans="2:129" x14ac:dyDescent="0.25">
      <c r="B531" s="1668"/>
      <c r="C531" s="1505" t="s">
        <v>2023</v>
      </c>
      <c r="D531" s="1439" t="s">
        <v>1778</v>
      </c>
      <c r="E531" s="1267" t="s">
        <v>813</v>
      </c>
      <c r="F531" s="1438" t="s">
        <v>1890</v>
      </c>
      <c r="G531" s="1438" t="s">
        <v>1890</v>
      </c>
      <c r="H531" s="1439" t="s">
        <v>84</v>
      </c>
      <c r="I531" s="1476" t="s">
        <v>1890</v>
      </c>
      <c r="J531" s="1477" t="s">
        <v>1890</v>
      </c>
      <c r="K531" s="1477" t="s">
        <v>1890</v>
      </c>
      <c r="L531" s="1477" t="s">
        <v>1890</v>
      </c>
      <c r="M531" s="1477" t="s">
        <v>1890</v>
      </c>
      <c r="N531" s="1509" t="s">
        <v>1890</v>
      </c>
      <c r="O531" s="1509">
        <v>3.0605073978E-2</v>
      </c>
      <c r="P531" s="1509">
        <v>9.1815221934000005E-2</v>
      </c>
      <c r="Q531" s="1509">
        <v>0.15302536988999998</v>
      </c>
      <c r="R531" s="1509">
        <v>0.21423551784599998</v>
      </c>
      <c r="S531" s="1509">
        <v>0.27544566580199997</v>
      </c>
      <c r="T531" s="1509">
        <v>0.43338590170500002</v>
      </c>
      <c r="U531" s="1509">
        <v>0.42936322555500001</v>
      </c>
      <c r="V531" s="1509">
        <v>0.42534054940499999</v>
      </c>
      <c r="W531" s="1509">
        <v>0.42131787325499997</v>
      </c>
      <c r="X531" s="1509">
        <v>0.41729519710500002</v>
      </c>
      <c r="Y531" s="1509">
        <v>0.413272520955</v>
      </c>
      <c r="Z531" s="1509">
        <v>0.40924984480499998</v>
      </c>
      <c r="AA531" s="1509">
        <v>0.40522716865499991</v>
      </c>
      <c r="AB531" s="1509">
        <v>0.40120449250499995</v>
      </c>
      <c r="AC531" s="1509">
        <v>0.39718181635499999</v>
      </c>
      <c r="AD531" s="1509">
        <v>0.39315914020500004</v>
      </c>
      <c r="AE531" s="1509">
        <v>0.38913646405499996</v>
      </c>
      <c r="AF531" s="1509">
        <v>0.38511378790499995</v>
      </c>
      <c r="AG531" s="1509">
        <v>0.38109111175499999</v>
      </c>
      <c r="AH531" s="1509">
        <v>0.37706843560500003</v>
      </c>
      <c r="AI531" s="1509">
        <v>0.37304575945500001</v>
      </c>
      <c r="AJ531" s="1509">
        <v>0.369023083305</v>
      </c>
      <c r="AK531" s="1509">
        <v>0.36500040715499998</v>
      </c>
      <c r="AL531" s="1509">
        <v>0.36097773100500002</v>
      </c>
      <c r="AM531" s="1509">
        <v>0.35695505485500001</v>
      </c>
      <c r="AN531" s="1509">
        <v>0.35293237870499999</v>
      </c>
      <c r="AO531" s="1509">
        <v>0.34890970255499998</v>
      </c>
      <c r="AP531" s="1509">
        <v>0.34488702640500002</v>
      </c>
      <c r="AQ531" s="1509">
        <v>0.340864350255</v>
      </c>
      <c r="AR531" s="1509">
        <v>0.33684167410499999</v>
      </c>
      <c r="AS531" s="1509">
        <v>0.33281899795500003</v>
      </c>
      <c r="AT531" s="1509">
        <v>0.32879632180500001</v>
      </c>
      <c r="AU531" s="1509">
        <v>0.324773645655</v>
      </c>
      <c r="AV531" s="1509">
        <v>0.32075096950500004</v>
      </c>
      <c r="AW531" s="1509">
        <v>0.31672829335499997</v>
      </c>
      <c r="AX531" s="1509">
        <v>0.31270561720500001</v>
      </c>
      <c r="AY531" s="1509">
        <v>0.30868294105499999</v>
      </c>
      <c r="AZ531" s="1509">
        <v>0.30466026490499998</v>
      </c>
      <c r="BA531" s="1509">
        <v>0.30063758875500002</v>
      </c>
      <c r="BB531" s="1509">
        <v>0.29661491260499995</v>
      </c>
      <c r="BC531" s="1509">
        <v>0.29259223645499999</v>
      </c>
      <c r="BD531" s="1509">
        <v>0.28856956030499997</v>
      </c>
      <c r="BE531" s="1509">
        <v>0.28454688415499996</v>
      </c>
      <c r="BF531" s="1509">
        <v>0.280524208005</v>
      </c>
      <c r="BG531" s="1509">
        <v>0.27650153185499998</v>
      </c>
      <c r="BH531" s="1509">
        <v>0.27247885570499997</v>
      </c>
      <c r="BI531" s="1509">
        <v>0.26845617955500001</v>
      </c>
      <c r="BJ531" s="1509">
        <v>0.26443350340500005</v>
      </c>
      <c r="BK531" s="1509">
        <v>0.26041082725499998</v>
      </c>
      <c r="BL531" s="1509">
        <v>0.25638815110500002</v>
      </c>
      <c r="BM531" s="1509">
        <v>0.252365474955</v>
      </c>
      <c r="BN531" s="1509">
        <v>0.24834279880499999</v>
      </c>
      <c r="BO531" s="1509">
        <v>0.24432012265500003</v>
      </c>
      <c r="BP531" s="1509">
        <v>0.24029744650500001</v>
      </c>
      <c r="BQ531" s="1509">
        <v>0.23627477035500002</v>
      </c>
      <c r="BR531" s="1509">
        <v>0.23225209420499998</v>
      </c>
      <c r="BS531" s="1509">
        <v>0.22822941805500002</v>
      </c>
      <c r="BT531" s="1509">
        <v>0.22420674190500001</v>
      </c>
      <c r="BU531" s="1509">
        <v>0.22018406575499999</v>
      </c>
      <c r="BV531" s="1509">
        <v>0.216161389605</v>
      </c>
      <c r="BW531" s="1509">
        <v>0.21213871345499999</v>
      </c>
      <c r="BX531" s="1509">
        <v>0.208116037305</v>
      </c>
      <c r="BY531" s="1509">
        <v>0.20409336115499999</v>
      </c>
      <c r="BZ531" s="1509">
        <v>0.20007068500499997</v>
      </c>
      <c r="CA531" s="1509">
        <v>0.30256115485499996</v>
      </c>
      <c r="CB531" s="1509">
        <v>0.405051624705</v>
      </c>
      <c r="CC531" s="1509">
        <v>0.40102894855499999</v>
      </c>
      <c r="CD531" s="1509">
        <v>0.39700627240499997</v>
      </c>
      <c r="CE531" s="1509">
        <v>0.39298359625499996</v>
      </c>
      <c r="CF531" s="1509">
        <v>0.38896092010500005</v>
      </c>
      <c r="CG531" s="1509">
        <v>0.38493824395500004</v>
      </c>
      <c r="CH531" s="1509">
        <v>0.38091556780500002</v>
      </c>
      <c r="CI531" s="1509">
        <v>0.37689289165499995</v>
      </c>
      <c r="CJ531" s="1509">
        <v>0.37287021550499999</v>
      </c>
      <c r="CK531" s="1509">
        <v>0.36884753935500003</v>
      </c>
      <c r="CL531" s="1509">
        <v>0.36482486320500007</v>
      </c>
      <c r="CM531" s="1509">
        <v>0.360802187055</v>
      </c>
      <c r="CN531" s="1509">
        <v>0.35677951090499999</v>
      </c>
      <c r="CO531" s="1509">
        <v>0.35275683475499997</v>
      </c>
      <c r="CP531" s="1510">
        <v>0.34873415860500001</v>
      </c>
      <c r="CQ531" s="1508" t="s">
        <v>1890</v>
      </c>
      <c r="CR531" s="1508" t="s">
        <v>1890</v>
      </c>
      <c r="CS531" s="1508" t="s">
        <v>1890</v>
      </c>
      <c r="CT531" s="1508" t="s">
        <v>1890</v>
      </c>
      <c r="CU531" s="1508" t="s">
        <v>1890</v>
      </c>
      <c r="CV531" s="1508" t="s">
        <v>1890</v>
      </c>
      <c r="CW531" s="1508" t="s">
        <v>1890</v>
      </c>
      <c r="CX531" s="1508" t="s">
        <v>1890</v>
      </c>
      <c r="CY531" s="1508" t="s">
        <v>1890</v>
      </c>
      <c r="CZ531" s="1508" t="s">
        <v>1890</v>
      </c>
      <c r="DA531" s="1508" t="s">
        <v>1890</v>
      </c>
      <c r="DB531" s="1508" t="s">
        <v>1890</v>
      </c>
      <c r="DC531" s="1508" t="s">
        <v>1890</v>
      </c>
      <c r="DD531" s="1508" t="s">
        <v>1890</v>
      </c>
      <c r="DE531" s="1508" t="s">
        <v>1890</v>
      </c>
      <c r="DF531" s="1508" t="s">
        <v>1890</v>
      </c>
      <c r="DG531" s="1508" t="s">
        <v>1890</v>
      </c>
      <c r="DH531" s="1508" t="s">
        <v>1890</v>
      </c>
      <c r="DI531" s="1508" t="s">
        <v>1890</v>
      </c>
      <c r="DJ531" s="1508" t="s">
        <v>1890</v>
      </c>
      <c r="DK531" s="1508" t="s">
        <v>1890</v>
      </c>
      <c r="DL531" s="1508" t="s">
        <v>1890</v>
      </c>
      <c r="DM531" s="1508" t="s">
        <v>1890</v>
      </c>
      <c r="DN531" s="1508" t="s">
        <v>1890</v>
      </c>
      <c r="DO531" s="1508" t="s">
        <v>1890</v>
      </c>
      <c r="DP531" s="1508" t="s">
        <v>1890</v>
      </c>
      <c r="DQ531" s="1508" t="s">
        <v>1890</v>
      </c>
      <c r="DR531" s="1508" t="s">
        <v>1890</v>
      </c>
      <c r="DS531" s="1508" t="s">
        <v>1890</v>
      </c>
      <c r="DT531" s="1233" t="s">
        <v>1890</v>
      </c>
      <c r="DU531" s="1233" t="s">
        <v>1890</v>
      </c>
      <c r="DV531" s="1233" t="s">
        <v>1890</v>
      </c>
      <c r="DW531" s="1233" t="s">
        <v>1890</v>
      </c>
      <c r="DX531" s="1233" t="s">
        <v>1890</v>
      </c>
      <c r="DY531" s="1233" t="s">
        <v>1890</v>
      </c>
    </row>
    <row r="532" spans="2:129" x14ac:dyDescent="0.25">
      <c r="B532" s="1668"/>
      <c r="C532" s="1505" t="s">
        <v>2023</v>
      </c>
      <c r="D532" s="1439" t="s">
        <v>1778</v>
      </c>
      <c r="E532" s="1267" t="s">
        <v>831</v>
      </c>
      <c r="F532" s="1438" t="s">
        <v>1890</v>
      </c>
      <c r="G532" s="1438" t="s">
        <v>1890</v>
      </c>
      <c r="H532" s="1439" t="s">
        <v>84</v>
      </c>
      <c r="I532" s="1476" t="s">
        <v>1890</v>
      </c>
      <c r="J532" s="1477" t="s">
        <v>1890</v>
      </c>
      <c r="K532" s="1477" t="s">
        <v>1890</v>
      </c>
      <c r="L532" s="1477" t="s">
        <v>1890</v>
      </c>
      <c r="M532" s="1477" t="s">
        <v>1890</v>
      </c>
      <c r="N532" s="1509" t="s">
        <v>1890</v>
      </c>
      <c r="O532" s="1509">
        <v>3.5000000000000003E-2</v>
      </c>
      <c r="P532" s="1509">
        <v>3.5000000000000003E-2</v>
      </c>
      <c r="Q532" s="1509">
        <v>3.5000000000000003E-2</v>
      </c>
      <c r="R532" s="1509">
        <v>3.5000000000000003E-2</v>
      </c>
      <c r="S532" s="1509">
        <v>3.5000000000000003E-2</v>
      </c>
      <c r="T532" s="1509">
        <v>3.5000000000000003E-2</v>
      </c>
      <c r="U532" s="1509">
        <v>3.5000000000000003E-2</v>
      </c>
      <c r="V532" s="1509">
        <v>3.5000000000000003E-2</v>
      </c>
      <c r="W532" s="1509">
        <v>3.5000000000000003E-2</v>
      </c>
      <c r="X532" s="1509">
        <v>3.5000000000000003E-2</v>
      </c>
      <c r="Y532" s="1509">
        <v>3.5000000000000003E-2</v>
      </c>
      <c r="Z532" s="1509">
        <v>3.5000000000000003E-2</v>
      </c>
      <c r="AA532" s="1509">
        <v>3.5000000000000003E-2</v>
      </c>
      <c r="AB532" s="1509">
        <v>3.5000000000000003E-2</v>
      </c>
      <c r="AC532" s="1509">
        <v>3.5000000000000003E-2</v>
      </c>
      <c r="AD532" s="1509">
        <v>3.5000000000000003E-2</v>
      </c>
      <c r="AE532" s="1509">
        <v>3.5000000000000003E-2</v>
      </c>
      <c r="AF532" s="1509">
        <v>3.5000000000000003E-2</v>
      </c>
      <c r="AG532" s="1509">
        <v>3.5000000000000003E-2</v>
      </c>
      <c r="AH532" s="1509">
        <v>3.5000000000000003E-2</v>
      </c>
      <c r="AI532" s="1509">
        <v>3.5000000000000003E-2</v>
      </c>
      <c r="AJ532" s="1509">
        <v>3.5000000000000003E-2</v>
      </c>
      <c r="AK532" s="1509">
        <v>3.5000000000000003E-2</v>
      </c>
      <c r="AL532" s="1509">
        <v>3.5000000000000003E-2</v>
      </c>
      <c r="AM532" s="1509">
        <v>3.5000000000000003E-2</v>
      </c>
      <c r="AN532" s="1509">
        <v>3.5000000000000003E-2</v>
      </c>
      <c r="AO532" s="1509">
        <v>3.5000000000000003E-2</v>
      </c>
      <c r="AP532" s="1509">
        <v>3.5000000000000003E-2</v>
      </c>
      <c r="AQ532" s="1509">
        <v>3.5000000000000003E-2</v>
      </c>
      <c r="AR532" s="1509">
        <v>3.5000000000000003E-2</v>
      </c>
      <c r="AS532" s="1509">
        <v>0.03</v>
      </c>
      <c r="AT532" s="1509">
        <v>0.03</v>
      </c>
      <c r="AU532" s="1509">
        <v>0.03</v>
      </c>
      <c r="AV532" s="1509">
        <v>0.03</v>
      </c>
      <c r="AW532" s="1509">
        <v>0.03</v>
      </c>
      <c r="AX532" s="1509">
        <v>0.03</v>
      </c>
      <c r="AY532" s="1509">
        <v>0.03</v>
      </c>
      <c r="AZ532" s="1509">
        <v>0.03</v>
      </c>
      <c r="BA532" s="1509">
        <v>0.03</v>
      </c>
      <c r="BB532" s="1509">
        <v>0.03</v>
      </c>
      <c r="BC532" s="1509">
        <v>0.03</v>
      </c>
      <c r="BD532" s="1509">
        <v>0.03</v>
      </c>
      <c r="BE532" s="1509">
        <v>0.03</v>
      </c>
      <c r="BF532" s="1509">
        <v>0.03</v>
      </c>
      <c r="BG532" s="1509">
        <v>0.03</v>
      </c>
      <c r="BH532" s="1509">
        <v>0.03</v>
      </c>
      <c r="BI532" s="1509">
        <v>0.03</v>
      </c>
      <c r="BJ532" s="1509">
        <v>0.03</v>
      </c>
      <c r="BK532" s="1509">
        <v>0.03</v>
      </c>
      <c r="BL532" s="1509">
        <v>0.03</v>
      </c>
      <c r="BM532" s="1509">
        <v>0.03</v>
      </c>
      <c r="BN532" s="1509">
        <v>0.03</v>
      </c>
      <c r="BO532" s="1509">
        <v>0.03</v>
      </c>
      <c r="BP532" s="1509">
        <v>0.03</v>
      </c>
      <c r="BQ532" s="1509">
        <v>0.03</v>
      </c>
      <c r="BR532" s="1509">
        <v>0.03</v>
      </c>
      <c r="BS532" s="1509">
        <v>0.03</v>
      </c>
      <c r="BT532" s="1509">
        <v>0.03</v>
      </c>
      <c r="BU532" s="1509">
        <v>0.03</v>
      </c>
      <c r="BV532" s="1509">
        <v>0.03</v>
      </c>
      <c r="BW532" s="1509">
        <v>0.03</v>
      </c>
      <c r="BX532" s="1509">
        <v>0.03</v>
      </c>
      <c r="BY532" s="1509">
        <v>0.03</v>
      </c>
      <c r="BZ532" s="1509">
        <v>0.03</v>
      </c>
      <c r="CA532" s="1509">
        <v>0.03</v>
      </c>
      <c r="CB532" s="1509">
        <v>0.03</v>
      </c>
      <c r="CC532" s="1509">
        <v>0.03</v>
      </c>
      <c r="CD532" s="1509">
        <v>0.03</v>
      </c>
      <c r="CE532" s="1509">
        <v>0.03</v>
      </c>
      <c r="CF532" s="1509">
        <v>0.03</v>
      </c>
      <c r="CG532" s="1509">
        <v>0.03</v>
      </c>
      <c r="CH532" s="1509">
        <v>0.03</v>
      </c>
      <c r="CI532" s="1509">
        <v>0.03</v>
      </c>
      <c r="CJ532" s="1509">
        <v>0.03</v>
      </c>
      <c r="CK532" s="1509">
        <v>0.03</v>
      </c>
      <c r="CL532" s="1509">
        <v>2.5000000000000001E-2</v>
      </c>
      <c r="CM532" s="1509">
        <v>2.5000000000000001E-2</v>
      </c>
      <c r="CN532" s="1509">
        <v>2.5000000000000001E-2</v>
      </c>
      <c r="CO532" s="1509">
        <v>2.5000000000000001E-2</v>
      </c>
      <c r="CP532" s="1510">
        <v>2.5000000000000001E-2</v>
      </c>
      <c r="CQ532" s="1508" t="s">
        <v>1890</v>
      </c>
      <c r="CR532" s="1508" t="s">
        <v>1890</v>
      </c>
      <c r="CS532" s="1508" t="s">
        <v>1890</v>
      </c>
      <c r="CT532" s="1508" t="s">
        <v>1890</v>
      </c>
      <c r="CU532" s="1508" t="s">
        <v>1890</v>
      </c>
      <c r="CV532" s="1508" t="s">
        <v>1890</v>
      </c>
      <c r="CW532" s="1508" t="s">
        <v>1890</v>
      </c>
      <c r="CX532" s="1508" t="s">
        <v>1890</v>
      </c>
      <c r="CY532" s="1508" t="s">
        <v>1890</v>
      </c>
      <c r="CZ532" s="1508" t="s">
        <v>1890</v>
      </c>
      <c r="DA532" s="1508" t="s">
        <v>1890</v>
      </c>
      <c r="DB532" s="1508" t="s">
        <v>1890</v>
      </c>
      <c r="DC532" s="1508" t="s">
        <v>1890</v>
      </c>
      <c r="DD532" s="1508" t="s">
        <v>1890</v>
      </c>
      <c r="DE532" s="1508" t="s">
        <v>1890</v>
      </c>
      <c r="DF532" s="1508" t="s">
        <v>1890</v>
      </c>
      <c r="DG532" s="1508" t="s">
        <v>1890</v>
      </c>
      <c r="DH532" s="1508" t="s">
        <v>1890</v>
      </c>
      <c r="DI532" s="1508" t="s">
        <v>1890</v>
      </c>
      <c r="DJ532" s="1508" t="s">
        <v>1890</v>
      </c>
      <c r="DK532" s="1508" t="s">
        <v>1890</v>
      </c>
      <c r="DL532" s="1508" t="s">
        <v>1890</v>
      </c>
      <c r="DM532" s="1508" t="s">
        <v>1890</v>
      </c>
      <c r="DN532" s="1508" t="s">
        <v>1890</v>
      </c>
      <c r="DO532" s="1508" t="s">
        <v>1890</v>
      </c>
      <c r="DP532" s="1508" t="s">
        <v>1890</v>
      </c>
      <c r="DQ532" s="1508" t="s">
        <v>1890</v>
      </c>
      <c r="DR532" s="1508" t="s">
        <v>1890</v>
      </c>
      <c r="DS532" s="1508" t="s">
        <v>1890</v>
      </c>
      <c r="DT532" s="1233" t="s">
        <v>1890</v>
      </c>
      <c r="DU532" s="1233" t="s">
        <v>1890</v>
      </c>
      <c r="DV532" s="1233" t="s">
        <v>1890</v>
      </c>
      <c r="DW532" s="1233" t="s">
        <v>1890</v>
      </c>
      <c r="DX532" s="1233" t="s">
        <v>1890</v>
      </c>
      <c r="DY532" s="1233" t="s">
        <v>1890</v>
      </c>
    </row>
    <row r="533" spans="2:129" x14ac:dyDescent="0.25">
      <c r="B533" s="1668"/>
      <c r="C533" s="1505" t="s">
        <v>2023</v>
      </c>
      <c r="D533" s="1439" t="s">
        <v>1778</v>
      </c>
      <c r="E533" s="1267" t="s">
        <v>814</v>
      </c>
      <c r="F533" s="1438" t="s">
        <v>1890</v>
      </c>
      <c r="G533" s="1438" t="s">
        <v>1890</v>
      </c>
      <c r="H533" s="1439" t="s">
        <v>84</v>
      </c>
      <c r="I533" s="1476" t="s">
        <v>1890</v>
      </c>
      <c r="J533" s="1477" t="s">
        <v>1890</v>
      </c>
      <c r="K533" s="1477" t="s">
        <v>1890</v>
      </c>
      <c r="L533" s="1477" t="s">
        <v>1890</v>
      </c>
      <c r="M533" s="1477" t="s">
        <v>1890</v>
      </c>
      <c r="N533" s="1509" t="s">
        <v>1890</v>
      </c>
      <c r="O533" s="1509">
        <v>0.96618357487922713</v>
      </c>
      <c r="P533" s="1509">
        <v>0.93351070036640305</v>
      </c>
      <c r="Q533" s="1509">
        <v>0.90194270566802237</v>
      </c>
      <c r="R533" s="1509">
        <v>0.87144222769857238</v>
      </c>
      <c r="S533" s="1509">
        <v>0.84197316685852408</v>
      </c>
      <c r="T533" s="1509">
        <v>0.81350064430775282</v>
      </c>
      <c r="U533" s="1509">
        <v>0.78599096068381924</v>
      </c>
      <c r="V533" s="1509">
        <v>0.75941155621625056</v>
      </c>
      <c r="W533" s="1509">
        <v>0.73373097218961414</v>
      </c>
      <c r="X533" s="1509">
        <v>0.70891881370977217</v>
      </c>
      <c r="Y533" s="1509">
        <v>0.68494571372924851</v>
      </c>
      <c r="Z533" s="1509">
        <v>0.66178329828912907</v>
      </c>
      <c r="AA533" s="1509">
        <v>0.63940415293635666</v>
      </c>
      <c r="AB533" s="1509">
        <v>0.61778179027667313</v>
      </c>
      <c r="AC533" s="1509">
        <v>0.59689061862480497</v>
      </c>
      <c r="AD533" s="1509">
        <v>0.57670591171478747</v>
      </c>
      <c r="AE533" s="1509">
        <v>0.55720377943457733</v>
      </c>
      <c r="AF533" s="1509">
        <v>0.53836113955031628</v>
      </c>
      <c r="AG533" s="1509">
        <v>0.520155690386779</v>
      </c>
      <c r="AH533" s="1509">
        <v>0.50256588443167061</v>
      </c>
      <c r="AI533" s="1509">
        <v>0.48557090283253201</v>
      </c>
      <c r="AJ533" s="1509">
        <v>0.46915063075606961</v>
      </c>
      <c r="AK533" s="1509">
        <v>0.45328563358074364</v>
      </c>
      <c r="AL533" s="1509">
        <v>0.43795713389443836</v>
      </c>
      <c r="AM533" s="1509">
        <v>0.42314698926998878</v>
      </c>
      <c r="AN533" s="1509">
        <v>0.40883767079225974</v>
      </c>
      <c r="AO533" s="1509">
        <v>0.39501224231136212</v>
      </c>
      <c r="AP533" s="1509">
        <v>0.38165434039745133</v>
      </c>
      <c r="AQ533" s="1509">
        <v>0.36874815497338298</v>
      </c>
      <c r="AR533" s="1509">
        <v>0.35627841060230242</v>
      </c>
      <c r="AS533" s="1509">
        <v>0.3459013695167984</v>
      </c>
      <c r="AT533" s="1509">
        <v>0.33582657234640623</v>
      </c>
      <c r="AU533" s="1509">
        <v>0.32604521587029728</v>
      </c>
      <c r="AV533" s="1509">
        <v>0.31654875327213333</v>
      </c>
      <c r="AW533" s="1509">
        <v>0.30732888667197411</v>
      </c>
      <c r="AX533" s="1509">
        <v>0.29837755987570302</v>
      </c>
      <c r="AY533" s="1509">
        <v>0.28968695133563405</v>
      </c>
      <c r="AZ533" s="1509">
        <v>0.28124946731614947</v>
      </c>
      <c r="BA533" s="1509">
        <v>0.27305773525839755</v>
      </c>
      <c r="BB533" s="1509">
        <v>0.26510459733825009</v>
      </c>
      <c r="BC533" s="1509">
        <v>0.25738310421189325</v>
      </c>
      <c r="BD533" s="1509">
        <v>0.24988650894358566</v>
      </c>
      <c r="BE533" s="1509">
        <v>0.24260826111027742</v>
      </c>
      <c r="BF533" s="1509">
        <v>0.23554200107793916</v>
      </c>
      <c r="BG533" s="1509">
        <v>0.22868155444460117</v>
      </c>
      <c r="BH533" s="1509">
        <v>0.22202092664524387</v>
      </c>
      <c r="BI533" s="1509">
        <v>0.215554297713829</v>
      </c>
      <c r="BJ533" s="1509">
        <v>0.20927601719789227</v>
      </c>
      <c r="BK533" s="1509">
        <v>0.20318059922125464</v>
      </c>
      <c r="BL533" s="1509">
        <v>0.19726271769053846</v>
      </c>
      <c r="BM533" s="1509">
        <v>0.19151720164129948</v>
      </c>
      <c r="BN533" s="1509">
        <v>0.18593903071970824</v>
      </c>
      <c r="BO533" s="1509">
        <v>0.18052333079583327</v>
      </c>
      <c r="BP533" s="1509">
        <v>0.17526536970469248</v>
      </c>
      <c r="BQ533" s="1509">
        <v>0.17016055311135189</v>
      </c>
      <c r="BR533" s="1509">
        <v>0.16520442049645817</v>
      </c>
      <c r="BS533" s="1509">
        <v>0.16039264125869726</v>
      </c>
      <c r="BT533" s="1509">
        <v>0.15572101093077401</v>
      </c>
      <c r="BU533" s="1509">
        <v>0.15118544750560586</v>
      </c>
      <c r="BV533" s="1509">
        <v>0.14678198786952024</v>
      </c>
      <c r="BW533" s="1509">
        <v>0.14250678433934003</v>
      </c>
      <c r="BX533" s="1509">
        <v>0.13835610130033013</v>
      </c>
      <c r="BY533" s="1509">
        <v>0.13432631194206807</v>
      </c>
      <c r="BZ533" s="1509">
        <v>0.13041389508938647</v>
      </c>
      <c r="CA533" s="1509">
        <v>0.12661543212561796</v>
      </c>
      <c r="CB533" s="1509">
        <v>0.12292760400545433</v>
      </c>
      <c r="CC533" s="1509">
        <v>0.11934718835481004</v>
      </c>
      <c r="CD533" s="1509">
        <v>0.11587105665515537</v>
      </c>
      <c r="CE533" s="1509">
        <v>0.11249617150985959</v>
      </c>
      <c r="CF533" s="1509">
        <v>0.10921958399015494</v>
      </c>
      <c r="CG533" s="1509">
        <v>0.10603843105840287</v>
      </c>
      <c r="CH533" s="1509">
        <v>0.10294993306641054</v>
      </c>
      <c r="CI533" s="1509">
        <v>9.9951391326612168E-2</v>
      </c>
      <c r="CJ533" s="1509">
        <v>9.7040185753992411E-2</v>
      </c>
      <c r="CK533" s="1509">
        <v>9.4213772576691654E-2</v>
      </c>
      <c r="CL533" s="1509">
        <v>9.1915875684577236E-2</v>
      </c>
      <c r="CM533" s="1509">
        <v>8.9674025058124135E-2</v>
      </c>
      <c r="CN533" s="1509">
        <v>8.7486853715243049E-2</v>
      </c>
      <c r="CO533" s="1509">
        <v>8.5353028014871282E-2</v>
      </c>
      <c r="CP533" s="1510">
        <v>8.3271246843776875E-2</v>
      </c>
      <c r="CQ533" s="1508" t="s">
        <v>1890</v>
      </c>
      <c r="CR533" s="1508" t="s">
        <v>1890</v>
      </c>
      <c r="CS533" s="1508" t="s">
        <v>1890</v>
      </c>
      <c r="CT533" s="1508" t="s">
        <v>1890</v>
      </c>
      <c r="CU533" s="1508" t="s">
        <v>1890</v>
      </c>
      <c r="CV533" s="1508" t="s">
        <v>1890</v>
      </c>
      <c r="CW533" s="1508" t="s">
        <v>1890</v>
      </c>
      <c r="CX533" s="1508" t="s">
        <v>1890</v>
      </c>
      <c r="CY533" s="1508" t="s">
        <v>1890</v>
      </c>
      <c r="CZ533" s="1508" t="s">
        <v>1890</v>
      </c>
      <c r="DA533" s="1508" t="s">
        <v>1890</v>
      </c>
      <c r="DB533" s="1508" t="s">
        <v>1890</v>
      </c>
      <c r="DC533" s="1508" t="s">
        <v>1890</v>
      </c>
      <c r="DD533" s="1508" t="s">
        <v>1890</v>
      </c>
      <c r="DE533" s="1508" t="s">
        <v>1890</v>
      </c>
      <c r="DF533" s="1508" t="s">
        <v>1890</v>
      </c>
      <c r="DG533" s="1508" t="s">
        <v>1890</v>
      </c>
      <c r="DH533" s="1508" t="s">
        <v>1890</v>
      </c>
      <c r="DI533" s="1508" t="s">
        <v>1890</v>
      </c>
      <c r="DJ533" s="1508" t="s">
        <v>1890</v>
      </c>
      <c r="DK533" s="1508" t="s">
        <v>1890</v>
      </c>
      <c r="DL533" s="1508" t="s">
        <v>1890</v>
      </c>
      <c r="DM533" s="1508" t="s">
        <v>1890</v>
      </c>
      <c r="DN533" s="1508" t="s">
        <v>1890</v>
      </c>
      <c r="DO533" s="1508" t="s">
        <v>1890</v>
      </c>
      <c r="DP533" s="1508" t="s">
        <v>1890</v>
      </c>
      <c r="DQ533" s="1508" t="s">
        <v>1890</v>
      </c>
      <c r="DR533" s="1508" t="s">
        <v>1890</v>
      </c>
      <c r="DS533" s="1508" t="s">
        <v>1890</v>
      </c>
      <c r="DT533" s="1233" t="s">
        <v>1890</v>
      </c>
      <c r="DU533" s="1233" t="s">
        <v>1890</v>
      </c>
      <c r="DV533" s="1233" t="s">
        <v>1890</v>
      </c>
      <c r="DW533" s="1233" t="s">
        <v>1890</v>
      </c>
      <c r="DX533" s="1233" t="s">
        <v>1890</v>
      </c>
      <c r="DY533" s="1233" t="s">
        <v>1890</v>
      </c>
    </row>
    <row r="534" spans="2:129" x14ac:dyDescent="0.25">
      <c r="B534" s="1668"/>
      <c r="C534" s="1505" t="s">
        <v>2023</v>
      </c>
      <c r="D534" s="1439" t="s">
        <v>1778</v>
      </c>
      <c r="E534" s="1267" t="s">
        <v>815</v>
      </c>
      <c r="F534" s="1438" t="s">
        <v>816</v>
      </c>
      <c r="G534" s="1438" t="s">
        <v>1890</v>
      </c>
      <c r="H534" s="1439" t="s">
        <v>817</v>
      </c>
      <c r="I534" s="1476" t="s">
        <v>1890</v>
      </c>
      <c r="J534" s="1477" t="s">
        <v>1890</v>
      </c>
      <c r="K534" s="1477" t="s">
        <v>1890</v>
      </c>
      <c r="L534" s="1477" t="s">
        <v>1890</v>
      </c>
      <c r="M534" s="1477" t="s">
        <v>1890</v>
      </c>
      <c r="N534" s="1509" t="s">
        <v>1890</v>
      </c>
      <c r="O534" s="1509">
        <v>0.30369000000000002</v>
      </c>
      <c r="P534" s="1509">
        <v>0.30369000000000002</v>
      </c>
      <c r="Q534" s="1509">
        <v>0.30369000000000002</v>
      </c>
      <c r="R534" s="1509">
        <v>0.30369000000000002</v>
      </c>
      <c r="S534" s="1509">
        <v>0.30369000000000002</v>
      </c>
      <c r="T534" s="1509" t="s">
        <v>1890</v>
      </c>
      <c r="U534" s="1509" t="s">
        <v>1890</v>
      </c>
      <c r="V534" s="1509" t="s">
        <v>1890</v>
      </c>
      <c r="W534" s="1509" t="s">
        <v>1890</v>
      </c>
      <c r="X534" s="1509" t="s">
        <v>1890</v>
      </c>
      <c r="Y534" s="1509" t="s">
        <v>1890</v>
      </c>
      <c r="Z534" s="1509" t="s">
        <v>1890</v>
      </c>
      <c r="AA534" s="1509" t="s">
        <v>1890</v>
      </c>
      <c r="AB534" s="1509" t="s">
        <v>1890</v>
      </c>
      <c r="AC534" s="1509" t="s">
        <v>1890</v>
      </c>
      <c r="AD534" s="1509" t="s">
        <v>1890</v>
      </c>
      <c r="AE534" s="1509" t="s">
        <v>1890</v>
      </c>
      <c r="AF534" s="1509" t="s">
        <v>1890</v>
      </c>
      <c r="AG534" s="1509" t="s">
        <v>1890</v>
      </c>
      <c r="AH534" s="1509" t="s">
        <v>1890</v>
      </c>
      <c r="AI534" s="1509" t="s">
        <v>1890</v>
      </c>
      <c r="AJ534" s="1509" t="s">
        <v>1890</v>
      </c>
      <c r="AK534" s="1509" t="s">
        <v>1890</v>
      </c>
      <c r="AL534" s="1509" t="s">
        <v>1890</v>
      </c>
      <c r="AM534" s="1509" t="s">
        <v>1890</v>
      </c>
      <c r="AN534" s="1509" t="s">
        <v>1890</v>
      </c>
      <c r="AO534" s="1509" t="s">
        <v>1890</v>
      </c>
      <c r="AP534" s="1509" t="s">
        <v>1890</v>
      </c>
      <c r="AQ534" s="1509" t="s">
        <v>1890</v>
      </c>
      <c r="AR534" s="1509" t="s">
        <v>1890</v>
      </c>
      <c r="AS534" s="1509" t="s">
        <v>1890</v>
      </c>
      <c r="AT534" s="1509" t="s">
        <v>1890</v>
      </c>
      <c r="AU534" s="1509" t="s">
        <v>1890</v>
      </c>
      <c r="AV534" s="1509" t="s">
        <v>1890</v>
      </c>
      <c r="AW534" s="1509" t="s">
        <v>1890</v>
      </c>
      <c r="AX534" s="1509" t="s">
        <v>1890</v>
      </c>
      <c r="AY534" s="1509" t="s">
        <v>1890</v>
      </c>
      <c r="AZ534" s="1509" t="s">
        <v>1890</v>
      </c>
      <c r="BA534" s="1509" t="s">
        <v>1890</v>
      </c>
      <c r="BB534" s="1509" t="s">
        <v>1890</v>
      </c>
      <c r="BC534" s="1509" t="s">
        <v>1890</v>
      </c>
      <c r="BD534" s="1509" t="s">
        <v>1890</v>
      </c>
      <c r="BE534" s="1509" t="s">
        <v>1890</v>
      </c>
      <c r="BF534" s="1509" t="s">
        <v>1890</v>
      </c>
      <c r="BG534" s="1509" t="s">
        <v>1890</v>
      </c>
      <c r="BH534" s="1509" t="s">
        <v>1890</v>
      </c>
      <c r="BI534" s="1509" t="s">
        <v>1890</v>
      </c>
      <c r="BJ534" s="1509" t="s">
        <v>1890</v>
      </c>
      <c r="BK534" s="1509" t="s">
        <v>1890</v>
      </c>
      <c r="BL534" s="1509" t="s">
        <v>1890</v>
      </c>
      <c r="BM534" s="1509" t="s">
        <v>1890</v>
      </c>
      <c r="BN534" s="1509" t="s">
        <v>1890</v>
      </c>
      <c r="BO534" s="1509" t="s">
        <v>1890</v>
      </c>
      <c r="BP534" s="1509" t="s">
        <v>1890</v>
      </c>
      <c r="BQ534" s="1509" t="s">
        <v>1890</v>
      </c>
      <c r="BR534" s="1509" t="s">
        <v>1890</v>
      </c>
      <c r="BS534" s="1509" t="s">
        <v>1890</v>
      </c>
      <c r="BT534" s="1509" t="s">
        <v>1890</v>
      </c>
      <c r="BU534" s="1509" t="s">
        <v>1890</v>
      </c>
      <c r="BV534" s="1509" t="s">
        <v>1890</v>
      </c>
      <c r="BW534" s="1509" t="s">
        <v>1890</v>
      </c>
      <c r="BX534" s="1509" t="s">
        <v>1890</v>
      </c>
      <c r="BY534" s="1509" t="s">
        <v>1890</v>
      </c>
      <c r="BZ534" s="1509" t="s">
        <v>1890</v>
      </c>
      <c r="CA534" s="1509" t="s">
        <v>1890</v>
      </c>
      <c r="CB534" s="1509" t="s">
        <v>1890</v>
      </c>
      <c r="CC534" s="1509" t="s">
        <v>1890</v>
      </c>
      <c r="CD534" s="1509" t="s">
        <v>1890</v>
      </c>
      <c r="CE534" s="1509" t="s">
        <v>1890</v>
      </c>
      <c r="CF534" s="1509" t="s">
        <v>1890</v>
      </c>
      <c r="CG534" s="1509" t="s">
        <v>1890</v>
      </c>
      <c r="CH534" s="1509" t="s">
        <v>1890</v>
      </c>
      <c r="CI534" s="1509" t="s">
        <v>1890</v>
      </c>
      <c r="CJ534" s="1509" t="s">
        <v>1890</v>
      </c>
      <c r="CK534" s="1509" t="s">
        <v>1890</v>
      </c>
      <c r="CL534" s="1509" t="s">
        <v>1890</v>
      </c>
      <c r="CM534" s="1509" t="s">
        <v>1890</v>
      </c>
      <c r="CN534" s="1509" t="s">
        <v>1890</v>
      </c>
      <c r="CO534" s="1509" t="s">
        <v>1890</v>
      </c>
      <c r="CP534" s="1510" t="s">
        <v>1890</v>
      </c>
      <c r="CQ534" s="1508" t="s">
        <v>1890</v>
      </c>
      <c r="CR534" s="1508" t="s">
        <v>1890</v>
      </c>
      <c r="CS534" s="1508" t="s">
        <v>1890</v>
      </c>
      <c r="CT534" s="1508" t="s">
        <v>1890</v>
      </c>
      <c r="CU534" s="1508" t="s">
        <v>1890</v>
      </c>
      <c r="CV534" s="1508" t="s">
        <v>1890</v>
      </c>
      <c r="CW534" s="1508" t="s">
        <v>1890</v>
      </c>
      <c r="CX534" s="1508" t="s">
        <v>1890</v>
      </c>
      <c r="CY534" s="1508" t="s">
        <v>1890</v>
      </c>
      <c r="CZ534" s="1508" t="s">
        <v>1890</v>
      </c>
      <c r="DA534" s="1508" t="s">
        <v>1890</v>
      </c>
      <c r="DB534" s="1508" t="s">
        <v>1890</v>
      </c>
      <c r="DC534" s="1508" t="s">
        <v>1890</v>
      </c>
      <c r="DD534" s="1508" t="s">
        <v>1890</v>
      </c>
      <c r="DE534" s="1508" t="s">
        <v>1890</v>
      </c>
      <c r="DF534" s="1508" t="s">
        <v>1890</v>
      </c>
      <c r="DG534" s="1508" t="s">
        <v>1890</v>
      </c>
      <c r="DH534" s="1508" t="s">
        <v>1890</v>
      </c>
      <c r="DI534" s="1508" t="s">
        <v>1890</v>
      </c>
      <c r="DJ534" s="1508" t="s">
        <v>1890</v>
      </c>
      <c r="DK534" s="1508" t="s">
        <v>1890</v>
      </c>
      <c r="DL534" s="1508" t="s">
        <v>1890</v>
      </c>
      <c r="DM534" s="1508" t="s">
        <v>1890</v>
      </c>
      <c r="DN534" s="1508" t="s">
        <v>1890</v>
      </c>
      <c r="DO534" s="1508" t="s">
        <v>1890</v>
      </c>
      <c r="DP534" s="1508" t="s">
        <v>1890</v>
      </c>
      <c r="DQ534" s="1508" t="s">
        <v>1890</v>
      </c>
      <c r="DR534" s="1508" t="s">
        <v>1890</v>
      </c>
      <c r="DS534" s="1508" t="s">
        <v>1890</v>
      </c>
      <c r="DT534" s="1233" t="s">
        <v>1890</v>
      </c>
      <c r="DU534" s="1233" t="s">
        <v>1890</v>
      </c>
      <c r="DV534" s="1233" t="s">
        <v>1890</v>
      </c>
      <c r="DW534" s="1233" t="s">
        <v>1890</v>
      </c>
      <c r="DX534" s="1233" t="s">
        <v>1890</v>
      </c>
      <c r="DY534" s="1233" t="s">
        <v>1890</v>
      </c>
    </row>
    <row r="535" spans="2:129" x14ac:dyDescent="0.25">
      <c r="B535" s="1668"/>
      <c r="C535" s="1505" t="s">
        <v>2023</v>
      </c>
      <c r="D535" s="1439" t="s">
        <v>1778</v>
      </c>
      <c r="E535" s="1267" t="s">
        <v>815</v>
      </c>
      <c r="F535" s="1438" t="s">
        <v>818</v>
      </c>
      <c r="G535" s="1438" t="s">
        <v>1890</v>
      </c>
      <c r="H535" s="1439" t="s">
        <v>817</v>
      </c>
      <c r="I535" s="1476" t="s">
        <v>1890</v>
      </c>
      <c r="J535" s="1477" t="s">
        <v>1890</v>
      </c>
      <c r="K535" s="1477" t="s">
        <v>1890</v>
      </c>
      <c r="L535" s="1477" t="s">
        <v>1890</v>
      </c>
      <c r="M535" s="1477" t="s">
        <v>1890</v>
      </c>
      <c r="N535" s="1509" t="s">
        <v>1890</v>
      </c>
      <c r="O535" s="1509">
        <v>0.37658195999999994</v>
      </c>
      <c r="P535" s="1509">
        <v>0.37658195999999994</v>
      </c>
      <c r="Q535" s="1509">
        <v>0.37658195999999994</v>
      </c>
      <c r="R535" s="1509">
        <v>0.37658195999999994</v>
      </c>
      <c r="S535" s="1509">
        <v>0.37658195999999994</v>
      </c>
      <c r="T535" s="1509" t="s">
        <v>1890</v>
      </c>
      <c r="U535" s="1509" t="s">
        <v>1890</v>
      </c>
      <c r="V535" s="1509" t="s">
        <v>1890</v>
      </c>
      <c r="W535" s="1509" t="s">
        <v>1890</v>
      </c>
      <c r="X535" s="1509" t="s">
        <v>1890</v>
      </c>
      <c r="Y535" s="1509" t="s">
        <v>1890</v>
      </c>
      <c r="Z535" s="1509" t="s">
        <v>1890</v>
      </c>
      <c r="AA535" s="1509" t="s">
        <v>1890</v>
      </c>
      <c r="AB535" s="1509" t="s">
        <v>1890</v>
      </c>
      <c r="AC535" s="1509">
        <v>0</v>
      </c>
      <c r="AD535" s="1509" t="s">
        <v>1890</v>
      </c>
      <c r="AE535" s="1509" t="s">
        <v>1890</v>
      </c>
      <c r="AF535" s="1509" t="s">
        <v>1890</v>
      </c>
      <c r="AG535" s="1509" t="s">
        <v>1890</v>
      </c>
      <c r="AH535" s="1509" t="s">
        <v>1890</v>
      </c>
      <c r="AI535" s="1509" t="s">
        <v>1890</v>
      </c>
      <c r="AJ535" s="1509" t="s">
        <v>1890</v>
      </c>
      <c r="AK535" s="1509" t="s">
        <v>1890</v>
      </c>
      <c r="AL535" s="1509" t="s">
        <v>1890</v>
      </c>
      <c r="AM535" s="1509">
        <v>0</v>
      </c>
      <c r="AN535" s="1509" t="s">
        <v>1890</v>
      </c>
      <c r="AO535" s="1509" t="s">
        <v>1890</v>
      </c>
      <c r="AP535" s="1509" t="s">
        <v>1890</v>
      </c>
      <c r="AQ535" s="1509" t="s">
        <v>1890</v>
      </c>
      <c r="AR535" s="1509" t="s">
        <v>1890</v>
      </c>
      <c r="AS535" s="1509" t="s">
        <v>1890</v>
      </c>
      <c r="AT535" s="1509" t="s">
        <v>1890</v>
      </c>
      <c r="AU535" s="1509" t="s">
        <v>1890</v>
      </c>
      <c r="AV535" s="1509" t="s">
        <v>1890</v>
      </c>
      <c r="AW535" s="1509">
        <v>0</v>
      </c>
      <c r="AX535" s="1509" t="s">
        <v>1890</v>
      </c>
      <c r="AY535" s="1509" t="s">
        <v>1890</v>
      </c>
      <c r="AZ535" s="1509" t="s">
        <v>1890</v>
      </c>
      <c r="BA535" s="1509" t="s">
        <v>1890</v>
      </c>
      <c r="BB535" s="1509" t="s">
        <v>1890</v>
      </c>
      <c r="BC535" s="1509" t="s">
        <v>1890</v>
      </c>
      <c r="BD535" s="1509" t="s">
        <v>1890</v>
      </c>
      <c r="BE535" s="1509" t="s">
        <v>1890</v>
      </c>
      <c r="BF535" s="1509" t="s">
        <v>1890</v>
      </c>
      <c r="BG535" s="1509">
        <v>0</v>
      </c>
      <c r="BH535" s="1509" t="s">
        <v>1890</v>
      </c>
      <c r="BI535" s="1509" t="s">
        <v>1890</v>
      </c>
      <c r="BJ535" s="1509" t="s">
        <v>1890</v>
      </c>
      <c r="BK535" s="1509" t="s">
        <v>1890</v>
      </c>
      <c r="BL535" s="1509" t="s">
        <v>1890</v>
      </c>
      <c r="BM535" s="1509" t="s">
        <v>1890</v>
      </c>
      <c r="BN535" s="1509" t="s">
        <v>1890</v>
      </c>
      <c r="BO535" s="1509" t="s">
        <v>1890</v>
      </c>
      <c r="BP535" s="1509" t="s">
        <v>1890</v>
      </c>
      <c r="BQ535" s="1509">
        <v>0</v>
      </c>
      <c r="BR535" s="1509" t="s">
        <v>1890</v>
      </c>
      <c r="BS535" s="1509" t="s">
        <v>1890</v>
      </c>
      <c r="BT535" s="1509" t="s">
        <v>1890</v>
      </c>
      <c r="BU535" s="1509" t="s">
        <v>1890</v>
      </c>
      <c r="BV535" s="1509" t="s">
        <v>1890</v>
      </c>
      <c r="BW535" s="1509" t="s">
        <v>1890</v>
      </c>
      <c r="BX535" s="1509" t="s">
        <v>1890</v>
      </c>
      <c r="BY535" s="1509" t="s">
        <v>1890</v>
      </c>
      <c r="BZ535" s="1509" t="s">
        <v>1890</v>
      </c>
      <c r="CA535" s="1509">
        <v>1.54972</v>
      </c>
      <c r="CB535" s="1509" t="s">
        <v>1890</v>
      </c>
      <c r="CC535" s="1509" t="s">
        <v>1890</v>
      </c>
      <c r="CD535" s="1509" t="s">
        <v>1890</v>
      </c>
      <c r="CE535" s="1509" t="s">
        <v>1890</v>
      </c>
      <c r="CF535" s="1509" t="s">
        <v>1890</v>
      </c>
      <c r="CG535" s="1509" t="s">
        <v>1890</v>
      </c>
      <c r="CH535" s="1509" t="s">
        <v>1890</v>
      </c>
      <c r="CI535" s="1509" t="s">
        <v>1890</v>
      </c>
      <c r="CJ535" s="1509" t="s">
        <v>1890</v>
      </c>
      <c r="CK535" s="1509">
        <v>0</v>
      </c>
      <c r="CL535" s="1509" t="s">
        <v>1890</v>
      </c>
      <c r="CM535" s="1509" t="s">
        <v>1890</v>
      </c>
      <c r="CN535" s="1509" t="s">
        <v>1890</v>
      </c>
      <c r="CO535" s="1509" t="s">
        <v>1890</v>
      </c>
      <c r="CP535" s="1510" t="s">
        <v>1890</v>
      </c>
      <c r="CQ535" s="1508" t="s">
        <v>1890</v>
      </c>
      <c r="CR535" s="1508" t="s">
        <v>1890</v>
      </c>
      <c r="CS535" s="1508" t="s">
        <v>1890</v>
      </c>
      <c r="CT535" s="1508" t="s">
        <v>1890</v>
      </c>
      <c r="CU535" s="1508" t="s">
        <v>1890</v>
      </c>
      <c r="CV535" s="1508" t="s">
        <v>1890</v>
      </c>
      <c r="CW535" s="1508" t="s">
        <v>1890</v>
      </c>
      <c r="CX535" s="1508" t="s">
        <v>1890</v>
      </c>
      <c r="CY535" s="1508" t="s">
        <v>1890</v>
      </c>
      <c r="CZ535" s="1508" t="s">
        <v>1890</v>
      </c>
      <c r="DA535" s="1508" t="s">
        <v>1890</v>
      </c>
      <c r="DB535" s="1508" t="s">
        <v>1890</v>
      </c>
      <c r="DC535" s="1508" t="s">
        <v>1890</v>
      </c>
      <c r="DD535" s="1508" t="s">
        <v>1890</v>
      </c>
      <c r="DE535" s="1508" t="s">
        <v>1890</v>
      </c>
      <c r="DF535" s="1508" t="s">
        <v>1890</v>
      </c>
      <c r="DG535" s="1508" t="s">
        <v>1890</v>
      </c>
      <c r="DH535" s="1508" t="s">
        <v>1890</v>
      </c>
      <c r="DI535" s="1508" t="s">
        <v>1890</v>
      </c>
      <c r="DJ535" s="1508" t="s">
        <v>1890</v>
      </c>
      <c r="DK535" s="1508" t="s">
        <v>1890</v>
      </c>
      <c r="DL535" s="1508" t="s">
        <v>1890</v>
      </c>
      <c r="DM535" s="1508" t="s">
        <v>1890</v>
      </c>
      <c r="DN535" s="1508" t="s">
        <v>1890</v>
      </c>
      <c r="DO535" s="1508" t="s">
        <v>1890</v>
      </c>
      <c r="DP535" s="1508" t="s">
        <v>1890</v>
      </c>
      <c r="DQ535" s="1508" t="s">
        <v>1890</v>
      </c>
      <c r="DR535" s="1508" t="s">
        <v>1890</v>
      </c>
      <c r="DS535" s="1508" t="s">
        <v>1890</v>
      </c>
      <c r="DT535" s="1233" t="s">
        <v>1890</v>
      </c>
      <c r="DU535" s="1233" t="s">
        <v>1890</v>
      </c>
      <c r="DV535" s="1233" t="s">
        <v>1890</v>
      </c>
      <c r="DW535" s="1233" t="s">
        <v>1890</v>
      </c>
      <c r="DX535" s="1233" t="s">
        <v>1890</v>
      </c>
      <c r="DY535" s="1233" t="s">
        <v>1890</v>
      </c>
    </row>
    <row r="536" spans="2:129" ht="14.4" thickBot="1" x14ac:dyDescent="0.3">
      <c r="B536" s="1668"/>
      <c r="C536" s="1505" t="s">
        <v>2023</v>
      </c>
      <c r="D536" s="1439" t="s">
        <v>1778</v>
      </c>
      <c r="E536" s="1267" t="s">
        <v>819</v>
      </c>
      <c r="F536" s="1438" t="s">
        <v>1890</v>
      </c>
      <c r="G536" s="1438" t="s">
        <v>1890</v>
      </c>
      <c r="H536" s="1439" t="s">
        <v>84</v>
      </c>
      <c r="I536" s="1476" t="s">
        <v>1890</v>
      </c>
      <c r="J536" s="1477" t="s">
        <v>1890</v>
      </c>
      <c r="K536" s="1477" t="s">
        <v>1890</v>
      </c>
      <c r="L536" s="1477" t="s">
        <v>1890</v>
      </c>
      <c r="M536" s="1477" t="s">
        <v>1890</v>
      </c>
      <c r="N536" s="1509" t="s">
        <v>1890</v>
      </c>
      <c r="O536" s="1509">
        <v>2.9570119785507248E-2</v>
      </c>
      <c r="P536" s="1509">
        <v>8.5710492131905069E-2</v>
      </c>
      <c r="Q536" s="1509">
        <v>0.13802011615443652</v>
      </c>
      <c r="R536" s="1509">
        <v>0.18669387692387548</v>
      </c>
      <c r="S536" s="1509">
        <v>0.23191785953276459</v>
      </c>
      <c r="T536" s="1509">
        <v>1.3742446670770427</v>
      </c>
      <c r="U536" s="1509">
        <v>1.3246108381035522</v>
      </c>
      <c r="V536" s="1509">
        <v>1.2767623681274336</v>
      </c>
      <c r="W536" s="1509">
        <v>1.2306352670262883</v>
      </c>
      <c r="X536" s="1509">
        <v>1.1861678308637149</v>
      </c>
      <c r="Y536" s="1509">
        <v>1.1433005604439792</v>
      </c>
      <c r="Z536" s="1509">
        <v>1.1019760827606915</v>
      </c>
      <c r="AA536" s="1509">
        <v>1.062139075236904</v>
      </c>
      <c r="AB536" s="1509">
        <v>1.023736192657658</v>
      </c>
      <c r="AC536" s="1509">
        <v>0.98671599669952448</v>
      </c>
      <c r="AD536" s="1509">
        <v>0.95102888796504714</v>
      </c>
      <c r="AE536" s="1509">
        <v>0.91662704043326393</v>
      </c>
      <c r="AF536" s="1509">
        <v>0.88346433824062087</v>
      </c>
      <c r="AG536" s="1509">
        <v>0.85149631470962805</v>
      </c>
      <c r="AH536" s="1509">
        <v>0.82068009354552895</v>
      </c>
      <c r="AI536" s="1509">
        <v>0.7909743321240793</v>
      </c>
      <c r="AJ536" s="1509">
        <v>0.76233916679625213</v>
      </c>
      <c r="AK536" s="1509">
        <v>0.73473616013831133</v>
      </c>
      <c r="AL536" s="1509">
        <v>0.70812825007823055</v>
      </c>
      <c r="AM536" s="1509">
        <v>0.68247970083187548</v>
      </c>
      <c r="AN536" s="1509">
        <v>0.65775605558472938</v>
      </c>
      <c r="AO536" s="1509">
        <v>0.63392409085720947</v>
      </c>
      <c r="AP536" s="1509">
        <v>0.61095177249382171</v>
      </c>
      <c r="AQ536" s="1509">
        <v>0.58880821321851307</v>
      </c>
      <c r="AR536" s="1509">
        <v>0.56746363170062342</v>
      </c>
      <c r="AS536" s="1509">
        <v>0.54954411556847915</v>
      </c>
      <c r="AT536" s="1509">
        <v>0.53218705473696271</v>
      </c>
      <c r="AU536" s="1509">
        <v>0.51537488659596953</v>
      </c>
      <c r="AV536" s="1509">
        <v>0.49909059444880244</v>
      </c>
      <c r="AW536" s="1509">
        <v>0.48331769061039065</v>
      </c>
      <c r="AX536" s="1509">
        <v>0.46804020002696045</v>
      </c>
      <c r="AY536" s="1509">
        <v>0.45324264440111972</v>
      </c>
      <c r="AZ536" s="1509">
        <v>0.43891002680681113</v>
      </c>
      <c r="BA536" s="1509">
        <v>0.42502781677906631</v>
      </c>
      <c r="BB536" s="1509">
        <v>0.41158193586395087</v>
      </c>
      <c r="BC536" s="1509">
        <v>0.39855874361454652</v>
      </c>
      <c r="BD536" s="1509">
        <v>0.38594502401924302</v>
      </c>
      <c r="BE536" s="1509">
        <v>0.37372797234903793</v>
      </c>
      <c r="BF536" s="1509">
        <v>0.36189518241094804</v>
      </c>
      <c r="BG536" s="1509">
        <v>0.35043463419503745</v>
      </c>
      <c r="BH536" s="1509">
        <v>0.33933468190294008</v>
      </c>
      <c r="BI536" s="1509">
        <v>0.32858404234613919</v>
      </c>
      <c r="BJ536" s="1509">
        <v>0.31817178370261728</v>
      </c>
      <c r="BK536" s="1509">
        <v>0.30808731462084304</v>
      </c>
      <c r="BL536" s="1509">
        <v>0.29832037366040093</v>
      </c>
      <c r="BM536" s="1509">
        <v>0.28886101905889616</v>
      </c>
      <c r="BN536" s="1509">
        <v>0.27969961881508637</v>
      </c>
      <c r="BO536" s="1509">
        <v>0.27082684107850113</v>
      </c>
      <c r="BP536" s="1509">
        <v>0.26223364483610695</v>
      </c>
      <c r="BQ536" s="1509">
        <v>0.25391127088686882</v>
      </c>
      <c r="BR536" s="1509">
        <v>0.24585123309533688</v>
      </c>
      <c r="BS536" s="1509">
        <v>0.23804530991566139</v>
      </c>
      <c r="BT536" s="1509">
        <v>0.23048553617770337</v>
      </c>
      <c r="BU536" s="1509">
        <v>0.2231641951271634</v>
      </c>
      <c r="BV536" s="1509">
        <v>0.21607381071189855</v>
      </c>
      <c r="BW536" s="1509">
        <v>0.20920714010684097</v>
      </c>
      <c r="BX536" s="1509">
        <v>0.20255716647016112</v>
      </c>
      <c r="BY536" s="1509">
        <v>0.19611709192354684</v>
      </c>
      <c r="BZ536" s="1509">
        <v>0.18988033074968935</v>
      </c>
      <c r="CA536" s="1509">
        <v>0.19732671080812547</v>
      </c>
      <c r="CB536" s="1509">
        <v>0.20417823877372895</v>
      </c>
      <c r="CC536" s="1509">
        <v>0.19775120469215493</v>
      </c>
      <c r="CD536" s="1509">
        <v>0.19152534913008787</v>
      </c>
      <c r="CE536" s="1509">
        <v>0.18549440523689889</v>
      </c>
      <c r="CF536" s="1509">
        <v>0.17965230055417464</v>
      </c>
      <c r="CG536" s="1509">
        <v>0.17399315100829565</v>
      </c>
      <c r="CH536" s="1509">
        <v>0.16851125508805204</v>
      </c>
      <c r="CI536" s="1509">
        <v>0.16320108820161325</v>
      </c>
      <c r="CJ536" s="1509">
        <v>0.15805729720734407</v>
      </c>
      <c r="CK536" s="1509">
        <v>0.15307469511312613</v>
      </c>
      <c r="CL536" s="1509">
        <v>0.1489714181631028</v>
      </c>
      <c r="CM536" s="1509">
        <v>0.14497723937773668</v>
      </c>
      <c r="CN536" s="1509">
        <v>0.14108927786913253</v>
      </c>
      <c r="CO536" s="1509">
        <v>0.13730472837975974</v>
      </c>
      <c r="CP536" s="1510">
        <v>0.13362085930696005</v>
      </c>
      <c r="CQ536" s="1508" t="s">
        <v>1890</v>
      </c>
      <c r="CR536" s="1508" t="s">
        <v>1890</v>
      </c>
      <c r="CS536" s="1508" t="s">
        <v>1890</v>
      </c>
      <c r="CT536" s="1508" t="s">
        <v>1890</v>
      </c>
      <c r="CU536" s="1508" t="s">
        <v>1890</v>
      </c>
      <c r="CV536" s="1508" t="s">
        <v>1890</v>
      </c>
      <c r="CW536" s="1508" t="s">
        <v>1890</v>
      </c>
      <c r="CX536" s="1508" t="s">
        <v>1890</v>
      </c>
      <c r="CY536" s="1508" t="s">
        <v>1890</v>
      </c>
      <c r="CZ536" s="1508" t="s">
        <v>1890</v>
      </c>
      <c r="DA536" s="1508" t="s">
        <v>1890</v>
      </c>
      <c r="DB536" s="1508" t="s">
        <v>1890</v>
      </c>
      <c r="DC536" s="1508" t="s">
        <v>1890</v>
      </c>
      <c r="DD536" s="1508" t="s">
        <v>1890</v>
      </c>
      <c r="DE536" s="1508" t="s">
        <v>1890</v>
      </c>
      <c r="DF536" s="1508" t="s">
        <v>1890</v>
      </c>
      <c r="DG536" s="1508" t="s">
        <v>1890</v>
      </c>
      <c r="DH536" s="1508" t="s">
        <v>1890</v>
      </c>
      <c r="DI536" s="1508" t="s">
        <v>1890</v>
      </c>
      <c r="DJ536" s="1508" t="s">
        <v>1890</v>
      </c>
      <c r="DK536" s="1508" t="s">
        <v>1890</v>
      </c>
      <c r="DL536" s="1508" t="s">
        <v>1890</v>
      </c>
      <c r="DM536" s="1508" t="s">
        <v>1890</v>
      </c>
      <c r="DN536" s="1508" t="s">
        <v>1890</v>
      </c>
      <c r="DO536" s="1508" t="s">
        <v>1890</v>
      </c>
      <c r="DP536" s="1508" t="s">
        <v>1890</v>
      </c>
      <c r="DQ536" s="1508" t="s">
        <v>1890</v>
      </c>
      <c r="DR536" s="1508" t="s">
        <v>1890</v>
      </c>
      <c r="DS536" s="1508" t="s">
        <v>1890</v>
      </c>
      <c r="DT536" s="1233" t="s">
        <v>1890</v>
      </c>
      <c r="DU536" s="1233" t="s">
        <v>1890</v>
      </c>
      <c r="DV536" s="1233" t="s">
        <v>1890</v>
      </c>
      <c r="DW536" s="1233" t="s">
        <v>1890</v>
      </c>
      <c r="DX536" s="1233" t="s">
        <v>1890</v>
      </c>
      <c r="DY536" s="1233" t="s">
        <v>1890</v>
      </c>
    </row>
    <row r="537" spans="2:129" ht="14.4" thickBot="1" x14ac:dyDescent="0.3">
      <c r="B537" s="1668"/>
      <c r="C537" s="1505" t="s">
        <v>2023</v>
      </c>
      <c r="D537" s="1439" t="s">
        <v>1778</v>
      </c>
      <c r="E537" s="1267" t="s">
        <v>820</v>
      </c>
      <c r="F537" s="1438" t="s">
        <v>1890</v>
      </c>
      <c r="G537" s="1438" t="s">
        <v>1890</v>
      </c>
      <c r="H537" s="1439" t="s">
        <v>84</v>
      </c>
      <c r="I537" s="1655">
        <f>IF(SUM(N536:CP536)&lt;&gt;0,SUM(N536:CP536),"")</f>
        <v>37.768079538767033</v>
      </c>
      <c r="J537" s="1656"/>
      <c r="K537" s="1656"/>
      <c r="L537" s="1656"/>
      <c r="M537" s="1657"/>
      <c r="N537" s="1509" t="s">
        <v>1890</v>
      </c>
      <c r="O537" s="1509" t="s">
        <v>1890</v>
      </c>
      <c r="P537" s="1509" t="s">
        <v>1890</v>
      </c>
      <c r="Q537" s="1509" t="s">
        <v>1890</v>
      </c>
      <c r="R537" s="1509" t="s">
        <v>1890</v>
      </c>
      <c r="S537" s="1509" t="s">
        <v>1890</v>
      </c>
      <c r="T537" s="1509" t="s">
        <v>1890</v>
      </c>
      <c r="U537" s="1509" t="s">
        <v>1890</v>
      </c>
      <c r="V537" s="1509" t="s">
        <v>1890</v>
      </c>
      <c r="W537" s="1509" t="s">
        <v>1890</v>
      </c>
      <c r="X537" s="1509" t="s">
        <v>1890</v>
      </c>
      <c r="Y537" s="1509" t="s">
        <v>1890</v>
      </c>
      <c r="Z537" s="1509" t="s">
        <v>1890</v>
      </c>
      <c r="AA537" s="1509" t="s">
        <v>1890</v>
      </c>
      <c r="AB537" s="1509" t="s">
        <v>1890</v>
      </c>
      <c r="AC537" s="1509" t="s">
        <v>1890</v>
      </c>
      <c r="AD537" s="1509" t="s">
        <v>1890</v>
      </c>
      <c r="AE537" s="1509" t="s">
        <v>1890</v>
      </c>
      <c r="AF537" s="1509" t="s">
        <v>1890</v>
      </c>
      <c r="AG537" s="1509" t="s">
        <v>1890</v>
      </c>
      <c r="AH537" s="1509" t="s">
        <v>1890</v>
      </c>
      <c r="AI537" s="1509" t="s">
        <v>1890</v>
      </c>
      <c r="AJ537" s="1509" t="s">
        <v>1890</v>
      </c>
      <c r="AK537" s="1509" t="s">
        <v>1890</v>
      </c>
      <c r="AL537" s="1509" t="s">
        <v>1890</v>
      </c>
      <c r="AM537" s="1509" t="s">
        <v>1890</v>
      </c>
      <c r="AN537" s="1509" t="s">
        <v>1890</v>
      </c>
      <c r="AO537" s="1509" t="s">
        <v>1890</v>
      </c>
      <c r="AP537" s="1509" t="s">
        <v>1890</v>
      </c>
      <c r="AQ537" s="1509" t="s">
        <v>1890</v>
      </c>
      <c r="AR537" s="1509" t="s">
        <v>1890</v>
      </c>
      <c r="AS537" s="1509" t="s">
        <v>1890</v>
      </c>
      <c r="AT537" s="1509" t="s">
        <v>1890</v>
      </c>
      <c r="AU537" s="1509" t="s">
        <v>1890</v>
      </c>
      <c r="AV537" s="1509" t="s">
        <v>1890</v>
      </c>
      <c r="AW537" s="1509" t="s">
        <v>1890</v>
      </c>
      <c r="AX537" s="1509" t="s">
        <v>1890</v>
      </c>
      <c r="AY537" s="1509" t="s">
        <v>1890</v>
      </c>
      <c r="AZ537" s="1509" t="s">
        <v>1890</v>
      </c>
      <c r="BA537" s="1509" t="s">
        <v>1890</v>
      </c>
      <c r="BB537" s="1509" t="s">
        <v>1890</v>
      </c>
      <c r="BC537" s="1509" t="s">
        <v>1890</v>
      </c>
      <c r="BD537" s="1509" t="s">
        <v>1890</v>
      </c>
      <c r="BE537" s="1509" t="s">
        <v>1890</v>
      </c>
      <c r="BF537" s="1509" t="s">
        <v>1890</v>
      </c>
      <c r="BG537" s="1509" t="s">
        <v>1890</v>
      </c>
      <c r="BH537" s="1509" t="s">
        <v>1890</v>
      </c>
      <c r="BI537" s="1509" t="s">
        <v>1890</v>
      </c>
      <c r="BJ537" s="1509" t="s">
        <v>1890</v>
      </c>
      <c r="BK537" s="1509" t="s">
        <v>1890</v>
      </c>
      <c r="BL537" s="1509" t="s">
        <v>1890</v>
      </c>
      <c r="BM537" s="1509" t="s">
        <v>1890</v>
      </c>
      <c r="BN537" s="1509" t="s">
        <v>1890</v>
      </c>
      <c r="BO537" s="1509" t="s">
        <v>1890</v>
      </c>
      <c r="BP537" s="1509" t="s">
        <v>1890</v>
      </c>
      <c r="BQ537" s="1509" t="s">
        <v>1890</v>
      </c>
      <c r="BR537" s="1509" t="s">
        <v>1890</v>
      </c>
      <c r="BS537" s="1509" t="s">
        <v>1890</v>
      </c>
      <c r="BT537" s="1509" t="s">
        <v>1890</v>
      </c>
      <c r="BU537" s="1509" t="s">
        <v>1890</v>
      </c>
      <c r="BV537" s="1509" t="s">
        <v>1890</v>
      </c>
      <c r="BW537" s="1509" t="s">
        <v>1890</v>
      </c>
      <c r="BX537" s="1509" t="s">
        <v>1890</v>
      </c>
      <c r="BY537" s="1509" t="s">
        <v>1890</v>
      </c>
      <c r="BZ537" s="1509" t="s">
        <v>1890</v>
      </c>
      <c r="CA537" s="1509" t="s">
        <v>1890</v>
      </c>
      <c r="CB537" s="1509" t="s">
        <v>1890</v>
      </c>
      <c r="CC537" s="1509" t="s">
        <v>1890</v>
      </c>
      <c r="CD537" s="1509" t="s">
        <v>1890</v>
      </c>
      <c r="CE537" s="1509" t="s">
        <v>1890</v>
      </c>
      <c r="CF537" s="1509" t="s">
        <v>1890</v>
      </c>
      <c r="CG537" s="1509" t="s">
        <v>1890</v>
      </c>
      <c r="CH537" s="1509" t="s">
        <v>1890</v>
      </c>
      <c r="CI537" s="1509" t="s">
        <v>1890</v>
      </c>
      <c r="CJ537" s="1509" t="s">
        <v>1890</v>
      </c>
      <c r="CK537" s="1509" t="s">
        <v>1890</v>
      </c>
      <c r="CL537" s="1509" t="s">
        <v>1890</v>
      </c>
      <c r="CM537" s="1509" t="s">
        <v>1890</v>
      </c>
      <c r="CN537" s="1509" t="s">
        <v>1890</v>
      </c>
      <c r="CO537" s="1509" t="s">
        <v>1890</v>
      </c>
      <c r="CP537" s="1510" t="s">
        <v>1890</v>
      </c>
      <c r="CQ537" s="1508" t="s">
        <v>1890</v>
      </c>
      <c r="CR537" s="1508" t="s">
        <v>1890</v>
      </c>
      <c r="CS537" s="1508" t="s">
        <v>1890</v>
      </c>
      <c r="CT537" s="1508" t="s">
        <v>1890</v>
      </c>
      <c r="CU537" s="1508" t="s">
        <v>1890</v>
      </c>
      <c r="CV537" s="1508" t="s">
        <v>1890</v>
      </c>
      <c r="CW537" s="1508" t="s">
        <v>1890</v>
      </c>
      <c r="CX537" s="1508" t="s">
        <v>1890</v>
      </c>
      <c r="CY537" s="1508" t="s">
        <v>1890</v>
      </c>
      <c r="CZ537" s="1508" t="s">
        <v>1890</v>
      </c>
      <c r="DA537" s="1508" t="s">
        <v>1890</v>
      </c>
      <c r="DB537" s="1508" t="s">
        <v>1890</v>
      </c>
      <c r="DC537" s="1508" t="s">
        <v>1890</v>
      </c>
      <c r="DD537" s="1508" t="s">
        <v>1890</v>
      </c>
      <c r="DE537" s="1508" t="s">
        <v>1890</v>
      </c>
      <c r="DF537" s="1508" t="s">
        <v>1890</v>
      </c>
      <c r="DG537" s="1508" t="s">
        <v>1890</v>
      </c>
      <c r="DH537" s="1508" t="s">
        <v>1890</v>
      </c>
      <c r="DI537" s="1508" t="s">
        <v>1890</v>
      </c>
      <c r="DJ537" s="1508" t="s">
        <v>1890</v>
      </c>
      <c r="DK537" s="1508" t="s">
        <v>1890</v>
      </c>
      <c r="DL537" s="1508" t="s">
        <v>1890</v>
      </c>
      <c r="DM537" s="1508" t="s">
        <v>1890</v>
      </c>
      <c r="DN537" s="1508" t="s">
        <v>1890</v>
      </c>
      <c r="DO537" s="1508" t="s">
        <v>1890</v>
      </c>
      <c r="DP537" s="1508" t="s">
        <v>1890</v>
      </c>
      <c r="DQ537" s="1508" t="s">
        <v>1890</v>
      </c>
      <c r="DR537" s="1508" t="s">
        <v>1890</v>
      </c>
      <c r="DS537" s="1508" t="s">
        <v>1890</v>
      </c>
      <c r="DT537" s="1233" t="s">
        <v>1890</v>
      </c>
      <c r="DU537" s="1233" t="s">
        <v>1890</v>
      </c>
      <c r="DV537" s="1233" t="s">
        <v>1890</v>
      </c>
      <c r="DW537" s="1233" t="s">
        <v>1890</v>
      </c>
      <c r="DX537" s="1233" t="s">
        <v>1890</v>
      </c>
      <c r="DY537" s="1233" t="s">
        <v>1890</v>
      </c>
    </row>
    <row r="538" spans="2:129" x14ac:dyDescent="0.25">
      <c r="B538" s="1668"/>
      <c r="C538" s="1505" t="s">
        <v>2024</v>
      </c>
      <c r="D538" s="1439" t="s">
        <v>1779</v>
      </c>
      <c r="E538" s="1267" t="s">
        <v>815</v>
      </c>
      <c r="F538" s="1438" t="s">
        <v>1890</v>
      </c>
      <c r="G538" s="1438" t="s">
        <v>1890</v>
      </c>
      <c r="H538" s="1439" t="s">
        <v>84</v>
      </c>
      <c r="I538" s="1476" t="s">
        <v>1890</v>
      </c>
      <c r="J538" s="1477" t="s">
        <v>1890</v>
      </c>
      <c r="K538" s="1477" t="s">
        <v>1890</v>
      </c>
      <c r="L538" s="1477" t="s">
        <v>1890</v>
      </c>
      <c r="M538" s="1477" t="s">
        <v>1890</v>
      </c>
      <c r="N538" s="1509" t="s">
        <v>1890</v>
      </c>
      <c r="O538" s="1509">
        <v>1.2879</v>
      </c>
      <c r="P538" s="1509">
        <v>1.2879</v>
      </c>
      <c r="Q538" s="1509">
        <v>1.2879</v>
      </c>
      <c r="R538" s="1509">
        <v>1.2879</v>
      </c>
      <c r="S538" s="1509">
        <v>1.2879</v>
      </c>
      <c r="T538" s="1509" t="s">
        <v>1890</v>
      </c>
      <c r="U538" s="1509" t="s">
        <v>1890</v>
      </c>
      <c r="V538" s="1509" t="s">
        <v>1890</v>
      </c>
      <c r="W538" s="1509" t="s">
        <v>1890</v>
      </c>
      <c r="X538" s="1509" t="s">
        <v>1890</v>
      </c>
      <c r="Y538" s="1509" t="s">
        <v>1890</v>
      </c>
      <c r="Z538" s="1509" t="s">
        <v>1890</v>
      </c>
      <c r="AA538" s="1509" t="s">
        <v>1890</v>
      </c>
      <c r="AB538" s="1509" t="s">
        <v>1890</v>
      </c>
      <c r="AC538" s="1509">
        <v>0</v>
      </c>
      <c r="AD538" s="1509" t="s">
        <v>1890</v>
      </c>
      <c r="AE538" s="1509" t="s">
        <v>1890</v>
      </c>
      <c r="AF538" s="1509" t="s">
        <v>1890</v>
      </c>
      <c r="AG538" s="1509" t="s">
        <v>1890</v>
      </c>
      <c r="AH538" s="1509" t="s">
        <v>1890</v>
      </c>
      <c r="AI538" s="1509" t="s">
        <v>1890</v>
      </c>
      <c r="AJ538" s="1509" t="s">
        <v>1890</v>
      </c>
      <c r="AK538" s="1509" t="s">
        <v>1890</v>
      </c>
      <c r="AL538" s="1509" t="s">
        <v>1890</v>
      </c>
      <c r="AM538" s="1509">
        <v>0</v>
      </c>
      <c r="AN538" s="1509" t="s">
        <v>1890</v>
      </c>
      <c r="AO538" s="1509" t="s">
        <v>1890</v>
      </c>
      <c r="AP538" s="1509" t="s">
        <v>1890</v>
      </c>
      <c r="AQ538" s="1509" t="s">
        <v>1890</v>
      </c>
      <c r="AR538" s="1509" t="s">
        <v>1890</v>
      </c>
      <c r="AS538" s="1509" t="s">
        <v>1890</v>
      </c>
      <c r="AT538" s="1509" t="s">
        <v>1890</v>
      </c>
      <c r="AU538" s="1509" t="s">
        <v>1890</v>
      </c>
      <c r="AV538" s="1509" t="s">
        <v>1890</v>
      </c>
      <c r="AW538" s="1509">
        <v>0</v>
      </c>
      <c r="AX538" s="1509" t="s">
        <v>1890</v>
      </c>
      <c r="AY538" s="1509" t="s">
        <v>1890</v>
      </c>
      <c r="AZ538" s="1509" t="s">
        <v>1890</v>
      </c>
      <c r="BA538" s="1509" t="s">
        <v>1890</v>
      </c>
      <c r="BB538" s="1509" t="s">
        <v>1890</v>
      </c>
      <c r="BC538" s="1509" t="s">
        <v>1890</v>
      </c>
      <c r="BD538" s="1509" t="s">
        <v>1890</v>
      </c>
      <c r="BE538" s="1509" t="s">
        <v>1890</v>
      </c>
      <c r="BF538" s="1509" t="s">
        <v>1890</v>
      </c>
      <c r="BG538" s="1509">
        <v>0</v>
      </c>
      <c r="BH538" s="1509" t="s">
        <v>1890</v>
      </c>
      <c r="BI538" s="1509" t="s">
        <v>1890</v>
      </c>
      <c r="BJ538" s="1509" t="s">
        <v>1890</v>
      </c>
      <c r="BK538" s="1509" t="s">
        <v>1890</v>
      </c>
      <c r="BL538" s="1509" t="s">
        <v>1890</v>
      </c>
      <c r="BM538" s="1509" t="s">
        <v>1890</v>
      </c>
      <c r="BN538" s="1509" t="s">
        <v>1890</v>
      </c>
      <c r="BO538" s="1509" t="s">
        <v>1890</v>
      </c>
      <c r="BP538" s="1509" t="s">
        <v>1890</v>
      </c>
      <c r="BQ538" s="1509">
        <v>0</v>
      </c>
      <c r="BR538" s="1509" t="s">
        <v>1890</v>
      </c>
      <c r="BS538" s="1509" t="s">
        <v>1890</v>
      </c>
      <c r="BT538" s="1509" t="s">
        <v>1890</v>
      </c>
      <c r="BU538" s="1509" t="s">
        <v>1890</v>
      </c>
      <c r="BV538" s="1509" t="s">
        <v>1890</v>
      </c>
      <c r="BW538" s="1509" t="s">
        <v>1890</v>
      </c>
      <c r="BX538" s="1509" t="s">
        <v>1890</v>
      </c>
      <c r="BY538" s="1509" t="s">
        <v>1890</v>
      </c>
      <c r="BZ538" s="1509" t="s">
        <v>1890</v>
      </c>
      <c r="CA538" s="1509">
        <v>5.3</v>
      </c>
      <c r="CB538" s="1509" t="s">
        <v>1890</v>
      </c>
      <c r="CC538" s="1509" t="s">
        <v>1890</v>
      </c>
      <c r="CD538" s="1509" t="s">
        <v>1890</v>
      </c>
      <c r="CE538" s="1509" t="s">
        <v>1890</v>
      </c>
      <c r="CF538" s="1509" t="s">
        <v>1890</v>
      </c>
      <c r="CG538" s="1509" t="s">
        <v>1890</v>
      </c>
      <c r="CH538" s="1509" t="s">
        <v>1890</v>
      </c>
      <c r="CI538" s="1509" t="s">
        <v>1890</v>
      </c>
      <c r="CJ538" s="1509" t="s">
        <v>1890</v>
      </c>
      <c r="CK538" s="1509">
        <v>0</v>
      </c>
      <c r="CL538" s="1509" t="s">
        <v>1890</v>
      </c>
      <c r="CM538" s="1509" t="s">
        <v>1890</v>
      </c>
      <c r="CN538" s="1509" t="s">
        <v>1890</v>
      </c>
      <c r="CO538" s="1509" t="s">
        <v>1890</v>
      </c>
      <c r="CP538" s="1510" t="s">
        <v>1890</v>
      </c>
      <c r="CQ538" s="1508" t="s">
        <v>1890</v>
      </c>
      <c r="CR538" s="1508" t="s">
        <v>1890</v>
      </c>
      <c r="CS538" s="1508" t="s">
        <v>1890</v>
      </c>
      <c r="CT538" s="1508" t="s">
        <v>1890</v>
      </c>
      <c r="CU538" s="1508" t="s">
        <v>1890</v>
      </c>
      <c r="CV538" s="1508" t="s">
        <v>1890</v>
      </c>
      <c r="CW538" s="1508" t="s">
        <v>1890</v>
      </c>
      <c r="CX538" s="1508" t="s">
        <v>1890</v>
      </c>
      <c r="CY538" s="1508" t="s">
        <v>1890</v>
      </c>
      <c r="CZ538" s="1508" t="s">
        <v>1890</v>
      </c>
      <c r="DA538" s="1508" t="s">
        <v>1890</v>
      </c>
      <c r="DB538" s="1508" t="s">
        <v>1890</v>
      </c>
      <c r="DC538" s="1508" t="s">
        <v>1890</v>
      </c>
      <c r="DD538" s="1508" t="s">
        <v>1890</v>
      </c>
      <c r="DE538" s="1508" t="s">
        <v>1890</v>
      </c>
      <c r="DF538" s="1508" t="s">
        <v>1890</v>
      </c>
      <c r="DG538" s="1508" t="s">
        <v>1890</v>
      </c>
      <c r="DH538" s="1508" t="s">
        <v>1890</v>
      </c>
      <c r="DI538" s="1508" t="s">
        <v>1890</v>
      </c>
      <c r="DJ538" s="1508" t="s">
        <v>1890</v>
      </c>
      <c r="DK538" s="1508" t="s">
        <v>1890</v>
      </c>
      <c r="DL538" s="1508" t="s">
        <v>1890</v>
      </c>
      <c r="DM538" s="1508" t="s">
        <v>1890</v>
      </c>
      <c r="DN538" s="1508" t="s">
        <v>1890</v>
      </c>
      <c r="DO538" s="1508" t="s">
        <v>1890</v>
      </c>
      <c r="DP538" s="1508" t="s">
        <v>1890</v>
      </c>
      <c r="DQ538" s="1508" t="s">
        <v>1890</v>
      </c>
      <c r="DR538" s="1508" t="s">
        <v>1890</v>
      </c>
      <c r="DS538" s="1508" t="s">
        <v>1890</v>
      </c>
      <c r="DT538" s="1233" t="s">
        <v>1890</v>
      </c>
      <c r="DU538" s="1233" t="s">
        <v>1890</v>
      </c>
      <c r="DV538" s="1233" t="s">
        <v>1890</v>
      </c>
      <c r="DW538" s="1233" t="s">
        <v>1890</v>
      </c>
      <c r="DX538" s="1233" t="s">
        <v>1890</v>
      </c>
      <c r="DY538" s="1233" t="s">
        <v>1890</v>
      </c>
    </row>
    <row r="539" spans="2:129" x14ac:dyDescent="0.25">
      <c r="B539" s="1668"/>
      <c r="C539" s="1505" t="s">
        <v>2024</v>
      </c>
      <c r="D539" s="1439" t="s">
        <v>1779</v>
      </c>
      <c r="E539" s="1267" t="s">
        <v>812</v>
      </c>
      <c r="F539" s="1438" t="s">
        <v>1890</v>
      </c>
      <c r="G539" s="1438" t="s">
        <v>1890</v>
      </c>
      <c r="H539" s="1439" t="s">
        <v>84</v>
      </c>
      <c r="I539" s="1476" t="s">
        <v>1890</v>
      </c>
      <c r="J539" s="1477" t="s">
        <v>1890</v>
      </c>
      <c r="K539" s="1477" t="s">
        <v>1890</v>
      </c>
      <c r="L539" s="1477" t="s">
        <v>1890</v>
      </c>
      <c r="M539" s="1477" t="s">
        <v>1890</v>
      </c>
      <c r="N539" s="1509" t="s">
        <v>1890</v>
      </c>
      <c r="O539" s="1509" t="s">
        <v>1890</v>
      </c>
      <c r="P539" s="1509" t="s">
        <v>1890</v>
      </c>
      <c r="Q539" s="1509" t="s">
        <v>1890</v>
      </c>
      <c r="R539" s="1509" t="s">
        <v>1890</v>
      </c>
      <c r="S539" s="1509" t="s">
        <v>1890</v>
      </c>
      <c r="T539" s="1509">
        <v>1.2559116749999997</v>
      </c>
      <c r="U539" s="1509">
        <v>1.2559116749999997</v>
      </c>
      <c r="V539" s="1509">
        <v>1.2559116749999997</v>
      </c>
      <c r="W539" s="1509">
        <v>1.2559116749999997</v>
      </c>
      <c r="X539" s="1509">
        <v>1.2559116749999997</v>
      </c>
      <c r="Y539" s="1509">
        <v>1.2559116749999997</v>
      </c>
      <c r="Z539" s="1509">
        <v>1.2559116749999997</v>
      </c>
      <c r="AA539" s="1509">
        <v>1.2559116749999997</v>
      </c>
      <c r="AB539" s="1509">
        <v>1.2559116749999997</v>
      </c>
      <c r="AC539" s="1509">
        <v>1.2559116749999997</v>
      </c>
      <c r="AD539" s="1509">
        <v>1.2559116749999997</v>
      </c>
      <c r="AE539" s="1509">
        <v>1.2559116749999997</v>
      </c>
      <c r="AF539" s="1509">
        <v>1.2559116749999997</v>
      </c>
      <c r="AG539" s="1509">
        <v>1.2559116749999997</v>
      </c>
      <c r="AH539" s="1509">
        <v>1.2559116749999997</v>
      </c>
      <c r="AI539" s="1509">
        <v>1.2559116749999997</v>
      </c>
      <c r="AJ539" s="1509">
        <v>1.2559116749999997</v>
      </c>
      <c r="AK539" s="1509">
        <v>1.2559116749999997</v>
      </c>
      <c r="AL539" s="1509">
        <v>1.2559116749999997</v>
      </c>
      <c r="AM539" s="1509">
        <v>1.2559116749999997</v>
      </c>
      <c r="AN539" s="1509">
        <v>1.2559116749999997</v>
      </c>
      <c r="AO539" s="1509">
        <v>1.2559116749999997</v>
      </c>
      <c r="AP539" s="1509">
        <v>1.2559116749999997</v>
      </c>
      <c r="AQ539" s="1509">
        <v>1.2559116749999997</v>
      </c>
      <c r="AR539" s="1509">
        <v>1.2559116749999997</v>
      </c>
      <c r="AS539" s="1509">
        <v>1.2559116749999997</v>
      </c>
      <c r="AT539" s="1509">
        <v>1.2559116749999997</v>
      </c>
      <c r="AU539" s="1509">
        <v>1.2559116749999997</v>
      </c>
      <c r="AV539" s="1509">
        <v>1.2559116749999997</v>
      </c>
      <c r="AW539" s="1509">
        <v>1.2559116749999997</v>
      </c>
      <c r="AX539" s="1509">
        <v>1.2559116749999997</v>
      </c>
      <c r="AY539" s="1509">
        <v>1.2559116749999997</v>
      </c>
      <c r="AZ539" s="1509">
        <v>1.2559116749999997</v>
      </c>
      <c r="BA539" s="1509">
        <v>1.2559116749999997</v>
      </c>
      <c r="BB539" s="1509">
        <v>1.2559116749999997</v>
      </c>
      <c r="BC539" s="1509">
        <v>1.2559116749999997</v>
      </c>
      <c r="BD539" s="1509">
        <v>1.2559116749999997</v>
      </c>
      <c r="BE539" s="1509">
        <v>1.2559116749999997</v>
      </c>
      <c r="BF539" s="1509">
        <v>1.2559116749999997</v>
      </c>
      <c r="BG539" s="1509">
        <v>1.2559116749999997</v>
      </c>
      <c r="BH539" s="1509">
        <v>1.2559116749999997</v>
      </c>
      <c r="BI539" s="1509">
        <v>1.2559116749999997</v>
      </c>
      <c r="BJ539" s="1509">
        <v>1.2559116749999997</v>
      </c>
      <c r="BK539" s="1509">
        <v>1.2559116749999997</v>
      </c>
      <c r="BL539" s="1509">
        <v>1.2559116749999997</v>
      </c>
      <c r="BM539" s="1509">
        <v>1.2559116749999997</v>
      </c>
      <c r="BN539" s="1509">
        <v>1.2559116749999997</v>
      </c>
      <c r="BO539" s="1509">
        <v>1.2559116749999997</v>
      </c>
      <c r="BP539" s="1509">
        <v>1.2559116749999997</v>
      </c>
      <c r="BQ539" s="1509">
        <v>1.2559116749999997</v>
      </c>
      <c r="BR539" s="1509">
        <v>1.2559116749999997</v>
      </c>
      <c r="BS539" s="1509">
        <v>1.2559116749999997</v>
      </c>
      <c r="BT539" s="1509">
        <v>1.2559116749999997</v>
      </c>
      <c r="BU539" s="1509">
        <v>1.2559116749999997</v>
      </c>
      <c r="BV539" s="1509">
        <v>1.2559116749999997</v>
      </c>
      <c r="BW539" s="1509">
        <v>1.2559116749999997</v>
      </c>
      <c r="BX539" s="1509">
        <v>1.2559116749999997</v>
      </c>
      <c r="BY539" s="1509">
        <v>1.2559116749999997</v>
      </c>
      <c r="BZ539" s="1509">
        <v>1.2559116749999997</v>
      </c>
      <c r="CA539" s="1509">
        <v>1.2559116749999997</v>
      </c>
      <c r="CB539" s="1509">
        <v>1.2559116749999997</v>
      </c>
      <c r="CC539" s="1509">
        <v>1.2559116749999997</v>
      </c>
      <c r="CD539" s="1509">
        <v>1.2559116749999997</v>
      </c>
      <c r="CE539" s="1509">
        <v>1.2559116749999997</v>
      </c>
      <c r="CF539" s="1509">
        <v>1.2559116749999997</v>
      </c>
      <c r="CG539" s="1509">
        <v>1.2559116749999997</v>
      </c>
      <c r="CH539" s="1509">
        <v>1.2559116749999997</v>
      </c>
      <c r="CI539" s="1509">
        <v>1.2559116749999997</v>
      </c>
      <c r="CJ539" s="1509">
        <v>1.2559116749999997</v>
      </c>
      <c r="CK539" s="1509">
        <v>1.2559116749999997</v>
      </c>
      <c r="CL539" s="1509">
        <v>1.2559116749999997</v>
      </c>
      <c r="CM539" s="1509">
        <v>1.2559116749999997</v>
      </c>
      <c r="CN539" s="1509">
        <v>1.2559116749999997</v>
      </c>
      <c r="CO539" s="1509">
        <v>1.2559116749999997</v>
      </c>
      <c r="CP539" s="1510">
        <v>1.2559116749999997</v>
      </c>
      <c r="CQ539" s="1508" t="s">
        <v>1890</v>
      </c>
      <c r="CR539" s="1508" t="s">
        <v>1890</v>
      </c>
      <c r="CS539" s="1508" t="s">
        <v>1890</v>
      </c>
      <c r="CT539" s="1508" t="s">
        <v>1890</v>
      </c>
      <c r="CU539" s="1508" t="s">
        <v>1890</v>
      </c>
      <c r="CV539" s="1508" t="s">
        <v>1890</v>
      </c>
      <c r="CW539" s="1508" t="s">
        <v>1890</v>
      </c>
      <c r="CX539" s="1508" t="s">
        <v>1890</v>
      </c>
      <c r="CY539" s="1508" t="s">
        <v>1890</v>
      </c>
      <c r="CZ539" s="1508" t="s">
        <v>1890</v>
      </c>
      <c r="DA539" s="1508" t="s">
        <v>1890</v>
      </c>
      <c r="DB539" s="1508" t="s">
        <v>1890</v>
      </c>
      <c r="DC539" s="1508" t="s">
        <v>1890</v>
      </c>
      <c r="DD539" s="1508" t="s">
        <v>1890</v>
      </c>
      <c r="DE539" s="1508" t="s">
        <v>1890</v>
      </c>
      <c r="DF539" s="1508" t="s">
        <v>1890</v>
      </c>
      <c r="DG539" s="1508" t="s">
        <v>1890</v>
      </c>
      <c r="DH539" s="1508" t="s">
        <v>1890</v>
      </c>
      <c r="DI539" s="1508" t="s">
        <v>1890</v>
      </c>
      <c r="DJ539" s="1508" t="s">
        <v>1890</v>
      </c>
      <c r="DK539" s="1508" t="s">
        <v>1890</v>
      </c>
      <c r="DL539" s="1508" t="s">
        <v>1890</v>
      </c>
      <c r="DM539" s="1508" t="s">
        <v>1890</v>
      </c>
      <c r="DN539" s="1508" t="s">
        <v>1890</v>
      </c>
      <c r="DO539" s="1508" t="s">
        <v>1890</v>
      </c>
      <c r="DP539" s="1508" t="s">
        <v>1890</v>
      </c>
      <c r="DQ539" s="1508" t="s">
        <v>1890</v>
      </c>
      <c r="DR539" s="1508" t="s">
        <v>1890</v>
      </c>
      <c r="DS539" s="1508" t="s">
        <v>1890</v>
      </c>
      <c r="DT539" s="1233" t="s">
        <v>1890</v>
      </c>
      <c r="DU539" s="1233" t="s">
        <v>1890</v>
      </c>
      <c r="DV539" s="1233" t="s">
        <v>1890</v>
      </c>
      <c r="DW539" s="1233" t="s">
        <v>1890</v>
      </c>
      <c r="DX539" s="1233" t="s">
        <v>1890</v>
      </c>
      <c r="DY539" s="1233" t="s">
        <v>1890</v>
      </c>
    </row>
    <row r="540" spans="2:129" x14ac:dyDescent="0.25">
      <c r="B540" s="1668"/>
      <c r="C540" s="1505" t="s">
        <v>2024</v>
      </c>
      <c r="D540" s="1439" t="s">
        <v>1779</v>
      </c>
      <c r="E540" s="1267" t="s">
        <v>813</v>
      </c>
      <c r="F540" s="1438" t="s">
        <v>1890</v>
      </c>
      <c r="G540" s="1438" t="s">
        <v>1890</v>
      </c>
      <c r="H540" s="1439" t="s">
        <v>84</v>
      </c>
      <c r="I540" s="1476" t="s">
        <v>1890</v>
      </c>
      <c r="J540" s="1477" t="s">
        <v>1890</v>
      </c>
      <c r="K540" s="1477" t="s">
        <v>1890</v>
      </c>
      <c r="L540" s="1477" t="s">
        <v>1890</v>
      </c>
      <c r="M540" s="1477" t="s">
        <v>1890</v>
      </c>
      <c r="N540" s="1509" t="s">
        <v>1890</v>
      </c>
      <c r="O540" s="1509">
        <v>3.0605073978E-2</v>
      </c>
      <c r="P540" s="1509">
        <v>9.1815221934000005E-2</v>
      </c>
      <c r="Q540" s="1509">
        <v>0.15302536988999998</v>
      </c>
      <c r="R540" s="1509">
        <v>0.21423551784599998</v>
      </c>
      <c r="S540" s="1509">
        <v>0.27544566580199997</v>
      </c>
      <c r="T540" s="1509">
        <v>0.43338590170500002</v>
      </c>
      <c r="U540" s="1509">
        <v>0.42936322555500001</v>
      </c>
      <c r="V540" s="1509">
        <v>0.42534054940499999</v>
      </c>
      <c r="W540" s="1509">
        <v>0.42131787325499997</v>
      </c>
      <c r="X540" s="1509">
        <v>0.41729519710500002</v>
      </c>
      <c r="Y540" s="1509">
        <v>0.413272520955</v>
      </c>
      <c r="Z540" s="1509">
        <v>0.40924984480499998</v>
      </c>
      <c r="AA540" s="1509">
        <v>0.40522716865499991</v>
      </c>
      <c r="AB540" s="1509">
        <v>0.40120449250499995</v>
      </c>
      <c r="AC540" s="1509">
        <v>0.39718181635499999</v>
      </c>
      <c r="AD540" s="1509">
        <v>0.39315914020500004</v>
      </c>
      <c r="AE540" s="1509">
        <v>0.38913646405499996</v>
      </c>
      <c r="AF540" s="1509">
        <v>0.38511378790499995</v>
      </c>
      <c r="AG540" s="1509">
        <v>0.38109111175499999</v>
      </c>
      <c r="AH540" s="1509">
        <v>0.37706843560500003</v>
      </c>
      <c r="AI540" s="1509">
        <v>0.37304575945500001</v>
      </c>
      <c r="AJ540" s="1509">
        <v>0.369023083305</v>
      </c>
      <c r="AK540" s="1509">
        <v>0.36500040715499998</v>
      </c>
      <c r="AL540" s="1509">
        <v>0.36097773100500002</v>
      </c>
      <c r="AM540" s="1509">
        <v>0.35695505485500001</v>
      </c>
      <c r="AN540" s="1509">
        <v>0.35293237870499999</v>
      </c>
      <c r="AO540" s="1509">
        <v>0.34890970255499998</v>
      </c>
      <c r="AP540" s="1509">
        <v>0.34488702640500002</v>
      </c>
      <c r="AQ540" s="1509">
        <v>0.340864350255</v>
      </c>
      <c r="AR540" s="1509">
        <v>0.33684167410499999</v>
      </c>
      <c r="AS540" s="1509">
        <v>0.33281899795500003</v>
      </c>
      <c r="AT540" s="1509">
        <v>0.32879632180500001</v>
      </c>
      <c r="AU540" s="1509">
        <v>0.324773645655</v>
      </c>
      <c r="AV540" s="1509">
        <v>0.32075096950500004</v>
      </c>
      <c r="AW540" s="1509">
        <v>0.31672829335499997</v>
      </c>
      <c r="AX540" s="1509">
        <v>0.31270561720500001</v>
      </c>
      <c r="AY540" s="1509">
        <v>0.30868294105499999</v>
      </c>
      <c r="AZ540" s="1509">
        <v>0.30466026490499998</v>
      </c>
      <c r="BA540" s="1509">
        <v>0.30063758875500002</v>
      </c>
      <c r="BB540" s="1509">
        <v>0.29661491260499995</v>
      </c>
      <c r="BC540" s="1509">
        <v>0.29259223645499999</v>
      </c>
      <c r="BD540" s="1509">
        <v>0.28856956030499997</v>
      </c>
      <c r="BE540" s="1509">
        <v>0.28454688415499996</v>
      </c>
      <c r="BF540" s="1509">
        <v>0.280524208005</v>
      </c>
      <c r="BG540" s="1509">
        <v>0.27650153185499998</v>
      </c>
      <c r="BH540" s="1509">
        <v>0.27247885570499997</v>
      </c>
      <c r="BI540" s="1509">
        <v>0.26845617955500001</v>
      </c>
      <c r="BJ540" s="1509">
        <v>0.26443350340500005</v>
      </c>
      <c r="BK540" s="1509">
        <v>0.26041082725499998</v>
      </c>
      <c r="BL540" s="1509">
        <v>0.25638815110500002</v>
      </c>
      <c r="BM540" s="1509">
        <v>0.252365474955</v>
      </c>
      <c r="BN540" s="1509">
        <v>0.24834279880499999</v>
      </c>
      <c r="BO540" s="1509">
        <v>0.24432012265500003</v>
      </c>
      <c r="BP540" s="1509">
        <v>0.24029744650500001</v>
      </c>
      <c r="BQ540" s="1509">
        <v>0.23627477035500002</v>
      </c>
      <c r="BR540" s="1509">
        <v>0.23225209420499998</v>
      </c>
      <c r="BS540" s="1509">
        <v>0.22822941805500002</v>
      </c>
      <c r="BT540" s="1509">
        <v>0.22420674190500001</v>
      </c>
      <c r="BU540" s="1509">
        <v>0.22018406575499999</v>
      </c>
      <c r="BV540" s="1509">
        <v>0.216161389605</v>
      </c>
      <c r="BW540" s="1509">
        <v>0.21213871345499999</v>
      </c>
      <c r="BX540" s="1509">
        <v>0.208116037305</v>
      </c>
      <c r="BY540" s="1509">
        <v>0.20409336115499999</v>
      </c>
      <c r="BZ540" s="1509">
        <v>0.20007068500499997</v>
      </c>
      <c r="CA540" s="1509">
        <v>0.30256115485499996</v>
      </c>
      <c r="CB540" s="1509">
        <v>0.405051624705</v>
      </c>
      <c r="CC540" s="1509">
        <v>0.40102894855499999</v>
      </c>
      <c r="CD540" s="1509">
        <v>0.39700627240499997</v>
      </c>
      <c r="CE540" s="1509">
        <v>0.39298359625499996</v>
      </c>
      <c r="CF540" s="1509">
        <v>0.38896092010500005</v>
      </c>
      <c r="CG540" s="1509">
        <v>0.38493824395500004</v>
      </c>
      <c r="CH540" s="1509">
        <v>0.38091556780500002</v>
      </c>
      <c r="CI540" s="1509">
        <v>0.37689289165499995</v>
      </c>
      <c r="CJ540" s="1509">
        <v>0.37287021550499999</v>
      </c>
      <c r="CK540" s="1509">
        <v>0.36884753935500003</v>
      </c>
      <c r="CL540" s="1509">
        <v>0.36482486320500007</v>
      </c>
      <c r="CM540" s="1509">
        <v>0.360802187055</v>
      </c>
      <c r="CN540" s="1509">
        <v>0.35677951090499999</v>
      </c>
      <c r="CO540" s="1509">
        <v>0.35275683475499997</v>
      </c>
      <c r="CP540" s="1510">
        <v>0.34873415860500001</v>
      </c>
      <c r="CQ540" s="1508" t="s">
        <v>1890</v>
      </c>
      <c r="CR540" s="1508" t="s">
        <v>1890</v>
      </c>
      <c r="CS540" s="1508" t="s">
        <v>1890</v>
      </c>
      <c r="CT540" s="1508" t="s">
        <v>1890</v>
      </c>
      <c r="CU540" s="1508" t="s">
        <v>1890</v>
      </c>
      <c r="CV540" s="1508" t="s">
        <v>1890</v>
      </c>
      <c r="CW540" s="1508" t="s">
        <v>1890</v>
      </c>
      <c r="CX540" s="1508" t="s">
        <v>1890</v>
      </c>
      <c r="CY540" s="1508" t="s">
        <v>1890</v>
      </c>
      <c r="CZ540" s="1508" t="s">
        <v>1890</v>
      </c>
      <c r="DA540" s="1508" t="s">
        <v>1890</v>
      </c>
      <c r="DB540" s="1508" t="s">
        <v>1890</v>
      </c>
      <c r="DC540" s="1508" t="s">
        <v>1890</v>
      </c>
      <c r="DD540" s="1508" t="s">
        <v>1890</v>
      </c>
      <c r="DE540" s="1508" t="s">
        <v>1890</v>
      </c>
      <c r="DF540" s="1508" t="s">
        <v>1890</v>
      </c>
      <c r="DG540" s="1508" t="s">
        <v>1890</v>
      </c>
      <c r="DH540" s="1508" t="s">
        <v>1890</v>
      </c>
      <c r="DI540" s="1508" t="s">
        <v>1890</v>
      </c>
      <c r="DJ540" s="1508" t="s">
        <v>1890</v>
      </c>
      <c r="DK540" s="1508" t="s">
        <v>1890</v>
      </c>
      <c r="DL540" s="1508" t="s">
        <v>1890</v>
      </c>
      <c r="DM540" s="1508" t="s">
        <v>1890</v>
      </c>
      <c r="DN540" s="1508" t="s">
        <v>1890</v>
      </c>
      <c r="DO540" s="1508" t="s">
        <v>1890</v>
      </c>
      <c r="DP540" s="1508" t="s">
        <v>1890</v>
      </c>
      <c r="DQ540" s="1508" t="s">
        <v>1890</v>
      </c>
      <c r="DR540" s="1508" t="s">
        <v>1890</v>
      </c>
      <c r="DS540" s="1508" t="s">
        <v>1890</v>
      </c>
      <c r="DT540" s="1233" t="s">
        <v>1890</v>
      </c>
      <c r="DU540" s="1233" t="s">
        <v>1890</v>
      </c>
      <c r="DV540" s="1233" t="s">
        <v>1890</v>
      </c>
      <c r="DW540" s="1233" t="s">
        <v>1890</v>
      </c>
      <c r="DX540" s="1233" t="s">
        <v>1890</v>
      </c>
      <c r="DY540" s="1233" t="s">
        <v>1890</v>
      </c>
    </row>
    <row r="541" spans="2:129" x14ac:dyDescent="0.25">
      <c r="B541" s="1668"/>
      <c r="C541" s="1505" t="s">
        <v>2024</v>
      </c>
      <c r="D541" s="1439" t="s">
        <v>1779</v>
      </c>
      <c r="E541" s="1267" t="s">
        <v>831</v>
      </c>
      <c r="F541" s="1438" t="s">
        <v>1890</v>
      </c>
      <c r="G541" s="1438" t="s">
        <v>1890</v>
      </c>
      <c r="H541" s="1439" t="s">
        <v>84</v>
      </c>
      <c r="I541" s="1476" t="s">
        <v>1890</v>
      </c>
      <c r="J541" s="1477" t="s">
        <v>1890</v>
      </c>
      <c r="K541" s="1477" t="s">
        <v>1890</v>
      </c>
      <c r="L541" s="1477" t="s">
        <v>1890</v>
      </c>
      <c r="M541" s="1477" t="s">
        <v>1890</v>
      </c>
      <c r="N541" s="1509" t="s">
        <v>1890</v>
      </c>
      <c r="O541" s="1509">
        <v>3.5000000000000003E-2</v>
      </c>
      <c r="P541" s="1509">
        <v>3.5000000000000003E-2</v>
      </c>
      <c r="Q541" s="1509">
        <v>3.5000000000000003E-2</v>
      </c>
      <c r="R541" s="1509">
        <v>3.5000000000000003E-2</v>
      </c>
      <c r="S541" s="1509">
        <v>3.5000000000000003E-2</v>
      </c>
      <c r="T541" s="1509">
        <v>3.5000000000000003E-2</v>
      </c>
      <c r="U541" s="1509">
        <v>3.5000000000000003E-2</v>
      </c>
      <c r="V541" s="1509">
        <v>3.5000000000000003E-2</v>
      </c>
      <c r="W541" s="1509">
        <v>3.5000000000000003E-2</v>
      </c>
      <c r="X541" s="1509">
        <v>3.5000000000000003E-2</v>
      </c>
      <c r="Y541" s="1509">
        <v>3.5000000000000003E-2</v>
      </c>
      <c r="Z541" s="1509">
        <v>3.5000000000000003E-2</v>
      </c>
      <c r="AA541" s="1509">
        <v>3.5000000000000003E-2</v>
      </c>
      <c r="AB541" s="1509">
        <v>3.5000000000000003E-2</v>
      </c>
      <c r="AC541" s="1509">
        <v>3.5000000000000003E-2</v>
      </c>
      <c r="AD541" s="1509">
        <v>3.5000000000000003E-2</v>
      </c>
      <c r="AE541" s="1509">
        <v>3.5000000000000003E-2</v>
      </c>
      <c r="AF541" s="1509">
        <v>3.5000000000000003E-2</v>
      </c>
      <c r="AG541" s="1509">
        <v>3.5000000000000003E-2</v>
      </c>
      <c r="AH541" s="1509">
        <v>3.5000000000000003E-2</v>
      </c>
      <c r="AI541" s="1509">
        <v>3.5000000000000003E-2</v>
      </c>
      <c r="AJ541" s="1509">
        <v>3.5000000000000003E-2</v>
      </c>
      <c r="AK541" s="1509">
        <v>3.5000000000000003E-2</v>
      </c>
      <c r="AL541" s="1509">
        <v>3.5000000000000003E-2</v>
      </c>
      <c r="AM541" s="1509">
        <v>3.5000000000000003E-2</v>
      </c>
      <c r="AN541" s="1509">
        <v>3.5000000000000003E-2</v>
      </c>
      <c r="AO541" s="1509">
        <v>3.5000000000000003E-2</v>
      </c>
      <c r="AP541" s="1509">
        <v>3.5000000000000003E-2</v>
      </c>
      <c r="AQ541" s="1509">
        <v>3.5000000000000003E-2</v>
      </c>
      <c r="AR541" s="1509">
        <v>3.5000000000000003E-2</v>
      </c>
      <c r="AS541" s="1509">
        <v>0.03</v>
      </c>
      <c r="AT541" s="1509">
        <v>0.03</v>
      </c>
      <c r="AU541" s="1509">
        <v>0.03</v>
      </c>
      <c r="AV541" s="1509">
        <v>0.03</v>
      </c>
      <c r="AW541" s="1509">
        <v>0.03</v>
      </c>
      <c r="AX541" s="1509">
        <v>0.03</v>
      </c>
      <c r="AY541" s="1509">
        <v>0.03</v>
      </c>
      <c r="AZ541" s="1509">
        <v>0.03</v>
      </c>
      <c r="BA541" s="1509">
        <v>0.03</v>
      </c>
      <c r="BB541" s="1509">
        <v>0.03</v>
      </c>
      <c r="BC541" s="1509">
        <v>0.03</v>
      </c>
      <c r="BD541" s="1509">
        <v>0.03</v>
      </c>
      <c r="BE541" s="1509">
        <v>0.03</v>
      </c>
      <c r="BF541" s="1509">
        <v>0.03</v>
      </c>
      <c r="BG541" s="1509">
        <v>0.03</v>
      </c>
      <c r="BH541" s="1509">
        <v>0.03</v>
      </c>
      <c r="BI541" s="1509">
        <v>0.03</v>
      </c>
      <c r="BJ541" s="1509">
        <v>0.03</v>
      </c>
      <c r="BK541" s="1509">
        <v>0.03</v>
      </c>
      <c r="BL541" s="1509">
        <v>0.03</v>
      </c>
      <c r="BM541" s="1509">
        <v>0.03</v>
      </c>
      <c r="BN541" s="1509">
        <v>0.03</v>
      </c>
      <c r="BO541" s="1509">
        <v>0.03</v>
      </c>
      <c r="BP541" s="1509">
        <v>0.03</v>
      </c>
      <c r="BQ541" s="1509">
        <v>0.03</v>
      </c>
      <c r="BR541" s="1509">
        <v>0.03</v>
      </c>
      <c r="BS541" s="1509">
        <v>0.03</v>
      </c>
      <c r="BT541" s="1509">
        <v>0.03</v>
      </c>
      <c r="BU541" s="1509">
        <v>0.03</v>
      </c>
      <c r="BV541" s="1509">
        <v>0.03</v>
      </c>
      <c r="BW541" s="1509">
        <v>0.03</v>
      </c>
      <c r="BX541" s="1509">
        <v>0.03</v>
      </c>
      <c r="BY541" s="1509">
        <v>0.03</v>
      </c>
      <c r="BZ541" s="1509">
        <v>0.03</v>
      </c>
      <c r="CA541" s="1509">
        <v>0.03</v>
      </c>
      <c r="CB541" s="1509">
        <v>0.03</v>
      </c>
      <c r="CC541" s="1509">
        <v>0.03</v>
      </c>
      <c r="CD541" s="1509">
        <v>0.03</v>
      </c>
      <c r="CE541" s="1509">
        <v>0.03</v>
      </c>
      <c r="CF541" s="1509">
        <v>0.03</v>
      </c>
      <c r="CG541" s="1509">
        <v>0.03</v>
      </c>
      <c r="CH541" s="1509">
        <v>0.03</v>
      </c>
      <c r="CI541" s="1509">
        <v>0.03</v>
      </c>
      <c r="CJ541" s="1509">
        <v>0.03</v>
      </c>
      <c r="CK541" s="1509">
        <v>0.03</v>
      </c>
      <c r="CL541" s="1509">
        <v>2.5000000000000001E-2</v>
      </c>
      <c r="CM541" s="1509">
        <v>2.5000000000000001E-2</v>
      </c>
      <c r="CN541" s="1509">
        <v>2.5000000000000001E-2</v>
      </c>
      <c r="CO541" s="1509">
        <v>2.5000000000000001E-2</v>
      </c>
      <c r="CP541" s="1510">
        <v>2.5000000000000001E-2</v>
      </c>
      <c r="CQ541" s="1508" t="s">
        <v>1890</v>
      </c>
      <c r="CR541" s="1508" t="s">
        <v>1890</v>
      </c>
      <c r="CS541" s="1508" t="s">
        <v>1890</v>
      </c>
      <c r="CT541" s="1508" t="s">
        <v>1890</v>
      </c>
      <c r="CU541" s="1508" t="s">
        <v>1890</v>
      </c>
      <c r="CV541" s="1508" t="s">
        <v>1890</v>
      </c>
      <c r="CW541" s="1508" t="s">
        <v>1890</v>
      </c>
      <c r="CX541" s="1508" t="s">
        <v>1890</v>
      </c>
      <c r="CY541" s="1508" t="s">
        <v>1890</v>
      </c>
      <c r="CZ541" s="1508" t="s">
        <v>1890</v>
      </c>
      <c r="DA541" s="1508" t="s">
        <v>1890</v>
      </c>
      <c r="DB541" s="1508" t="s">
        <v>1890</v>
      </c>
      <c r="DC541" s="1508" t="s">
        <v>1890</v>
      </c>
      <c r="DD541" s="1508" t="s">
        <v>1890</v>
      </c>
      <c r="DE541" s="1508" t="s">
        <v>1890</v>
      </c>
      <c r="DF541" s="1508" t="s">
        <v>1890</v>
      </c>
      <c r="DG541" s="1508" t="s">
        <v>1890</v>
      </c>
      <c r="DH541" s="1508" t="s">
        <v>1890</v>
      </c>
      <c r="DI541" s="1508" t="s">
        <v>1890</v>
      </c>
      <c r="DJ541" s="1508" t="s">
        <v>1890</v>
      </c>
      <c r="DK541" s="1508" t="s">
        <v>1890</v>
      </c>
      <c r="DL541" s="1508" t="s">
        <v>1890</v>
      </c>
      <c r="DM541" s="1508" t="s">
        <v>1890</v>
      </c>
      <c r="DN541" s="1508" t="s">
        <v>1890</v>
      </c>
      <c r="DO541" s="1508" t="s">
        <v>1890</v>
      </c>
      <c r="DP541" s="1508" t="s">
        <v>1890</v>
      </c>
      <c r="DQ541" s="1508" t="s">
        <v>1890</v>
      </c>
      <c r="DR541" s="1508" t="s">
        <v>1890</v>
      </c>
      <c r="DS541" s="1508" t="s">
        <v>1890</v>
      </c>
      <c r="DT541" s="1233" t="s">
        <v>1890</v>
      </c>
      <c r="DU541" s="1233" t="s">
        <v>1890</v>
      </c>
      <c r="DV541" s="1233" t="s">
        <v>1890</v>
      </c>
      <c r="DW541" s="1233" t="s">
        <v>1890</v>
      </c>
      <c r="DX541" s="1233" t="s">
        <v>1890</v>
      </c>
      <c r="DY541" s="1233" t="s">
        <v>1890</v>
      </c>
    </row>
    <row r="542" spans="2:129" x14ac:dyDescent="0.25">
      <c r="B542" s="1668"/>
      <c r="C542" s="1505" t="s">
        <v>2024</v>
      </c>
      <c r="D542" s="1439" t="s">
        <v>1779</v>
      </c>
      <c r="E542" s="1267" t="s">
        <v>814</v>
      </c>
      <c r="F542" s="1438" t="s">
        <v>1890</v>
      </c>
      <c r="G542" s="1438" t="s">
        <v>1890</v>
      </c>
      <c r="H542" s="1439" t="s">
        <v>84</v>
      </c>
      <c r="I542" s="1476" t="s">
        <v>1890</v>
      </c>
      <c r="J542" s="1477" t="s">
        <v>1890</v>
      </c>
      <c r="K542" s="1477" t="s">
        <v>1890</v>
      </c>
      <c r="L542" s="1477" t="s">
        <v>1890</v>
      </c>
      <c r="M542" s="1477" t="s">
        <v>1890</v>
      </c>
      <c r="N542" s="1509" t="s">
        <v>1890</v>
      </c>
      <c r="O542" s="1509">
        <v>0.96618357487922713</v>
      </c>
      <c r="P542" s="1509">
        <v>0.93351070036640305</v>
      </c>
      <c r="Q542" s="1509">
        <v>0.90194270566802237</v>
      </c>
      <c r="R542" s="1509">
        <v>0.87144222769857238</v>
      </c>
      <c r="S542" s="1509">
        <v>0.84197316685852408</v>
      </c>
      <c r="T542" s="1509">
        <v>0.81350064430775282</v>
      </c>
      <c r="U542" s="1509">
        <v>0.78599096068381924</v>
      </c>
      <c r="V542" s="1509">
        <v>0.75941155621625056</v>
      </c>
      <c r="W542" s="1509">
        <v>0.73373097218961414</v>
      </c>
      <c r="X542" s="1509">
        <v>0.70891881370977217</v>
      </c>
      <c r="Y542" s="1509">
        <v>0.68494571372924851</v>
      </c>
      <c r="Z542" s="1509">
        <v>0.66178329828912907</v>
      </c>
      <c r="AA542" s="1509">
        <v>0.63940415293635666</v>
      </c>
      <c r="AB542" s="1509">
        <v>0.61778179027667313</v>
      </c>
      <c r="AC542" s="1509">
        <v>0.59689061862480497</v>
      </c>
      <c r="AD542" s="1509">
        <v>0.57670591171478747</v>
      </c>
      <c r="AE542" s="1509">
        <v>0.55720377943457733</v>
      </c>
      <c r="AF542" s="1509">
        <v>0.53836113955031628</v>
      </c>
      <c r="AG542" s="1509">
        <v>0.520155690386779</v>
      </c>
      <c r="AH542" s="1509">
        <v>0.50256588443167061</v>
      </c>
      <c r="AI542" s="1509">
        <v>0.48557090283253201</v>
      </c>
      <c r="AJ542" s="1509">
        <v>0.46915063075606961</v>
      </c>
      <c r="AK542" s="1509">
        <v>0.45328563358074364</v>
      </c>
      <c r="AL542" s="1509">
        <v>0.43795713389443836</v>
      </c>
      <c r="AM542" s="1509">
        <v>0.42314698926998878</v>
      </c>
      <c r="AN542" s="1509">
        <v>0.40883767079225974</v>
      </c>
      <c r="AO542" s="1509">
        <v>0.39501224231136212</v>
      </c>
      <c r="AP542" s="1509">
        <v>0.38165434039745133</v>
      </c>
      <c r="AQ542" s="1509">
        <v>0.36874815497338298</v>
      </c>
      <c r="AR542" s="1509">
        <v>0.35627841060230242</v>
      </c>
      <c r="AS542" s="1509">
        <v>0.3459013695167984</v>
      </c>
      <c r="AT542" s="1509">
        <v>0.33582657234640623</v>
      </c>
      <c r="AU542" s="1509">
        <v>0.32604521587029728</v>
      </c>
      <c r="AV542" s="1509">
        <v>0.31654875327213333</v>
      </c>
      <c r="AW542" s="1509">
        <v>0.30732888667197411</v>
      </c>
      <c r="AX542" s="1509">
        <v>0.29837755987570302</v>
      </c>
      <c r="AY542" s="1509">
        <v>0.28968695133563405</v>
      </c>
      <c r="AZ542" s="1509">
        <v>0.28124946731614947</v>
      </c>
      <c r="BA542" s="1509">
        <v>0.27305773525839755</v>
      </c>
      <c r="BB542" s="1509">
        <v>0.26510459733825009</v>
      </c>
      <c r="BC542" s="1509">
        <v>0.25738310421189325</v>
      </c>
      <c r="BD542" s="1509">
        <v>0.24988650894358566</v>
      </c>
      <c r="BE542" s="1509">
        <v>0.24260826111027742</v>
      </c>
      <c r="BF542" s="1509">
        <v>0.23554200107793916</v>
      </c>
      <c r="BG542" s="1509">
        <v>0.22868155444460117</v>
      </c>
      <c r="BH542" s="1509">
        <v>0.22202092664524387</v>
      </c>
      <c r="BI542" s="1509">
        <v>0.215554297713829</v>
      </c>
      <c r="BJ542" s="1509">
        <v>0.20927601719789227</v>
      </c>
      <c r="BK542" s="1509">
        <v>0.20318059922125464</v>
      </c>
      <c r="BL542" s="1509">
        <v>0.19726271769053846</v>
      </c>
      <c r="BM542" s="1509">
        <v>0.19151720164129948</v>
      </c>
      <c r="BN542" s="1509">
        <v>0.18593903071970824</v>
      </c>
      <c r="BO542" s="1509">
        <v>0.18052333079583327</v>
      </c>
      <c r="BP542" s="1509">
        <v>0.17526536970469248</v>
      </c>
      <c r="BQ542" s="1509">
        <v>0.17016055311135189</v>
      </c>
      <c r="BR542" s="1509">
        <v>0.16520442049645817</v>
      </c>
      <c r="BS542" s="1509">
        <v>0.16039264125869726</v>
      </c>
      <c r="BT542" s="1509">
        <v>0.15572101093077401</v>
      </c>
      <c r="BU542" s="1509">
        <v>0.15118544750560586</v>
      </c>
      <c r="BV542" s="1509">
        <v>0.14678198786952024</v>
      </c>
      <c r="BW542" s="1509">
        <v>0.14250678433934003</v>
      </c>
      <c r="BX542" s="1509">
        <v>0.13835610130033013</v>
      </c>
      <c r="BY542" s="1509">
        <v>0.13432631194206807</v>
      </c>
      <c r="BZ542" s="1509">
        <v>0.13041389508938647</v>
      </c>
      <c r="CA542" s="1509">
        <v>0.12661543212561796</v>
      </c>
      <c r="CB542" s="1509">
        <v>0.12292760400545433</v>
      </c>
      <c r="CC542" s="1509">
        <v>0.11934718835481004</v>
      </c>
      <c r="CD542" s="1509">
        <v>0.11587105665515537</v>
      </c>
      <c r="CE542" s="1509">
        <v>0.11249617150985959</v>
      </c>
      <c r="CF542" s="1509">
        <v>0.10921958399015494</v>
      </c>
      <c r="CG542" s="1509">
        <v>0.10603843105840287</v>
      </c>
      <c r="CH542" s="1509">
        <v>0.10294993306641054</v>
      </c>
      <c r="CI542" s="1509">
        <v>9.9951391326612168E-2</v>
      </c>
      <c r="CJ542" s="1509">
        <v>9.7040185753992411E-2</v>
      </c>
      <c r="CK542" s="1509">
        <v>9.4213772576691654E-2</v>
      </c>
      <c r="CL542" s="1509">
        <v>9.1915875684577236E-2</v>
      </c>
      <c r="CM542" s="1509">
        <v>8.9674025058124135E-2</v>
      </c>
      <c r="CN542" s="1509">
        <v>8.7486853715243049E-2</v>
      </c>
      <c r="CO542" s="1509">
        <v>8.5353028014871282E-2</v>
      </c>
      <c r="CP542" s="1510">
        <v>8.3271246843776875E-2</v>
      </c>
      <c r="CQ542" s="1508" t="s">
        <v>1890</v>
      </c>
      <c r="CR542" s="1508" t="s">
        <v>1890</v>
      </c>
      <c r="CS542" s="1508" t="s">
        <v>1890</v>
      </c>
      <c r="CT542" s="1508" t="s">
        <v>1890</v>
      </c>
      <c r="CU542" s="1508" t="s">
        <v>1890</v>
      </c>
      <c r="CV542" s="1508" t="s">
        <v>1890</v>
      </c>
      <c r="CW542" s="1508" t="s">
        <v>1890</v>
      </c>
      <c r="CX542" s="1508" t="s">
        <v>1890</v>
      </c>
      <c r="CY542" s="1508" t="s">
        <v>1890</v>
      </c>
      <c r="CZ542" s="1508" t="s">
        <v>1890</v>
      </c>
      <c r="DA542" s="1508" t="s">
        <v>1890</v>
      </c>
      <c r="DB542" s="1508" t="s">
        <v>1890</v>
      </c>
      <c r="DC542" s="1508" t="s">
        <v>1890</v>
      </c>
      <c r="DD542" s="1508" t="s">
        <v>1890</v>
      </c>
      <c r="DE542" s="1508" t="s">
        <v>1890</v>
      </c>
      <c r="DF542" s="1508" t="s">
        <v>1890</v>
      </c>
      <c r="DG542" s="1508" t="s">
        <v>1890</v>
      </c>
      <c r="DH542" s="1508" t="s">
        <v>1890</v>
      </c>
      <c r="DI542" s="1508" t="s">
        <v>1890</v>
      </c>
      <c r="DJ542" s="1508" t="s">
        <v>1890</v>
      </c>
      <c r="DK542" s="1508" t="s">
        <v>1890</v>
      </c>
      <c r="DL542" s="1508" t="s">
        <v>1890</v>
      </c>
      <c r="DM542" s="1508" t="s">
        <v>1890</v>
      </c>
      <c r="DN542" s="1508" t="s">
        <v>1890</v>
      </c>
      <c r="DO542" s="1508" t="s">
        <v>1890</v>
      </c>
      <c r="DP542" s="1508" t="s">
        <v>1890</v>
      </c>
      <c r="DQ542" s="1508" t="s">
        <v>1890</v>
      </c>
      <c r="DR542" s="1508" t="s">
        <v>1890</v>
      </c>
      <c r="DS542" s="1508" t="s">
        <v>1890</v>
      </c>
      <c r="DT542" s="1233" t="s">
        <v>1890</v>
      </c>
      <c r="DU542" s="1233" t="s">
        <v>1890</v>
      </c>
      <c r="DV542" s="1233" t="s">
        <v>1890</v>
      </c>
      <c r="DW542" s="1233" t="s">
        <v>1890</v>
      </c>
      <c r="DX542" s="1233" t="s">
        <v>1890</v>
      </c>
      <c r="DY542" s="1233" t="s">
        <v>1890</v>
      </c>
    </row>
    <row r="543" spans="2:129" x14ac:dyDescent="0.25">
      <c r="B543" s="1668"/>
      <c r="C543" s="1505" t="s">
        <v>2024</v>
      </c>
      <c r="D543" s="1439" t="s">
        <v>1779</v>
      </c>
      <c r="E543" s="1267" t="s">
        <v>815</v>
      </c>
      <c r="F543" s="1438" t="s">
        <v>816</v>
      </c>
      <c r="G543" s="1438" t="s">
        <v>1890</v>
      </c>
      <c r="H543" s="1439" t="s">
        <v>817</v>
      </c>
      <c r="I543" s="1476" t="s">
        <v>1890</v>
      </c>
      <c r="J543" s="1477" t="s">
        <v>1890</v>
      </c>
      <c r="K543" s="1477" t="s">
        <v>1890</v>
      </c>
      <c r="L543" s="1477" t="s">
        <v>1890</v>
      </c>
      <c r="M543" s="1477" t="s">
        <v>1890</v>
      </c>
      <c r="N543" s="1509" t="s">
        <v>1890</v>
      </c>
      <c r="O543" s="1509">
        <v>0.30369000000000002</v>
      </c>
      <c r="P543" s="1509">
        <v>0.30369000000000002</v>
      </c>
      <c r="Q543" s="1509">
        <v>0.30369000000000002</v>
      </c>
      <c r="R543" s="1509">
        <v>0.30369000000000002</v>
      </c>
      <c r="S543" s="1509">
        <v>0.30369000000000002</v>
      </c>
      <c r="T543" s="1509" t="s">
        <v>1890</v>
      </c>
      <c r="U543" s="1509" t="s">
        <v>1890</v>
      </c>
      <c r="V543" s="1509" t="s">
        <v>1890</v>
      </c>
      <c r="W543" s="1509" t="s">
        <v>1890</v>
      </c>
      <c r="X543" s="1509" t="s">
        <v>1890</v>
      </c>
      <c r="Y543" s="1509" t="s">
        <v>1890</v>
      </c>
      <c r="Z543" s="1509" t="s">
        <v>1890</v>
      </c>
      <c r="AA543" s="1509" t="s">
        <v>1890</v>
      </c>
      <c r="AB543" s="1509" t="s">
        <v>1890</v>
      </c>
      <c r="AC543" s="1509" t="s">
        <v>1890</v>
      </c>
      <c r="AD543" s="1509" t="s">
        <v>1890</v>
      </c>
      <c r="AE543" s="1509" t="s">
        <v>1890</v>
      </c>
      <c r="AF543" s="1509" t="s">
        <v>1890</v>
      </c>
      <c r="AG543" s="1509" t="s">
        <v>1890</v>
      </c>
      <c r="AH543" s="1509" t="s">
        <v>1890</v>
      </c>
      <c r="AI543" s="1509" t="s">
        <v>1890</v>
      </c>
      <c r="AJ543" s="1509" t="s">
        <v>1890</v>
      </c>
      <c r="AK543" s="1509" t="s">
        <v>1890</v>
      </c>
      <c r="AL543" s="1509" t="s">
        <v>1890</v>
      </c>
      <c r="AM543" s="1509" t="s">
        <v>1890</v>
      </c>
      <c r="AN543" s="1509" t="s">
        <v>1890</v>
      </c>
      <c r="AO543" s="1509" t="s">
        <v>1890</v>
      </c>
      <c r="AP543" s="1509" t="s">
        <v>1890</v>
      </c>
      <c r="AQ543" s="1509" t="s">
        <v>1890</v>
      </c>
      <c r="AR543" s="1509" t="s">
        <v>1890</v>
      </c>
      <c r="AS543" s="1509" t="s">
        <v>1890</v>
      </c>
      <c r="AT543" s="1509" t="s">
        <v>1890</v>
      </c>
      <c r="AU543" s="1509" t="s">
        <v>1890</v>
      </c>
      <c r="AV543" s="1509" t="s">
        <v>1890</v>
      </c>
      <c r="AW543" s="1509" t="s">
        <v>1890</v>
      </c>
      <c r="AX543" s="1509" t="s">
        <v>1890</v>
      </c>
      <c r="AY543" s="1509" t="s">
        <v>1890</v>
      </c>
      <c r="AZ543" s="1509" t="s">
        <v>1890</v>
      </c>
      <c r="BA543" s="1509" t="s">
        <v>1890</v>
      </c>
      <c r="BB543" s="1509" t="s">
        <v>1890</v>
      </c>
      <c r="BC543" s="1509" t="s">
        <v>1890</v>
      </c>
      <c r="BD543" s="1509" t="s">
        <v>1890</v>
      </c>
      <c r="BE543" s="1509" t="s">
        <v>1890</v>
      </c>
      <c r="BF543" s="1509" t="s">
        <v>1890</v>
      </c>
      <c r="BG543" s="1509" t="s">
        <v>1890</v>
      </c>
      <c r="BH543" s="1509" t="s">
        <v>1890</v>
      </c>
      <c r="BI543" s="1509" t="s">
        <v>1890</v>
      </c>
      <c r="BJ543" s="1509" t="s">
        <v>1890</v>
      </c>
      <c r="BK543" s="1509" t="s">
        <v>1890</v>
      </c>
      <c r="BL543" s="1509" t="s">
        <v>1890</v>
      </c>
      <c r="BM543" s="1509" t="s">
        <v>1890</v>
      </c>
      <c r="BN543" s="1509" t="s">
        <v>1890</v>
      </c>
      <c r="BO543" s="1509" t="s">
        <v>1890</v>
      </c>
      <c r="BP543" s="1509" t="s">
        <v>1890</v>
      </c>
      <c r="BQ543" s="1509" t="s">
        <v>1890</v>
      </c>
      <c r="BR543" s="1509" t="s">
        <v>1890</v>
      </c>
      <c r="BS543" s="1509" t="s">
        <v>1890</v>
      </c>
      <c r="BT543" s="1509" t="s">
        <v>1890</v>
      </c>
      <c r="BU543" s="1509" t="s">
        <v>1890</v>
      </c>
      <c r="BV543" s="1509" t="s">
        <v>1890</v>
      </c>
      <c r="BW543" s="1509" t="s">
        <v>1890</v>
      </c>
      <c r="BX543" s="1509" t="s">
        <v>1890</v>
      </c>
      <c r="BY543" s="1509" t="s">
        <v>1890</v>
      </c>
      <c r="BZ543" s="1509" t="s">
        <v>1890</v>
      </c>
      <c r="CA543" s="1509" t="s">
        <v>1890</v>
      </c>
      <c r="CB543" s="1509" t="s">
        <v>1890</v>
      </c>
      <c r="CC543" s="1509" t="s">
        <v>1890</v>
      </c>
      <c r="CD543" s="1509" t="s">
        <v>1890</v>
      </c>
      <c r="CE543" s="1509" t="s">
        <v>1890</v>
      </c>
      <c r="CF543" s="1509" t="s">
        <v>1890</v>
      </c>
      <c r="CG543" s="1509" t="s">
        <v>1890</v>
      </c>
      <c r="CH543" s="1509" t="s">
        <v>1890</v>
      </c>
      <c r="CI543" s="1509" t="s">
        <v>1890</v>
      </c>
      <c r="CJ543" s="1509" t="s">
        <v>1890</v>
      </c>
      <c r="CK543" s="1509" t="s">
        <v>1890</v>
      </c>
      <c r="CL543" s="1509" t="s">
        <v>1890</v>
      </c>
      <c r="CM543" s="1509" t="s">
        <v>1890</v>
      </c>
      <c r="CN543" s="1509" t="s">
        <v>1890</v>
      </c>
      <c r="CO543" s="1509" t="s">
        <v>1890</v>
      </c>
      <c r="CP543" s="1510" t="s">
        <v>1890</v>
      </c>
      <c r="CQ543" s="1508" t="s">
        <v>1890</v>
      </c>
      <c r="CR543" s="1508" t="s">
        <v>1890</v>
      </c>
      <c r="CS543" s="1508" t="s">
        <v>1890</v>
      </c>
      <c r="CT543" s="1508" t="s">
        <v>1890</v>
      </c>
      <c r="CU543" s="1508" t="s">
        <v>1890</v>
      </c>
      <c r="CV543" s="1508" t="s">
        <v>1890</v>
      </c>
      <c r="CW543" s="1508" t="s">
        <v>1890</v>
      </c>
      <c r="CX543" s="1508" t="s">
        <v>1890</v>
      </c>
      <c r="CY543" s="1508" t="s">
        <v>1890</v>
      </c>
      <c r="CZ543" s="1508" t="s">
        <v>1890</v>
      </c>
      <c r="DA543" s="1508" t="s">
        <v>1890</v>
      </c>
      <c r="DB543" s="1508" t="s">
        <v>1890</v>
      </c>
      <c r="DC543" s="1508" t="s">
        <v>1890</v>
      </c>
      <c r="DD543" s="1508" t="s">
        <v>1890</v>
      </c>
      <c r="DE543" s="1508" t="s">
        <v>1890</v>
      </c>
      <c r="DF543" s="1508" t="s">
        <v>1890</v>
      </c>
      <c r="DG543" s="1508" t="s">
        <v>1890</v>
      </c>
      <c r="DH543" s="1508" t="s">
        <v>1890</v>
      </c>
      <c r="DI543" s="1508" t="s">
        <v>1890</v>
      </c>
      <c r="DJ543" s="1508" t="s">
        <v>1890</v>
      </c>
      <c r="DK543" s="1508" t="s">
        <v>1890</v>
      </c>
      <c r="DL543" s="1508" t="s">
        <v>1890</v>
      </c>
      <c r="DM543" s="1508" t="s">
        <v>1890</v>
      </c>
      <c r="DN543" s="1508" t="s">
        <v>1890</v>
      </c>
      <c r="DO543" s="1508" t="s">
        <v>1890</v>
      </c>
      <c r="DP543" s="1508" t="s">
        <v>1890</v>
      </c>
      <c r="DQ543" s="1508" t="s">
        <v>1890</v>
      </c>
      <c r="DR543" s="1508" t="s">
        <v>1890</v>
      </c>
      <c r="DS543" s="1508" t="s">
        <v>1890</v>
      </c>
      <c r="DT543" s="1233" t="s">
        <v>1890</v>
      </c>
      <c r="DU543" s="1233" t="s">
        <v>1890</v>
      </c>
      <c r="DV543" s="1233" t="s">
        <v>1890</v>
      </c>
      <c r="DW543" s="1233" t="s">
        <v>1890</v>
      </c>
      <c r="DX543" s="1233" t="s">
        <v>1890</v>
      </c>
      <c r="DY543" s="1233" t="s">
        <v>1890</v>
      </c>
    </row>
    <row r="544" spans="2:129" x14ac:dyDescent="0.25">
      <c r="B544" s="1668"/>
      <c r="C544" s="1505" t="s">
        <v>2024</v>
      </c>
      <c r="D544" s="1439" t="s">
        <v>1779</v>
      </c>
      <c r="E544" s="1267" t="s">
        <v>815</v>
      </c>
      <c r="F544" s="1438" t="s">
        <v>818</v>
      </c>
      <c r="G544" s="1438" t="s">
        <v>1890</v>
      </c>
      <c r="H544" s="1439" t="s">
        <v>817</v>
      </c>
      <c r="I544" s="1476" t="s">
        <v>1890</v>
      </c>
      <c r="J544" s="1477" t="s">
        <v>1890</v>
      </c>
      <c r="K544" s="1477" t="s">
        <v>1890</v>
      </c>
      <c r="L544" s="1477" t="s">
        <v>1890</v>
      </c>
      <c r="M544" s="1477" t="s">
        <v>1890</v>
      </c>
      <c r="N544" s="1509" t="s">
        <v>1890</v>
      </c>
      <c r="O544" s="1509">
        <v>0.37658195999999994</v>
      </c>
      <c r="P544" s="1509">
        <v>0.37658195999999994</v>
      </c>
      <c r="Q544" s="1509">
        <v>0.37658195999999994</v>
      </c>
      <c r="R544" s="1509">
        <v>0.37658195999999994</v>
      </c>
      <c r="S544" s="1509">
        <v>0.37658195999999994</v>
      </c>
      <c r="T544" s="1509" t="s">
        <v>1890</v>
      </c>
      <c r="U544" s="1509" t="s">
        <v>1890</v>
      </c>
      <c r="V544" s="1509" t="s">
        <v>1890</v>
      </c>
      <c r="W544" s="1509" t="s">
        <v>1890</v>
      </c>
      <c r="X544" s="1509" t="s">
        <v>1890</v>
      </c>
      <c r="Y544" s="1509" t="s">
        <v>1890</v>
      </c>
      <c r="Z544" s="1509" t="s">
        <v>1890</v>
      </c>
      <c r="AA544" s="1509" t="s">
        <v>1890</v>
      </c>
      <c r="AB544" s="1509" t="s">
        <v>1890</v>
      </c>
      <c r="AC544" s="1509">
        <v>0</v>
      </c>
      <c r="AD544" s="1509" t="s">
        <v>1890</v>
      </c>
      <c r="AE544" s="1509" t="s">
        <v>1890</v>
      </c>
      <c r="AF544" s="1509" t="s">
        <v>1890</v>
      </c>
      <c r="AG544" s="1509" t="s">
        <v>1890</v>
      </c>
      <c r="AH544" s="1509" t="s">
        <v>1890</v>
      </c>
      <c r="AI544" s="1509" t="s">
        <v>1890</v>
      </c>
      <c r="AJ544" s="1509" t="s">
        <v>1890</v>
      </c>
      <c r="AK544" s="1509" t="s">
        <v>1890</v>
      </c>
      <c r="AL544" s="1509" t="s">
        <v>1890</v>
      </c>
      <c r="AM544" s="1509">
        <v>0</v>
      </c>
      <c r="AN544" s="1509" t="s">
        <v>1890</v>
      </c>
      <c r="AO544" s="1509" t="s">
        <v>1890</v>
      </c>
      <c r="AP544" s="1509" t="s">
        <v>1890</v>
      </c>
      <c r="AQ544" s="1509" t="s">
        <v>1890</v>
      </c>
      <c r="AR544" s="1509" t="s">
        <v>1890</v>
      </c>
      <c r="AS544" s="1509" t="s">
        <v>1890</v>
      </c>
      <c r="AT544" s="1509" t="s">
        <v>1890</v>
      </c>
      <c r="AU544" s="1509" t="s">
        <v>1890</v>
      </c>
      <c r="AV544" s="1509" t="s">
        <v>1890</v>
      </c>
      <c r="AW544" s="1509">
        <v>0</v>
      </c>
      <c r="AX544" s="1509" t="s">
        <v>1890</v>
      </c>
      <c r="AY544" s="1509" t="s">
        <v>1890</v>
      </c>
      <c r="AZ544" s="1509" t="s">
        <v>1890</v>
      </c>
      <c r="BA544" s="1509" t="s">
        <v>1890</v>
      </c>
      <c r="BB544" s="1509" t="s">
        <v>1890</v>
      </c>
      <c r="BC544" s="1509" t="s">
        <v>1890</v>
      </c>
      <c r="BD544" s="1509" t="s">
        <v>1890</v>
      </c>
      <c r="BE544" s="1509" t="s">
        <v>1890</v>
      </c>
      <c r="BF544" s="1509" t="s">
        <v>1890</v>
      </c>
      <c r="BG544" s="1509">
        <v>0</v>
      </c>
      <c r="BH544" s="1509" t="s">
        <v>1890</v>
      </c>
      <c r="BI544" s="1509" t="s">
        <v>1890</v>
      </c>
      <c r="BJ544" s="1509" t="s">
        <v>1890</v>
      </c>
      <c r="BK544" s="1509" t="s">
        <v>1890</v>
      </c>
      <c r="BL544" s="1509" t="s">
        <v>1890</v>
      </c>
      <c r="BM544" s="1509" t="s">
        <v>1890</v>
      </c>
      <c r="BN544" s="1509" t="s">
        <v>1890</v>
      </c>
      <c r="BO544" s="1509" t="s">
        <v>1890</v>
      </c>
      <c r="BP544" s="1509" t="s">
        <v>1890</v>
      </c>
      <c r="BQ544" s="1509">
        <v>0</v>
      </c>
      <c r="BR544" s="1509" t="s">
        <v>1890</v>
      </c>
      <c r="BS544" s="1509" t="s">
        <v>1890</v>
      </c>
      <c r="BT544" s="1509" t="s">
        <v>1890</v>
      </c>
      <c r="BU544" s="1509" t="s">
        <v>1890</v>
      </c>
      <c r="BV544" s="1509" t="s">
        <v>1890</v>
      </c>
      <c r="BW544" s="1509" t="s">
        <v>1890</v>
      </c>
      <c r="BX544" s="1509" t="s">
        <v>1890</v>
      </c>
      <c r="BY544" s="1509" t="s">
        <v>1890</v>
      </c>
      <c r="BZ544" s="1509" t="s">
        <v>1890</v>
      </c>
      <c r="CA544" s="1509">
        <v>1.54972</v>
      </c>
      <c r="CB544" s="1509" t="s">
        <v>1890</v>
      </c>
      <c r="CC544" s="1509" t="s">
        <v>1890</v>
      </c>
      <c r="CD544" s="1509" t="s">
        <v>1890</v>
      </c>
      <c r="CE544" s="1509" t="s">
        <v>1890</v>
      </c>
      <c r="CF544" s="1509" t="s">
        <v>1890</v>
      </c>
      <c r="CG544" s="1509" t="s">
        <v>1890</v>
      </c>
      <c r="CH544" s="1509" t="s">
        <v>1890</v>
      </c>
      <c r="CI544" s="1509" t="s">
        <v>1890</v>
      </c>
      <c r="CJ544" s="1509" t="s">
        <v>1890</v>
      </c>
      <c r="CK544" s="1509">
        <v>0</v>
      </c>
      <c r="CL544" s="1509" t="s">
        <v>1890</v>
      </c>
      <c r="CM544" s="1509" t="s">
        <v>1890</v>
      </c>
      <c r="CN544" s="1509" t="s">
        <v>1890</v>
      </c>
      <c r="CO544" s="1509" t="s">
        <v>1890</v>
      </c>
      <c r="CP544" s="1510" t="s">
        <v>1890</v>
      </c>
      <c r="CQ544" s="1508" t="s">
        <v>1890</v>
      </c>
      <c r="CR544" s="1508" t="s">
        <v>1890</v>
      </c>
      <c r="CS544" s="1508" t="s">
        <v>1890</v>
      </c>
      <c r="CT544" s="1508" t="s">
        <v>1890</v>
      </c>
      <c r="CU544" s="1508" t="s">
        <v>1890</v>
      </c>
      <c r="CV544" s="1508" t="s">
        <v>1890</v>
      </c>
      <c r="CW544" s="1508" t="s">
        <v>1890</v>
      </c>
      <c r="CX544" s="1508" t="s">
        <v>1890</v>
      </c>
      <c r="CY544" s="1508" t="s">
        <v>1890</v>
      </c>
      <c r="CZ544" s="1508" t="s">
        <v>1890</v>
      </c>
      <c r="DA544" s="1508" t="s">
        <v>1890</v>
      </c>
      <c r="DB544" s="1508" t="s">
        <v>1890</v>
      </c>
      <c r="DC544" s="1508" t="s">
        <v>1890</v>
      </c>
      <c r="DD544" s="1508" t="s">
        <v>1890</v>
      </c>
      <c r="DE544" s="1508" t="s">
        <v>1890</v>
      </c>
      <c r="DF544" s="1508" t="s">
        <v>1890</v>
      </c>
      <c r="DG544" s="1508" t="s">
        <v>1890</v>
      </c>
      <c r="DH544" s="1508" t="s">
        <v>1890</v>
      </c>
      <c r="DI544" s="1508" t="s">
        <v>1890</v>
      </c>
      <c r="DJ544" s="1508" t="s">
        <v>1890</v>
      </c>
      <c r="DK544" s="1508" t="s">
        <v>1890</v>
      </c>
      <c r="DL544" s="1508" t="s">
        <v>1890</v>
      </c>
      <c r="DM544" s="1508" t="s">
        <v>1890</v>
      </c>
      <c r="DN544" s="1508" t="s">
        <v>1890</v>
      </c>
      <c r="DO544" s="1508" t="s">
        <v>1890</v>
      </c>
      <c r="DP544" s="1508" t="s">
        <v>1890</v>
      </c>
      <c r="DQ544" s="1508" t="s">
        <v>1890</v>
      </c>
      <c r="DR544" s="1508" t="s">
        <v>1890</v>
      </c>
      <c r="DS544" s="1508" t="s">
        <v>1890</v>
      </c>
      <c r="DT544" s="1233" t="s">
        <v>1890</v>
      </c>
      <c r="DU544" s="1233" t="s">
        <v>1890</v>
      </c>
      <c r="DV544" s="1233" t="s">
        <v>1890</v>
      </c>
      <c r="DW544" s="1233" t="s">
        <v>1890</v>
      </c>
      <c r="DX544" s="1233" t="s">
        <v>1890</v>
      </c>
      <c r="DY544" s="1233" t="s">
        <v>1890</v>
      </c>
    </row>
    <row r="545" spans="2:129" ht="14.4" thickBot="1" x14ac:dyDescent="0.3">
      <c r="B545" s="1668"/>
      <c r="C545" s="1505" t="s">
        <v>2024</v>
      </c>
      <c r="D545" s="1439" t="s">
        <v>1779</v>
      </c>
      <c r="E545" s="1267" t="s">
        <v>819</v>
      </c>
      <c r="F545" s="1438" t="s">
        <v>1890</v>
      </c>
      <c r="G545" s="1438" t="s">
        <v>1890</v>
      </c>
      <c r="H545" s="1439" t="s">
        <v>84</v>
      </c>
      <c r="I545" s="1476" t="s">
        <v>1890</v>
      </c>
      <c r="J545" s="1477" t="s">
        <v>1890</v>
      </c>
      <c r="K545" s="1477" t="s">
        <v>1890</v>
      </c>
      <c r="L545" s="1477" t="s">
        <v>1890</v>
      </c>
      <c r="M545" s="1477" t="s">
        <v>1890</v>
      </c>
      <c r="N545" s="1509" t="s">
        <v>1890</v>
      </c>
      <c r="O545" s="1509">
        <v>2.9570119785507248E-2</v>
      </c>
      <c r="P545" s="1509">
        <v>8.5710492131905069E-2</v>
      </c>
      <c r="Q545" s="1509">
        <v>0.13802011615443652</v>
      </c>
      <c r="R545" s="1509">
        <v>0.18669387692387548</v>
      </c>
      <c r="S545" s="1509">
        <v>0.23191785953276459</v>
      </c>
      <c r="T545" s="1509">
        <v>1.3742446670770427</v>
      </c>
      <c r="U545" s="1509">
        <v>1.3246108381035522</v>
      </c>
      <c r="V545" s="1509">
        <v>1.2767623681274336</v>
      </c>
      <c r="W545" s="1509">
        <v>1.2306352670262883</v>
      </c>
      <c r="X545" s="1509">
        <v>1.1861678308637149</v>
      </c>
      <c r="Y545" s="1509">
        <v>1.1433005604439792</v>
      </c>
      <c r="Z545" s="1509">
        <v>1.1019760827606915</v>
      </c>
      <c r="AA545" s="1509">
        <v>1.062139075236904</v>
      </c>
      <c r="AB545" s="1509">
        <v>1.023736192657658</v>
      </c>
      <c r="AC545" s="1509">
        <v>0.98671599669952448</v>
      </c>
      <c r="AD545" s="1509">
        <v>0.95102888796504714</v>
      </c>
      <c r="AE545" s="1509">
        <v>0.91662704043326393</v>
      </c>
      <c r="AF545" s="1509">
        <v>0.88346433824062087</v>
      </c>
      <c r="AG545" s="1509">
        <v>0.85149631470962805</v>
      </c>
      <c r="AH545" s="1509">
        <v>0.82068009354552895</v>
      </c>
      <c r="AI545" s="1509">
        <v>0.7909743321240793</v>
      </c>
      <c r="AJ545" s="1509">
        <v>0.76233916679625213</v>
      </c>
      <c r="AK545" s="1509">
        <v>0.73473616013831133</v>
      </c>
      <c r="AL545" s="1509">
        <v>0.70812825007823055</v>
      </c>
      <c r="AM545" s="1509">
        <v>0.68247970083187548</v>
      </c>
      <c r="AN545" s="1509">
        <v>0.65775605558472938</v>
      </c>
      <c r="AO545" s="1509">
        <v>0.63392409085720947</v>
      </c>
      <c r="AP545" s="1509">
        <v>0.61095177249382171</v>
      </c>
      <c r="AQ545" s="1509">
        <v>0.58880821321851307</v>
      </c>
      <c r="AR545" s="1509">
        <v>0.56746363170062342</v>
      </c>
      <c r="AS545" s="1509">
        <v>0.54954411556847915</v>
      </c>
      <c r="AT545" s="1509">
        <v>0.53218705473696271</v>
      </c>
      <c r="AU545" s="1509">
        <v>0.51537488659596953</v>
      </c>
      <c r="AV545" s="1509">
        <v>0.49909059444880244</v>
      </c>
      <c r="AW545" s="1509">
        <v>0.48331769061039065</v>
      </c>
      <c r="AX545" s="1509">
        <v>0.46804020002696045</v>
      </c>
      <c r="AY545" s="1509">
        <v>0.45324264440111972</v>
      </c>
      <c r="AZ545" s="1509">
        <v>0.43891002680681113</v>
      </c>
      <c r="BA545" s="1509">
        <v>0.42502781677906631</v>
      </c>
      <c r="BB545" s="1509">
        <v>0.41158193586395087</v>
      </c>
      <c r="BC545" s="1509">
        <v>0.39855874361454652</v>
      </c>
      <c r="BD545" s="1509">
        <v>0.38594502401924302</v>
      </c>
      <c r="BE545" s="1509">
        <v>0.37372797234903793</v>
      </c>
      <c r="BF545" s="1509">
        <v>0.36189518241094804</v>
      </c>
      <c r="BG545" s="1509">
        <v>0.35043463419503745</v>
      </c>
      <c r="BH545" s="1509">
        <v>0.33933468190294008</v>
      </c>
      <c r="BI545" s="1509">
        <v>0.32858404234613919</v>
      </c>
      <c r="BJ545" s="1509">
        <v>0.31817178370261728</v>
      </c>
      <c r="BK545" s="1509">
        <v>0.30808731462084304</v>
      </c>
      <c r="BL545" s="1509">
        <v>0.29832037366040093</v>
      </c>
      <c r="BM545" s="1509">
        <v>0.28886101905889616</v>
      </c>
      <c r="BN545" s="1509">
        <v>0.27969961881508637</v>
      </c>
      <c r="BO545" s="1509">
        <v>0.27082684107850113</v>
      </c>
      <c r="BP545" s="1509">
        <v>0.26223364483610695</v>
      </c>
      <c r="BQ545" s="1509">
        <v>0.25391127088686882</v>
      </c>
      <c r="BR545" s="1509">
        <v>0.24585123309533688</v>
      </c>
      <c r="BS545" s="1509">
        <v>0.23804530991566139</v>
      </c>
      <c r="BT545" s="1509">
        <v>0.23048553617770337</v>
      </c>
      <c r="BU545" s="1509">
        <v>0.2231641951271634</v>
      </c>
      <c r="BV545" s="1509">
        <v>0.21607381071189855</v>
      </c>
      <c r="BW545" s="1509">
        <v>0.20920714010684097</v>
      </c>
      <c r="BX545" s="1509">
        <v>0.20255716647016112</v>
      </c>
      <c r="BY545" s="1509">
        <v>0.19611709192354684</v>
      </c>
      <c r="BZ545" s="1509">
        <v>0.18988033074968935</v>
      </c>
      <c r="CA545" s="1509">
        <v>0.19732671080812547</v>
      </c>
      <c r="CB545" s="1509">
        <v>0.20417823877372895</v>
      </c>
      <c r="CC545" s="1509">
        <v>0.19775120469215493</v>
      </c>
      <c r="CD545" s="1509">
        <v>0.19152534913008787</v>
      </c>
      <c r="CE545" s="1509">
        <v>0.18549440523689889</v>
      </c>
      <c r="CF545" s="1509">
        <v>0.17965230055417464</v>
      </c>
      <c r="CG545" s="1509">
        <v>0.17399315100829565</v>
      </c>
      <c r="CH545" s="1509">
        <v>0.16851125508805204</v>
      </c>
      <c r="CI545" s="1509">
        <v>0.16320108820161325</v>
      </c>
      <c r="CJ545" s="1509">
        <v>0.15805729720734407</v>
      </c>
      <c r="CK545" s="1509">
        <v>0.15307469511312613</v>
      </c>
      <c r="CL545" s="1509">
        <v>0.1489714181631028</v>
      </c>
      <c r="CM545" s="1509">
        <v>0.14497723937773668</v>
      </c>
      <c r="CN545" s="1509">
        <v>0.14108927786913253</v>
      </c>
      <c r="CO545" s="1509">
        <v>0.13730472837975974</v>
      </c>
      <c r="CP545" s="1510">
        <v>0.13362085930696005</v>
      </c>
      <c r="CQ545" s="1508" t="s">
        <v>1890</v>
      </c>
      <c r="CR545" s="1508" t="s">
        <v>1890</v>
      </c>
      <c r="CS545" s="1508" t="s">
        <v>1890</v>
      </c>
      <c r="CT545" s="1508" t="s">
        <v>1890</v>
      </c>
      <c r="CU545" s="1508" t="s">
        <v>1890</v>
      </c>
      <c r="CV545" s="1508" t="s">
        <v>1890</v>
      </c>
      <c r="CW545" s="1508" t="s">
        <v>1890</v>
      </c>
      <c r="CX545" s="1508" t="s">
        <v>1890</v>
      </c>
      <c r="CY545" s="1508" t="s">
        <v>1890</v>
      </c>
      <c r="CZ545" s="1508" t="s">
        <v>1890</v>
      </c>
      <c r="DA545" s="1508" t="s">
        <v>1890</v>
      </c>
      <c r="DB545" s="1508" t="s">
        <v>1890</v>
      </c>
      <c r="DC545" s="1508" t="s">
        <v>1890</v>
      </c>
      <c r="DD545" s="1508" t="s">
        <v>1890</v>
      </c>
      <c r="DE545" s="1508" t="s">
        <v>1890</v>
      </c>
      <c r="DF545" s="1508" t="s">
        <v>1890</v>
      </c>
      <c r="DG545" s="1508" t="s">
        <v>1890</v>
      </c>
      <c r="DH545" s="1508" t="s">
        <v>1890</v>
      </c>
      <c r="DI545" s="1508" t="s">
        <v>1890</v>
      </c>
      <c r="DJ545" s="1508" t="s">
        <v>1890</v>
      </c>
      <c r="DK545" s="1508" t="s">
        <v>1890</v>
      </c>
      <c r="DL545" s="1508" t="s">
        <v>1890</v>
      </c>
      <c r="DM545" s="1508" t="s">
        <v>1890</v>
      </c>
      <c r="DN545" s="1508" t="s">
        <v>1890</v>
      </c>
      <c r="DO545" s="1508" t="s">
        <v>1890</v>
      </c>
      <c r="DP545" s="1508" t="s">
        <v>1890</v>
      </c>
      <c r="DQ545" s="1508" t="s">
        <v>1890</v>
      </c>
      <c r="DR545" s="1508" t="s">
        <v>1890</v>
      </c>
      <c r="DS545" s="1508" t="s">
        <v>1890</v>
      </c>
      <c r="DT545" s="1233" t="s">
        <v>1890</v>
      </c>
      <c r="DU545" s="1233" t="s">
        <v>1890</v>
      </c>
      <c r="DV545" s="1233" t="s">
        <v>1890</v>
      </c>
      <c r="DW545" s="1233" t="s">
        <v>1890</v>
      </c>
      <c r="DX545" s="1233" t="s">
        <v>1890</v>
      </c>
      <c r="DY545" s="1233" t="s">
        <v>1890</v>
      </c>
    </row>
    <row r="546" spans="2:129" ht="14.4" thickBot="1" x14ac:dyDescent="0.3">
      <c r="B546" s="1668"/>
      <c r="C546" s="1505" t="s">
        <v>2024</v>
      </c>
      <c r="D546" s="1439" t="s">
        <v>1779</v>
      </c>
      <c r="E546" s="1267" t="s">
        <v>820</v>
      </c>
      <c r="F546" s="1438" t="s">
        <v>1890</v>
      </c>
      <c r="G546" s="1438" t="s">
        <v>1890</v>
      </c>
      <c r="H546" s="1439" t="s">
        <v>84</v>
      </c>
      <c r="I546" s="1655">
        <f>IF(SUM(N545:CP545)&lt;&gt;0,SUM(N545:CP545),"")</f>
        <v>37.768079538767033</v>
      </c>
      <c r="J546" s="1656"/>
      <c r="K546" s="1656"/>
      <c r="L546" s="1656"/>
      <c r="M546" s="1657"/>
      <c r="N546" s="1509" t="s">
        <v>1890</v>
      </c>
      <c r="O546" s="1509" t="s">
        <v>1890</v>
      </c>
      <c r="P546" s="1509" t="s">
        <v>1890</v>
      </c>
      <c r="Q546" s="1509" t="s">
        <v>1890</v>
      </c>
      <c r="R546" s="1509" t="s">
        <v>1890</v>
      </c>
      <c r="S546" s="1509" t="s">
        <v>1890</v>
      </c>
      <c r="T546" s="1509" t="s">
        <v>1890</v>
      </c>
      <c r="U546" s="1509" t="s">
        <v>1890</v>
      </c>
      <c r="V546" s="1509" t="s">
        <v>1890</v>
      </c>
      <c r="W546" s="1509" t="s">
        <v>1890</v>
      </c>
      <c r="X546" s="1509" t="s">
        <v>1890</v>
      </c>
      <c r="Y546" s="1509" t="s">
        <v>1890</v>
      </c>
      <c r="Z546" s="1509" t="s">
        <v>1890</v>
      </c>
      <c r="AA546" s="1509" t="s">
        <v>1890</v>
      </c>
      <c r="AB546" s="1509" t="s">
        <v>1890</v>
      </c>
      <c r="AC546" s="1509" t="s">
        <v>1890</v>
      </c>
      <c r="AD546" s="1509" t="s">
        <v>1890</v>
      </c>
      <c r="AE546" s="1509" t="s">
        <v>1890</v>
      </c>
      <c r="AF546" s="1509" t="s">
        <v>1890</v>
      </c>
      <c r="AG546" s="1509" t="s">
        <v>1890</v>
      </c>
      <c r="AH546" s="1509" t="s">
        <v>1890</v>
      </c>
      <c r="AI546" s="1509" t="s">
        <v>1890</v>
      </c>
      <c r="AJ546" s="1509" t="s">
        <v>1890</v>
      </c>
      <c r="AK546" s="1509" t="s">
        <v>1890</v>
      </c>
      <c r="AL546" s="1509" t="s">
        <v>1890</v>
      </c>
      <c r="AM546" s="1509" t="s">
        <v>1890</v>
      </c>
      <c r="AN546" s="1509" t="s">
        <v>1890</v>
      </c>
      <c r="AO546" s="1509" t="s">
        <v>1890</v>
      </c>
      <c r="AP546" s="1509" t="s">
        <v>1890</v>
      </c>
      <c r="AQ546" s="1509" t="s">
        <v>1890</v>
      </c>
      <c r="AR546" s="1509" t="s">
        <v>1890</v>
      </c>
      <c r="AS546" s="1509" t="s">
        <v>1890</v>
      </c>
      <c r="AT546" s="1509" t="s">
        <v>1890</v>
      </c>
      <c r="AU546" s="1509" t="s">
        <v>1890</v>
      </c>
      <c r="AV546" s="1509" t="s">
        <v>1890</v>
      </c>
      <c r="AW546" s="1509" t="s">
        <v>1890</v>
      </c>
      <c r="AX546" s="1509" t="s">
        <v>1890</v>
      </c>
      <c r="AY546" s="1509" t="s">
        <v>1890</v>
      </c>
      <c r="AZ546" s="1509" t="s">
        <v>1890</v>
      </c>
      <c r="BA546" s="1509" t="s">
        <v>1890</v>
      </c>
      <c r="BB546" s="1509" t="s">
        <v>1890</v>
      </c>
      <c r="BC546" s="1509" t="s">
        <v>1890</v>
      </c>
      <c r="BD546" s="1509" t="s">
        <v>1890</v>
      </c>
      <c r="BE546" s="1509" t="s">
        <v>1890</v>
      </c>
      <c r="BF546" s="1509" t="s">
        <v>1890</v>
      </c>
      <c r="BG546" s="1509" t="s">
        <v>1890</v>
      </c>
      <c r="BH546" s="1509" t="s">
        <v>1890</v>
      </c>
      <c r="BI546" s="1509" t="s">
        <v>1890</v>
      </c>
      <c r="BJ546" s="1509" t="s">
        <v>1890</v>
      </c>
      <c r="BK546" s="1509" t="s">
        <v>1890</v>
      </c>
      <c r="BL546" s="1509" t="s">
        <v>1890</v>
      </c>
      <c r="BM546" s="1509" t="s">
        <v>1890</v>
      </c>
      <c r="BN546" s="1509" t="s">
        <v>1890</v>
      </c>
      <c r="BO546" s="1509" t="s">
        <v>1890</v>
      </c>
      <c r="BP546" s="1509" t="s">
        <v>1890</v>
      </c>
      <c r="BQ546" s="1509" t="s">
        <v>1890</v>
      </c>
      <c r="BR546" s="1509" t="s">
        <v>1890</v>
      </c>
      <c r="BS546" s="1509" t="s">
        <v>1890</v>
      </c>
      <c r="BT546" s="1509" t="s">
        <v>1890</v>
      </c>
      <c r="BU546" s="1509" t="s">
        <v>1890</v>
      </c>
      <c r="BV546" s="1509" t="s">
        <v>1890</v>
      </c>
      <c r="BW546" s="1509" t="s">
        <v>1890</v>
      </c>
      <c r="BX546" s="1509" t="s">
        <v>1890</v>
      </c>
      <c r="BY546" s="1509" t="s">
        <v>1890</v>
      </c>
      <c r="BZ546" s="1509" t="s">
        <v>1890</v>
      </c>
      <c r="CA546" s="1509" t="s">
        <v>1890</v>
      </c>
      <c r="CB546" s="1509" t="s">
        <v>1890</v>
      </c>
      <c r="CC546" s="1509" t="s">
        <v>1890</v>
      </c>
      <c r="CD546" s="1509" t="s">
        <v>1890</v>
      </c>
      <c r="CE546" s="1509" t="s">
        <v>1890</v>
      </c>
      <c r="CF546" s="1509" t="s">
        <v>1890</v>
      </c>
      <c r="CG546" s="1509" t="s">
        <v>1890</v>
      </c>
      <c r="CH546" s="1509" t="s">
        <v>1890</v>
      </c>
      <c r="CI546" s="1509" t="s">
        <v>1890</v>
      </c>
      <c r="CJ546" s="1509" t="s">
        <v>1890</v>
      </c>
      <c r="CK546" s="1509" t="s">
        <v>1890</v>
      </c>
      <c r="CL546" s="1509" t="s">
        <v>1890</v>
      </c>
      <c r="CM546" s="1509" t="s">
        <v>1890</v>
      </c>
      <c r="CN546" s="1509" t="s">
        <v>1890</v>
      </c>
      <c r="CO546" s="1509" t="s">
        <v>1890</v>
      </c>
      <c r="CP546" s="1510" t="s">
        <v>1890</v>
      </c>
      <c r="CQ546" s="1508" t="s">
        <v>1890</v>
      </c>
      <c r="CR546" s="1508" t="s">
        <v>1890</v>
      </c>
      <c r="CS546" s="1508" t="s">
        <v>1890</v>
      </c>
      <c r="CT546" s="1508" t="s">
        <v>1890</v>
      </c>
      <c r="CU546" s="1508" t="s">
        <v>1890</v>
      </c>
      <c r="CV546" s="1508" t="s">
        <v>1890</v>
      </c>
      <c r="CW546" s="1508" t="s">
        <v>1890</v>
      </c>
      <c r="CX546" s="1508" t="s">
        <v>1890</v>
      </c>
      <c r="CY546" s="1508" t="s">
        <v>1890</v>
      </c>
      <c r="CZ546" s="1508" t="s">
        <v>1890</v>
      </c>
      <c r="DA546" s="1508" t="s">
        <v>1890</v>
      </c>
      <c r="DB546" s="1508" t="s">
        <v>1890</v>
      </c>
      <c r="DC546" s="1508" t="s">
        <v>1890</v>
      </c>
      <c r="DD546" s="1508" t="s">
        <v>1890</v>
      </c>
      <c r="DE546" s="1508" t="s">
        <v>1890</v>
      </c>
      <c r="DF546" s="1508" t="s">
        <v>1890</v>
      </c>
      <c r="DG546" s="1508" t="s">
        <v>1890</v>
      </c>
      <c r="DH546" s="1508" t="s">
        <v>1890</v>
      </c>
      <c r="DI546" s="1508" t="s">
        <v>1890</v>
      </c>
      <c r="DJ546" s="1508" t="s">
        <v>1890</v>
      </c>
      <c r="DK546" s="1508" t="s">
        <v>1890</v>
      </c>
      <c r="DL546" s="1508" t="s">
        <v>1890</v>
      </c>
      <c r="DM546" s="1508" t="s">
        <v>1890</v>
      </c>
      <c r="DN546" s="1508" t="s">
        <v>1890</v>
      </c>
      <c r="DO546" s="1508" t="s">
        <v>1890</v>
      </c>
      <c r="DP546" s="1508" t="s">
        <v>1890</v>
      </c>
      <c r="DQ546" s="1508" t="s">
        <v>1890</v>
      </c>
      <c r="DR546" s="1508" t="s">
        <v>1890</v>
      </c>
      <c r="DS546" s="1508" t="s">
        <v>1890</v>
      </c>
      <c r="DT546" s="1233" t="s">
        <v>1890</v>
      </c>
      <c r="DU546" s="1233" t="s">
        <v>1890</v>
      </c>
      <c r="DV546" s="1233" t="s">
        <v>1890</v>
      </c>
      <c r="DW546" s="1233" t="s">
        <v>1890</v>
      </c>
      <c r="DX546" s="1233" t="s">
        <v>1890</v>
      </c>
      <c r="DY546" s="1233" t="s">
        <v>1890</v>
      </c>
    </row>
    <row r="547" spans="2:129" x14ac:dyDescent="0.25">
      <c r="B547" s="1668"/>
      <c r="C547" s="1505" t="s">
        <v>2007</v>
      </c>
      <c r="D547" s="1439" t="s">
        <v>1736</v>
      </c>
      <c r="E547" s="1267" t="s">
        <v>815</v>
      </c>
      <c r="F547" s="1438" t="s">
        <v>1890</v>
      </c>
      <c r="G547" s="1438" t="s">
        <v>1890</v>
      </c>
      <c r="H547" s="1439" t="s">
        <v>84</v>
      </c>
      <c r="I547" s="1476" t="s">
        <v>1890</v>
      </c>
      <c r="J547" s="1477">
        <v>1.3750187730870074</v>
      </c>
      <c r="K547" s="1477" t="s">
        <v>1890</v>
      </c>
      <c r="L547" s="1477" t="s">
        <v>1890</v>
      </c>
      <c r="M547" s="1477" t="s">
        <v>1890</v>
      </c>
      <c r="N547" s="1509" t="s">
        <v>1890</v>
      </c>
      <c r="O547" s="1509" t="s">
        <v>1890</v>
      </c>
      <c r="P547" s="1509" t="s">
        <v>1890</v>
      </c>
      <c r="Q547" s="1509" t="s">
        <v>1890</v>
      </c>
      <c r="R547" s="1509" t="s">
        <v>1890</v>
      </c>
      <c r="S547" s="1509" t="s">
        <v>1890</v>
      </c>
      <c r="T547" s="1509" t="s">
        <v>1890</v>
      </c>
      <c r="U547" s="1509" t="s">
        <v>1890</v>
      </c>
      <c r="V547" s="1509" t="s">
        <v>1890</v>
      </c>
      <c r="W547" s="1509" t="s">
        <v>1890</v>
      </c>
      <c r="X547" s="1509" t="s">
        <v>1890</v>
      </c>
      <c r="Y547" s="1509" t="s">
        <v>1890</v>
      </c>
      <c r="Z547" s="1509" t="s">
        <v>1890</v>
      </c>
      <c r="AA547" s="1509" t="s">
        <v>1890</v>
      </c>
      <c r="AB547" s="1509" t="s">
        <v>1890</v>
      </c>
      <c r="AC547" s="1509" t="s">
        <v>1890</v>
      </c>
      <c r="AD547" s="1509" t="s">
        <v>1890</v>
      </c>
      <c r="AE547" s="1509" t="s">
        <v>1890</v>
      </c>
      <c r="AF547" s="1509" t="s">
        <v>1890</v>
      </c>
      <c r="AG547" s="1509" t="s">
        <v>1890</v>
      </c>
      <c r="AH547" s="1509" t="s">
        <v>1890</v>
      </c>
      <c r="AI547" s="1509" t="s">
        <v>1890</v>
      </c>
      <c r="AJ547" s="1509" t="s">
        <v>1890</v>
      </c>
      <c r="AK547" s="1509" t="s">
        <v>1890</v>
      </c>
      <c r="AL547" s="1509" t="s">
        <v>1890</v>
      </c>
      <c r="AM547" s="1509" t="s">
        <v>1890</v>
      </c>
      <c r="AN547" s="1509" t="s">
        <v>1890</v>
      </c>
      <c r="AO547" s="1509" t="s">
        <v>1890</v>
      </c>
      <c r="AP547" s="1509" t="s">
        <v>1890</v>
      </c>
      <c r="AQ547" s="1509" t="s">
        <v>1890</v>
      </c>
      <c r="AR547" s="1509" t="s">
        <v>1890</v>
      </c>
      <c r="AS547" s="1509" t="s">
        <v>1890</v>
      </c>
      <c r="AT547" s="1509" t="s">
        <v>1890</v>
      </c>
      <c r="AU547" s="1509" t="s">
        <v>1890</v>
      </c>
      <c r="AV547" s="1509" t="s">
        <v>1890</v>
      </c>
      <c r="AW547" s="1509" t="s">
        <v>1890</v>
      </c>
      <c r="AX547" s="1509" t="s">
        <v>1890</v>
      </c>
      <c r="AY547" s="1509" t="s">
        <v>1890</v>
      </c>
      <c r="AZ547" s="1509" t="s">
        <v>1890</v>
      </c>
      <c r="BA547" s="1509" t="s">
        <v>1890</v>
      </c>
      <c r="BB547" s="1509" t="s">
        <v>1890</v>
      </c>
      <c r="BC547" s="1509" t="s">
        <v>1890</v>
      </c>
      <c r="BD547" s="1509" t="s">
        <v>1890</v>
      </c>
      <c r="BE547" s="1509" t="s">
        <v>1890</v>
      </c>
      <c r="BF547" s="1509" t="s">
        <v>1890</v>
      </c>
      <c r="BG547" s="1509" t="s">
        <v>1890</v>
      </c>
      <c r="BH547" s="1509" t="s">
        <v>1890</v>
      </c>
      <c r="BI547" s="1509" t="s">
        <v>1890</v>
      </c>
      <c r="BJ547" s="1509" t="s">
        <v>1890</v>
      </c>
      <c r="BK547" s="1509" t="s">
        <v>1890</v>
      </c>
      <c r="BL547" s="1509" t="s">
        <v>1890</v>
      </c>
      <c r="BM547" s="1509" t="s">
        <v>1890</v>
      </c>
      <c r="BN547" s="1509" t="s">
        <v>1890</v>
      </c>
      <c r="BO547" s="1509" t="s">
        <v>1890</v>
      </c>
      <c r="BP547" s="1509" t="s">
        <v>1890</v>
      </c>
      <c r="BQ547" s="1509" t="s">
        <v>1890</v>
      </c>
      <c r="BR547" s="1509" t="s">
        <v>1890</v>
      </c>
      <c r="BS547" s="1509" t="s">
        <v>1890</v>
      </c>
      <c r="BT547" s="1509" t="s">
        <v>1890</v>
      </c>
      <c r="BU547" s="1509" t="s">
        <v>1890</v>
      </c>
      <c r="BV547" s="1509" t="s">
        <v>1890</v>
      </c>
      <c r="BW547" s="1509" t="s">
        <v>1890</v>
      </c>
      <c r="BX547" s="1509" t="s">
        <v>1890</v>
      </c>
      <c r="BY547" s="1509" t="s">
        <v>1890</v>
      </c>
      <c r="BZ547" s="1509" t="s">
        <v>1890</v>
      </c>
      <c r="CA547" s="1509" t="s">
        <v>1890</v>
      </c>
      <c r="CB547" s="1509" t="s">
        <v>1890</v>
      </c>
      <c r="CC547" s="1509" t="s">
        <v>1890</v>
      </c>
      <c r="CD547" s="1509" t="s">
        <v>1890</v>
      </c>
      <c r="CE547" s="1509" t="s">
        <v>1890</v>
      </c>
      <c r="CF547" s="1509" t="s">
        <v>1890</v>
      </c>
      <c r="CG547" s="1509" t="s">
        <v>1890</v>
      </c>
      <c r="CH547" s="1509" t="s">
        <v>1890</v>
      </c>
      <c r="CI547" s="1509" t="s">
        <v>1890</v>
      </c>
      <c r="CJ547" s="1509" t="s">
        <v>1890</v>
      </c>
      <c r="CK547" s="1509" t="s">
        <v>1890</v>
      </c>
      <c r="CL547" s="1509" t="s">
        <v>1890</v>
      </c>
      <c r="CM547" s="1509" t="s">
        <v>1890</v>
      </c>
      <c r="CN547" s="1509" t="s">
        <v>1890</v>
      </c>
      <c r="CO547" s="1509" t="s">
        <v>1890</v>
      </c>
      <c r="CP547" s="1510" t="s">
        <v>1890</v>
      </c>
      <c r="CQ547" s="1508" t="s">
        <v>1890</v>
      </c>
      <c r="CR547" s="1508" t="s">
        <v>1890</v>
      </c>
      <c r="CS547" s="1508" t="s">
        <v>1890</v>
      </c>
      <c r="CT547" s="1508" t="s">
        <v>1890</v>
      </c>
      <c r="CU547" s="1508" t="s">
        <v>1890</v>
      </c>
      <c r="CV547" s="1508" t="s">
        <v>1890</v>
      </c>
      <c r="CW547" s="1508" t="s">
        <v>1890</v>
      </c>
      <c r="CX547" s="1508" t="s">
        <v>1890</v>
      </c>
      <c r="CY547" s="1508" t="s">
        <v>1890</v>
      </c>
      <c r="CZ547" s="1508" t="s">
        <v>1890</v>
      </c>
      <c r="DA547" s="1508" t="s">
        <v>1890</v>
      </c>
      <c r="DB547" s="1508" t="s">
        <v>1890</v>
      </c>
      <c r="DC547" s="1508" t="s">
        <v>1890</v>
      </c>
      <c r="DD547" s="1508" t="s">
        <v>1890</v>
      </c>
      <c r="DE547" s="1508" t="s">
        <v>1890</v>
      </c>
      <c r="DF547" s="1508" t="s">
        <v>1890</v>
      </c>
      <c r="DG547" s="1508" t="s">
        <v>1890</v>
      </c>
      <c r="DH547" s="1508" t="s">
        <v>1890</v>
      </c>
      <c r="DI547" s="1508" t="s">
        <v>1890</v>
      </c>
      <c r="DJ547" s="1508" t="s">
        <v>1890</v>
      </c>
      <c r="DK547" s="1508" t="s">
        <v>1890</v>
      </c>
      <c r="DL547" s="1508" t="s">
        <v>1890</v>
      </c>
      <c r="DM547" s="1508" t="s">
        <v>1890</v>
      </c>
      <c r="DN547" s="1508" t="s">
        <v>1890</v>
      </c>
      <c r="DO547" s="1508" t="s">
        <v>1890</v>
      </c>
      <c r="DP547" s="1508" t="s">
        <v>1890</v>
      </c>
      <c r="DQ547" s="1508" t="s">
        <v>1890</v>
      </c>
      <c r="DR547" s="1508" t="s">
        <v>1890</v>
      </c>
      <c r="DS547" s="1508" t="s">
        <v>1890</v>
      </c>
      <c r="DT547" s="1233" t="s">
        <v>1890</v>
      </c>
      <c r="DU547" s="1233" t="s">
        <v>1890</v>
      </c>
      <c r="DV547" s="1233" t="s">
        <v>1890</v>
      </c>
      <c r="DW547" s="1233" t="s">
        <v>1890</v>
      </c>
      <c r="DX547" s="1233" t="s">
        <v>1890</v>
      </c>
      <c r="DY547" s="1233" t="s">
        <v>1890</v>
      </c>
    </row>
    <row r="548" spans="2:129" x14ac:dyDescent="0.25">
      <c r="B548" s="1668"/>
      <c r="C548" s="1505" t="s">
        <v>2007</v>
      </c>
      <c r="D548" s="1439" t="s">
        <v>1736</v>
      </c>
      <c r="E548" s="1267" t="s">
        <v>812</v>
      </c>
      <c r="F548" s="1438" t="s">
        <v>1890</v>
      </c>
      <c r="G548" s="1438" t="s">
        <v>1890</v>
      </c>
      <c r="H548" s="1439" t="s">
        <v>84</v>
      </c>
      <c r="I548" s="1476" t="s">
        <v>1890</v>
      </c>
      <c r="J548" s="1477" t="s">
        <v>1890</v>
      </c>
      <c r="K548" s="1477" t="s">
        <v>1890</v>
      </c>
      <c r="L548" s="1477" t="s">
        <v>1890</v>
      </c>
      <c r="M548" s="1477" t="s">
        <v>1890</v>
      </c>
      <c r="N548" s="1509" t="s">
        <v>1890</v>
      </c>
      <c r="O548" s="1509" t="s">
        <v>1890</v>
      </c>
      <c r="P548" s="1509" t="s">
        <v>1890</v>
      </c>
      <c r="Q548" s="1509" t="s">
        <v>1890</v>
      </c>
      <c r="R548" s="1509" t="s">
        <v>1890</v>
      </c>
      <c r="S548" s="1509" t="s">
        <v>1890</v>
      </c>
      <c r="T548" s="1509" t="s">
        <v>1890</v>
      </c>
      <c r="U548" s="1509" t="s">
        <v>1890</v>
      </c>
      <c r="V548" s="1509" t="s">
        <v>1890</v>
      </c>
      <c r="W548" s="1509" t="s">
        <v>1890</v>
      </c>
      <c r="X548" s="1509" t="s">
        <v>1890</v>
      </c>
      <c r="Y548" s="1509" t="s">
        <v>1890</v>
      </c>
      <c r="Z548" s="1509" t="s">
        <v>1890</v>
      </c>
      <c r="AA548" s="1509" t="s">
        <v>1890</v>
      </c>
      <c r="AB548" s="1509" t="s">
        <v>1890</v>
      </c>
      <c r="AC548" s="1509" t="s">
        <v>1890</v>
      </c>
      <c r="AD548" s="1509" t="s">
        <v>1890</v>
      </c>
      <c r="AE548" s="1509" t="s">
        <v>1890</v>
      </c>
      <c r="AF548" s="1509" t="s">
        <v>1890</v>
      </c>
      <c r="AG548" s="1509" t="s">
        <v>1890</v>
      </c>
      <c r="AH548" s="1509" t="s">
        <v>1890</v>
      </c>
      <c r="AI548" s="1509" t="s">
        <v>1890</v>
      </c>
      <c r="AJ548" s="1509" t="s">
        <v>1890</v>
      </c>
      <c r="AK548" s="1509" t="s">
        <v>1890</v>
      </c>
      <c r="AL548" s="1509" t="s">
        <v>1890</v>
      </c>
      <c r="AM548" s="1509" t="s">
        <v>1890</v>
      </c>
      <c r="AN548" s="1509" t="s">
        <v>1890</v>
      </c>
      <c r="AO548" s="1509" t="s">
        <v>1890</v>
      </c>
      <c r="AP548" s="1509" t="s">
        <v>1890</v>
      </c>
      <c r="AQ548" s="1509" t="s">
        <v>1890</v>
      </c>
      <c r="AR548" s="1509" t="s">
        <v>1890</v>
      </c>
      <c r="AS548" s="1509" t="s">
        <v>1890</v>
      </c>
      <c r="AT548" s="1509" t="s">
        <v>1890</v>
      </c>
      <c r="AU548" s="1509" t="s">
        <v>1890</v>
      </c>
      <c r="AV548" s="1509" t="s">
        <v>1890</v>
      </c>
      <c r="AW548" s="1509" t="s">
        <v>1890</v>
      </c>
      <c r="AX548" s="1509" t="s">
        <v>1890</v>
      </c>
      <c r="AY548" s="1509" t="s">
        <v>1890</v>
      </c>
      <c r="AZ548" s="1509" t="s">
        <v>1890</v>
      </c>
      <c r="BA548" s="1509" t="s">
        <v>1890</v>
      </c>
      <c r="BB548" s="1509" t="s">
        <v>1890</v>
      </c>
      <c r="BC548" s="1509" t="s">
        <v>1890</v>
      </c>
      <c r="BD548" s="1509" t="s">
        <v>1890</v>
      </c>
      <c r="BE548" s="1509" t="s">
        <v>1890</v>
      </c>
      <c r="BF548" s="1509" t="s">
        <v>1890</v>
      </c>
      <c r="BG548" s="1509" t="s">
        <v>1890</v>
      </c>
      <c r="BH548" s="1509" t="s">
        <v>1890</v>
      </c>
      <c r="BI548" s="1509" t="s">
        <v>1890</v>
      </c>
      <c r="BJ548" s="1509" t="s">
        <v>1890</v>
      </c>
      <c r="BK548" s="1509" t="s">
        <v>1890</v>
      </c>
      <c r="BL548" s="1509" t="s">
        <v>1890</v>
      </c>
      <c r="BM548" s="1509" t="s">
        <v>1890</v>
      </c>
      <c r="BN548" s="1509" t="s">
        <v>1890</v>
      </c>
      <c r="BO548" s="1509" t="s">
        <v>1890</v>
      </c>
      <c r="BP548" s="1509" t="s">
        <v>1890</v>
      </c>
      <c r="BQ548" s="1509" t="s">
        <v>1890</v>
      </c>
      <c r="BR548" s="1509" t="s">
        <v>1890</v>
      </c>
      <c r="BS548" s="1509" t="s">
        <v>1890</v>
      </c>
      <c r="BT548" s="1509" t="s">
        <v>1890</v>
      </c>
      <c r="BU548" s="1509" t="s">
        <v>1890</v>
      </c>
      <c r="BV548" s="1509" t="s">
        <v>1890</v>
      </c>
      <c r="BW548" s="1509" t="s">
        <v>1890</v>
      </c>
      <c r="BX548" s="1509" t="s">
        <v>1890</v>
      </c>
      <c r="BY548" s="1509" t="s">
        <v>1890</v>
      </c>
      <c r="BZ548" s="1509" t="s">
        <v>1890</v>
      </c>
      <c r="CA548" s="1509" t="s">
        <v>1890</v>
      </c>
      <c r="CB548" s="1509" t="s">
        <v>1890</v>
      </c>
      <c r="CC548" s="1509" t="s">
        <v>1890</v>
      </c>
      <c r="CD548" s="1509" t="s">
        <v>1890</v>
      </c>
      <c r="CE548" s="1509" t="s">
        <v>1890</v>
      </c>
      <c r="CF548" s="1509" t="s">
        <v>1890</v>
      </c>
      <c r="CG548" s="1509" t="s">
        <v>1890</v>
      </c>
      <c r="CH548" s="1509" t="s">
        <v>1890</v>
      </c>
      <c r="CI548" s="1509" t="s">
        <v>1890</v>
      </c>
      <c r="CJ548" s="1509" t="s">
        <v>1890</v>
      </c>
      <c r="CK548" s="1509" t="s">
        <v>1890</v>
      </c>
      <c r="CL548" s="1509" t="s">
        <v>1890</v>
      </c>
      <c r="CM548" s="1509" t="s">
        <v>1890</v>
      </c>
      <c r="CN548" s="1509" t="s">
        <v>1890</v>
      </c>
      <c r="CO548" s="1509" t="s">
        <v>1890</v>
      </c>
      <c r="CP548" s="1510" t="s">
        <v>1890</v>
      </c>
      <c r="CQ548" s="1508" t="s">
        <v>1890</v>
      </c>
      <c r="CR548" s="1508" t="s">
        <v>1890</v>
      </c>
      <c r="CS548" s="1508" t="s">
        <v>1890</v>
      </c>
      <c r="CT548" s="1508" t="s">
        <v>1890</v>
      </c>
      <c r="CU548" s="1508" t="s">
        <v>1890</v>
      </c>
      <c r="CV548" s="1508" t="s">
        <v>1890</v>
      </c>
      <c r="CW548" s="1508" t="s">
        <v>1890</v>
      </c>
      <c r="CX548" s="1508" t="s">
        <v>1890</v>
      </c>
      <c r="CY548" s="1508" t="s">
        <v>1890</v>
      </c>
      <c r="CZ548" s="1508" t="s">
        <v>1890</v>
      </c>
      <c r="DA548" s="1508" t="s">
        <v>1890</v>
      </c>
      <c r="DB548" s="1508" t="s">
        <v>1890</v>
      </c>
      <c r="DC548" s="1508" t="s">
        <v>1890</v>
      </c>
      <c r="DD548" s="1508" t="s">
        <v>1890</v>
      </c>
      <c r="DE548" s="1508" t="s">
        <v>1890</v>
      </c>
      <c r="DF548" s="1508" t="s">
        <v>1890</v>
      </c>
      <c r="DG548" s="1508" t="s">
        <v>1890</v>
      </c>
      <c r="DH548" s="1508" t="s">
        <v>1890</v>
      </c>
      <c r="DI548" s="1508" t="s">
        <v>1890</v>
      </c>
      <c r="DJ548" s="1508" t="s">
        <v>1890</v>
      </c>
      <c r="DK548" s="1508" t="s">
        <v>1890</v>
      </c>
      <c r="DL548" s="1508" t="s">
        <v>1890</v>
      </c>
      <c r="DM548" s="1508" t="s">
        <v>1890</v>
      </c>
      <c r="DN548" s="1508" t="s">
        <v>1890</v>
      </c>
      <c r="DO548" s="1508" t="s">
        <v>1890</v>
      </c>
      <c r="DP548" s="1508" t="s">
        <v>1890</v>
      </c>
      <c r="DQ548" s="1508" t="s">
        <v>1890</v>
      </c>
      <c r="DR548" s="1508" t="s">
        <v>1890</v>
      </c>
      <c r="DS548" s="1508" t="s">
        <v>1890</v>
      </c>
      <c r="DT548" s="1233" t="s">
        <v>1890</v>
      </c>
      <c r="DU548" s="1233" t="s">
        <v>1890</v>
      </c>
      <c r="DV548" s="1233" t="s">
        <v>1890</v>
      </c>
      <c r="DW548" s="1233" t="s">
        <v>1890</v>
      </c>
      <c r="DX548" s="1233" t="s">
        <v>1890</v>
      </c>
      <c r="DY548" s="1233" t="s">
        <v>1890</v>
      </c>
    </row>
    <row r="549" spans="2:129" x14ac:dyDescent="0.25">
      <c r="B549" s="1668"/>
      <c r="C549" s="1505" t="s">
        <v>2007</v>
      </c>
      <c r="D549" s="1439" t="s">
        <v>1736</v>
      </c>
      <c r="E549" s="1267" t="s">
        <v>813</v>
      </c>
      <c r="F549" s="1438" t="s">
        <v>1890</v>
      </c>
      <c r="G549" s="1438" t="s">
        <v>1890</v>
      </c>
      <c r="H549" s="1439" t="s">
        <v>84</v>
      </c>
      <c r="I549" s="1476" t="s">
        <v>1890</v>
      </c>
      <c r="J549" s="1477">
        <v>2.603181851160848E-2</v>
      </c>
      <c r="K549" s="1477">
        <v>5.2063637023216959E-2</v>
      </c>
      <c r="L549" s="1477">
        <v>5.2063637023216959E-2</v>
      </c>
      <c r="M549" s="1477">
        <v>5.2063637023216959E-2</v>
      </c>
      <c r="N549" s="1509">
        <v>5.2063637023216959E-2</v>
      </c>
      <c r="O549" s="1509">
        <v>5.2063637023216959E-2</v>
      </c>
      <c r="P549" s="1509">
        <v>5.2063637023216959E-2</v>
      </c>
      <c r="Q549" s="1509">
        <v>5.2063637023216959E-2</v>
      </c>
      <c r="R549" s="1509">
        <v>5.2063637023216959E-2</v>
      </c>
      <c r="S549" s="1509">
        <v>5.2063637023216959E-2</v>
      </c>
      <c r="T549" s="1509">
        <v>5.2063637023216959E-2</v>
      </c>
      <c r="U549" s="1509">
        <v>5.2063637023216959E-2</v>
      </c>
      <c r="V549" s="1509">
        <v>5.2063637023216959E-2</v>
      </c>
      <c r="W549" s="1509">
        <v>5.2063637023216959E-2</v>
      </c>
      <c r="X549" s="1509">
        <v>5.2063637023216959E-2</v>
      </c>
      <c r="Y549" s="1509">
        <v>5.2063637023216959E-2</v>
      </c>
      <c r="Z549" s="1509">
        <v>5.2063637023216959E-2</v>
      </c>
      <c r="AA549" s="1509">
        <v>5.2063637023216959E-2</v>
      </c>
      <c r="AB549" s="1509">
        <v>5.2063637023216959E-2</v>
      </c>
      <c r="AC549" s="1509">
        <v>5.2063637023216959E-2</v>
      </c>
      <c r="AD549" s="1509">
        <v>5.2063637023216959E-2</v>
      </c>
      <c r="AE549" s="1509">
        <v>5.2063637023216959E-2</v>
      </c>
      <c r="AF549" s="1509">
        <v>5.2063637023216959E-2</v>
      </c>
      <c r="AG549" s="1509">
        <v>5.2063637023216959E-2</v>
      </c>
      <c r="AH549" s="1509">
        <v>5.2063637023216959E-2</v>
      </c>
      <c r="AI549" s="1509">
        <v>5.2063637023216959E-2</v>
      </c>
      <c r="AJ549" s="1509">
        <v>5.2063637023216959E-2</v>
      </c>
      <c r="AK549" s="1509">
        <v>5.2063637023216959E-2</v>
      </c>
      <c r="AL549" s="1509">
        <v>5.2063637023216959E-2</v>
      </c>
      <c r="AM549" s="1509">
        <v>5.2063637023216959E-2</v>
      </c>
      <c r="AN549" s="1509">
        <v>5.2063637023216959E-2</v>
      </c>
      <c r="AO549" s="1509">
        <v>5.2063637023216959E-2</v>
      </c>
      <c r="AP549" s="1509">
        <v>5.2063637023216959E-2</v>
      </c>
      <c r="AQ549" s="1509">
        <v>5.2063637023216959E-2</v>
      </c>
      <c r="AR549" s="1509">
        <v>5.2063637023216959E-2</v>
      </c>
      <c r="AS549" s="1509">
        <v>5.2063637023216959E-2</v>
      </c>
      <c r="AT549" s="1509">
        <v>5.2063637023216959E-2</v>
      </c>
      <c r="AU549" s="1509">
        <v>5.2063637023216959E-2</v>
      </c>
      <c r="AV549" s="1509">
        <v>5.2063637023216959E-2</v>
      </c>
      <c r="AW549" s="1509">
        <v>5.2063637023216959E-2</v>
      </c>
      <c r="AX549" s="1509">
        <v>5.2063637023216959E-2</v>
      </c>
      <c r="AY549" s="1509">
        <v>5.2063637023216959E-2</v>
      </c>
      <c r="AZ549" s="1509">
        <v>5.2063637023216959E-2</v>
      </c>
      <c r="BA549" s="1509">
        <v>5.2063637023216959E-2</v>
      </c>
      <c r="BB549" s="1509">
        <v>5.2063637023216959E-2</v>
      </c>
      <c r="BC549" s="1509">
        <v>5.2063637023216959E-2</v>
      </c>
      <c r="BD549" s="1509">
        <v>5.2063637023216959E-2</v>
      </c>
      <c r="BE549" s="1509">
        <v>5.2063637023216959E-2</v>
      </c>
      <c r="BF549" s="1509">
        <v>5.2063637023216959E-2</v>
      </c>
      <c r="BG549" s="1509">
        <v>5.2063637023216959E-2</v>
      </c>
      <c r="BH549" s="1509">
        <v>5.2063637023216959E-2</v>
      </c>
      <c r="BI549" s="1509">
        <v>5.2063637023216959E-2</v>
      </c>
      <c r="BJ549" s="1509">
        <v>5.2063637023216959E-2</v>
      </c>
      <c r="BK549" s="1509">
        <v>5.2063637023216959E-2</v>
      </c>
      <c r="BL549" s="1509">
        <v>5.2063637023216959E-2</v>
      </c>
      <c r="BM549" s="1509">
        <v>5.2063637023216959E-2</v>
      </c>
      <c r="BN549" s="1509">
        <v>5.2063637023216959E-2</v>
      </c>
      <c r="BO549" s="1509">
        <v>5.2063637023216959E-2</v>
      </c>
      <c r="BP549" s="1509">
        <v>5.2063637023216959E-2</v>
      </c>
      <c r="BQ549" s="1509">
        <v>5.2063637023216959E-2</v>
      </c>
      <c r="BR549" s="1509">
        <v>5.2063637023216959E-2</v>
      </c>
      <c r="BS549" s="1509">
        <v>5.2063637023216959E-2</v>
      </c>
      <c r="BT549" s="1509">
        <v>5.2063637023216959E-2</v>
      </c>
      <c r="BU549" s="1509">
        <v>5.2063637023216959E-2</v>
      </c>
      <c r="BV549" s="1509">
        <v>5.2063637023216959E-2</v>
      </c>
      <c r="BW549" s="1509">
        <v>5.2063637023216959E-2</v>
      </c>
      <c r="BX549" s="1509">
        <v>5.2063637023216959E-2</v>
      </c>
      <c r="BY549" s="1509">
        <v>5.2063637023216959E-2</v>
      </c>
      <c r="BZ549" s="1509">
        <v>5.2063637023216959E-2</v>
      </c>
      <c r="CA549" s="1509">
        <v>5.2063637023216959E-2</v>
      </c>
      <c r="CB549" s="1509">
        <v>5.2063637023216959E-2</v>
      </c>
      <c r="CC549" s="1509">
        <v>5.2063637023216959E-2</v>
      </c>
      <c r="CD549" s="1509">
        <v>5.2063637023216959E-2</v>
      </c>
      <c r="CE549" s="1509">
        <v>5.2063637023216959E-2</v>
      </c>
      <c r="CF549" s="1509">
        <v>5.2063637023216959E-2</v>
      </c>
      <c r="CG549" s="1509">
        <v>5.2063637023216959E-2</v>
      </c>
      <c r="CH549" s="1509">
        <v>5.2063637023216959E-2</v>
      </c>
      <c r="CI549" s="1509">
        <v>5.2063637023216959E-2</v>
      </c>
      <c r="CJ549" s="1509">
        <v>5.2063637023216959E-2</v>
      </c>
      <c r="CK549" s="1509">
        <v>5.2063637023216959E-2</v>
      </c>
      <c r="CL549" s="1509" t="s">
        <v>1890</v>
      </c>
      <c r="CM549" s="1509" t="s">
        <v>1890</v>
      </c>
      <c r="CN549" s="1509" t="s">
        <v>1890</v>
      </c>
      <c r="CO549" s="1509" t="s">
        <v>1890</v>
      </c>
      <c r="CP549" s="1510" t="s">
        <v>1890</v>
      </c>
      <c r="CQ549" s="1508" t="s">
        <v>1890</v>
      </c>
      <c r="CR549" s="1508" t="s">
        <v>1890</v>
      </c>
      <c r="CS549" s="1508" t="s">
        <v>1890</v>
      </c>
      <c r="CT549" s="1508" t="s">
        <v>1890</v>
      </c>
      <c r="CU549" s="1508" t="s">
        <v>1890</v>
      </c>
      <c r="CV549" s="1508" t="s">
        <v>1890</v>
      </c>
      <c r="CW549" s="1508" t="s">
        <v>1890</v>
      </c>
      <c r="CX549" s="1508" t="s">
        <v>1890</v>
      </c>
      <c r="CY549" s="1508" t="s">
        <v>1890</v>
      </c>
      <c r="CZ549" s="1508" t="s">
        <v>1890</v>
      </c>
      <c r="DA549" s="1508" t="s">
        <v>1890</v>
      </c>
      <c r="DB549" s="1508" t="s">
        <v>1890</v>
      </c>
      <c r="DC549" s="1508" t="s">
        <v>1890</v>
      </c>
      <c r="DD549" s="1508" t="s">
        <v>1890</v>
      </c>
      <c r="DE549" s="1508" t="s">
        <v>1890</v>
      </c>
      <c r="DF549" s="1508" t="s">
        <v>1890</v>
      </c>
      <c r="DG549" s="1508" t="s">
        <v>1890</v>
      </c>
      <c r="DH549" s="1508" t="s">
        <v>1890</v>
      </c>
      <c r="DI549" s="1508" t="s">
        <v>1890</v>
      </c>
      <c r="DJ549" s="1508" t="s">
        <v>1890</v>
      </c>
      <c r="DK549" s="1508" t="s">
        <v>1890</v>
      </c>
      <c r="DL549" s="1508" t="s">
        <v>1890</v>
      </c>
      <c r="DM549" s="1508" t="s">
        <v>1890</v>
      </c>
      <c r="DN549" s="1508" t="s">
        <v>1890</v>
      </c>
      <c r="DO549" s="1508" t="s">
        <v>1890</v>
      </c>
      <c r="DP549" s="1508" t="s">
        <v>1890</v>
      </c>
      <c r="DQ549" s="1508" t="s">
        <v>1890</v>
      </c>
      <c r="DR549" s="1508" t="s">
        <v>1890</v>
      </c>
      <c r="DS549" s="1508" t="s">
        <v>1890</v>
      </c>
      <c r="DT549" s="1233" t="s">
        <v>1890</v>
      </c>
      <c r="DU549" s="1233" t="s">
        <v>1890</v>
      </c>
      <c r="DV549" s="1233" t="s">
        <v>1890</v>
      </c>
      <c r="DW549" s="1233" t="s">
        <v>1890</v>
      </c>
      <c r="DX549" s="1233" t="s">
        <v>1890</v>
      </c>
      <c r="DY549" s="1233" t="s">
        <v>1890</v>
      </c>
    </row>
    <row r="550" spans="2:129" x14ac:dyDescent="0.25">
      <c r="B550" s="1668"/>
      <c r="C550" s="1505" t="s">
        <v>2007</v>
      </c>
      <c r="D550" s="1439" t="s">
        <v>1736</v>
      </c>
      <c r="E550" s="1267" t="s">
        <v>831</v>
      </c>
      <c r="F550" s="1438" t="s">
        <v>1890</v>
      </c>
      <c r="G550" s="1438" t="s">
        <v>1890</v>
      </c>
      <c r="H550" s="1439" t="s">
        <v>84</v>
      </c>
      <c r="I550" s="1476" t="s">
        <v>1890</v>
      </c>
      <c r="J550" s="1477">
        <v>3.5000000000000003E-2</v>
      </c>
      <c r="K550" s="1477">
        <v>3.5000000000000003E-2</v>
      </c>
      <c r="L550" s="1477">
        <v>3.5000000000000003E-2</v>
      </c>
      <c r="M550" s="1477">
        <v>3.5000000000000003E-2</v>
      </c>
      <c r="N550" s="1509">
        <v>3.5000000000000003E-2</v>
      </c>
      <c r="O550" s="1509">
        <v>3.5000000000000003E-2</v>
      </c>
      <c r="P550" s="1509">
        <v>3.5000000000000003E-2</v>
      </c>
      <c r="Q550" s="1509">
        <v>3.5000000000000003E-2</v>
      </c>
      <c r="R550" s="1509">
        <v>3.5000000000000003E-2</v>
      </c>
      <c r="S550" s="1509">
        <v>3.5000000000000003E-2</v>
      </c>
      <c r="T550" s="1509">
        <v>3.5000000000000003E-2</v>
      </c>
      <c r="U550" s="1509">
        <v>3.5000000000000003E-2</v>
      </c>
      <c r="V550" s="1509">
        <v>3.5000000000000003E-2</v>
      </c>
      <c r="W550" s="1509">
        <v>3.5000000000000003E-2</v>
      </c>
      <c r="X550" s="1509">
        <v>3.5000000000000003E-2</v>
      </c>
      <c r="Y550" s="1509">
        <v>3.5000000000000003E-2</v>
      </c>
      <c r="Z550" s="1509">
        <v>3.5000000000000003E-2</v>
      </c>
      <c r="AA550" s="1509">
        <v>3.5000000000000003E-2</v>
      </c>
      <c r="AB550" s="1509">
        <v>3.5000000000000003E-2</v>
      </c>
      <c r="AC550" s="1509">
        <v>3.5000000000000003E-2</v>
      </c>
      <c r="AD550" s="1509">
        <v>3.5000000000000003E-2</v>
      </c>
      <c r="AE550" s="1509">
        <v>3.5000000000000003E-2</v>
      </c>
      <c r="AF550" s="1509">
        <v>3.5000000000000003E-2</v>
      </c>
      <c r="AG550" s="1509">
        <v>3.5000000000000003E-2</v>
      </c>
      <c r="AH550" s="1509">
        <v>3.5000000000000003E-2</v>
      </c>
      <c r="AI550" s="1509">
        <v>3.5000000000000003E-2</v>
      </c>
      <c r="AJ550" s="1509">
        <v>3.5000000000000003E-2</v>
      </c>
      <c r="AK550" s="1509">
        <v>3.5000000000000003E-2</v>
      </c>
      <c r="AL550" s="1509">
        <v>3.5000000000000003E-2</v>
      </c>
      <c r="AM550" s="1509">
        <v>3.5000000000000003E-2</v>
      </c>
      <c r="AN550" s="1509">
        <v>0.03</v>
      </c>
      <c r="AO550" s="1509">
        <v>0.03</v>
      </c>
      <c r="AP550" s="1509">
        <v>0.03</v>
      </c>
      <c r="AQ550" s="1509">
        <v>0.03</v>
      </c>
      <c r="AR550" s="1509">
        <v>0.03</v>
      </c>
      <c r="AS550" s="1509">
        <v>0.03</v>
      </c>
      <c r="AT550" s="1509">
        <v>0.03</v>
      </c>
      <c r="AU550" s="1509">
        <v>0.03</v>
      </c>
      <c r="AV550" s="1509">
        <v>0.03</v>
      </c>
      <c r="AW550" s="1509">
        <v>0.03</v>
      </c>
      <c r="AX550" s="1509">
        <v>0.03</v>
      </c>
      <c r="AY550" s="1509">
        <v>0.03</v>
      </c>
      <c r="AZ550" s="1509">
        <v>0.03</v>
      </c>
      <c r="BA550" s="1509">
        <v>0.03</v>
      </c>
      <c r="BB550" s="1509">
        <v>0.03</v>
      </c>
      <c r="BC550" s="1509">
        <v>0.03</v>
      </c>
      <c r="BD550" s="1509">
        <v>0.03</v>
      </c>
      <c r="BE550" s="1509">
        <v>0.03</v>
      </c>
      <c r="BF550" s="1509">
        <v>0.03</v>
      </c>
      <c r="BG550" s="1509">
        <v>0.03</v>
      </c>
      <c r="BH550" s="1509">
        <v>0.03</v>
      </c>
      <c r="BI550" s="1509">
        <v>0.03</v>
      </c>
      <c r="BJ550" s="1509">
        <v>0.03</v>
      </c>
      <c r="BK550" s="1509">
        <v>0.03</v>
      </c>
      <c r="BL550" s="1509">
        <v>0.03</v>
      </c>
      <c r="BM550" s="1509">
        <v>0.03</v>
      </c>
      <c r="BN550" s="1509">
        <v>0.03</v>
      </c>
      <c r="BO550" s="1509">
        <v>0.03</v>
      </c>
      <c r="BP550" s="1509">
        <v>0.03</v>
      </c>
      <c r="BQ550" s="1509">
        <v>0.03</v>
      </c>
      <c r="BR550" s="1509">
        <v>0.03</v>
      </c>
      <c r="BS550" s="1509">
        <v>0.03</v>
      </c>
      <c r="BT550" s="1509">
        <v>0.03</v>
      </c>
      <c r="BU550" s="1509">
        <v>0.03</v>
      </c>
      <c r="BV550" s="1509">
        <v>0.03</v>
      </c>
      <c r="BW550" s="1509">
        <v>0.03</v>
      </c>
      <c r="BX550" s="1509">
        <v>0.03</v>
      </c>
      <c r="BY550" s="1509">
        <v>0.03</v>
      </c>
      <c r="BZ550" s="1509">
        <v>0.03</v>
      </c>
      <c r="CA550" s="1509">
        <v>0.03</v>
      </c>
      <c r="CB550" s="1509">
        <v>0.03</v>
      </c>
      <c r="CC550" s="1509">
        <v>0.03</v>
      </c>
      <c r="CD550" s="1509">
        <v>0.03</v>
      </c>
      <c r="CE550" s="1509">
        <v>0.03</v>
      </c>
      <c r="CF550" s="1509">
        <v>0.03</v>
      </c>
      <c r="CG550" s="1509">
        <v>2.5000000000000001E-2</v>
      </c>
      <c r="CH550" s="1509">
        <v>2.5000000000000001E-2</v>
      </c>
      <c r="CI550" s="1509">
        <v>2.5000000000000001E-2</v>
      </c>
      <c r="CJ550" s="1509">
        <v>2.5000000000000001E-2</v>
      </c>
      <c r="CK550" s="1509">
        <v>2.5000000000000001E-2</v>
      </c>
      <c r="CL550" s="1509" t="s">
        <v>1890</v>
      </c>
      <c r="CM550" s="1509" t="s">
        <v>1890</v>
      </c>
      <c r="CN550" s="1509" t="s">
        <v>1890</v>
      </c>
      <c r="CO550" s="1509" t="s">
        <v>1890</v>
      </c>
      <c r="CP550" s="1510" t="s">
        <v>1890</v>
      </c>
      <c r="CQ550" s="1508" t="s">
        <v>1890</v>
      </c>
      <c r="CR550" s="1508" t="s">
        <v>1890</v>
      </c>
      <c r="CS550" s="1508" t="s">
        <v>1890</v>
      </c>
      <c r="CT550" s="1508" t="s">
        <v>1890</v>
      </c>
      <c r="CU550" s="1508" t="s">
        <v>1890</v>
      </c>
      <c r="CV550" s="1508" t="s">
        <v>1890</v>
      </c>
      <c r="CW550" s="1508" t="s">
        <v>1890</v>
      </c>
      <c r="CX550" s="1508" t="s">
        <v>1890</v>
      </c>
      <c r="CY550" s="1508" t="s">
        <v>1890</v>
      </c>
      <c r="CZ550" s="1508" t="s">
        <v>1890</v>
      </c>
      <c r="DA550" s="1508" t="s">
        <v>1890</v>
      </c>
      <c r="DB550" s="1508" t="s">
        <v>1890</v>
      </c>
      <c r="DC550" s="1508" t="s">
        <v>1890</v>
      </c>
      <c r="DD550" s="1508" t="s">
        <v>1890</v>
      </c>
      <c r="DE550" s="1508" t="s">
        <v>1890</v>
      </c>
      <c r="DF550" s="1508" t="s">
        <v>1890</v>
      </c>
      <c r="DG550" s="1508" t="s">
        <v>1890</v>
      </c>
      <c r="DH550" s="1508" t="s">
        <v>1890</v>
      </c>
      <c r="DI550" s="1508" t="s">
        <v>1890</v>
      </c>
      <c r="DJ550" s="1508" t="s">
        <v>1890</v>
      </c>
      <c r="DK550" s="1508" t="s">
        <v>1890</v>
      </c>
      <c r="DL550" s="1508" t="s">
        <v>1890</v>
      </c>
      <c r="DM550" s="1508" t="s">
        <v>1890</v>
      </c>
      <c r="DN550" s="1508" t="s">
        <v>1890</v>
      </c>
      <c r="DO550" s="1508" t="s">
        <v>1890</v>
      </c>
      <c r="DP550" s="1508" t="s">
        <v>1890</v>
      </c>
      <c r="DQ550" s="1508" t="s">
        <v>1890</v>
      </c>
      <c r="DR550" s="1508" t="s">
        <v>1890</v>
      </c>
      <c r="DS550" s="1508" t="s">
        <v>1890</v>
      </c>
      <c r="DT550" s="1233" t="s">
        <v>1890</v>
      </c>
      <c r="DU550" s="1233" t="s">
        <v>1890</v>
      </c>
      <c r="DV550" s="1233" t="s">
        <v>1890</v>
      </c>
      <c r="DW550" s="1233" t="s">
        <v>1890</v>
      </c>
      <c r="DX550" s="1233" t="s">
        <v>1890</v>
      </c>
      <c r="DY550" s="1233" t="s">
        <v>1890</v>
      </c>
    </row>
    <row r="551" spans="2:129" x14ac:dyDescent="0.25">
      <c r="B551" s="1668"/>
      <c r="C551" s="1505" t="s">
        <v>2007</v>
      </c>
      <c r="D551" s="1439" t="s">
        <v>1736</v>
      </c>
      <c r="E551" s="1267" t="s">
        <v>814</v>
      </c>
      <c r="F551" s="1438" t="s">
        <v>1890</v>
      </c>
      <c r="G551" s="1438" t="s">
        <v>1890</v>
      </c>
      <c r="H551" s="1439" t="s">
        <v>84</v>
      </c>
      <c r="I551" s="1476" t="s">
        <v>1890</v>
      </c>
      <c r="J551" s="1477">
        <v>0.96618357487922713</v>
      </c>
      <c r="K551" s="1477">
        <v>0.93351070036640305</v>
      </c>
      <c r="L551" s="1477">
        <v>0.90194270566802237</v>
      </c>
      <c r="M551" s="1477">
        <v>0.87144222769857238</v>
      </c>
      <c r="N551" s="1509">
        <v>0.84197316685852408</v>
      </c>
      <c r="O551" s="1509">
        <v>0.81350064430775282</v>
      </c>
      <c r="P551" s="1509">
        <v>0.78599096068381924</v>
      </c>
      <c r="Q551" s="1509">
        <v>0.75941155621625056</v>
      </c>
      <c r="R551" s="1509">
        <v>0.73373097218961414</v>
      </c>
      <c r="S551" s="1509">
        <v>0.70891881370977217</v>
      </c>
      <c r="T551" s="1509">
        <v>0.68494571372924851</v>
      </c>
      <c r="U551" s="1509">
        <v>0.66178329828912907</v>
      </c>
      <c r="V551" s="1509">
        <v>0.63940415293635666</v>
      </c>
      <c r="W551" s="1509">
        <v>0.61778179027667313</v>
      </c>
      <c r="X551" s="1509">
        <v>0.59689061862480497</v>
      </c>
      <c r="Y551" s="1509">
        <v>0.57670591171478747</v>
      </c>
      <c r="Z551" s="1509">
        <v>0.55720377943457733</v>
      </c>
      <c r="AA551" s="1509">
        <v>0.53836113955031628</v>
      </c>
      <c r="AB551" s="1509">
        <v>0.520155690386779</v>
      </c>
      <c r="AC551" s="1509">
        <v>0.50256588443167061</v>
      </c>
      <c r="AD551" s="1509">
        <v>0.48557090283253201</v>
      </c>
      <c r="AE551" s="1509">
        <v>0.46915063075606961</v>
      </c>
      <c r="AF551" s="1509">
        <v>0.45328563358074364</v>
      </c>
      <c r="AG551" s="1509">
        <v>0.43795713389443836</v>
      </c>
      <c r="AH551" s="1509">
        <v>0.42314698926998878</v>
      </c>
      <c r="AI551" s="1509">
        <v>0.40883767079225974</v>
      </c>
      <c r="AJ551" s="1509">
        <v>0.39501224231136212</v>
      </c>
      <c r="AK551" s="1509">
        <v>0.38165434039745133</v>
      </c>
      <c r="AL551" s="1509">
        <v>0.36874815497338298</v>
      </c>
      <c r="AM551" s="1509">
        <v>0.35627841060230242</v>
      </c>
      <c r="AN551" s="1509">
        <v>0.3459013695167984</v>
      </c>
      <c r="AO551" s="1509">
        <v>0.33582657234640623</v>
      </c>
      <c r="AP551" s="1509">
        <v>0.32604521587029728</v>
      </c>
      <c r="AQ551" s="1509">
        <v>0.31654875327213333</v>
      </c>
      <c r="AR551" s="1509">
        <v>0.30732888667197411</v>
      </c>
      <c r="AS551" s="1509">
        <v>0.29837755987570302</v>
      </c>
      <c r="AT551" s="1509">
        <v>0.28968695133563405</v>
      </c>
      <c r="AU551" s="1509">
        <v>0.28124946731614947</v>
      </c>
      <c r="AV551" s="1509">
        <v>0.27305773525839755</v>
      </c>
      <c r="AW551" s="1509">
        <v>0.26510459733825009</v>
      </c>
      <c r="AX551" s="1509">
        <v>0.25738310421189325</v>
      </c>
      <c r="AY551" s="1509">
        <v>0.24988650894358566</v>
      </c>
      <c r="AZ551" s="1509">
        <v>0.24260826111027742</v>
      </c>
      <c r="BA551" s="1509">
        <v>0.23554200107793916</v>
      </c>
      <c r="BB551" s="1509">
        <v>0.22868155444460117</v>
      </c>
      <c r="BC551" s="1509">
        <v>0.22202092664524387</v>
      </c>
      <c r="BD551" s="1509">
        <v>0.215554297713829</v>
      </c>
      <c r="BE551" s="1509">
        <v>0.20927601719789227</v>
      </c>
      <c r="BF551" s="1509">
        <v>0.20318059922125464</v>
      </c>
      <c r="BG551" s="1509">
        <v>0.19726271769053846</v>
      </c>
      <c r="BH551" s="1509">
        <v>0.19151720164129948</v>
      </c>
      <c r="BI551" s="1509">
        <v>0.18593903071970824</v>
      </c>
      <c r="BJ551" s="1509">
        <v>0.18052333079583327</v>
      </c>
      <c r="BK551" s="1509">
        <v>0.17526536970469248</v>
      </c>
      <c r="BL551" s="1509">
        <v>0.17016055311135189</v>
      </c>
      <c r="BM551" s="1509">
        <v>0.16520442049645817</v>
      </c>
      <c r="BN551" s="1509">
        <v>0.16039264125869726</v>
      </c>
      <c r="BO551" s="1509">
        <v>0.15572101093077401</v>
      </c>
      <c r="BP551" s="1509">
        <v>0.15118544750560586</v>
      </c>
      <c r="BQ551" s="1509">
        <v>0.14678198786952024</v>
      </c>
      <c r="BR551" s="1509">
        <v>0.14250678433934003</v>
      </c>
      <c r="BS551" s="1509">
        <v>0.13835610130033013</v>
      </c>
      <c r="BT551" s="1509">
        <v>0.13432631194206807</v>
      </c>
      <c r="BU551" s="1509">
        <v>0.13041389508938647</v>
      </c>
      <c r="BV551" s="1509">
        <v>0.12661543212561796</v>
      </c>
      <c r="BW551" s="1509">
        <v>0.12292760400545433</v>
      </c>
      <c r="BX551" s="1509">
        <v>0.11934718835481004</v>
      </c>
      <c r="BY551" s="1509">
        <v>0.11587105665515537</v>
      </c>
      <c r="BZ551" s="1509">
        <v>0.11249617150985959</v>
      </c>
      <c r="CA551" s="1509">
        <v>0.10921958399015494</v>
      </c>
      <c r="CB551" s="1509">
        <v>0.10603843105840287</v>
      </c>
      <c r="CC551" s="1509">
        <v>0.10294993306641054</v>
      </c>
      <c r="CD551" s="1509">
        <v>9.9951391326612168E-2</v>
      </c>
      <c r="CE551" s="1509">
        <v>9.7040185753992411E-2</v>
      </c>
      <c r="CF551" s="1509">
        <v>9.4213772576691654E-2</v>
      </c>
      <c r="CG551" s="1509">
        <v>9.1915875684577236E-2</v>
      </c>
      <c r="CH551" s="1509">
        <v>8.9674025058124135E-2</v>
      </c>
      <c r="CI551" s="1509">
        <v>8.7486853715243049E-2</v>
      </c>
      <c r="CJ551" s="1509">
        <v>8.5353028014871282E-2</v>
      </c>
      <c r="CK551" s="1509">
        <v>8.3271246843776875E-2</v>
      </c>
      <c r="CL551" s="1509" t="s">
        <v>1890</v>
      </c>
      <c r="CM551" s="1509" t="s">
        <v>1890</v>
      </c>
      <c r="CN551" s="1509" t="s">
        <v>1890</v>
      </c>
      <c r="CO551" s="1509" t="s">
        <v>1890</v>
      </c>
      <c r="CP551" s="1510" t="s">
        <v>1890</v>
      </c>
      <c r="CQ551" s="1508" t="s">
        <v>1890</v>
      </c>
      <c r="CR551" s="1508" t="s">
        <v>1890</v>
      </c>
      <c r="CS551" s="1508" t="s">
        <v>1890</v>
      </c>
      <c r="CT551" s="1508" t="s">
        <v>1890</v>
      </c>
      <c r="CU551" s="1508" t="s">
        <v>1890</v>
      </c>
      <c r="CV551" s="1508" t="s">
        <v>1890</v>
      </c>
      <c r="CW551" s="1508" t="s">
        <v>1890</v>
      </c>
      <c r="CX551" s="1508" t="s">
        <v>1890</v>
      </c>
      <c r="CY551" s="1508" t="s">
        <v>1890</v>
      </c>
      <c r="CZ551" s="1508" t="s">
        <v>1890</v>
      </c>
      <c r="DA551" s="1508" t="s">
        <v>1890</v>
      </c>
      <c r="DB551" s="1508" t="s">
        <v>1890</v>
      </c>
      <c r="DC551" s="1508" t="s">
        <v>1890</v>
      </c>
      <c r="DD551" s="1508" t="s">
        <v>1890</v>
      </c>
      <c r="DE551" s="1508" t="s">
        <v>1890</v>
      </c>
      <c r="DF551" s="1508" t="s">
        <v>1890</v>
      </c>
      <c r="DG551" s="1508" t="s">
        <v>1890</v>
      </c>
      <c r="DH551" s="1508" t="s">
        <v>1890</v>
      </c>
      <c r="DI551" s="1508" t="s">
        <v>1890</v>
      </c>
      <c r="DJ551" s="1508" t="s">
        <v>1890</v>
      </c>
      <c r="DK551" s="1508" t="s">
        <v>1890</v>
      </c>
      <c r="DL551" s="1508" t="s">
        <v>1890</v>
      </c>
      <c r="DM551" s="1508" t="s">
        <v>1890</v>
      </c>
      <c r="DN551" s="1508" t="s">
        <v>1890</v>
      </c>
      <c r="DO551" s="1508" t="s">
        <v>1890</v>
      </c>
      <c r="DP551" s="1508" t="s">
        <v>1890</v>
      </c>
      <c r="DQ551" s="1508" t="s">
        <v>1890</v>
      </c>
      <c r="DR551" s="1508" t="s">
        <v>1890</v>
      </c>
      <c r="DS551" s="1508" t="s">
        <v>1890</v>
      </c>
      <c r="DT551" s="1233" t="s">
        <v>1890</v>
      </c>
      <c r="DU551" s="1233" t="s">
        <v>1890</v>
      </c>
      <c r="DV551" s="1233" t="s">
        <v>1890</v>
      </c>
      <c r="DW551" s="1233" t="s">
        <v>1890</v>
      </c>
      <c r="DX551" s="1233" t="s">
        <v>1890</v>
      </c>
      <c r="DY551" s="1233" t="s">
        <v>1890</v>
      </c>
    </row>
    <row r="552" spans="2:129" x14ac:dyDescent="0.25">
      <c r="B552" s="1668"/>
      <c r="C552" s="1505" t="s">
        <v>2007</v>
      </c>
      <c r="D552" s="1439" t="s">
        <v>1736</v>
      </c>
      <c r="E552" s="1267" t="s">
        <v>815</v>
      </c>
      <c r="F552" s="1438" t="s">
        <v>816</v>
      </c>
      <c r="G552" s="1438" t="s">
        <v>1890</v>
      </c>
      <c r="H552" s="1439" t="s">
        <v>817</v>
      </c>
      <c r="I552" s="1476" t="s">
        <v>1890</v>
      </c>
      <c r="J552" s="1477">
        <v>4.4643459514234075E-2</v>
      </c>
      <c r="K552" s="1477" t="s">
        <v>1890</v>
      </c>
      <c r="L552" s="1477" t="s">
        <v>1890</v>
      </c>
      <c r="M552" s="1477" t="s">
        <v>1890</v>
      </c>
      <c r="N552" s="1509" t="s">
        <v>1890</v>
      </c>
      <c r="O552" s="1509" t="s">
        <v>1890</v>
      </c>
      <c r="P552" s="1509" t="s">
        <v>1890</v>
      </c>
      <c r="Q552" s="1509" t="s">
        <v>1890</v>
      </c>
      <c r="R552" s="1509" t="s">
        <v>1890</v>
      </c>
      <c r="S552" s="1509" t="s">
        <v>1890</v>
      </c>
      <c r="T552" s="1509" t="s">
        <v>1890</v>
      </c>
      <c r="U552" s="1509" t="s">
        <v>1890</v>
      </c>
      <c r="V552" s="1509" t="s">
        <v>1890</v>
      </c>
      <c r="W552" s="1509" t="s">
        <v>1890</v>
      </c>
      <c r="X552" s="1509" t="s">
        <v>1890</v>
      </c>
      <c r="Y552" s="1509" t="s">
        <v>1890</v>
      </c>
      <c r="Z552" s="1509" t="s">
        <v>1890</v>
      </c>
      <c r="AA552" s="1509" t="s">
        <v>1890</v>
      </c>
      <c r="AB552" s="1509" t="s">
        <v>1890</v>
      </c>
      <c r="AC552" s="1509" t="s">
        <v>1890</v>
      </c>
      <c r="AD552" s="1509" t="s">
        <v>1890</v>
      </c>
      <c r="AE552" s="1509" t="s">
        <v>1890</v>
      </c>
      <c r="AF552" s="1509" t="s">
        <v>1890</v>
      </c>
      <c r="AG552" s="1509" t="s">
        <v>1890</v>
      </c>
      <c r="AH552" s="1509" t="s">
        <v>1890</v>
      </c>
      <c r="AI552" s="1509" t="s">
        <v>1890</v>
      </c>
      <c r="AJ552" s="1509" t="s">
        <v>1890</v>
      </c>
      <c r="AK552" s="1509" t="s">
        <v>1890</v>
      </c>
      <c r="AL552" s="1509" t="s">
        <v>1890</v>
      </c>
      <c r="AM552" s="1509" t="s">
        <v>1890</v>
      </c>
      <c r="AN552" s="1509" t="s">
        <v>1890</v>
      </c>
      <c r="AO552" s="1509" t="s">
        <v>1890</v>
      </c>
      <c r="AP552" s="1509" t="s">
        <v>1890</v>
      </c>
      <c r="AQ552" s="1509" t="s">
        <v>1890</v>
      </c>
      <c r="AR552" s="1509" t="s">
        <v>1890</v>
      </c>
      <c r="AS552" s="1509" t="s">
        <v>1890</v>
      </c>
      <c r="AT552" s="1509" t="s">
        <v>1890</v>
      </c>
      <c r="AU552" s="1509" t="s">
        <v>1890</v>
      </c>
      <c r="AV552" s="1509" t="s">
        <v>1890</v>
      </c>
      <c r="AW552" s="1509" t="s">
        <v>1890</v>
      </c>
      <c r="AX552" s="1509" t="s">
        <v>1890</v>
      </c>
      <c r="AY552" s="1509" t="s">
        <v>1890</v>
      </c>
      <c r="AZ552" s="1509" t="s">
        <v>1890</v>
      </c>
      <c r="BA552" s="1509" t="s">
        <v>1890</v>
      </c>
      <c r="BB552" s="1509" t="s">
        <v>1890</v>
      </c>
      <c r="BC552" s="1509" t="s">
        <v>1890</v>
      </c>
      <c r="BD552" s="1509" t="s">
        <v>1890</v>
      </c>
      <c r="BE552" s="1509" t="s">
        <v>1890</v>
      </c>
      <c r="BF552" s="1509" t="s">
        <v>1890</v>
      </c>
      <c r="BG552" s="1509" t="s">
        <v>1890</v>
      </c>
      <c r="BH552" s="1509" t="s">
        <v>1890</v>
      </c>
      <c r="BI552" s="1509" t="s">
        <v>1890</v>
      </c>
      <c r="BJ552" s="1509" t="s">
        <v>1890</v>
      </c>
      <c r="BK552" s="1509" t="s">
        <v>1890</v>
      </c>
      <c r="BL552" s="1509" t="s">
        <v>1890</v>
      </c>
      <c r="BM552" s="1509" t="s">
        <v>1890</v>
      </c>
      <c r="BN552" s="1509" t="s">
        <v>1890</v>
      </c>
      <c r="BO552" s="1509" t="s">
        <v>1890</v>
      </c>
      <c r="BP552" s="1509" t="s">
        <v>1890</v>
      </c>
      <c r="BQ552" s="1509" t="s">
        <v>1890</v>
      </c>
      <c r="BR552" s="1509" t="s">
        <v>1890</v>
      </c>
      <c r="BS552" s="1509" t="s">
        <v>1890</v>
      </c>
      <c r="BT552" s="1509" t="s">
        <v>1890</v>
      </c>
      <c r="BU552" s="1509" t="s">
        <v>1890</v>
      </c>
      <c r="BV552" s="1509" t="s">
        <v>1890</v>
      </c>
      <c r="BW552" s="1509" t="s">
        <v>1890</v>
      </c>
      <c r="BX552" s="1509" t="s">
        <v>1890</v>
      </c>
      <c r="BY552" s="1509" t="s">
        <v>1890</v>
      </c>
      <c r="BZ552" s="1509" t="s">
        <v>1890</v>
      </c>
      <c r="CA552" s="1509" t="s">
        <v>1890</v>
      </c>
      <c r="CB552" s="1509" t="s">
        <v>1890</v>
      </c>
      <c r="CC552" s="1509" t="s">
        <v>1890</v>
      </c>
      <c r="CD552" s="1509" t="s">
        <v>1890</v>
      </c>
      <c r="CE552" s="1509" t="s">
        <v>1890</v>
      </c>
      <c r="CF552" s="1509" t="s">
        <v>1890</v>
      </c>
      <c r="CG552" s="1509" t="s">
        <v>1890</v>
      </c>
      <c r="CH552" s="1509" t="s">
        <v>1890</v>
      </c>
      <c r="CI552" s="1509" t="s">
        <v>1890</v>
      </c>
      <c r="CJ552" s="1509" t="s">
        <v>1890</v>
      </c>
      <c r="CK552" s="1509" t="s">
        <v>1890</v>
      </c>
      <c r="CL552" s="1509" t="s">
        <v>1890</v>
      </c>
      <c r="CM552" s="1509" t="s">
        <v>1890</v>
      </c>
      <c r="CN552" s="1509" t="s">
        <v>1890</v>
      </c>
      <c r="CO552" s="1509" t="s">
        <v>1890</v>
      </c>
      <c r="CP552" s="1510" t="s">
        <v>1890</v>
      </c>
      <c r="CQ552" s="1508" t="s">
        <v>1890</v>
      </c>
      <c r="CR552" s="1508" t="s">
        <v>1890</v>
      </c>
      <c r="CS552" s="1508" t="s">
        <v>1890</v>
      </c>
      <c r="CT552" s="1508" t="s">
        <v>1890</v>
      </c>
      <c r="CU552" s="1508" t="s">
        <v>1890</v>
      </c>
      <c r="CV552" s="1508" t="s">
        <v>1890</v>
      </c>
      <c r="CW552" s="1508" t="s">
        <v>1890</v>
      </c>
      <c r="CX552" s="1508" t="s">
        <v>1890</v>
      </c>
      <c r="CY552" s="1508" t="s">
        <v>1890</v>
      </c>
      <c r="CZ552" s="1508" t="s">
        <v>1890</v>
      </c>
      <c r="DA552" s="1508" t="s">
        <v>1890</v>
      </c>
      <c r="DB552" s="1508" t="s">
        <v>1890</v>
      </c>
      <c r="DC552" s="1508" t="s">
        <v>1890</v>
      </c>
      <c r="DD552" s="1508" t="s">
        <v>1890</v>
      </c>
      <c r="DE552" s="1508" t="s">
        <v>1890</v>
      </c>
      <c r="DF552" s="1508" t="s">
        <v>1890</v>
      </c>
      <c r="DG552" s="1508" t="s">
        <v>1890</v>
      </c>
      <c r="DH552" s="1508" t="s">
        <v>1890</v>
      </c>
      <c r="DI552" s="1508" t="s">
        <v>1890</v>
      </c>
      <c r="DJ552" s="1508" t="s">
        <v>1890</v>
      </c>
      <c r="DK552" s="1508" t="s">
        <v>1890</v>
      </c>
      <c r="DL552" s="1508" t="s">
        <v>1890</v>
      </c>
      <c r="DM552" s="1508" t="s">
        <v>1890</v>
      </c>
      <c r="DN552" s="1508" t="s">
        <v>1890</v>
      </c>
      <c r="DO552" s="1508" t="s">
        <v>1890</v>
      </c>
      <c r="DP552" s="1508" t="s">
        <v>1890</v>
      </c>
      <c r="DQ552" s="1508" t="s">
        <v>1890</v>
      </c>
      <c r="DR552" s="1508" t="s">
        <v>1890</v>
      </c>
      <c r="DS552" s="1508" t="s">
        <v>1890</v>
      </c>
      <c r="DT552" s="1233" t="s">
        <v>1890</v>
      </c>
      <c r="DU552" s="1233" t="s">
        <v>1890</v>
      </c>
      <c r="DV552" s="1233" t="s">
        <v>1890</v>
      </c>
      <c r="DW552" s="1233" t="s">
        <v>1890</v>
      </c>
      <c r="DX552" s="1233" t="s">
        <v>1890</v>
      </c>
      <c r="DY552" s="1233" t="s">
        <v>1890</v>
      </c>
    </row>
    <row r="553" spans="2:129" x14ac:dyDescent="0.25">
      <c r="B553" s="1668"/>
      <c r="C553" s="1505" t="s">
        <v>2007</v>
      </c>
      <c r="D553" s="1439" t="s">
        <v>1736</v>
      </c>
      <c r="E553" s="1267" t="s">
        <v>815</v>
      </c>
      <c r="F553" s="1438" t="s">
        <v>818</v>
      </c>
      <c r="G553" s="1438" t="s">
        <v>1890</v>
      </c>
      <c r="H553" s="1439" t="s">
        <v>817</v>
      </c>
      <c r="I553" s="1476" t="s">
        <v>1890</v>
      </c>
      <c r="J553" s="1477">
        <v>0.25440969740573471</v>
      </c>
      <c r="K553" s="1477" t="s">
        <v>1890</v>
      </c>
      <c r="L553" s="1477" t="s">
        <v>1890</v>
      </c>
      <c r="M553" s="1477" t="s">
        <v>1890</v>
      </c>
      <c r="N553" s="1509" t="s">
        <v>1890</v>
      </c>
      <c r="O553" s="1509" t="s">
        <v>1890</v>
      </c>
      <c r="P553" s="1509" t="s">
        <v>1890</v>
      </c>
      <c r="Q553" s="1509" t="s">
        <v>1890</v>
      </c>
      <c r="R553" s="1509" t="s">
        <v>1890</v>
      </c>
      <c r="S553" s="1509" t="s">
        <v>1890</v>
      </c>
      <c r="T553" s="1509" t="s">
        <v>1890</v>
      </c>
      <c r="U553" s="1509" t="s">
        <v>1890</v>
      </c>
      <c r="V553" s="1509" t="s">
        <v>1890</v>
      </c>
      <c r="W553" s="1509" t="s">
        <v>1890</v>
      </c>
      <c r="X553" s="1509" t="s">
        <v>1890</v>
      </c>
      <c r="Y553" s="1509" t="s">
        <v>1890</v>
      </c>
      <c r="Z553" s="1509" t="s">
        <v>1890</v>
      </c>
      <c r="AA553" s="1509" t="s">
        <v>1890</v>
      </c>
      <c r="AB553" s="1509" t="s">
        <v>1890</v>
      </c>
      <c r="AC553" s="1509" t="s">
        <v>1890</v>
      </c>
      <c r="AD553" s="1509" t="s">
        <v>1890</v>
      </c>
      <c r="AE553" s="1509" t="s">
        <v>1890</v>
      </c>
      <c r="AF553" s="1509" t="s">
        <v>1890</v>
      </c>
      <c r="AG553" s="1509" t="s">
        <v>1890</v>
      </c>
      <c r="AH553" s="1509" t="s">
        <v>1890</v>
      </c>
      <c r="AI553" s="1509" t="s">
        <v>1890</v>
      </c>
      <c r="AJ553" s="1509" t="s">
        <v>1890</v>
      </c>
      <c r="AK553" s="1509" t="s">
        <v>1890</v>
      </c>
      <c r="AL553" s="1509" t="s">
        <v>1890</v>
      </c>
      <c r="AM553" s="1509" t="s">
        <v>1890</v>
      </c>
      <c r="AN553" s="1509" t="s">
        <v>1890</v>
      </c>
      <c r="AO553" s="1509" t="s">
        <v>1890</v>
      </c>
      <c r="AP553" s="1509" t="s">
        <v>1890</v>
      </c>
      <c r="AQ553" s="1509" t="s">
        <v>1890</v>
      </c>
      <c r="AR553" s="1509" t="s">
        <v>1890</v>
      </c>
      <c r="AS553" s="1509" t="s">
        <v>1890</v>
      </c>
      <c r="AT553" s="1509" t="s">
        <v>1890</v>
      </c>
      <c r="AU553" s="1509" t="s">
        <v>1890</v>
      </c>
      <c r="AV553" s="1509" t="s">
        <v>1890</v>
      </c>
      <c r="AW553" s="1509" t="s">
        <v>1890</v>
      </c>
      <c r="AX553" s="1509" t="s">
        <v>1890</v>
      </c>
      <c r="AY553" s="1509" t="s">
        <v>1890</v>
      </c>
      <c r="AZ553" s="1509" t="s">
        <v>1890</v>
      </c>
      <c r="BA553" s="1509" t="s">
        <v>1890</v>
      </c>
      <c r="BB553" s="1509" t="s">
        <v>1890</v>
      </c>
      <c r="BC553" s="1509" t="s">
        <v>1890</v>
      </c>
      <c r="BD553" s="1509" t="s">
        <v>1890</v>
      </c>
      <c r="BE553" s="1509" t="s">
        <v>1890</v>
      </c>
      <c r="BF553" s="1509" t="s">
        <v>1890</v>
      </c>
      <c r="BG553" s="1509" t="s">
        <v>1890</v>
      </c>
      <c r="BH553" s="1509" t="s">
        <v>1890</v>
      </c>
      <c r="BI553" s="1509" t="s">
        <v>1890</v>
      </c>
      <c r="BJ553" s="1509" t="s">
        <v>1890</v>
      </c>
      <c r="BK553" s="1509" t="s">
        <v>1890</v>
      </c>
      <c r="BL553" s="1509" t="s">
        <v>1890</v>
      </c>
      <c r="BM553" s="1509" t="s">
        <v>1890</v>
      </c>
      <c r="BN553" s="1509" t="s">
        <v>1890</v>
      </c>
      <c r="BO553" s="1509" t="s">
        <v>1890</v>
      </c>
      <c r="BP553" s="1509" t="s">
        <v>1890</v>
      </c>
      <c r="BQ553" s="1509" t="s">
        <v>1890</v>
      </c>
      <c r="BR553" s="1509" t="s">
        <v>1890</v>
      </c>
      <c r="BS553" s="1509" t="s">
        <v>1890</v>
      </c>
      <c r="BT553" s="1509" t="s">
        <v>1890</v>
      </c>
      <c r="BU553" s="1509" t="s">
        <v>1890</v>
      </c>
      <c r="BV553" s="1509" t="s">
        <v>1890</v>
      </c>
      <c r="BW553" s="1509" t="s">
        <v>1890</v>
      </c>
      <c r="BX553" s="1509" t="s">
        <v>1890</v>
      </c>
      <c r="BY553" s="1509" t="s">
        <v>1890</v>
      </c>
      <c r="BZ553" s="1509" t="s">
        <v>1890</v>
      </c>
      <c r="CA553" s="1509" t="s">
        <v>1890</v>
      </c>
      <c r="CB553" s="1509" t="s">
        <v>1890</v>
      </c>
      <c r="CC553" s="1509" t="s">
        <v>1890</v>
      </c>
      <c r="CD553" s="1509" t="s">
        <v>1890</v>
      </c>
      <c r="CE553" s="1509" t="s">
        <v>1890</v>
      </c>
      <c r="CF553" s="1509" t="s">
        <v>1890</v>
      </c>
      <c r="CG553" s="1509" t="s">
        <v>1890</v>
      </c>
      <c r="CH553" s="1509" t="s">
        <v>1890</v>
      </c>
      <c r="CI553" s="1509" t="s">
        <v>1890</v>
      </c>
      <c r="CJ553" s="1509" t="s">
        <v>1890</v>
      </c>
      <c r="CK553" s="1509" t="s">
        <v>1890</v>
      </c>
      <c r="CL553" s="1509" t="s">
        <v>1890</v>
      </c>
      <c r="CM553" s="1509" t="s">
        <v>1890</v>
      </c>
      <c r="CN553" s="1509" t="s">
        <v>1890</v>
      </c>
      <c r="CO553" s="1509" t="s">
        <v>1890</v>
      </c>
      <c r="CP553" s="1510" t="s">
        <v>1890</v>
      </c>
      <c r="CQ553" s="1508" t="s">
        <v>1890</v>
      </c>
      <c r="CR553" s="1508" t="s">
        <v>1890</v>
      </c>
      <c r="CS553" s="1508" t="s">
        <v>1890</v>
      </c>
      <c r="CT553" s="1508" t="s">
        <v>1890</v>
      </c>
      <c r="CU553" s="1508" t="s">
        <v>1890</v>
      </c>
      <c r="CV553" s="1508" t="s">
        <v>1890</v>
      </c>
      <c r="CW553" s="1508" t="s">
        <v>1890</v>
      </c>
      <c r="CX553" s="1508" t="s">
        <v>1890</v>
      </c>
      <c r="CY553" s="1508" t="s">
        <v>1890</v>
      </c>
      <c r="CZ553" s="1508" t="s">
        <v>1890</v>
      </c>
      <c r="DA553" s="1508" t="s">
        <v>1890</v>
      </c>
      <c r="DB553" s="1508" t="s">
        <v>1890</v>
      </c>
      <c r="DC553" s="1508" t="s">
        <v>1890</v>
      </c>
      <c r="DD553" s="1508" t="s">
        <v>1890</v>
      </c>
      <c r="DE553" s="1508" t="s">
        <v>1890</v>
      </c>
      <c r="DF553" s="1508" t="s">
        <v>1890</v>
      </c>
      <c r="DG553" s="1508" t="s">
        <v>1890</v>
      </c>
      <c r="DH553" s="1508" t="s">
        <v>1890</v>
      </c>
      <c r="DI553" s="1508" t="s">
        <v>1890</v>
      </c>
      <c r="DJ553" s="1508" t="s">
        <v>1890</v>
      </c>
      <c r="DK553" s="1508" t="s">
        <v>1890</v>
      </c>
      <c r="DL553" s="1508" t="s">
        <v>1890</v>
      </c>
      <c r="DM553" s="1508" t="s">
        <v>1890</v>
      </c>
      <c r="DN553" s="1508" t="s">
        <v>1890</v>
      </c>
      <c r="DO553" s="1508" t="s">
        <v>1890</v>
      </c>
      <c r="DP553" s="1508" t="s">
        <v>1890</v>
      </c>
      <c r="DQ553" s="1508" t="s">
        <v>1890</v>
      </c>
      <c r="DR553" s="1508" t="s">
        <v>1890</v>
      </c>
      <c r="DS553" s="1508" t="s">
        <v>1890</v>
      </c>
      <c r="DT553" s="1233" t="s">
        <v>1890</v>
      </c>
      <c r="DU553" s="1233" t="s">
        <v>1890</v>
      </c>
      <c r="DV553" s="1233" t="s">
        <v>1890</v>
      </c>
      <c r="DW553" s="1233" t="s">
        <v>1890</v>
      </c>
      <c r="DX553" s="1233" t="s">
        <v>1890</v>
      </c>
      <c r="DY553" s="1233" t="s">
        <v>1890</v>
      </c>
    </row>
    <row r="554" spans="2:129" ht="14.4" thickBot="1" x14ac:dyDescent="0.3">
      <c r="B554" s="1668"/>
      <c r="C554" s="1505" t="s">
        <v>2007</v>
      </c>
      <c r="D554" s="1439" t="s">
        <v>1736</v>
      </c>
      <c r="E554" s="1267" t="s">
        <v>819</v>
      </c>
      <c r="F554" s="1438" t="s">
        <v>1890</v>
      </c>
      <c r="G554" s="1438" t="s">
        <v>1890</v>
      </c>
      <c r="H554" s="1439" t="s">
        <v>84</v>
      </c>
      <c r="I554" s="1476" t="s">
        <v>1890</v>
      </c>
      <c r="J554" s="1477">
        <v>2.5151515470153121E-2</v>
      </c>
      <c r="K554" s="1477">
        <v>4.8601962261165456E-2</v>
      </c>
      <c r="L554" s="1477">
        <v>4.6958417643638124E-2</v>
      </c>
      <c r="M554" s="1477">
        <v>4.5370451829602053E-2</v>
      </c>
      <c r="N554" s="1509">
        <v>4.3836185342610683E-2</v>
      </c>
      <c r="O554" s="1509">
        <v>4.2353802263391971E-2</v>
      </c>
      <c r="P554" s="1509">
        <v>4.0921548080571954E-2</v>
      </c>
      <c r="Q554" s="1509">
        <v>3.9537727614079192E-2</v>
      </c>
      <c r="R554" s="1509">
        <v>3.8200703008772166E-2</v>
      </c>
      <c r="S554" s="1509">
        <v>3.6908891795915139E-2</v>
      </c>
      <c r="T554" s="1509">
        <v>3.5660765020207867E-2</v>
      </c>
      <c r="U554" s="1509">
        <v>3.4454845430152529E-2</v>
      </c>
      <c r="V554" s="1509">
        <v>3.3289705729615975E-2</v>
      </c>
      <c r="W554" s="1509">
        <v>3.2163966888517852E-2</v>
      </c>
      <c r="X554" s="1509">
        <v>3.1076296510645269E-2</v>
      </c>
      <c r="Y554" s="1509">
        <v>3.0025407256662098E-2</v>
      </c>
      <c r="Z554" s="1509">
        <v>2.9010055320446478E-2</v>
      </c>
      <c r="AA554" s="1509">
        <v>2.802903895695312E-2</v>
      </c>
      <c r="AB554" s="1509">
        <v>2.7081197059858085E-2</v>
      </c>
      <c r="AC554" s="1509">
        <v>2.6165407787302503E-2</v>
      </c>
      <c r="AD554" s="1509">
        <v>2.5280587234108698E-2</v>
      </c>
      <c r="AE554" s="1509">
        <v>2.4425688148897295E-2</v>
      </c>
      <c r="AF554" s="1509">
        <v>2.3599698694586762E-2</v>
      </c>
      <c r="AG554" s="1509">
        <v>2.2801641250808469E-2</v>
      </c>
      <c r="AH554" s="1509">
        <v>2.2030571256819776E-2</v>
      </c>
      <c r="AI554" s="1509">
        <v>2.1285576093545682E-2</v>
      </c>
      <c r="AJ554" s="1509">
        <v>2.0565774003425782E-2</v>
      </c>
      <c r="AK554" s="1509">
        <v>1.9870313046788195E-2</v>
      </c>
      <c r="AL554" s="1509">
        <v>1.9198370093515167E-2</v>
      </c>
      <c r="AM554" s="1509">
        <v>1.8549149848806925E-2</v>
      </c>
      <c r="AN554" s="1509">
        <v>1.8008883348356236E-2</v>
      </c>
      <c r="AO554" s="1509">
        <v>1.7484352765394402E-2</v>
      </c>
      <c r="AP554" s="1509">
        <v>1.6975099772227574E-2</v>
      </c>
      <c r="AQ554" s="1509">
        <v>1.6480679390512211E-2</v>
      </c>
      <c r="AR554" s="1509">
        <v>1.600065960243904E-2</v>
      </c>
      <c r="AS554" s="1509">
        <v>1.5534620973241786E-2</v>
      </c>
      <c r="AT554" s="1509">
        <v>1.5082156284700766E-2</v>
      </c>
      <c r="AU554" s="1509">
        <v>1.4642870179321128E-2</v>
      </c>
      <c r="AV554" s="1509">
        <v>1.4216378814874881E-2</v>
      </c>
      <c r="AW554" s="1509">
        <v>1.3802309529004742E-2</v>
      </c>
      <c r="AX554" s="1509">
        <v>1.3400300513596834E-2</v>
      </c>
      <c r="AY554" s="1509">
        <v>1.3010000498637703E-2</v>
      </c>
      <c r="AZ554" s="1509">
        <v>1.2631068445279326E-2</v>
      </c>
      <c r="BA554" s="1509">
        <v>1.2263173247844003E-2</v>
      </c>
      <c r="BB554" s="1509">
        <v>1.1905993444508742E-2</v>
      </c>
      <c r="BC554" s="1509">
        <v>1.1559216936416256E-2</v>
      </c>
      <c r="BD554" s="1509">
        <v>1.1222540714967238E-2</v>
      </c>
      <c r="BE554" s="1509">
        <v>1.0895670597055573E-2</v>
      </c>
      <c r="BF554" s="1509">
        <v>1.057832096801512E-2</v>
      </c>
      <c r="BG554" s="1509">
        <v>1.0270214532053514E-2</v>
      </c>
      <c r="BH554" s="1509">
        <v>9.9710820699548675E-3</v>
      </c>
      <c r="BI554" s="1509">
        <v>9.6806622038396774E-3</v>
      </c>
      <c r="BJ554" s="1509">
        <v>9.3987011687763876E-3</v>
      </c>
      <c r="BK554" s="1509">
        <v>9.1249525910450345E-3</v>
      </c>
      <c r="BL554" s="1509">
        <v>8.8591772728592554E-3</v>
      </c>
      <c r="BM554" s="1509">
        <v>8.6011429833585014E-3</v>
      </c>
      <c r="BN554" s="1509">
        <v>8.3506242556878659E-3</v>
      </c>
      <c r="BO554" s="1509">
        <v>8.1074021899882175E-3</v>
      </c>
      <c r="BP554" s="1509">
        <v>7.8712642621244847E-3</v>
      </c>
      <c r="BQ554" s="1509">
        <v>7.642004137984936E-3</v>
      </c>
      <c r="BR554" s="1509">
        <v>7.4194214931892584E-3</v>
      </c>
      <c r="BS554" s="1509">
        <v>7.2033218380478242E-3</v>
      </c>
      <c r="BT554" s="1509">
        <v>6.993516347619245E-3</v>
      </c>
      <c r="BU554" s="1509">
        <v>6.7898216967177136E-3</v>
      </c>
      <c r="BV554" s="1509">
        <v>6.5920598997259369E-3</v>
      </c>
      <c r="BW554" s="1509">
        <v>6.4000581550737248E-3</v>
      </c>
      <c r="BX554" s="1509">
        <v>6.2136486942463353E-3</v>
      </c>
      <c r="BY554" s="1509">
        <v>6.0326686351906168E-3</v>
      </c>
      <c r="BZ554" s="1509">
        <v>5.8569598399908903E-3</v>
      </c>
      <c r="CA554" s="1509">
        <v>5.6863687766901851E-3</v>
      </c>
      <c r="CB554" s="1509">
        <v>5.5207463851361027E-3</v>
      </c>
      <c r="CC554" s="1509">
        <v>5.3599479467340795E-3</v>
      </c>
      <c r="CD554" s="1509">
        <v>5.2038329579942519E-3</v>
      </c>
      <c r="CE554" s="1509">
        <v>5.0522650077614098E-3</v>
      </c>
      <c r="CF554" s="1509">
        <v>4.9051116580207865E-3</v>
      </c>
      <c r="CG554" s="1509">
        <v>4.7854747883129631E-3</v>
      </c>
      <c r="CH554" s="1509">
        <v>4.6687558910370368E-3</v>
      </c>
      <c r="CI554" s="1509">
        <v>4.5548837961336946E-3</v>
      </c>
      <c r="CJ554" s="1509">
        <v>4.4437890693987264E-3</v>
      </c>
      <c r="CK554" s="1509">
        <v>4.3354039701451004E-3</v>
      </c>
      <c r="CL554" s="1509" t="s">
        <v>1890</v>
      </c>
      <c r="CM554" s="1509" t="s">
        <v>1890</v>
      </c>
      <c r="CN554" s="1509" t="s">
        <v>1890</v>
      </c>
      <c r="CO554" s="1509" t="s">
        <v>1890</v>
      </c>
      <c r="CP554" s="1510" t="s">
        <v>1890</v>
      </c>
      <c r="CQ554" s="1508" t="s">
        <v>1890</v>
      </c>
      <c r="CR554" s="1508" t="s">
        <v>1890</v>
      </c>
      <c r="CS554" s="1508" t="s">
        <v>1890</v>
      </c>
      <c r="CT554" s="1508" t="s">
        <v>1890</v>
      </c>
      <c r="CU554" s="1508" t="s">
        <v>1890</v>
      </c>
      <c r="CV554" s="1508" t="s">
        <v>1890</v>
      </c>
      <c r="CW554" s="1508" t="s">
        <v>1890</v>
      </c>
      <c r="CX554" s="1508" t="s">
        <v>1890</v>
      </c>
      <c r="CY554" s="1508" t="s">
        <v>1890</v>
      </c>
      <c r="CZ554" s="1508" t="s">
        <v>1890</v>
      </c>
      <c r="DA554" s="1508" t="s">
        <v>1890</v>
      </c>
      <c r="DB554" s="1508" t="s">
        <v>1890</v>
      </c>
      <c r="DC554" s="1508" t="s">
        <v>1890</v>
      </c>
      <c r="DD554" s="1508" t="s">
        <v>1890</v>
      </c>
      <c r="DE554" s="1508" t="s">
        <v>1890</v>
      </c>
      <c r="DF554" s="1508" t="s">
        <v>1890</v>
      </c>
      <c r="DG554" s="1508" t="s">
        <v>1890</v>
      </c>
      <c r="DH554" s="1508" t="s">
        <v>1890</v>
      </c>
      <c r="DI554" s="1508" t="s">
        <v>1890</v>
      </c>
      <c r="DJ554" s="1508" t="s">
        <v>1890</v>
      </c>
      <c r="DK554" s="1508" t="s">
        <v>1890</v>
      </c>
      <c r="DL554" s="1508" t="s">
        <v>1890</v>
      </c>
      <c r="DM554" s="1508" t="s">
        <v>1890</v>
      </c>
      <c r="DN554" s="1508" t="s">
        <v>1890</v>
      </c>
      <c r="DO554" s="1508" t="s">
        <v>1890</v>
      </c>
      <c r="DP554" s="1508" t="s">
        <v>1890</v>
      </c>
      <c r="DQ554" s="1508" t="s">
        <v>1890</v>
      </c>
      <c r="DR554" s="1508" t="s">
        <v>1890</v>
      </c>
      <c r="DS554" s="1508" t="s">
        <v>1890</v>
      </c>
      <c r="DT554" s="1233" t="s">
        <v>1890</v>
      </c>
      <c r="DU554" s="1233" t="s">
        <v>1890</v>
      </c>
      <c r="DV554" s="1233" t="s">
        <v>1890</v>
      </c>
      <c r="DW554" s="1233" t="s">
        <v>1890</v>
      </c>
      <c r="DX554" s="1233" t="s">
        <v>1890</v>
      </c>
      <c r="DY554" s="1233" t="s">
        <v>1890</v>
      </c>
    </row>
    <row r="555" spans="2:129" ht="14.4" thickBot="1" x14ac:dyDescent="0.3">
      <c r="B555" s="1668"/>
      <c r="C555" s="1505" t="s">
        <v>2007</v>
      </c>
      <c r="D555" s="1439" t="s">
        <v>1736</v>
      </c>
      <c r="E555" s="1267" t="s">
        <v>820</v>
      </c>
      <c r="F555" s="1438" t="s">
        <v>1890</v>
      </c>
      <c r="G555" s="1438" t="s">
        <v>1890</v>
      </c>
      <c r="H555" s="1439" t="s">
        <v>84</v>
      </c>
      <c r="I555" s="1655">
        <f>IF(SUM(J554:CP554)&lt;&gt;0,SUM(J554:CP554),"")</f>
        <v>1.409994841482797</v>
      </c>
      <c r="J555" s="1656"/>
      <c r="K555" s="1656"/>
      <c r="L555" s="1656"/>
      <c r="M555" s="1657"/>
      <c r="N555" s="1509" t="s">
        <v>1890</v>
      </c>
      <c r="O555" s="1509" t="s">
        <v>1890</v>
      </c>
      <c r="P555" s="1509" t="s">
        <v>1890</v>
      </c>
      <c r="Q555" s="1509" t="s">
        <v>1890</v>
      </c>
      <c r="R555" s="1509" t="s">
        <v>1890</v>
      </c>
      <c r="S555" s="1509" t="s">
        <v>1890</v>
      </c>
      <c r="T555" s="1509" t="s">
        <v>1890</v>
      </c>
      <c r="U555" s="1509" t="s">
        <v>1890</v>
      </c>
      <c r="V555" s="1509" t="s">
        <v>1890</v>
      </c>
      <c r="W555" s="1509" t="s">
        <v>1890</v>
      </c>
      <c r="X555" s="1509" t="s">
        <v>1890</v>
      </c>
      <c r="Y555" s="1509" t="s">
        <v>1890</v>
      </c>
      <c r="Z555" s="1509" t="s">
        <v>1890</v>
      </c>
      <c r="AA555" s="1509" t="s">
        <v>1890</v>
      </c>
      <c r="AB555" s="1509" t="s">
        <v>1890</v>
      </c>
      <c r="AC555" s="1509" t="s">
        <v>1890</v>
      </c>
      <c r="AD555" s="1509" t="s">
        <v>1890</v>
      </c>
      <c r="AE555" s="1509" t="s">
        <v>1890</v>
      </c>
      <c r="AF555" s="1509" t="s">
        <v>1890</v>
      </c>
      <c r="AG555" s="1509" t="s">
        <v>1890</v>
      </c>
      <c r="AH555" s="1509" t="s">
        <v>1890</v>
      </c>
      <c r="AI555" s="1509" t="s">
        <v>1890</v>
      </c>
      <c r="AJ555" s="1509" t="s">
        <v>1890</v>
      </c>
      <c r="AK555" s="1509" t="s">
        <v>1890</v>
      </c>
      <c r="AL555" s="1509" t="s">
        <v>1890</v>
      </c>
      <c r="AM555" s="1509" t="s">
        <v>1890</v>
      </c>
      <c r="AN555" s="1509" t="s">
        <v>1890</v>
      </c>
      <c r="AO555" s="1509" t="s">
        <v>1890</v>
      </c>
      <c r="AP555" s="1509" t="s">
        <v>1890</v>
      </c>
      <c r="AQ555" s="1509" t="s">
        <v>1890</v>
      </c>
      <c r="AR555" s="1509" t="s">
        <v>1890</v>
      </c>
      <c r="AS555" s="1509" t="s">
        <v>1890</v>
      </c>
      <c r="AT555" s="1509" t="s">
        <v>1890</v>
      </c>
      <c r="AU555" s="1509" t="s">
        <v>1890</v>
      </c>
      <c r="AV555" s="1509" t="s">
        <v>1890</v>
      </c>
      <c r="AW555" s="1509" t="s">
        <v>1890</v>
      </c>
      <c r="AX555" s="1509" t="s">
        <v>1890</v>
      </c>
      <c r="AY555" s="1509" t="s">
        <v>1890</v>
      </c>
      <c r="AZ555" s="1509" t="s">
        <v>1890</v>
      </c>
      <c r="BA555" s="1509" t="s">
        <v>1890</v>
      </c>
      <c r="BB555" s="1509" t="s">
        <v>1890</v>
      </c>
      <c r="BC555" s="1509" t="s">
        <v>1890</v>
      </c>
      <c r="BD555" s="1509" t="s">
        <v>1890</v>
      </c>
      <c r="BE555" s="1509" t="s">
        <v>1890</v>
      </c>
      <c r="BF555" s="1509" t="s">
        <v>1890</v>
      </c>
      <c r="BG555" s="1509" t="s">
        <v>1890</v>
      </c>
      <c r="BH555" s="1509" t="s">
        <v>1890</v>
      </c>
      <c r="BI555" s="1509" t="s">
        <v>1890</v>
      </c>
      <c r="BJ555" s="1509" t="s">
        <v>1890</v>
      </c>
      <c r="BK555" s="1509" t="s">
        <v>1890</v>
      </c>
      <c r="BL555" s="1509" t="s">
        <v>1890</v>
      </c>
      <c r="BM555" s="1509" t="s">
        <v>1890</v>
      </c>
      <c r="BN555" s="1509" t="s">
        <v>1890</v>
      </c>
      <c r="BO555" s="1509" t="s">
        <v>1890</v>
      </c>
      <c r="BP555" s="1509" t="s">
        <v>1890</v>
      </c>
      <c r="BQ555" s="1509" t="s">
        <v>1890</v>
      </c>
      <c r="BR555" s="1509" t="s">
        <v>1890</v>
      </c>
      <c r="BS555" s="1509" t="s">
        <v>1890</v>
      </c>
      <c r="BT555" s="1509" t="s">
        <v>1890</v>
      </c>
      <c r="BU555" s="1509" t="s">
        <v>1890</v>
      </c>
      <c r="BV555" s="1509" t="s">
        <v>1890</v>
      </c>
      <c r="BW555" s="1509" t="s">
        <v>1890</v>
      </c>
      <c r="BX555" s="1509" t="s">
        <v>1890</v>
      </c>
      <c r="BY555" s="1509" t="s">
        <v>1890</v>
      </c>
      <c r="BZ555" s="1509" t="s">
        <v>1890</v>
      </c>
      <c r="CA555" s="1509" t="s">
        <v>1890</v>
      </c>
      <c r="CB555" s="1509" t="s">
        <v>1890</v>
      </c>
      <c r="CC555" s="1509" t="s">
        <v>1890</v>
      </c>
      <c r="CD555" s="1509" t="s">
        <v>1890</v>
      </c>
      <c r="CE555" s="1509" t="s">
        <v>1890</v>
      </c>
      <c r="CF555" s="1509" t="s">
        <v>1890</v>
      </c>
      <c r="CG555" s="1509" t="s">
        <v>1890</v>
      </c>
      <c r="CH555" s="1509" t="s">
        <v>1890</v>
      </c>
      <c r="CI555" s="1509" t="s">
        <v>1890</v>
      </c>
      <c r="CJ555" s="1509" t="s">
        <v>1890</v>
      </c>
      <c r="CK555" s="1509" t="s">
        <v>1890</v>
      </c>
      <c r="CL555" s="1509" t="s">
        <v>1890</v>
      </c>
      <c r="CM555" s="1509" t="s">
        <v>1890</v>
      </c>
      <c r="CN555" s="1509" t="s">
        <v>1890</v>
      </c>
      <c r="CO555" s="1509" t="s">
        <v>1890</v>
      </c>
      <c r="CP555" s="1510" t="s">
        <v>1890</v>
      </c>
      <c r="CQ555" s="1508" t="s">
        <v>1890</v>
      </c>
      <c r="CR555" s="1508" t="s">
        <v>1890</v>
      </c>
      <c r="CS555" s="1508" t="s">
        <v>1890</v>
      </c>
      <c r="CT555" s="1508" t="s">
        <v>1890</v>
      </c>
      <c r="CU555" s="1508" t="s">
        <v>1890</v>
      </c>
      <c r="CV555" s="1508" t="s">
        <v>1890</v>
      </c>
      <c r="CW555" s="1508" t="s">
        <v>1890</v>
      </c>
      <c r="CX555" s="1508" t="s">
        <v>1890</v>
      </c>
      <c r="CY555" s="1508" t="s">
        <v>1890</v>
      </c>
      <c r="CZ555" s="1508" t="s">
        <v>1890</v>
      </c>
      <c r="DA555" s="1508" t="s">
        <v>1890</v>
      </c>
      <c r="DB555" s="1508" t="s">
        <v>1890</v>
      </c>
      <c r="DC555" s="1508" t="s">
        <v>1890</v>
      </c>
      <c r="DD555" s="1508" t="s">
        <v>1890</v>
      </c>
      <c r="DE555" s="1508" t="s">
        <v>1890</v>
      </c>
      <c r="DF555" s="1508" t="s">
        <v>1890</v>
      </c>
      <c r="DG555" s="1508" t="s">
        <v>1890</v>
      </c>
      <c r="DH555" s="1508" t="s">
        <v>1890</v>
      </c>
      <c r="DI555" s="1508" t="s">
        <v>1890</v>
      </c>
      <c r="DJ555" s="1508" t="s">
        <v>1890</v>
      </c>
      <c r="DK555" s="1508" t="s">
        <v>1890</v>
      </c>
      <c r="DL555" s="1508" t="s">
        <v>1890</v>
      </c>
      <c r="DM555" s="1508" t="s">
        <v>1890</v>
      </c>
      <c r="DN555" s="1508" t="s">
        <v>1890</v>
      </c>
      <c r="DO555" s="1508" t="s">
        <v>1890</v>
      </c>
      <c r="DP555" s="1508" t="s">
        <v>1890</v>
      </c>
      <c r="DQ555" s="1508" t="s">
        <v>1890</v>
      </c>
      <c r="DR555" s="1508" t="s">
        <v>1890</v>
      </c>
      <c r="DS555" s="1508" t="s">
        <v>1890</v>
      </c>
      <c r="DT555" s="1233" t="s">
        <v>1890</v>
      </c>
      <c r="DU555" s="1233" t="s">
        <v>1890</v>
      </c>
      <c r="DV555" s="1233" t="s">
        <v>1890</v>
      </c>
      <c r="DW555" s="1233" t="s">
        <v>1890</v>
      </c>
      <c r="DX555" s="1233" t="s">
        <v>1890</v>
      </c>
      <c r="DY555" s="1233" t="s">
        <v>1890</v>
      </c>
    </row>
    <row r="556" spans="2:129" x14ac:dyDescent="0.25">
      <c r="B556" s="1668"/>
      <c r="C556" s="1505" t="s">
        <v>2025</v>
      </c>
      <c r="D556" s="1439" t="s">
        <v>1789</v>
      </c>
      <c r="E556" s="1267" t="s">
        <v>815</v>
      </c>
      <c r="F556" s="1438" t="s">
        <v>1890</v>
      </c>
      <c r="G556" s="1438" t="s">
        <v>1890</v>
      </c>
      <c r="H556" s="1439" t="s">
        <v>84</v>
      </c>
      <c r="I556" s="1476" t="s">
        <v>1890</v>
      </c>
      <c r="J556" s="1477">
        <v>1.3750187730870074</v>
      </c>
      <c r="K556" s="1477" t="s">
        <v>1890</v>
      </c>
      <c r="L556" s="1477" t="s">
        <v>1890</v>
      </c>
      <c r="M556" s="1477" t="s">
        <v>1890</v>
      </c>
      <c r="N556" s="1509" t="s">
        <v>1890</v>
      </c>
      <c r="O556" s="1509" t="s">
        <v>1890</v>
      </c>
      <c r="P556" s="1509" t="s">
        <v>1890</v>
      </c>
      <c r="Q556" s="1509" t="s">
        <v>1890</v>
      </c>
      <c r="R556" s="1509" t="s">
        <v>1890</v>
      </c>
      <c r="S556" s="1509" t="s">
        <v>1890</v>
      </c>
      <c r="T556" s="1509" t="s">
        <v>1890</v>
      </c>
      <c r="U556" s="1509" t="s">
        <v>1890</v>
      </c>
      <c r="V556" s="1509" t="s">
        <v>1890</v>
      </c>
      <c r="W556" s="1509" t="s">
        <v>1890</v>
      </c>
      <c r="X556" s="1509" t="s">
        <v>1890</v>
      </c>
      <c r="Y556" s="1509" t="s">
        <v>1890</v>
      </c>
      <c r="Z556" s="1509" t="s">
        <v>1890</v>
      </c>
      <c r="AA556" s="1509" t="s">
        <v>1890</v>
      </c>
      <c r="AB556" s="1509" t="s">
        <v>1890</v>
      </c>
      <c r="AC556" s="1509" t="s">
        <v>1890</v>
      </c>
      <c r="AD556" s="1509" t="s">
        <v>1890</v>
      </c>
      <c r="AE556" s="1509" t="s">
        <v>1890</v>
      </c>
      <c r="AF556" s="1509" t="s">
        <v>1890</v>
      </c>
      <c r="AG556" s="1509" t="s">
        <v>1890</v>
      </c>
      <c r="AH556" s="1509" t="s">
        <v>1890</v>
      </c>
      <c r="AI556" s="1509" t="s">
        <v>1890</v>
      </c>
      <c r="AJ556" s="1509" t="s">
        <v>1890</v>
      </c>
      <c r="AK556" s="1509" t="s">
        <v>1890</v>
      </c>
      <c r="AL556" s="1509" t="s">
        <v>1890</v>
      </c>
      <c r="AM556" s="1509" t="s">
        <v>1890</v>
      </c>
      <c r="AN556" s="1509" t="s">
        <v>1890</v>
      </c>
      <c r="AO556" s="1509" t="s">
        <v>1890</v>
      </c>
      <c r="AP556" s="1509" t="s">
        <v>1890</v>
      </c>
      <c r="AQ556" s="1509" t="s">
        <v>1890</v>
      </c>
      <c r="AR556" s="1509" t="s">
        <v>1890</v>
      </c>
      <c r="AS556" s="1509" t="s">
        <v>1890</v>
      </c>
      <c r="AT556" s="1509" t="s">
        <v>1890</v>
      </c>
      <c r="AU556" s="1509" t="s">
        <v>1890</v>
      </c>
      <c r="AV556" s="1509" t="s">
        <v>1890</v>
      </c>
      <c r="AW556" s="1509" t="s">
        <v>1890</v>
      </c>
      <c r="AX556" s="1509" t="s">
        <v>1890</v>
      </c>
      <c r="AY556" s="1509" t="s">
        <v>1890</v>
      </c>
      <c r="AZ556" s="1509" t="s">
        <v>1890</v>
      </c>
      <c r="BA556" s="1509" t="s">
        <v>1890</v>
      </c>
      <c r="BB556" s="1509" t="s">
        <v>1890</v>
      </c>
      <c r="BC556" s="1509" t="s">
        <v>1890</v>
      </c>
      <c r="BD556" s="1509" t="s">
        <v>1890</v>
      </c>
      <c r="BE556" s="1509" t="s">
        <v>1890</v>
      </c>
      <c r="BF556" s="1509" t="s">
        <v>1890</v>
      </c>
      <c r="BG556" s="1509" t="s">
        <v>1890</v>
      </c>
      <c r="BH556" s="1509" t="s">
        <v>1890</v>
      </c>
      <c r="BI556" s="1509" t="s">
        <v>1890</v>
      </c>
      <c r="BJ556" s="1509" t="s">
        <v>1890</v>
      </c>
      <c r="BK556" s="1509" t="s">
        <v>1890</v>
      </c>
      <c r="BL556" s="1509" t="s">
        <v>1890</v>
      </c>
      <c r="BM556" s="1509" t="s">
        <v>1890</v>
      </c>
      <c r="BN556" s="1509" t="s">
        <v>1890</v>
      </c>
      <c r="BO556" s="1509" t="s">
        <v>1890</v>
      </c>
      <c r="BP556" s="1509" t="s">
        <v>1890</v>
      </c>
      <c r="BQ556" s="1509" t="s">
        <v>1890</v>
      </c>
      <c r="BR556" s="1509" t="s">
        <v>1890</v>
      </c>
      <c r="BS556" s="1509" t="s">
        <v>1890</v>
      </c>
      <c r="BT556" s="1509" t="s">
        <v>1890</v>
      </c>
      <c r="BU556" s="1509" t="s">
        <v>1890</v>
      </c>
      <c r="BV556" s="1509" t="s">
        <v>1890</v>
      </c>
      <c r="BW556" s="1509" t="s">
        <v>1890</v>
      </c>
      <c r="BX556" s="1509" t="s">
        <v>1890</v>
      </c>
      <c r="BY556" s="1509" t="s">
        <v>1890</v>
      </c>
      <c r="BZ556" s="1509" t="s">
        <v>1890</v>
      </c>
      <c r="CA556" s="1509" t="s">
        <v>1890</v>
      </c>
      <c r="CB556" s="1509" t="s">
        <v>1890</v>
      </c>
      <c r="CC556" s="1509" t="s">
        <v>1890</v>
      </c>
      <c r="CD556" s="1509" t="s">
        <v>1890</v>
      </c>
      <c r="CE556" s="1509" t="s">
        <v>1890</v>
      </c>
      <c r="CF556" s="1509" t="s">
        <v>1890</v>
      </c>
      <c r="CG556" s="1509" t="s">
        <v>1890</v>
      </c>
      <c r="CH556" s="1509" t="s">
        <v>1890</v>
      </c>
      <c r="CI556" s="1509" t="s">
        <v>1890</v>
      </c>
      <c r="CJ556" s="1509" t="s">
        <v>1890</v>
      </c>
      <c r="CK556" s="1509" t="s">
        <v>1890</v>
      </c>
      <c r="CL556" s="1509" t="s">
        <v>1890</v>
      </c>
      <c r="CM556" s="1509" t="s">
        <v>1890</v>
      </c>
      <c r="CN556" s="1509" t="s">
        <v>1890</v>
      </c>
      <c r="CO556" s="1509" t="s">
        <v>1890</v>
      </c>
      <c r="CP556" s="1510" t="s">
        <v>1890</v>
      </c>
      <c r="CQ556" s="1508" t="s">
        <v>1890</v>
      </c>
      <c r="CR556" s="1508" t="s">
        <v>1890</v>
      </c>
      <c r="CS556" s="1508" t="s">
        <v>1890</v>
      </c>
      <c r="CT556" s="1508" t="s">
        <v>1890</v>
      </c>
      <c r="CU556" s="1508" t="s">
        <v>1890</v>
      </c>
      <c r="CV556" s="1508" t="s">
        <v>1890</v>
      </c>
      <c r="CW556" s="1508" t="s">
        <v>1890</v>
      </c>
      <c r="CX556" s="1508" t="s">
        <v>1890</v>
      </c>
      <c r="CY556" s="1508" t="s">
        <v>1890</v>
      </c>
      <c r="CZ556" s="1508" t="s">
        <v>1890</v>
      </c>
      <c r="DA556" s="1508" t="s">
        <v>1890</v>
      </c>
      <c r="DB556" s="1508" t="s">
        <v>1890</v>
      </c>
      <c r="DC556" s="1508" t="s">
        <v>1890</v>
      </c>
      <c r="DD556" s="1508" t="s">
        <v>1890</v>
      </c>
      <c r="DE556" s="1508" t="s">
        <v>1890</v>
      </c>
      <c r="DF556" s="1508" t="s">
        <v>1890</v>
      </c>
      <c r="DG556" s="1508" t="s">
        <v>1890</v>
      </c>
      <c r="DH556" s="1508" t="s">
        <v>1890</v>
      </c>
      <c r="DI556" s="1508" t="s">
        <v>1890</v>
      </c>
      <c r="DJ556" s="1508" t="s">
        <v>1890</v>
      </c>
      <c r="DK556" s="1508" t="s">
        <v>1890</v>
      </c>
      <c r="DL556" s="1508" t="s">
        <v>1890</v>
      </c>
      <c r="DM556" s="1508" t="s">
        <v>1890</v>
      </c>
      <c r="DN556" s="1508" t="s">
        <v>1890</v>
      </c>
      <c r="DO556" s="1508" t="s">
        <v>1890</v>
      </c>
      <c r="DP556" s="1508" t="s">
        <v>1890</v>
      </c>
      <c r="DQ556" s="1508" t="s">
        <v>1890</v>
      </c>
      <c r="DR556" s="1508" t="s">
        <v>1890</v>
      </c>
      <c r="DS556" s="1508" t="s">
        <v>1890</v>
      </c>
      <c r="DT556" s="1233" t="s">
        <v>1890</v>
      </c>
      <c r="DU556" s="1233" t="s">
        <v>1890</v>
      </c>
      <c r="DV556" s="1233" t="s">
        <v>1890</v>
      </c>
      <c r="DW556" s="1233" t="s">
        <v>1890</v>
      </c>
      <c r="DX556" s="1233" t="s">
        <v>1890</v>
      </c>
      <c r="DY556" s="1233" t="s">
        <v>1890</v>
      </c>
    </row>
    <row r="557" spans="2:129" x14ac:dyDescent="0.25">
      <c r="B557" s="1668"/>
      <c r="C557" s="1505" t="s">
        <v>2025</v>
      </c>
      <c r="D557" s="1439" t="s">
        <v>1789</v>
      </c>
      <c r="E557" s="1267" t="s">
        <v>812</v>
      </c>
      <c r="F557" s="1438" t="s">
        <v>1890</v>
      </c>
      <c r="G557" s="1438" t="s">
        <v>1890</v>
      </c>
      <c r="H557" s="1439" t="s">
        <v>84</v>
      </c>
      <c r="I557" s="1476" t="s">
        <v>1890</v>
      </c>
      <c r="J557" s="1477" t="s">
        <v>1890</v>
      </c>
      <c r="K557" s="1477" t="s">
        <v>1890</v>
      </c>
      <c r="L557" s="1477" t="s">
        <v>1890</v>
      </c>
      <c r="M557" s="1477" t="s">
        <v>1890</v>
      </c>
      <c r="N557" s="1509" t="s">
        <v>1890</v>
      </c>
      <c r="O557" s="1509" t="s">
        <v>1890</v>
      </c>
      <c r="P557" s="1509" t="s">
        <v>1890</v>
      </c>
      <c r="Q557" s="1509" t="s">
        <v>1890</v>
      </c>
      <c r="R557" s="1509" t="s">
        <v>1890</v>
      </c>
      <c r="S557" s="1509" t="s">
        <v>1890</v>
      </c>
      <c r="T557" s="1509" t="s">
        <v>1890</v>
      </c>
      <c r="U557" s="1509" t="s">
        <v>1890</v>
      </c>
      <c r="V557" s="1509" t="s">
        <v>1890</v>
      </c>
      <c r="W557" s="1509" t="s">
        <v>1890</v>
      </c>
      <c r="X557" s="1509" t="s">
        <v>1890</v>
      </c>
      <c r="Y557" s="1509" t="s">
        <v>1890</v>
      </c>
      <c r="Z557" s="1509" t="s">
        <v>1890</v>
      </c>
      <c r="AA557" s="1509" t="s">
        <v>1890</v>
      </c>
      <c r="AB557" s="1509" t="s">
        <v>1890</v>
      </c>
      <c r="AC557" s="1509" t="s">
        <v>1890</v>
      </c>
      <c r="AD557" s="1509" t="s">
        <v>1890</v>
      </c>
      <c r="AE557" s="1509" t="s">
        <v>1890</v>
      </c>
      <c r="AF557" s="1509" t="s">
        <v>1890</v>
      </c>
      <c r="AG557" s="1509" t="s">
        <v>1890</v>
      </c>
      <c r="AH557" s="1509" t="s">
        <v>1890</v>
      </c>
      <c r="AI557" s="1509" t="s">
        <v>1890</v>
      </c>
      <c r="AJ557" s="1509" t="s">
        <v>1890</v>
      </c>
      <c r="AK557" s="1509" t="s">
        <v>1890</v>
      </c>
      <c r="AL557" s="1509" t="s">
        <v>1890</v>
      </c>
      <c r="AM557" s="1509" t="s">
        <v>1890</v>
      </c>
      <c r="AN557" s="1509" t="s">
        <v>1890</v>
      </c>
      <c r="AO557" s="1509" t="s">
        <v>1890</v>
      </c>
      <c r="AP557" s="1509" t="s">
        <v>1890</v>
      </c>
      <c r="AQ557" s="1509" t="s">
        <v>1890</v>
      </c>
      <c r="AR557" s="1509" t="s">
        <v>1890</v>
      </c>
      <c r="AS557" s="1509" t="s">
        <v>1890</v>
      </c>
      <c r="AT557" s="1509" t="s">
        <v>1890</v>
      </c>
      <c r="AU557" s="1509" t="s">
        <v>1890</v>
      </c>
      <c r="AV557" s="1509" t="s">
        <v>1890</v>
      </c>
      <c r="AW557" s="1509" t="s">
        <v>1890</v>
      </c>
      <c r="AX557" s="1509" t="s">
        <v>1890</v>
      </c>
      <c r="AY557" s="1509" t="s">
        <v>1890</v>
      </c>
      <c r="AZ557" s="1509" t="s">
        <v>1890</v>
      </c>
      <c r="BA557" s="1509" t="s">
        <v>1890</v>
      </c>
      <c r="BB557" s="1509" t="s">
        <v>1890</v>
      </c>
      <c r="BC557" s="1509" t="s">
        <v>1890</v>
      </c>
      <c r="BD557" s="1509" t="s">
        <v>1890</v>
      </c>
      <c r="BE557" s="1509" t="s">
        <v>1890</v>
      </c>
      <c r="BF557" s="1509" t="s">
        <v>1890</v>
      </c>
      <c r="BG557" s="1509" t="s">
        <v>1890</v>
      </c>
      <c r="BH557" s="1509" t="s">
        <v>1890</v>
      </c>
      <c r="BI557" s="1509" t="s">
        <v>1890</v>
      </c>
      <c r="BJ557" s="1509" t="s">
        <v>1890</v>
      </c>
      <c r="BK557" s="1509" t="s">
        <v>1890</v>
      </c>
      <c r="BL557" s="1509" t="s">
        <v>1890</v>
      </c>
      <c r="BM557" s="1509" t="s">
        <v>1890</v>
      </c>
      <c r="BN557" s="1509" t="s">
        <v>1890</v>
      </c>
      <c r="BO557" s="1509" t="s">
        <v>1890</v>
      </c>
      <c r="BP557" s="1509" t="s">
        <v>1890</v>
      </c>
      <c r="BQ557" s="1509" t="s">
        <v>1890</v>
      </c>
      <c r="BR557" s="1509" t="s">
        <v>1890</v>
      </c>
      <c r="BS557" s="1509" t="s">
        <v>1890</v>
      </c>
      <c r="BT557" s="1509" t="s">
        <v>1890</v>
      </c>
      <c r="BU557" s="1509" t="s">
        <v>1890</v>
      </c>
      <c r="BV557" s="1509" t="s">
        <v>1890</v>
      </c>
      <c r="BW557" s="1509" t="s">
        <v>1890</v>
      </c>
      <c r="BX557" s="1509" t="s">
        <v>1890</v>
      </c>
      <c r="BY557" s="1509" t="s">
        <v>1890</v>
      </c>
      <c r="BZ557" s="1509" t="s">
        <v>1890</v>
      </c>
      <c r="CA557" s="1509" t="s">
        <v>1890</v>
      </c>
      <c r="CB557" s="1509" t="s">
        <v>1890</v>
      </c>
      <c r="CC557" s="1509" t="s">
        <v>1890</v>
      </c>
      <c r="CD557" s="1509" t="s">
        <v>1890</v>
      </c>
      <c r="CE557" s="1509" t="s">
        <v>1890</v>
      </c>
      <c r="CF557" s="1509" t="s">
        <v>1890</v>
      </c>
      <c r="CG557" s="1509" t="s">
        <v>1890</v>
      </c>
      <c r="CH557" s="1509" t="s">
        <v>1890</v>
      </c>
      <c r="CI557" s="1509" t="s">
        <v>1890</v>
      </c>
      <c r="CJ557" s="1509" t="s">
        <v>1890</v>
      </c>
      <c r="CK557" s="1509" t="s">
        <v>1890</v>
      </c>
      <c r="CL557" s="1509" t="s">
        <v>1890</v>
      </c>
      <c r="CM557" s="1509" t="s">
        <v>1890</v>
      </c>
      <c r="CN557" s="1509" t="s">
        <v>1890</v>
      </c>
      <c r="CO557" s="1509" t="s">
        <v>1890</v>
      </c>
      <c r="CP557" s="1510" t="s">
        <v>1890</v>
      </c>
      <c r="CQ557" s="1508" t="s">
        <v>1890</v>
      </c>
      <c r="CR557" s="1508" t="s">
        <v>1890</v>
      </c>
      <c r="CS557" s="1508" t="s">
        <v>1890</v>
      </c>
      <c r="CT557" s="1508" t="s">
        <v>1890</v>
      </c>
      <c r="CU557" s="1508" t="s">
        <v>1890</v>
      </c>
      <c r="CV557" s="1508" t="s">
        <v>1890</v>
      </c>
      <c r="CW557" s="1508" t="s">
        <v>1890</v>
      </c>
      <c r="CX557" s="1508" t="s">
        <v>1890</v>
      </c>
      <c r="CY557" s="1508" t="s">
        <v>1890</v>
      </c>
      <c r="CZ557" s="1508" t="s">
        <v>1890</v>
      </c>
      <c r="DA557" s="1508" t="s">
        <v>1890</v>
      </c>
      <c r="DB557" s="1508" t="s">
        <v>1890</v>
      </c>
      <c r="DC557" s="1508" t="s">
        <v>1890</v>
      </c>
      <c r="DD557" s="1508" t="s">
        <v>1890</v>
      </c>
      <c r="DE557" s="1508" t="s">
        <v>1890</v>
      </c>
      <c r="DF557" s="1508" t="s">
        <v>1890</v>
      </c>
      <c r="DG557" s="1508" t="s">
        <v>1890</v>
      </c>
      <c r="DH557" s="1508" t="s">
        <v>1890</v>
      </c>
      <c r="DI557" s="1508" t="s">
        <v>1890</v>
      </c>
      <c r="DJ557" s="1508" t="s">
        <v>1890</v>
      </c>
      <c r="DK557" s="1508" t="s">
        <v>1890</v>
      </c>
      <c r="DL557" s="1508" t="s">
        <v>1890</v>
      </c>
      <c r="DM557" s="1508" t="s">
        <v>1890</v>
      </c>
      <c r="DN557" s="1508" t="s">
        <v>1890</v>
      </c>
      <c r="DO557" s="1508" t="s">
        <v>1890</v>
      </c>
      <c r="DP557" s="1508" t="s">
        <v>1890</v>
      </c>
      <c r="DQ557" s="1508" t="s">
        <v>1890</v>
      </c>
      <c r="DR557" s="1508" t="s">
        <v>1890</v>
      </c>
      <c r="DS557" s="1508" t="s">
        <v>1890</v>
      </c>
      <c r="DT557" s="1233" t="s">
        <v>1890</v>
      </c>
      <c r="DU557" s="1233" t="s">
        <v>1890</v>
      </c>
      <c r="DV557" s="1233" t="s">
        <v>1890</v>
      </c>
      <c r="DW557" s="1233" t="s">
        <v>1890</v>
      </c>
      <c r="DX557" s="1233" t="s">
        <v>1890</v>
      </c>
      <c r="DY557" s="1233" t="s">
        <v>1890</v>
      </c>
    </row>
    <row r="558" spans="2:129" x14ac:dyDescent="0.25">
      <c r="B558" s="1668"/>
      <c r="C558" s="1505" t="s">
        <v>2025</v>
      </c>
      <c r="D558" s="1439" t="s">
        <v>1789</v>
      </c>
      <c r="E558" s="1267" t="s">
        <v>813</v>
      </c>
      <c r="F558" s="1438" t="s">
        <v>1890</v>
      </c>
      <c r="G558" s="1438" t="s">
        <v>1890</v>
      </c>
      <c r="H558" s="1439" t="s">
        <v>84</v>
      </c>
      <c r="I558" s="1476" t="s">
        <v>1890</v>
      </c>
      <c r="J558" s="1477">
        <v>2.603181851160848E-2</v>
      </c>
      <c r="K558" s="1477">
        <v>5.2063637023216959E-2</v>
      </c>
      <c r="L558" s="1477">
        <v>5.2063637023216959E-2</v>
      </c>
      <c r="M558" s="1477">
        <v>5.2063637023216959E-2</v>
      </c>
      <c r="N558" s="1509">
        <v>5.2063637023216959E-2</v>
      </c>
      <c r="O558" s="1509">
        <v>5.2063637023216959E-2</v>
      </c>
      <c r="P558" s="1509">
        <v>5.2063637023216959E-2</v>
      </c>
      <c r="Q558" s="1509">
        <v>5.2063637023216959E-2</v>
      </c>
      <c r="R558" s="1509">
        <v>5.2063637023216959E-2</v>
      </c>
      <c r="S558" s="1509">
        <v>5.2063637023216959E-2</v>
      </c>
      <c r="T558" s="1509">
        <v>5.2063637023216959E-2</v>
      </c>
      <c r="U558" s="1509">
        <v>5.2063637023216959E-2</v>
      </c>
      <c r="V558" s="1509">
        <v>5.2063637023216959E-2</v>
      </c>
      <c r="W558" s="1509">
        <v>5.2063637023216959E-2</v>
      </c>
      <c r="X558" s="1509">
        <v>5.2063637023216959E-2</v>
      </c>
      <c r="Y558" s="1509">
        <v>5.2063637023216959E-2</v>
      </c>
      <c r="Z558" s="1509">
        <v>5.2063637023216959E-2</v>
      </c>
      <c r="AA558" s="1509">
        <v>5.2063637023216959E-2</v>
      </c>
      <c r="AB558" s="1509">
        <v>5.2063637023216959E-2</v>
      </c>
      <c r="AC558" s="1509">
        <v>5.2063637023216959E-2</v>
      </c>
      <c r="AD558" s="1509">
        <v>5.2063637023216959E-2</v>
      </c>
      <c r="AE558" s="1509">
        <v>5.2063637023216959E-2</v>
      </c>
      <c r="AF558" s="1509">
        <v>5.2063637023216959E-2</v>
      </c>
      <c r="AG558" s="1509">
        <v>5.2063637023216959E-2</v>
      </c>
      <c r="AH558" s="1509">
        <v>5.2063637023216959E-2</v>
      </c>
      <c r="AI558" s="1509">
        <v>5.2063637023216959E-2</v>
      </c>
      <c r="AJ558" s="1509">
        <v>5.2063637023216959E-2</v>
      </c>
      <c r="AK558" s="1509">
        <v>5.2063637023216959E-2</v>
      </c>
      <c r="AL558" s="1509">
        <v>5.2063637023216959E-2</v>
      </c>
      <c r="AM558" s="1509">
        <v>5.2063637023216959E-2</v>
      </c>
      <c r="AN558" s="1509">
        <v>5.2063637023216959E-2</v>
      </c>
      <c r="AO558" s="1509">
        <v>5.2063637023216959E-2</v>
      </c>
      <c r="AP558" s="1509">
        <v>5.2063637023216959E-2</v>
      </c>
      <c r="AQ558" s="1509">
        <v>5.2063637023216959E-2</v>
      </c>
      <c r="AR558" s="1509">
        <v>5.2063637023216959E-2</v>
      </c>
      <c r="AS558" s="1509">
        <v>5.2063637023216959E-2</v>
      </c>
      <c r="AT558" s="1509">
        <v>5.2063637023216959E-2</v>
      </c>
      <c r="AU558" s="1509">
        <v>5.2063637023216959E-2</v>
      </c>
      <c r="AV558" s="1509">
        <v>5.2063637023216959E-2</v>
      </c>
      <c r="AW558" s="1509">
        <v>5.2063637023216959E-2</v>
      </c>
      <c r="AX558" s="1509">
        <v>5.2063637023216959E-2</v>
      </c>
      <c r="AY558" s="1509">
        <v>5.2063637023216959E-2</v>
      </c>
      <c r="AZ558" s="1509">
        <v>5.2063637023216959E-2</v>
      </c>
      <c r="BA558" s="1509">
        <v>5.2063637023216959E-2</v>
      </c>
      <c r="BB558" s="1509">
        <v>5.2063637023216959E-2</v>
      </c>
      <c r="BC558" s="1509">
        <v>5.2063637023216959E-2</v>
      </c>
      <c r="BD558" s="1509">
        <v>5.2063637023216959E-2</v>
      </c>
      <c r="BE558" s="1509">
        <v>5.2063637023216959E-2</v>
      </c>
      <c r="BF558" s="1509">
        <v>5.2063637023216959E-2</v>
      </c>
      <c r="BG558" s="1509">
        <v>5.2063637023216959E-2</v>
      </c>
      <c r="BH558" s="1509">
        <v>5.2063637023216959E-2</v>
      </c>
      <c r="BI558" s="1509">
        <v>5.2063637023216959E-2</v>
      </c>
      <c r="BJ558" s="1509">
        <v>5.2063637023216959E-2</v>
      </c>
      <c r="BK558" s="1509">
        <v>5.2063637023216959E-2</v>
      </c>
      <c r="BL558" s="1509">
        <v>5.2063637023216959E-2</v>
      </c>
      <c r="BM558" s="1509">
        <v>5.2063637023216959E-2</v>
      </c>
      <c r="BN558" s="1509">
        <v>5.2063637023216959E-2</v>
      </c>
      <c r="BO558" s="1509">
        <v>5.2063637023216959E-2</v>
      </c>
      <c r="BP558" s="1509">
        <v>5.2063637023216959E-2</v>
      </c>
      <c r="BQ558" s="1509">
        <v>5.2063637023216959E-2</v>
      </c>
      <c r="BR558" s="1509">
        <v>5.2063637023216959E-2</v>
      </c>
      <c r="BS558" s="1509">
        <v>5.2063637023216959E-2</v>
      </c>
      <c r="BT558" s="1509">
        <v>5.2063637023216959E-2</v>
      </c>
      <c r="BU558" s="1509">
        <v>5.2063637023216959E-2</v>
      </c>
      <c r="BV558" s="1509">
        <v>5.2063637023216959E-2</v>
      </c>
      <c r="BW558" s="1509">
        <v>5.2063637023216959E-2</v>
      </c>
      <c r="BX558" s="1509">
        <v>5.2063637023216959E-2</v>
      </c>
      <c r="BY558" s="1509">
        <v>5.2063637023216959E-2</v>
      </c>
      <c r="BZ558" s="1509">
        <v>5.2063637023216959E-2</v>
      </c>
      <c r="CA558" s="1509">
        <v>5.2063637023216959E-2</v>
      </c>
      <c r="CB558" s="1509">
        <v>5.2063637023216959E-2</v>
      </c>
      <c r="CC558" s="1509">
        <v>5.2063637023216959E-2</v>
      </c>
      <c r="CD558" s="1509">
        <v>5.2063637023216959E-2</v>
      </c>
      <c r="CE558" s="1509">
        <v>5.2063637023216959E-2</v>
      </c>
      <c r="CF558" s="1509">
        <v>5.2063637023216959E-2</v>
      </c>
      <c r="CG558" s="1509">
        <v>5.2063637023216959E-2</v>
      </c>
      <c r="CH558" s="1509">
        <v>5.2063637023216959E-2</v>
      </c>
      <c r="CI558" s="1509">
        <v>5.2063637023216959E-2</v>
      </c>
      <c r="CJ558" s="1509">
        <v>5.2063637023216959E-2</v>
      </c>
      <c r="CK558" s="1509">
        <v>5.2063637023216959E-2</v>
      </c>
      <c r="CL558" s="1509" t="s">
        <v>1890</v>
      </c>
      <c r="CM558" s="1509" t="s">
        <v>1890</v>
      </c>
      <c r="CN558" s="1509" t="s">
        <v>1890</v>
      </c>
      <c r="CO558" s="1509" t="s">
        <v>1890</v>
      </c>
      <c r="CP558" s="1510" t="s">
        <v>1890</v>
      </c>
      <c r="CQ558" s="1508" t="s">
        <v>1890</v>
      </c>
      <c r="CR558" s="1508" t="s">
        <v>1890</v>
      </c>
      <c r="CS558" s="1508" t="s">
        <v>1890</v>
      </c>
      <c r="CT558" s="1508" t="s">
        <v>1890</v>
      </c>
      <c r="CU558" s="1508" t="s">
        <v>1890</v>
      </c>
      <c r="CV558" s="1508" t="s">
        <v>1890</v>
      </c>
      <c r="CW558" s="1508" t="s">
        <v>1890</v>
      </c>
      <c r="CX558" s="1508" t="s">
        <v>1890</v>
      </c>
      <c r="CY558" s="1508" t="s">
        <v>1890</v>
      </c>
      <c r="CZ558" s="1508" t="s">
        <v>1890</v>
      </c>
      <c r="DA558" s="1508" t="s">
        <v>1890</v>
      </c>
      <c r="DB558" s="1508" t="s">
        <v>1890</v>
      </c>
      <c r="DC558" s="1508" t="s">
        <v>1890</v>
      </c>
      <c r="DD558" s="1508" t="s">
        <v>1890</v>
      </c>
      <c r="DE558" s="1508" t="s">
        <v>1890</v>
      </c>
      <c r="DF558" s="1508" t="s">
        <v>1890</v>
      </c>
      <c r="DG558" s="1508" t="s">
        <v>1890</v>
      </c>
      <c r="DH558" s="1508" t="s">
        <v>1890</v>
      </c>
      <c r="DI558" s="1508" t="s">
        <v>1890</v>
      </c>
      <c r="DJ558" s="1508" t="s">
        <v>1890</v>
      </c>
      <c r="DK558" s="1508" t="s">
        <v>1890</v>
      </c>
      <c r="DL558" s="1508" t="s">
        <v>1890</v>
      </c>
      <c r="DM558" s="1508" t="s">
        <v>1890</v>
      </c>
      <c r="DN558" s="1508" t="s">
        <v>1890</v>
      </c>
      <c r="DO558" s="1508" t="s">
        <v>1890</v>
      </c>
      <c r="DP558" s="1508" t="s">
        <v>1890</v>
      </c>
      <c r="DQ558" s="1508" t="s">
        <v>1890</v>
      </c>
      <c r="DR558" s="1508" t="s">
        <v>1890</v>
      </c>
      <c r="DS558" s="1508" t="s">
        <v>1890</v>
      </c>
      <c r="DT558" s="1233" t="s">
        <v>1890</v>
      </c>
      <c r="DU558" s="1233" t="s">
        <v>1890</v>
      </c>
      <c r="DV558" s="1233" t="s">
        <v>1890</v>
      </c>
      <c r="DW558" s="1233" t="s">
        <v>1890</v>
      </c>
      <c r="DX558" s="1233" t="s">
        <v>1890</v>
      </c>
      <c r="DY558" s="1233" t="s">
        <v>1890</v>
      </c>
    </row>
    <row r="559" spans="2:129" x14ac:dyDescent="0.25">
      <c r="B559" s="1668"/>
      <c r="C559" s="1505" t="s">
        <v>2025</v>
      </c>
      <c r="D559" s="1439" t="s">
        <v>1789</v>
      </c>
      <c r="E559" s="1267" t="s">
        <v>831</v>
      </c>
      <c r="F559" s="1438" t="s">
        <v>1890</v>
      </c>
      <c r="G559" s="1438" t="s">
        <v>1890</v>
      </c>
      <c r="H559" s="1439" t="s">
        <v>84</v>
      </c>
      <c r="I559" s="1476" t="s">
        <v>1890</v>
      </c>
      <c r="J559" s="1477">
        <v>3.5000000000000003E-2</v>
      </c>
      <c r="K559" s="1477">
        <v>3.5000000000000003E-2</v>
      </c>
      <c r="L559" s="1477">
        <v>3.5000000000000003E-2</v>
      </c>
      <c r="M559" s="1477">
        <v>3.5000000000000003E-2</v>
      </c>
      <c r="N559" s="1509">
        <v>3.5000000000000003E-2</v>
      </c>
      <c r="O559" s="1509">
        <v>3.5000000000000003E-2</v>
      </c>
      <c r="P559" s="1509">
        <v>3.5000000000000003E-2</v>
      </c>
      <c r="Q559" s="1509">
        <v>3.5000000000000003E-2</v>
      </c>
      <c r="R559" s="1509">
        <v>3.5000000000000003E-2</v>
      </c>
      <c r="S559" s="1509">
        <v>3.5000000000000003E-2</v>
      </c>
      <c r="T559" s="1509">
        <v>3.5000000000000003E-2</v>
      </c>
      <c r="U559" s="1509">
        <v>3.5000000000000003E-2</v>
      </c>
      <c r="V559" s="1509">
        <v>3.5000000000000003E-2</v>
      </c>
      <c r="W559" s="1509">
        <v>3.5000000000000003E-2</v>
      </c>
      <c r="X559" s="1509">
        <v>3.5000000000000003E-2</v>
      </c>
      <c r="Y559" s="1509">
        <v>3.5000000000000003E-2</v>
      </c>
      <c r="Z559" s="1509">
        <v>3.5000000000000003E-2</v>
      </c>
      <c r="AA559" s="1509">
        <v>3.5000000000000003E-2</v>
      </c>
      <c r="AB559" s="1509">
        <v>3.5000000000000003E-2</v>
      </c>
      <c r="AC559" s="1509">
        <v>3.5000000000000003E-2</v>
      </c>
      <c r="AD559" s="1509">
        <v>3.5000000000000003E-2</v>
      </c>
      <c r="AE559" s="1509">
        <v>3.5000000000000003E-2</v>
      </c>
      <c r="AF559" s="1509">
        <v>3.5000000000000003E-2</v>
      </c>
      <c r="AG559" s="1509">
        <v>3.5000000000000003E-2</v>
      </c>
      <c r="AH559" s="1509">
        <v>3.5000000000000003E-2</v>
      </c>
      <c r="AI559" s="1509">
        <v>3.5000000000000003E-2</v>
      </c>
      <c r="AJ559" s="1509">
        <v>3.5000000000000003E-2</v>
      </c>
      <c r="AK559" s="1509">
        <v>3.5000000000000003E-2</v>
      </c>
      <c r="AL559" s="1509">
        <v>3.5000000000000003E-2</v>
      </c>
      <c r="AM559" s="1509">
        <v>3.5000000000000003E-2</v>
      </c>
      <c r="AN559" s="1509">
        <v>0.03</v>
      </c>
      <c r="AO559" s="1509">
        <v>0.03</v>
      </c>
      <c r="AP559" s="1509">
        <v>0.03</v>
      </c>
      <c r="AQ559" s="1509">
        <v>0.03</v>
      </c>
      <c r="AR559" s="1509">
        <v>0.03</v>
      </c>
      <c r="AS559" s="1509">
        <v>0.03</v>
      </c>
      <c r="AT559" s="1509">
        <v>0.03</v>
      </c>
      <c r="AU559" s="1509">
        <v>0.03</v>
      </c>
      <c r="AV559" s="1509">
        <v>0.03</v>
      </c>
      <c r="AW559" s="1509">
        <v>0.03</v>
      </c>
      <c r="AX559" s="1509">
        <v>0.03</v>
      </c>
      <c r="AY559" s="1509">
        <v>0.03</v>
      </c>
      <c r="AZ559" s="1509">
        <v>0.03</v>
      </c>
      <c r="BA559" s="1509">
        <v>0.03</v>
      </c>
      <c r="BB559" s="1509">
        <v>0.03</v>
      </c>
      <c r="BC559" s="1509">
        <v>0.03</v>
      </c>
      <c r="BD559" s="1509">
        <v>0.03</v>
      </c>
      <c r="BE559" s="1509">
        <v>0.03</v>
      </c>
      <c r="BF559" s="1509">
        <v>0.03</v>
      </c>
      <c r="BG559" s="1509">
        <v>0.03</v>
      </c>
      <c r="BH559" s="1509">
        <v>0.03</v>
      </c>
      <c r="BI559" s="1509">
        <v>0.03</v>
      </c>
      <c r="BJ559" s="1509">
        <v>0.03</v>
      </c>
      <c r="BK559" s="1509">
        <v>0.03</v>
      </c>
      <c r="BL559" s="1509">
        <v>0.03</v>
      </c>
      <c r="BM559" s="1509">
        <v>0.03</v>
      </c>
      <c r="BN559" s="1509">
        <v>0.03</v>
      </c>
      <c r="BO559" s="1509">
        <v>0.03</v>
      </c>
      <c r="BP559" s="1509">
        <v>0.03</v>
      </c>
      <c r="BQ559" s="1509">
        <v>0.03</v>
      </c>
      <c r="BR559" s="1509">
        <v>0.03</v>
      </c>
      <c r="BS559" s="1509">
        <v>0.03</v>
      </c>
      <c r="BT559" s="1509">
        <v>0.03</v>
      </c>
      <c r="BU559" s="1509">
        <v>0.03</v>
      </c>
      <c r="BV559" s="1509">
        <v>0.03</v>
      </c>
      <c r="BW559" s="1509">
        <v>0.03</v>
      </c>
      <c r="BX559" s="1509">
        <v>0.03</v>
      </c>
      <c r="BY559" s="1509">
        <v>0.03</v>
      </c>
      <c r="BZ559" s="1509">
        <v>0.03</v>
      </c>
      <c r="CA559" s="1509">
        <v>0.03</v>
      </c>
      <c r="CB559" s="1509">
        <v>0.03</v>
      </c>
      <c r="CC559" s="1509">
        <v>0.03</v>
      </c>
      <c r="CD559" s="1509">
        <v>0.03</v>
      </c>
      <c r="CE559" s="1509">
        <v>0.03</v>
      </c>
      <c r="CF559" s="1509">
        <v>0.03</v>
      </c>
      <c r="CG559" s="1509">
        <v>2.5000000000000001E-2</v>
      </c>
      <c r="CH559" s="1509">
        <v>2.5000000000000001E-2</v>
      </c>
      <c r="CI559" s="1509">
        <v>2.5000000000000001E-2</v>
      </c>
      <c r="CJ559" s="1509">
        <v>2.5000000000000001E-2</v>
      </c>
      <c r="CK559" s="1509">
        <v>2.5000000000000001E-2</v>
      </c>
      <c r="CL559" s="1509" t="s">
        <v>1890</v>
      </c>
      <c r="CM559" s="1509" t="s">
        <v>1890</v>
      </c>
      <c r="CN559" s="1509" t="s">
        <v>1890</v>
      </c>
      <c r="CO559" s="1509" t="s">
        <v>1890</v>
      </c>
      <c r="CP559" s="1510" t="s">
        <v>1890</v>
      </c>
      <c r="CQ559" s="1508" t="s">
        <v>1890</v>
      </c>
      <c r="CR559" s="1508" t="s">
        <v>1890</v>
      </c>
      <c r="CS559" s="1508" t="s">
        <v>1890</v>
      </c>
      <c r="CT559" s="1508" t="s">
        <v>1890</v>
      </c>
      <c r="CU559" s="1508" t="s">
        <v>1890</v>
      </c>
      <c r="CV559" s="1508" t="s">
        <v>1890</v>
      </c>
      <c r="CW559" s="1508" t="s">
        <v>1890</v>
      </c>
      <c r="CX559" s="1508" t="s">
        <v>1890</v>
      </c>
      <c r="CY559" s="1508" t="s">
        <v>1890</v>
      </c>
      <c r="CZ559" s="1508" t="s">
        <v>1890</v>
      </c>
      <c r="DA559" s="1508" t="s">
        <v>1890</v>
      </c>
      <c r="DB559" s="1508" t="s">
        <v>1890</v>
      </c>
      <c r="DC559" s="1508" t="s">
        <v>1890</v>
      </c>
      <c r="DD559" s="1508" t="s">
        <v>1890</v>
      </c>
      <c r="DE559" s="1508" t="s">
        <v>1890</v>
      </c>
      <c r="DF559" s="1508" t="s">
        <v>1890</v>
      </c>
      <c r="DG559" s="1508" t="s">
        <v>1890</v>
      </c>
      <c r="DH559" s="1508" t="s">
        <v>1890</v>
      </c>
      <c r="DI559" s="1508" t="s">
        <v>1890</v>
      </c>
      <c r="DJ559" s="1508" t="s">
        <v>1890</v>
      </c>
      <c r="DK559" s="1508" t="s">
        <v>1890</v>
      </c>
      <c r="DL559" s="1508" t="s">
        <v>1890</v>
      </c>
      <c r="DM559" s="1508" t="s">
        <v>1890</v>
      </c>
      <c r="DN559" s="1508" t="s">
        <v>1890</v>
      </c>
      <c r="DO559" s="1508" t="s">
        <v>1890</v>
      </c>
      <c r="DP559" s="1508" t="s">
        <v>1890</v>
      </c>
      <c r="DQ559" s="1508" t="s">
        <v>1890</v>
      </c>
      <c r="DR559" s="1508" t="s">
        <v>1890</v>
      </c>
      <c r="DS559" s="1508" t="s">
        <v>1890</v>
      </c>
      <c r="DT559" s="1233" t="s">
        <v>1890</v>
      </c>
      <c r="DU559" s="1233" t="s">
        <v>1890</v>
      </c>
      <c r="DV559" s="1233" t="s">
        <v>1890</v>
      </c>
      <c r="DW559" s="1233" t="s">
        <v>1890</v>
      </c>
      <c r="DX559" s="1233" t="s">
        <v>1890</v>
      </c>
      <c r="DY559" s="1233" t="s">
        <v>1890</v>
      </c>
    </row>
    <row r="560" spans="2:129" x14ac:dyDescent="0.25">
      <c r="B560" s="1668"/>
      <c r="C560" s="1505" t="s">
        <v>2025</v>
      </c>
      <c r="D560" s="1439" t="s">
        <v>1789</v>
      </c>
      <c r="E560" s="1267" t="s">
        <v>814</v>
      </c>
      <c r="F560" s="1438" t="s">
        <v>1890</v>
      </c>
      <c r="G560" s="1438" t="s">
        <v>1890</v>
      </c>
      <c r="H560" s="1439" t="s">
        <v>84</v>
      </c>
      <c r="I560" s="1476" t="s">
        <v>1890</v>
      </c>
      <c r="J560" s="1477">
        <v>0.96618357487922713</v>
      </c>
      <c r="K560" s="1477">
        <v>0.93351070036640305</v>
      </c>
      <c r="L560" s="1477">
        <v>0.90194270566802237</v>
      </c>
      <c r="M560" s="1477">
        <v>0.87144222769857238</v>
      </c>
      <c r="N560" s="1509">
        <v>0.84197316685852408</v>
      </c>
      <c r="O560" s="1509">
        <v>0.81350064430775282</v>
      </c>
      <c r="P560" s="1509">
        <v>0.78599096068381924</v>
      </c>
      <c r="Q560" s="1509">
        <v>0.75941155621625056</v>
      </c>
      <c r="R560" s="1509">
        <v>0.73373097218961414</v>
      </c>
      <c r="S560" s="1509">
        <v>0.70891881370977217</v>
      </c>
      <c r="T560" s="1509">
        <v>0.68494571372924851</v>
      </c>
      <c r="U560" s="1509">
        <v>0.66178329828912907</v>
      </c>
      <c r="V560" s="1509">
        <v>0.63940415293635666</v>
      </c>
      <c r="W560" s="1509">
        <v>0.61778179027667313</v>
      </c>
      <c r="X560" s="1509">
        <v>0.59689061862480497</v>
      </c>
      <c r="Y560" s="1509">
        <v>0.57670591171478747</v>
      </c>
      <c r="Z560" s="1509">
        <v>0.55720377943457733</v>
      </c>
      <c r="AA560" s="1509">
        <v>0.53836113955031628</v>
      </c>
      <c r="AB560" s="1509">
        <v>0.520155690386779</v>
      </c>
      <c r="AC560" s="1509">
        <v>0.50256588443167061</v>
      </c>
      <c r="AD560" s="1509">
        <v>0.48557090283253201</v>
      </c>
      <c r="AE560" s="1509">
        <v>0.46915063075606961</v>
      </c>
      <c r="AF560" s="1509">
        <v>0.45328563358074364</v>
      </c>
      <c r="AG560" s="1509">
        <v>0.43795713389443836</v>
      </c>
      <c r="AH560" s="1509">
        <v>0.42314698926998878</v>
      </c>
      <c r="AI560" s="1509">
        <v>0.40883767079225974</v>
      </c>
      <c r="AJ560" s="1509">
        <v>0.39501224231136212</v>
      </c>
      <c r="AK560" s="1509">
        <v>0.38165434039745133</v>
      </c>
      <c r="AL560" s="1509">
        <v>0.36874815497338298</v>
      </c>
      <c r="AM560" s="1509">
        <v>0.35627841060230242</v>
      </c>
      <c r="AN560" s="1509">
        <v>0.3459013695167984</v>
      </c>
      <c r="AO560" s="1509">
        <v>0.33582657234640623</v>
      </c>
      <c r="AP560" s="1509">
        <v>0.32604521587029728</v>
      </c>
      <c r="AQ560" s="1509">
        <v>0.31654875327213333</v>
      </c>
      <c r="AR560" s="1509">
        <v>0.30732888667197411</v>
      </c>
      <c r="AS560" s="1509">
        <v>0.29837755987570302</v>
      </c>
      <c r="AT560" s="1509">
        <v>0.28968695133563405</v>
      </c>
      <c r="AU560" s="1509">
        <v>0.28124946731614947</v>
      </c>
      <c r="AV560" s="1509">
        <v>0.27305773525839755</v>
      </c>
      <c r="AW560" s="1509">
        <v>0.26510459733825009</v>
      </c>
      <c r="AX560" s="1509">
        <v>0.25738310421189325</v>
      </c>
      <c r="AY560" s="1509">
        <v>0.24988650894358566</v>
      </c>
      <c r="AZ560" s="1509">
        <v>0.24260826111027742</v>
      </c>
      <c r="BA560" s="1509">
        <v>0.23554200107793916</v>
      </c>
      <c r="BB560" s="1509">
        <v>0.22868155444460117</v>
      </c>
      <c r="BC560" s="1509">
        <v>0.22202092664524387</v>
      </c>
      <c r="BD560" s="1509">
        <v>0.215554297713829</v>
      </c>
      <c r="BE560" s="1509">
        <v>0.20927601719789227</v>
      </c>
      <c r="BF560" s="1509">
        <v>0.20318059922125464</v>
      </c>
      <c r="BG560" s="1509">
        <v>0.19726271769053846</v>
      </c>
      <c r="BH560" s="1509">
        <v>0.19151720164129948</v>
      </c>
      <c r="BI560" s="1509">
        <v>0.18593903071970824</v>
      </c>
      <c r="BJ560" s="1509">
        <v>0.18052333079583327</v>
      </c>
      <c r="BK560" s="1509">
        <v>0.17526536970469248</v>
      </c>
      <c r="BL560" s="1509">
        <v>0.17016055311135189</v>
      </c>
      <c r="BM560" s="1509">
        <v>0.16520442049645817</v>
      </c>
      <c r="BN560" s="1509">
        <v>0.16039264125869726</v>
      </c>
      <c r="BO560" s="1509">
        <v>0.15572101093077401</v>
      </c>
      <c r="BP560" s="1509">
        <v>0.15118544750560586</v>
      </c>
      <c r="BQ560" s="1509">
        <v>0.14678198786952024</v>
      </c>
      <c r="BR560" s="1509">
        <v>0.14250678433934003</v>
      </c>
      <c r="BS560" s="1509">
        <v>0.13835610130033013</v>
      </c>
      <c r="BT560" s="1509">
        <v>0.13432631194206807</v>
      </c>
      <c r="BU560" s="1509">
        <v>0.13041389508938647</v>
      </c>
      <c r="BV560" s="1509">
        <v>0.12661543212561796</v>
      </c>
      <c r="BW560" s="1509">
        <v>0.12292760400545433</v>
      </c>
      <c r="BX560" s="1509">
        <v>0.11934718835481004</v>
      </c>
      <c r="BY560" s="1509">
        <v>0.11587105665515537</v>
      </c>
      <c r="BZ560" s="1509">
        <v>0.11249617150985959</v>
      </c>
      <c r="CA560" s="1509">
        <v>0.10921958399015494</v>
      </c>
      <c r="CB560" s="1509">
        <v>0.10603843105840287</v>
      </c>
      <c r="CC560" s="1509">
        <v>0.10294993306641054</v>
      </c>
      <c r="CD560" s="1509">
        <v>9.9951391326612168E-2</v>
      </c>
      <c r="CE560" s="1509">
        <v>9.7040185753992411E-2</v>
      </c>
      <c r="CF560" s="1509">
        <v>9.4213772576691654E-2</v>
      </c>
      <c r="CG560" s="1509">
        <v>9.1915875684577236E-2</v>
      </c>
      <c r="CH560" s="1509">
        <v>8.9674025058124135E-2</v>
      </c>
      <c r="CI560" s="1509">
        <v>8.7486853715243049E-2</v>
      </c>
      <c r="CJ560" s="1509">
        <v>8.5353028014871282E-2</v>
      </c>
      <c r="CK560" s="1509">
        <v>8.3271246843776875E-2</v>
      </c>
      <c r="CL560" s="1509" t="s">
        <v>1890</v>
      </c>
      <c r="CM560" s="1509" t="s">
        <v>1890</v>
      </c>
      <c r="CN560" s="1509" t="s">
        <v>1890</v>
      </c>
      <c r="CO560" s="1509" t="s">
        <v>1890</v>
      </c>
      <c r="CP560" s="1510" t="s">
        <v>1890</v>
      </c>
      <c r="CQ560" s="1508" t="s">
        <v>1890</v>
      </c>
      <c r="CR560" s="1508" t="s">
        <v>1890</v>
      </c>
      <c r="CS560" s="1508" t="s">
        <v>1890</v>
      </c>
      <c r="CT560" s="1508" t="s">
        <v>1890</v>
      </c>
      <c r="CU560" s="1508" t="s">
        <v>1890</v>
      </c>
      <c r="CV560" s="1508" t="s">
        <v>1890</v>
      </c>
      <c r="CW560" s="1508" t="s">
        <v>1890</v>
      </c>
      <c r="CX560" s="1508" t="s">
        <v>1890</v>
      </c>
      <c r="CY560" s="1508" t="s">
        <v>1890</v>
      </c>
      <c r="CZ560" s="1508" t="s">
        <v>1890</v>
      </c>
      <c r="DA560" s="1508" t="s">
        <v>1890</v>
      </c>
      <c r="DB560" s="1508" t="s">
        <v>1890</v>
      </c>
      <c r="DC560" s="1508" t="s">
        <v>1890</v>
      </c>
      <c r="DD560" s="1508" t="s">
        <v>1890</v>
      </c>
      <c r="DE560" s="1508" t="s">
        <v>1890</v>
      </c>
      <c r="DF560" s="1508" t="s">
        <v>1890</v>
      </c>
      <c r="DG560" s="1508" t="s">
        <v>1890</v>
      </c>
      <c r="DH560" s="1508" t="s">
        <v>1890</v>
      </c>
      <c r="DI560" s="1508" t="s">
        <v>1890</v>
      </c>
      <c r="DJ560" s="1508" t="s">
        <v>1890</v>
      </c>
      <c r="DK560" s="1508" t="s">
        <v>1890</v>
      </c>
      <c r="DL560" s="1508" t="s">
        <v>1890</v>
      </c>
      <c r="DM560" s="1508" t="s">
        <v>1890</v>
      </c>
      <c r="DN560" s="1508" t="s">
        <v>1890</v>
      </c>
      <c r="DO560" s="1508" t="s">
        <v>1890</v>
      </c>
      <c r="DP560" s="1508" t="s">
        <v>1890</v>
      </c>
      <c r="DQ560" s="1508" t="s">
        <v>1890</v>
      </c>
      <c r="DR560" s="1508" t="s">
        <v>1890</v>
      </c>
      <c r="DS560" s="1508" t="s">
        <v>1890</v>
      </c>
      <c r="DT560" s="1233" t="s">
        <v>1890</v>
      </c>
      <c r="DU560" s="1233" t="s">
        <v>1890</v>
      </c>
      <c r="DV560" s="1233" t="s">
        <v>1890</v>
      </c>
      <c r="DW560" s="1233" t="s">
        <v>1890</v>
      </c>
      <c r="DX560" s="1233" t="s">
        <v>1890</v>
      </c>
      <c r="DY560" s="1233" t="s">
        <v>1890</v>
      </c>
    </row>
    <row r="561" spans="2:129" x14ac:dyDescent="0.25">
      <c r="B561" s="1668"/>
      <c r="C561" s="1505" t="s">
        <v>2025</v>
      </c>
      <c r="D561" s="1439" t="s">
        <v>1789</v>
      </c>
      <c r="E561" s="1267" t="s">
        <v>815</v>
      </c>
      <c r="F561" s="1438" t="s">
        <v>816</v>
      </c>
      <c r="G561" s="1438" t="s">
        <v>1890</v>
      </c>
      <c r="H561" s="1439" t="s">
        <v>817</v>
      </c>
      <c r="I561" s="1476" t="s">
        <v>1890</v>
      </c>
      <c r="J561" s="1477">
        <v>4.4643459514234075E-2</v>
      </c>
      <c r="K561" s="1477" t="s">
        <v>1890</v>
      </c>
      <c r="L561" s="1477" t="s">
        <v>1890</v>
      </c>
      <c r="M561" s="1477" t="s">
        <v>1890</v>
      </c>
      <c r="N561" s="1509" t="s">
        <v>1890</v>
      </c>
      <c r="O561" s="1509" t="s">
        <v>1890</v>
      </c>
      <c r="P561" s="1509" t="s">
        <v>1890</v>
      </c>
      <c r="Q561" s="1509" t="s">
        <v>1890</v>
      </c>
      <c r="R561" s="1509" t="s">
        <v>1890</v>
      </c>
      <c r="S561" s="1509" t="s">
        <v>1890</v>
      </c>
      <c r="T561" s="1509" t="s">
        <v>1890</v>
      </c>
      <c r="U561" s="1509" t="s">
        <v>1890</v>
      </c>
      <c r="V561" s="1509" t="s">
        <v>1890</v>
      </c>
      <c r="W561" s="1509" t="s">
        <v>1890</v>
      </c>
      <c r="X561" s="1509" t="s">
        <v>1890</v>
      </c>
      <c r="Y561" s="1509" t="s">
        <v>1890</v>
      </c>
      <c r="Z561" s="1509" t="s">
        <v>1890</v>
      </c>
      <c r="AA561" s="1509" t="s">
        <v>1890</v>
      </c>
      <c r="AB561" s="1509" t="s">
        <v>1890</v>
      </c>
      <c r="AC561" s="1509" t="s">
        <v>1890</v>
      </c>
      <c r="AD561" s="1509" t="s">
        <v>1890</v>
      </c>
      <c r="AE561" s="1509" t="s">
        <v>1890</v>
      </c>
      <c r="AF561" s="1509" t="s">
        <v>1890</v>
      </c>
      <c r="AG561" s="1509" t="s">
        <v>1890</v>
      </c>
      <c r="AH561" s="1509" t="s">
        <v>1890</v>
      </c>
      <c r="AI561" s="1509" t="s">
        <v>1890</v>
      </c>
      <c r="AJ561" s="1509" t="s">
        <v>1890</v>
      </c>
      <c r="AK561" s="1509" t="s">
        <v>1890</v>
      </c>
      <c r="AL561" s="1509" t="s">
        <v>1890</v>
      </c>
      <c r="AM561" s="1509" t="s">
        <v>1890</v>
      </c>
      <c r="AN561" s="1509" t="s">
        <v>1890</v>
      </c>
      <c r="AO561" s="1509" t="s">
        <v>1890</v>
      </c>
      <c r="AP561" s="1509" t="s">
        <v>1890</v>
      </c>
      <c r="AQ561" s="1509" t="s">
        <v>1890</v>
      </c>
      <c r="AR561" s="1509" t="s">
        <v>1890</v>
      </c>
      <c r="AS561" s="1509" t="s">
        <v>1890</v>
      </c>
      <c r="AT561" s="1509" t="s">
        <v>1890</v>
      </c>
      <c r="AU561" s="1509" t="s">
        <v>1890</v>
      </c>
      <c r="AV561" s="1509" t="s">
        <v>1890</v>
      </c>
      <c r="AW561" s="1509" t="s">
        <v>1890</v>
      </c>
      <c r="AX561" s="1509" t="s">
        <v>1890</v>
      </c>
      <c r="AY561" s="1509" t="s">
        <v>1890</v>
      </c>
      <c r="AZ561" s="1509" t="s">
        <v>1890</v>
      </c>
      <c r="BA561" s="1509" t="s">
        <v>1890</v>
      </c>
      <c r="BB561" s="1509" t="s">
        <v>1890</v>
      </c>
      <c r="BC561" s="1509" t="s">
        <v>1890</v>
      </c>
      <c r="BD561" s="1509" t="s">
        <v>1890</v>
      </c>
      <c r="BE561" s="1509" t="s">
        <v>1890</v>
      </c>
      <c r="BF561" s="1509" t="s">
        <v>1890</v>
      </c>
      <c r="BG561" s="1509" t="s">
        <v>1890</v>
      </c>
      <c r="BH561" s="1509" t="s">
        <v>1890</v>
      </c>
      <c r="BI561" s="1509" t="s">
        <v>1890</v>
      </c>
      <c r="BJ561" s="1509" t="s">
        <v>1890</v>
      </c>
      <c r="BK561" s="1509" t="s">
        <v>1890</v>
      </c>
      <c r="BL561" s="1509" t="s">
        <v>1890</v>
      </c>
      <c r="BM561" s="1509" t="s">
        <v>1890</v>
      </c>
      <c r="BN561" s="1509" t="s">
        <v>1890</v>
      </c>
      <c r="BO561" s="1509" t="s">
        <v>1890</v>
      </c>
      <c r="BP561" s="1509" t="s">
        <v>1890</v>
      </c>
      <c r="BQ561" s="1509" t="s">
        <v>1890</v>
      </c>
      <c r="BR561" s="1509" t="s">
        <v>1890</v>
      </c>
      <c r="BS561" s="1509" t="s">
        <v>1890</v>
      </c>
      <c r="BT561" s="1509" t="s">
        <v>1890</v>
      </c>
      <c r="BU561" s="1509" t="s">
        <v>1890</v>
      </c>
      <c r="BV561" s="1509" t="s">
        <v>1890</v>
      </c>
      <c r="BW561" s="1509" t="s">
        <v>1890</v>
      </c>
      <c r="BX561" s="1509" t="s">
        <v>1890</v>
      </c>
      <c r="BY561" s="1509" t="s">
        <v>1890</v>
      </c>
      <c r="BZ561" s="1509" t="s">
        <v>1890</v>
      </c>
      <c r="CA561" s="1509" t="s">
        <v>1890</v>
      </c>
      <c r="CB561" s="1509" t="s">
        <v>1890</v>
      </c>
      <c r="CC561" s="1509" t="s">
        <v>1890</v>
      </c>
      <c r="CD561" s="1509" t="s">
        <v>1890</v>
      </c>
      <c r="CE561" s="1509" t="s">
        <v>1890</v>
      </c>
      <c r="CF561" s="1509" t="s">
        <v>1890</v>
      </c>
      <c r="CG561" s="1509" t="s">
        <v>1890</v>
      </c>
      <c r="CH561" s="1509" t="s">
        <v>1890</v>
      </c>
      <c r="CI561" s="1509" t="s">
        <v>1890</v>
      </c>
      <c r="CJ561" s="1509" t="s">
        <v>1890</v>
      </c>
      <c r="CK561" s="1509" t="s">
        <v>1890</v>
      </c>
      <c r="CL561" s="1509" t="s">
        <v>1890</v>
      </c>
      <c r="CM561" s="1509" t="s">
        <v>1890</v>
      </c>
      <c r="CN561" s="1509" t="s">
        <v>1890</v>
      </c>
      <c r="CO561" s="1509" t="s">
        <v>1890</v>
      </c>
      <c r="CP561" s="1510" t="s">
        <v>1890</v>
      </c>
      <c r="CQ561" s="1508" t="s">
        <v>1890</v>
      </c>
      <c r="CR561" s="1508" t="s">
        <v>1890</v>
      </c>
      <c r="CS561" s="1508" t="s">
        <v>1890</v>
      </c>
      <c r="CT561" s="1508" t="s">
        <v>1890</v>
      </c>
      <c r="CU561" s="1508" t="s">
        <v>1890</v>
      </c>
      <c r="CV561" s="1508" t="s">
        <v>1890</v>
      </c>
      <c r="CW561" s="1508" t="s">
        <v>1890</v>
      </c>
      <c r="CX561" s="1508" t="s">
        <v>1890</v>
      </c>
      <c r="CY561" s="1508" t="s">
        <v>1890</v>
      </c>
      <c r="CZ561" s="1508" t="s">
        <v>1890</v>
      </c>
      <c r="DA561" s="1508" t="s">
        <v>1890</v>
      </c>
      <c r="DB561" s="1508" t="s">
        <v>1890</v>
      </c>
      <c r="DC561" s="1508" t="s">
        <v>1890</v>
      </c>
      <c r="DD561" s="1508" t="s">
        <v>1890</v>
      </c>
      <c r="DE561" s="1508" t="s">
        <v>1890</v>
      </c>
      <c r="DF561" s="1508" t="s">
        <v>1890</v>
      </c>
      <c r="DG561" s="1508" t="s">
        <v>1890</v>
      </c>
      <c r="DH561" s="1508" t="s">
        <v>1890</v>
      </c>
      <c r="DI561" s="1508" t="s">
        <v>1890</v>
      </c>
      <c r="DJ561" s="1508" t="s">
        <v>1890</v>
      </c>
      <c r="DK561" s="1508" t="s">
        <v>1890</v>
      </c>
      <c r="DL561" s="1508" t="s">
        <v>1890</v>
      </c>
      <c r="DM561" s="1508" t="s">
        <v>1890</v>
      </c>
      <c r="DN561" s="1508" t="s">
        <v>1890</v>
      </c>
      <c r="DO561" s="1508" t="s">
        <v>1890</v>
      </c>
      <c r="DP561" s="1508" t="s">
        <v>1890</v>
      </c>
      <c r="DQ561" s="1508" t="s">
        <v>1890</v>
      </c>
      <c r="DR561" s="1508" t="s">
        <v>1890</v>
      </c>
      <c r="DS561" s="1508" t="s">
        <v>1890</v>
      </c>
      <c r="DT561" s="1233" t="s">
        <v>1890</v>
      </c>
      <c r="DU561" s="1233" t="s">
        <v>1890</v>
      </c>
      <c r="DV561" s="1233" t="s">
        <v>1890</v>
      </c>
      <c r="DW561" s="1233" t="s">
        <v>1890</v>
      </c>
      <c r="DX561" s="1233" t="s">
        <v>1890</v>
      </c>
      <c r="DY561" s="1233" t="s">
        <v>1890</v>
      </c>
    </row>
    <row r="562" spans="2:129" x14ac:dyDescent="0.25">
      <c r="B562" s="1668"/>
      <c r="C562" s="1505" t="s">
        <v>2025</v>
      </c>
      <c r="D562" s="1439" t="s">
        <v>1789</v>
      </c>
      <c r="E562" s="1267" t="s">
        <v>815</v>
      </c>
      <c r="F562" s="1438" t="s">
        <v>818</v>
      </c>
      <c r="G562" s="1438" t="s">
        <v>1890</v>
      </c>
      <c r="H562" s="1439" t="s">
        <v>817</v>
      </c>
      <c r="I562" s="1476" t="s">
        <v>1890</v>
      </c>
      <c r="J562" s="1477">
        <v>0.25440969740573471</v>
      </c>
      <c r="K562" s="1477" t="s">
        <v>1890</v>
      </c>
      <c r="L562" s="1477" t="s">
        <v>1890</v>
      </c>
      <c r="M562" s="1477" t="s">
        <v>1890</v>
      </c>
      <c r="N562" s="1509" t="s">
        <v>1890</v>
      </c>
      <c r="O562" s="1509" t="s">
        <v>1890</v>
      </c>
      <c r="P562" s="1509" t="s">
        <v>1890</v>
      </c>
      <c r="Q562" s="1509" t="s">
        <v>1890</v>
      </c>
      <c r="R562" s="1509" t="s">
        <v>1890</v>
      </c>
      <c r="S562" s="1509" t="s">
        <v>1890</v>
      </c>
      <c r="T562" s="1509" t="s">
        <v>1890</v>
      </c>
      <c r="U562" s="1509" t="s">
        <v>1890</v>
      </c>
      <c r="V562" s="1509" t="s">
        <v>1890</v>
      </c>
      <c r="W562" s="1509" t="s">
        <v>1890</v>
      </c>
      <c r="X562" s="1509" t="s">
        <v>1890</v>
      </c>
      <c r="Y562" s="1509" t="s">
        <v>1890</v>
      </c>
      <c r="Z562" s="1509" t="s">
        <v>1890</v>
      </c>
      <c r="AA562" s="1509" t="s">
        <v>1890</v>
      </c>
      <c r="AB562" s="1509" t="s">
        <v>1890</v>
      </c>
      <c r="AC562" s="1509" t="s">
        <v>1890</v>
      </c>
      <c r="AD562" s="1509" t="s">
        <v>1890</v>
      </c>
      <c r="AE562" s="1509" t="s">
        <v>1890</v>
      </c>
      <c r="AF562" s="1509" t="s">
        <v>1890</v>
      </c>
      <c r="AG562" s="1509" t="s">
        <v>1890</v>
      </c>
      <c r="AH562" s="1509" t="s">
        <v>1890</v>
      </c>
      <c r="AI562" s="1509" t="s">
        <v>1890</v>
      </c>
      <c r="AJ562" s="1509" t="s">
        <v>1890</v>
      </c>
      <c r="AK562" s="1509" t="s">
        <v>1890</v>
      </c>
      <c r="AL562" s="1509" t="s">
        <v>1890</v>
      </c>
      <c r="AM562" s="1509" t="s">
        <v>1890</v>
      </c>
      <c r="AN562" s="1509" t="s">
        <v>1890</v>
      </c>
      <c r="AO562" s="1509" t="s">
        <v>1890</v>
      </c>
      <c r="AP562" s="1509" t="s">
        <v>1890</v>
      </c>
      <c r="AQ562" s="1509" t="s">
        <v>1890</v>
      </c>
      <c r="AR562" s="1509" t="s">
        <v>1890</v>
      </c>
      <c r="AS562" s="1509" t="s">
        <v>1890</v>
      </c>
      <c r="AT562" s="1509" t="s">
        <v>1890</v>
      </c>
      <c r="AU562" s="1509" t="s">
        <v>1890</v>
      </c>
      <c r="AV562" s="1509" t="s">
        <v>1890</v>
      </c>
      <c r="AW562" s="1509" t="s">
        <v>1890</v>
      </c>
      <c r="AX562" s="1509" t="s">
        <v>1890</v>
      </c>
      <c r="AY562" s="1509" t="s">
        <v>1890</v>
      </c>
      <c r="AZ562" s="1509" t="s">
        <v>1890</v>
      </c>
      <c r="BA562" s="1509" t="s">
        <v>1890</v>
      </c>
      <c r="BB562" s="1509" t="s">
        <v>1890</v>
      </c>
      <c r="BC562" s="1509" t="s">
        <v>1890</v>
      </c>
      <c r="BD562" s="1509" t="s">
        <v>1890</v>
      </c>
      <c r="BE562" s="1509" t="s">
        <v>1890</v>
      </c>
      <c r="BF562" s="1509" t="s">
        <v>1890</v>
      </c>
      <c r="BG562" s="1509" t="s">
        <v>1890</v>
      </c>
      <c r="BH562" s="1509" t="s">
        <v>1890</v>
      </c>
      <c r="BI562" s="1509" t="s">
        <v>1890</v>
      </c>
      <c r="BJ562" s="1509" t="s">
        <v>1890</v>
      </c>
      <c r="BK562" s="1509" t="s">
        <v>1890</v>
      </c>
      <c r="BL562" s="1509" t="s">
        <v>1890</v>
      </c>
      <c r="BM562" s="1509" t="s">
        <v>1890</v>
      </c>
      <c r="BN562" s="1509" t="s">
        <v>1890</v>
      </c>
      <c r="BO562" s="1509" t="s">
        <v>1890</v>
      </c>
      <c r="BP562" s="1509" t="s">
        <v>1890</v>
      </c>
      <c r="BQ562" s="1509" t="s">
        <v>1890</v>
      </c>
      <c r="BR562" s="1509" t="s">
        <v>1890</v>
      </c>
      <c r="BS562" s="1509" t="s">
        <v>1890</v>
      </c>
      <c r="BT562" s="1509" t="s">
        <v>1890</v>
      </c>
      <c r="BU562" s="1509" t="s">
        <v>1890</v>
      </c>
      <c r="BV562" s="1509" t="s">
        <v>1890</v>
      </c>
      <c r="BW562" s="1509" t="s">
        <v>1890</v>
      </c>
      <c r="BX562" s="1509" t="s">
        <v>1890</v>
      </c>
      <c r="BY562" s="1509" t="s">
        <v>1890</v>
      </c>
      <c r="BZ562" s="1509" t="s">
        <v>1890</v>
      </c>
      <c r="CA562" s="1509" t="s">
        <v>1890</v>
      </c>
      <c r="CB562" s="1509" t="s">
        <v>1890</v>
      </c>
      <c r="CC562" s="1509" t="s">
        <v>1890</v>
      </c>
      <c r="CD562" s="1509" t="s">
        <v>1890</v>
      </c>
      <c r="CE562" s="1509" t="s">
        <v>1890</v>
      </c>
      <c r="CF562" s="1509" t="s">
        <v>1890</v>
      </c>
      <c r="CG562" s="1509" t="s">
        <v>1890</v>
      </c>
      <c r="CH562" s="1509" t="s">
        <v>1890</v>
      </c>
      <c r="CI562" s="1509" t="s">
        <v>1890</v>
      </c>
      <c r="CJ562" s="1509" t="s">
        <v>1890</v>
      </c>
      <c r="CK562" s="1509" t="s">
        <v>1890</v>
      </c>
      <c r="CL562" s="1509" t="s">
        <v>1890</v>
      </c>
      <c r="CM562" s="1509" t="s">
        <v>1890</v>
      </c>
      <c r="CN562" s="1509" t="s">
        <v>1890</v>
      </c>
      <c r="CO562" s="1509" t="s">
        <v>1890</v>
      </c>
      <c r="CP562" s="1510" t="s">
        <v>1890</v>
      </c>
      <c r="CQ562" s="1508" t="s">
        <v>1890</v>
      </c>
      <c r="CR562" s="1508" t="s">
        <v>1890</v>
      </c>
      <c r="CS562" s="1508" t="s">
        <v>1890</v>
      </c>
      <c r="CT562" s="1508" t="s">
        <v>1890</v>
      </c>
      <c r="CU562" s="1508" t="s">
        <v>1890</v>
      </c>
      <c r="CV562" s="1508" t="s">
        <v>1890</v>
      </c>
      <c r="CW562" s="1508" t="s">
        <v>1890</v>
      </c>
      <c r="CX562" s="1508" t="s">
        <v>1890</v>
      </c>
      <c r="CY562" s="1508" t="s">
        <v>1890</v>
      </c>
      <c r="CZ562" s="1508" t="s">
        <v>1890</v>
      </c>
      <c r="DA562" s="1508" t="s">
        <v>1890</v>
      </c>
      <c r="DB562" s="1508" t="s">
        <v>1890</v>
      </c>
      <c r="DC562" s="1508" t="s">
        <v>1890</v>
      </c>
      <c r="DD562" s="1508" t="s">
        <v>1890</v>
      </c>
      <c r="DE562" s="1508" t="s">
        <v>1890</v>
      </c>
      <c r="DF562" s="1508" t="s">
        <v>1890</v>
      </c>
      <c r="DG562" s="1508" t="s">
        <v>1890</v>
      </c>
      <c r="DH562" s="1508" t="s">
        <v>1890</v>
      </c>
      <c r="DI562" s="1508" t="s">
        <v>1890</v>
      </c>
      <c r="DJ562" s="1508" t="s">
        <v>1890</v>
      </c>
      <c r="DK562" s="1508" t="s">
        <v>1890</v>
      </c>
      <c r="DL562" s="1508" t="s">
        <v>1890</v>
      </c>
      <c r="DM562" s="1508" t="s">
        <v>1890</v>
      </c>
      <c r="DN562" s="1508" t="s">
        <v>1890</v>
      </c>
      <c r="DO562" s="1508" t="s">
        <v>1890</v>
      </c>
      <c r="DP562" s="1508" t="s">
        <v>1890</v>
      </c>
      <c r="DQ562" s="1508" t="s">
        <v>1890</v>
      </c>
      <c r="DR562" s="1508" t="s">
        <v>1890</v>
      </c>
      <c r="DS562" s="1508" t="s">
        <v>1890</v>
      </c>
      <c r="DT562" s="1233" t="s">
        <v>1890</v>
      </c>
      <c r="DU562" s="1233" t="s">
        <v>1890</v>
      </c>
      <c r="DV562" s="1233" t="s">
        <v>1890</v>
      </c>
      <c r="DW562" s="1233" t="s">
        <v>1890</v>
      </c>
      <c r="DX562" s="1233" t="s">
        <v>1890</v>
      </c>
      <c r="DY562" s="1233" t="s">
        <v>1890</v>
      </c>
    </row>
    <row r="563" spans="2:129" ht="14.4" thickBot="1" x14ac:dyDescent="0.3">
      <c r="B563" s="1668"/>
      <c r="C563" s="1505" t="s">
        <v>2025</v>
      </c>
      <c r="D563" s="1439" t="s">
        <v>1789</v>
      </c>
      <c r="E563" s="1267" t="s">
        <v>819</v>
      </c>
      <c r="F563" s="1438" t="s">
        <v>1890</v>
      </c>
      <c r="G563" s="1438" t="s">
        <v>1890</v>
      </c>
      <c r="H563" s="1439" t="s">
        <v>84</v>
      </c>
      <c r="I563" s="1476" t="s">
        <v>1890</v>
      </c>
      <c r="J563" s="1477">
        <v>2.5151515470153121E-2</v>
      </c>
      <c r="K563" s="1477">
        <v>4.8601962261165456E-2</v>
      </c>
      <c r="L563" s="1477">
        <v>4.6958417643638124E-2</v>
      </c>
      <c r="M563" s="1477">
        <v>4.5370451829602053E-2</v>
      </c>
      <c r="N563" s="1509">
        <v>4.3836185342610683E-2</v>
      </c>
      <c r="O563" s="1509">
        <v>4.2353802263391971E-2</v>
      </c>
      <c r="P563" s="1509">
        <v>4.0921548080571954E-2</v>
      </c>
      <c r="Q563" s="1509">
        <v>3.9537727614079192E-2</v>
      </c>
      <c r="R563" s="1509">
        <v>3.8200703008772166E-2</v>
      </c>
      <c r="S563" s="1509">
        <v>3.6908891795915139E-2</v>
      </c>
      <c r="T563" s="1509">
        <v>3.5660765020207867E-2</v>
      </c>
      <c r="U563" s="1509">
        <v>3.4454845430152529E-2</v>
      </c>
      <c r="V563" s="1509">
        <v>3.3289705729615975E-2</v>
      </c>
      <c r="W563" s="1509">
        <v>3.2163966888517852E-2</v>
      </c>
      <c r="X563" s="1509">
        <v>3.1076296510645269E-2</v>
      </c>
      <c r="Y563" s="1509">
        <v>3.0025407256662098E-2</v>
      </c>
      <c r="Z563" s="1509">
        <v>2.9010055320446478E-2</v>
      </c>
      <c r="AA563" s="1509">
        <v>2.802903895695312E-2</v>
      </c>
      <c r="AB563" s="1509">
        <v>2.7081197059858085E-2</v>
      </c>
      <c r="AC563" s="1509">
        <v>2.6165407787302503E-2</v>
      </c>
      <c r="AD563" s="1509">
        <v>2.5280587234108698E-2</v>
      </c>
      <c r="AE563" s="1509">
        <v>2.4425688148897295E-2</v>
      </c>
      <c r="AF563" s="1509">
        <v>2.3599698694586762E-2</v>
      </c>
      <c r="AG563" s="1509">
        <v>2.2801641250808469E-2</v>
      </c>
      <c r="AH563" s="1509">
        <v>2.2030571256819776E-2</v>
      </c>
      <c r="AI563" s="1509">
        <v>2.1285576093545682E-2</v>
      </c>
      <c r="AJ563" s="1509">
        <v>2.0565774003425782E-2</v>
      </c>
      <c r="AK563" s="1509">
        <v>1.9870313046788195E-2</v>
      </c>
      <c r="AL563" s="1509">
        <v>1.9198370093515167E-2</v>
      </c>
      <c r="AM563" s="1509">
        <v>1.8549149848806925E-2</v>
      </c>
      <c r="AN563" s="1509">
        <v>1.8008883348356236E-2</v>
      </c>
      <c r="AO563" s="1509">
        <v>1.7484352765394402E-2</v>
      </c>
      <c r="AP563" s="1509">
        <v>1.6975099772227574E-2</v>
      </c>
      <c r="AQ563" s="1509">
        <v>1.6480679390512211E-2</v>
      </c>
      <c r="AR563" s="1509">
        <v>1.600065960243904E-2</v>
      </c>
      <c r="AS563" s="1509">
        <v>1.5534620973241786E-2</v>
      </c>
      <c r="AT563" s="1509">
        <v>1.5082156284700766E-2</v>
      </c>
      <c r="AU563" s="1509">
        <v>1.4642870179321128E-2</v>
      </c>
      <c r="AV563" s="1509">
        <v>1.4216378814874881E-2</v>
      </c>
      <c r="AW563" s="1509">
        <v>1.3802309529004742E-2</v>
      </c>
      <c r="AX563" s="1509">
        <v>1.3400300513596834E-2</v>
      </c>
      <c r="AY563" s="1509">
        <v>1.3010000498637703E-2</v>
      </c>
      <c r="AZ563" s="1509">
        <v>1.2631068445279326E-2</v>
      </c>
      <c r="BA563" s="1509">
        <v>1.2263173247844003E-2</v>
      </c>
      <c r="BB563" s="1509">
        <v>1.1905993444508742E-2</v>
      </c>
      <c r="BC563" s="1509">
        <v>1.1559216936416256E-2</v>
      </c>
      <c r="BD563" s="1509">
        <v>1.1222540714967238E-2</v>
      </c>
      <c r="BE563" s="1509">
        <v>1.0895670597055573E-2</v>
      </c>
      <c r="BF563" s="1509">
        <v>1.057832096801512E-2</v>
      </c>
      <c r="BG563" s="1509">
        <v>1.0270214532053514E-2</v>
      </c>
      <c r="BH563" s="1509">
        <v>9.9710820699548675E-3</v>
      </c>
      <c r="BI563" s="1509">
        <v>9.6806622038396774E-3</v>
      </c>
      <c r="BJ563" s="1509">
        <v>9.3987011687763876E-3</v>
      </c>
      <c r="BK563" s="1509">
        <v>9.1249525910450345E-3</v>
      </c>
      <c r="BL563" s="1509">
        <v>8.8591772728592554E-3</v>
      </c>
      <c r="BM563" s="1509">
        <v>8.6011429833585014E-3</v>
      </c>
      <c r="BN563" s="1509">
        <v>8.3506242556878659E-3</v>
      </c>
      <c r="BO563" s="1509">
        <v>8.1074021899882175E-3</v>
      </c>
      <c r="BP563" s="1509">
        <v>7.8712642621244847E-3</v>
      </c>
      <c r="BQ563" s="1509">
        <v>7.642004137984936E-3</v>
      </c>
      <c r="BR563" s="1509">
        <v>7.4194214931892584E-3</v>
      </c>
      <c r="BS563" s="1509">
        <v>7.2033218380478242E-3</v>
      </c>
      <c r="BT563" s="1509">
        <v>6.993516347619245E-3</v>
      </c>
      <c r="BU563" s="1509">
        <v>6.7898216967177136E-3</v>
      </c>
      <c r="BV563" s="1509">
        <v>6.5920598997259369E-3</v>
      </c>
      <c r="BW563" s="1509">
        <v>6.4000581550737248E-3</v>
      </c>
      <c r="BX563" s="1509">
        <v>6.2136486942463353E-3</v>
      </c>
      <c r="BY563" s="1509">
        <v>6.0326686351906168E-3</v>
      </c>
      <c r="BZ563" s="1509">
        <v>5.8569598399908903E-3</v>
      </c>
      <c r="CA563" s="1509">
        <v>5.6863687766901851E-3</v>
      </c>
      <c r="CB563" s="1509">
        <v>5.5207463851361027E-3</v>
      </c>
      <c r="CC563" s="1509">
        <v>5.3599479467340795E-3</v>
      </c>
      <c r="CD563" s="1509">
        <v>5.2038329579942519E-3</v>
      </c>
      <c r="CE563" s="1509">
        <v>5.0522650077614098E-3</v>
      </c>
      <c r="CF563" s="1509">
        <v>4.9051116580207865E-3</v>
      </c>
      <c r="CG563" s="1509">
        <v>4.7854747883129631E-3</v>
      </c>
      <c r="CH563" s="1509">
        <v>4.6687558910370368E-3</v>
      </c>
      <c r="CI563" s="1509">
        <v>4.5548837961336946E-3</v>
      </c>
      <c r="CJ563" s="1509">
        <v>4.4437890693987264E-3</v>
      </c>
      <c r="CK563" s="1509">
        <v>4.3354039701451004E-3</v>
      </c>
      <c r="CL563" s="1509" t="s">
        <v>1890</v>
      </c>
      <c r="CM563" s="1509" t="s">
        <v>1890</v>
      </c>
      <c r="CN563" s="1509" t="s">
        <v>1890</v>
      </c>
      <c r="CO563" s="1509" t="s">
        <v>1890</v>
      </c>
      <c r="CP563" s="1510" t="s">
        <v>1890</v>
      </c>
      <c r="CQ563" s="1508" t="s">
        <v>1890</v>
      </c>
      <c r="CR563" s="1508" t="s">
        <v>1890</v>
      </c>
      <c r="CS563" s="1508" t="s">
        <v>1890</v>
      </c>
      <c r="CT563" s="1508" t="s">
        <v>1890</v>
      </c>
      <c r="CU563" s="1508" t="s">
        <v>1890</v>
      </c>
      <c r="CV563" s="1508" t="s">
        <v>1890</v>
      </c>
      <c r="CW563" s="1508" t="s">
        <v>1890</v>
      </c>
      <c r="CX563" s="1508" t="s">
        <v>1890</v>
      </c>
      <c r="CY563" s="1508" t="s">
        <v>1890</v>
      </c>
      <c r="CZ563" s="1508" t="s">
        <v>1890</v>
      </c>
      <c r="DA563" s="1508" t="s">
        <v>1890</v>
      </c>
      <c r="DB563" s="1508" t="s">
        <v>1890</v>
      </c>
      <c r="DC563" s="1508" t="s">
        <v>1890</v>
      </c>
      <c r="DD563" s="1508" t="s">
        <v>1890</v>
      </c>
      <c r="DE563" s="1508" t="s">
        <v>1890</v>
      </c>
      <c r="DF563" s="1508" t="s">
        <v>1890</v>
      </c>
      <c r="DG563" s="1508" t="s">
        <v>1890</v>
      </c>
      <c r="DH563" s="1508" t="s">
        <v>1890</v>
      </c>
      <c r="DI563" s="1508" t="s">
        <v>1890</v>
      </c>
      <c r="DJ563" s="1508" t="s">
        <v>1890</v>
      </c>
      <c r="DK563" s="1508" t="s">
        <v>1890</v>
      </c>
      <c r="DL563" s="1508" t="s">
        <v>1890</v>
      </c>
      <c r="DM563" s="1508" t="s">
        <v>1890</v>
      </c>
      <c r="DN563" s="1508" t="s">
        <v>1890</v>
      </c>
      <c r="DO563" s="1508" t="s">
        <v>1890</v>
      </c>
      <c r="DP563" s="1508" t="s">
        <v>1890</v>
      </c>
      <c r="DQ563" s="1508" t="s">
        <v>1890</v>
      </c>
      <c r="DR563" s="1508" t="s">
        <v>1890</v>
      </c>
      <c r="DS563" s="1508" t="s">
        <v>1890</v>
      </c>
      <c r="DT563" s="1233" t="s">
        <v>1890</v>
      </c>
      <c r="DU563" s="1233" t="s">
        <v>1890</v>
      </c>
      <c r="DV563" s="1233" t="s">
        <v>1890</v>
      </c>
      <c r="DW563" s="1233" t="s">
        <v>1890</v>
      </c>
      <c r="DX563" s="1233" t="s">
        <v>1890</v>
      </c>
      <c r="DY563" s="1233" t="s">
        <v>1890</v>
      </c>
    </row>
    <row r="564" spans="2:129" ht="14.4" thickBot="1" x14ac:dyDescent="0.3">
      <c r="B564" s="1668"/>
      <c r="C564" s="1505" t="s">
        <v>2025</v>
      </c>
      <c r="D564" s="1439" t="s">
        <v>1789</v>
      </c>
      <c r="E564" s="1267" t="s">
        <v>820</v>
      </c>
      <c r="F564" s="1438" t="s">
        <v>1890</v>
      </c>
      <c r="G564" s="1438" t="s">
        <v>1890</v>
      </c>
      <c r="H564" s="1439" t="s">
        <v>84</v>
      </c>
      <c r="I564" s="1655">
        <f>IF(SUM(J563:CP563)&lt;&gt;0,SUM(J563:CP563),"")</f>
        <v>1.409994841482797</v>
      </c>
      <c r="J564" s="1656"/>
      <c r="K564" s="1656"/>
      <c r="L564" s="1656"/>
      <c r="M564" s="1657"/>
      <c r="N564" s="1509" t="s">
        <v>1890</v>
      </c>
      <c r="O564" s="1509" t="s">
        <v>1890</v>
      </c>
      <c r="P564" s="1509" t="s">
        <v>1890</v>
      </c>
      <c r="Q564" s="1509" t="s">
        <v>1890</v>
      </c>
      <c r="R564" s="1509" t="s">
        <v>1890</v>
      </c>
      <c r="S564" s="1509" t="s">
        <v>1890</v>
      </c>
      <c r="T564" s="1509" t="s">
        <v>1890</v>
      </c>
      <c r="U564" s="1509" t="s">
        <v>1890</v>
      </c>
      <c r="V564" s="1509" t="s">
        <v>1890</v>
      </c>
      <c r="W564" s="1509" t="s">
        <v>1890</v>
      </c>
      <c r="X564" s="1509" t="s">
        <v>1890</v>
      </c>
      <c r="Y564" s="1509" t="s">
        <v>1890</v>
      </c>
      <c r="Z564" s="1509" t="s">
        <v>1890</v>
      </c>
      <c r="AA564" s="1509" t="s">
        <v>1890</v>
      </c>
      <c r="AB564" s="1509" t="s">
        <v>1890</v>
      </c>
      <c r="AC564" s="1509" t="s">
        <v>1890</v>
      </c>
      <c r="AD564" s="1509" t="s">
        <v>1890</v>
      </c>
      <c r="AE564" s="1509" t="s">
        <v>1890</v>
      </c>
      <c r="AF564" s="1509" t="s">
        <v>1890</v>
      </c>
      <c r="AG564" s="1509" t="s">
        <v>1890</v>
      </c>
      <c r="AH564" s="1509" t="s">
        <v>1890</v>
      </c>
      <c r="AI564" s="1509" t="s">
        <v>1890</v>
      </c>
      <c r="AJ564" s="1509" t="s">
        <v>1890</v>
      </c>
      <c r="AK564" s="1509" t="s">
        <v>1890</v>
      </c>
      <c r="AL564" s="1509" t="s">
        <v>1890</v>
      </c>
      <c r="AM564" s="1509" t="s">
        <v>1890</v>
      </c>
      <c r="AN564" s="1509" t="s">
        <v>1890</v>
      </c>
      <c r="AO564" s="1509" t="s">
        <v>1890</v>
      </c>
      <c r="AP564" s="1509" t="s">
        <v>1890</v>
      </c>
      <c r="AQ564" s="1509" t="s">
        <v>1890</v>
      </c>
      <c r="AR564" s="1509" t="s">
        <v>1890</v>
      </c>
      <c r="AS564" s="1509" t="s">
        <v>1890</v>
      </c>
      <c r="AT564" s="1509" t="s">
        <v>1890</v>
      </c>
      <c r="AU564" s="1509" t="s">
        <v>1890</v>
      </c>
      <c r="AV564" s="1509" t="s">
        <v>1890</v>
      </c>
      <c r="AW564" s="1509" t="s">
        <v>1890</v>
      </c>
      <c r="AX564" s="1509" t="s">
        <v>1890</v>
      </c>
      <c r="AY564" s="1509" t="s">
        <v>1890</v>
      </c>
      <c r="AZ564" s="1509" t="s">
        <v>1890</v>
      </c>
      <c r="BA564" s="1509" t="s">
        <v>1890</v>
      </c>
      <c r="BB564" s="1509" t="s">
        <v>1890</v>
      </c>
      <c r="BC564" s="1509" t="s">
        <v>1890</v>
      </c>
      <c r="BD564" s="1509" t="s">
        <v>1890</v>
      </c>
      <c r="BE564" s="1509" t="s">
        <v>1890</v>
      </c>
      <c r="BF564" s="1509" t="s">
        <v>1890</v>
      </c>
      <c r="BG564" s="1509" t="s">
        <v>1890</v>
      </c>
      <c r="BH564" s="1509" t="s">
        <v>1890</v>
      </c>
      <c r="BI564" s="1509" t="s">
        <v>1890</v>
      </c>
      <c r="BJ564" s="1509" t="s">
        <v>1890</v>
      </c>
      <c r="BK564" s="1509" t="s">
        <v>1890</v>
      </c>
      <c r="BL564" s="1509" t="s">
        <v>1890</v>
      </c>
      <c r="BM564" s="1509" t="s">
        <v>1890</v>
      </c>
      <c r="BN564" s="1509" t="s">
        <v>1890</v>
      </c>
      <c r="BO564" s="1509" t="s">
        <v>1890</v>
      </c>
      <c r="BP564" s="1509" t="s">
        <v>1890</v>
      </c>
      <c r="BQ564" s="1509" t="s">
        <v>1890</v>
      </c>
      <c r="BR564" s="1509" t="s">
        <v>1890</v>
      </c>
      <c r="BS564" s="1509" t="s">
        <v>1890</v>
      </c>
      <c r="BT564" s="1509" t="s">
        <v>1890</v>
      </c>
      <c r="BU564" s="1509" t="s">
        <v>1890</v>
      </c>
      <c r="BV564" s="1509" t="s">
        <v>1890</v>
      </c>
      <c r="BW564" s="1509" t="s">
        <v>1890</v>
      </c>
      <c r="BX564" s="1509" t="s">
        <v>1890</v>
      </c>
      <c r="BY564" s="1509" t="s">
        <v>1890</v>
      </c>
      <c r="BZ564" s="1509" t="s">
        <v>1890</v>
      </c>
      <c r="CA564" s="1509" t="s">
        <v>1890</v>
      </c>
      <c r="CB564" s="1509" t="s">
        <v>1890</v>
      </c>
      <c r="CC564" s="1509" t="s">
        <v>1890</v>
      </c>
      <c r="CD564" s="1509" t="s">
        <v>1890</v>
      </c>
      <c r="CE564" s="1509" t="s">
        <v>1890</v>
      </c>
      <c r="CF564" s="1509" t="s">
        <v>1890</v>
      </c>
      <c r="CG564" s="1509" t="s">
        <v>1890</v>
      </c>
      <c r="CH564" s="1509" t="s">
        <v>1890</v>
      </c>
      <c r="CI564" s="1509" t="s">
        <v>1890</v>
      </c>
      <c r="CJ564" s="1509" t="s">
        <v>1890</v>
      </c>
      <c r="CK564" s="1509" t="s">
        <v>1890</v>
      </c>
      <c r="CL564" s="1509" t="s">
        <v>1890</v>
      </c>
      <c r="CM564" s="1509" t="s">
        <v>1890</v>
      </c>
      <c r="CN564" s="1509" t="s">
        <v>1890</v>
      </c>
      <c r="CO564" s="1509" t="s">
        <v>1890</v>
      </c>
      <c r="CP564" s="1510" t="s">
        <v>1890</v>
      </c>
      <c r="CQ564" s="1508" t="s">
        <v>1890</v>
      </c>
      <c r="CR564" s="1508" t="s">
        <v>1890</v>
      </c>
      <c r="CS564" s="1508" t="s">
        <v>1890</v>
      </c>
      <c r="CT564" s="1508" t="s">
        <v>1890</v>
      </c>
      <c r="CU564" s="1508" t="s">
        <v>1890</v>
      </c>
      <c r="CV564" s="1508" t="s">
        <v>1890</v>
      </c>
      <c r="CW564" s="1508" t="s">
        <v>1890</v>
      </c>
      <c r="CX564" s="1508" t="s">
        <v>1890</v>
      </c>
      <c r="CY564" s="1508" t="s">
        <v>1890</v>
      </c>
      <c r="CZ564" s="1508" t="s">
        <v>1890</v>
      </c>
      <c r="DA564" s="1508" t="s">
        <v>1890</v>
      </c>
      <c r="DB564" s="1508" t="s">
        <v>1890</v>
      </c>
      <c r="DC564" s="1508" t="s">
        <v>1890</v>
      </c>
      <c r="DD564" s="1508" t="s">
        <v>1890</v>
      </c>
      <c r="DE564" s="1508" t="s">
        <v>1890</v>
      </c>
      <c r="DF564" s="1508" t="s">
        <v>1890</v>
      </c>
      <c r="DG564" s="1508" t="s">
        <v>1890</v>
      </c>
      <c r="DH564" s="1508" t="s">
        <v>1890</v>
      </c>
      <c r="DI564" s="1508" t="s">
        <v>1890</v>
      </c>
      <c r="DJ564" s="1508" t="s">
        <v>1890</v>
      </c>
      <c r="DK564" s="1508" t="s">
        <v>1890</v>
      </c>
      <c r="DL564" s="1508" t="s">
        <v>1890</v>
      </c>
      <c r="DM564" s="1508" t="s">
        <v>1890</v>
      </c>
      <c r="DN564" s="1508" t="s">
        <v>1890</v>
      </c>
      <c r="DO564" s="1508" t="s">
        <v>1890</v>
      </c>
      <c r="DP564" s="1508" t="s">
        <v>1890</v>
      </c>
      <c r="DQ564" s="1508" t="s">
        <v>1890</v>
      </c>
      <c r="DR564" s="1508" t="s">
        <v>1890</v>
      </c>
      <c r="DS564" s="1508" t="s">
        <v>1890</v>
      </c>
      <c r="DT564" s="1233" t="s">
        <v>1890</v>
      </c>
      <c r="DU564" s="1233" t="s">
        <v>1890</v>
      </c>
      <c r="DV564" s="1233" t="s">
        <v>1890</v>
      </c>
      <c r="DW564" s="1233" t="s">
        <v>1890</v>
      </c>
      <c r="DX564" s="1233" t="s">
        <v>1890</v>
      </c>
      <c r="DY564" s="1233" t="s">
        <v>1890</v>
      </c>
    </row>
    <row r="565" spans="2:129" x14ac:dyDescent="0.25">
      <c r="B565" s="1668"/>
      <c r="C565" s="1505" t="s">
        <v>2026</v>
      </c>
      <c r="D565" s="1439" t="s">
        <v>1790</v>
      </c>
      <c r="E565" s="1267" t="s">
        <v>815</v>
      </c>
      <c r="F565" s="1438" t="s">
        <v>1890</v>
      </c>
      <c r="G565" s="1438" t="s">
        <v>1890</v>
      </c>
      <c r="H565" s="1439" t="s">
        <v>84</v>
      </c>
      <c r="I565" s="1476" t="s">
        <v>1890</v>
      </c>
      <c r="J565" s="1477">
        <v>1.3750187730870074</v>
      </c>
      <c r="K565" s="1477" t="s">
        <v>1890</v>
      </c>
      <c r="L565" s="1477" t="s">
        <v>1890</v>
      </c>
      <c r="M565" s="1477" t="s">
        <v>1890</v>
      </c>
      <c r="N565" s="1509" t="s">
        <v>1890</v>
      </c>
      <c r="O565" s="1509" t="s">
        <v>1890</v>
      </c>
      <c r="P565" s="1509" t="s">
        <v>1890</v>
      </c>
      <c r="Q565" s="1509" t="s">
        <v>1890</v>
      </c>
      <c r="R565" s="1509" t="s">
        <v>1890</v>
      </c>
      <c r="S565" s="1509" t="s">
        <v>1890</v>
      </c>
      <c r="T565" s="1509" t="s">
        <v>1890</v>
      </c>
      <c r="U565" s="1509" t="s">
        <v>1890</v>
      </c>
      <c r="V565" s="1509" t="s">
        <v>1890</v>
      </c>
      <c r="W565" s="1509" t="s">
        <v>1890</v>
      </c>
      <c r="X565" s="1509" t="s">
        <v>1890</v>
      </c>
      <c r="Y565" s="1509" t="s">
        <v>1890</v>
      </c>
      <c r="Z565" s="1509" t="s">
        <v>1890</v>
      </c>
      <c r="AA565" s="1509" t="s">
        <v>1890</v>
      </c>
      <c r="AB565" s="1509" t="s">
        <v>1890</v>
      </c>
      <c r="AC565" s="1509" t="s">
        <v>1890</v>
      </c>
      <c r="AD565" s="1509" t="s">
        <v>1890</v>
      </c>
      <c r="AE565" s="1509" t="s">
        <v>1890</v>
      </c>
      <c r="AF565" s="1509" t="s">
        <v>1890</v>
      </c>
      <c r="AG565" s="1509" t="s">
        <v>1890</v>
      </c>
      <c r="AH565" s="1509" t="s">
        <v>1890</v>
      </c>
      <c r="AI565" s="1509" t="s">
        <v>1890</v>
      </c>
      <c r="AJ565" s="1509" t="s">
        <v>1890</v>
      </c>
      <c r="AK565" s="1509" t="s">
        <v>1890</v>
      </c>
      <c r="AL565" s="1509" t="s">
        <v>1890</v>
      </c>
      <c r="AM565" s="1509" t="s">
        <v>1890</v>
      </c>
      <c r="AN565" s="1509" t="s">
        <v>1890</v>
      </c>
      <c r="AO565" s="1509" t="s">
        <v>1890</v>
      </c>
      <c r="AP565" s="1509" t="s">
        <v>1890</v>
      </c>
      <c r="AQ565" s="1509" t="s">
        <v>1890</v>
      </c>
      <c r="AR565" s="1509" t="s">
        <v>1890</v>
      </c>
      <c r="AS565" s="1509" t="s">
        <v>1890</v>
      </c>
      <c r="AT565" s="1509" t="s">
        <v>1890</v>
      </c>
      <c r="AU565" s="1509" t="s">
        <v>1890</v>
      </c>
      <c r="AV565" s="1509" t="s">
        <v>1890</v>
      </c>
      <c r="AW565" s="1509" t="s">
        <v>1890</v>
      </c>
      <c r="AX565" s="1509" t="s">
        <v>1890</v>
      </c>
      <c r="AY565" s="1509" t="s">
        <v>1890</v>
      </c>
      <c r="AZ565" s="1509" t="s">
        <v>1890</v>
      </c>
      <c r="BA565" s="1509" t="s">
        <v>1890</v>
      </c>
      <c r="BB565" s="1509" t="s">
        <v>1890</v>
      </c>
      <c r="BC565" s="1509" t="s">
        <v>1890</v>
      </c>
      <c r="BD565" s="1509" t="s">
        <v>1890</v>
      </c>
      <c r="BE565" s="1509" t="s">
        <v>1890</v>
      </c>
      <c r="BF565" s="1509" t="s">
        <v>1890</v>
      </c>
      <c r="BG565" s="1509" t="s">
        <v>1890</v>
      </c>
      <c r="BH565" s="1509" t="s">
        <v>1890</v>
      </c>
      <c r="BI565" s="1509" t="s">
        <v>1890</v>
      </c>
      <c r="BJ565" s="1509" t="s">
        <v>1890</v>
      </c>
      <c r="BK565" s="1509" t="s">
        <v>1890</v>
      </c>
      <c r="BL565" s="1509" t="s">
        <v>1890</v>
      </c>
      <c r="BM565" s="1509" t="s">
        <v>1890</v>
      </c>
      <c r="BN565" s="1509" t="s">
        <v>1890</v>
      </c>
      <c r="BO565" s="1509" t="s">
        <v>1890</v>
      </c>
      <c r="BP565" s="1509" t="s">
        <v>1890</v>
      </c>
      <c r="BQ565" s="1509" t="s">
        <v>1890</v>
      </c>
      <c r="BR565" s="1509" t="s">
        <v>1890</v>
      </c>
      <c r="BS565" s="1509" t="s">
        <v>1890</v>
      </c>
      <c r="BT565" s="1509" t="s">
        <v>1890</v>
      </c>
      <c r="BU565" s="1509" t="s">
        <v>1890</v>
      </c>
      <c r="BV565" s="1509" t="s">
        <v>1890</v>
      </c>
      <c r="BW565" s="1509" t="s">
        <v>1890</v>
      </c>
      <c r="BX565" s="1509" t="s">
        <v>1890</v>
      </c>
      <c r="BY565" s="1509" t="s">
        <v>1890</v>
      </c>
      <c r="BZ565" s="1509" t="s">
        <v>1890</v>
      </c>
      <c r="CA565" s="1509" t="s">
        <v>1890</v>
      </c>
      <c r="CB565" s="1509" t="s">
        <v>1890</v>
      </c>
      <c r="CC565" s="1509" t="s">
        <v>1890</v>
      </c>
      <c r="CD565" s="1509" t="s">
        <v>1890</v>
      </c>
      <c r="CE565" s="1509" t="s">
        <v>1890</v>
      </c>
      <c r="CF565" s="1509" t="s">
        <v>1890</v>
      </c>
      <c r="CG565" s="1509" t="s">
        <v>1890</v>
      </c>
      <c r="CH565" s="1509" t="s">
        <v>1890</v>
      </c>
      <c r="CI565" s="1509" t="s">
        <v>1890</v>
      </c>
      <c r="CJ565" s="1509" t="s">
        <v>1890</v>
      </c>
      <c r="CK565" s="1509" t="s">
        <v>1890</v>
      </c>
      <c r="CL565" s="1509" t="s">
        <v>1890</v>
      </c>
      <c r="CM565" s="1509" t="s">
        <v>1890</v>
      </c>
      <c r="CN565" s="1509" t="s">
        <v>1890</v>
      </c>
      <c r="CO565" s="1509" t="s">
        <v>1890</v>
      </c>
      <c r="CP565" s="1510" t="s">
        <v>1890</v>
      </c>
      <c r="CQ565" s="1508" t="s">
        <v>1890</v>
      </c>
      <c r="CR565" s="1508" t="s">
        <v>1890</v>
      </c>
      <c r="CS565" s="1508" t="s">
        <v>1890</v>
      </c>
      <c r="CT565" s="1508" t="s">
        <v>1890</v>
      </c>
      <c r="CU565" s="1508" t="s">
        <v>1890</v>
      </c>
      <c r="CV565" s="1508" t="s">
        <v>1890</v>
      </c>
      <c r="CW565" s="1508" t="s">
        <v>1890</v>
      </c>
      <c r="CX565" s="1508" t="s">
        <v>1890</v>
      </c>
      <c r="CY565" s="1508" t="s">
        <v>1890</v>
      </c>
      <c r="CZ565" s="1508" t="s">
        <v>1890</v>
      </c>
      <c r="DA565" s="1508" t="s">
        <v>1890</v>
      </c>
      <c r="DB565" s="1508" t="s">
        <v>1890</v>
      </c>
      <c r="DC565" s="1508" t="s">
        <v>1890</v>
      </c>
      <c r="DD565" s="1508" t="s">
        <v>1890</v>
      </c>
      <c r="DE565" s="1508" t="s">
        <v>1890</v>
      </c>
      <c r="DF565" s="1508" t="s">
        <v>1890</v>
      </c>
      <c r="DG565" s="1508" t="s">
        <v>1890</v>
      </c>
      <c r="DH565" s="1508" t="s">
        <v>1890</v>
      </c>
      <c r="DI565" s="1508" t="s">
        <v>1890</v>
      </c>
      <c r="DJ565" s="1508" t="s">
        <v>1890</v>
      </c>
      <c r="DK565" s="1508" t="s">
        <v>1890</v>
      </c>
      <c r="DL565" s="1508" t="s">
        <v>1890</v>
      </c>
      <c r="DM565" s="1508" t="s">
        <v>1890</v>
      </c>
      <c r="DN565" s="1508" t="s">
        <v>1890</v>
      </c>
      <c r="DO565" s="1508" t="s">
        <v>1890</v>
      </c>
      <c r="DP565" s="1508" t="s">
        <v>1890</v>
      </c>
      <c r="DQ565" s="1508" t="s">
        <v>1890</v>
      </c>
      <c r="DR565" s="1508" t="s">
        <v>1890</v>
      </c>
      <c r="DS565" s="1508" t="s">
        <v>1890</v>
      </c>
      <c r="DT565" s="1233" t="s">
        <v>1890</v>
      </c>
      <c r="DU565" s="1233" t="s">
        <v>1890</v>
      </c>
      <c r="DV565" s="1233" t="s">
        <v>1890</v>
      </c>
      <c r="DW565" s="1233" t="s">
        <v>1890</v>
      </c>
      <c r="DX565" s="1233" t="s">
        <v>1890</v>
      </c>
      <c r="DY565" s="1233" t="s">
        <v>1890</v>
      </c>
    </row>
    <row r="566" spans="2:129" x14ac:dyDescent="0.25">
      <c r="B566" s="1668"/>
      <c r="C566" s="1505" t="s">
        <v>2026</v>
      </c>
      <c r="D566" s="1439" t="s">
        <v>1790</v>
      </c>
      <c r="E566" s="1267" t="s">
        <v>812</v>
      </c>
      <c r="F566" s="1438" t="s">
        <v>1890</v>
      </c>
      <c r="G566" s="1438" t="s">
        <v>1890</v>
      </c>
      <c r="H566" s="1439" t="s">
        <v>84</v>
      </c>
      <c r="I566" s="1476" t="s">
        <v>1890</v>
      </c>
      <c r="J566" s="1477" t="s">
        <v>1890</v>
      </c>
      <c r="K566" s="1477" t="s">
        <v>1890</v>
      </c>
      <c r="L566" s="1477" t="s">
        <v>1890</v>
      </c>
      <c r="M566" s="1477" t="s">
        <v>1890</v>
      </c>
      <c r="N566" s="1509" t="s">
        <v>1890</v>
      </c>
      <c r="O566" s="1509" t="s">
        <v>1890</v>
      </c>
      <c r="P566" s="1509" t="s">
        <v>1890</v>
      </c>
      <c r="Q566" s="1509" t="s">
        <v>1890</v>
      </c>
      <c r="R566" s="1509" t="s">
        <v>1890</v>
      </c>
      <c r="S566" s="1509" t="s">
        <v>1890</v>
      </c>
      <c r="T566" s="1509" t="s">
        <v>1890</v>
      </c>
      <c r="U566" s="1509" t="s">
        <v>1890</v>
      </c>
      <c r="V566" s="1509" t="s">
        <v>1890</v>
      </c>
      <c r="W566" s="1509" t="s">
        <v>1890</v>
      </c>
      <c r="X566" s="1509" t="s">
        <v>1890</v>
      </c>
      <c r="Y566" s="1509" t="s">
        <v>1890</v>
      </c>
      <c r="Z566" s="1509" t="s">
        <v>1890</v>
      </c>
      <c r="AA566" s="1509" t="s">
        <v>1890</v>
      </c>
      <c r="AB566" s="1509" t="s">
        <v>1890</v>
      </c>
      <c r="AC566" s="1509" t="s">
        <v>1890</v>
      </c>
      <c r="AD566" s="1509" t="s">
        <v>1890</v>
      </c>
      <c r="AE566" s="1509" t="s">
        <v>1890</v>
      </c>
      <c r="AF566" s="1509" t="s">
        <v>1890</v>
      </c>
      <c r="AG566" s="1509" t="s">
        <v>1890</v>
      </c>
      <c r="AH566" s="1509" t="s">
        <v>1890</v>
      </c>
      <c r="AI566" s="1509" t="s">
        <v>1890</v>
      </c>
      <c r="AJ566" s="1509" t="s">
        <v>1890</v>
      </c>
      <c r="AK566" s="1509" t="s">
        <v>1890</v>
      </c>
      <c r="AL566" s="1509" t="s">
        <v>1890</v>
      </c>
      <c r="AM566" s="1509" t="s">
        <v>1890</v>
      </c>
      <c r="AN566" s="1509" t="s">
        <v>1890</v>
      </c>
      <c r="AO566" s="1509" t="s">
        <v>1890</v>
      </c>
      <c r="AP566" s="1509" t="s">
        <v>1890</v>
      </c>
      <c r="AQ566" s="1509" t="s">
        <v>1890</v>
      </c>
      <c r="AR566" s="1509" t="s">
        <v>1890</v>
      </c>
      <c r="AS566" s="1509" t="s">
        <v>1890</v>
      </c>
      <c r="AT566" s="1509" t="s">
        <v>1890</v>
      </c>
      <c r="AU566" s="1509" t="s">
        <v>1890</v>
      </c>
      <c r="AV566" s="1509" t="s">
        <v>1890</v>
      </c>
      <c r="AW566" s="1509" t="s">
        <v>1890</v>
      </c>
      <c r="AX566" s="1509" t="s">
        <v>1890</v>
      </c>
      <c r="AY566" s="1509" t="s">
        <v>1890</v>
      </c>
      <c r="AZ566" s="1509" t="s">
        <v>1890</v>
      </c>
      <c r="BA566" s="1509" t="s">
        <v>1890</v>
      </c>
      <c r="BB566" s="1509" t="s">
        <v>1890</v>
      </c>
      <c r="BC566" s="1509" t="s">
        <v>1890</v>
      </c>
      <c r="BD566" s="1509" t="s">
        <v>1890</v>
      </c>
      <c r="BE566" s="1509" t="s">
        <v>1890</v>
      </c>
      <c r="BF566" s="1509" t="s">
        <v>1890</v>
      </c>
      <c r="BG566" s="1509" t="s">
        <v>1890</v>
      </c>
      <c r="BH566" s="1509" t="s">
        <v>1890</v>
      </c>
      <c r="BI566" s="1509" t="s">
        <v>1890</v>
      </c>
      <c r="BJ566" s="1509" t="s">
        <v>1890</v>
      </c>
      <c r="BK566" s="1509" t="s">
        <v>1890</v>
      </c>
      <c r="BL566" s="1509" t="s">
        <v>1890</v>
      </c>
      <c r="BM566" s="1509" t="s">
        <v>1890</v>
      </c>
      <c r="BN566" s="1509" t="s">
        <v>1890</v>
      </c>
      <c r="BO566" s="1509" t="s">
        <v>1890</v>
      </c>
      <c r="BP566" s="1509" t="s">
        <v>1890</v>
      </c>
      <c r="BQ566" s="1509" t="s">
        <v>1890</v>
      </c>
      <c r="BR566" s="1509" t="s">
        <v>1890</v>
      </c>
      <c r="BS566" s="1509" t="s">
        <v>1890</v>
      </c>
      <c r="BT566" s="1509" t="s">
        <v>1890</v>
      </c>
      <c r="BU566" s="1509" t="s">
        <v>1890</v>
      </c>
      <c r="BV566" s="1509" t="s">
        <v>1890</v>
      </c>
      <c r="BW566" s="1509" t="s">
        <v>1890</v>
      </c>
      <c r="BX566" s="1509" t="s">
        <v>1890</v>
      </c>
      <c r="BY566" s="1509" t="s">
        <v>1890</v>
      </c>
      <c r="BZ566" s="1509" t="s">
        <v>1890</v>
      </c>
      <c r="CA566" s="1509" t="s">
        <v>1890</v>
      </c>
      <c r="CB566" s="1509" t="s">
        <v>1890</v>
      </c>
      <c r="CC566" s="1509" t="s">
        <v>1890</v>
      </c>
      <c r="CD566" s="1509" t="s">
        <v>1890</v>
      </c>
      <c r="CE566" s="1509" t="s">
        <v>1890</v>
      </c>
      <c r="CF566" s="1509" t="s">
        <v>1890</v>
      </c>
      <c r="CG566" s="1509" t="s">
        <v>1890</v>
      </c>
      <c r="CH566" s="1509" t="s">
        <v>1890</v>
      </c>
      <c r="CI566" s="1509" t="s">
        <v>1890</v>
      </c>
      <c r="CJ566" s="1509" t="s">
        <v>1890</v>
      </c>
      <c r="CK566" s="1509" t="s">
        <v>1890</v>
      </c>
      <c r="CL566" s="1509" t="s">
        <v>1890</v>
      </c>
      <c r="CM566" s="1509" t="s">
        <v>1890</v>
      </c>
      <c r="CN566" s="1509" t="s">
        <v>1890</v>
      </c>
      <c r="CO566" s="1509" t="s">
        <v>1890</v>
      </c>
      <c r="CP566" s="1510" t="s">
        <v>1890</v>
      </c>
      <c r="CQ566" s="1508" t="s">
        <v>1890</v>
      </c>
      <c r="CR566" s="1508" t="s">
        <v>1890</v>
      </c>
      <c r="CS566" s="1508" t="s">
        <v>1890</v>
      </c>
      <c r="CT566" s="1508" t="s">
        <v>1890</v>
      </c>
      <c r="CU566" s="1508" t="s">
        <v>1890</v>
      </c>
      <c r="CV566" s="1508" t="s">
        <v>1890</v>
      </c>
      <c r="CW566" s="1508" t="s">
        <v>1890</v>
      </c>
      <c r="CX566" s="1508" t="s">
        <v>1890</v>
      </c>
      <c r="CY566" s="1508" t="s">
        <v>1890</v>
      </c>
      <c r="CZ566" s="1508" t="s">
        <v>1890</v>
      </c>
      <c r="DA566" s="1508" t="s">
        <v>1890</v>
      </c>
      <c r="DB566" s="1508" t="s">
        <v>1890</v>
      </c>
      <c r="DC566" s="1508" t="s">
        <v>1890</v>
      </c>
      <c r="DD566" s="1508" t="s">
        <v>1890</v>
      </c>
      <c r="DE566" s="1508" t="s">
        <v>1890</v>
      </c>
      <c r="DF566" s="1508" t="s">
        <v>1890</v>
      </c>
      <c r="DG566" s="1508" t="s">
        <v>1890</v>
      </c>
      <c r="DH566" s="1508" t="s">
        <v>1890</v>
      </c>
      <c r="DI566" s="1508" t="s">
        <v>1890</v>
      </c>
      <c r="DJ566" s="1508" t="s">
        <v>1890</v>
      </c>
      <c r="DK566" s="1508" t="s">
        <v>1890</v>
      </c>
      <c r="DL566" s="1508" t="s">
        <v>1890</v>
      </c>
      <c r="DM566" s="1508" t="s">
        <v>1890</v>
      </c>
      <c r="DN566" s="1508" t="s">
        <v>1890</v>
      </c>
      <c r="DO566" s="1508" t="s">
        <v>1890</v>
      </c>
      <c r="DP566" s="1508" t="s">
        <v>1890</v>
      </c>
      <c r="DQ566" s="1508" t="s">
        <v>1890</v>
      </c>
      <c r="DR566" s="1508" t="s">
        <v>1890</v>
      </c>
      <c r="DS566" s="1508" t="s">
        <v>1890</v>
      </c>
      <c r="DT566" s="1233" t="s">
        <v>1890</v>
      </c>
      <c r="DU566" s="1233" t="s">
        <v>1890</v>
      </c>
      <c r="DV566" s="1233" t="s">
        <v>1890</v>
      </c>
      <c r="DW566" s="1233" t="s">
        <v>1890</v>
      </c>
      <c r="DX566" s="1233" t="s">
        <v>1890</v>
      </c>
      <c r="DY566" s="1233" t="s">
        <v>1890</v>
      </c>
    </row>
    <row r="567" spans="2:129" x14ac:dyDescent="0.25">
      <c r="B567" s="1668"/>
      <c r="C567" s="1505" t="s">
        <v>2026</v>
      </c>
      <c r="D567" s="1439" t="s">
        <v>1790</v>
      </c>
      <c r="E567" s="1267" t="s">
        <v>813</v>
      </c>
      <c r="F567" s="1438" t="s">
        <v>1890</v>
      </c>
      <c r="G567" s="1438" t="s">
        <v>1890</v>
      </c>
      <c r="H567" s="1439" t="s">
        <v>84</v>
      </c>
      <c r="I567" s="1476" t="s">
        <v>1890</v>
      </c>
      <c r="J567" s="1477">
        <v>2.603181851160848E-2</v>
      </c>
      <c r="K567" s="1477">
        <v>5.2063637023216959E-2</v>
      </c>
      <c r="L567" s="1477">
        <v>5.2063637023216959E-2</v>
      </c>
      <c r="M567" s="1477">
        <v>5.2063637023216959E-2</v>
      </c>
      <c r="N567" s="1509">
        <v>5.2063637023216959E-2</v>
      </c>
      <c r="O567" s="1509">
        <v>5.2063637023216959E-2</v>
      </c>
      <c r="P567" s="1509">
        <v>5.2063637023216959E-2</v>
      </c>
      <c r="Q567" s="1509">
        <v>5.2063637023216959E-2</v>
      </c>
      <c r="R567" s="1509">
        <v>5.2063637023216959E-2</v>
      </c>
      <c r="S567" s="1509">
        <v>5.2063637023216959E-2</v>
      </c>
      <c r="T567" s="1509">
        <v>5.2063637023216959E-2</v>
      </c>
      <c r="U567" s="1509">
        <v>5.2063637023216959E-2</v>
      </c>
      <c r="V567" s="1509">
        <v>5.2063637023216959E-2</v>
      </c>
      <c r="W567" s="1509">
        <v>5.2063637023216959E-2</v>
      </c>
      <c r="X567" s="1509">
        <v>5.2063637023216959E-2</v>
      </c>
      <c r="Y567" s="1509">
        <v>5.2063637023216959E-2</v>
      </c>
      <c r="Z567" s="1509">
        <v>5.2063637023216959E-2</v>
      </c>
      <c r="AA567" s="1509">
        <v>5.2063637023216959E-2</v>
      </c>
      <c r="AB567" s="1509">
        <v>5.2063637023216959E-2</v>
      </c>
      <c r="AC567" s="1509">
        <v>5.2063637023216959E-2</v>
      </c>
      <c r="AD567" s="1509">
        <v>5.2063637023216959E-2</v>
      </c>
      <c r="AE567" s="1509">
        <v>5.2063637023216959E-2</v>
      </c>
      <c r="AF567" s="1509">
        <v>5.2063637023216959E-2</v>
      </c>
      <c r="AG567" s="1509">
        <v>5.2063637023216959E-2</v>
      </c>
      <c r="AH567" s="1509">
        <v>5.2063637023216959E-2</v>
      </c>
      <c r="AI567" s="1509">
        <v>5.2063637023216959E-2</v>
      </c>
      <c r="AJ567" s="1509">
        <v>5.2063637023216959E-2</v>
      </c>
      <c r="AK567" s="1509">
        <v>5.2063637023216959E-2</v>
      </c>
      <c r="AL567" s="1509">
        <v>5.2063637023216959E-2</v>
      </c>
      <c r="AM567" s="1509">
        <v>5.2063637023216959E-2</v>
      </c>
      <c r="AN567" s="1509">
        <v>5.2063637023216959E-2</v>
      </c>
      <c r="AO567" s="1509">
        <v>5.2063637023216959E-2</v>
      </c>
      <c r="AP567" s="1509">
        <v>5.2063637023216959E-2</v>
      </c>
      <c r="AQ567" s="1509">
        <v>5.2063637023216959E-2</v>
      </c>
      <c r="AR567" s="1509">
        <v>5.2063637023216959E-2</v>
      </c>
      <c r="AS567" s="1509">
        <v>5.2063637023216959E-2</v>
      </c>
      <c r="AT567" s="1509">
        <v>5.2063637023216959E-2</v>
      </c>
      <c r="AU567" s="1509">
        <v>5.2063637023216959E-2</v>
      </c>
      <c r="AV567" s="1509">
        <v>5.2063637023216959E-2</v>
      </c>
      <c r="AW567" s="1509">
        <v>5.2063637023216959E-2</v>
      </c>
      <c r="AX567" s="1509">
        <v>5.2063637023216959E-2</v>
      </c>
      <c r="AY567" s="1509">
        <v>5.2063637023216959E-2</v>
      </c>
      <c r="AZ567" s="1509">
        <v>5.2063637023216959E-2</v>
      </c>
      <c r="BA567" s="1509">
        <v>5.2063637023216959E-2</v>
      </c>
      <c r="BB567" s="1509">
        <v>5.2063637023216959E-2</v>
      </c>
      <c r="BC567" s="1509">
        <v>5.2063637023216959E-2</v>
      </c>
      <c r="BD567" s="1509">
        <v>5.2063637023216959E-2</v>
      </c>
      <c r="BE567" s="1509">
        <v>5.2063637023216959E-2</v>
      </c>
      <c r="BF567" s="1509">
        <v>5.2063637023216959E-2</v>
      </c>
      <c r="BG567" s="1509">
        <v>5.2063637023216959E-2</v>
      </c>
      <c r="BH567" s="1509">
        <v>5.2063637023216959E-2</v>
      </c>
      <c r="BI567" s="1509">
        <v>5.2063637023216959E-2</v>
      </c>
      <c r="BJ567" s="1509">
        <v>5.2063637023216959E-2</v>
      </c>
      <c r="BK567" s="1509">
        <v>5.2063637023216959E-2</v>
      </c>
      <c r="BL567" s="1509">
        <v>5.2063637023216959E-2</v>
      </c>
      <c r="BM567" s="1509">
        <v>5.2063637023216959E-2</v>
      </c>
      <c r="BN567" s="1509">
        <v>5.2063637023216959E-2</v>
      </c>
      <c r="BO567" s="1509">
        <v>5.2063637023216959E-2</v>
      </c>
      <c r="BP567" s="1509">
        <v>5.2063637023216959E-2</v>
      </c>
      <c r="BQ567" s="1509">
        <v>5.2063637023216959E-2</v>
      </c>
      <c r="BR567" s="1509">
        <v>5.2063637023216959E-2</v>
      </c>
      <c r="BS567" s="1509">
        <v>5.2063637023216959E-2</v>
      </c>
      <c r="BT567" s="1509">
        <v>5.2063637023216959E-2</v>
      </c>
      <c r="BU567" s="1509">
        <v>5.2063637023216959E-2</v>
      </c>
      <c r="BV567" s="1509">
        <v>5.2063637023216959E-2</v>
      </c>
      <c r="BW567" s="1509">
        <v>5.2063637023216959E-2</v>
      </c>
      <c r="BX567" s="1509">
        <v>5.2063637023216959E-2</v>
      </c>
      <c r="BY567" s="1509">
        <v>5.2063637023216959E-2</v>
      </c>
      <c r="BZ567" s="1509">
        <v>5.2063637023216959E-2</v>
      </c>
      <c r="CA567" s="1509">
        <v>5.2063637023216959E-2</v>
      </c>
      <c r="CB567" s="1509">
        <v>5.2063637023216959E-2</v>
      </c>
      <c r="CC567" s="1509">
        <v>5.2063637023216959E-2</v>
      </c>
      <c r="CD567" s="1509">
        <v>5.2063637023216959E-2</v>
      </c>
      <c r="CE567" s="1509">
        <v>5.2063637023216959E-2</v>
      </c>
      <c r="CF567" s="1509">
        <v>5.2063637023216959E-2</v>
      </c>
      <c r="CG567" s="1509">
        <v>5.2063637023216959E-2</v>
      </c>
      <c r="CH567" s="1509">
        <v>5.2063637023216959E-2</v>
      </c>
      <c r="CI567" s="1509">
        <v>5.2063637023216959E-2</v>
      </c>
      <c r="CJ567" s="1509">
        <v>5.2063637023216959E-2</v>
      </c>
      <c r="CK567" s="1509">
        <v>5.2063637023216959E-2</v>
      </c>
      <c r="CL567" s="1509" t="s">
        <v>1890</v>
      </c>
      <c r="CM567" s="1509" t="s">
        <v>1890</v>
      </c>
      <c r="CN567" s="1509" t="s">
        <v>1890</v>
      </c>
      <c r="CO567" s="1509" t="s">
        <v>1890</v>
      </c>
      <c r="CP567" s="1510" t="s">
        <v>1890</v>
      </c>
      <c r="CQ567" s="1508" t="s">
        <v>1890</v>
      </c>
      <c r="CR567" s="1508" t="s">
        <v>1890</v>
      </c>
      <c r="CS567" s="1508" t="s">
        <v>1890</v>
      </c>
      <c r="CT567" s="1508" t="s">
        <v>1890</v>
      </c>
      <c r="CU567" s="1508" t="s">
        <v>1890</v>
      </c>
      <c r="CV567" s="1508" t="s">
        <v>1890</v>
      </c>
      <c r="CW567" s="1508" t="s">
        <v>1890</v>
      </c>
      <c r="CX567" s="1508" t="s">
        <v>1890</v>
      </c>
      <c r="CY567" s="1508" t="s">
        <v>1890</v>
      </c>
      <c r="CZ567" s="1508" t="s">
        <v>1890</v>
      </c>
      <c r="DA567" s="1508" t="s">
        <v>1890</v>
      </c>
      <c r="DB567" s="1508" t="s">
        <v>1890</v>
      </c>
      <c r="DC567" s="1508" t="s">
        <v>1890</v>
      </c>
      <c r="DD567" s="1508" t="s">
        <v>1890</v>
      </c>
      <c r="DE567" s="1508" t="s">
        <v>1890</v>
      </c>
      <c r="DF567" s="1508" t="s">
        <v>1890</v>
      </c>
      <c r="DG567" s="1508" t="s">
        <v>1890</v>
      </c>
      <c r="DH567" s="1508" t="s">
        <v>1890</v>
      </c>
      <c r="DI567" s="1508" t="s">
        <v>1890</v>
      </c>
      <c r="DJ567" s="1508" t="s">
        <v>1890</v>
      </c>
      <c r="DK567" s="1508" t="s">
        <v>1890</v>
      </c>
      <c r="DL567" s="1508" t="s">
        <v>1890</v>
      </c>
      <c r="DM567" s="1508" t="s">
        <v>1890</v>
      </c>
      <c r="DN567" s="1508" t="s">
        <v>1890</v>
      </c>
      <c r="DO567" s="1508" t="s">
        <v>1890</v>
      </c>
      <c r="DP567" s="1508" t="s">
        <v>1890</v>
      </c>
      <c r="DQ567" s="1508" t="s">
        <v>1890</v>
      </c>
      <c r="DR567" s="1508" t="s">
        <v>1890</v>
      </c>
      <c r="DS567" s="1508" t="s">
        <v>1890</v>
      </c>
      <c r="DT567" s="1233" t="s">
        <v>1890</v>
      </c>
      <c r="DU567" s="1233" t="s">
        <v>1890</v>
      </c>
      <c r="DV567" s="1233" t="s">
        <v>1890</v>
      </c>
      <c r="DW567" s="1233" t="s">
        <v>1890</v>
      </c>
      <c r="DX567" s="1233" t="s">
        <v>1890</v>
      </c>
      <c r="DY567" s="1233" t="s">
        <v>1890</v>
      </c>
    </row>
    <row r="568" spans="2:129" x14ac:dyDescent="0.25">
      <c r="B568" s="1668"/>
      <c r="C568" s="1505" t="s">
        <v>2026</v>
      </c>
      <c r="D568" s="1439" t="s">
        <v>1790</v>
      </c>
      <c r="E568" s="1267" t="s">
        <v>831</v>
      </c>
      <c r="F568" s="1438" t="s">
        <v>1890</v>
      </c>
      <c r="G568" s="1438" t="s">
        <v>1890</v>
      </c>
      <c r="H568" s="1439" t="s">
        <v>84</v>
      </c>
      <c r="I568" s="1476" t="s">
        <v>1890</v>
      </c>
      <c r="J568" s="1477">
        <v>3.5000000000000003E-2</v>
      </c>
      <c r="K568" s="1477">
        <v>3.5000000000000003E-2</v>
      </c>
      <c r="L568" s="1477">
        <v>3.5000000000000003E-2</v>
      </c>
      <c r="M568" s="1477">
        <v>3.5000000000000003E-2</v>
      </c>
      <c r="N568" s="1509">
        <v>3.5000000000000003E-2</v>
      </c>
      <c r="O568" s="1509">
        <v>3.5000000000000003E-2</v>
      </c>
      <c r="P568" s="1509">
        <v>3.5000000000000003E-2</v>
      </c>
      <c r="Q568" s="1509">
        <v>3.5000000000000003E-2</v>
      </c>
      <c r="R568" s="1509">
        <v>3.5000000000000003E-2</v>
      </c>
      <c r="S568" s="1509">
        <v>3.5000000000000003E-2</v>
      </c>
      <c r="T568" s="1509">
        <v>3.5000000000000003E-2</v>
      </c>
      <c r="U568" s="1509">
        <v>3.5000000000000003E-2</v>
      </c>
      <c r="V568" s="1509">
        <v>3.5000000000000003E-2</v>
      </c>
      <c r="W568" s="1509">
        <v>3.5000000000000003E-2</v>
      </c>
      <c r="X568" s="1509">
        <v>3.5000000000000003E-2</v>
      </c>
      <c r="Y568" s="1509">
        <v>3.5000000000000003E-2</v>
      </c>
      <c r="Z568" s="1509">
        <v>3.5000000000000003E-2</v>
      </c>
      <c r="AA568" s="1509">
        <v>3.5000000000000003E-2</v>
      </c>
      <c r="AB568" s="1509">
        <v>3.5000000000000003E-2</v>
      </c>
      <c r="AC568" s="1509">
        <v>3.5000000000000003E-2</v>
      </c>
      <c r="AD568" s="1509">
        <v>3.5000000000000003E-2</v>
      </c>
      <c r="AE568" s="1509">
        <v>3.5000000000000003E-2</v>
      </c>
      <c r="AF568" s="1509">
        <v>3.5000000000000003E-2</v>
      </c>
      <c r="AG568" s="1509">
        <v>3.5000000000000003E-2</v>
      </c>
      <c r="AH568" s="1509">
        <v>3.5000000000000003E-2</v>
      </c>
      <c r="AI568" s="1509">
        <v>3.5000000000000003E-2</v>
      </c>
      <c r="AJ568" s="1509">
        <v>3.5000000000000003E-2</v>
      </c>
      <c r="AK568" s="1509">
        <v>3.5000000000000003E-2</v>
      </c>
      <c r="AL568" s="1509">
        <v>3.5000000000000003E-2</v>
      </c>
      <c r="AM568" s="1509">
        <v>3.5000000000000003E-2</v>
      </c>
      <c r="AN568" s="1509">
        <v>0.03</v>
      </c>
      <c r="AO568" s="1509">
        <v>0.03</v>
      </c>
      <c r="AP568" s="1509">
        <v>0.03</v>
      </c>
      <c r="AQ568" s="1509">
        <v>0.03</v>
      </c>
      <c r="AR568" s="1509">
        <v>0.03</v>
      </c>
      <c r="AS568" s="1509">
        <v>0.03</v>
      </c>
      <c r="AT568" s="1509">
        <v>0.03</v>
      </c>
      <c r="AU568" s="1509">
        <v>0.03</v>
      </c>
      <c r="AV568" s="1509">
        <v>0.03</v>
      </c>
      <c r="AW568" s="1509">
        <v>0.03</v>
      </c>
      <c r="AX568" s="1509">
        <v>0.03</v>
      </c>
      <c r="AY568" s="1509">
        <v>0.03</v>
      </c>
      <c r="AZ568" s="1509">
        <v>0.03</v>
      </c>
      <c r="BA568" s="1509">
        <v>0.03</v>
      </c>
      <c r="BB568" s="1509">
        <v>0.03</v>
      </c>
      <c r="BC568" s="1509">
        <v>0.03</v>
      </c>
      <c r="BD568" s="1509">
        <v>0.03</v>
      </c>
      <c r="BE568" s="1509">
        <v>0.03</v>
      </c>
      <c r="BF568" s="1509">
        <v>0.03</v>
      </c>
      <c r="BG568" s="1509">
        <v>0.03</v>
      </c>
      <c r="BH568" s="1509">
        <v>0.03</v>
      </c>
      <c r="BI568" s="1509">
        <v>0.03</v>
      </c>
      <c r="BJ568" s="1509">
        <v>0.03</v>
      </c>
      <c r="BK568" s="1509">
        <v>0.03</v>
      </c>
      <c r="BL568" s="1509">
        <v>0.03</v>
      </c>
      <c r="BM568" s="1509">
        <v>0.03</v>
      </c>
      <c r="BN568" s="1509">
        <v>0.03</v>
      </c>
      <c r="BO568" s="1509">
        <v>0.03</v>
      </c>
      <c r="BP568" s="1509">
        <v>0.03</v>
      </c>
      <c r="BQ568" s="1509">
        <v>0.03</v>
      </c>
      <c r="BR568" s="1509">
        <v>0.03</v>
      </c>
      <c r="BS568" s="1509">
        <v>0.03</v>
      </c>
      <c r="BT568" s="1509">
        <v>0.03</v>
      </c>
      <c r="BU568" s="1509">
        <v>0.03</v>
      </c>
      <c r="BV568" s="1509">
        <v>0.03</v>
      </c>
      <c r="BW568" s="1509">
        <v>0.03</v>
      </c>
      <c r="BX568" s="1509">
        <v>0.03</v>
      </c>
      <c r="BY568" s="1509">
        <v>0.03</v>
      </c>
      <c r="BZ568" s="1509">
        <v>0.03</v>
      </c>
      <c r="CA568" s="1509">
        <v>0.03</v>
      </c>
      <c r="CB568" s="1509">
        <v>0.03</v>
      </c>
      <c r="CC568" s="1509">
        <v>0.03</v>
      </c>
      <c r="CD568" s="1509">
        <v>0.03</v>
      </c>
      <c r="CE568" s="1509">
        <v>0.03</v>
      </c>
      <c r="CF568" s="1509">
        <v>0.03</v>
      </c>
      <c r="CG568" s="1509">
        <v>2.5000000000000001E-2</v>
      </c>
      <c r="CH568" s="1509">
        <v>2.5000000000000001E-2</v>
      </c>
      <c r="CI568" s="1509">
        <v>2.5000000000000001E-2</v>
      </c>
      <c r="CJ568" s="1509">
        <v>2.5000000000000001E-2</v>
      </c>
      <c r="CK568" s="1509">
        <v>2.5000000000000001E-2</v>
      </c>
      <c r="CL568" s="1509" t="s">
        <v>1890</v>
      </c>
      <c r="CM568" s="1509" t="s">
        <v>1890</v>
      </c>
      <c r="CN568" s="1509" t="s">
        <v>1890</v>
      </c>
      <c r="CO568" s="1509" t="s">
        <v>1890</v>
      </c>
      <c r="CP568" s="1510" t="s">
        <v>1890</v>
      </c>
      <c r="CQ568" s="1508" t="s">
        <v>1890</v>
      </c>
      <c r="CR568" s="1508" t="s">
        <v>1890</v>
      </c>
      <c r="CS568" s="1508" t="s">
        <v>1890</v>
      </c>
      <c r="CT568" s="1508" t="s">
        <v>1890</v>
      </c>
      <c r="CU568" s="1508" t="s">
        <v>1890</v>
      </c>
      <c r="CV568" s="1508" t="s">
        <v>1890</v>
      </c>
      <c r="CW568" s="1508" t="s">
        <v>1890</v>
      </c>
      <c r="CX568" s="1508" t="s">
        <v>1890</v>
      </c>
      <c r="CY568" s="1508" t="s">
        <v>1890</v>
      </c>
      <c r="CZ568" s="1508" t="s">
        <v>1890</v>
      </c>
      <c r="DA568" s="1508" t="s">
        <v>1890</v>
      </c>
      <c r="DB568" s="1508" t="s">
        <v>1890</v>
      </c>
      <c r="DC568" s="1508" t="s">
        <v>1890</v>
      </c>
      <c r="DD568" s="1508" t="s">
        <v>1890</v>
      </c>
      <c r="DE568" s="1508" t="s">
        <v>1890</v>
      </c>
      <c r="DF568" s="1508" t="s">
        <v>1890</v>
      </c>
      <c r="DG568" s="1508" t="s">
        <v>1890</v>
      </c>
      <c r="DH568" s="1508" t="s">
        <v>1890</v>
      </c>
      <c r="DI568" s="1508" t="s">
        <v>1890</v>
      </c>
      <c r="DJ568" s="1508" t="s">
        <v>1890</v>
      </c>
      <c r="DK568" s="1508" t="s">
        <v>1890</v>
      </c>
      <c r="DL568" s="1508" t="s">
        <v>1890</v>
      </c>
      <c r="DM568" s="1508" t="s">
        <v>1890</v>
      </c>
      <c r="DN568" s="1508" t="s">
        <v>1890</v>
      </c>
      <c r="DO568" s="1508" t="s">
        <v>1890</v>
      </c>
      <c r="DP568" s="1508" t="s">
        <v>1890</v>
      </c>
      <c r="DQ568" s="1508" t="s">
        <v>1890</v>
      </c>
      <c r="DR568" s="1508" t="s">
        <v>1890</v>
      </c>
      <c r="DS568" s="1508" t="s">
        <v>1890</v>
      </c>
      <c r="DT568" s="1233" t="s">
        <v>1890</v>
      </c>
      <c r="DU568" s="1233" t="s">
        <v>1890</v>
      </c>
      <c r="DV568" s="1233" t="s">
        <v>1890</v>
      </c>
      <c r="DW568" s="1233" t="s">
        <v>1890</v>
      </c>
      <c r="DX568" s="1233" t="s">
        <v>1890</v>
      </c>
      <c r="DY568" s="1233" t="s">
        <v>1890</v>
      </c>
    </row>
    <row r="569" spans="2:129" x14ac:dyDescent="0.25">
      <c r="B569" s="1668"/>
      <c r="C569" s="1505" t="s">
        <v>2026</v>
      </c>
      <c r="D569" s="1439" t="s">
        <v>1790</v>
      </c>
      <c r="E569" s="1267" t="s">
        <v>814</v>
      </c>
      <c r="F569" s="1438" t="s">
        <v>1890</v>
      </c>
      <c r="G569" s="1438" t="s">
        <v>1890</v>
      </c>
      <c r="H569" s="1439" t="s">
        <v>84</v>
      </c>
      <c r="I569" s="1476" t="s">
        <v>1890</v>
      </c>
      <c r="J569" s="1477">
        <v>0.96618357487922713</v>
      </c>
      <c r="K569" s="1477">
        <v>0.93351070036640305</v>
      </c>
      <c r="L569" s="1477">
        <v>0.90194270566802237</v>
      </c>
      <c r="M569" s="1477">
        <v>0.87144222769857238</v>
      </c>
      <c r="N569" s="1509">
        <v>0.84197316685852408</v>
      </c>
      <c r="O569" s="1509">
        <v>0.81350064430775282</v>
      </c>
      <c r="P569" s="1509">
        <v>0.78599096068381924</v>
      </c>
      <c r="Q569" s="1509">
        <v>0.75941155621625056</v>
      </c>
      <c r="R569" s="1509">
        <v>0.73373097218961414</v>
      </c>
      <c r="S569" s="1509">
        <v>0.70891881370977217</v>
      </c>
      <c r="T569" s="1509">
        <v>0.68494571372924851</v>
      </c>
      <c r="U569" s="1509">
        <v>0.66178329828912907</v>
      </c>
      <c r="V569" s="1509">
        <v>0.63940415293635666</v>
      </c>
      <c r="W569" s="1509">
        <v>0.61778179027667313</v>
      </c>
      <c r="X569" s="1509">
        <v>0.59689061862480497</v>
      </c>
      <c r="Y569" s="1509">
        <v>0.57670591171478747</v>
      </c>
      <c r="Z569" s="1509">
        <v>0.55720377943457733</v>
      </c>
      <c r="AA569" s="1509">
        <v>0.53836113955031628</v>
      </c>
      <c r="AB569" s="1509">
        <v>0.520155690386779</v>
      </c>
      <c r="AC569" s="1509">
        <v>0.50256588443167061</v>
      </c>
      <c r="AD569" s="1509">
        <v>0.48557090283253201</v>
      </c>
      <c r="AE569" s="1509">
        <v>0.46915063075606961</v>
      </c>
      <c r="AF569" s="1509">
        <v>0.45328563358074364</v>
      </c>
      <c r="AG569" s="1509">
        <v>0.43795713389443836</v>
      </c>
      <c r="AH569" s="1509">
        <v>0.42314698926998878</v>
      </c>
      <c r="AI569" s="1509">
        <v>0.40883767079225974</v>
      </c>
      <c r="AJ569" s="1509">
        <v>0.39501224231136212</v>
      </c>
      <c r="AK569" s="1509">
        <v>0.38165434039745133</v>
      </c>
      <c r="AL569" s="1509">
        <v>0.36874815497338298</v>
      </c>
      <c r="AM569" s="1509">
        <v>0.35627841060230242</v>
      </c>
      <c r="AN569" s="1509">
        <v>0.3459013695167984</v>
      </c>
      <c r="AO569" s="1509">
        <v>0.33582657234640623</v>
      </c>
      <c r="AP569" s="1509">
        <v>0.32604521587029728</v>
      </c>
      <c r="AQ569" s="1509">
        <v>0.31654875327213333</v>
      </c>
      <c r="AR569" s="1509">
        <v>0.30732888667197411</v>
      </c>
      <c r="AS569" s="1509">
        <v>0.29837755987570302</v>
      </c>
      <c r="AT569" s="1509">
        <v>0.28968695133563405</v>
      </c>
      <c r="AU569" s="1509">
        <v>0.28124946731614947</v>
      </c>
      <c r="AV569" s="1509">
        <v>0.27305773525839755</v>
      </c>
      <c r="AW569" s="1509">
        <v>0.26510459733825009</v>
      </c>
      <c r="AX569" s="1509">
        <v>0.25738310421189325</v>
      </c>
      <c r="AY569" s="1509">
        <v>0.24988650894358566</v>
      </c>
      <c r="AZ569" s="1509">
        <v>0.24260826111027742</v>
      </c>
      <c r="BA569" s="1509">
        <v>0.23554200107793916</v>
      </c>
      <c r="BB569" s="1509">
        <v>0.22868155444460117</v>
      </c>
      <c r="BC569" s="1509">
        <v>0.22202092664524387</v>
      </c>
      <c r="BD569" s="1509">
        <v>0.215554297713829</v>
      </c>
      <c r="BE569" s="1509">
        <v>0.20927601719789227</v>
      </c>
      <c r="BF569" s="1509">
        <v>0.20318059922125464</v>
      </c>
      <c r="BG569" s="1509">
        <v>0.19726271769053846</v>
      </c>
      <c r="BH569" s="1509">
        <v>0.19151720164129948</v>
      </c>
      <c r="BI569" s="1509">
        <v>0.18593903071970824</v>
      </c>
      <c r="BJ569" s="1509">
        <v>0.18052333079583327</v>
      </c>
      <c r="BK569" s="1509">
        <v>0.17526536970469248</v>
      </c>
      <c r="BL569" s="1509">
        <v>0.17016055311135189</v>
      </c>
      <c r="BM569" s="1509">
        <v>0.16520442049645817</v>
      </c>
      <c r="BN569" s="1509">
        <v>0.16039264125869726</v>
      </c>
      <c r="BO569" s="1509">
        <v>0.15572101093077401</v>
      </c>
      <c r="BP569" s="1509">
        <v>0.15118544750560586</v>
      </c>
      <c r="BQ569" s="1509">
        <v>0.14678198786952024</v>
      </c>
      <c r="BR569" s="1509">
        <v>0.14250678433934003</v>
      </c>
      <c r="BS569" s="1509">
        <v>0.13835610130033013</v>
      </c>
      <c r="BT569" s="1509">
        <v>0.13432631194206807</v>
      </c>
      <c r="BU569" s="1509">
        <v>0.13041389508938647</v>
      </c>
      <c r="BV569" s="1509">
        <v>0.12661543212561796</v>
      </c>
      <c r="BW569" s="1509">
        <v>0.12292760400545433</v>
      </c>
      <c r="BX569" s="1509">
        <v>0.11934718835481004</v>
      </c>
      <c r="BY569" s="1509">
        <v>0.11587105665515537</v>
      </c>
      <c r="BZ569" s="1509">
        <v>0.11249617150985959</v>
      </c>
      <c r="CA569" s="1509">
        <v>0.10921958399015494</v>
      </c>
      <c r="CB569" s="1509">
        <v>0.10603843105840287</v>
      </c>
      <c r="CC569" s="1509">
        <v>0.10294993306641054</v>
      </c>
      <c r="CD569" s="1509">
        <v>9.9951391326612168E-2</v>
      </c>
      <c r="CE569" s="1509">
        <v>9.7040185753992411E-2</v>
      </c>
      <c r="CF569" s="1509">
        <v>9.4213772576691654E-2</v>
      </c>
      <c r="CG569" s="1509">
        <v>9.1915875684577236E-2</v>
      </c>
      <c r="CH569" s="1509">
        <v>8.9674025058124135E-2</v>
      </c>
      <c r="CI569" s="1509">
        <v>8.7486853715243049E-2</v>
      </c>
      <c r="CJ569" s="1509">
        <v>8.5353028014871282E-2</v>
      </c>
      <c r="CK569" s="1509">
        <v>8.3271246843776875E-2</v>
      </c>
      <c r="CL569" s="1509" t="s">
        <v>1890</v>
      </c>
      <c r="CM569" s="1509" t="s">
        <v>1890</v>
      </c>
      <c r="CN569" s="1509" t="s">
        <v>1890</v>
      </c>
      <c r="CO569" s="1509" t="s">
        <v>1890</v>
      </c>
      <c r="CP569" s="1510" t="s">
        <v>1890</v>
      </c>
      <c r="CQ569" s="1508" t="s">
        <v>1890</v>
      </c>
      <c r="CR569" s="1508" t="s">
        <v>1890</v>
      </c>
      <c r="CS569" s="1508" t="s">
        <v>1890</v>
      </c>
      <c r="CT569" s="1508" t="s">
        <v>1890</v>
      </c>
      <c r="CU569" s="1508" t="s">
        <v>1890</v>
      </c>
      <c r="CV569" s="1508" t="s">
        <v>1890</v>
      </c>
      <c r="CW569" s="1508" t="s">
        <v>1890</v>
      </c>
      <c r="CX569" s="1508" t="s">
        <v>1890</v>
      </c>
      <c r="CY569" s="1508" t="s">
        <v>1890</v>
      </c>
      <c r="CZ569" s="1508" t="s">
        <v>1890</v>
      </c>
      <c r="DA569" s="1508" t="s">
        <v>1890</v>
      </c>
      <c r="DB569" s="1508" t="s">
        <v>1890</v>
      </c>
      <c r="DC569" s="1508" t="s">
        <v>1890</v>
      </c>
      <c r="DD569" s="1508" t="s">
        <v>1890</v>
      </c>
      <c r="DE569" s="1508" t="s">
        <v>1890</v>
      </c>
      <c r="DF569" s="1508" t="s">
        <v>1890</v>
      </c>
      <c r="DG569" s="1508" t="s">
        <v>1890</v>
      </c>
      <c r="DH569" s="1508" t="s">
        <v>1890</v>
      </c>
      <c r="DI569" s="1508" t="s">
        <v>1890</v>
      </c>
      <c r="DJ569" s="1508" t="s">
        <v>1890</v>
      </c>
      <c r="DK569" s="1508" t="s">
        <v>1890</v>
      </c>
      <c r="DL569" s="1508" t="s">
        <v>1890</v>
      </c>
      <c r="DM569" s="1508" t="s">
        <v>1890</v>
      </c>
      <c r="DN569" s="1508" t="s">
        <v>1890</v>
      </c>
      <c r="DO569" s="1508" t="s">
        <v>1890</v>
      </c>
      <c r="DP569" s="1508" t="s">
        <v>1890</v>
      </c>
      <c r="DQ569" s="1508" t="s">
        <v>1890</v>
      </c>
      <c r="DR569" s="1508" t="s">
        <v>1890</v>
      </c>
      <c r="DS569" s="1508" t="s">
        <v>1890</v>
      </c>
      <c r="DT569" s="1233" t="s">
        <v>1890</v>
      </c>
      <c r="DU569" s="1233" t="s">
        <v>1890</v>
      </c>
      <c r="DV569" s="1233" t="s">
        <v>1890</v>
      </c>
      <c r="DW569" s="1233" t="s">
        <v>1890</v>
      </c>
      <c r="DX569" s="1233" t="s">
        <v>1890</v>
      </c>
      <c r="DY569" s="1233" t="s">
        <v>1890</v>
      </c>
    </row>
    <row r="570" spans="2:129" x14ac:dyDescent="0.25">
      <c r="B570" s="1668"/>
      <c r="C570" s="1505" t="s">
        <v>2026</v>
      </c>
      <c r="D570" s="1439" t="s">
        <v>1790</v>
      </c>
      <c r="E570" s="1267" t="s">
        <v>815</v>
      </c>
      <c r="F570" s="1438" t="s">
        <v>816</v>
      </c>
      <c r="G570" s="1438" t="s">
        <v>1890</v>
      </c>
      <c r="H570" s="1439" t="s">
        <v>817</v>
      </c>
      <c r="I570" s="1476" t="s">
        <v>1890</v>
      </c>
      <c r="J570" s="1477">
        <v>4.4643459514234075E-2</v>
      </c>
      <c r="K570" s="1477" t="s">
        <v>1890</v>
      </c>
      <c r="L570" s="1477" t="s">
        <v>1890</v>
      </c>
      <c r="M570" s="1477" t="s">
        <v>1890</v>
      </c>
      <c r="N570" s="1509" t="s">
        <v>1890</v>
      </c>
      <c r="O570" s="1509" t="s">
        <v>1890</v>
      </c>
      <c r="P570" s="1509" t="s">
        <v>1890</v>
      </c>
      <c r="Q570" s="1509" t="s">
        <v>1890</v>
      </c>
      <c r="R570" s="1509" t="s">
        <v>1890</v>
      </c>
      <c r="S570" s="1509" t="s">
        <v>1890</v>
      </c>
      <c r="T570" s="1509" t="s">
        <v>1890</v>
      </c>
      <c r="U570" s="1509" t="s">
        <v>1890</v>
      </c>
      <c r="V570" s="1509" t="s">
        <v>1890</v>
      </c>
      <c r="W570" s="1509" t="s">
        <v>1890</v>
      </c>
      <c r="X570" s="1509" t="s">
        <v>1890</v>
      </c>
      <c r="Y570" s="1509" t="s">
        <v>1890</v>
      </c>
      <c r="Z570" s="1509" t="s">
        <v>1890</v>
      </c>
      <c r="AA570" s="1509" t="s">
        <v>1890</v>
      </c>
      <c r="AB570" s="1509" t="s">
        <v>1890</v>
      </c>
      <c r="AC570" s="1509" t="s">
        <v>1890</v>
      </c>
      <c r="AD570" s="1509" t="s">
        <v>1890</v>
      </c>
      <c r="AE570" s="1509" t="s">
        <v>1890</v>
      </c>
      <c r="AF570" s="1509" t="s">
        <v>1890</v>
      </c>
      <c r="AG570" s="1509" t="s">
        <v>1890</v>
      </c>
      <c r="AH570" s="1509" t="s">
        <v>1890</v>
      </c>
      <c r="AI570" s="1509" t="s">
        <v>1890</v>
      </c>
      <c r="AJ570" s="1509" t="s">
        <v>1890</v>
      </c>
      <c r="AK570" s="1509" t="s">
        <v>1890</v>
      </c>
      <c r="AL570" s="1509" t="s">
        <v>1890</v>
      </c>
      <c r="AM570" s="1509" t="s">
        <v>1890</v>
      </c>
      <c r="AN570" s="1509" t="s">
        <v>1890</v>
      </c>
      <c r="AO570" s="1509" t="s">
        <v>1890</v>
      </c>
      <c r="AP570" s="1509" t="s">
        <v>1890</v>
      </c>
      <c r="AQ570" s="1509" t="s">
        <v>1890</v>
      </c>
      <c r="AR570" s="1509" t="s">
        <v>1890</v>
      </c>
      <c r="AS570" s="1509" t="s">
        <v>1890</v>
      </c>
      <c r="AT570" s="1509" t="s">
        <v>1890</v>
      </c>
      <c r="AU570" s="1509" t="s">
        <v>1890</v>
      </c>
      <c r="AV570" s="1509" t="s">
        <v>1890</v>
      </c>
      <c r="AW570" s="1509" t="s">
        <v>1890</v>
      </c>
      <c r="AX570" s="1509" t="s">
        <v>1890</v>
      </c>
      <c r="AY570" s="1509" t="s">
        <v>1890</v>
      </c>
      <c r="AZ570" s="1509" t="s">
        <v>1890</v>
      </c>
      <c r="BA570" s="1509" t="s">
        <v>1890</v>
      </c>
      <c r="BB570" s="1509" t="s">
        <v>1890</v>
      </c>
      <c r="BC570" s="1509" t="s">
        <v>1890</v>
      </c>
      <c r="BD570" s="1509" t="s">
        <v>1890</v>
      </c>
      <c r="BE570" s="1509" t="s">
        <v>1890</v>
      </c>
      <c r="BF570" s="1509" t="s">
        <v>1890</v>
      </c>
      <c r="BG570" s="1509" t="s">
        <v>1890</v>
      </c>
      <c r="BH570" s="1509" t="s">
        <v>1890</v>
      </c>
      <c r="BI570" s="1509" t="s">
        <v>1890</v>
      </c>
      <c r="BJ570" s="1509" t="s">
        <v>1890</v>
      </c>
      <c r="BK570" s="1509" t="s">
        <v>1890</v>
      </c>
      <c r="BL570" s="1509" t="s">
        <v>1890</v>
      </c>
      <c r="BM570" s="1509" t="s">
        <v>1890</v>
      </c>
      <c r="BN570" s="1509" t="s">
        <v>1890</v>
      </c>
      <c r="BO570" s="1509" t="s">
        <v>1890</v>
      </c>
      <c r="BP570" s="1509" t="s">
        <v>1890</v>
      </c>
      <c r="BQ570" s="1509" t="s">
        <v>1890</v>
      </c>
      <c r="BR570" s="1509" t="s">
        <v>1890</v>
      </c>
      <c r="BS570" s="1509" t="s">
        <v>1890</v>
      </c>
      <c r="BT570" s="1509" t="s">
        <v>1890</v>
      </c>
      <c r="BU570" s="1509" t="s">
        <v>1890</v>
      </c>
      <c r="BV570" s="1509" t="s">
        <v>1890</v>
      </c>
      <c r="BW570" s="1509" t="s">
        <v>1890</v>
      </c>
      <c r="BX570" s="1509" t="s">
        <v>1890</v>
      </c>
      <c r="BY570" s="1509" t="s">
        <v>1890</v>
      </c>
      <c r="BZ570" s="1509" t="s">
        <v>1890</v>
      </c>
      <c r="CA570" s="1509" t="s">
        <v>1890</v>
      </c>
      <c r="CB570" s="1509" t="s">
        <v>1890</v>
      </c>
      <c r="CC570" s="1509" t="s">
        <v>1890</v>
      </c>
      <c r="CD570" s="1509" t="s">
        <v>1890</v>
      </c>
      <c r="CE570" s="1509" t="s">
        <v>1890</v>
      </c>
      <c r="CF570" s="1509" t="s">
        <v>1890</v>
      </c>
      <c r="CG570" s="1509" t="s">
        <v>1890</v>
      </c>
      <c r="CH570" s="1509" t="s">
        <v>1890</v>
      </c>
      <c r="CI570" s="1509" t="s">
        <v>1890</v>
      </c>
      <c r="CJ570" s="1509" t="s">
        <v>1890</v>
      </c>
      <c r="CK570" s="1509" t="s">
        <v>1890</v>
      </c>
      <c r="CL570" s="1509" t="s">
        <v>1890</v>
      </c>
      <c r="CM570" s="1509" t="s">
        <v>1890</v>
      </c>
      <c r="CN570" s="1509" t="s">
        <v>1890</v>
      </c>
      <c r="CO570" s="1509" t="s">
        <v>1890</v>
      </c>
      <c r="CP570" s="1510" t="s">
        <v>1890</v>
      </c>
      <c r="CQ570" s="1508" t="s">
        <v>1890</v>
      </c>
      <c r="CR570" s="1508" t="s">
        <v>1890</v>
      </c>
      <c r="CS570" s="1508" t="s">
        <v>1890</v>
      </c>
      <c r="CT570" s="1508" t="s">
        <v>1890</v>
      </c>
      <c r="CU570" s="1508" t="s">
        <v>1890</v>
      </c>
      <c r="CV570" s="1508" t="s">
        <v>1890</v>
      </c>
      <c r="CW570" s="1508" t="s">
        <v>1890</v>
      </c>
      <c r="CX570" s="1508" t="s">
        <v>1890</v>
      </c>
      <c r="CY570" s="1508" t="s">
        <v>1890</v>
      </c>
      <c r="CZ570" s="1508" t="s">
        <v>1890</v>
      </c>
      <c r="DA570" s="1508" t="s">
        <v>1890</v>
      </c>
      <c r="DB570" s="1508" t="s">
        <v>1890</v>
      </c>
      <c r="DC570" s="1508" t="s">
        <v>1890</v>
      </c>
      <c r="DD570" s="1508" t="s">
        <v>1890</v>
      </c>
      <c r="DE570" s="1508" t="s">
        <v>1890</v>
      </c>
      <c r="DF570" s="1508" t="s">
        <v>1890</v>
      </c>
      <c r="DG570" s="1508" t="s">
        <v>1890</v>
      </c>
      <c r="DH570" s="1508" t="s">
        <v>1890</v>
      </c>
      <c r="DI570" s="1508" t="s">
        <v>1890</v>
      </c>
      <c r="DJ570" s="1508" t="s">
        <v>1890</v>
      </c>
      <c r="DK570" s="1508" t="s">
        <v>1890</v>
      </c>
      <c r="DL570" s="1508" t="s">
        <v>1890</v>
      </c>
      <c r="DM570" s="1508" t="s">
        <v>1890</v>
      </c>
      <c r="DN570" s="1508" t="s">
        <v>1890</v>
      </c>
      <c r="DO570" s="1508" t="s">
        <v>1890</v>
      </c>
      <c r="DP570" s="1508" t="s">
        <v>1890</v>
      </c>
      <c r="DQ570" s="1508" t="s">
        <v>1890</v>
      </c>
      <c r="DR570" s="1508" t="s">
        <v>1890</v>
      </c>
      <c r="DS570" s="1508" t="s">
        <v>1890</v>
      </c>
      <c r="DT570" s="1233" t="s">
        <v>1890</v>
      </c>
      <c r="DU570" s="1233" t="s">
        <v>1890</v>
      </c>
      <c r="DV570" s="1233" t="s">
        <v>1890</v>
      </c>
      <c r="DW570" s="1233" t="s">
        <v>1890</v>
      </c>
      <c r="DX570" s="1233" t="s">
        <v>1890</v>
      </c>
      <c r="DY570" s="1233" t="s">
        <v>1890</v>
      </c>
    </row>
    <row r="571" spans="2:129" x14ac:dyDescent="0.25">
      <c r="B571" s="1668"/>
      <c r="C571" s="1505" t="s">
        <v>2026</v>
      </c>
      <c r="D571" s="1439" t="s">
        <v>1790</v>
      </c>
      <c r="E571" s="1267" t="s">
        <v>815</v>
      </c>
      <c r="F571" s="1438" t="s">
        <v>818</v>
      </c>
      <c r="G571" s="1438" t="s">
        <v>1890</v>
      </c>
      <c r="H571" s="1439" t="s">
        <v>817</v>
      </c>
      <c r="I571" s="1476" t="s">
        <v>1890</v>
      </c>
      <c r="J571" s="1477">
        <v>0.25440969740573471</v>
      </c>
      <c r="K571" s="1477" t="s">
        <v>1890</v>
      </c>
      <c r="L571" s="1477" t="s">
        <v>1890</v>
      </c>
      <c r="M571" s="1477" t="s">
        <v>1890</v>
      </c>
      <c r="N571" s="1509" t="s">
        <v>1890</v>
      </c>
      <c r="O571" s="1509" t="s">
        <v>1890</v>
      </c>
      <c r="P571" s="1509" t="s">
        <v>1890</v>
      </c>
      <c r="Q571" s="1509" t="s">
        <v>1890</v>
      </c>
      <c r="R571" s="1509" t="s">
        <v>1890</v>
      </c>
      <c r="S571" s="1509" t="s">
        <v>1890</v>
      </c>
      <c r="T571" s="1509" t="s">
        <v>1890</v>
      </c>
      <c r="U571" s="1509" t="s">
        <v>1890</v>
      </c>
      <c r="V571" s="1509" t="s">
        <v>1890</v>
      </c>
      <c r="W571" s="1509" t="s">
        <v>1890</v>
      </c>
      <c r="X571" s="1509" t="s">
        <v>1890</v>
      </c>
      <c r="Y571" s="1509" t="s">
        <v>1890</v>
      </c>
      <c r="Z571" s="1509" t="s">
        <v>1890</v>
      </c>
      <c r="AA571" s="1509" t="s">
        <v>1890</v>
      </c>
      <c r="AB571" s="1509" t="s">
        <v>1890</v>
      </c>
      <c r="AC571" s="1509" t="s">
        <v>1890</v>
      </c>
      <c r="AD571" s="1509" t="s">
        <v>1890</v>
      </c>
      <c r="AE571" s="1509" t="s">
        <v>1890</v>
      </c>
      <c r="AF571" s="1509" t="s">
        <v>1890</v>
      </c>
      <c r="AG571" s="1509" t="s">
        <v>1890</v>
      </c>
      <c r="AH571" s="1509" t="s">
        <v>1890</v>
      </c>
      <c r="AI571" s="1509" t="s">
        <v>1890</v>
      </c>
      <c r="AJ571" s="1509" t="s">
        <v>1890</v>
      </c>
      <c r="AK571" s="1509" t="s">
        <v>1890</v>
      </c>
      <c r="AL571" s="1509" t="s">
        <v>1890</v>
      </c>
      <c r="AM571" s="1509" t="s">
        <v>1890</v>
      </c>
      <c r="AN571" s="1509" t="s">
        <v>1890</v>
      </c>
      <c r="AO571" s="1509" t="s">
        <v>1890</v>
      </c>
      <c r="AP571" s="1509" t="s">
        <v>1890</v>
      </c>
      <c r="AQ571" s="1509" t="s">
        <v>1890</v>
      </c>
      <c r="AR571" s="1509" t="s">
        <v>1890</v>
      </c>
      <c r="AS571" s="1509" t="s">
        <v>1890</v>
      </c>
      <c r="AT571" s="1509" t="s">
        <v>1890</v>
      </c>
      <c r="AU571" s="1509" t="s">
        <v>1890</v>
      </c>
      <c r="AV571" s="1509" t="s">
        <v>1890</v>
      </c>
      <c r="AW571" s="1509" t="s">
        <v>1890</v>
      </c>
      <c r="AX571" s="1509" t="s">
        <v>1890</v>
      </c>
      <c r="AY571" s="1509" t="s">
        <v>1890</v>
      </c>
      <c r="AZ571" s="1509" t="s">
        <v>1890</v>
      </c>
      <c r="BA571" s="1509" t="s">
        <v>1890</v>
      </c>
      <c r="BB571" s="1509" t="s">
        <v>1890</v>
      </c>
      <c r="BC571" s="1509" t="s">
        <v>1890</v>
      </c>
      <c r="BD571" s="1509" t="s">
        <v>1890</v>
      </c>
      <c r="BE571" s="1509" t="s">
        <v>1890</v>
      </c>
      <c r="BF571" s="1509" t="s">
        <v>1890</v>
      </c>
      <c r="BG571" s="1509" t="s">
        <v>1890</v>
      </c>
      <c r="BH571" s="1509" t="s">
        <v>1890</v>
      </c>
      <c r="BI571" s="1509" t="s">
        <v>1890</v>
      </c>
      <c r="BJ571" s="1509" t="s">
        <v>1890</v>
      </c>
      <c r="BK571" s="1509" t="s">
        <v>1890</v>
      </c>
      <c r="BL571" s="1509" t="s">
        <v>1890</v>
      </c>
      <c r="BM571" s="1509" t="s">
        <v>1890</v>
      </c>
      <c r="BN571" s="1509" t="s">
        <v>1890</v>
      </c>
      <c r="BO571" s="1509" t="s">
        <v>1890</v>
      </c>
      <c r="BP571" s="1509" t="s">
        <v>1890</v>
      </c>
      <c r="BQ571" s="1509" t="s">
        <v>1890</v>
      </c>
      <c r="BR571" s="1509" t="s">
        <v>1890</v>
      </c>
      <c r="BS571" s="1509" t="s">
        <v>1890</v>
      </c>
      <c r="BT571" s="1509" t="s">
        <v>1890</v>
      </c>
      <c r="BU571" s="1509" t="s">
        <v>1890</v>
      </c>
      <c r="BV571" s="1509" t="s">
        <v>1890</v>
      </c>
      <c r="BW571" s="1509" t="s">
        <v>1890</v>
      </c>
      <c r="BX571" s="1509" t="s">
        <v>1890</v>
      </c>
      <c r="BY571" s="1509" t="s">
        <v>1890</v>
      </c>
      <c r="BZ571" s="1509" t="s">
        <v>1890</v>
      </c>
      <c r="CA571" s="1509" t="s">
        <v>1890</v>
      </c>
      <c r="CB571" s="1509" t="s">
        <v>1890</v>
      </c>
      <c r="CC571" s="1509" t="s">
        <v>1890</v>
      </c>
      <c r="CD571" s="1509" t="s">
        <v>1890</v>
      </c>
      <c r="CE571" s="1509" t="s">
        <v>1890</v>
      </c>
      <c r="CF571" s="1509" t="s">
        <v>1890</v>
      </c>
      <c r="CG571" s="1509" t="s">
        <v>1890</v>
      </c>
      <c r="CH571" s="1509" t="s">
        <v>1890</v>
      </c>
      <c r="CI571" s="1509" t="s">
        <v>1890</v>
      </c>
      <c r="CJ571" s="1509" t="s">
        <v>1890</v>
      </c>
      <c r="CK571" s="1509" t="s">
        <v>1890</v>
      </c>
      <c r="CL571" s="1509" t="s">
        <v>1890</v>
      </c>
      <c r="CM571" s="1509" t="s">
        <v>1890</v>
      </c>
      <c r="CN571" s="1509" t="s">
        <v>1890</v>
      </c>
      <c r="CO571" s="1509" t="s">
        <v>1890</v>
      </c>
      <c r="CP571" s="1510" t="s">
        <v>1890</v>
      </c>
      <c r="CQ571" s="1508" t="s">
        <v>1890</v>
      </c>
      <c r="CR571" s="1508" t="s">
        <v>1890</v>
      </c>
      <c r="CS571" s="1508" t="s">
        <v>1890</v>
      </c>
      <c r="CT571" s="1508" t="s">
        <v>1890</v>
      </c>
      <c r="CU571" s="1508" t="s">
        <v>1890</v>
      </c>
      <c r="CV571" s="1508" t="s">
        <v>1890</v>
      </c>
      <c r="CW571" s="1508" t="s">
        <v>1890</v>
      </c>
      <c r="CX571" s="1508" t="s">
        <v>1890</v>
      </c>
      <c r="CY571" s="1508" t="s">
        <v>1890</v>
      </c>
      <c r="CZ571" s="1508" t="s">
        <v>1890</v>
      </c>
      <c r="DA571" s="1508" t="s">
        <v>1890</v>
      </c>
      <c r="DB571" s="1508" t="s">
        <v>1890</v>
      </c>
      <c r="DC571" s="1508" t="s">
        <v>1890</v>
      </c>
      <c r="DD571" s="1508" t="s">
        <v>1890</v>
      </c>
      <c r="DE571" s="1508" t="s">
        <v>1890</v>
      </c>
      <c r="DF571" s="1508" t="s">
        <v>1890</v>
      </c>
      <c r="DG571" s="1508" t="s">
        <v>1890</v>
      </c>
      <c r="DH571" s="1508" t="s">
        <v>1890</v>
      </c>
      <c r="DI571" s="1508" t="s">
        <v>1890</v>
      </c>
      <c r="DJ571" s="1508" t="s">
        <v>1890</v>
      </c>
      <c r="DK571" s="1508" t="s">
        <v>1890</v>
      </c>
      <c r="DL571" s="1508" t="s">
        <v>1890</v>
      </c>
      <c r="DM571" s="1508" t="s">
        <v>1890</v>
      </c>
      <c r="DN571" s="1508" t="s">
        <v>1890</v>
      </c>
      <c r="DO571" s="1508" t="s">
        <v>1890</v>
      </c>
      <c r="DP571" s="1508" t="s">
        <v>1890</v>
      </c>
      <c r="DQ571" s="1508" t="s">
        <v>1890</v>
      </c>
      <c r="DR571" s="1508" t="s">
        <v>1890</v>
      </c>
      <c r="DS571" s="1508" t="s">
        <v>1890</v>
      </c>
      <c r="DT571" s="1233" t="s">
        <v>1890</v>
      </c>
      <c r="DU571" s="1233" t="s">
        <v>1890</v>
      </c>
      <c r="DV571" s="1233" t="s">
        <v>1890</v>
      </c>
      <c r="DW571" s="1233" t="s">
        <v>1890</v>
      </c>
      <c r="DX571" s="1233" t="s">
        <v>1890</v>
      </c>
      <c r="DY571" s="1233" t="s">
        <v>1890</v>
      </c>
    </row>
    <row r="572" spans="2:129" ht="14.4" thickBot="1" x14ac:dyDescent="0.3">
      <c r="B572" s="1668"/>
      <c r="C572" s="1505" t="s">
        <v>2026</v>
      </c>
      <c r="D572" s="1439" t="s">
        <v>1790</v>
      </c>
      <c r="E572" s="1267" t="s">
        <v>819</v>
      </c>
      <c r="F572" s="1438" t="s">
        <v>1890</v>
      </c>
      <c r="G572" s="1438" t="s">
        <v>1890</v>
      </c>
      <c r="H572" s="1439" t="s">
        <v>84</v>
      </c>
      <c r="I572" s="1476" t="s">
        <v>1890</v>
      </c>
      <c r="J572" s="1477">
        <v>2.5151515470153121E-2</v>
      </c>
      <c r="K572" s="1477">
        <v>4.8601962261165456E-2</v>
      </c>
      <c r="L572" s="1477">
        <v>4.6958417643638124E-2</v>
      </c>
      <c r="M572" s="1477">
        <v>4.5370451829602053E-2</v>
      </c>
      <c r="N572" s="1509">
        <v>4.3836185342610683E-2</v>
      </c>
      <c r="O572" s="1509">
        <v>4.2353802263391971E-2</v>
      </c>
      <c r="P572" s="1509">
        <v>4.0921548080571954E-2</v>
      </c>
      <c r="Q572" s="1509">
        <v>3.9537727614079192E-2</v>
      </c>
      <c r="R572" s="1509">
        <v>3.8200703008772166E-2</v>
      </c>
      <c r="S572" s="1509">
        <v>3.6908891795915139E-2</v>
      </c>
      <c r="T572" s="1509">
        <v>3.5660765020207867E-2</v>
      </c>
      <c r="U572" s="1509">
        <v>3.4454845430152529E-2</v>
      </c>
      <c r="V572" s="1509">
        <v>3.3289705729615975E-2</v>
      </c>
      <c r="W572" s="1509">
        <v>3.2163966888517852E-2</v>
      </c>
      <c r="X572" s="1509">
        <v>3.1076296510645269E-2</v>
      </c>
      <c r="Y572" s="1509">
        <v>3.0025407256662098E-2</v>
      </c>
      <c r="Z572" s="1509">
        <v>2.9010055320446478E-2</v>
      </c>
      <c r="AA572" s="1509">
        <v>2.802903895695312E-2</v>
      </c>
      <c r="AB572" s="1509">
        <v>2.7081197059858085E-2</v>
      </c>
      <c r="AC572" s="1509">
        <v>2.6165407787302503E-2</v>
      </c>
      <c r="AD572" s="1509">
        <v>2.5280587234108698E-2</v>
      </c>
      <c r="AE572" s="1509">
        <v>2.4425688148897295E-2</v>
      </c>
      <c r="AF572" s="1509">
        <v>2.3599698694586762E-2</v>
      </c>
      <c r="AG572" s="1509">
        <v>2.2801641250808469E-2</v>
      </c>
      <c r="AH572" s="1509">
        <v>2.2030571256819776E-2</v>
      </c>
      <c r="AI572" s="1509">
        <v>2.1285576093545682E-2</v>
      </c>
      <c r="AJ572" s="1509">
        <v>2.0565774003425782E-2</v>
      </c>
      <c r="AK572" s="1509">
        <v>1.9870313046788195E-2</v>
      </c>
      <c r="AL572" s="1509">
        <v>1.9198370093515167E-2</v>
      </c>
      <c r="AM572" s="1509">
        <v>1.8549149848806925E-2</v>
      </c>
      <c r="AN572" s="1509">
        <v>1.8008883348356236E-2</v>
      </c>
      <c r="AO572" s="1509">
        <v>1.7484352765394402E-2</v>
      </c>
      <c r="AP572" s="1509">
        <v>1.6975099772227574E-2</v>
      </c>
      <c r="AQ572" s="1509">
        <v>1.6480679390512211E-2</v>
      </c>
      <c r="AR572" s="1509">
        <v>1.600065960243904E-2</v>
      </c>
      <c r="AS572" s="1509">
        <v>1.5534620973241786E-2</v>
      </c>
      <c r="AT572" s="1509">
        <v>1.5082156284700766E-2</v>
      </c>
      <c r="AU572" s="1509">
        <v>1.4642870179321128E-2</v>
      </c>
      <c r="AV572" s="1509">
        <v>1.4216378814874881E-2</v>
      </c>
      <c r="AW572" s="1509">
        <v>1.3802309529004742E-2</v>
      </c>
      <c r="AX572" s="1509">
        <v>1.3400300513596834E-2</v>
      </c>
      <c r="AY572" s="1509">
        <v>1.3010000498637703E-2</v>
      </c>
      <c r="AZ572" s="1509">
        <v>1.2631068445279326E-2</v>
      </c>
      <c r="BA572" s="1509">
        <v>1.2263173247844003E-2</v>
      </c>
      <c r="BB572" s="1509">
        <v>1.1905993444508742E-2</v>
      </c>
      <c r="BC572" s="1509">
        <v>1.1559216936416256E-2</v>
      </c>
      <c r="BD572" s="1509">
        <v>1.1222540714967238E-2</v>
      </c>
      <c r="BE572" s="1509">
        <v>1.0895670597055573E-2</v>
      </c>
      <c r="BF572" s="1509">
        <v>1.057832096801512E-2</v>
      </c>
      <c r="BG572" s="1509">
        <v>1.0270214532053514E-2</v>
      </c>
      <c r="BH572" s="1509">
        <v>9.9710820699548675E-3</v>
      </c>
      <c r="BI572" s="1509">
        <v>9.6806622038396774E-3</v>
      </c>
      <c r="BJ572" s="1509">
        <v>9.3987011687763876E-3</v>
      </c>
      <c r="BK572" s="1509">
        <v>9.1249525910450345E-3</v>
      </c>
      <c r="BL572" s="1509">
        <v>8.8591772728592554E-3</v>
      </c>
      <c r="BM572" s="1509">
        <v>8.6011429833585014E-3</v>
      </c>
      <c r="BN572" s="1509">
        <v>8.3506242556878659E-3</v>
      </c>
      <c r="BO572" s="1509">
        <v>8.1074021899882175E-3</v>
      </c>
      <c r="BP572" s="1509">
        <v>7.8712642621244847E-3</v>
      </c>
      <c r="BQ572" s="1509">
        <v>7.642004137984936E-3</v>
      </c>
      <c r="BR572" s="1509">
        <v>7.4194214931892584E-3</v>
      </c>
      <c r="BS572" s="1509">
        <v>7.2033218380478242E-3</v>
      </c>
      <c r="BT572" s="1509">
        <v>6.993516347619245E-3</v>
      </c>
      <c r="BU572" s="1509">
        <v>6.7898216967177136E-3</v>
      </c>
      <c r="BV572" s="1509">
        <v>6.5920598997259369E-3</v>
      </c>
      <c r="BW572" s="1509">
        <v>6.4000581550737248E-3</v>
      </c>
      <c r="BX572" s="1509">
        <v>6.2136486942463353E-3</v>
      </c>
      <c r="BY572" s="1509">
        <v>6.0326686351906168E-3</v>
      </c>
      <c r="BZ572" s="1509">
        <v>5.8569598399908903E-3</v>
      </c>
      <c r="CA572" s="1509">
        <v>5.6863687766901851E-3</v>
      </c>
      <c r="CB572" s="1509">
        <v>5.5207463851361027E-3</v>
      </c>
      <c r="CC572" s="1509">
        <v>5.3599479467340795E-3</v>
      </c>
      <c r="CD572" s="1509">
        <v>5.2038329579942519E-3</v>
      </c>
      <c r="CE572" s="1509">
        <v>5.0522650077614098E-3</v>
      </c>
      <c r="CF572" s="1509">
        <v>4.9051116580207865E-3</v>
      </c>
      <c r="CG572" s="1509">
        <v>4.7854747883129631E-3</v>
      </c>
      <c r="CH572" s="1509">
        <v>4.6687558910370368E-3</v>
      </c>
      <c r="CI572" s="1509">
        <v>4.5548837961336946E-3</v>
      </c>
      <c r="CJ572" s="1509">
        <v>4.4437890693987264E-3</v>
      </c>
      <c r="CK572" s="1509">
        <v>4.3354039701451004E-3</v>
      </c>
      <c r="CL572" s="1509" t="s">
        <v>1890</v>
      </c>
      <c r="CM572" s="1509" t="s">
        <v>1890</v>
      </c>
      <c r="CN572" s="1509" t="s">
        <v>1890</v>
      </c>
      <c r="CO572" s="1509" t="s">
        <v>1890</v>
      </c>
      <c r="CP572" s="1510" t="s">
        <v>1890</v>
      </c>
      <c r="CQ572" s="1508" t="s">
        <v>1890</v>
      </c>
      <c r="CR572" s="1508" t="s">
        <v>1890</v>
      </c>
      <c r="CS572" s="1508" t="s">
        <v>1890</v>
      </c>
      <c r="CT572" s="1508" t="s">
        <v>1890</v>
      </c>
      <c r="CU572" s="1508" t="s">
        <v>1890</v>
      </c>
      <c r="CV572" s="1508" t="s">
        <v>1890</v>
      </c>
      <c r="CW572" s="1508" t="s">
        <v>1890</v>
      </c>
      <c r="CX572" s="1508" t="s">
        <v>1890</v>
      </c>
      <c r="CY572" s="1508" t="s">
        <v>1890</v>
      </c>
      <c r="CZ572" s="1508" t="s">
        <v>1890</v>
      </c>
      <c r="DA572" s="1508" t="s">
        <v>1890</v>
      </c>
      <c r="DB572" s="1508" t="s">
        <v>1890</v>
      </c>
      <c r="DC572" s="1508" t="s">
        <v>1890</v>
      </c>
      <c r="DD572" s="1508" t="s">
        <v>1890</v>
      </c>
      <c r="DE572" s="1508" t="s">
        <v>1890</v>
      </c>
      <c r="DF572" s="1508" t="s">
        <v>1890</v>
      </c>
      <c r="DG572" s="1508" t="s">
        <v>1890</v>
      </c>
      <c r="DH572" s="1508" t="s">
        <v>1890</v>
      </c>
      <c r="DI572" s="1508" t="s">
        <v>1890</v>
      </c>
      <c r="DJ572" s="1508" t="s">
        <v>1890</v>
      </c>
      <c r="DK572" s="1508" t="s">
        <v>1890</v>
      </c>
      <c r="DL572" s="1508" t="s">
        <v>1890</v>
      </c>
      <c r="DM572" s="1508" t="s">
        <v>1890</v>
      </c>
      <c r="DN572" s="1508" t="s">
        <v>1890</v>
      </c>
      <c r="DO572" s="1508" t="s">
        <v>1890</v>
      </c>
      <c r="DP572" s="1508" t="s">
        <v>1890</v>
      </c>
      <c r="DQ572" s="1508" t="s">
        <v>1890</v>
      </c>
      <c r="DR572" s="1508" t="s">
        <v>1890</v>
      </c>
      <c r="DS572" s="1508" t="s">
        <v>1890</v>
      </c>
      <c r="DT572" s="1233" t="s">
        <v>1890</v>
      </c>
      <c r="DU572" s="1233" t="s">
        <v>1890</v>
      </c>
      <c r="DV572" s="1233" t="s">
        <v>1890</v>
      </c>
      <c r="DW572" s="1233" t="s">
        <v>1890</v>
      </c>
      <c r="DX572" s="1233" t="s">
        <v>1890</v>
      </c>
      <c r="DY572" s="1233" t="s">
        <v>1890</v>
      </c>
    </row>
    <row r="573" spans="2:129" ht="14.4" thickBot="1" x14ac:dyDescent="0.3">
      <c r="B573" s="1668"/>
      <c r="C573" s="1505" t="s">
        <v>2026</v>
      </c>
      <c r="D573" s="1439" t="s">
        <v>1790</v>
      </c>
      <c r="E573" s="1267" t="s">
        <v>820</v>
      </c>
      <c r="F573" s="1438" t="s">
        <v>1890</v>
      </c>
      <c r="G573" s="1438" t="s">
        <v>1890</v>
      </c>
      <c r="H573" s="1439" t="s">
        <v>84</v>
      </c>
      <c r="I573" s="1655">
        <f>IF(SUM(J572:CP572)&lt;&gt;0,SUM(J572:CP572),"")</f>
        <v>1.409994841482797</v>
      </c>
      <c r="J573" s="1656"/>
      <c r="K573" s="1656"/>
      <c r="L573" s="1656"/>
      <c r="M573" s="1657"/>
      <c r="N573" s="1509" t="s">
        <v>1890</v>
      </c>
      <c r="O573" s="1509" t="s">
        <v>1890</v>
      </c>
      <c r="P573" s="1509" t="s">
        <v>1890</v>
      </c>
      <c r="Q573" s="1509" t="s">
        <v>1890</v>
      </c>
      <c r="R573" s="1509" t="s">
        <v>1890</v>
      </c>
      <c r="S573" s="1509" t="s">
        <v>1890</v>
      </c>
      <c r="T573" s="1509" t="s">
        <v>1890</v>
      </c>
      <c r="U573" s="1509" t="s">
        <v>1890</v>
      </c>
      <c r="V573" s="1509" t="s">
        <v>1890</v>
      </c>
      <c r="W573" s="1509" t="s">
        <v>1890</v>
      </c>
      <c r="X573" s="1509" t="s">
        <v>1890</v>
      </c>
      <c r="Y573" s="1509" t="s">
        <v>1890</v>
      </c>
      <c r="Z573" s="1509" t="s">
        <v>1890</v>
      </c>
      <c r="AA573" s="1509" t="s">
        <v>1890</v>
      </c>
      <c r="AB573" s="1509" t="s">
        <v>1890</v>
      </c>
      <c r="AC573" s="1509" t="s">
        <v>1890</v>
      </c>
      <c r="AD573" s="1509" t="s">
        <v>1890</v>
      </c>
      <c r="AE573" s="1509" t="s">
        <v>1890</v>
      </c>
      <c r="AF573" s="1509" t="s">
        <v>1890</v>
      </c>
      <c r="AG573" s="1509" t="s">
        <v>1890</v>
      </c>
      <c r="AH573" s="1509" t="s">
        <v>1890</v>
      </c>
      <c r="AI573" s="1509" t="s">
        <v>1890</v>
      </c>
      <c r="AJ573" s="1509" t="s">
        <v>1890</v>
      </c>
      <c r="AK573" s="1509" t="s">
        <v>1890</v>
      </c>
      <c r="AL573" s="1509" t="s">
        <v>1890</v>
      </c>
      <c r="AM573" s="1509" t="s">
        <v>1890</v>
      </c>
      <c r="AN573" s="1509" t="s">
        <v>1890</v>
      </c>
      <c r="AO573" s="1509" t="s">
        <v>1890</v>
      </c>
      <c r="AP573" s="1509" t="s">
        <v>1890</v>
      </c>
      <c r="AQ573" s="1509" t="s">
        <v>1890</v>
      </c>
      <c r="AR573" s="1509" t="s">
        <v>1890</v>
      </c>
      <c r="AS573" s="1509" t="s">
        <v>1890</v>
      </c>
      <c r="AT573" s="1509" t="s">
        <v>1890</v>
      </c>
      <c r="AU573" s="1509" t="s">
        <v>1890</v>
      </c>
      <c r="AV573" s="1509" t="s">
        <v>1890</v>
      </c>
      <c r="AW573" s="1509" t="s">
        <v>1890</v>
      </c>
      <c r="AX573" s="1509" t="s">
        <v>1890</v>
      </c>
      <c r="AY573" s="1509" t="s">
        <v>1890</v>
      </c>
      <c r="AZ573" s="1509" t="s">
        <v>1890</v>
      </c>
      <c r="BA573" s="1509" t="s">
        <v>1890</v>
      </c>
      <c r="BB573" s="1509" t="s">
        <v>1890</v>
      </c>
      <c r="BC573" s="1509" t="s">
        <v>1890</v>
      </c>
      <c r="BD573" s="1509" t="s">
        <v>1890</v>
      </c>
      <c r="BE573" s="1509" t="s">
        <v>1890</v>
      </c>
      <c r="BF573" s="1509" t="s">
        <v>1890</v>
      </c>
      <c r="BG573" s="1509" t="s">
        <v>1890</v>
      </c>
      <c r="BH573" s="1509" t="s">
        <v>1890</v>
      </c>
      <c r="BI573" s="1509" t="s">
        <v>1890</v>
      </c>
      <c r="BJ573" s="1509" t="s">
        <v>1890</v>
      </c>
      <c r="BK573" s="1509" t="s">
        <v>1890</v>
      </c>
      <c r="BL573" s="1509" t="s">
        <v>1890</v>
      </c>
      <c r="BM573" s="1509" t="s">
        <v>1890</v>
      </c>
      <c r="BN573" s="1509" t="s">
        <v>1890</v>
      </c>
      <c r="BO573" s="1509" t="s">
        <v>1890</v>
      </c>
      <c r="BP573" s="1509" t="s">
        <v>1890</v>
      </c>
      <c r="BQ573" s="1509" t="s">
        <v>1890</v>
      </c>
      <c r="BR573" s="1509" t="s">
        <v>1890</v>
      </c>
      <c r="BS573" s="1509" t="s">
        <v>1890</v>
      </c>
      <c r="BT573" s="1509" t="s">
        <v>1890</v>
      </c>
      <c r="BU573" s="1509" t="s">
        <v>1890</v>
      </c>
      <c r="BV573" s="1509" t="s">
        <v>1890</v>
      </c>
      <c r="BW573" s="1509" t="s">
        <v>1890</v>
      </c>
      <c r="BX573" s="1509" t="s">
        <v>1890</v>
      </c>
      <c r="BY573" s="1509" t="s">
        <v>1890</v>
      </c>
      <c r="BZ573" s="1509" t="s">
        <v>1890</v>
      </c>
      <c r="CA573" s="1509" t="s">
        <v>1890</v>
      </c>
      <c r="CB573" s="1509" t="s">
        <v>1890</v>
      </c>
      <c r="CC573" s="1509" t="s">
        <v>1890</v>
      </c>
      <c r="CD573" s="1509" t="s">
        <v>1890</v>
      </c>
      <c r="CE573" s="1509" t="s">
        <v>1890</v>
      </c>
      <c r="CF573" s="1509" t="s">
        <v>1890</v>
      </c>
      <c r="CG573" s="1509" t="s">
        <v>1890</v>
      </c>
      <c r="CH573" s="1509" t="s">
        <v>1890</v>
      </c>
      <c r="CI573" s="1509" t="s">
        <v>1890</v>
      </c>
      <c r="CJ573" s="1509" t="s">
        <v>1890</v>
      </c>
      <c r="CK573" s="1509" t="s">
        <v>1890</v>
      </c>
      <c r="CL573" s="1509" t="s">
        <v>1890</v>
      </c>
      <c r="CM573" s="1509" t="s">
        <v>1890</v>
      </c>
      <c r="CN573" s="1509" t="s">
        <v>1890</v>
      </c>
      <c r="CO573" s="1509" t="s">
        <v>1890</v>
      </c>
      <c r="CP573" s="1510" t="s">
        <v>1890</v>
      </c>
      <c r="CQ573" s="1508" t="s">
        <v>1890</v>
      </c>
      <c r="CR573" s="1508" t="s">
        <v>1890</v>
      </c>
      <c r="CS573" s="1508" t="s">
        <v>1890</v>
      </c>
      <c r="CT573" s="1508" t="s">
        <v>1890</v>
      </c>
      <c r="CU573" s="1508" t="s">
        <v>1890</v>
      </c>
      <c r="CV573" s="1508" t="s">
        <v>1890</v>
      </c>
      <c r="CW573" s="1508" t="s">
        <v>1890</v>
      </c>
      <c r="CX573" s="1508" t="s">
        <v>1890</v>
      </c>
      <c r="CY573" s="1508" t="s">
        <v>1890</v>
      </c>
      <c r="CZ573" s="1508" t="s">
        <v>1890</v>
      </c>
      <c r="DA573" s="1508" t="s">
        <v>1890</v>
      </c>
      <c r="DB573" s="1508" t="s">
        <v>1890</v>
      </c>
      <c r="DC573" s="1508" t="s">
        <v>1890</v>
      </c>
      <c r="DD573" s="1508" t="s">
        <v>1890</v>
      </c>
      <c r="DE573" s="1508" t="s">
        <v>1890</v>
      </c>
      <c r="DF573" s="1508" t="s">
        <v>1890</v>
      </c>
      <c r="DG573" s="1508" t="s">
        <v>1890</v>
      </c>
      <c r="DH573" s="1508" t="s">
        <v>1890</v>
      </c>
      <c r="DI573" s="1508" t="s">
        <v>1890</v>
      </c>
      <c r="DJ573" s="1508" t="s">
        <v>1890</v>
      </c>
      <c r="DK573" s="1508" t="s">
        <v>1890</v>
      </c>
      <c r="DL573" s="1508" t="s">
        <v>1890</v>
      </c>
      <c r="DM573" s="1508" t="s">
        <v>1890</v>
      </c>
      <c r="DN573" s="1508" t="s">
        <v>1890</v>
      </c>
      <c r="DO573" s="1508" t="s">
        <v>1890</v>
      </c>
      <c r="DP573" s="1508" t="s">
        <v>1890</v>
      </c>
      <c r="DQ573" s="1508" t="s">
        <v>1890</v>
      </c>
      <c r="DR573" s="1508" t="s">
        <v>1890</v>
      </c>
      <c r="DS573" s="1508" t="s">
        <v>1890</v>
      </c>
      <c r="DT573" s="1233" t="s">
        <v>1890</v>
      </c>
      <c r="DU573" s="1233" t="s">
        <v>1890</v>
      </c>
      <c r="DV573" s="1233" t="s">
        <v>1890</v>
      </c>
      <c r="DW573" s="1233" t="s">
        <v>1890</v>
      </c>
      <c r="DX573" s="1233" t="s">
        <v>1890</v>
      </c>
      <c r="DY573" s="1233" t="s">
        <v>1890</v>
      </c>
    </row>
    <row r="574" spans="2:129" x14ac:dyDescent="0.25">
      <c r="B574" s="1668"/>
      <c r="C574" s="1505" t="s">
        <v>2027</v>
      </c>
      <c r="D574" s="1439" t="s">
        <v>1791</v>
      </c>
      <c r="E574" s="1267" t="s">
        <v>815</v>
      </c>
      <c r="F574" s="1438" t="s">
        <v>1890</v>
      </c>
      <c r="G574" s="1438" t="s">
        <v>1890</v>
      </c>
      <c r="H574" s="1439" t="s">
        <v>84</v>
      </c>
      <c r="I574" s="1476" t="s">
        <v>1890</v>
      </c>
      <c r="J574" s="1477">
        <v>1.3750187730870074</v>
      </c>
      <c r="K574" s="1477" t="s">
        <v>1890</v>
      </c>
      <c r="L574" s="1477" t="s">
        <v>1890</v>
      </c>
      <c r="M574" s="1477" t="s">
        <v>1890</v>
      </c>
      <c r="N574" s="1509" t="s">
        <v>1890</v>
      </c>
      <c r="O574" s="1509" t="s">
        <v>1890</v>
      </c>
      <c r="P574" s="1509" t="s">
        <v>1890</v>
      </c>
      <c r="Q574" s="1509" t="s">
        <v>1890</v>
      </c>
      <c r="R574" s="1509" t="s">
        <v>1890</v>
      </c>
      <c r="S574" s="1509" t="s">
        <v>1890</v>
      </c>
      <c r="T574" s="1509" t="s">
        <v>1890</v>
      </c>
      <c r="U574" s="1509" t="s">
        <v>1890</v>
      </c>
      <c r="V574" s="1509" t="s">
        <v>1890</v>
      </c>
      <c r="W574" s="1509" t="s">
        <v>1890</v>
      </c>
      <c r="X574" s="1509" t="s">
        <v>1890</v>
      </c>
      <c r="Y574" s="1509" t="s">
        <v>1890</v>
      </c>
      <c r="Z574" s="1509" t="s">
        <v>1890</v>
      </c>
      <c r="AA574" s="1509" t="s">
        <v>1890</v>
      </c>
      <c r="AB574" s="1509" t="s">
        <v>1890</v>
      </c>
      <c r="AC574" s="1509" t="s">
        <v>1890</v>
      </c>
      <c r="AD574" s="1509" t="s">
        <v>1890</v>
      </c>
      <c r="AE574" s="1509" t="s">
        <v>1890</v>
      </c>
      <c r="AF574" s="1509" t="s">
        <v>1890</v>
      </c>
      <c r="AG574" s="1509" t="s">
        <v>1890</v>
      </c>
      <c r="AH574" s="1509" t="s">
        <v>1890</v>
      </c>
      <c r="AI574" s="1509" t="s">
        <v>1890</v>
      </c>
      <c r="AJ574" s="1509" t="s">
        <v>1890</v>
      </c>
      <c r="AK574" s="1509" t="s">
        <v>1890</v>
      </c>
      <c r="AL574" s="1509" t="s">
        <v>1890</v>
      </c>
      <c r="AM574" s="1509" t="s">
        <v>1890</v>
      </c>
      <c r="AN574" s="1509" t="s">
        <v>1890</v>
      </c>
      <c r="AO574" s="1509" t="s">
        <v>1890</v>
      </c>
      <c r="AP574" s="1509" t="s">
        <v>1890</v>
      </c>
      <c r="AQ574" s="1509" t="s">
        <v>1890</v>
      </c>
      <c r="AR574" s="1509" t="s">
        <v>1890</v>
      </c>
      <c r="AS574" s="1509" t="s">
        <v>1890</v>
      </c>
      <c r="AT574" s="1509" t="s">
        <v>1890</v>
      </c>
      <c r="AU574" s="1509" t="s">
        <v>1890</v>
      </c>
      <c r="AV574" s="1509" t="s">
        <v>1890</v>
      </c>
      <c r="AW574" s="1509" t="s">
        <v>1890</v>
      </c>
      <c r="AX574" s="1509" t="s">
        <v>1890</v>
      </c>
      <c r="AY574" s="1509" t="s">
        <v>1890</v>
      </c>
      <c r="AZ574" s="1509" t="s">
        <v>1890</v>
      </c>
      <c r="BA574" s="1509" t="s">
        <v>1890</v>
      </c>
      <c r="BB574" s="1509" t="s">
        <v>1890</v>
      </c>
      <c r="BC574" s="1509" t="s">
        <v>1890</v>
      </c>
      <c r="BD574" s="1509" t="s">
        <v>1890</v>
      </c>
      <c r="BE574" s="1509" t="s">
        <v>1890</v>
      </c>
      <c r="BF574" s="1509" t="s">
        <v>1890</v>
      </c>
      <c r="BG574" s="1509" t="s">
        <v>1890</v>
      </c>
      <c r="BH574" s="1509" t="s">
        <v>1890</v>
      </c>
      <c r="BI574" s="1509" t="s">
        <v>1890</v>
      </c>
      <c r="BJ574" s="1509" t="s">
        <v>1890</v>
      </c>
      <c r="BK574" s="1509" t="s">
        <v>1890</v>
      </c>
      <c r="BL574" s="1509" t="s">
        <v>1890</v>
      </c>
      <c r="BM574" s="1509" t="s">
        <v>1890</v>
      </c>
      <c r="BN574" s="1509" t="s">
        <v>1890</v>
      </c>
      <c r="BO574" s="1509" t="s">
        <v>1890</v>
      </c>
      <c r="BP574" s="1509" t="s">
        <v>1890</v>
      </c>
      <c r="BQ574" s="1509" t="s">
        <v>1890</v>
      </c>
      <c r="BR574" s="1509" t="s">
        <v>1890</v>
      </c>
      <c r="BS574" s="1509" t="s">
        <v>1890</v>
      </c>
      <c r="BT574" s="1509" t="s">
        <v>1890</v>
      </c>
      <c r="BU574" s="1509" t="s">
        <v>1890</v>
      </c>
      <c r="BV574" s="1509" t="s">
        <v>1890</v>
      </c>
      <c r="BW574" s="1509" t="s">
        <v>1890</v>
      </c>
      <c r="BX574" s="1509" t="s">
        <v>1890</v>
      </c>
      <c r="BY574" s="1509" t="s">
        <v>1890</v>
      </c>
      <c r="BZ574" s="1509" t="s">
        <v>1890</v>
      </c>
      <c r="CA574" s="1509" t="s">
        <v>1890</v>
      </c>
      <c r="CB574" s="1509" t="s">
        <v>1890</v>
      </c>
      <c r="CC574" s="1509" t="s">
        <v>1890</v>
      </c>
      <c r="CD574" s="1509" t="s">
        <v>1890</v>
      </c>
      <c r="CE574" s="1509" t="s">
        <v>1890</v>
      </c>
      <c r="CF574" s="1509" t="s">
        <v>1890</v>
      </c>
      <c r="CG574" s="1509" t="s">
        <v>1890</v>
      </c>
      <c r="CH574" s="1509" t="s">
        <v>1890</v>
      </c>
      <c r="CI574" s="1509" t="s">
        <v>1890</v>
      </c>
      <c r="CJ574" s="1509" t="s">
        <v>1890</v>
      </c>
      <c r="CK574" s="1509" t="s">
        <v>1890</v>
      </c>
      <c r="CL574" s="1509" t="s">
        <v>1890</v>
      </c>
      <c r="CM574" s="1509" t="s">
        <v>1890</v>
      </c>
      <c r="CN574" s="1509" t="s">
        <v>1890</v>
      </c>
      <c r="CO574" s="1509" t="s">
        <v>1890</v>
      </c>
      <c r="CP574" s="1510" t="s">
        <v>1890</v>
      </c>
      <c r="CQ574" s="1508" t="s">
        <v>1890</v>
      </c>
      <c r="CR574" s="1508" t="s">
        <v>1890</v>
      </c>
      <c r="CS574" s="1508" t="s">
        <v>1890</v>
      </c>
      <c r="CT574" s="1508" t="s">
        <v>1890</v>
      </c>
      <c r="CU574" s="1508" t="s">
        <v>1890</v>
      </c>
      <c r="CV574" s="1508" t="s">
        <v>1890</v>
      </c>
      <c r="CW574" s="1508" t="s">
        <v>1890</v>
      </c>
      <c r="CX574" s="1508" t="s">
        <v>1890</v>
      </c>
      <c r="CY574" s="1508" t="s">
        <v>1890</v>
      </c>
      <c r="CZ574" s="1508" t="s">
        <v>1890</v>
      </c>
      <c r="DA574" s="1508" t="s">
        <v>1890</v>
      </c>
      <c r="DB574" s="1508" t="s">
        <v>1890</v>
      </c>
      <c r="DC574" s="1508" t="s">
        <v>1890</v>
      </c>
      <c r="DD574" s="1508" t="s">
        <v>1890</v>
      </c>
      <c r="DE574" s="1508" t="s">
        <v>1890</v>
      </c>
      <c r="DF574" s="1508" t="s">
        <v>1890</v>
      </c>
      <c r="DG574" s="1508" t="s">
        <v>1890</v>
      </c>
      <c r="DH574" s="1508" t="s">
        <v>1890</v>
      </c>
      <c r="DI574" s="1508" t="s">
        <v>1890</v>
      </c>
      <c r="DJ574" s="1508" t="s">
        <v>1890</v>
      </c>
      <c r="DK574" s="1508" t="s">
        <v>1890</v>
      </c>
      <c r="DL574" s="1508" t="s">
        <v>1890</v>
      </c>
      <c r="DM574" s="1508" t="s">
        <v>1890</v>
      </c>
      <c r="DN574" s="1508" t="s">
        <v>1890</v>
      </c>
      <c r="DO574" s="1508" t="s">
        <v>1890</v>
      </c>
      <c r="DP574" s="1508" t="s">
        <v>1890</v>
      </c>
      <c r="DQ574" s="1508" t="s">
        <v>1890</v>
      </c>
      <c r="DR574" s="1508" t="s">
        <v>1890</v>
      </c>
      <c r="DS574" s="1508" t="s">
        <v>1890</v>
      </c>
      <c r="DT574" s="1233" t="s">
        <v>1890</v>
      </c>
      <c r="DU574" s="1233" t="s">
        <v>1890</v>
      </c>
      <c r="DV574" s="1233" t="s">
        <v>1890</v>
      </c>
      <c r="DW574" s="1233" t="s">
        <v>1890</v>
      </c>
      <c r="DX574" s="1233" t="s">
        <v>1890</v>
      </c>
      <c r="DY574" s="1233" t="s">
        <v>1890</v>
      </c>
    </row>
    <row r="575" spans="2:129" x14ac:dyDescent="0.25">
      <c r="B575" s="1668"/>
      <c r="C575" s="1505" t="s">
        <v>2027</v>
      </c>
      <c r="D575" s="1439" t="s">
        <v>1791</v>
      </c>
      <c r="E575" s="1267" t="s">
        <v>812</v>
      </c>
      <c r="F575" s="1438" t="s">
        <v>1890</v>
      </c>
      <c r="G575" s="1438" t="s">
        <v>1890</v>
      </c>
      <c r="H575" s="1439" t="s">
        <v>84</v>
      </c>
      <c r="I575" s="1476" t="s">
        <v>1890</v>
      </c>
      <c r="J575" s="1477" t="s">
        <v>1890</v>
      </c>
      <c r="K575" s="1477" t="s">
        <v>1890</v>
      </c>
      <c r="L575" s="1477" t="s">
        <v>1890</v>
      </c>
      <c r="M575" s="1477" t="s">
        <v>1890</v>
      </c>
      <c r="N575" s="1509" t="s">
        <v>1890</v>
      </c>
      <c r="O575" s="1509" t="s">
        <v>1890</v>
      </c>
      <c r="P575" s="1509" t="s">
        <v>1890</v>
      </c>
      <c r="Q575" s="1509" t="s">
        <v>1890</v>
      </c>
      <c r="R575" s="1509" t="s">
        <v>1890</v>
      </c>
      <c r="S575" s="1509" t="s">
        <v>1890</v>
      </c>
      <c r="T575" s="1509" t="s">
        <v>1890</v>
      </c>
      <c r="U575" s="1509" t="s">
        <v>1890</v>
      </c>
      <c r="V575" s="1509" t="s">
        <v>1890</v>
      </c>
      <c r="W575" s="1509" t="s">
        <v>1890</v>
      </c>
      <c r="X575" s="1509" t="s">
        <v>1890</v>
      </c>
      <c r="Y575" s="1509" t="s">
        <v>1890</v>
      </c>
      <c r="Z575" s="1509" t="s">
        <v>1890</v>
      </c>
      <c r="AA575" s="1509" t="s">
        <v>1890</v>
      </c>
      <c r="AB575" s="1509" t="s">
        <v>1890</v>
      </c>
      <c r="AC575" s="1509" t="s">
        <v>1890</v>
      </c>
      <c r="AD575" s="1509" t="s">
        <v>1890</v>
      </c>
      <c r="AE575" s="1509" t="s">
        <v>1890</v>
      </c>
      <c r="AF575" s="1509" t="s">
        <v>1890</v>
      </c>
      <c r="AG575" s="1509" t="s">
        <v>1890</v>
      </c>
      <c r="AH575" s="1509" t="s">
        <v>1890</v>
      </c>
      <c r="AI575" s="1509" t="s">
        <v>1890</v>
      </c>
      <c r="AJ575" s="1509" t="s">
        <v>1890</v>
      </c>
      <c r="AK575" s="1509" t="s">
        <v>1890</v>
      </c>
      <c r="AL575" s="1509" t="s">
        <v>1890</v>
      </c>
      <c r="AM575" s="1509" t="s">
        <v>1890</v>
      </c>
      <c r="AN575" s="1509" t="s">
        <v>1890</v>
      </c>
      <c r="AO575" s="1509" t="s">
        <v>1890</v>
      </c>
      <c r="AP575" s="1509" t="s">
        <v>1890</v>
      </c>
      <c r="AQ575" s="1509" t="s">
        <v>1890</v>
      </c>
      <c r="AR575" s="1509" t="s">
        <v>1890</v>
      </c>
      <c r="AS575" s="1509" t="s">
        <v>1890</v>
      </c>
      <c r="AT575" s="1509" t="s">
        <v>1890</v>
      </c>
      <c r="AU575" s="1509" t="s">
        <v>1890</v>
      </c>
      <c r="AV575" s="1509" t="s">
        <v>1890</v>
      </c>
      <c r="AW575" s="1509" t="s">
        <v>1890</v>
      </c>
      <c r="AX575" s="1509" t="s">
        <v>1890</v>
      </c>
      <c r="AY575" s="1509" t="s">
        <v>1890</v>
      </c>
      <c r="AZ575" s="1509" t="s">
        <v>1890</v>
      </c>
      <c r="BA575" s="1509" t="s">
        <v>1890</v>
      </c>
      <c r="BB575" s="1509" t="s">
        <v>1890</v>
      </c>
      <c r="BC575" s="1509" t="s">
        <v>1890</v>
      </c>
      <c r="BD575" s="1509" t="s">
        <v>1890</v>
      </c>
      <c r="BE575" s="1509" t="s">
        <v>1890</v>
      </c>
      <c r="BF575" s="1509" t="s">
        <v>1890</v>
      </c>
      <c r="BG575" s="1509" t="s">
        <v>1890</v>
      </c>
      <c r="BH575" s="1509" t="s">
        <v>1890</v>
      </c>
      <c r="BI575" s="1509" t="s">
        <v>1890</v>
      </c>
      <c r="BJ575" s="1509" t="s">
        <v>1890</v>
      </c>
      <c r="BK575" s="1509" t="s">
        <v>1890</v>
      </c>
      <c r="BL575" s="1509" t="s">
        <v>1890</v>
      </c>
      <c r="BM575" s="1509" t="s">
        <v>1890</v>
      </c>
      <c r="BN575" s="1509" t="s">
        <v>1890</v>
      </c>
      <c r="BO575" s="1509" t="s">
        <v>1890</v>
      </c>
      <c r="BP575" s="1509" t="s">
        <v>1890</v>
      </c>
      <c r="BQ575" s="1509" t="s">
        <v>1890</v>
      </c>
      <c r="BR575" s="1509" t="s">
        <v>1890</v>
      </c>
      <c r="BS575" s="1509" t="s">
        <v>1890</v>
      </c>
      <c r="BT575" s="1509" t="s">
        <v>1890</v>
      </c>
      <c r="BU575" s="1509" t="s">
        <v>1890</v>
      </c>
      <c r="BV575" s="1509" t="s">
        <v>1890</v>
      </c>
      <c r="BW575" s="1509" t="s">
        <v>1890</v>
      </c>
      <c r="BX575" s="1509" t="s">
        <v>1890</v>
      </c>
      <c r="BY575" s="1509" t="s">
        <v>1890</v>
      </c>
      <c r="BZ575" s="1509" t="s">
        <v>1890</v>
      </c>
      <c r="CA575" s="1509" t="s">
        <v>1890</v>
      </c>
      <c r="CB575" s="1509" t="s">
        <v>1890</v>
      </c>
      <c r="CC575" s="1509" t="s">
        <v>1890</v>
      </c>
      <c r="CD575" s="1509" t="s">
        <v>1890</v>
      </c>
      <c r="CE575" s="1509" t="s">
        <v>1890</v>
      </c>
      <c r="CF575" s="1509" t="s">
        <v>1890</v>
      </c>
      <c r="CG575" s="1509" t="s">
        <v>1890</v>
      </c>
      <c r="CH575" s="1509" t="s">
        <v>1890</v>
      </c>
      <c r="CI575" s="1509" t="s">
        <v>1890</v>
      </c>
      <c r="CJ575" s="1509" t="s">
        <v>1890</v>
      </c>
      <c r="CK575" s="1509" t="s">
        <v>1890</v>
      </c>
      <c r="CL575" s="1509" t="s">
        <v>1890</v>
      </c>
      <c r="CM575" s="1509" t="s">
        <v>1890</v>
      </c>
      <c r="CN575" s="1509" t="s">
        <v>1890</v>
      </c>
      <c r="CO575" s="1509" t="s">
        <v>1890</v>
      </c>
      <c r="CP575" s="1510" t="s">
        <v>1890</v>
      </c>
      <c r="CQ575" s="1508" t="s">
        <v>1890</v>
      </c>
      <c r="CR575" s="1508" t="s">
        <v>1890</v>
      </c>
      <c r="CS575" s="1508" t="s">
        <v>1890</v>
      </c>
      <c r="CT575" s="1508" t="s">
        <v>1890</v>
      </c>
      <c r="CU575" s="1508" t="s">
        <v>1890</v>
      </c>
      <c r="CV575" s="1508" t="s">
        <v>1890</v>
      </c>
      <c r="CW575" s="1508" t="s">
        <v>1890</v>
      </c>
      <c r="CX575" s="1508" t="s">
        <v>1890</v>
      </c>
      <c r="CY575" s="1508" t="s">
        <v>1890</v>
      </c>
      <c r="CZ575" s="1508" t="s">
        <v>1890</v>
      </c>
      <c r="DA575" s="1508" t="s">
        <v>1890</v>
      </c>
      <c r="DB575" s="1508" t="s">
        <v>1890</v>
      </c>
      <c r="DC575" s="1508" t="s">
        <v>1890</v>
      </c>
      <c r="DD575" s="1508" t="s">
        <v>1890</v>
      </c>
      <c r="DE575" s="1508" t="s">
        <v>1890</v>
      </c>
      <c r="DF575" s="1508" t="s">
        <v>1890</v>
      </c>
      <c r="DG575" s="1508" t="s">
        <v>1890</v>
      </c>
      <c r="DH575" s="1508" t="s">
        <v>1890</v>
      </c>
      <c r="DI575" s="1508" t="s">
        <v>1890</v>
      </c>
      <c r="DJ575" s="1508" t="s">
        <v>1890</v>
      </c>
      <c r="DK575" s="1508" t="s">
        <v>1890</v>
      </c>
      <c r="DL575" s="1508" t="s">
        <v>1890</v>
      </c>
      <c r="DM575" s="1508" t="s">
        <v>1890</v>
      </c>
      <c r="DN575" s="1508" t="s">
        <v>1890</v>
      </c>
      <c r="DO575" s="1508" t="s">
        <v>1890</v>
      </c>
      <c r="DP575" s="1508" t="s">
        <v>1890</v>
      </c>
      <c r="DQ575" s="1508" t="s">
        <v>1890</v>
      </c>
      <c r="DR575" s="1508" t="s">
        <v>1890</v>
      </c>
      <c r="DS575" s="1508" t="s">
        <v>1890</v>
      </c>
      <c r="DT575" s="1233" t="s">
        <v>1890</v>
      </c>
      <c r="DU575" s="1233" t="s">
        <v>1890</v>
      </c>
      <c r="DV575" s="1233" t="s">
        <v>1890</v>
      </c>
      <c r="DW575" s="1233" t="s">
        <v>1890</v>
      </c>
      <c r="DX575" s="1233" t="s">
        <v>1890</v>
      </c>
      <c r="DY575" s="1233" t="s">
        <v>1890</v>
      </c>
    </row>
    <row r="576" spans="2:129" x14ac:dyDescent="0.25">
      <c r="B576" s="1668"/>
      <c r="C576" s="1505" t="s">
        <v>2027</v>
      </c>
      <c r="D576" s="1439" t="s">
        <v>1791</v>
      </c>
      <c r="E576" s="1267" t="s">
        <v>813</v>
      </c>
      <c r="F576" s="1438" t="s">
        <v>1890</v>
      </c>
      <c r="G576" s="1438" t="s">
        <v>1890</v>
      </c>
      <c r="H576" s="1439" t="s">
        <v>84</v>
      </c>
      <c r="I576" s="1476" t="s">
        <v>1890</v>
      </c>
      <c r="J576" s="1477">
        <v>2.603181851160848E-2</v>
      </c>
      <c r="K576" s="1477">
        <v>5.2063637023216959E-2</v>
      </c>
      <c r="L576" s="1477">
        <v>5.2063637023216959E-2</v>
      </c>
      <c r="M576" s="1477">
        <v>5.2063637023216959E-2</v>
      </c>
      <c r="N576" s="1509">
        <v>5.2063637023216959E-2</v>
      </c>
      <c r="O576" s="1509">
        <v>5.2063637023216959E-2</v>
      </c>
      <c r="P576" s="1509">
        <v>5.2063637023216959E-2</v>
      </c>
      <c r="Q576" s="1509">
        <v>5.2063637023216959E-2</v>
      </c>
      <c r="R576" s="1509">
        <v>5.2063637023216959E-2</v>
      </c>
      <c r="S576" s="1509">
        <v>5.2063637023216959E-2</v>
      </c>
      <c r="T576" s="1509">
        <v>5.2063637023216959E-2</v>
      </c>
      <c r="U576" s="1509">
        <v>5.2063637023216959E-2</v>
      </c>
      <c r="V576" s="1509">
        <v>5.2063637023216959E-2</v>
      </c>
      <c r="W576" s="1509">
        <v>5.2063637023216959E-2</v>
      </c>
      <c r="X576" s="1509">
        <v>5.2063637023216959E-2</v>
      </c>
      <c r="Y576" s="1509">
        <v>5.2063637023216959E-2</v>
      </c>
      <c r="Z576" s="1509">
        <v>5.2063637023216959E-2</v>
      </c>
      <c r="AA576" s="1509">
        <v>5.2063637023216959E-2</v>
      </c>
      <c r="AB576" s="1509">
        <v>5.2063637023216959E-2</v>
      </c>
      <c r="AC576" s="1509">
        <v>5.2063637023216959E-2</v>
      </c>
      <c r="AD576" s="1509">
        <v>5.2063637023216959E-2</v>
      </c>
      <c r="AE576" s="1509">
        <v>5.2063637023216959E-2</v>
      </c>
      <c r="AF576" s="1509">
        <v>5.2063637023216959E-2</v>
      </c>
      <c r="AG576" s="1509">
        <v>5.2063637023216959E-2</v>
      </c>
      <c r="AH576" s="1509">
        <v>5.2063637023216959E-2</v>
      </c>
      <c r="AI576" s="1509">
        <v>5.2063637023216959E-2</v>
      </c>
      <c r="AJ576" s="1509">
        <v>5.2063637023216959E-2</v>
      </c>
      <c r="AK576" s="1509">
        <v>5.2063637023216959E-2</v>
      </c>
      <c r="AL576" s="1509">
        <v>5.2063637023216959E-2</v>
      </c>
      <c r="AM576" s="1509">
        <v>5.2063637023216959E-2</v>
      </c>
      <c r="AN576" s="1509">
        <v>5.2063637023216959E-2</v>
      </c>
      <c r="AO576" s="1509">
        <v>5.2063637023216959E-2</v>
      </c>
      <c r="AP576" s="1509">
        <v>5.2063637023216959E-2</v>
      </c>
      <c r="AQ576" s="1509">
        <v>5.2063637023216959E-2</v>
      </c>
      <c r="AR576" s="1509">
        <v>5.2063637023216959E-2</v>
      </c>
      <c r="AS576" s="1509">
        <v>5.2063637023216959E-2</v>
      </c>
      <c r="AT576" s="1509">
        <v>5.2063637023216959E-2</v>
      </c>
      <c r="AU576" s="1509">
        <v>5.2063637023216959E-2</v>
      </c>
      <c r="AV576" s="1509">
        <v>5.2063637023216959E-2</v>
      </c>
      <c r="AW576" s="1509">
        <v>5.2063637023216959E-2</v>
      </c>
      <c r="AX576" s="1509">
        <v>5.2063637023216959E-2</v>
      </c>
      <c r="AY576" s="1509">
        <v>5.2063637023216959E-2</v>
      </c>
      <c r="AZ576" s="1509">
        <v>5.2063637023216959E-2</v>
      </c>
      <c r="BA576" s="1509">
        <v>5.2063637023216959E-2</v>
      </c>
      <c r="BB576" s="1509">
        <v>5.2063637023216959E-2</v>
      </c>
      <c r="BC576" s="1509">
        <v>5.2063637023216959E-2</v>
      </c>
      <c r="BD576" s="1509">
        <v>5.2063637023216959E-2</v>
      </c>
      <c r="BE576" s="1509">
        <v>5.2063637023216959E-2</v>
      </c>
      <c r="BF576" s="1509">
        <v>5.2063637023216959E-2</v>
      </c>
      <c r="BG576" s="1509">
        <v>5.2063637023216959E-2</v>
      </c>
      <c r="BH576" s="1509">
        <v>5.2063637023216959E-2</v>
      </c>
      <c r="BI576" s="1509">
        <v>5.2063637023216959E-2</v>
      </c>
      <c r="BJ576" s="1509">
        <v>5.2063637023216959E-2</v>
      </c>
      <c r="BK576" s="1509">
        <v>5.2063637023216959E-2</v>
      </c>
      <c r="BL576" s="1509">
        <v>5.2063637023216959E-2</v>
      </c>
      <c r="BM576" s="1509">
        <v>5.2063637023216959E-2</v>
      </c>
      <c r="BN576" s="1509">
        <v>5.2063637023216959E-2</v>
      </c>
      <c r="BO576" s="1509">
        <v>5.2063637023216959E-2</v>
      </c>
      <c r="BP576" s="1509">
        <v>5.2063637023216959E-2</v>
      </c>
      <c r="BQ576" s="1509">
        <v>5.2063637023216959E-2</v>
      </c>
      <c r="BR576" s="1509">
        <v>5.2063637023216959E-2</v>
      </c>
      <c r="BS576" s="1509">
        <v>5.2063637023216959E-2</v>
      </c>
      <c r="BT576" s="1509">
        <v>5.2063637023216959E-2</v>
      </c>
      <c r="BU576" s="1509">
        <v>5.2063637023216959E-2</v>
      </c>
      <c r="BV576" s="1509">
        <v>5.2063637023216959E-2</v>
      </c>
      <c r="BW576" s="1509">
        <v>5.2063637023216959E-2</v>
      </c>
      <c r="BX576" s="1509">
        <v>5.2063637023216959E-2</v>
      </c>
      <c r="BY576" s="1509">
        <v>5.2063637023216959E-2</v>
      </c>
      <c r="BZ576" s="1509">
        <v>5.2063637023216959E-2</v>
      </c>
      <c r="CA576" s="1509">
        <v>5.2063637023216959E-2</v>
      </c>
      <c r="CB576" s="1509">
        <v>5.2063637023216959E-2</v>
      </c>
      <c r="CC576" s="1509">
        <v>5.2063637023216959E-2</v>
      </c>
      <c r="CD576" s="1509">
        <v>5.2063637023216959E-2</v>
      </c>
      <c r="CE576" s="1509">
        <v>5.2063637023216959E-2</v>
      </c>
      <c r="CF576" s="1509">
        <v>5.2063637023216959E-2</v>
      </c>
      <c r="CG576" s="1509">
        <v>5.2063637023216959E-2</v>
      </c>
      <c r="CH576" s="1509">
        <v>5.2063637023216959E-2</v>
      </c>
      <c r="CI576" s="1509">
        <v>5.2063637023216959E-2</v>
      </c>
      <c r="CJ576" s="1509">
        <v>5.2063637023216959E-2</v>
      </c>
      <c r="CK576" s="1509">
        <v>5.2063637023216959E-2</v>
      </c>
      <c r="CL576" s="1509" t="s">
        <v>1890</v>
      </c>
      <c r="CM576" s="1509" t="s">
        <v>1890</v>
      </c>
      <c r="CN576" s="1509" t="s">
        <v>1890</v>
      </c>
      <c r="CO576" s="1509" t="s">
        <v>1890</v>
      </c>
      <c r="CP576" s="1510" t="s">
        <v>1890</v>
      </c>
      <c r="CQ576" s="1508" t="s">
        <v>1890</v>
      </c>
      <c r="CR576" s="1508" t="s">
        <v>1890</v>
      </c>
      <c r="CS576" s="1508" t="s">
        <v>1890</v>
      </c>
      <c r="CT576" s="1508" t="s">
        <v>1890</v>
      </c>
      <c r="CU576" s="1508" t="s">
        <v>1890</v>
      </c>
      <c r="CV576" s="1508" t="s">
        <v>1890</v>
      </c>
      <c r="CW576" s="1508" t="s">
        <v>1890</v>
      </c>
      <c r="CX576" s="1508" t="s">
        <v>1890</v>
      </c>
      <c r="CY576" s="1508" t="s">
        <v>1890</v>
      </c>
      <c r="CZ576" s="1508" t="s">
        <v>1890</v>
      </c>
      <c r="DA576" s="1508" t="s">
        <v>1890</v>
      </c>
      <c r="DB576" s="1508" t="s">
        <v>1890</v>
      </c>
      <c r="DC576" s="1508" t="s">
        <v>1890</v>
      </c>
      <c r="DD576" s="1508" t="s">
        <v>1890</v>
      </c>
      <c r="DE576" s="1508" t="s">
        <v>1890</v>
      </c>
      <c r="DF576" s="1508" t="s">
        <v>1890</v>
      </c>
      <c r="DG576" s="1508" t="s">
        <v>1890</v>
      </c>
      <c r="DH576" s="1508" t="s">
        <v>1890</v>
      </c>
      <c r="DI576" s="1508" t="s">
        <v>1890</v>
      </c>
      <c r="DJ576" s="1508" t="s">
        <v>1890</v>
      </c>
      <c r="DK576" s="1508" t="s">
        <v>1890</v>
      </c>
      <c r="DL576" s="1508" t="s">
        <v>1890</v>
      </c>
      <c r="DM576" s="1508" t="s">
        <v>1890</v>
      </c>
      <c r="DN576" s="1508" t="s">
        <v>1890</v>
      </c>
      <c r="DO576" s="1508" t="s">
        <v>1890</v>
      </c>
      <c r="DP576" s="1508" t="s">
        <v>1890</v>
      </c>
      <c r="DQ576" s="1508" t="s">
        <v>1890</v>
      </c>
      <c r="DR576" s="1508" t="s">
        <v>1890</v>
      </c>
      <c r="DS576" s="1508" t="s">
        <v>1890</v>
      </c>
      <c r="DT576" s="1233" t="s">
        <v>1890</v>
      </c>
      <c r="DU576" s="1233" t="s">
        <v>1890</v>
      </c>
      <c r="DV576" s="1233" t="s">
        <v>1890</v>
      </c>
      <c r="DW576" s="1233" t="s">
        <v>1890</v>
      </c>
      <c r="DX576" s="1233" t="s">
        <v>1890</v>
      </c>
      <c r="DY576" s="1233" t="s">
        <v>1890</v>
      </c>
    </row>
    <row r="577" spans="2:129" x14ac:dyDescent="0.25">
      <c r="B577" s="1668"/>
      <c r="C577" s="1505" t="s">
        <v>2027</v>
      </c>
      <c r="D577" s="1439" t="s">
        <v>1791</v>
      </c>
      <c r="E577" s="1267" t="s">
        <v>831</v>
      </c>
      <c r="F577" s="1438" t="s">
        <v>1890</v>
      </c>
      <c r="G577" s="1438" t="s">
        <v>1890</v>
      </c>
      <c r="H577" s="1439" t="s">
        <v>84</v>
      </c>
      <c r="I577" s="1476" t="s">
        <v>1890</v>
      </c>
      <c r="J577" s="1477">
        <v>3.5000000000000003E-2</v>
      </c>
      <c r="K577" s="1477">
        <v>3.5000000000000003E-2</v>
      </c>
      <c r="L577" s="1477">
        <v>3.5000000000000003E-2</v>
      </c>
      <c r="M577" s="1477">
        <v>3.5000000000000003E-2</v>
      </c>
      <c r="N577" s="1509">
        <v>3.5000000000000003E-2</v>
      </c>
      <c r="O577" s="1509">
        <v>3.5000000000000003E-2</v>
      </c>
      <c r="P577" s="1509">
        <v>3.5000000000000003E-2</v>
      </c>
      <c r="Q577" s="1509">
        <v>3.5000000000000003E-2</v>
      </c>
      <c r="R577" s="1509">
        <v>3.5000000000000003E-2</v>
      </c>
      <c r="S577" s="1509">
        <v>3.5000000000000003E-2</v>
      </c>
      <c r="T577" s="1509">
        <v>3.5000000000000003E-2</v>
      </c>
      <c r="U577" s="1509">
        <v>3.5000000000000003E-2</v>
      </c>
      <c r="V577" s="1509">
        <v>3.5000000000000003E-2</v>
      </c>
      <c r="W577" s="1509">
        <v>3.5000000000000003E-2</v>
      </c>
      <c r="X577" s="1509">
        <v>3.5000000000000003E-2</v>
      </c>
      <c r="Y577" s="1509">
        <v>3.5000000000000003E-2</v>
      </c>
      <c r="Z577" s="1509">
        <v>3.5000000000000003E-2</v>
      </c>
      <c r="AA577" s="1509">
        <v>3.5000000000000003E-2</v>
      </c>
      <c r="AB577" s="1509">
        <v>3.5000000000000003E-2</v>
      </c>
      <c r="AC577" s="1509">
        <v>3.5000000000000003E-2</v>
      </c>
      <c r="AD577" s="1509">
        <v>3.5000000000000003E-2</v>
      </c>
      <c r="AE577" s="1509">
        <v>3.5000000000000003E-2</v>
      </c>
      <c r="AF577" s="1509">
        <v>3.5000000000000003E-2</v>
      </c>
      <c r="AG577" s="1509">
        <v>3.5000000000000003E-2</v>
      </c>
      <c r="AH577" s="1509">
        <v>3.5000000000000003E-2</v>
      </c>
      <c r="AI577" s="1509">
        <v>3.5000000000000003E-2</v>
      </c>
      <c r="AJ577" s="1509">
        <v>3.5000000000000003E-2</v>
      </c>
      <c r="AK577" s="1509">
        <v>3.5000000000000003E-2</v>
      </c>
      <c r="AL577" s="1509">
        <v>3.5000000000000003E-2</v>
      </c>
      <c r="AM577" s="1509">
        <v>3.5000000000000003E-2</v>
      </c>
      <c r="AN577" s="1509">
        <v>0.03</v>
      </c>
      <c r="AO577" s="1509">
        <v>0.03</v>
      </c>
      <c r="AP577" s="1509">
        <v>0.03</v>
      </c>
      <c r="AQ577" s="1509">
        <v>0.03</v>
      </c>
      <c r="AR577" s="1509">
        <v>0.03</v>
      </c>
      <c r="AS577" s="1509">
        <v>0.03</v>
      </c>
      <c r="AT577" s="1509">
        <v>0.03</v>
      </c>
      <c r="AU577" s="1509">
        <v>0.03</v>
      </c>
      <c r="AV577" s="1509">
        <v>0.03</v>
      </c>
      <c r="AW577" s="1509">
        <v>0.03</v>
      </c>
      <c r="AX577" s="1509">
        <v>0.03</v>
      </c>
      <c r="AY577" s="1509">
        <v>0.03</v>
      </c>
      <c r="AZ577" s="1509">
        <v>0.03</v>
      </c>
      <c r="BA577" s="1509">
        <v>0.03</v>
      </c>
      <c r="BB577" s="1509">
        <v>0.03</v>
      </c>
      <c r="BC577" s="1509">
        <v>0.03</v>
      </c>
      <c r="BD577" s="1509">
        <v>0.03</v>
      </c>
      <c r="BE577" s="1509">
        <v>0.03</v>
      </c>
      <c r="BF577" s="1509">
        <v>0.03</v>
      </c>
      <c r="BG577" s="1509">
        <v>0.03</v>
      </c>
      <c r="BH577" s="1509">
        <v>0.03</v>
      </c>
      <c r="BI577" s="1509">
        <v>0.03</v>
      </c>
      <c r="BJ577" s="1509">
        <v>0.03</v>
      </c>
      <c r="BK577" s="1509">
        <v>0.03</v>
      </c>
      <c r="BL577" s="1509">
        <v>0.03</v>
      </c>
      <c r="BM577" s="1509">
        <v>0.03</v>
      </c>
      <c r="BN577" s="1509">
        <v>0.03</v>
      </c>
      <c r="BO577" s="1509">
        <v>0.03</v>
      </c>
      <c r="BP577" s="1509">
        <v>0.03</v>
      </c>
      <c r="BQ577" s="1509">
        <v>0.03</v>
      </c>
      <c r="BR577" s="1509">
        <v>0.03</v>
      </c>
      <c r="BS577" s="1509">
        <v>0.03</v>
      </c>
      <c r="BT577" s="1509">
        <v>0.03</v>
      </c>
      <c r="BU577" s="1509">
        <v>0.03</v>
      </c>
      <c r="BV577" s="1509">
        <v>0.03</v>
      </c>
      <c r="BW577" s="1509">
        <v>0.03</v>
      </c>
      <c r="BX577" s="1509">
        <v>0.03</v>
      </c>
      <c r="BY577" s="1509">
        <v>0.03</v>
      </c>
      <c r="BZ577" s="1509">
        <v>0.03</v>
      </c>
      <c r="CA577" s="1509">
        <v>0.03</v>
      </c>
      <c r="CB577" s="1509">
        <v>0.03</v>
      </c>
      <c r="CC577" s="1509">
        <v>0.03</v>
      </c>
      <c r="CD577" s="1509">
        <v>0.03</v>
      </c>
      <c r="CE577" s="1509">
        <v>0.03</v>
      </c>
      <c r="CF577" s="1509">
        <v>0.03</v>
      </c>
      <c r="CG577" s="1509">
        <v>2.5000000000000001E-2</v>
      </c>
      <c r="CH577" s="1509">
        <v>2.5000000000000001E-2</v>
      </c>
      <c r="CI577" s="1509">
        <v>2.5000000000000001E-2</v>
      </c>
      <c r="CJ577" s="1509">
        <v>2.5000000000000001E-2</v>
      </c>
      <c r="CK577" s="1509">
        <v>2.5000000000000001E-2</v>
      </c>
      <c r="CL577" s="1509" t="s">
        <v>1890</v>
      </c>
      <c r="CM577" s="1509" t="s">
        <v>1890</v>
      </c>
      <c r="CN577" s="1509" t="s">
        <v>1890</v>
      </c>
      <c r="CO577" s="1509" t="s">
        <v>1890</v>
      </c>
      <c r="CP577" s="1510" t="s">
        <v>1890</v>
      </c>
      <c r="CQ577" s="1508" t="s">
        <v>1890</v>
      </c>
      <c r="CR577" s="1508" t="s">
        <v>1890</v>
      </c>
      <c r="CS577" s="1508" t="s">
        <v>1890</v>
      </c>
      <c r="CT577" s="1508" t="s">
        <v>1890</v>
      </c>
      <c r="CU577" s="1508" t="s">
        <v>1890</v>
      </c>
      <c r="CV577" s="1508" t="s">
        <v>1890</v>
      </c>
      <c r="CW577" s="1508" t="s">
        <v>1890</v>
      </c>
      <c r="CX577" s="1508" t="s">
        <v>1890</v>
      </c>
      <c r="CY577" s="1508" t="s">
        <v>1890</v>
      </c>
      <c r="CZ577" s="1508" t="s">
        <v>1890</v>
      </c>
      <c r="DA577" s="1508" t="s">
        <v>1890</v>
      </c>
      <c r="DB577" s="1508" t="s">
        <v>1890</v>
      </c>
      <c r="DC577" s="1508" t="s">
        <v>1890</v>
      </c>
      <c r="DD577" s="1508" t="s">
        <v>1890</v>
      </c>
      <c r="DE577" s="1508" t="s">
        <v>1890</v>
      </c>
      <c r="DF577" s="1508" t="s">
        <v>1890</v>
      </c>
      <c r="DG577" s="1508" t="s">
        <v>1890</v>
      </c>
      <c r="DH577" s="1508" t="s">
        <v>1890</v>
      </c>
      <c r="DI577" s="1508" t="s">
        <v>1890</v>
      </c>
      <c r="DJ577" s="1508" t="s">
        <v>1890</v>
      </c>
      <c r="DK577" s="1508" t="s">
        <v>1890</v>
      </c>
      <c r="DL577" s="1508" t="s">
        <v>1890</v>
      </c>
      <c r="DM577" s="1508" t="s">
        <v>1890</v>
      </c>
      <c r="DN577" s="1508" t="s">
        <v>1890</v>
      </c>
      <c r="DO577" s="1508" t="s">
        <v>1890</v>
      </c>
      <c r="DP577" s="1508" t="s">
        <v>1890</v>
      </c>
      <c r="DQ577" s="1508" t="s">
        <v>1890</v>
      </c>
      <c r="DR577" s="1508" t="s">
        <v>1890</v>
      </c>
      <c r="DS577" s="1508" t="s">
        <v>1890</v>
      </c>
      <c r="DT577" s="1233" t="s">
        <v>1890</v>
      </c>
      <c r="DU577" s="1233" t="s">
        <v>1890</v>
      </c>
      <c r="DV577" s="1233" t="s">
        <v>1890</v>
      </c>
      <c r="DW577" s="1233" t="s">
        <v>1890</v>
      </c>
      <c r="DX577" s="1233" t="s">
        <v>1890</v>
      </c>
      <c r="DY577" s="1233" t="s">
        <v>1890</v>
      </c>
    </row>
    <row r="578" spans="2:129" x14ac:dyDescent="0.25">
      <c r="B578" s="1668"/>
      <c r="C578" s="1505" t="s">
        <v>2027</v>
      </c>
      <c r="D578" s="1439" t="s">
        <v>1791</v>
      </c>
      <c r="E578" s="1267" t="s">
        <v>814</v>
      </c>
      <c r="F578" s="1438" t="s">
        <v>1890</v>
      </c>
      <c r="G578" s="1438" t="s">
        <v>1890</v>
      </c>
      <c r="H578" s="1439" t="s">
        <v>84</v>
      </c>
      <c r="I578" s="1476" t="s">
        <v>1890</v>
      </c>
      <c r="J578" s="1477">
        <v>0.96618357487922713</v>
      </c>
      <c r="K578" s="1477">
        <v>0.93351070036640305</v>
      </c>
      <c r="L578" s="1477">
        <v>0.90194270566802237</v>
      </c>
      <c r="M578" s="1477">
        <v>0.87144222769857238</v>
      </c>
      <c r="N578" s="1509">
        <v>0.84197316685852408</v>
      </c>
      <c r="O578" s="1509">
        <v>0.81350064430775282</v>
      </c>
      <c r="P578" s="1509">
        <v>0.78599096068381924</v>
      </c>
      <c r="Q578" s="1509">
        <v>0.75941155621625056</v>
      </c>
      <c r="R578" s="1509">
        <v>0.73373097218961414</v>
      </c>
      <c r="S578" s="1509">
        <v>0.70891881370977217</v>
      </c>
      <c r="T578" s="1509">
        <v>0.68494571372924851</v>
      </c>
      <c r="U578" s="1509">
        <v>0.66178329828912907</v>
      </c>
      <c r="V578" s="1509">
        <v>0.63940415293635666</v>
      </c>
      <c r="W578" s="1509">
        <v>0.61778179027667313</v>
      </c>
      <c r="X578" s="1509">
        <v>0.59689061862480497</v>
      </c>
      <c r="Y578" s="1509">
        <v>0.57670591171478747</v>
      </c>
      <c r="Z578" s="1509">
        <v>0.55720377943457733</v>
      </c>
      <c r="AA578" s="1509">
        <v>0.53836113955031628</v>
      </c>
      <c r="AB578" s="1509">
        <v>0.520155690386779</v>
      </c>
      <c r="AC578" s="1509">
        <v>0.50256588443167061</v>
      </c>
      <c r="AD578" s="1509">
        <v>0.48557090283253201</v>
      </c>
      <c r="AE578" s="1509">
        <v>0.46915063075606961</v>
      </c>
      <c r="AF578" s="1509">
        <v>0.45328563358074364</v>
      </c>
      <c r="AG578" s="1509">
        <v>0.43795713389443836</v>
      </c>
      <c r="AH578" s="1509">
        <v>0.42314698926998878</v>
      </c>
      <c r="AI578" s="1509">
        <v>0.40883767079225974</v>
      </c>
      <c r="AJ578" s="1509">
        <v>0.39501224231136212</v>
      </c>
      <c r="AK578" s="1509">
        <v>0.38165434039745133</v>
      </c>
      <c r="AL578" s="1509">
        <v>0.36874815497338298</v>
      </c>
      <c r="AM578" s="1509">
        <v>0.35627841060230242</v>
      </c>
      <c r="AN578" s="1509">
        <v>0.3459013695167984</v>
      </c>
      <c r="AO578" s="1509">
        <v>0.33582657234640623</v>
      </c>
      <c r="AP578" s="1509">
        <v>0.32604521587029728</v>
      </c>
      <c r="AQ578" s="1509">
        <v>0.31654875327213333</v>
      </c>
      <c r="AR578" s="1509">
        <v>0.30732888667197411</v>
      </c>
      <c r="AS578" s="1509">
        <v>0.29837755987570302</v>
      </c>
      <c r="AT578" s="1509">
        <v>0.28968695133563405</v>
      </c>
      <c r="AU578" s="1509">
        <v>0.28124946731614947</v>
      </c>
      <c r="AV578" s="1509">
        <v>0.27305773525839755</v>
      </c>
      <c r="AW578" s="1509">
        <v>0.26510459733825009</v>
      </c>
      <c r="AX578" s="1509">
        <v>0.25738310421189325</v>
      </c>
      <c r="AY578" s="1509">
        <v>0.24988650894358566</v>
      </c>
      <c r="AZ578" s="1509">
        <v>0.24260826111027742</v>
      </c>
      <c r="BA578" s="1509">
        <v>0.23554200107793916</v>
      </c>
      <c r="BB578" s="1509">
        <v>0.22868155444460117</v>
      </c>
      <c r="BC578" s="1509">
        <v>0.22202092664524387</v>
      </c>
      <c r="BD578" s="1509">
        <v>0.215554297713829</v>
      </c>
      <c r="BE578" s="1509">
        <v>0.20927601719789227</v>
      </c>
      <c r="BF578" s="1509">
        <v>0.20318059922125464</v>
      </c>
      <c r="BG578" s="1509">
        <v>0.19726271769053846</v>
      </c>
      <c r="BH578" s="1509">
        <v>0.19151720164129948</v>
      </c>
      <c r="BI578" s="1509">
        <v>0.18593903071970824</v>
      </c>
      <c r="BJ578" s="1509">
        <v>0.18052333079583327</v>
      </c>
      <c r="BK578" s="1509">
        <v>0.17526536970469248</v>
      </c>
      <c r="BL578" s="1509">
        <v>0.17016055311135189</v>
      </c>
      <c r="BM578" s="1509">
        <v>0.16520442049645817</v>
      </c>
      <c r="BN578" s="1509">
        <v>0.16039264125869726</v>
      </c>
      <c r="BO578" s="1509">
        <v>0.15572101093077401</v>
      </c>
      <c r="BP578" s="1509">
        <v>0.15118544750560586</v>
      </c>
      <c r="BQ578" s="1509">
        <v>0.14678198786952024</v>
      </c>
      <c r="BR578" s="1509">
        <v>0.14250678433934003</v>
      </c>
      <c r="BS578" s="1509">
        <v>0.13835610130033013</v>
      </c>
      <c r="BT578" s="1509">
        <v>0.13432631194206807</v>
      </c>
      <c r="BU578" s="1509">
        <v>0.13041389508938647</v>
      </c>
      <c r="BV578" s="1509">
        <v>0.12661543212561796</v>
      </c>
      <c r="BW578" s="1509">
        <v>0.12292760400545433</v>
      </c>
      <c r="BX578" s="1509">
        <v>0.11934718835481004</v>
      </c>
      <c r="BY578" s="1509">
        <v>0.11587105665515537</v>
      </c>
      <c r="BZ578" s="1509">
        <v>0.11249617150985959</v>
      </c>
      <c r="CA578" s="1509">
        <v>0.10921958399015494</v>
      </c>
      <c r="CB578" s="1509">
        <v>0.10603843105840287</v>
      </c>
      <c r="CC578" s="1509">
        <v>0.10294993306641054</v>
      </c>
      <c r="CD578" s="1509">
        <v>9.9951391326612168E-2</v>
      </c>
      <c r="CE578" s="1509">
        <v>9.7040185753992411E-2</v>
      </c>
      <c r="CF578" s="1509">
        <v>9.4213772576691654E-2</v>
      </c>
      <c r="CG578" s="1509">
        <v>9.1915875684577236E-2</v>
      </c>
      <c r="CH578" s="1509">
        <v>8.9674025058124135E-2</v>
      </c>
      <c r="CI578" s="1509">
        <v>8.7486853715243049E-2</v>
      </c>
      <c r="CJ578" s="1509">
        <v>8.5353028014871282E-2</v>
      </c>
      <c r="CK578" s="1509">
        <v>8.3271246843776875E-2</v>
      </c>
      <c r="CL578" s="1509" t="s">
        <v>1890</v>
      </c>
      <c r="CM578" s="1509" t="s">
        <v>1890</v>
      </c>
      <c r="CN578" s="1509" t="s">
        <v>1890</v>
      </c>
      <c r="CO578" s="1509" t="s">
        <v>1890</v>
      </c>
      <c r="CP578" s="1510" t="s">
        <v>1890</v>
      </c>
      <c r="CQ578" s="1508" t="s">
        <v>1890</v>
      </c>
      <c r="CR578" s="1508" t="s">
        <v>1890</v>
      </c>
      <c r="CS578" s="1508" t="s">
        <v>1890</v>
      </c>
      <c r="CT578" s="1508" t="s">
        <v>1890</v>
      </c>
      <c r="CU578" s="1508" t="s">
        <v>1890</v>
      </c>
      <c r="CV578" s="1508" t="s">
        <v>1890</v>
      </c>
      <c r="CW578" s="1508" t="s">
        <v>1890</v>
      </c>
      <c r="CX578" s="1508" t="s">
        <v>1890</v>
      </c>
      <c r="CY578" s="1508" t="s">
        <v>1890</v>
      </c>
      <c r="CZ578" s="1508" t="s">
        <v>1890</v>
      </c>
      <c r="DA578" s="1508" t="s">
        <v>1890</v>
      </c>
      <c r="DB578" s="1508" t="s">
        <v>1890</v>
      </c>
      <c r="DC578" s="1508" t="s">
        <v>1890</v>
      </c>
      <c r="DD578" s="1508" t="s">
        <v>1890</v>
      </c>
      <c r="DE578" s="1508" t="s">
        <v>1890</v>
      </c>
      <c r="DF578" s="1508" t="s">
        <v>1890</v>
      </c>
      <c r="DG578" s="1508" t="s">
        <v>1890</v>
      </c>
      <c r="DH578" s="1508" t="s">
        <v>1890</v>
      </c>
      <c r="DI578" s="1508" t="s">
        <v>1890</v>
      </c>
      <c r="DJ578" s="1508" t="s">
        <v>1890</v>
      </c>
      <c r="DK578" s="1508" t="s">
        <v>1890</v>
      </c>
      <c r="DL578" s="1508" t="s">
        <v>1890</v>
      </c>
      <c r="DM578" s="1508" t="s">
        <v>1890</v>
      </c>
      <c r="DN578" s="1508" t="s">
        <v>1890</v>
      </c>
      <c r="DO578" s="1508" t="s">
        <v>1890</v>
      </c>
      <c r="DP578" s="1508" t="s">
        <v>1890</v>
      </c>
      <c r="DQ578" s="1508" t="s">
        <v>1890</v>
      </c>
      <c r="DR578" s="1508" t="s">
        <v>1890</v>
      </c>
      <c r="DS578" s="1508" t="s">
        <v>1890</v>
      </c>
      <c r="DT578" s="1233" t="s">
        <v>1890</v>
      </c>
      <c r="DU578" s="1233" t="s">
        <v>1890</v>
      </c>
      <c r="DV578" s="1233" t="s">
        <v>1890</v>
      </c>
      <c r="DW578" s="1233" t="s">
        <v>1890</v>
      </c>
      <c r="DX578" s="1233" t="s">
        <v>1890</v>
      </c>
      <c r="DY578" s="1233" t="s">
        <v>1890</v>
      </c>
    </row>
    <row r="579" spans="2:129" x14ac:dyDescent="0.25">
      <c r="B579" s="1668"/>
      <c r="C579" s="1505" t="s">
        <v>2027</v>
      </c>
      <c r="D579" s="1439" t="s">
        <v>1791</v>
      </c>
      <c r="E579" s="1267" t="s">
        <v>815</v>
      </c>
      <c r="F579" s="1438" t="s">
        <v>816</v>
      </c>
      <c r="G579" s="1438" t="s">
        <v>1890</v>
      </c>
      <c r="H579" s="1439" t="s">
        <v>817</v>
      </c>
      <c r="I579" s="1476" t="s">
        <v>1890</v>
      </c>
      <c r="J579" s="1477">
        <v>4.4643459514234075E-2</v>
      </c>
      <c r="K579" s="1477" t="s">
        <v>1890</v>
      </c>
      <c r="L579" s="1477" t="s">
        <v>1890</v>
      </c>
      <c r="M579" s="1477" t="s">
        <v>1890</v>
      </c>
      <c r="N579" s="1509" t="s">
        <v>1890</v>
      </c>
      <c r="O579" s="1509" t="s">
        <v>1890</v>
      </c>
      <c r="P579" s="1509" t="s">
        <v>1890</v>
      </c>
      <c r="Q579" s="1509" t="s">
        <v>1890</v>
      </c>
      <c r="R579" s="1509" t="s">
        <v>1890</v>
      </c>
      <c r="S579" s="1509" t="s">
        <v>1890</v>
      </c>
      <c r="T579" s="1509" t="s">
        <v>1890</v>
      </c>
      <c r="U579" s="1509" t="s">
        <v>1890</v>
      </c>
      <c r="V579" s="1509" t="s">
        <v>1890</v>
      </c>
      <c r="W579" s="1509" t="s">
        <v>1890</v>
      </c>
      <c r="X579" s="1509" t="s">
        <v>1890</v>
      </c>
      <c r="Y579" s="1509" t="s">
        <v>1890</v>
      </c>
      <c r="Z579" s="1509" t="s">
        <v>1890</v>
      </c>
      <c r="AA579" s="1509" t="s">
        <v>1890</v>
      </c>
      <c r="AB579" s="1509" t="s">
        <v>1890</v>
      </c>
      <c r="AC579" s="1509" t="s">
        <v>1890</v>
      </c>
      <c r="AD579" s="1509" t="s">
        <v>1890</v>
      </c>
      <c r="AE579" s="1509" t="s">
        <v>1890</v>
      </c>
      <c r="AF579" s="1509" t="s">
        <v>1890</v>
      </c>
      <c r="AG579" s="1509" t="s">
        <v>1890</v>
      </c>
      <c r="AH579" s="1509" t="s">
        <v>1890</v>
      </c>
      <c r="AI579" s="1509" t="s">
        <v>1890</v>
      </c>
      <c r="AJ579" s="1509" t="s">
        <v>1890</v>
      </c>
      <c r="AK579" s="1509" t="s">
        <v>1890</v>
      </c>
      <c r="AL579" s="1509" t="s">
        <v>1890</v>
      </c>
      <c r="AM579" s="1509" t="s">
        <v>1890</v>
      </c>
      <c r="AN579" s="1509" t="s">
        <v>1890</v>
      </c>
      <c r="AO579" s="1509" t="s">
        <v>1890</v>
      </c>
      <c r="AP579" s="1509" t="s">
        <v>1890</v>
      </c>
      <c r="AQ579" s="1509" t="s">
        <v>1890</v>
      </c>
      <c r="AR579" s="1509" t="s">
        <v>1890</v>
      </c>
      <c r="AS579" s="1509" t="s">
        <v>1890</v>
      </c>
      <c r="AT579" s="1509" t="s">
        <v>1890</v>
      </c>
      <c r="AU579" s="1509" t="s">
        <v>1890</v>
      </c>
      <c r="AV579" s="1509" t="s">
        <v>1890</v>
      </c>
      <c r="AW579" s="1509" t="s">
        <v>1890</v>
      </c>
      <c r="AX579" s="1509" t="s">
        <v>1890</v>
      </c>
      <c r="AY579" s="1509" t="s">
        <v>1890</v>
      </c>
      <c r="AZ579" s="1509" t="s">
        <v>1890</v>
      </c>
      <c r="BA579" s="1509" t="s">
        <v>1890</v>
      </c>
      <c r="BB579" s="1509" t="s">
        <v>1890</v>
      </c>
      <c r="BC579" s="1509" t="s">
        <v>1890</v>
      </c>
      <c r="BD579" s="1509" t="s">
        <v>1890</v>
      </c>
      <c r="BE579" s="1509" t="s">
        <v>1890</v>
      </c>
      <c r="BF579" s="1509" t="s">
        <v>1890</v>
      </c>
      <c r="BG579" s="1509" t="s">
        <v>1890</v>
      </c>
      <c r="BH579" s="1509" t="s">
        <v>1890</v>
      </c>
      <c r="BI579" s="1509" t="s">
        <v>1890</v>
      </c>
      <c r="BJ579" s="1509" t="s">
        <v>1890</v>
      </c>
      <c r="BK579" s="1509" t="s">
        <v>1890</v>
      </c>
      <c r="BL579" s="1509" t="s">
        <v>1890</v>
      </c>
      <c r="BM579" s="1509" t="s">
        <v>1890</v>
      </c>
      <c r="BN579" s="1509" t="s">
        <v>1890</v>
      </c>
      <c r="BO579" s="1509" t="s">
        <v>1890</v>
      </c>
      <c r="BP579" s="1509" t="s">
        <v>1890</v>
      </c>
      <c r="BQ579" s="1509" t="s">
        <v>1890</v>
      </c>
      <c r="BR579" s="1509" t="s">
        <v>1890</v>
      </c>
      <c r="BS579" s="1509" t="s">
        <v>1890</v>
      </c>
      <c r="BT579" s="1509" t="s">
        <v>1890</v>
      </c>
      <c r="BU579" s="1509" t="s">
        <v>1890</v>
      </c>
      <c r="BV579" s="1509" t="s">
        <v>1890</v>
      </c>
      <c r="BW579" s="1509" t="s">
        <v>1890</v>
      </c>
      <c r="BX579" s="1509" t="s">
        <v>1890</v>
      </c>
      <c r="BY579" s="1509" t="s">
        <v>1890</v>
      </c>
      <c r="BZ579" s="1509" t="s">
        <v>1890</v>
      </c>
      <c r="CA579" s="1509" t="s">
        <v>1890</v>
      </c>
      <c r="CB579" s="1509" t="s">
        <v>1890</v>
      </c>
      <c r="CC579" s="1509" t="s">
        <v>1890</v>
      </c>
      <c r="CD579" s="1509" t="s">
        <v>1890</v>
      </c>
      <c r="CE579" s="1509" t="s">
        <v>1890</v>
      </c>
      <c r="CF579" s="1509" t="s">
        <v>1890</v>
      </c>
      <c r="CG579" s="1509" t="s">
        <v>1890</v>
      </c>
      <c r="CH579" s="1509" t="s">
        <v>1890</v>
      </c>
      <c r="CI579" s="1509" t="s">
        <v>1890</v>
      </c>
      <c r="CJ579" s="1509" t="s">
        <v>1890</v>
      </c>
      <c r="CK579" s="1509" t="s">
        <v>1890</v>
      </c>
      <c r="CL579" s="1509" t="s">
        <v>1890</v>
      </c>
      <c r="CM579" s="1509" t="s">
        <v>1890</v>
      </c>
      <c r="CN579" s="1509" t="s">
        <v>1890</v>
      </c>
      <c r="CO579" s="1509" t="s">
        <v>1890</v>
      </c>
      <c r="CP579" s="1510" t="s">
        <v>1890</v>
      </c>
      <c r="CQ579" s="1508" t="s">
        <v>1890</v>
      </c>
      <c r="CR579" s="1508" t="s">
        <v>1890</v>
      </c>
      <c r="CS579" s="1508" t="s">
        <v>1890</v>
      </c>
      <c r="CT579" s="1508" t="s">
        <v>1890</v>
      </c>
      <c r="CU579" s="1508" t="s">
        <v>1890</v>
      </c>
      <c r="CV579" s="1508" t="s">
        <v>1890</v>
      </c>
      <c r="CW579" s="1508" t="s">
        <v>1890</v>
      </c>
      <c r="CX579" s="1508" t="s">
        <v>1890</v>
      </c>
      <c r="CY579" s="1508" t="s">
        <v>1890</v>
      </c>
      <c r="CZ579" s="1508" t="s">
        <v>1890</v>
      </c>
      <c r="DA579" s="1508" t="s">
        <v>1890</v>
      </c>
      <c r="DB579" s="1508" t="s">
        <v>1890</v>
      </c>
      <c r="DC579" s="1508" t="s">
        <v>1890</v>
      </c>
      <c r="DD579" s="1508" t="s">
        <v>1890</v>
      </c>
      <c r="DE579" s="1508" t="s">
        <v>1890</v>
      </c>
      <c r="DF579" s="1508" t="s">
        <v>1890</v>
      </c>
      <c r="DG579" s="1508" t="s">
        <v>1890</v>
      </c>
      <c r="DH579" s="1508" t="s">
        <v>1890</v>
      </c>
      <c r="DI579" s="1508" t="s">
        <v>1890</v>
      </c>
      <c r="DJ579" s="1508" t="s">
        <v>1890</v>
      </c>
      <c r="DK579" s="1508" t="s">
        <v>1890</v>
      </c>
      <c r="DL579" s="1508" t="s">
        <v>1890</v>
      </c>
      <c r="DM579" s="1508" t="s">
        <v>1890</v>
      </c>
      <c r="DN579" s="1508" t="s">
        <v>1890</v>
      </c>
      <c r="DO579" s="1508" t="s">
        <v>1890</v>
      </c>
      <c r="DP579" s="1508" t="s">
        <v>1890</v>
      </c>
      <c r="DQ579" s="1508" t="s">
        <v>1890</v>
      </c>
      <c r="DR579" s="1508" t="s">
        <v>1890</v>
      </c>
      <c r="DS579" s="1508" t="s">
        <v>1890</v>
      </c>
      <c r="DT579" s="1233" t="s">
        <v>1890</v>
      </c>
      <c r="DU579" s="1233" t="s">
        <v>1890</v>
      </c>
      <c r="DV579" s="1233" t="s">
        <v>1890</v>
      </c>
      <c r="DW579" s="1233" t="s">
        <v>1890</v>
      </c>
      <c r="DX579" s="1233" t="s">
        <v>1890</v>
      </c>
      <c r="DY579" s="1233" t="s">
        <v>1890</v>
      </c>
    </row>
    <row r="580" spans="2:129" x14ac:dyDescent="0.25">
      <c r="B580" s="1668"/>
      <c r="C580" s="1505" t="s">
        <v>2027</v>
      </c>
      <c r="D580" s="1439" t="s">
        <v>1791</v>
      </c>
      <c r="E580" s="1267" t="s">
        <v>815</v>
      </c>
      <c r="F580" s="1438" t="s">
        <v>818</v>
      </c>
      <c r="G580" s="1438" t="s">
        <v>1890</v>
      </c>
      <c r="H580" s="1439" t="s">
        <v>817</v>
      </c>
      <c r="I580" s="1476" t="s">
        <v>1890</v>
      </c>
      <c r="J580" s="1477">
        <v>0.25440969740573471</v>
      </c>
      <c r="K580" s="1477" t="s">
        <v>1890</v>
      </c>
      <c r="L580" s="1477" t="s">
        <v>1890</v>
      </c>
      <c r="M580" s="1477" t="s">
        <v>1890</v>
      </c>
      <c r="N580" s="1509" t="s">
        <v>1890</v>
      </c>
      <c r="O580" s="1509" t="s">
        <v>1890</v>
      </c>
      <c r="P580" s="1509" t="s">
        <v>1890</v>
      </c>
      <c r="Q580" s="1509" t="s">
        <v>1890</v>
      </c>
      <c r="R580" s="1509" t="s">
        <v>1890</v>
      </c>
      <c r="S580" s="1509" t="s">
        <v>1890</v>
      </c>
      <c r="T580" s="1509" t="s">
        <v>1890</v>
      </c>
      <c r="U580" s="1509" t="s">
        <v>1890</v>
      </c>
      <c r="V580" s="1509" t="s">
        <v>1890</v>
      </c>
      <c r="W580" s="1509" t="s">
        <v>1890</v>
      </c>
      <c r="X580" s="1509" t="s">
        <v>1890</v>
      </c>
      <c r="Y580" s="1509" t="s">
        <v>1890</v>
      </c>
      <c r="Z580" s="1509" t="s">
        <v>1890</v>
      </c>
      <c r="AA580" s="1509" t="s">
        <v>1890</v>
      </c>
      <c r="AB580" s="1509" t="s">
        <v>1890</v>
      </c>
      <c r="AC580" s="1509" t="s">
        <v>1890</v>
      </c>
      <c r="AD580" s="1509" t="s">
        <v>1890</v>
      </c>
      <c r="AE580" s="1509" t="s">
        <v>1890</v>
      </c>
      <c r="AF580" s="1509" t="s">
        <v>1890</v>
      </c>
      <c r="AG580" s="1509" t="s">
        <v>1890</v>
      </c>
      <c r="AH580" s="1509" t="s">
        <v>1890</v>
      </c>
      <c r="AI580" s="1509" t="s">
        <v>1890</v>
      </c>
      <c r="AJ580" s="1509" t="s">
        <v>1890</v>
      </c>
      <c r="AK580" s="1509" t="s">
        <v>1890</v>
      </c>
      <c r="AL580" s="1509" t="s">
        <v>1890</v>
      </c>
      <c r="AM580" s="1509" t="s">
        <v>1890</v>
      </c>
      <c r="AN580" s="1509" t="s">
        <v>1890</v>
      </c>
      <c r="AO580" s="1509" t="s">
        <v>1890</v>
      </c>
      <c r="AP580" s="1509" t="s">
        <v>1890</v>
      </c>
      <c r="AQ580" s="1509" t="s">
        <v>1890</v>
      </c>
      <c r="AR580" s="1509" t="s">
        <v>1890</v>
      </c>
      <c r="AS580" s="1509" t="s">
        <v>1890</v>
      </c>
      <c r="AT580" s="1509" t="s">
        <v>1890</v>
      </c>
      <c r="AU580" s="1509" t="s">
        <v>1890</v>
      </c>
      <c r="AV580" s="1509" t="s">
        <v>1890</v>
      </c>
      <c r="AW580" s="1509" t="s">
        <v>1890</v>
      </c>
      <c r="AX580" s="1509" t="s">
        <v>1890</v>
      </c>
      <c r="AY580" s="1509" t="s">
        <v>1890</v>
      </c>
      <c r="AZ580" s="1509" t="s">
        <v>1890</v>
      </c>
      <c r="BA580" s="1509" t="s">
        <v>1890</v>
      </c>
      <c r="BB580" s="1509" t="s">
        <v>1890</v>
      </c>
      <c r="BC580" s="1509" t="s">
        <v>1890</v>
      </c>
      <c r="BD580" s="1509" t="s">
        <v>1890</v>
      </c>
      <c r="BE580" s="1509" t="s">
        <v>1890</v>
      </c>
      <c r="BF580" s="1509" t="s">
        <v>1890</v>
      </c>
      <c r="BG580" s="1509" t="s">
        <v>1890</v>
      </c>
      <c r="BH580" s="1509" t="s">
        <v>1890</v>
      </c>
      <c r="BI580" s="1509" t="s">
        <v>1890</v>
      </c>
      <c r="BJ580" s="1509" t="s">
        <v>1890</v>
      </c>
      <c r="BK580" s="1509" t="s">
        <v>1890</v>
      </c>
      <c r="BL580" s="1509" t="s">
        <v>1890</v>
      </c>
      <c r="BM580" s="1509" t="s">
        <v>1890</v>
      </c>
      <c r="BN580" s="1509" t="s">
        <v>1890</v>
      </c>
      <c r="BO580" s="1509" t="s">
        <v>1890</v>
      </c>
      <c r="BP580" s="1509" t="s">
        <v>1890</v>
      </c>
      <c r="BQ580" s="1509" t="s">
        <v>1890</v>
      </c>
      <c r="BR580" s="1509" t="s">
        <v>1890</v>
      </c>
      <c r="BS580" s="1509" t="s">
        <v>1890</v>
      </c>
      <c r="BT580" s="1509" t="s">
        <v>1890</v>
      </c>
      <c r="BU580" s="1509" t="s">
        <v>1890</v>
      </c>
      <c r="BV580" s="1509" t="s">
        <v>1890</v>
      </c>
      <c r="BW580" s="1509" t="s">
        <v>1890</v>
      </c>
      <c r="BX580" s="1509" t="s">
        <v>1890</v>
      </c>
      <c r="BY580" s="1509" t="s">
        <v>1890</v>
      </c>
      <c r="BZ580" s="1509" t="s">
        <v>1890</v>
      </c>
      <c r="CA580" s="1509" t="s">
        <v>1890</v>
      </c>
      <c r="CB580" s="1509" t="s">
        <v>1890</v>
      </c>
      <c r="CC580" s="1509" t="s">
        <v>1890</v>
      </c>
      <c r="CD580" s="1509" t="s">
        <v>1890</v>
      </c>
      <c r="CE580" s="1509" t="s">
        <v>1890</v>
      </c>
      <c r="CF580" s="1509" t="s">
        <v>1890</v>
      </c>
      <c r="CG580" s="1509" t="s">
        <v>1890</v>
      </c>
      <c r="CH580" s="1509" t="s">
        <v>1890</v>
      </c>
      <c r="CI580" s="1509" t="s">
        <v>1890</v>
      </c>
      <c r="CJ580" s="1509" t="s">
        <v>1890</v>
      </c>
      <c r="CK580" s="1509" t="s">
        <v>1890</v>
      </c>
      <c r="CL580" s="1509" t="s">
        <v>1890</v>
      </c>
      <c r="CM580" s="1509" t="s">
        <v>1890</v>
      </c>
      <c r="CN580" s="1509" t="s">
        <v>1890</v>
      </c>
      <c r="CO580" s="1509" t="s">
        <v>1890</v>
      </c>
      <c r="CP580" s="1510" t="s">
        <v>1890</v>
      </c>
      <c r="CQ580" s="1508" t="s">
        <v>1890</v>
      </c>
      <c r="CR580" s="1508" t="s">
        <v>1890</v>
      </c>
      <c r="CS580" s="1508" t="s">
        <v>1890</v>
      </c>
      <c r="CT580" s="1508" t="s">
        <v>1890</v>
      </c>
      <c r="CU580" s="1508" t="s">
        <v>1890</v>
      </c>
      <c r="CV580" s="1508" t="s">
        <v>1890</v>
      </c>
      <c r="CW580" s="1508" t="s">
        <v>1890</v>
      </c>
      <c r="CX580" s="1508" t="s">
        <v>1890</v>
      </c>
      <c r="CY580" s="1508" t="s">
        <v>1890</v>
      </c>
      <c r="CZ580" s="1508" t="s">
        <v>1890</v>
      </c>
      <c r="DA580" s="1508" t="s">
        <v>1890</v>
      </c>
      <c r="DB580" s="1508" t="s">
        <v>1890</v>
      </c>
      <c r="DC580" s="1508" t="s">
        <v>1890</v>
      </c>
      <c r="DD580" s="1508" t="s">
        <v>1890</v>
      </c>
      <c r="DE580" s="1508" t="s">
        <v>1890</v>
      </c>
      <c r="DF580" s="1508" t="s">
        <v>1890</v>
      </c>
      <c r="DG580" s="1508" t="s">
        <v>1890</v>
      </c>
      <c r="DH580" s="1508" t="s">
        <v>1890</v>
      </c>
      <c r="DI580" s="1508" t="s">
        <v>1890</v>
      </c>
      <c r="DJ580" s="1508" t="s">
        <v>1890</v>
      </c>
      <c r="DK580" s="1508" t="s">
        <v>1890</v>
      </c>
      <c r="DL580" s="1508" t="s">
        <v>1890</v>
      </c>
      <c r="DM580" s="1508" t="s">
        <v>1890</v>
      </c>
      <c r="DN580" s="1508" t="s">
        <v>1890</v>
      </c>
      <c r="DO580" s="1508" t="s">
        <v>1890</v>
      </c>
      <c r="DP580" s="1508" t="s">
        <v>1890</v>
      </c>
      <c r="DQ580" s="1508" t="s">
        <v>1890</v>
      </c>
      <c r="DR580" s="1508" t="s">
        <v>1890</v>
      </c>
      <c r="DS580" s="1508" t="s">
        <v>1890</v>
      </c>
      <c r="DT580" s="1233" t="s">
        <v>1890</v>
      </c>
      <c r="DU580" s="1233" t="s">
        <v>1890</v>
      </c>
      <c r="DV580" s="1233" t="s">
        <v>1890</v>
      </c>
      <c r="DW580" s="1233" t="s">
        <v>1890</v>
      </c>
      <c r="DX580" s="1233" t="s">
        <v>1890</v>
      </c>
      <c r="DY580" s="1233" t="s">
        <v>1890</v>
      </c>
    </row>
    <row r="581" spans="2:129" ht="14.4" thickBot="1" x14ac:dyDescent="0.3">
      <c r="B581" s="1668"/>
      <c r="C581" s="1505" t="s">
        <v>2027</v>
      </c>
      <c r="D581" s="1439" t="s">
        <v>1791</v>
      </c>
      <c r="E581" s="1267" t="s">
        <v>819</v>
      </c>
      <c r="F581" s="1438" t="s">
        <v>1890</v>
      </c>
      <c r="G581" s="1438" t="s">
        <v>1890</v>
      </c>
      <c r="H581" s="1439" t="s">
        <v>84</v>
      </c>
      <c r="I581" s="1476" t="s">
        <v>1890</v>
      </c>
      <c r="J581" s="1477">
        <v>2.5151515470153121E-2</v>
      </c>
      <c r="K581" s="1477">
        <v>4.8601962261165456E-2</v>
      </c>
      <c r="L581" s="1477">
        <v>4.6958417643638124E-2</v>
      </c>
      <c r="M581" s="1477">
        <v>4.5370451829602053E-2</v>
      </c>
      <c r="N581" s="1509">
        <v>4.3836185342610683E-2</v>
      </c>
      <c r="O581" s="1509">
        <v>4.2353802263391971E-2</v>
      </c>
      <c r="P581" s="1509">
        <v>4.0921548080571954E-2</v>
      </c>
      <c r="Q581" s="1509">
        <v>3.9537727614079192E-2</v>
      </c>
      <c r="R581" s="1509">
        <v>3.8200703008772166E-2</v>
      </c>
      <c r="S581" s="1509">
        <v>3.6908891795915139E-2</v>
      </c>
      <c r="T581" s="1509">
        <v>3.5660765020207867E-2</v>
      </c>
      <c r="U581" s="1509">
        <v>3.4454845430152529E-2</v>
      </c>
      <c r="V581" s="1509">
        <v>3.3289705729615975E-2</v>
      </c>
      <c r="W581" s="1509">
        <v>3.2163966888517852E-2</v>
      </c>
      <c r="X581" s="1509">
        <v>3.1076296510645269E-2</v>
      </c>
      <c r="Y581" s="1509">
        <v>3.0025407256662098E-2</v>
      </c>
      <c r="Z581" s="1509">
        <v>2.9010055320446478E-2</v>
      </c>
      <c r="AA581" s="1509">
        <v>2.802903895695312E-2</v>
      </c>
      <c r="AB581" s="1509">
        <v>2.7081197059858085E-2</v>
      </c>
      <c r="AC581" s="1509">
        <v>2.6165407787302503E-2</v>
      </c>
      <c r="AD581" s="1509">
        <v>2.5280587234108698E-2</v>
      </c>
      <c r="AE581" s="1509">
        <v>2.4425688148897295E-2</v>
      </c>
      <c r="AF581" s="1509">
        <v>2.3599698694586762E-2</v>
      </c>
      <c r="AG581" s="1509">
        <v>2.2801641250808469E-2</v>
      </c>
      <c r="AH581" s="1509">
        <v>2.2030571256819776E-2</v>
      </c>
      <c r="AI581" s="1509">
        <v>2.1285576093545682E-2</v>
      </c>
      <c r="AJ581" s="1509">
        <v>2.0565774003425782E-2</v>
      </c>
      <c r="AK581" s="1509">
        <v>1.9870313046788195E-2</v>
      </c>
      <c r="AL581" s="1509">
        <v>1.9198370093515167E-2</v>
      </c>
      <c r="AM581" s="1509">
        <v>1.8549149848806925E-2</v>
      </c>
      <c r="AN581" s="1509">
        <v>1.8008883348356236E-2</v>
      </c>
      <c r="AO581" s="1509">
        <v>1.7484352765394402E-2</v>
      </c>
      <c r="AP581" s="1509">
        <v>1.6975099772227574E-2</v>
      </c>
      <c r="AQ581" s="1509">
        <v>1.6480679390512211E-2</v>
      </c>
      <c r="AR581" s="1509">
        <v>1.600065960243904E-2</v>
      </c>
      <c r="AS581" s="1509">
        <v>1.5534620973241786E-2</v>
      </c>
      <c r="AT581" s="1509">
        <v>1.5082156284700766E-2</v>
      </c>
      <c r="AU581" s="1509">
        <v>1.4642870179321128E-2</v>
      </c>
      <c r="AV581" s="1509">
        <v>1.4216378814874881E-2</v>
      </c>
      <c r="AW581" s="1509">
        <v>1.3802309529004742E-2</v>
      </c>
      <c r="AX581" s="1509">
        <v>1.3400300513596834E-2</v>
      </c>
      <c r="AY581" s="1509">
        <v>1.3010000498637703E-2</v>
      </c>
      <c r="AZ581" s="1509">
        <v>1.2631068445279326E-2</v>
      </c>
      <c r="BA581" s="1509">
        <v>1.2263173247844003E-2</v>
      </c>
      <c r="BB581" s="1509">
        <v>1.1905993444508742E-2</v>
      </c>
      <c r="BC581" s="1509">
        <v>1.1559216936416256E-2</v>
      </c>
      <c r="BD581" s="1509">
        <v>1.1222540714967238E-2</v>
      </c>
      <c r="BE581" s="1509">
        <v>1.0895670597055573E-2</v>
      </c>
      <c r="BF581" s="1509">
        <v>1.057832096801512E-2</v>
      </c>
      <c r="BG581" s="1509">
        <v>1.0270214532053514E-2</v>
      </c>
      <c r="BH581" s="1509">
        <v>9.9710820699548675E-3</v>
      </c>
      <c r="BI581" s="1509">
        <v>9.6806622038396774E-3</v>
      </c>
      <c r="BJ581" s="1509">
        <v>9.3987011687763876E-3</v>
      </c>
      <c r="BK581" s="1509">
        <v>9.1249525910450345E-3</v>
      </c>
      <c r="BL581" s="1509">
        <v>8.8591772728592554E-3</v>
      </c>
      <c r="BM581" s="1509">
        <v>8.6011429833585014E-3</v>
      </c>
      <c r="BN581" s="1509">
        <v>8.3506242556878659E-3</v>
      </c>
      <c r="BO581" s="1509">
        <v>8.1074021899882175E-3</v>
      </c>
      <c r="BP581" s="1509">
        <v>7.8712642621244847E-3</v>
      </c>
      <c r="BQ581" s="1509">
        <v>7.642004137984936E-3</v>
      </c>
      <c r="BR581" s="1509">
        <v>7.4194214931892584E-3</v>
      </c>
      <c r="BS581" s="1509">
        <v>7.2033218380478242E-3</v>
      </c>
      <c r="BT581" s="1509">
        <v>6.993516347619245E-3</v>
      </c>
      <c r="BU581" s="1509">
        <v>6.7898216967177136E-3</v>
      </c>
      <c r="BV581" s="1509">
        <v>6.5920598997259369E-3</v>
      </c>
      <c r="BW581" s="1509">
        <v>6.4000581550737248E-3</v>
      </c>
      <c r="BX581" s="1509">
        <v>6.2136486942463353E-3</v>
      </c>
      <c r="BY581" s="1509">
        <v>6.0326686351906168E-3</v>
      </c>
      <c r="BZ581" s="1509">
        <v>5.8569598399908903E-3</v>
      </c>
      <c r="CA581" s="1509">
        <v>5.6863687766901851E-3</v>
      </c>
      <c r="CB581" s="1509">
        <v>5.5207463851361027E-3</v>
      </c>
      <c r="CC581" s="1509">
        <v>5.3599479467340795E-3</v>
      </c>
      <c r="CD581" s="1509">
        <v>5.2038329579942519E-3</v>
      </c>
      <c r="CE581" s="1509">
        <v>5.0522650077614098E-3</v>
      </c>
      <c r="CF581" s="1509">
        <v>4.9051116580207865E-3</v>
      </c>
      <c r="CG581" s="1509">
        <v>4.7854747883129631E-3</v>
      </c>
      <c r="CH581" s="1509">
        <v>4.6687558910370368E-3</v>
      </c>
      <c r="CI581" s="1509">
        <v>4.5548837961336946E-3</v>
      </c>
      <c r="CJ581" s="1509">
        <v>4.4437890693987264E-3</v>
      </c>
      <c r="CK581" s="1509">
        <v>4.3354039701451004E-3</v>
      </c>
      <c r="CL581" s="1509" t="s">
        <v>1890</v>
      </c>
      <c r="CM581" s="1509" t="s">
        <v>1890</v>
      </c>
      <c r="CN581" s="1509" t="s">
        <v>1890</v>
      </c>
      <c r="CO581" s="1509" t="s">
        <v>1890</v>
      </c>
      <c r="CP581" s="1510" t="s">
        <v>1890</v>
      </c>
      <c r="CQ581" s="1508" t="s">
        <v>1890</v>
      </c>
      <c r="CR581" s="1508" t="s">
        <v>1890</v>
      </c>
      <c r="CS581" s="1508" t="s">
        <v>1890</v>
      </c>
      <c r="CT581" s="1508" t="s">
        <v>1890</v>
      </c>
      <c r="CU581" s="1508" t="s">
        <v>1890</v>
      </c>
      <c r="CV581" s="1508" t="s">
        <v>1890</v>
      </c>
      <c r="CW581" s="1508" t="s">
        <v>1890</v>
      </c>
      <c r="CX581" s="1508" t="s">
        <v>1890</v>
      </c>
      <c r="CY581" s="1508" t="s">
        <v>1890</v>
      </c>
      <c r="CZ581" s="1508" t="s">
        <v>1890</v>
      </c>
      <c r="DA581" s="1508" t="s">
        <v>1890</v>
      </c>
      <c r="DB581" s="1508" t="s">
        <v>1890</v>
      </c>
      <c r="DC581" s="1508" t="s">
        <v>1890</v>
      </c>
      <c r="DD581" s="1508" t="s">
        <v>1890</v>
      </c>
      <c r="DE581" s="1508" t="s">
        <v>1890</v>
      </c>
      <c r="DF581" s="1508" t="s">
        <v>1890</v>
      </c>
      <c r="DG581" s="1508" t="s">
        <v>1890</v>
      </c>
      <c r="DH581" s="1508" t="s">
        <v>1890</v>
      </c>
      <c r="DI581" s="1508" t="s">
        <v>1890</v>
      </c>
      <c r="DJ581" s="1508" t="s">
        <v>1890</v>
      </c>
      <c r="DK581" s="1508" t="s">
        <v>1890</v>
      </c>
      <c r="DL581" s="1508" t="s">
        <v>1890</v>
      </c>
      <c r="DM581" s="1508" t="s">
        <v>1890</v>
      </c>
      <c r="DN581" s="1508" t="s">
        <v>1890</v>
      </c>
      <c r="DO581" s="1508" t="s">
        <v>1890</v>
      </c>
      <c r="DP581" s="1508" t="s">
        <v>1890</v>
      </c>
      <c r="DQ581" s="1508" t="s">
        <v>1890</v>
      </c>
      <c r="DR581" s="1508" t="s">
        <v>1890</v>
      </c>
      <c r="DS581" s="1508" t="s">
        <v>1890</v>
      </c>
      <c r="DT581" s="1233" t="s">
        <v>1890</v>
      </c>
      <c r="DU581" s="1233" t="s">
        <v>1890</v>
      </c>
      <c r="DV581" s="1233" t="s">
        <v>1890</v>
      </c>
      <c r="DW581" s="1233" t="s">
        <v>1890</v>
      </c>
      <c r="DX581" s="1233" t="s">
        <v>1890</v>
      </c>
      <c r="DY581" s="1233" t="s">
        <v>1890</v>
      </c>
    </row>
    <row r="582" spans="2:129" ht="14.4" thickBot="1" x14ac:dyDescent="0.3">
      <c r="B582" s="1668"/>
      <c r="C582" s="1505" t="s">
        <v>2027</v>
      </c>
      <c r="D582" s="1439" t="s">
        <v>1791</v>
      </c>
      <c r="E582" s="1267" t="s">
        <v>820</v>
      </c>
      <c r="F582" s="1438" t="s">
        <v>1890</v>
      </c>
      <c r="G582" s="1438" t="s">
        <v>1890</v>
      </c>
      <c r="H582" s="1439" t="s">
        <v>84</v>
      </c>
      <c r="I582" s="1655">
        <f>IF(SUM(J581:CP581)&lt;&gt;0,SUM(J581:CP581),"")</f>
        <v>1.409994841482797</v>
      </c>
      <c r="J582" s="1656"/>
      <c r="K582" s="1656"/>
      <c r="L582" s="1656"/>
      <c r="M582" s="1657"/>
      <c r="N582" s="1509" t="s">
        <v>1890</v>
      </c>
      <c r="O582" s="1509" t="s">
        <v>1890</v>
      </c>
      <c r="P582" s="1509" t="s">
        <v>1890</v>
      </c>
      <c r="Q582" s="1509" t="s">
        <v>1890</v>
      </c>
      <c r="R582" s="1509" t="s">
        <v>1890</v>
      </c>
      <c r="S582" s="1509" t="s">
        <v>1890</v>
      </c>
      <c r="T582" s="1509" t="s">
        <v>1890</v>
      </c>
      <c r="U582" s="1509" t="s">
        <v>1890</v>
      </c>
      <c r="V582" s="1509" t="s">
        <v>1890</v>
      </c>
      <c r="W582" s="1509" t="s">
        <v>1890</v>
      </c>
      <c r="X582" s="1509" t="s">
        <v>1890</v>
      </c>
      <c r="Y582" s="1509" t="s">
        <v>1890</v>
      </c>
      <c r="Z582" s="1509" t="s">
        <v>1890</v>
      </c>
      <c r="AA582" s="1509" t="s">
        <v>1890</v>
      </c>
      <c r="AB582" s="1509" t="s">
        <v>1890</v>
      </c>
      <c r="AC582" s="1509" t="s">
        <v>1890</v>
      </c>
      <c r="AD582" s="1509" t="s">
        <v>1890</v>
      </c>
      <c r="AE582" s="1509" t="s">
        <v>1890</v>
      </c>
      <c r="AF582" s="1509" t="s">
        <v>1890</v>
      </c>
      <c r="AG582" s="1509" t="s">
        <v>1890</v>
      </c>
      <c r="AH582" s="1509" t="s">
        <v>1890</v>
      </c>
      <c r="AI582" s="1509" t="s">
        <v>1890</v>
      </c>
      <c r="AJ582" s="1509" t="s">
        <v>1890</v>
      </c>
      <c r="AK582" s="1509" t="s">
        <v>1890</v>
      </c>
      <c r="AL582" s="1509" t="s">
        <v>1890</v>
      </c>
      <c r="AM582" s="1509" t="s">
        <v>1890</v>
      </c>
      <c r="AN582" s="1509" t="s">
        <v>1890</v>
      </c>
      <c r="AO582" s="1509" t="s">
        <v>1890</v>
      </c>
      <c r="AP582" s="1509" t="s">
        <v>1890</v>
      </c>
      <c r="AQ582" s="1509" t="s">
        <v>1890</v>
      </c>
      <c r="AR582" s="1509" t="s">
        <v>1890</v>
      </c>
      <c r="AS582" s="1509" t="s">
        <v>1890</v>
      </c>
      <c r="AT582" s="1509" t="s">
        <v>1890</v>
      </c>
      <c r="AU582" s="1509" t="s">
        <v>1890</v>
      </c>
      <c r="AV582" s="1509" t="s">
        <v>1890</v>
      </c>
      <c r="AW582" s="1509" t="s">
        <v>1890</v>
      </c>
      <c r="AX582" s="1509" t="s">
        <v>1890</v>
      </c>
      <c r="AY582" s="1509" t="s">
        <v>1890</v>
      </c>
      <c r="AZ582" s="1509" t="s">
        <v>1890</v>
      </c>
      <c r="BA582" s="1509" t="s">
        <v>1890</v>
      </c>
      <c r="BB582" s="1509" t="s">
        <v>1890</v>
      </c>
      <c r="BC582" s="1509" t="s">
        <v>1890</v>
      </c>
      <c r="BD582" s="1509" t="s">
        <v>1890</v>
      </c>
      <c r="BE582" s="1509" t="s">
        <v>1890</v>
      </c>
      <c r="BF582" s="1509" t="s">
        <v>1890</v>
      </c>
      <c r="BG582" s="1509" t="s">
        <v>1890</v>
      </c>
      <c r="BH582" s="1509" t="s">
        <v>1890</v>
      </c>
      <c r="BI582" s="1509" t="s">
        <v>1890</v>
      </c>
      <c r="BJ582" s="1509" t="s">
        <v>1890</v>
      </c>
      <c r="BK582" s="1509" t="s">
        <v>1890</v>
      </c>
      <c r="BL582" s="1509" t="s">
        <v>1890</v>
      </c>
      <c r="BM582" s="1509" t="s">
        <v>1890</v>
      </c>
      <c r="BN582" s="1509" t="s">
        <v>1890</v>
      </c>
      <c r="BO582" s="1509" t="s">
        <v>1890</v>
      </c>
      <c r="BP582" s="1509" t="s">
        <v>1890</v>
      </c>
      <c r="BQ582" s="1509" t="s">
        <v>1890</v>
      </c>
      <c r="BR582" s="1509" t="s">
        <v>1890</v>
      </c>
      <c r="BS582" s="1509" t="s">
        <v>1890</v>
      </c>
      <c r="BT582" s="1509" t="s">
        <v>1890</v>
      </c>
      <c r="BU582" s="1509" t="s">
        <v>1890</v>
      </c>
      <c r="BV582" s="1509" t="s">
        <v>1890</v>
      </c>
      <c r="BW582" s="1509" t="s">
        <v>1890</v>
      </c>
      <c r="BX582" s="1509" t="s">
        <v>1890</v>
      </c>
      <c r="BY582" s="1509" t="s">
        <v>1890</v>
      </c>
      <c r="BZ582" s="1509" t="s">
        <v>1890</v>
      </c>
      <c r="CA582" s="1509" t="s">
        <v>1890</v>
      </c>
      <c r="CB582" s="1509" t="s">
        <v>1890</v>
      </c>
      <c r="CC582" s="1509" t="s">
        <v>1890</v>
      </c>
      <c r="CD582" s="1509" t="s">
        <v>1890</v>
      </c>
      <c r="CE582" s="1509" t="s">
        <v>1890</v>
      </c>
      <c r="CF582" s="1509" t="s">
        <v>1890</v>
      </c>
      <c r="CG582" s="1509" t="s">
        <v>1890</v>
      </c>
      <c r="CH582" s="1509" t="s">
        <v>1890</v>
      </c>
      <c r="CI582" s="1509" t="s">
        <v>1890</v>
      </c>
      <c r="CJ582" s="1509" t="s">
        <v>1890</v>
      </c>
      <c r="CK582" s="1509" t="s">
        <v>1890</v>
      </c>
      <c r="CL582" s="1509" t="s">
        <v>1890</v>
      </c>
      <c r="CM582" s="1509" t="s">
        <v>1890</v>
      </c>
      <c r="CN582" s="1509" t="s">
        <v>1890</v>
      </c>
      <c r="CO582" s="1509" t="s">
        <v>1890</v>
      </c>
      <c r="CP582" s="1510" t="s">
        <v>1890</v>
      </c>
      <c r="CQ582" s="1508" t="s">
        <v>1890</v>
      </c>
      <c r="CR582" s="1508" t="s">
        <v>1890</v>
      </c>
      <c r="CS582" s="1508" t="s">
        <v>1890</v>
      </c>
      <c r="CT582" s="1508" t="s">
        <v>1890</v>
      </c>
      <c r="CU582" s="1508" t="s">
        <v>1890</v>
      </c>
      <c r="CV582" s="1508" t="s">
        <v>1890</v>
      </c>
      <c r="CW582" s="1508" t="s">
        <v>1890</v>
      </c>
      <c r="CX582" s="1508" t="s">
        <v>1890</v>
      </c>
      <c r="CY582" s="1508" t="s">
        <v>1890</v>
      </c>
      <c r="CZ582" s="1508" t="s">
        <v>1890</v>
      </c>
      <c r="DA582" s="1508" t="s">
        <v>1890</v>
      </c>
      <c r="DB582" s="1508" t="s">
        <v>1890</v>
      </c>
      <c r="DC582" s="1508" t="s">
        <v>1890</v>
      </c>
      <c r="DD582" s="1508" t="s">
        <v>1890</v>
      </c>
      <c r="DE582" s="1508" t="s">
        <v>1890</v>
      </c>
      <c r="DF582" s="1508" t="s">
        <v>1890</v>
      </c>
      <c r="DG582" s="1508" t="s">
        <v>1890</v>
      </c>
      <c r="DH582" s="1508" t="s">
        <v>1890</v>
      </c>
      <c r="DI582" s="1508" t="s">
        <v>1890</v>
      </c>
      <c r="DJ582" s="1508" t="s">
        <v>1890</v>
      </c>
      <c r="DK582" s="1508" t="s">
        <v>1890</v>
      </c>
      <c r="DL582" s="1508" t="s">
        <v>1890</v>
      </c>
      <c r="DM582" s="1508" t="s">
        <v>1890</v>
      </c>
      <c r="DN582" s="1508" t="s">
        <v>1890</v>
      </c>
      <c r="DO582" s="1508" t="s">
        <v>1890</v>
      </c>
      <c r="DP582" s="1508" t="s">
        <v>1890</v>
      </c>
      <c r="DQ582" s="1508" t="s">
        <v>1890</v>
      </c>
      <c r="DR582" s="1508" t="s">
        <v>1890</v>
      </c>
      <c r="DS582" s="1508" t="s">
        <v>1890</v>
      </c>
      <c r="DT582" s="1233" t="s">
        <v>1890</v>
      </c>
      <c r="DU582" s="1233" t="s">
        <v>1890</v>
      </c>
      <c r="DV582" s="1233" t="s">
        <v>1890</v>
      </c>
      <c r="DW582" s="1233" t="s">
        <v>1890</v>
      </c>
      <c r="DX582" s="1233" t="s">
        <v>1890</v>
      </c>
      <c r="DY582" s="1233" t="s">
        <v>1890</v>
      </c>
    </row>
    <row r="583" spans="2:129" x14ac:dyDescent="0.25">
      <c r="B583" s="1668"/>
      <c r="C583" s="1505" t="s">
        <v>2028</v>
      </c>
      <c r="D583" s="1439" t="s">
        <v>1792</v>
      </c>
      <c r="E583" s="1267" t="s">
        <v>815</v>
      </c>
      <c r="F583" s="1438" t="s">
        <v>1890</v>
      </c>
      <c r="G583" s="1438" t="s">
        <v>1890</v>
      </c>
      <c r="H583" s="1439" t="s">
        <v>84</v>
      </c>
      <c r="I583" s="1476" t="s">
        <v>1890</v>
      </c>
      <c r="J583" s="1477">
        <v>1.3750187730870074</v>
      </c>
      <c r="K583" s="1477" t="s">
        <v>1890</v>
      </c>
      <c r="L583" s="1477" t="s">
        <v>1890</v>
      </c>
      <c r="M583" s="1477" t="s">
        <v>1890</v>
      </c>
      <c r="N583" s="1509" t="s">
        <v>1890</v>
      </c>
      <c r="O583" s="1509" t="s">
        <v>1890</v>
      </c>
      <c r="P583" s="1509" t="s">
        <v>1890</v>
      </c>
      <c r="Q583" s="1509" t="s">
        <v>1890</v>
      </c>
      <c r="R583" s="1509" t="s">
        <v>1890</v>
      </c>
      <c r="S583" s="1509" t="s">
        <v>1890</v>
      </c>
      <c r="T583" s="1509" t="s">
        <v>1890</v>
      </c>
      <c r="U583" s="1509" t="s">
        <v>1890</v>
      </c>
      <c r="V583" s="1509" t="s">
        <v>1890</v>
      </c>
      <c r="W583" s="1509" t="s">
        <v>1890</v>
      </c>
      <c r="X583" s="1509" t="s">
        <v>1890</v>
      </c>
      <c r="Y583" s="1509" t="s">
        <v>1890</v>
      </c>
      <c r="Z583" s="1509" t="s">
        <v>1890</v>
      </c>
      <c r="AA583" s="1509" t="s">
        <v>1890</v>
      </c>
      <c r="AB583" s="1509" t="s">
        <v>1890</v>
      </c>
      <c r="AC583" s="1509" t="s">
        <v>1890</v>
      </c>
      <c r="AD583" s="1509" t="s">
        <v>1890</v>
      </c>
      <c r="AE583" s="1509" t="s">
        <v>1890</v>
      </c>
      <c r="AF583" s="1509" t="s">
        <v>1890</v>
      </c>
      <c r="AG583" s="1509" t="s">
        <v>1890</v>
      </c>
      <c r="AH583" s="1509" t="s">
        <v>1890</v>
      </c>
      <c r="AI583" s="1509" t="s">
        <v>1890</v>
      </c>
      <c r="AJ583" s="1509" t="s">
        <v>1890</v>
      </c>
      <c r="AK583" s="1509" t="s">
        <v>1890</v>
      </c>
      <c r="AL583" s="1509" t="s">
        <v>1890</v>
      </c>
      <c r="AM583" s="1509" t="s">
        <v>1890</v>
      </c>
      <c r="AN583" s="1509" t="s">
        <v>1890</v>
      </c>
      <c r="AO583" s="1509" t="s">
        <v>1890</v>
      </c>
      <c r="AP583" s="1509" t="s">
        <v>1890</v>
      </c>
      <c r="AQ583" s="1509" t="s">
        <v>1890</v>
      </c>
      <c r="AR583" s="1509" t="s">
        <v>1890</v>
      </c>
      <c r="AS583" s="1509" t="s">
        <v>1890</v>
      </c>
      <c r="AT583" s="1509" t="s">
        <v>1890</v>
      </c>
      <c r="AU583" s="1509" t="s">
        <v>1890</v>
      </c>
      <c r="AV583" s="1509" t="s">
        <v>1890</v>
      </c>
      <c r="AW583" s="1509" t="s">
        <v>1890</v>
      </c>
      <c r="AX583" s="1509" t="s">
        <v>1890</v>
      </c>
      <c r="AY583" s="1509" t="s">
        <v>1890</v>
      </c>
      <c r="AZ583" s="1509" t="s">
        <v>1890</v>
      </c>
      <c r="BA583" s="1509" t="s">
        <v>1890</v>
      </c>
      <c r="BB583" s="1509" t="s">
        <v>1890</v>
      </c>
      <c r="BC583" s="1509" t="s">
        <v>1890</v>
      </c>
      <c r="BD583" s="1509" t="s">
        <v>1890</v>
      </c>
      <c r="BE583" s="1509" t="s">
        <v>1890</v>
      </c>
      <c r="BF583" s="1509" t="s">
        <v>1890</v>
      </c>
      <c r="BG583" s="1509" t="s">
        <v>1890</v>
      </c>
      <c r="BH583" s="1509" t="s">
        <v>1890</v>
      </c>
      <c r="BI583" s="1509" t="s">
        <v>1890</v>
      </c>
      <c r="BJ583" s="1509" t="s">
        <v>1890</v>
      </c>
      <c r="BK583" s="1509" t="s">
        <v>1890</v>
      </c>
      <c r="BL583" s="1509" t="s">
        <v>1890</v>
      </c>
      <c r="BM583" s="1509" t="s">
        <v>1890</v>
      </c>
      <c r="BN583" s="1509" t="s">
        <v>1890</v>
      </c>
      <c r="BO583" s="1509" t="s">
        <v>1890</v>
      </c>
      <c r="BP583" s="1509" t="s">
        <v>1890</v>
      </c>
      <c r="BQ583" s="1509" t="s">
        <v>1890</v>
      </c>
      <c r="BR583" s="1509" t="s">
        <v>1890</v>
      </c>
      <c r="BS583" s="1509" t="s">
        <v>1890</v>
      </c>
      <c r="BT583" s="1509" t="s">
        <v>1890</v>
      </c>
      <c r="BU583" s="1509" t="s">
        <v>1890</v>
      </c>
      <c r="BV583" s="1509" t="s">
        <v>1890</v>
      </c>
      <c r="BW583" s="1509" t="s">
        <v>1890</v>
      </c>
      <c r="BX583" s="1509" t="s">
        <v>1890</v>
      </c>
      <c r="BY583" s="1509" t="s">
        <v>1890</v>
      </c>
      <c r="BZ583" s="1509" t="s">
        <v>1890</v>
      </c>
      <c r="CA583" s="1509" t="s">
        <v>1890</v>
      </c>
      <c r="CB583" s="1509" t="s">
        <v>1890</v>
      </c>
      <c r="CC583" s="1509" t="s">
        <v>1890</v>
      </c>
      <c r="CD583" s="1509" t="s">
        <v>1890</v>
      </c>
      <c r="CE583" s="1509" t="s">
        <v>1890</v>
      </c>
      <c r="CF583" s="1509" t="s">
        <v>1890</v>
      </c>
      <c r="CG583" s="1509" t="s">
        <v>1890</v>
      </c>
      <c r="CH583" s="1509" t="s">
        <v>1890</v>
      </c>
      <c r="CI583" s="1509" t="s">
        <v>1890</v>
      </c>
      <c r="CJ583" s="1509" t="s">
        <v>1890</v>
      </c>
      <c r="CK583" s="1509" t="s">
        <v>1890</v>
      </c>
      <c r="CL583" s="1509" t="s">
        <v>1890</v>
      </c>
      <c r="CM583" s="1509" t="s">
        <v>1890</v>
      </c>
      <c r="CN583" s="1509" t="s">
        <v>1890</v>
      </c>
      <c r="CO583" s="1509" t="s">
        <v>1890</v>
      </c>
      <c r="CP583" s="1510" t="s">
        <v>1890</v>
      </c>
      <c r="CQ583" s="1508" t="s">
        <v>1890</v>
      </c>
      <c r="CR583" s="1508" t="s">
        <v>1890</v>
      </c>
      <c r="CS583" s="1508" t="s">
        <v>1890</v>
      </c>
      <c r="CT583" s="1508" t="s">
        <v>1890</v>
      </c>
      <c r="CU583" s="1508" t="s">
        <v>1890</v>
      </c>
      <c r="CV583" s="1508" t="s">
        <v>1890</v>
      </c>
      <c r="CW583" s="1508" t="s">
        <v>1890</v>
      </c>
      <c r="CX583" s="1508" t="s">
        <v>1890</v>
      </c>
      <c r="CY583" s="1508" t="s">
        <v>1890</v>
      </c>
      <c r="CZ583" s="1508" t="s">
        <v>1890</v>
      </c>
      <c r="DA583" s="1508" t="s">
        <v>1890</v>
      </c>
      <c r="DB583" s="1508" t="s">
        <v>1890</v>
      </c>
      <c r="DC583" s="1508" t="s">
        <v>1890</v>
      </c>
      <c r="DD583" s="1508" t="s">
        <v>1890</v>
      </c>
      <c r="DE583" s="1508" t="s">
        <v>1890</v>
      </c>
      <c r="DF583" s="1508" t="s">
        <v>1890</v>
      </c>
      <c r="DG583" s="1508" t="s">
        <v>1890</v>
      </c>
      <c r="DH583" s="1508" t="s">
        <v>1890</v>
      </c>
      <c r="DI583" s="1508" t="s">
        <v>1890</v>
      </c>
      <c r="DJ583" s="1508" t="s">
        <v>1890</v>
      </c>
      <c r="DK583" s="1508" t="s">
        <v>1890</v>
      </c>
      <c r="DL583" s="1508" t="s">
        <v>1890</v>
      </c>
      <c r="DM583" s="1508" t="s">
        <v>1890</v>
      </c>
      <c r="DN583" s="1508" t="s">
        <v>1890</v>
      </c>
      <c r="DO583" s="1508" t="s">
        <v>1890</v>
      </c>
      <c r="DP583" s="1508" t="s">
        <v>1890</v>
      </c>
      <c r="DQ583" s="1508" t="s">
        <v>1890</v>
      </c>
      <c r="DR583" s="1508" t="s">
        <v>1890</v>
      </c>
      <c r="DS583" s="1508" t="s">
        <v>1890</v>
      </c>
      <c r="DT583" s="1233" t="s">
        <v>1890</v>
      </c>
      <c r="DU583" s="1233" t="s">
        <v>1890</v>
      </c>
      <c r="DV583" s="1233" t="s">
        <v>1890</v>
      </c>
      <c r="DW583" s="1233" t="s">
        <v>1890</v>
      </c>
      <c r="DX583" s="1233" t="s">
        <v>1890</v>
      </c>
      <c r="DY583" s="1233" t="s">
        <v>1890</v>
      </c>
    </row>
    <row r="584" spans="2:129" x14ac:dyDescent="0.25">
      <c r="B584" s="1668"/>
      <c r="C584" s="1505" t="s">
        <v>2028</v>
      </c>
      <c r="D584" s="1439" t="s">
        <v>1792</v>
      </c>
      <c r="E584" s="1267" t="s">
        <v>812</v>
      </c>
      <c r="F584" s="1438" t="s">
        <v>1890</v>
      </c>
      <c r="G584" s="1438" t="s">
        <v>1890</v>
      </c>
      <c r="H584" s="1439" t="s">
        <v>84</v>
      </c>
      <c r="I584" s="1476" t="s">
        <v>1890</v>
      </c>
      <c r="J584" s="1477" t="s">
        <v>1890</v>
      </c>
      <c r="K584" s="1477" t="s">
        <v>1890</v>
      </c>
      <c r="L584" s="1477" t="s">
        <v>1890</v>
      </c>
      <c r="M584" s="1477" t="s">
        <v>1890</v>
      </c>
      <c r="N584" s="1509" t="s">
        <v>1890</v>
      </c>
      <c r="O584" s="1509" t="s">
        <v>1890</v>
      </c>
      <c r="P584" s="1509" t="s">
        <v>1890</v>
      </c>
      <c r="Q584" s="1509" t="s">
        <v>1890</v>
      </c>
      <c r="R584" s="1509" t="s">
        <v>1890</v>
      </c>
      <c r="S584" s="1509" t="s">
        <v>1890</v>
      </c>
      <c r="T584" s="1509" t="s">
        <v>1890</v>
      </c>
      <c r="U584" s="1509" t="s">
        <v>1890</v>
      </c>
      <c r="V584" s="1509" t="s">
        <v>1890</v>
      </c>
      <c r="W584" s="1509" t="s">
        <v>1890</v>
      </c>
      <c r="X584" s="1509" t="s">
        <v>1890</v>
      </c>
      <c r="Y584" s="1509" t="s">
        <v>1890</v>
      </c>
      <c r="Z584" s="1509" t="s">
        <v>1890</v>
      </c>
      <c r="AA584" s="1509" t="s">
        <v>1890</v>
      </c>
      <c r="AB584" s="1509" t="s">
        <v>1890</v>
      </c>
      <c r="AC584" s="1509" t="s">
        <v>1890</v>
      </c>
      <c r="AD584" s="1509" t="s">
        <v>1890</v>
      </c>
      <c r="AE584" s="1509" t="s">
        <v>1890</v>
      </c>
      <c r="AF584" s="1509" t="s">
        <v>1890</v>
      </c>
      <c r="AG584" s="1509" t="s">
        <v>1890</v>
      </c>
      <c r="AH584" s="1509" t="s">
        <v>1890</v>
      </c>
      <c r="AI584" s="1509" t="s">
        <v>1890</v>
      </c>
      <c r="AJ584" s="1509" t="s">
        <v>1890</v>
      </c>
      <c r="AK584" s="1509" t="s">
        <v>1890</v>
      </c>
      <c r="AL584" s="1509" t="s">
        <v>1890</v>
      </c>
      <c r="AM584" s="1509" t="s">
        <v>1890</v>
      </c>
      <c r="AN584" s="1509" t="s">
        <v>1890</v>
      </c>
      <c r="AO584" s="1509" t="s">
        <v>1890</v>
      </c>
      <c r="AP584" s="1509" t="s">
        <v>1890</v>
      </c>
      <c r="AQ584" s="1509" t="s">
        <v>1890</v>
      </c>
      <c r="AR584" s="1509" t="s">
        <v>1890</v>
      </c>
      <c r="AS584" s="1509" t="s">
        <v>1890</v>
      </c>
      <c r="AT584" s="1509" t="s">
        <v>1890</v>
      </c>
      <c r="AU584" s="1509" t="s">
        <v>1890</v>
      </c>
      <c r="AV584" s="1509" t="s">
        <v>1890</v>
      </c>
      <c r="AW584" s="1509" t="s">
        <v>1890</v>
      </c>
      <c r="AX584" s="1509" t="s">
        <v>1890</v>
      </c>
      <c r="AY584" s="1509" t="s">
        <v>1890</v>
      </c>
      <c r="AZ584" s="1509" t="s">
        <v>1890</v>
      </c>
      <c r="BA584" s="1509" t="s">
        <v>1890</v>
      </c>
      <c r="BB584" s="1509" t="s">
        <v>1890</v>
      </c>
      <c r="BC584" s="1509" t="s">
        <v>1890</v>
      </c>
      <c r="BD584" s="1509" t="s">
        <v>1890</v>
      </c>
      <c r="BE584" s="1509" t="s">
        <v>1890</v>
      </c>
      <c r="BF584" s="1509" t="s">
        <v>1890</v>
      </c>
      <c r="BG584" s="1509" t="s">
        <v>1890</v>
      </c>
      <c r="BH584" s="1509" t="s">
        <v>1890</v>
      </c>
      <c r="BI584" s="1509" t="s">
        <v>1890</v>
      </c>
      <c r="BJ584" s="1509" t="s">
        <v>1890</v>
      </c>
      <c r="BK584" s="1509" t="s">
        <v>1890</v>
      </c>
      <c r="BL584" s="1509" t="s">
        <v>1890</v>
      </c>
      <c r="BM584" s="1509" t="s">
        <v>1890</v>
      </c>
      <c r="BN584" s="1509" t="s">
        <v>1890</v>
      </c>
      <c r="BO584" s="1509" t="s">
        <v>1890</v>
      </c>
      <c r="BP584" s="1509" t="s">
        <v>1890</v>
      </c>
      <c r="BQ584" s="1509" t="s">
        <v>1890</v>
      </c>
      <c r="BR584" s="1509" t="s">
        <v>1890</v>
      </c>
      <c r="BS584" s="1509" t="s">
        <v>1890</v>
      </c>
      <c r="BT584" s="1509" t="s">
        <v>1890</v>
      </c>
      <c r="BU584" s="1509" t="s">
        <v>1890</v>
      </c>
      <c r="BV584" s="1509" t="s">
        <v>1890</v>
      </c>
      <c r="BW584" s="1509" t="s">
        <v>1890</v>
      </c>
      <c r="BX584" s="1509" t="s">
        <v>1890</v>
      </c>
      <c r="BY584" s="1509" t="s">
        <v>1890</v>
      </c>
      <c r="BZ584" s="1509" t="s">
        <v>1890</v>
      </c>
      <c r="CA584" s="1509" t="s">
        <v>1890</v>
      </c>
      <c r="CB584" s="1509" t="s">
        <v>1890</v>
      </c>
      <c r="CC584" s="1509" t="s">
        <v>1890</v>
      </c>
      <c r="CD584" s="1509" t="s">
        <v>1890</v>
      </c>
      <c r="CE584" s="1509" t="s">
        <v>1890</v>
      </c>
      <c r="CF584" s="1509" t="s">
        <v>1890</v>
      </c>
      <c r="CG584" s="1509" t="s">
        <v>1890</v>
      </c>
      <c r="CH584" s="1509" t="s">
        <v>1890</v>
      </c>
      <c r="CI584" s="1509" t="s">
        <v>1890</v>
      </c>
      <c r="CJ584" s="1509" t="s">
        <v>1890</v>
      </c>
      <c r="CK584" s="1509" t="s">
        <v>1890</v>
      </c>
      <c r="CL584" s="1509" t="s">
        <v>1890</v>
      </c>
      <c r="CM584" s="1509" t="s">
        <v>1890</v>
      </c>
      <c r="CN584" s="1509" t="s">
        <v>1890</v>
      </c>
      <c r="CO584" s="1509" t="s">
        <v>1890</v>
      </c>
      <c r="CP584" s="1510" t="s">
        <v>1890</v>
      </c>
      <c r="CQ584" s="1508" t="s">
        <v>1890</v>
      </c>
      <c r="CR584" s="1508" t="s">
        <v>1890</v>
      </c>
      <c r="CS584" s="1508" t="s">
        <v>1890</v>
      </c>
      <c r="CT584" s="1508" t="s">
        <v>1890</v>
      </c>
      <c r="CU584" s="1508" t="s">
        <v>1890</v>
      </c>
      <c r="CV584" s="1508" t="s">
        <v>1890</v>
      </c>
      <c r="CW584" s="1508" t="s">
        <v>1890</v>
      </c>
      <c r="CX584" s="1508" t="s">
        <v>1890</v>
      </c>
      <c r="CY584" s="1508" t="s">
        <v>1890</v>
      </c>
      <c r="CZ584" s="1508" t="s">
        <v>1890</v>
      </c>
      <c r="DA584" s="1508" t="s">
        <v>1890</v>
      </c>
      <c r="DB584" s="1508" t="s">
        <v>1890</v>
      </c>
      <c r="DC584" s="1508" t="s">
        <v>1890</v>
      </c>
      <c r="DD584" s="1508" t="s">
        <v>1890</v>
      </c>
      <c r="DE584" s="1508" t="s">
        <v>1890</v>
      </c>
      <c r="DF584" s="1508" t="s">
        <v>1890</v>
      </c>
      <c r="DG584" s="1508" t="s">
        <v>1890</v>
      </c>
      <c r="DH584" s="1508" t="s">
        <v>1890</v>
      </c>
      <c r="DI584" s="1508" t="s">
        <v>1890</v>
      </c>
      <c r="DJ584" s="1508" t="s">
        <v>1890</v>
      </c>
      <c r="DK584" s="1508" t="s">
        <v>1890</v>
      </c>
      <c r="DL584" s="1508" t="s">
        <v>1890</v>
      </c>
      <c r="DM584" s="1508" t="s">
        <v>1890</v>
      </c>
      <c r="DN584" s="1508" t="s">
        <v>1890</v>
      </c>
      <c r="DO584" s="1508" t="s">
        <v>1890</v>
      </c>
      <c r="DP584" s="1508" t="s">
        <v>1890</v>
      </c>
      <c r="DQ584" s="1508" t="s">
        <v>1890</v>
      </c>
      <c r="DR584" s="1508" t="s">
        <v>1890</v>
      </c>
      <c r="DS584" s="1508" t="s">
        <v>1890</v>
      </c>
      <c r="DT584" s="1233" t="s">
        <v>1890</v>
      </c>
      <c r="DU584" s="1233" t="s">
        <v>1890</v>
      </c>
      <c r="DV584" s="1233" t="s">
        <v>1890</v>
      </c>
      <c r="DW584" s="1233" t="s">
        <v>1890</v>
      </c>
      <c r="DX584" s="1233" t="s">
        <v>1890</v>
      </c>
      <c r="DY584" s="1233" t="s">
        <v>1890</v>
      </c>
    </row>
    <row r="585" spans="2:129" x14ac:dyDescent="0.25">
      <c r="B585" s="1668"/>
      <c r="C585" s="1505" t="s">
        <v>2028</v>
      </c>
      <c r="D585" s="1439" t="s">
        <v>1792</v>
      </c>
      <c r="E585" s="1267" t="s">
        <v>813</v>
      </c>
      <c r="F585" s="1438" t="s">
        <v>1890</v>
      </c>
      <c r="G585" s="1438" t="s">
        <v>1890</v>
      </c>
      <c r="H585" s="1439" t="s">
        <v>84</v>
      </c>
      <c r="I585" s="1476" t="s">
        <v>1890</v>
      </c>
      <c r="J585" s="1477">
        <v>2.603181851160848E-2</v>
      </c>
      <c r="K585" s="1477">
        <v>5.2063637023216959E-2</v>
      </c>
      <c r="L585" s="1477">
        <v>5.2063637023216959E-2</v>
      </c>
      <c r="M585" s="1477">
        <v>5.2063637023216959E-2</v>
      </c>
      <c r="N585" s="1509">
        <v>5.2063637023216959E-2</v>
      </c>
      <c r="O585" s="1509">
        <v>5.2063637023216959E-2</v>
      </c>
      <c r="P585" s="1509">
        <v>5.2063637023216959E-2</v>
      </c>
      <c r="Q585" s="1509">
        <v>5.2063637023216959E-2</v>
      </c>
      <c r="R585" s="1509">
        <v>5.2063637023216959E-2</v>
      </c>
      <c r="S585" s="1509">
        <v>5.2063637023216959E-2</v>
      </c>
      <c r="T585" s="1509">
        <v>5.2063637023216959E-2</v>
      </c>
      <c r="U585" s="1509">
        <v>5.2063637023216959E-2</v>
      </c>
      <c r="V585" s="1509">
        <v>5.2063637023216959E-2</v>
      </c>
      <c r="W585" s="1509">
        <v>5.2063637023216959E-2</v>
      </c>
      <c r="X585" s="1509">
        <v>5.2063637023216959E-2</v>
      </c>
      <c r="Y585" s="1509">
        <v>5.2063637023216959E-2</v>
      </c>
      <c r="Z585" s="1509">
        <v>5.2063637023216959E-2</v>
      </c>
      <c r="AA585" s="1509">
        <v>5.2063637023216959E-2</v>
      </c>
      <c r="AB585" s="1509">
        <v>5.2063637023216959E-2</v>
      </c>
      <c r="AC585" s="1509">
        <v>5.2063637023216959E-2</v>
      </c>
      <c r="AD585" s="1509">
        <v>5.2063637023216959E-2</v>
      </c>
      <c r="AE585" s="1509">
        <v>5.2063637023216959E-2</v>
      </c>
      <c r="AF585" s="1509">
        <v>5.2063637023216959E-2</v>
      </c>
      <c r="AG585" s="1509">
        <v>5.2063637023216959E-2</v>
      </c>
      <c r="AH585" s="1509">
        <v>5.2063637023216959E-2</v>
      </c>
      <c r="AI585" s="1509">
        <v>5.2063637023216959E-2</v>
      </c>
      <c r="AJ585" s="1509">
        <v>5.2063637023216959E-2</v>
      </c>
      <c r="AK585" s="1509">
        <v>5.2063637023216959E-2</v>
      </c>
      <c r="AL585" s="1509">
        <v>5.2063637023216959E-2</v>
      </c>
      <c r="AM585" s="1509">
        <v>5.2063637023216959E-2</v>
      </c>
      <c r="AN585" s="1509">
        <v>5.2063637023216959E-2</v>
      </c>
      <c r="AO585" s="1509">
        <v>5.2063637023216959E-2</v>
      </c>
      <c r="AP585" s="1509">
        <v>5.2063637023216959E-2</v>
      </c>
      <c r="AQ585" s="1509">
        <v>5.2063637023216959E-2</v>
      </c>
      <c r="AR585" s="1509">
        <v>5.2063637023216959E-2</v>
      </c>
      <c r="AS585" s="1509">
        <v>5.2063637023216959E-2</v>
      </c>
      <c r="AT585" s="1509">
        <v>5.2063637023216959E-2</v>
      </c>
      <c r="AU585" s="1509">
        <v>5.2063637023216959E-2</v>
      </c>
      <c r="AV585" s="1509">
        <v>5.2063637023216959E-2</v>
      </c>
      <c r="AW585" s="1509">
        <v>5.2063637023216959E-2</v>
      </c>
      <c r="AX585" s="1509">
        <v>5.2063637023216959E-2</v>
      </c>
      <c r="AY585" s="1509">
        <v>5.2063637023216959E-2</v>
      </c>
      <c r="AZ585" s="1509">
        <v>5.2063637023216959E-2</v>
      </c>
      <c r="BA585" s="1509">
        <v>5.2063637023216959E-2</v>
      </c>
      <c r="BB585" s="1509">
        <v>5.2063637023216959E-2</v>
      </c>
      <c r="BC585" s="1509">
        <v>5.2063637023216959E-2</v>
      </c>
      <c r="BD585" s="1509">
        <v>5.2063637023216959E-2</v>
      </c>
      <c r="BE585" s="1509">
        <v>5.2063637023216959E-2</v>
      </c>
      <c r="BF585" s="1509">
        <v>5.2063637023216959E-2</v>
      </c>
      <c r="BG585" s="1509">
        <v>5.2063637023216959E-2</v>
      </c>
      <c r="BH585" s="1509">
        <v>5.2063637023216959E-2</v>
      </c>
      <c r="BI585" s="1509">
        <v>5.2063637023216959E-2</v>
      </c>
      <c r="BJ585" s="1509">
        <v>5.2063637023216959E-2</v>
      </c>
      <c r="BK585" s="1509">
        <v>5.2063637023216959E-2</v>
      </c>
      <c r="BL585" s="1509">
        <v>5.2063637023216959E-2</v>
      </c>
      <c r="BM585" s="1509">
        <v>5.2063637023216959E-2</v>
      </c>
      <c r="BN585" s="1509">
        <v>5.2063637023216959E-2</v>
      </c>
      <c r="BO585" s="1509">
        <v>5.2063637023216959E-2</v>
      </c>
      <c r="BP585" s="1509">
        <v>5.2063637023216959E-2</v>
      </c>
      <c r="BQ585" s="1509">
        <v>5.2063637023216959E-2</v>
      </c>
      <c r="BR585" s="1509">
        <v>5.2063637023216959E-2</v>
      </c>
      <c r="BS585" s="1509">
        <v>5.2063637023216959E-2</v>
      </c>
      <c r="BT585" s="1509">
        <v>5.2063637023216959E-2</v>
      </c>
      <c r="BU585" s="1509">
        <v>5.2063637023216959E-2</v>
      </c>
      <c r="BV585" s="1509">
        <v>5.2063637023216959E-2</v>
      </c>
      <c r="BW585" s="1509">
        <v>5.2063637023216959E-2</v>
      </c>
      <c r="BX585" s="1509">
        <v>5.2063637023216959E-2</v>
      </c>
      <c r="BY585" s="1509">
        <v>5.2063637023216959E-2</v>
      </c>
      <c r="BZ585" s="1509">
        <v>5.2063637023216959E-2</v>
      </c>
      <c r="CA585" s="1509">
        <v>5.2063637023216959E-2</v>
      </c>
      <c r="CB585" s="1509">
        <v>5.2063637023216959E-2</v>
      </c>
      <c r="CC585" s="1509">
        <v>5.2063637023216959E-2</v>
      </c>
      <c r="CD585" s="1509">
        <v>5.2063637023216959E-2</v>
      </c>
      <c r="CE585" s="1509">
        <v>5.2063637023216959E-2</v>
      </c>
      <c r="CF585" s="1509">
        <v>5.2063637023216959E-2</v>
      </c>
      <c r="CG585" s="1509">
        <v>5.2063637023216959E-2</v>
      </c>
      <c r="CH585" s="1509">
        <v>5.2063637023216959E-2</v>
      </c>
      <c r="CI585" s="1509">
        <v>5.2063637023216959E-2</v>
      </c>
      <c r="CJ585" s="1509">
        <v>5.2063637023216959E-2</v>
      </c>
      <c r="CK585" s="1509">
        <v>5.2063637023216959E-2</v>
      </c>
      <c r="CL585" s="1509" t="s">
        <v>1890</v>
      </c>
      <c r="CM585" s="1509" t="s">
        <v>1890</v>
      </c>
      <c r="CN585" s="1509" t="s">
        <v>1890</v>
      </c>
      <c r="CO585" s="1509" t="s">
        <v>1890</v>
      </c>
      <c r="CP585" s="1510" t="s">
        <v>1890</v>
      </c>
      <c r="CQ585" s="1508" t="s">
        <v>1890</v>
      </c>
      <c r="CR585" s="1508" t="s">
        <v>1890</v>
      </c>
      <c r="CS585" s="1508" t="s">
        <v>1890</v>
      </c>
      <c r="CT585" s="1508" t="s">
        <v>1890</v>
      </c>
      <c r="CU585" s="1508" t="s">
        <v>1890</v>
      </c>
      <c r="CV585" s="1508" t="s">
        <v>1890</v>
      </c>
      <c r="CW585" s="1508" t="s">
        <v>1890</v>
      </c>
      <c r="CX585" s="1508" t="s">
        <v>1890</v>
      </c>
      <c r="CY585" s="1508" t="s">
        <v>1890</v>
      </c>
      <c r="CZ585" s="1508" t="s">
        <v>1890</v>
      </c>
      <c r="DA585" s="1508" t="s">
        <v>1890</v>
      </c>
      <c r="DB585" s="1508" t="s">
        <v>1890</v>
      </c>
      <c r="DC585" s="1508" t="s">
        <v>1890</v>
      </c>
      <c r="DD585" s="1508" t="s">
        <v>1890</v>
      </c>
      <c r="DE585" s="1508" t="s">
        <v>1890</v>
      </c>
      <c r="DF585" s="1508" t="s">
        <v>1890</v>
      </c>
      <c r="DG585" s="1508" t="s">
        <v>1890</v>
      </c>
      <c r="DH585" s="1508" t="s">
        <v>1890</v>
      </c>
      <c r="DI585" s="1508" t="s">
        <v>1890</v>
      </c>
      <c r="DJ585" s="1508" t="s">
        <v>1890</v>
      </c>
      <c r="DK585" s="1508" t="s">
        <v>1890</v>
      </c>
      <c r="DL585" s="1508" t="s">
        <v>1890</v>
      </c>
      <c r="DM585" s="1508" t="s">
        <v>1890</v>
      </c>
      <c r="DN585" s="1508" t="s">
        <v>1890</v>
      </c>
      <c r="DO585" s="1508" t="s">
        <v>1890</v>
      </c>
      <c r="DP585" s="1508" t="s">
        <v>1890</v>
      </c>
      <c r="DQ585" s="1508" t="s">
        <v>1890</v>
      </c>
      <c r="DR585" s="1508" t="s">
        <v>1890</v>
      </c>
      <c r="DS585" s="1508" t="s">
        <v>1890</v>
      </c>
      <c r="DT585" s="1233" t="s">
        <v>1890</v>
      </c>
      <c r="DU585" s="1233" t="s">
        <v>1890</v>
      </c>
      <c r="DV585" s="1233" t="s">
        <v>1890</v>
      </c>
      <c r="DW585" s="1233" t="s">
        <v>1890</v>
      </c>
      <c r="DX585" s="1233" t="s">
        <v>1890</v>
      </c>
      <c r="DY585" s="1233" t="s">
        <v>1890</v>
      </c>
    </row>
    <row r="586" spans="2:129" x14ac:dyDescent="0.25">
      <c r="B586" s="1668"/>
      <c r="C586" s="1505" t="s">
        <v>2028</v>
      </c>
      <c r="D586" s="1439" t="s">
        <v>1792</v>
      </c>
      <c r="E586" s="1267" t="s">
        <v>831</v>
      </c>
      <c r="F586" s="1438" t="s">
        <v>1890</v>
      </c>
      <c r="G586" s="1438" t="s">
        <v>1890</v>
      </c>
      <c r="H586" s="1439" t="s">
        <v>84</v>
      </c>
      <c r="I586" s="1476" t="s">
        <v>1890</v>
      </c>
      <c r="J586" s="1477">
        <v>3.5000000000000003E-2</v>
      </c>
      <c r="K586" s="1477">
        <v>3.5000000000000003E-2</v>
      </c>
      <c r="L586" s="1477">
        <v>3.5000000000000003E-2</v>
      </c>
      <c r="M586" s="1477">
        <v>3.5000000000000003E-2</v>
      </c>
      <c r="N586" s="1509">
        <v>3.5000000000000003E-2</v>
      </c>
      <c r="O586" s="1509">
        <v>3.5000000000000003E-2</v>
      </c>
      <c r="P586" s="1509">
        <v>3.5000000000000003E-2</v>
      </c>
      <c r="Q586" s="1509">
        <v>3.5000000000000003E-2</v>
      </c>
      <c r="R586" s="1509">
        <v>3.5000000000000003E-2</v>
      </c>
      <c r="S586" s="1509">
        <v>3.5000000000000003E-2</v>
      </c>
      <c r="T586" s="1509">
        <v>3.5000000000000003E-2</v>
      </c>
      <c r="U586" s="1509">
        <v>3.5000000000000003E-2</v>
      </c>
      <c r="V586" s="1509">
        <v>3.5000000000000003E-2</v>
      </c>
      <c r="W586" s="1509">
        <v>3.5000000000000003E-2</v>
      </c>
      <c r="X586" s="1509">
        <v>3.5000000000000003E-2</v>
      </c>
      <c r="Y586" s="1509">
        <v>3.5000000000000003E-2</v>
      </c>
      <c r="Z586" s="1509">
        <v>3.5000000000000003E-2</v>
      </c>
      <c r="AA586" s="1509">
        <v>3.5000000000000003E-2</v>
      </c>
      <c r="AB586" s="1509">
        <v>3.5000000000000003E-2</v>
      </c>
      <c r="AC586" s="1509">
        <v>3.5000000000000003E-2</v>
      </c>
      <c r="AD586" s="1509">
        <v>3.5000000000000003E-2</v>
      </c>
      <c r="AE586" s="1509">
        <v>3.5000000000000003E-2</v>
      </c>
      <c r="AF586" s="1509">
        <v>3.5000000000000003E-2</v>
      </c>
      <c r="AG586" s="1509">
        <v>3.5000000000000003E-2</v>
      </c>
      <c r="AH586" s="1509">
        <v>3.5000000000000003E-2</v>
      </c>
      <c r="AI586" s="1509">
        <v>3.5000000000000003E-2</v>
      </c>
      <c r="AJ586" s="1509">
        <v>3.5000000000000003E-2</v>
      </c>
      <c r="AK586" s="1509">
        <v>3.5000000000000003E-2</v>
      </c>
      <c r="AL586" s="1509">
        <v>3.5000000000000003E-2</v>
      </c>
      <c r="AM586" s="1509">
        <v>3.5000000000000003E-2</v>
      </c>
      <c r="AN586" s="1509">
        <v>0.03</v>
      </c>
      <c r="AO586" s="1509">
        <v>0.03</v>
      </c>
      <c r="AP586" s="1509">
        <v>0.03</v>
      </c>
      <c r="AQ586" s="1509">
        <v>0.03</v>
      </c>
      <c r="AR586" s="1509">
        <v>0.03</v>
      </c>
      <c r="AS586" s="1509">
        <v>0.03</v>
      </c>
      <c r="AT586" s="1509">
        <v>0.03</v>
      </c>
      <c r="AU586" s="1509">
        <v>0.03</v>
      </c>
      <c r="AV586" s="1509">
        <v>0.03</v>
      </c>
      <c r="AW586" s="1509">
        <v>0.03</v>
      </c>
      <c r="AX586" s="1509">
        <v>0.03</v>
      </c>
      <c r="AY586" s="1509">
        <v>0.03</v>
      </c>
      <c r="AZ586" s="1509">
        <v>0.03</v>
      </c>
      <c r="BA586" s="1509">
        <v>0.03</v>
      </c>
      <c r="BB586" s="1509">
        <v>0.03</v>
      </c>
      <c r="BC586" s="1509">
        <v>0.03</v>
      </c>
      <c r="BD586" s="1509">
        <v>0.03</v>
      </c>
      <c r="BE586" s="1509">
        <v>0.03</v>
      </c>
      <c r="BF586" s="1509">
        <v>0.03</v>
      </c>
      <c r="BG586" s="1509">
        <v>0.03</v>
      </c>
      <c r="BH586" s="1509">
        <v>0.03</v>
      </c>
      <c r="BI586" s="1509">
        <v>0.03</v>
      </c>
      <c r="BJ586" s="1509">
        <v>0.03</v>
      </c>
      <c r="BK586" s="1509">
        <v>0.03</v>
      </c>
      <c r="BL586" s="1509">
        <v>0.03</v>
      </c>
      <c r="BM586" s="1509">
        <v>0.03</v>
      </c>
      <c r="BN586" s="1509">
        <v>0.03</v>
      </c>
      <c r="BO586" s="1509">
        <v>0.03</v>
      </c>
      <c r="BP586" s="1509">
        <v>0.03</v>
      </c>
      <c r="BQ586" s="1509">
        <v>0.03</v>
      </c>
      <c r="BR586" s="1509">
        <v>0.03</v>
      </c>
      <c r="BS586" s="1509">
        <v>0.03</v>
      </c>
      <c r="BT586" s="1509">
        <v>0.03</v>
      </c>
      <c r="BU586" s="1509">
        <v>0.03</v>
      </c>
      <c r="BV586" s="1509">
        <v>0.03</v>
      </c>
      <c r="BW586" s="1509">
        <v>0.03</v>
      </c>
      <c r="BX586" s="1509">
        <v>0.03</v>
      </c>
      <c r="BY586" s="1509">
        <v>0.03</v>
      </c>
      <c r="BZ586" s="1509">
        <v>0.03</v>
      </c>
      <c r="CA586" s="1509">
        <v>0.03</v>
      </c>
      <c r="CB586" s="1509">
        <v>0.03</v>
      </c>
      <c r="CC586" s="1509">
        <v>0.03</v>
      </c>
      <c r="CD586" s="1509">
        <v>0.03</v>
      </c>
      <c r="CE586" s="1509">
        <v>0.03</v>
      </c>
      <c r="CF586" s="1509">
        <v>0.03</v>
      </c>
      <c r="CG586" s="1509">
        <v>2.5000000000000001E-2</v>
      </c>
      <c r="CH586" s="1509">
        <v>2.5000000000000001E-2</v>
      </c>
      <c r="CI586" s="1509">
        <v>2.5000000000000001E-2</v>
      </c>
      <c r="CJ586" s="1509">
        <v>2.5000000000000001E-2</v>
      </c>
      <c r="CK586" s="1509">
        <v>2.5000000000000001E-2</v>
      </c>
      <c r="CL586" s="1509" t="s">
        <v>1890</v>
      </c>
      <c r="CM586" s="1509" t="s">
        <v>1890</v>
      </c>
      <c r="CN586" s="1509" t="s">
        <v>1890</v>
      </c>
      <c r="CO586" s="1509" t="s">
        <v>1890</v>
      </c>
      <c r="CP586" s="1510" t="s">
        <v>1890</v>
      </c>
      <c r="CQ586" s="1508" t="s">
        <v>1890</v>
      </c>
      <c r="CR586" s="1508" t="s">
        <v>1890</v>
      </c>
      <c r="CS586" s="1508" t="s">
        <v>1890</v>
      </c>
      <c r="CT586" s="1508" t="s">
        <v>1890</v>
      </c>
      <c r="CU586" s="1508" t="s">
        <v>1890</v>
      </c>
      <c r="CV586" s="1508" t="s">
        <v>1890</v>
      </c>
      <c r="CW586" s="1508" t="s">
        <v>1890</v>
      </c>
      <c r="CX586" s="1508" t="s">
        <v>1890</v>
      </c>
      <c r="CY586" s="1508" t="s">
        <v>1890</v>
      </c>
      <c r="CZ586" s="1508" t="s">
        <v>1890</v>
      </c>
      <c r="DA586" s="1508" t="s">
        <v>1890</v>
      </c>
      <c r="DB586" s="1508" t="s">
        <v>1890</v>
      </c>
      <c r="DC586" s="1508" t="s">
        <v>1890</v>
      </c>
      <c r="DD586" s="1508" t="s">
        <v>1890</v>
      </c>
      <c r="DE586" s="1508" t="s">
        <v>1890</v>
      </c>
      <c r="DF586" s="1508" t="s">
        <v>1890</v>
      </c>
      <c r="DG586" s="1508" t="s">
        <v>1890</v>
      </c>
      <c r="DH586" s="1508" t="s">
        <v>1890</v>
      </c>
      <c r="DI586" s="1508" t="s">
        <v>1890</v>
      </c>
      <c r="DJ586" s="1508" t="s">
        <v>1890</v>
      </c>
      <c r="DK586" s="1508" t="s">
        <v>1890</v>
      </c>
      <c r="DL586" s="1508" t="s">
        <v>1890</v>
      </c>
      <c r="DM586" s="1508" t="s">
        <v>1890</v>
      </c>
      <c r="DN586" s="1508" t="s">
        <v>1890</v>
      </c>
      <c r="DO586" s="1508" t="s">
        <v>1890</v>
      </c>
      <c r="DP586" s="1508" t="s">
        <v>1890</v>
      </c>
      <c r="DQ586" s="1508" t="s">
        <v>1890</v>
      </c>
      <c r="DR586" s="1508" t="s">
        <v>1890</v>
      </c>
      <c r="DS586" s="1508" t="s">
        <v>1890</v>
      </c>
      <c r="DT586" s="1233" t="s">
        <v>1890</v>
      </c>
      <c r="DU586" s="1233" t="s">
        <v>1890</v>
      </c>
      <c r="DV586" s="1233" t="s">
        <v>1890</v>
      </c>
      <c r="DW586" s="1233" t="s">
        <v>1890</v>
      </c>
      <c r="DX586" s="1233" t="s">
        <v>1890</v>
      </c>
      <c r="DY586" s="1233" t="s">
        <v>1890</v>
      </c>
    </row>
    <row r="587" spans="2:129" x14ac:dyDescent="0.25">
      <c r="B587" s="1668"/>
      <c r="C587" s="1505" t="s">
        <v>2028</v>
      </c>
      <c r="D587" s="1439" t="s">
        <v>1792</v>
      </c>
      <c r="E587" s="1267" t="s">
        <v>814</v>
      </c>
      <c r="F587" s="1438" t="s">
        <v>1890</v>
      </c>
      <c r="G587" s="1438" t="s">
        <v>1890</v>
      </c>
      <c r="H587" s="1439" t="s">
        <v>84</v>
      </c>
      <c r="I587" s="1476" t="s">
        <v>1890</v>
      </c>
      <c r="J587" s="1477">
        <v>0.96618357487922713</v>
      </c>
      <c r="K587" s="1477">
        <v>0.93351070036640305</v>
      </c>
      <c r="L587" s="1477">
        <v>0.90194270566802237</v>
      </c>
      <c r="M587" s="1477">
        <v>0.87144222769857238</v>
      </c>
      <c r="N587" s="1509">
        <v>0.84197316685852408</v>
      </c>
      <c r="O587" s="1509">
        <v>0.81350064430775282</v>
      </c>
      <c r="P587" s="1509">
        <v>0.78599096068381924</v>
      </c>
      <c r="Q587" s="1509">
        <v>0.75941155621625056</v>
      </c>
      <c r="R587" s="1509">
        <v>0.73373097218961414</v>
      </c>
      <c r="S587" s="1509">
        <v>0.70891881370977217</v>
      </c>
      <c r="T587" s="1509">
        <v>0.68494571372924851</v>
      </c>
      <c r="U587" s="1509">
        <v>0.66178329828912907</v>
      </c>
      <c r="V587" s="1509">
        <v>0.63940415293635666</v>
      </c>
      <c r="W587" s="1509">
        <v>0.61778179027667313</v>
      </c>
      <c r="X587" s="1509">
        <v>0.59689061862480497</v>
      </c>
      <c r="Y587" s="1509">
        <v>0.57670591171478747</v>
      </c>
      <c r="Z587" s="1509">
        <v>0.55720377943457733</v>
      </c>
      <c r="AA587" s="1509">
        <v>0.53836113955031628</v>
      </c>
      <c r="AB587" s="1509">
        <v>0.520155690386779</v>
      </c>
      <c r="AC587" s="1509">
        <v>0.50256588443167061</v>
      </c>
      <c r="AD587" s="1509">
        <v>0.48557090283253201</v>
      </c>
      <c r="AE587" s="1509">
        <v>0.46915063075606961</v>
      </c>
      <c r="AF587" s="1509">
        <v>0.45328563358074364</v>
      </c>
      <c r="AG587" s="1509">
        <v>0.43795713389443836</v>
      </c>
      <c r="AH587" s="1509">
        <v>0.42314698926998878</v>
      </c>
      <c r="AI587" s="1509">
        <v>0.40883767079225974</v>
      </c>
      <c r="AJ587" s="1509">
        <v>0.39501224231136212</v>
      </c>
      <c r="AK587" s="1509">
        <v>0.38165434039745133</v>
      </c>
      <c r="AL587" s="1509">
        <v>0.36874815497338298</v>
      </c>
      <c r="AM587" s="1509">
        <v>0.35627841060230242</v>
      </c>
      <c r="AN587" s="1509">
        <v>0.3459013695167984</v>
      </c>
      <c r="AO587" s="1509">
        <v>0.33582657234640623</v>
      </c>
      <c r="AP587" s="1509">
        <v>0.32604521587029728</v>
      </c>
      <c r="AQ587" s="1509">
        <v>0.31654875327213333</v>
      </c>
      <c r="AR587" s="1509">
        <v>0.30732888667197411</v>
      </c>
      <c r="AS587" s="1509">
        <v>0.29837755987570302</v>
      </c>
      <c r="AT587" s="1509">
        <v>0.28968695133563405</v>
      </c>
      <c r="AU587" s="1509">
        <v>0.28124946731614947</v>
      </c>
      <c r="AV587" s="1509">
        <v>0.27305773525839755</v>
      </c>
      <c r="AW587" s="1509">
        <v>0.26510459733825009</v>
      </c>
      <c r="AX587" s="1509">
        <v>0.25738310421189325</v>
      </c>
      <c r="AY587" s="1509">
        <v>0.24988650894358566</v>
      </c>
      <c r="AZ587" s="1509">
        <v>0.24260826111027742</v>
      </c>
      <c r="BA587" s="1509">
        <v>0.23554200107793916</v>
      </c>
      <c r="BB587" s="1509">
        <v>0.22868155444460117</v>
      </c>
      <c r="BC587" s="1509">
        <v>0.22202092664524387</v>
      </c>
      <c r="BD587" s="1509">
        <v>0.215554297713829</v>
      </c>
      <c r="BE587" s="1509">
        <v>0.20927601719789227</v>
      </c>
      <c r="BF587" s="1509">
        <v>0.20318059922125464</v>
      </c>
      <c r="BG587" s="1509">
        <v>0.19726271769053846</v>
      </c>
      <c r="BH587" s="1509">
        <v>0.19151720164129948</v>
      </c>
      <c r="BI587" s="1509">
        <v>0.18593903071970824</v>
      </c>
      <c r="BJ587" s="1509">
        <v>0.18052333079583327</v>
      </c>
      <c r="BK587" s="1509">
        <v>0.17526536970469248</v>
      </c>
      <c r="BL587" s="1509">
        <v>0.17016055311135189</v>
      </c>
      <c r="BM587" s="1509">
        <v>0.16520442049645817</v>
      </c>
      <c r="BN587" s="1509">
        <v>0.16039264125869726</v>
      </c>
      <c r="BO587" s="1509">
        <v>0.15572101093077401</v>
      </c>
      <c r="BP587" s="1509">
        <v>0.15118544750560586</v>
      </c>
      <c r="BQ587" s="1509">
        <v>0.14678198786952024</v>
      </c>
      <c r="BR587" s="1509">
        <v>0.14250678433934003</v>
      </c>
      <c r="BS587" s="1509">
        <v>0.13835610130033013</v>
      </c>
      <c r="BT587" s="1509">
        <v>0.13432631194206807</v>
      </c>
      <c r="BU587" s="1509">
        <v>0.13041389508938647</v>
      </c>
      <c r="BV587" s="1509">
        <v>0.12661543212561796</v>
      </c>
      <c r="BW587" s="1509">
        <v>0.12292760400545433</v>
      </c>
      <c r="BX587" s="1509">
        <v>0.11934718835481004</v>
      </c>
      <c r="BY587" s="1509">
        <v>0.11587105665515537</v>
      </c>
      <c r="BZ587" s="1509">
        <v>0.11249617150985959</v>
      </c>
      <c r="CA587" s="1509">
        <v>0.10921958399015494</v>
      </c>
      <c r="CB587" s="1509">
        <v>0.10603843105840287</v>
      </c>
      <c r="CC587" s="1509">
        <v>0.10294993306641054</v>
      </c>
      <c r="CD587" s="1509">
        <v>9.9951391326612168E-2</v>
      </c>
      <c r="CE587" s="1509">
        <v>9.7040185753992411E-2</v>
      </c>
      <c r="CF587" s="1509">
        <v>9.4213772576691654E-2</v>
      </c>
      <c r="CG587" s="1509">
        <v>9.1915875684577236E-2</v>
      </c>
      <c r="CH587" s="1509">
        <v>8.9674025058124135E-2</v>
      </c>
      <c r="CI587" s="1509">
        <v>8.7486853715243049E-2</v>
      </c>
      <c r="CJ587" s="1509">
        <v>8.5353028014871282E-2</v>
      </c>
      <c r="CK587" s="1509">
        <v>8.3271246843776875E-2</v>
      </c>
      <c r="CL587" s="1509" t="s">
        <v>1890</v>
      </c>
      <c r="CM587" s="1509" t="s">
        <v>1890</v>
      </c>
      <c r="CN587" s="1509" t="s">
        <v>1890</v>
      </c>
      <c r="CO587" s="1509" t="s">
        <v>1890</v>
      </c>
      <c r="CP587" s="1510" t="s">
        <v>1890</v>
      </c>
      <c r="CQ587" s="1508" t="s">
        <v>1890</v>
      </c>
      <c r="CR587" s="1508" t="s">
        <v>1890</v>
      </c>
      <c r="CS587" s="1508" t="s">
        <v>1890</v>
      </c>
      <c r="CT587" s="1508" t="s">
        <v>1890</v>
      </c>
      <c r="CU587" s="1508" t="s">
        <v>1890</v>
      </c>
      <c r="CV587" s="1508" t="s">
        <v>1890</v>
      </c>
      <c r="CW587" s="1508" t="s">
        <v>1890</v>
      </c>
      <c r="CX587" s="1508" t="s">
        <v>1890</v>
      </c>
      <c r="CY587" s="1508" t="s">
        <v>1890</v>
      </c>
      <c r="CZ587" s="1508" t="s">
        <v>1890</v>
      </c>
      <c r="DA587" s="1508" t="s">
        <v>1890</v>
      </c>
      <c r="DB587" s="1508" t="s">
        <v>1890</v>
      </c>
      <c r="DC587" s="1508" t="s">
        <v>1890</v>
      </c>
      <c r="DD587" s="1508" t="s">
        <v>1890</v>
      </c>
      <c r="DE587" s="1508" t="s">
        <v>1890</v>
      </c>
      <c r="DF587" s="1508" t="s">
        <v>1890</v>
      </c>
      <c r="DG587" s="1508" t="s">
        <v>1890</v>
      </c>
      <c r="DH587" s="1508" t="s">
        <v>1890</v>
      </c>
      <c r="DI587" s="1508" t="s">
        <v>1890</v>
      </c>
      <c r="DJ587" s="1508" t="s">
        <v>1890</v>
      </c>
      <c r="DK587" s="1508" t="s">
        <v>1890</v>
      </c>
      <c r="DL587" s="1508" t="s">
        <v>1890</v>
      </c>
      <c r="DM587" s="1508" t="s">
        <v>1890</v>
      </c>
      <c r="DN587" s="1508" t="s">
        <v>1890</v>
      </c>
      <c r="DO587" s="1508" t="s">
        <v>1890</v>
      </c>
      <c r="DP587" s="1508" t="s">
        <v>1890</v>
      </c>
      <c r="DQ587" s="1508" t="s">
        <v>1890</v>
      </c>
      <c r="DR587" s="1508" t="s">
        <v>1890</v>
      </c>
      <c r="DS587" s="1508" t="s">
        <v>1890</v>
      </c>
      <c r="DT587" s="1233" t="s">
        <v>1890</v>
      </c>
      <c r="DU587" s="1233" t="s">
        <v>1890</v>
      </c>
      <c r="DV587" s="1233" t="s">
        <v>1890</v>
      </c>
      <c r="DW587" s="1233" t="s">
        <v>1890</v>
      </c>
      <c r="DX587" s="1233" t="s">
        <v>1890</v>
      </c>
      <c r="DY587" s="1233" t="s">
        <v>1890</v>
      </c>
    </row>
    <row r="588" spans="2:129" x14ac:dyDescent="0.25">
      <c r="B588" s="1668"/>
      <c r="C588" s="1505" t="s">
        <v>2028</v>
      </c>
      <c r="D588" s="1439" t="s">
        <v>1792</v>
      </c>
      <c r="E588" s="1267" t="s">
        <v>815</v>
      </c>
      <c r="F588" s="1438" t="s">
        <v>816</v>
      </c>
      <c r="G588" s="1438" t="s">
        <v>1890</v>
      </c>
      <c r="H588" s="1439" t="s">
        <v>817</v>
      </c>
      <c r="I588" s="1476" t="s">
        <v>1890</v>
      </c>
      <c r="J588" s="1477">
        <v>4.4643459514234075E-2</v>
      </c>
      <c r="K588" s="1477" t="s">
        <v>1890</v>
      </c>
      <c r="L588" s="1477" t="s">
        <v>1890</v>
      </c>
      <c r="M588" s="1477" t="s">
        <v>1890</v>
      </c>
      <c r="N588" s="1509" t="s">
        <v>1890</v>
      </c>
      <c r="O588" s="1509" t="s">
        <v>1890</v>
      </c>
      <c r="P588" s="1509" t="s">
        <v>1890</v>
      </c>
      <c r="Q588" s="1509" t="s">
        <v>1890</v>
      </c>
      <c r="R588" s="1509" t="s">
        <v>1890</v>
      </c>
      <c r="S588" s="1509" t="s">
        <v>1890</v>
      </c>
      <c r="T588" s="1509" t="s">
        <v>1890</v>
      </c>
      <c r="U588" s="1509" t="s">
        <v>1890</v>
      </c>
      <c r="V588" s="1509" t="s">
        <v>1890</v>
      </c>
      <c r="W588" s="1509" t="s">
        <v>1890</v>
      </c>
      <c r="X588" s="1509" t="s">
        <v>1890</v>
      </c>
      <c r="Y588" s="1509" t="s">
        <v>1890</v>
      </c>
      <c r="Z588" s="1509" t="s">
        <v>1890</v>
      </c>
      <c r="AA588" s="1509" t="s">
        <v>1890</v>
      </c>
      <c r="AB588" s="1509" t="s">
        <v>1890</v>
      </c>
      <c r="AC588" s="1509" t="s">
        <v>1890</v>
      </c>
      <c r="AD588" s="1509" t="s">
        <v>1890</v>
      </c>
      <c r="AE588" s="1509" t="s">
        <v>1890</v>
      </c>
      <c r="AF588" s="1509" t="s">
        <v>1890</v>
      </c>
      <c r="AG588" s="1509" t="s">
        <v>1890</v>
      </c>
      <c r="AH588" s="1509" t="s">
        <v>1890</v>
      </c>
      <c r="AI588" s="1509" t="s">
        <v>1890</v>
      </c>
      <c r="AJ588" s="1509" t="s">
        <v>1890</v>
      </c>
      <c r="AK588" s="1509" t="s">
        <v>1890</v>
      </c>
      <c r="AL588" s="1509" t="s">
        <v>1890</v>
      </c>
      <c r="AM588" s="1509" t="s">
        <v>1890</v>
      </c>
      <c r="AN588" s="1509" t="s">
        <v>1890</v>
      </c>
      <c r="AO588" s="1509" t="s">
        <v>1890</v>
      </c>
      <c r="AP588" s="1509" t="s">
        <v>1890</v>
      </c>
      <c r="AQ588" s="1509" t="s">
        <v>1890</v>
      </c>
      <c r="AR588" s="1509" t="s">
        <v>1890</v>
      </c>
      <c r="AS588" s="1509" t="s">
        <v>1890</v>
      </c>
      <c r="AT588" s="1509" t="s">
        <v>1890</v>
      </c>
      <c r="AU588" s="1509" t="s">
        <v>1890</v>
      </c>
      <c r="AV588" s="1509" t="s">
        <v>1890</v>
      </c>
      <c r="AW588" s="1509" t="s">
        <v>1890</v>
      </c>
      <c r="AX588" s="1509" t="s">
        <v>1890</v>
      </c>
      <c r="AY588" s="1509" t="s">
        <v>1890</v>
      </c>
      <c r="AZ588" s="1509" t="s">
        <v>1890</v>
      </c>
      <c r="BA588" s="1509" t="s">
        <v>1890</v>
      </c>
      <c r="BB588" s="1509" t="s">
        <v>1890</v>
      </c>
      <c r="BC588" s="1509" t="s">
        <v>1890</v>
      </c>
      <c r="BD588" s="1509" t="s">
        <v>1890</v>
      </c>
      <c r="BE588" s="1509" t="s">
        <v>1890</v>
      </c>
      <c r="BF588" s="1509" t="s">
        <v>1890</v>
      </c>
      <c r="BG588" s="1509" t="s">
        <v>1890</v>
      </c>
      <c r="BH588" s="1509" t="s">
        <v>1890</v>
      </c>
      <c r="BI588" s="1509" t="s">
        <v>1890</v>
      </c>
      <c r="BJ588" s="1509" t="s">
        <v>1890</v>
      </c>
      <c r="BK588" s="1509" t="s">
        <v>1890</v>
      </c>
      <c r="BL588" s="1509" t="s">
        <v>1890</v>
      </c>
      <c r="BM588" s="1509" t="s">
        <v>1890</v>
      </c>
      <c r="BN588" s="1509" t="s">
        <v>1890</v>
      </c>
      <c r="BO588" s="1509" t="s">
        <v>1890</v>
      </c>
      <c r="BP588" s="1509" t="s">
        <v>1890</v>
      </c>
      <c r="BQ588" s="1509" t="s">
        <v>1890</v>
      </c>
      <c r="BR588" s="1509" t="s">
        <v>1890</v>
      </c>
      <c r="BS588" s="1509" t="s">
        <v>1890</v>
      </c>
      <c r="BT588" s="1509" t="s">
        <v>1890</v>
      </c>
      <c r="BU588" s="1509" t="s">
        <v>1890</v>
      </c>
      <c r="BV588" s="1509" t="s">
        <v>1890</v>
      </c>
      <c r="BW588" s="1509" t="s">
        <v>1890</v>
      </c>
      <c r="BX588" s="1509" t="s">
        <v>1890</v>
      </c>
      <c r="BY588" s="1509" t="s">
        <v>1890</v>
      </c>
      <c r="BZ588" s="1509" t="s">
        <v>1890</v>
      </c>
      <c r="CA588" s="1509" t="s">
        <v>1890</v>
      </c>
      <c r="CB588" s="1509" t="s">
        <v>1890</v>
      </c>
      <c r="CC588" s="1509" t="s">
        <v>1890</v>
      </c>
      <c r="CD588" s="1509" t="s">
        <v>1890</v>
      </c>
      <c r="CE588" s="1509" t="s">
        <v>1890</v>
      </c>
      <c r="CF588" s="1509" t="s">
        <v>1890</v>
      </c>
      <c r="CG588" s="1509" t="s">
        <v>1890</v>
      </c>
      <c r="CH588" s="1509" t="s">
        <v>1890</v>
      </c>
      <c r="CI588" s="1509" t="s">
        <v>1890</v>
      </c>
      <c r="CJ588" s="1509" t="s">
        <v>1890</v>
      </c>
      <c r="CK588" s="1509" t="s">
        <v>1890</v>
      </c>
      <c r="CL588" s="1509" t="s">
        <v>1890</v>
      </c>
      <c r="CM588" s="1509" t="s">
        <v>1890</v>
      </c>
      <c r="CN588" s="1509" t="s">
        <v>1890</v>
      </c>
      <c r="CO588" s="1509" t="s">
        <v>1890</v>
      </c>
      <c r="CP588" s="1510" t="s">
        <v>1890</v>
      </c>
      <c r="CQ588" s="1508" t="s">
        <v>1890</v>
      </c>
      <c r="CR588" s="1508" t="s">
        <v>1890</v>
      </c>
      <c r="CS588" s="1508" t="s">
        <v>1890</v>
      </c>
      <c r="CT588" s="1508" t="s">
        <v>1890</v>
      </c>
      <c r="CU588" s="1508" t="s">
        <v>1890</v>
      </c>
      <c r="CV588" s="1508" t="s">
        <v>1890</v>
      </c>
      <c r="CW588" s="1508" t="s">
        <v>1890</v>
      </c>
      <c r="CX588" s="1508" t="s">
        <v>1890</v>
      </c>
      <c r="CY588" s="1508" t="s">
        <v>1890</v>
      </c>
      <c r="CZ588" s="1508" t="s">
        <v>1890</v>
      </c>
      <c r="DA588" s="1508" t="s">
        <v>1890</v>
      </c>
      <c r="DB588" s="1508" t="s">
        <v>1890</v>
      </c>
      <c r="DC588" s="1508" t="s">
        <v>1890</v>
      </c>
      <c r="DD588" s="1508" t="s">
        <v>1890</v>
      </c>
      <c r="DE588" s="1508" t="s">
        <v>1890</v>
      </c>
      <c r="DF588" s="1508" t="s">
        <v>1890</v>
      </c>
      <c r="DG588" s="1508" t="s">
        <v>1890</v>
      </c>
      <c r="DH588" s="1508" t="s">
        <v>1890</v>
      </c>
      <c r="DI588" s="1508" t="s">
        <v>1890</v>
      </c>
      <c r="DJ588" s="1508" t="s">
        <v>1890</v>
      </c>
      <c r="DK588" s="1508" t="s">
        <v>1890</v>
      </c>
      <c r="DL588" s="1508" t="s">
        <v>1890</v>
      </c>
      <c r="DM588" s="1508" t="s">
        <v>1890</v>
      </c>
      <c r="DN588" s="1508" t="s">
        <v>1890</v>
      </c>
      <c r="DO588" s="1508" t="s">
        <v>1890</v>
      </c>
      <c r="DP588" s="1508" t="s">
        <v>1890</v>
      </c>
      <c r="DQ588" s="1508" t="s">
        <v>1890</v>
      </c>
      <c r="DR588" s="1508" t="s">
        <v>1890</v>
      </c>
      <c r="DS588" s="1508" t="s">
        <v>1890</v>
      </c>
      <c r="DT588" s="1233" t="s">
        <v>1890</v>
      </c>
      <c r="DU588" s="1233" t="s">
        <v>1890</v>
      </c>
      <c r="DV588" s="1233" t="s">
        <v>1890</v>
      </c>
      <c r="DW588" s="1233" t="s">
        <v>1890</v>
      </c>
      <c r="DX588" s="1233" t="s">
        <v>1890</v>
      </c>
      <c r="DY588" s="1233" t="s">
        <v>1890</v>
      </c>
    </row>
    <row r="589" spans="2:129" x14ac:dyDescent="0.25">
      <c r="B589" s="1668"/>
      <c r="C589" s="1505" t="s">
        <v>2028</v>
      </c>
      <c r="D589" s="1439" t="s">
        <v>1792</v>
      </c>
      <c r="E589" s="1267" t="s">
        <v>815</v>
      </c>
      <c r="F589" s="1438" t="s">
        <v>818</v>
      </c>
      <c r="G589" s="1438" t="s">
        <v>1890</v>
      </c>
      <c r="H589" s="1439" t="s">
        <v>817</v>
      </c>
      <c r="I589" s="1476" t="s">
        <v>1890</v>
      </c>
      <c r="J589" s="1477">
        <v>0.25440969740573471</v>
      </c>
      <c r="K589" s="1477" t="s">
        <v>1890</v>
      </c>
      <c r="L589" s="1477" t="s">
        <v>1890</v>
      </c>
      <c r="M589" s="1477" t="s">
        <v>1890</v>
      </c>
      <c r="N589" s="1509" t="s">
        <v>1890</v>
      </c>
      <c r="O589" s="1509" t="s">
        <v>1890</v>
      </c>
      <c r="P589" s="1509" t="s">
        <v>1890</v>
      </c>
      <c r="Q589" s="1509" t="s">
        <v>1890</v>
      </c>
      <c r="R589" s="1509" t="s">
        <v>1890</v>
      </c>
      <c r="S589" s="1509" t="s">
        <v>1890</v>
      </c>
      <c r="T589" s="1509" t="s">
        <v>1890</v>
      </c>
      <c r="U589" s="1509" t="s">
        <v>1890</v>
      </c>
      <c r="V589" s="1509" t="s">
        <v>1890</v>
      </c>
      <c r="W589" s="1509" t="s">
        <v>1890</v>
      </c>
      <c r="X589" s="1509" t="s">
        <v>1890</v>
      </c>
      <c r="Y589" s="1509" t="s">
        <v>1890</v>
      </c>
      <c r="Z589" s="1509" t="s">
        <v>1890</v>
      </c>
      <c r="AA589" s="1509" t="s">
        <v>1890</v>
      </c>
      <c r="AB589" s="1509" t="s">
        <v>1890</v>
      </c>
      <c r="AC589" s="1509" t="s">
        <v>1890</v>
      </c>
      <c r="AD589" s="1509" t="s">
        <v>1890</v>
      </c>
      <c r="AE589" s="1509" t="s">
        <v>1890</v>
      </c>
      <c r="AF589" s="1509" t="s">
        <v>1890</v>
      </c>
      <c r="AG589" s="1509" t="s">
        <v>1890</v>
      </c>
      <c r="AH589" s="1509" t="s">
        <v>1890</v>
      </c>
      <c r="AI589" s="1509" t="s">
        <v>1890</v>
      </c>
      <c r="AJ589" s="1509" t="s">
        <v>1890</v>
      </c>
      <c r="AK589" s="1509" t="s">
        <v>1890</v>
      </c>
      <c r="AL589" s="1509" t="s">
        <v>1890</v>
      </c>
      <c r="AM589" s="1509" t="s">
        <v>1890</v>
      </c>
      <c r="AN589" s="1509" t="s">
        <v>1890</v>
      </c>
      <c r="AO589" s="1509" t="s">
        <v>1890</v>
      </c>
      <c r="AP589" s="1509" t="s">
        <v>1890</v>
      </c>
      <c r="AQ589" s="1509" t="s">
        <v>1890</v>
      </c>
      <c r="AR589" s="1509" t="s">
        <v>1890</v>
      </c>
      <c r="AS589" s="1509" t="s">
        <v>1890</v>
      </c>
      <c r="AT589" s="1509" t="s">
        <v>1890</v>
      </c>
      <c r="AU589" s="1509" t="s">
        <v>1890</v>
      </c>
      <c r="AV589" s="1509" t="s">
        <v>1890</v>
      </c>
      <c r="AW589" s="1509" t="s">
        <v>1890</v>
      </c>
      <c r="AX589" s="1509" t="s">
        <v>1890</v>
      </c>
      <c r="AY589" s="1509" t="s">
        <v>1890</v>
      </c>
      <c r="AZ589" s="1509" t="s">
        <v>1890</v>
      </c>
      <c r="BA589" s="1509" t="s">
        <v>1890</v>
      </c>
      <c r="BB589" s="1509" t="s">
        <v>1890</v>
      </c>
      <c r="BC589" s="1509" t="s">
        <v>1890</v>
      </c>
      <c r="BD589" s="1509" t="s">
        <v>1890</v>
      </c>
      <c r="BE589" s="1509" t="s">
        <v>1890</v>
      </c>
      <c r="BF589" s="1509" t="s">
        <v>1890</v>
      </c>
      <c r="BG589" s="1509" t="s">
        <v>1890</v>
      </c>
      <c r="BH589" s="1509" t="s">
        <v>1890</v>
      </c>
      <c r="BI589" s="1509" t="s">
        <v>1890</v>
      </c>
      <c r="BJ589" s="1509" t="s">
        <v>1890</v>
      </c>
      <c r="BK589" s="1509" t="s">
        <v>1890</v>
      </c>
      <c r="BL589" s="1509" t="s">
        <v>1890</v>
      </c>
      <c r="BM589" s="1509" t="s">
        <v>1890</v>
      </c>
      <c r="BN589" s="1509" t="s">
        <v>1890</v>
      </c>
      <c r="BO589" s="1509" t="s">
        <v>1890</v>
      </c>
      <c r="BP589" s="1509" t="s">
        <v>1890</v>
      </c>
      <c r="BQ589" s="1509" t="s">
        <v>1890</v>
      </c>
      <c r="BR589" s="1509" t="s">
        <v>1890</v>
      </c>
      <c r="BS589" s="1509" t="s">
        <v>1890</v>
      </c>
      <c r="BT589" s="1509" t="s">
        <v>1890</v>
      </c>
      <c r="BU589" s="1509" t="s">
        <v>1890</v>
      </c>
      <c r="BV589" s="1509" t="s">
        <v>1890</v>
      </c>
      <c r="BW589" s="1509" t="s">
        <v>1890</v>
      </c>
      <c r="BX589" s="1509" t="s">
        <v>1890</v>
      </c>
      <c r="BY589" s="1509" t="s">
        <v>1890</v>
      </c>
      <c r="BZ589" s="1509" t="s">
        <v>1890</v>
      </c>
      <c r="CA589" s="1509" t="s">
        <v>1890</v>
      </c>
      <c r="CB589" s="1509" t="s">
        <v>1890</v>
      </c>
      <c r="CC589" s="1509" t="s">
        <v>1890</v>
      </c>
      <c r="CD589" s="1509" t="s">
        <v>1890</v>
      </c>
      <c r="CE589" s="1509" t="s">
        <v>1890</v>
      </c>
      <c r="CF589" s="1509" t="s">
        <v>1890</v>
      </c>
      <c r="CG589" s="1509" t="s">
        <v>1890</v>
      </c>
      <c r="CH589" s="1509" t="s">
        <v>1890</v>
      </c>
      <c r="CI589" s="1509" t="s">
        <v>1890</v>
      </c>
      <c r="CJ589" s="1509" t="s">
        <v>1890</v>
      </c>
      <c r="CK589" s="1509" t="s">
        <v>1890</v>
      </c>
      <c r="CL589" s="1509" t="s">
        <v>1890</v>
      </c>
      <c r="CM589" s="1509" t="s">
        <v>1890</v>
      </c>
      <c r="CN589" s="1509" t="s">
        <v>1890</v>
      </c>
      <c r="CO589" s="1509" t="s">
        <v>1890</v>
      </c>
      <c r="CP589" s="1510" t="s">
        <v>1890</v>
      </c>
      <c r="CQ589" s="1508" t="s">
        <v>1890</v>
      </c>
      <c r="CR589" s="1508" t="s">
        <v>1890</v>
      </c>
      <c r="CS589" s="1508" t="s">
        <v>1890</v>
      </c>
      <c r="CT589" s="1508" t="s">
        <v>1890</v>
      </c>
      <c r="CU589" s="1508" t="s">
        <v>1890</v>
      </c>
      <c r="CV589" s="1508" t="s">
        <v>1890</v>
      </c>
      <c r="CW589" s="1508" t="s">
        <v>1890</v>
      </c>
      <c r="CX589" s="1508" t="s">
        <v>1890</v>
      </c>
      <c r="CY589" s="1508" t="s">
        <v>1890</v>
      </c>
      <c r="CZ589" s="1508" t="s">
        <v>1890</v>
      </c>
      <c r="DA589" s="1508" t="s">
        <v>1890</v>
      </c>
      <c r="DB589" s="1508" t="s">
        <v>1890</v>
      </c>
      <c r="DC589" s="1508" t="s">
        <v>1890</v>
      </c>
      <c r="DD589" s="1508" t="s">
        <v>1890</v>
      </c>
      <c r="DE589" s="1508" t="s">
        <v>1890</v>
      </c>
      <c r="DF589" s="1508" t="s">
        <v>1890</v>
      </c>
      <c r="DG589" s="1508" t="s">
        <v>1890</v>
      </c>
      <c r="DH589" s="1508" t="s">
        <v>1890</v>
      </c>
      <c r="DI589" s="1508" t="s">
        <v>1890</v>
      </c>
      <c r="DJ589" s="1508" t="s">
        <v>1890</v>
      </c>
      <c r="DK589" s="1508" t="s">
        <v>1890</v>
      </c>
      <c r="DL589" s="1508" t="s">
        <v>1890</v>
      </c>
      <c r="DM589" s="1508" t="s">
        <v>1890</v>
      </c>
      <c r="DN589" s="1508" t="s">
        <v>1890</v>
      </c>
      <c r="DO589" s="1508" t="s">
        <v>1890</v>
      </c>
      <c r="DP589" s="1508" t="s">
        <v>1890</v>
      </c>
      <c r="DQ589" s="1508" t="s">
        <v>1890</v>
      </c>
      <c r="DR589" s="1508" t="s">
        <v>1890</v>
      </c>
      <c r="DS589" s="1508" t="s">
        <v>1890</v>
      </c>
      <c r="DT589" s="1233" t="s">
        <v>1890</v>
      </c>
      <c r="DU589" s="1233" t="s">
        <v>1890</v>
      </c>
      <c r="DV589" s="1233" t="s">
        <v>1890</v>
      </c>
      <c r="DW589" s="1233" t="s">
        <v>1890</v>
      </c>
      <c r="DX589" s="1233" t="s">
        <v>1890</v>
      </c>
      <c r="DY589" s="1233" t="s">
        <v>1890</v>
      </c>
    </row>
    <row r="590" spans="2:129" ht="14.4" thickBot="1" x14ac:dyDescent="0.3">
      <c r="B590" s="1668"/>
      <c r="C590" s="1505" t="s">
        <v>2028</v>
      </c>
      <c r="D590" s="1439" t="s">
        <v>1792</v>
      </c>
      <c r="E590" s="1267" t="s">
        <v>819</v>
      </c>
      <c r="F590" s="1438" t="s">
        <v>1890</v>
      </c>
      <c r="G590" s="1438" t="s">
        <v>1890</v>
      </c>
      <c r="H590" s="1439" t="s">
        <v>84</v>
      </c>
      <c r="I590" s="1476" t="s">
        <v>1890</v>
      </c>
      <c r="J590" s="1477">
        <v>2.5151515470153121E-2</v>
      </c>
      <c r="K590" s="1477">
        <v>4.8601962261165456E-2</v>
      </c>
      <c r="L590" s="1477">
        <v>4.6958417643638124E-2</v>
      </c>
      <c r="M590" s="1477">
        <v>4.5370451829602053E-2</v>
      </c>
      <c r="N590" s="1509">
        <v>4.3836185342610683E-2</v>
      </c>
      <c r="O590" s="1509">
        <v>4.2353802263391971E-2</v>
      </c>
      <c r="P590" s="1509">
        <v>4.0921548080571954E-2</v>
      </c>
      <c r="Q590" s="1509">
        <v>3.9537727614079192E-2</v>
      </c>
      <c r="R590" s="1509">
        <v>3.8200703008772166E-2</v>
      </c>
      <c r="S590" s="1509">
        <v>3.6908891795915139E-2</v>
      </c>
      <c r="T590" s="1509">
        <v>3.5660765020207867E-2</v>
      </c>
      <c r="U590" s="1509">
        <v>3.4454845430152529E-2</v>
      </c>
      <c r="V590" s="1509">
        <v>3.3289705729615975E-2</v>
      </c>
      <c r="W590" s="1509">
        <v>3.2163966888517852E-2</v>
      </c>
      <c r="X590" s="1509">
        <v>3.1076296510645269E-2</v>
      </c>
      <c r="Y590" s="1509">
        <v>3.0025407256662098E-2</v>
      </c>
      <c r="Z590" s="1509">
        <v>2.9010055320446478E-2</v>
      </c>
      <c r="AA590" s="1509">
        <v>2.802903895695312E-2</v>
      </c>
      <c r="AB590" s="1509">
        <v>2.7081197059858085E-2</v>
      </c>
      <c r="AC590" s="1509">
        <v>2.6165407787302503E-2</v>
      </c>
      <c r="AD590" s="1509">
        <v>2.5280587234108698E-2</v>
      </c>
      <c r="AE590" s="1509">
        <v>2.4425688148897295E-2</v>
      </c>
      <c r="AF590" s="1509">
        <v>2.3599698694586762E-2</v>
      </c>
      <c r="AG590" s="1509">
        <v>2.2801641250808469E-2</v>
      </c>
      <c r="AH590" s="1509">
        <v>2.2030571256819776E-2</v>
      </c>
      <c r="AI590" s="1509">
        <v>2.1285576093545682E-2</v>
      </c>
      <c r="AJ590" s="1509">
        <v>2.0565774003425782E-2</v>
      </c>
      <c r="AK590" s="1509">
        <v>1.9870313046788195E-2</v>
      </c>
      <c r="AL590" s="1509">
        <v>1.9198370093515167E-2</v>
      </c>
      <c r="AM590" s="1509">
        <v>1.8549149848806925E-2</v>
      </c>
      <c r="AN590" s="1509">
        <v>1.8008883348356236E-2</v>
      </c>
      <c r="AO590" s="1509">
        <v>1.7484352765394402E-2</v>
      </c>
      <c r="AP590" s="1509">
        <v>1.6975099772227574E-2</v>
      </c>
      <c r="AQ590" s="1509">
        <v>1.6480679390512211E-2</v>
      </c>
      <c r="AR590" s="1509">
        <v>1.600065960243904E-2</v>
      </c>
      <c r="AS590" s="1509">
        <v>1.5534620973241786E-2</v>
      </c>
      <c r="AT590" s="1509">
        <v>1.5082156284700766E-2</v>
      </c>
      <c r="AU590" s="1509">
        <v>1.4642870179321128E-2</v>
      </c>
      <c r="AV590" s="1509">
        <v>1.4216378814874881E-2</v>
      </c>
      <c r="AW590" s="1509">
        <v>1.3802309529004742E-2</v>
      </c>
      <c r="AX590" s="1509">
        <v>1.3400300513596834E-2</v>
      </c>
      <c r="AY590" s="1509">
        <v>1.3010000498637703E-2</v>
      </c>
      <c r="AZ590" s="1509">
        <v>1.2631068445279326E-2</v>
      </c>
      <c r="BA590" s="1509">
        <v>1.2263173247844003E-2</v>
      </c>
      <c r="BB590" s="1509">
        <v>1.1905993444508742E-2</v>
      </c>
      <c r="BC590" s="1509">
        <v>1.1559216936416256E-2</v>
      </c>
      <c r="BD590" s="1509">
        <v>1.1222540714967238E-2</v>
      </c>
      <c r="BE590" s="1509">
        <v>1.0895670597055573E-2</v>
      </c>
      <c r="BF590" s="1509">
        <v>1.057832096801512E-2</v>
      </c>
      <c r="BG590" s="1509">
        <v>1.0270214532053514E-2</v>
      </c>
      <c r="BH590" s="1509">
        <v>9.9710820699548675E-3</v>
      </c>
      <c r="BI590" s="1509">
        <v>9.6806622038396774E-3</v>
      </c>
      <c r="BJ590" s="1509">
        <v>9.3987011687763876E-3</v>
      </c>
      <c r="BK590" s="1509">
        <v>9.1249525910450345E-3</v>
      </c>
      <c r="BL590" s="1509">
        <v>8.8591772728592554E-3</v>
      </c>
      <c r="BM590" s="1509">
        <v>8.6011429833585014E-3</v>
      </c>
      <c r="BN590" s="1509">
        <v>8.3506242556878659E-3</v>
      </c>
      <c r="BO590" s="1509">
        <v>8.1074021899882175E-3</v>
      </c>
      <c r="BP590" s="1509">
        <v>7.8712642621244847E-3</v>
      </c>
      <c r="BQ590" s="1509">
        <v>7.642004137984936E-3</v>
      </c>
      <c r="BR590" s="1509">
        <v>7.4194214931892584E-3</v>
      </c>
      <c r="BS590" s="1509">
        <v>7.2033218380478242E-3</v>
      </c>
      <c r="BT590" s="1509">
        <v>6.993516347619245E-3</v>
      </c>
      <c r="BU590" s="1509">
        <v>6.7898216967177136E-3</v>
      </c>
      <c r="BV590" s="1509">
        <v>6.5920598997259369E-3</v>
      </c>
      <c r="BW590" s="1509">
        <v>6.4000581550737248E-3</v>
      </c>
      <c r="BX590" s="1509">
        <v>6.2136486942463353E-3</v>
      </c>
      <c r="BY590" s="1509">
        <v>6.0326686351906168E-3</v>
      </c>
      <c r="BZ590" s="1509">
        <v>5.8569598399908903E-3</v>
      </c>
      <c r="CA590" s="1509">
        <v>5.6863687766901851E-3</v>
      </c>
      <c r="CB590" s="1509">
        <v>5.5207463851361027E-3</v>
      </c>
      <c r="CC590" s="1509">
        <v>5.3599479467340795E-3</v>
      </c>
      <c r="CD590" s="1509">
        <v>5.2038329579942519E-3</v>
      </c>
      <c r="CE590" s="1509">
        <v>5.0522650077614098E-3</v>
      </c>
      <c r="CF590" s="1509">
        <v>4.9051116580207865E-3</v>
      </c>
      <c r="CG590" s="1509">
        <v>4.7854747883129631E-3</v>
      </c>
      <c r="CH590" s="1509">
        <v>4.6687558910370368E-3</v>
      </c>
      <c r="CI590" s="1509">
        <v>4.5548837961336946E-3</v>
      </c>
      <c r="CJ590" s="1509">
        <v>4.4437890693987264E-3</v>
      </c>
      <c r="CK590" s="1509">
        <v>4.3354039701451004E-3</v>
      </c>
      <c r="CL590" s="1509" t="s">
        <v>1890</v>
      </c>
      <c r="CM590" s="1509" t="s">
        <v>1890</v>
      </c>
      <c r="CN590" s="1509" t="s">
        <v>1890</v>
      </c>
      <c r="CO590" s="1509" t="s">
        <v>1890</v>
      </c>
      <c r="CP590" s="1510" t="s">
        <v>1890</v>
      </c>
      <c r="CQ590" s="1508" t="s">
        <v>1890</v>
      </c>
      <c r="CR590" s="1508" t="s">
        <v>1890</v>
      </c>
      <c r="CS590" s="1508" t="s">
        <v>1890</v>
      </c>
      <c r="CT590" s="1508" t="s">
        <v>1890</v>
      </c>
      <c r="CU590" s="1508" t="s">
        <v>1890</v>
      </c>
      <c r="CV590" s="1508" t="s">
        <v>1890</v>
      </c>
      <c r="CW590" s="1508" t="s">
        <v>1890</v>
      </c>
      <c r="CX590" s="1508" t="s">
        <v>1890</v>
      </c>
      <c r="CY590" s="1508" t="s">
        <v>1890</v>
      </c>
      <c r="CZ590" s="1508" t="s">
        <v>1890</v>
      </c>
      <c r="DA590" s="1508" t="s">
        <v>1890</v>
      </c>
      <c r="DB590" s="1508" t="s">
        <v>1890</v>
      </c>
      <c r="DC590" s="1508" t="s">
        <v>1890</v>
      </c>
      <c r="DD590" s="1508" t="s">
        <v>1890</v>
      </c>
      <c r="DE590" s="1508" t="s">
        <v>1890</v>
      </c>
      <c r="DF590" s="1508" t="s">
        <v>1890</v>
      </c>
      <c r="DG590" s="1508" t="s">
        <v>1890</v>
      </c>
      <c r="DH590" s="1508" t="s">
        <v>1890</v>
      </c>
      <c r="DI590" s="1508" t="s">
        <v>1890</v>
      </c>
      <c r="DJ590" s="1508" t="s">
        <v>1890</v>
      </c>
      <c r="DK590" s="1508" t="s">
        <v>1890</v>
      </c>
      <c r="DL590" s="1508" t="s">
        <v>1890</v>
      </c>
      <c r="DM590" s="1508" t="s">
        <v>1890</v>
      </c>
      <c r="DN590" s="1508" t="s">
        <v>1890</v>
      </c>
      <c r="DO590" s="1508" t="s">
        <v>1890</v>
      </c>
      <c r="DP590" s="1508" t="s">
        <v>1890</v>
      </c>
      <c r="DQ590" s="1508" t="s">
        <v>1890</v>
      </c>
      <c r="DR590" s="1508" t="s">
        <v>1890</v>
      </c>
      <c r="DS590" s="1508" t="s">
        <v>1890</v>
      </c>
      <c r="DT590" s="1233" t="s">
        <v>1890</v>
      </c>
      <c r="DU590" s="1233" t="s">
        <v>1890</v>
      </c>
      <c r="DV590" s="1233" t="s">
        <v>1890</v>
      </c>
      <c r="DW590" s="1233" t="s">
        <v>1890</v>
      </c>
      <c r="DX590" s="1233" t="s">
        <v>1890</v>
      </c>
      <c r="DY590" s="1233" t="s">
        <v>1890</v>
      </c>
    </row>
    <row r="591" spans="2:129" ht="14.4" thickBot="1" x14ac:dyDescent="0.3">
      <c r="B591" s="1668"/>
      <c r="C591" s="1505" t="s">
        <v>2028</v>
      </c>
      <c r="D591" s="1439" t="s">
        <v>1792</v>
      </c>
      <c r="E591" s="1267" t="s">
        <v>820</v>
      </c>
      <c r="F591" s="1438" t="s">
        <v>1890</v>
      </c>
      <c r="G591" s="1438" t="s">
        <v>1890</v>
      </c>
      <c r="H591" s="1439" t="s">
        <v>84</v>
      </c>
      <c r="I591" s="1655">
        <f>IF(SUM(J590:CP590)&lt;&gt;0,SUM(J590:CP590),"")</f>
        <v>1.409994841482797</v>
      </c>
      <c r="J591" s="1656"/>
      <c r="K591" s="1656"/>
      <c r="L591" s="1656"/>
      <c r="M591" s="1657"/>
      <c r="N591" s="1509" t="s">
        <v>1890</v>
      </c>
      <c r="O591" s="1509" t="s">
        <v>1890</v>
      </c>
      <c r="P591" s="1509" t="s">
        <v>1890</v>
      </c>
      <c r="Q591" s="1509" t="s">
        <v>1890</v>
      </c>
      <c r="R591" s="1509" t="s">
        <v>1890</v>
      </c>
      <c r="S591" s="1509" t="s">
        <v>1890</v>
      </c>
      <c r="T591" s="1509" t="s">
        <v>1890</v>
      </c>
      <c r="U591" s="1509" t="s">
        <v>1890</v>
      </c>
      <c r="V591" s="1509" t="s">
        <v>1890</v>
      </c>
      <c r="W591" s="1509" t="s">
        <v>1890</v>
      </c>
      <c r="X591" s="1509" t="s">
        <v>1890</v>
      </c>
      <c r="Y591" s="1509" t="s">
        <v>1890</v>
      </c>
      <c r="Z591" s="1509" t="s">
        <v>1890</v>
      </c>
      <c r="AA591" s="1509" t="s">
        <v>1890</v>
      </c>
      <c r="AB591" s="1509" t="s">
        <v>1890</v>
      </c>
      <c r="AC591" s="1509" t="s">
        <v>1890</v>
      </c>
      <c r="AD591" s="1509" t="s">
        <v>1890</v>
      </c>
      <c r="AE591" s="1509" t="s">
        <v>1890</v>
      </c>
      <c r="AF591" s="1509" t="s">
        <v>1890</v>
      </c>
      <c r="AG591" s="1509" t="s">
        <v>1890</v>
      </c>
      <c r="AH591" s="1509" t="s">
        <v>1890</v>
      </c>
      <c r="AI591" s="1509" t="s">
        <v>1890</v>
      </c>
      <c r="AJ591" s="1509" t="s">
        <v>1890</v>
      </c>
      <c r="AK591" s="1509" t="s">
        <v>1890</v>
      </c>
      <c r="AL591" s="1509" t="s">
        <v>1890</v>
      </c>
      <c r="AM591" s="1509" t="s">
        <v>1890</v>
      </c>
      <c r="AN591" s="1509" t="s">
        <v>1890</v>
      </c>
      <c r="AO591" s="1509" t="s">
        <v>1890</v>
      </c>
      <c r="AP591" s="1509" t="s">
        <v>1890</v>
      </c>
      <c r="AQ591" s="1509" t="s">
        <v>1890</v>
      </c>
      <c r="AR591" s="1509" t="s">
        <v>1890</v>
      </c>
      <c r="AS591" s="1509" t="s">
        <v>1890</v>
      </c>
      <c r="AT591" s="1509" t="s">
        <v>1890</v>
      </c>
      <c r="AU591" s="1509" t="s">
        <v>1890</v>
      </c>
      <c r="AV591" s="1509" t="s">
        <v>1890</v>
      </c>
      <c r="AW591" s="1509" t="s">
        <v>1890</v>
      </c>
      <c r="AX591" s="1509" t="s">
        <v>1890</v>
      </c>
      <c r="AY591" s="1509" t="s">
        <v>1890</v>
      </c>
      <c r="AZ591" s="1509" t="s">
        <v>1890</v>
      </c>
      <c r="BA591" s="1509" t="s">
        <v>1890</v>
      </c>
      <c r="BB591" s="1509" t="s">
        <v>1890</v>
      </c>
      <c r="BC591" s="1509" t="s">
        <v>1890</v>
      </c>
      <c r="BD591" s="1509" t="s">
        <v>1890</v>
      </c>
      <c r="BE591" s="1509" t="s">
        <v>1890</v>
      </c>
      <c r="BF591" s="1509" t="s">
        <v>1890</v>
      </c>
      <c r="BG591" s="1509" t="s">
        <v>1890</v>
      </c>
      <c r="BH591" s="1509" t="s">
        <v>1890</v>
      </c>
      <c r="BI591" s="1509" t="s">
        <v>1890</v>
      </c>
      <c r="BJ591" s="1509" t="s">
        <v>1890</v>
      </c>
      <c r="BK591" s="1509" t="s">
        <v>1890</v>
      </c>
      <c r="BL591" s="1509" t="s">
        <v>1890</v>
      </c>
      <c r="BM591" s="1509" t="s">
        <v>1890</v>
      </c>
      <c r="BN591" s="1509" t="s">
        <v>1890</v>
      </c>
      <c r="BO591" s="1509" t="s">
        <v>1890</v>
      </c>
      <c r="BP591" s="1509" t="s">
        <v>1890</v>
      </c>
      <c r="BQ591" s="1509" t="s">
        <v>1890</v>
      </c>
      <c r="BR591" s="1509" t="s">
        <v>1890</v>
      </c>
      <c r="BS591" s="1509" t="s">
        <v>1890</v>
      </c>
      <c r="BT591" s="1509" t="s">
        <v>1890</v>
      </c>
      <c r="BU591" s="1509" t="s">
        <v>1890</v>
      </c>
      <c r="BV591" s="1509" t="s">
        <v>1890</v>
      </c>
      <c r="BW591" s="1509" t="s">
        <v>1890</v>
      </c>
      <c r="BX591" s="1509" t="s">
        <v>1890</v>
      </c>
      <c r="BY591" s="1509" t="s">
        <v>1890</v>
      </c>
      <c r="BZ591" s="1509" t="s">
        <v>1890</v>
      </c>
      <c r="CA591" s="1509" t="s">
        <v>1890</v>
      </c>
      <c r="CB591" s="1509" t="s">
        <v>1890</v>
      </c>
      <c r="CC591" s="1509" t="s">
        <v>1890</v>
      </c>
      <c r="CD591" s="1509" t="s">
        <v>1890</v>
      </c>
      <c r="CE591" s="1509" t="s">
        <v>1890</v>
      </c>
      <c r="CF591" s="1509" t="s">
        <v>1890</v>
      </c>
      <c r="CG591" s="1509" t="s">
        <v>1890</v>
      </c>
      <c r="CH591" s="1509" t="s">
        <v>1890</v>
      </c>
      <c r="CI591" s="1509" t="s">
        <v>1890</v>
      </c>
      <c r="CJ591" s="1509" t="s">
        <v>1890</v>
      </c>
      <c r="CK591" s="1509" t="s">
        <v>1890</v>
      </c>
      <c r="CL591" s="1509" t="s">
        <v>1890</v>
      </c>
      <c r="CM591" s="1509" t="s">
        <v>1890</v>
      </c>
      <c r="CN591" s="1509" t="s">
        <v>1890</v>
      </c>
      <c r="CO591" s="1509" t="s">
        <v>1890</v>
      </c>
      <c r="CP591" s="1510" t="s">
        <v>1890</v>
      </c>
      <c r="CQ591" s="1508" t="s">
        <v>1890</v>
      </c>
      <c r="CR591" s="1508" t="s">
        <v>1890</v>
      </c>
      <c r="CS591" s="1508" t="s">
        <v>1890</v>
      </c>
      <c r="CT591" s="1508" t="s">
        <v>1890</v>
      </c>
      <c r="CU591" s="1508" t="s">
        <v>1890</v>
      </c>
      <c r="CV591" s="1508" t="s">
        <v>1890</v>
      </c>
      <c r="CW591" s="1508" t="s">
        <v>1890</v>
      </c>
      <c r="CX591" s="1508" t="s">
        <v>1890</v>
      </c>
      <c r="CY591" s="1508" t="s">
        <v>1890</v>
      </c>
      <c r="CZ591" s="1508" t="s">
        <v>1890</v>
      </c>
      <c r="DA591" s="1508" t="s">
        <v>1890</v>
      </c>
      <c r="DB591" s="1508" t="s">
        <v>1890</v>
      </c>
      <c r="DC591" s="1508" t="s">
        <v>1890</v>
      </c>
      <c r="DD591" s="1508" t="s">
        <v>1890</v>
      </c>
      <c r="DE591" s="1508" t="s">
        <v>1890</v>
      </c>
      <c r="DF591" s="1508" t="s">
        <v>1890</v>
      </c>
      <c r="DG591" s="1508" t="s">
        <v>1890</v>
      </c>
      <c r="DH591" s="1508" t="s">
        <v>1890</v>
      </c>
      <c r="DI591" s="1508" t="s">
        <v>1890</v>
      </c>
      <c r="DJ591" s="1508" t="s">
        <v>1890</v>
      </c>
      <c r="DK591" s="1508" t="s">
        <v>1890</v>
      </c>
      <c r="DL591" s="1508" t="s">
        <v>1890</v>
      </c>
      <c r="DM591" s="1508" t="s">
        <v>1890</v>
      </c>
      <c r="DN591" s="1508" t="s">
        <v>1890</v>
      </c>
      <c r="DO591" s="1508" t="s">
        <v>1890</v>
      </c>
      <c r="DP591" s="1508" t="s">
        <v>1890</v>
      </c>
      <c r="DQ591" s="1508" t="s">
        <v>1890</v>
      </c>
      <c r="DR591" s="1508" t="s">
        <v>1890</v>
      </c>
      <c r="DS591" s="1508" t="s">
        <v>1890</v>
      </c>
      <c r="DT591" s="1233" t="s">
        <v>1890</v>
      </c>
      <c r="DU591" s="1233" t="s">
        <v>1890</v>
      </c>
      <c r="DV591" s="1233" t="s">
        <v>1890</v>
      </c>
      <c r="DW591" s="1233" t="s">
        <v>1890</v>
      </c>
      <c r="DX591" s="1233" t="s">
        <v>1890</v>
      </c>
      <c r="DY591" s="1233" t="s">
        <v>1890</v>
      </c>
    </row>
    <row r="592" spans="2:129" x14ac:dyDescent="0.25">
      <c r="B592" s="1668"/>
      <c r="C592" s="1505" t="s">
        <v>1612</v>
      </c>
      <c r="D592" s="1439" t="s">
        <v>1737</v>
      </c>
      <c r="E592" s="1267" t="s">
        <v>815</v>
      </c>
      <c r="F592" s="1438" t="s">
        <v>1890</v>
      </c>
      <c r="G592" s="1438" t="s">
        <v>1890</v>
      </c>
      <c r="H592" s="1439" t="s">
        <v>84</v>
      </c>
      <c r="I592" s="1476" t="s">
        <v>1890</v>
      </c>
      <c r="J592" s="1477" t="s">
        <v>1890</v>
      </c>
      <c r="K592" s="1477" t="s">
        <v>1890</v>
      </c>
      <c r="L592" s="1477" t="s">
        <v>1890</v>
      </c>
      <c r="M592" s="1477" t="s">
        <v>1890</v>
      </c>
      <c r="N592" s="1509" t="s">
        <v>1890</v>
      </c>
      <c r="O592" s="1509" t="s">
        <v>1890</v>
      </c>
      <c r="P592" s="1509" t="s">
        <v>1890</v>
      </c>
      <c r="Q592" s="1509" t="s">
        <v>1890</v>
      </c>
      <c r="R592" s="1509" t="s">
        <v>1890</v>
      </c>
      <c r="S592" s="1509" t="s">
        <v>1890</v>
      </c>
      <c r="T592" s="1509" t="s">
        <v>1890</v>
      </c>
      <c r="U592" s="1509" t="s">
        <v>1890</v>
      </c>
      <c r="V592" s="1509" t="s">
        <v>1890</v>
      </c>
      <c r="W592" s="1509" t="s">
        <v>1890</v>
      </c>
      <c r="X592" s="1509" t="s">
        <v>1890</v>
      </c>
      <c r="Y592" s="1509" t="s">
        <v>1890</v>
      </c>
      <c r="Z592" s="1509" t="s">
        <v>1890</v>
      </c>
      <c r="AA592" s="1509" t="s">
        <v>1890</v>
      </c>
      <c r="AB592" s="1509" t="s">
        <v>1890</v>
      </c>
      <c r="AC592" s="1509" t="s">
        <v>1890</v>
      </c>
      <c r="AD592" s="1509" t="s">
        <v>1890</v>
      </c>
      <c r="AE592" s="1509" t="s">
        <v>1890</v>
      </c>
      <c r="AF592" s="1509" t="s">
        <v>1890</v>
      </c>
      <c r="AG592" s="1509" t="s">
        <v>1890</v>
      </c>
      <c r="AH592" s="1509" t="s">
        <v>1890</v>
      </c>
      <c r="AI592" s="1509" t="s">
        <v>1890</v>
      </c>
      <c r="AJ592" s="1509" t="s">
        <v>1890</v>
      </c>
      <c r="AK592" s="1509" t="s">
        <v>1890</v>
      </c>
      <c r="AL592" s="1509" t="s">
        <v>1890</v>
      </c>
      <c r="AM592" s="1509" t="s">
        <v>1890</v>
      </c>
      <c r="AN592" s="1509" t="s">
        <v>1890</v>
      </c>
      <c r="AO592" s="1509" t="s">
        <v>1890</v>
      </c>
      <c r="AP592" s="1509" t="s">
        <v>1890</v>
      </c>
      <c r="AQ592" s="1509" t="s">
        <v>1890</v>
      </c>
      <c r="AR592" s="1509" t="s">
        <v>1890</v>
      </c>
      <c r="AS592" s="1509" t="s">
        <v>1890</v>
      </c>
      <c r="AT592" s="1509" t="s">
        <v>1890</v>
      </c>
      <c r="AU592" s="1509" t="s">
        <v>1890</v>
      </c>
      <c r="AV592" s="1509" t="s">
        <v>1890</v>
      </c>
      <c r="AW592" s="1509" t="s">
        <v>1890</v>
      </c>
      <c r="AX592" s="1509" t="s">
        <v>1890</v>
      </c>
      <c r="AY592" s="1509" t="s">
        <v>1890</v>
      </c>
      <c r="AZ592" s="1509" t="s">
        <v>1890</v>
      </c>
      <c r="BA592" s="1509" t="s">
        <v>1890</v>
      </c>
      <c r="BB592" s="1509" t="s">
        <v>1890</v>
      </c>
      <c r="BC592" s="1509" t="s">
        <v>1890</v>
      </c>
      <c r="BD592" s="1509" t="s">
        <v>1890</v>
      </c>
      <c r="BE592" s="1509" t="s">
        <v>1890</v>
      </c>
      <c r="BF592" s="1509" t="s">
        <v>1890</v>
      </c>
      <c r="BG592" s="1509" t="s">
        <v>1890</v>
      </c>
      <c r="BH592" s="1509" t="s">
        <v>1890</v>
      </c>
      <c r="BI592" s="1509" t="s">
        <v>1890</v>
      </c>
      <c r="BJ592" s="1509" t="s">
        <v>1890</v>
      </c>
      <c r="BK592" s="1509" t="s">
        <v>1890</v>
      </c>
      <c r="BL592" s="1509" t="s">
        <v>1890</v>
      </c>
      <c r="BM592" s="1509" t="s">
        <v>1890</v>
      </c>
      <c r="BN592" s="1509" t="s">
        <v>1890</v>
      </c>
      <c r="BO592" s="1509" t="s">
        <v>1890</v>
      </c>
      <c r="BP592" s="1509" t="s">
        <v>1890</v>
      </c>
      <c r="BQ592" s="1509" t="s">
        <v>1890</v>
      </c>
      <c r="BR592" s="1509" t="s">
        <v>1890</v>
      </c>
      <c r="BS592" s="1509" t="s">
        <v>1890</v>
      </c>
      <c r="BT592" s="1509" t="s">
        <v>1890</v>
      </c>
      <c r="BU592" s="1509" t="s">
        <v>1890</v>
      </c>
      <c r="BV592" s="1509" t="s">
        <v>1890</v>
      </c>
      <c r="BW592" s="1509" t="s">
        <v>1890</v>
      </c>
      <c r="BX592" s="1509" t="s">
        <v>1890</v>
      </c>
      <c r="BY592" s="1509" t="s">
        <v>1890</v>
      </c>
      <c r="BZ592" s="1509" t="s">
        <v>1890</v>
      </c>
      <c r="CA592" s="1509" t="s">
        <v>1890</v>
      </c>
      <c r="CB592" s="1509" t="s">
        <v>1890</v>
      </c>
      <c r="CC592" s="1509" t="s">
        <v>1890</v>
      </c>
      <c r="CD592" s="1509" t="s">
        <v>1890</v>
      </c>
      <c r="CE592" s="1509" t="s">
        <v>1890</v>
      </c>
      <c r="CF592" s="1509" t="s">
        <v>1890</v>
      </c>
      <c r="CG592" s="1509" t="s">
        <v>1890</v>
      </c>
      <c r="CH592" s="1509" t="s">
        <v>1890</v>
      </c>
      <c r="CI592" s="1509" t="s">
        <v>1890</v>
      </c>
      <c r="CJ592" s="1509" t="s">
        <v>1890</v>
      </c>
      <c r="CK592" s="1509" t="s">
        <v>1890</v>
      </c>
      <c r="CL592" s="1509" t="s">
        <v>1890</v>
      </c>
      <c r="CM592" s="1509" t="s">
        <v>1890</v>
      </c>
      <c r="CN592" s="1509" t="s">
        <v>1890</v>
      </c>
      <c r="CO592" s="1509" t="s">
        <v>1890</v>
      </c>
      <c r="CP592" s="1510" t="s">
        <v>1890</v>
      </c>
      <c r="CQ592" s="1508" t="s">
        <v>1890</v>
      </c>
      <c r="CR592" s="1508" t="s">
        <v>1890</v>
      </c>
      <c r="CS592" s="1508" t="s">
        <v>1890</v>
      </c>
      <c r="CT592" s="1508" t="s">
        <v>1890</v>
      </c>
      <c r="CU592" s="1508" t="s">
        <v>1890</v>
      </c>
      <c r="CV592" s="1508" t="s">
        <v>1890</v>
      </c>
      <c r="CW592" s="1508" t="s">
        <v>1890</v>
      </c>
      <c r="CX592" s="1508" t="s">
        <v>1890</v>
      </c>
      <c r="CY592" s="1508" t="s">
        <v>1890</v>
      </c>
      <c r="CZ592" s="1508" t="s">
        <v>1890</v>
      </c>
      <c r="DA592" s="1508" t="s">
        <v>1890</v>
      </c>
      <c r="DB592" s="1508" t="s">
        <v>1890</v>
      </c>
      <c r="DC592" s="1508" t="s">
        <v>1890</v>
      </c>
      <c r="DD592" s="1508" t="s">
        <v>1890</v>
      </c>
      <c r="DE592" s="1508" t="s">
        <v>1890</v>
      </c>
      <c r="DF592" s="1508" t="s">
        <v>1890</v>
      </c>
      <c r="DG592" s="1508" t="s">
        <v>1890</v>
      </c>
      <c r="DH592" s="1508" t="s">
        <v>1890</v>
      </c>
      <c r="DI592" s="1508" t="s">
        <v>1890</v>
      </c>
      <c r="DJ592" s="1508" t="s">
        <v>1890</v>
      </c>
      <c r="DK592" s="1508" t="s">
        <v>1890</v>
      </c>
      <c r="DL592" s="1508" t="s">
        <v>1890</v>
      </c>
      <c r="DM592" s="1508" t="s">
        <v>1890</v>
      </c>
      <c r="DN592" s="1508" t="s">
        <v>1890</v>
      </c>
      <c r="DO592" s="1508" t="s">
        <v>1890</v>
      </c>
      <c r="DP592" s="1508" t="s">
        <v>1890</v>
      </c>
      <c r="DQ592" s="1508" t="s">
        <v>1890</v>
      </c>
      <c r="DR592" s="1508" t="s">
        <v>1890</v>
      </c>
      <c r="DS592" s="1508" t="s">
        <v>1890</v>
      </c>
      <c r="DT592" s="1233" t="s">
        <v>1890</v>
      </c>
      <c r="DU592" s="1233" t="s">
        <v>1890</v>
      </c>
      <c r="DV592" s="1233" t="s">
        <v>1890</v>
      </c>
      <c r="DW592" s="1233" t="s">
        <v>1890</v>
      </c>
      <c r="DX592" s="1233" t="s">
        <v>1890</v>
      </c>
      <c r="DY592" s="1233" t="s">
        <v>1890</v>
      </c>
    </row>
    <row r="593" spans="2:129" x14ac:dyDescent="0.25">
      <c r="B593" s="1668"/>
      <c r="C593" s="1505" t="s">
        <v>1612</v>
      </c>
      <c r="D593" s="1439" t="s">
        <v>1737</v>
      </c>
      <c r="E593" s="1267" t="s">
        <v>812</v>
      </c>
      <c r="F593" s="1438" t="s">
        <v>1890</v>
      </c>
      <c r="G593" s="1438" t="s">
        <v>1890</v>
      </c>
      <c r="H593" s="1439" t="s">
        <v>84</v>
      </c>
      <c r="I593" s="1476" t="s">
        <v>1890</v>
      </c>
      <c r="J593" s="1477" t="s">
        <v>1890</v>
      </c>
      <c r="K593" s="1477" t="s">
        <v>1890</v>
      </c>
      <c r="L593" s="1477" t="s">
        <v>1890</v>
      </c>
      <c r="M593" s="1477" t="s">
        <v>1890</v>
      </c>
      <c r="N593" s="1509" t="s">
        <v>1890</v>
      </c>
      <c r="O593" s="1509" t="s">
        <v>1890</v>
      </c>
      <c r="P593" s="1509" t="s">
        <v>1890</v>
      </c>
      <c r="Q593" s="1509" t="s">
        <v>1890</v>
      </c>
      <c r="R593" s="1509" t="s">
        <v>1890</v>
      </c>
      <c r="S593" s="1509" t="s">
        <v>1890</v>
      </c>
      <c r="T593" s="1509" t="s">
        <v>1890</v>
      </c>
      <c r="U593" s="1509" t="s">
        <v>1890</v>
      </c>
      <c r="V593" s="1509" t="s">
        <v>1890</v>
      </c>
      <c r="W593" s="1509" t="s">
        <v>1890</v>
      </c>
      <c r="X593" s="1509" t="s">
        <v>1890</v>
      </c>
      <c r="Y593" s="1509" t="s">
        <v>1890</v>
      </c>
      <c r="Z593" s="1509" t="s">
        <v>1890</v>
      </c>
      <c r="AA593" s="1509" t="s">
        <v>1890</v>
      </c>
      <c r="AB593" s="1509" t="s">
        <v>1890</v>
      </c>
      <c r="AC593" s="1509" t="s">
        <v>1890</v>
      </c>
      <c r="AD593" s="1509" t="s">
        <v>1890</v>
      </c>
      <c r="AE593" s="1509" t="s">
        <v>1890</v>
      </c>
      <c r="AF593" s="1509" t="s">
        <v>1890</v>
      </c>
      <c r="AG593" s="1509" t="s">
        <v>1890</v>
      </c>
      <c r="AH593" s="1509" t="s">
        <v>1890</v>
      </c>
      <c r="AI593" s="1509" t="s">
        <v>1890</v>
      </c>
      <c r="AJ593" s="1509" t="s">
        <v>1890</v>
      </c>
      <c r="AK593" s="1509" t="s">
        <v>1890</v>
      </c>
      <c r="AL593" s="1509" t="s">
        <v>1890</v>
      </c>
      <c r="AM593" s="1509" t="s">
        <v>1890</v>
      </c>
      <c r="AN593" s="1509" t="s">
        <v>1890</v>
      </c>
      <c r="AO593" s="1509" t="s">
        <v>1890</v>
      </c>
      <c r="AP593" s="1509" t="s">
        <v>1890</v>
      </c>
      <c r="AQ593" s="1509" t="s">
        <v>1890</v>
      </c>
      <c r="AR593" s="1509" t="s">
        <v>1890</v>
      </c>
      <c r="AS593" s="1509" t="s">
        <v>1890</v>
      </c>
      <c r="AT593" s="1509" t="s">
        <v>1890</v>
      </c>
      <c r="AU593" s="1509" t="s">
        <v>1890</v>
      </c>
      <c r="AV593" s="1509" t="s">
        <v>1890</v>
      </c>
      <c r="AW593" s="1509" t="s">
        <v>1890</v>
      </c>
      <c r="AX593" s="1509" t="s">
        <v>1890</v>
      </c>
      <c r="AY593" s="1509" t="s">
        <v>1890</v>
      </c>
      <c r="AZ593" s="1509" t="s">
        <v>1890</v>
      </c>
      <c r="BA593" s="1509" t="s">
        <v>1890</v>
      </c>
      <c r="BB593" s="1509" t="s">
        <v>1890</v>
      </c>
      <c r="BC593" s="1509" t="s">
        <v>1890</v>
      </c>
      <c r="BD593" s="1509" t="s">
        <v>1890</v>
      </c>
      <c r="BE593" s="1509" t="s">
        <v>1890</v>
      </c>
      <c r="BF593" s="1509" t="s">
        <v>1890</v>
      </c>
      <c r="BG593" s="1509" t="s">
        <v>1890</v>
      </c>
      <c r="BH593" s="1509" t="s">
        <v>1890</v>
      </c>
      <c r="BI593" s="1509" t="s">
        <v>1890</v>
      </c>
      <c r="BJ593" s="1509" t="s">
        <v>1890</v>
      </c>
      <c r="BK593" s="1509" t="s">
        <v>1890</v>
      </c>
      <c r="BL593" s="1509" t="s">
        <v>1890</v>
      </c>
      <c r="BM593" s="1509" t="s">
        <v>1890</v>
      </c>
      <c r="BN593" s="1509" t="s">
        <v>1890</v>
      </c>
      <c r="BO593" s="1509" t="s">
        <v>1890</v>
      </c>
      <c r="BP593" s="1509" t="s">
        <v>1890</v>
      </c>
      <c r="BQ593" s="1509" t="s">
        <v>1890</v>
      </c>
      <c r="BR593" s="1509" t="s">
        <v>1890</v>
      </c>
      <c r="BS593" s="1509" t="s">
        <v>1890</v>
      </c>
      <c r="BT593" s="1509" t="s">
        <v>1890</v>
      </c>
      <c r="BU593" s="1509" t="s">
        <v>1890</v>
      </c>
      <c r="BV593" s="1509" t="s">
        <v>1890</v>
      </c>
      <c r="BW593" s="1509" t="s">
        <v>1890</v>
      </c>
      <c r="BX593" s="1509" t="s">
        <v>1890</v>
      </c>
      <c r="BY593" s="1509" t="s">
        <v>1890</v>
      </c>
      <c r="BZ593" s="1509" t="s">
        <v>1890</v>
      </c>
      <c r="CA593" s="1509" t="s">
        <v>1890</v>
      </c>
      <c r="CB593" s="1509" t="s">
        <v>1890</v>
      </c>
      <c r="CC593" s="1509" t="s">
        <v>1890</v>
      </c>
      <c r="CD593" s="1509" t="s">
        <v>1890</v>
      </c>
      <c r="CE593" s="1509" t="s">
        <v>1890</v>
      </c>
      <c r="CF593" s="1509" t="s">
        <v>1890</v>
      </c>
      <c r="CG593" s="1509" t="s">
        <v>1890</v>
      </c>
      <c r="CH593" s="1509" t="s">
        <v>1890</v>
      </c>
      <c r="CI593" s="1509" t="s">
        <v>1890</v>
      </c>
      <c r="CJ593" s="1509" t="s">
        <v>1890</v>
      </c>
      <c r="CK593" s="1509" t="s">
        <v>1890</v>
      </c>
      <c r="CL593" s="1509" t="s">
        <v>1890</v>
      </c>
      <c r="CM593" s="1509" t="s">
        <v>1890</v>
      </c>
      <c r="CN593" s="1509" t="s">
        <v>1890</v>
      </c>
      <c r="CO593" s="1509" t="s">
        <v>1890</v>
      </c>
      <c r="CP593" s="1510" t="s">
        <v>1890</v>
      </c>
      <c r="CQ593" s="1508" t="s">
        <v>1890</v>
      </c>
      <c r="CR593" s="1508" t="s">
        <v>1890</v>
      </c>
      <c r="CS593" s="1508" t="s">
        <v>1890</v>
      </c>
      <c r="CT593" s="1508" t="s">
        <v>1890</v>
      </c>
      <c r="CU593" s="1508" t="s">
        <v>1890</v>
      </c>
      <c r="CV593" s="1508" t="s">
        <v>1890</v>
      </c>
      <c r="CW593" s="1508" t="s">
        <v>1890</v>
      </c>
      <c r="CX593" s="1508" t="s">
        <v>1890</v>
      </c>
      <c r="CY593" s="1508" t="s">
        <v>1890</v>
      </c>
      <c r="CZ593" s="1508" t="s">
        <v>1890</v>
      </c>
      <c r="DA593" s="1508" t="s">
        <v>1890</v>
      </c>
      <c r="DB593" s="1508" t="s">
        <v>1890</v>
      </c>
      <c r="DC593" s="1508" t="s">
        <v>1890</v>
      </c>
      <c r="DD593" s="1508" t="s">
        <v>1890</v>
      </c>
      <c r="DE593" s="1508" t="s">
        <v>1890</v>
      </c>
      <c r="DF593" s="1508" t="s">
        <v>1890</v>
      </c>
      <c r="DG593" s="1508" t="s">
        <v>1890</v>
      </c>
      <c r="DH593" s="1508" t="s">
        <v>1890</v>
      </c>
      <c r="DI593" s="1508" t="s">
        <v>1890</v>
      </c>
      <c r="DJ593" s="1508" t="s">
        <v>1890</v>
      </c>
      <c r="DK593" s="1508" t="s">
        <v>1890</v>
      </c>
      <c r="DL593" s="1508" t="s">
        <v>1890</v>
      </c>
      <c r="DM593" s="1508" t="s">
        <v>1890</v>
      </c>
      <c r="DN593" s="1508" t="s">
        <v>1890</v>
      </c>
      <c r="DO593" s="1508" t="s">
        <v>1890</v>
      </c>
      <c r="DP593" s="1508" t="s">
        <v>1890</v>
      </c>
      <c r="DQ593" s="1508" t="s">
        <v>1890</v>
      </c>
      <c r="DR593" s="1508" t="s">
        <v>1890</v>
      </c>
      <c r="DS593" s="1508" t="s">
        <v>1890</v>
      </c>
      <c r="DT593" s="1233" t="s">
        <v>1890</v>
      </c>
      <c r="DU593" s="1233" t="s">
        <v>1890</v>
      </c>
      <c r="DV593" s="1233" t="s">
        <v>1890</v>
      </c>
      <c r="DW593" s="1233" t="s">
        <v>1890</v>
      </c>
      <c r="DX593" s="1233" t="s">
        <v>1890</v>
      </c>
      <c r="DY593" s="1233" t="s">
        <v>1890</v>
      </c>
    </row>
    <row r="594" spans="2:129" x14ac:dyDescent="0.25">
      <c r="B594" s="1668"/>
      <c r="C594" s="1505" t="s">
        <v>1612</v>
      </c>
      <c r="D594" s="1439" t="s">
        <v>1737</v>
      </c>
      <c r="E594" s="1267" t="s">
        <v>813</v>
      </c>
      <c r="F594" s="1438" t="s">
        <v>1890</v>
      </c>
      <c r="G594" s="1438" t="s">
        <v>1890</v>
      </c>
      <c r="H594" s="1439" t="s">
        <v>84</v>
      </c>
      <c r="I594" s="1476" t="s">
        <v>1890</v>
      </c>
      <c r="J594" s="1477" t="s">
        <v>1890</v>
      </c>
      <c r="K594" s="1477" t="s">
        <v>1890</v>
      </c>
      <c r="L594" s="1477" t="s">
        <v>1890</v>
      </c>
      <c r="M594" s="1477" t="s">
        <v>1890</v>
      </c>
      <c r="N594" s="1509" t="s">
        <v>1890</v>
      </c>
      <c r="O594" s="1509" t="s">
        <v>1890</v>
      </c>
      <c r="P594" s="1509" t="s">
        <v>1890</v>
      </c>
      <c r="Q594" s="1509" t="s">
        <v>1890</v>
      </c>
      <c r="R594" s="1509" t="s">
        <v>1890</v>
      </c>
      <c r="S594" s="1509" t="s">
        <v>1890</v>
      </c>
      <c r="T594" s="1509" t="s">
        <v>1890</v>
      </c>
      <c r="U594" s="1509" t="s">
        <v>1890</v>
      </c>
      <c r="V594" s="1509" t="s">
        <v>1890</v>
      </c>
      <c r="W594" s="1509" t="s">
        <v>1890</v>
      </c>
      <c r="X594" s="1509" t="s">
        <v>1890</v>
      </c>
      <c r="Y594" s="1509" t="s">
        <v>1890</v>
      </c>
      <c r="Z594" s="1509" t="s">
        <v>1890</v>
      </c>
      <c r="AA594" s="1509" t="s">
        <v>1890</v>
      </c>
      <c r="AB594" s="1509" t="s">
        <v>1890</v>
      </c>
      <c r="AC594" s="1509" t="s">
        <v>1890</v>
      </c>
      <c r="AD594" s="1509" t="s">
        <v>1890</v>
      </c>
      <c r="AE594" s="1509" t="s">
        <v>1890</v>
      </c>
      <c r="AF594" s="1509" t="s">
        <v>1890</v>
      </c>
      <c r="AG594" s="1509" t="s">
        <v>1890</v>
      </c>
      <c r="AH594" s="1509" t="s">
        <v>1890</v>
      </c>
      <c r="AI594" s="1509" t="s">
        <v>1890</v>
      </c>
      <c r="AJ594" s="1509" t="s">
        <v>1890</v>
      </c>
      <c r="AK594" s="1509" t="s">
        <v>1890</v>
      </c>
      <c r="AL594" s="1509" t="s">
        <v>1890</v>
      </c>
      <c r="AM594" s="1509" t="s">
        <v>1890</v>
      </c>
      <c r="AN594" s="1509" t="s">
        <v>1890</v>
      </c>
      <c r="AO594" s="1509" t="s">
        <v>1890</v>
      </c>
      <c r="AP594" s="1509" t="s">
        <v>1890</v>
      </c>
      <c r="AQ594" s="1509" t="s">
        <v>1890</v>
      </c>
      <c r="AR594" s="1509" t="s">
        <v>1890</v>
      </c>
      <c r="AS594" s="1509" t="s">
        <v>1890</v>
      </c>
      <c r="AT594" s="1509" t="s">
        <v>1890</v>
      </c>
      <c r="AU594" s="1509" t="s">
        <v>1890</v>
      </c>
      <c r="AV594" s="1509" t="s">
        <v>1890</v>
      </c>
      <c r="AW594" s="1509" t="s">
        <v>1890</v>
      </c>
      <c r="AX594" s="1509" t="s">
        <v>1890</v>
      </c>
      <c r="AY594" s="1509" t="s">
        <v>1890</v>
      </c>
      <c r="AZ594" s="1509" t="s">
        <v>1890</v>
      </c>
      <c r="BA594" s="1509" t="s">
        <v>1890</v>
      </c>
      <c r="BB594" s="1509" t="s">
        <v>1890</v>
      </c>
      <c r="BC594" s="1509" t="s">
        <v>1890</v>
      </c>
      <c r="BD594" s="1509" t="s">
        <v>1890</v>
      </c>
      <c r="BE594" s="1509" t="s">
        <v>1890</v>
      </c>
      <c r="BF594" s="1509" t="s">
        <v>1890</v>
      </c>
      <c r="BG594" s="1509" t="s">
        <v>1890</v>
      </c>
      <c r="BH594" s="1509" t="s">
        <v>1890</v>
      </c>
      <c r="BI594" s="1509" t="s">
        <v>1890</v>
      </c>
      <c r="BJ594" s="1509" t="s">
        <v>1890</v>
      </c>
      <c r="BK594" s="1509" t="s">
        <v>1890</v>
      </c>
      <c r="BL594" s="1509" t="s">
        <v>1890</v>
      </c>
      <c r="BM594" s="1509" t="s">
        <v>1890</v>
      </c>
      <c r="BN594" s="1509" t="s">
        <v>1890</v>
      </c>
      <c r="BO594" s="1509" t="s">
        <v>1890</v>
      </c>
      <c r="BP594" s="1509" t="s">
        <v>1890</v>
      </c>
      <c r="BQ594" s="1509" t="s">
        <v>1890</v>
      </c>
      <c r="BR594" s="1509" t="s">
        <v>1890</v>
      </c>
      <c r="BS594" s="1509" t="s">
        <v>1890</v>
      </c>
      <c r="BT594" s="1509" t="s">
        <v>1890</v>
      </c>
      <c r="BU594" s="1509" t="s">
        <v>1890</v>
      </c>
      <c r="BV594" s="1509" t="s">
        <v>1890</v>
      </c>
      <c r="BW594" s="1509" t="s">
        <v>1890</v>
      </c>
      <c r="BX594" s="1509" t="s">
        <v>1890</v>
      </c>
      <c r="BY594" s="1509" t="s">
        <v>1890</v>
      </c>
      <c r="BZ594" s="1509" t="s">
        <v>1890</v>
      </c>
      <c r="CA594" s="1509" t="s">
        <v>1890</v>
      </c>
      <c r="CB594" s="1509" t="s">
        <v>1890</v>
      </c>
      <c r="CC594" s="1509" t="s">
        <v>1890</v>
      </c>
      <c r="CD594" s="1509" t="s">
        <v>1890</v>
      </c>
      <c r="CE594" s="1509" t="s">
        <v>1890</v>
      </c>
      <c r="CF594" s="1509" t="s">
        <v>1890</v>
      </c>
      <c r="CG594" s="1509" t="s">
        <v>1890</v>
      </c>
      <c r="CH594" s="1509" t="s">
        <v>1890</v>
      </c>
      <c r="CI594" s="1509" t="s">
        <v>1890</v>
      </c>
      <c r="CJ594" s="1509" t="s">
        <v>1890</v>
      </c>
      <c r="CK594" s="1509" t="s">
        <v>1890</v>
      </c>
      <c r="CL594" s="1509" t="s">
        <v>1890</v>
      </c>
      <c r="CM594" s="1509" t="s">
        <v>1890</v>
      </c>
      <c r="CN594" s="1509" t="s">
        <v>1890</v>
      </c>
      <c r="CO594" s="1509" t="s">
        <v>1890</v>
      </c>
      <c r="CP594" s="1510" t="s">
        <v>1890</v>
      </c>
      <c r="CQ594" s="1508" t="s">
        <v>1890</v>
      </c>
      <c r="CR594" s="1508" t="s">
        <v>1890</v>
      </c>
      <c r="CS594" s="1508" t="s">
        <v>1890</v>
      </c>
      <c r="CT594" s="1508" t="s">
        <v>1890</v>
      </c>
      <c r="CU594" s="1508" t="s">
        <v>1890</v>
      </c>
      <c r="CV594" s="1508" t="s">
        <v>1890</v>
      </c>
      <c r="CW594" s="1508" t="s">
        <v>1890</v>
      </c>
      <c r="CX594" s="1508" t="s">
        <v>1890</v>
      </c>
      <c r="CY594" s="1508" t="s">
        <v>1890</v>
      </c>
      <c r="CZ594" s="1508" t="s">
        <v>1890</v>
      </c>
      <c r="DA594" s="1508" t="s">
        <v>1890</v>
      </c>
      <c r="DB594" s="1508" t="s">
        <v>1890</v>
      </c>
      <c r="DC594" s="1508" t="s">
        <v>1890</v>
      </c>
      <c r="DD594" s="1508" t="s">
        <v>1890</v>
      </c>
      <c r="DE594" s="1508" t="s">
        <v>1890</v>
      </c>
      <c r="DF594" s="1508" t="s">
        <v>1890</v>
      </c>
      <c r="DG594" s="1508" t="s">
        <v>1890</v>
      </c>
      <c r="DH594" s="1508" t="s">
        <v>1890</v>
      </c>
      <c r="DI594" s="1508" t="s">
        <v>1890</v>
      </c>
      <c r="DJ594" s="1508" t="s">
        <v>1890</v>
      </c>
      <c r="DK594" s="1508" t="s">
        <v>1890</v>
      </c>
      <c r="DL594" s="1508" t="s">
        <v>1890</v>
      </c>
      <c r="DM594" s="1508" t="s">
        <v>1890</v>
      </c>
      <c r="DN594" s="1508" t="s">
        <v>1890</v>
      </c>
      <c r="DO594" s="1508" t="s">
        <v>1890</v>
      </c>
      <c r="DP594" s="1508" t="s">
        <v>1890</v>
      </c>
      <c r="DQ594" s="1508" t="s">
        <v>1890</v>
      </c>
      <c r="DR594" s="1508" t="s">
        <v>1890</v>
      </c>
      <c r="DS594" s="1508" t="s">
        <v>1890</v>
      </c>
      <c r="DT594" s="1233" t="s">
        <v>1890</v>
      </c>
      <c r="DU594" s="1233" t="s">
        <v>1890</v>
      </c>
      <c r="DV594" s="1233" t="s">
        <v>1890</v>
      </c>
      <c r="DW594" s="1233" t="s">
        <v>1890</v>
      </c>
      <c r="DX594" s="1233" t="s">
        <v>1890</v>
      </c>
      <c r="DY594" s="1233" t="s">
        <v>1890</v>
      </c>
    </row>
    <row r="595" spans="2:129" x14ac:dyDescent="0.25">
      <c r="B595" s="1668"/>
      <c r="C595" s="1505" t="s">
        <v>1612</v>
      </c>
      <c r="D595" s="1439" t="s">
        <v>1737</v>
      </c>
      <c r="E595" s="1267" t="s">
        <v>831</v>
      </c>
      <c r="F595" s="1438" t="s">
        <v>1890</v>
      </c>
      <c r="G595" s="1438" t="s">
        <v>1890</v>
      </c>
      <c r="H595" s="1439" t="s">
        <v>84</v>
      </c>
      <c r="I595" s="1476" t="s">
        <v>1890</v>
      </c>
      <c r="J595" s="1477" t="s">
        <v>1890</v>
      </c>
      <c r="K595" s="1477" t="s">
        <v>1890</v>
      </c>
      <c r="L595" s="1477" t="s">
        <v>1890</v>
      </c>
      <c r="M595" s="1477" t="s">
        <v>1890</v>
      </c>
      <c r="N595" s="1509" t="s">
        <v>1890</v>
      </c>
      <c r="O595" s="1509">
        <v>3.5000000000000003E-2</v>
      </c>
      <c r="P595" s="1509">
        <v>3.5000000000000003E-2</v>
      </c>
      <c r="Q595" s="1509">
        <v>3.5000000000000003E-2</v>
      </c>
      <c r="R595" s="1509">
        <v>3.5000000000000003E-2</v>
      </c>
      <c r="S595" s="1509">
        <v>3.5000000000000003E-2</v>
      </c>
      <c r="T595" s="1509">
        <v>3.5000000000000003E-2</v>
      </c>
      <c r="U595" s="1509">
        <v>3.5000000000000003E-2</v>
      </c>
      <c r="V595" s="1509">
        <v>3.5000000000000003E-2</v>
      </c>
      <c r="W595" s="1509">
        <v>3.5000000000000003E-2</v>
      </c>
      <c r="X595" s="1509">
        <v>3.5000000000000003E-2</v>
      </c>
      <c r="Y595" s="1509">
        <v>3.5000000000000003E-2</v>
      </c>
      <c r="Z595" s="1509">
        <v>3.5000000000000003E-2</v>
      </c>
      <c r="AA595" s="1509">
        <v>3.5000000000000003E-2</v>
      </c>
      <c r="AB595" s="1509">
        <v>3.5000000000000003E-2</v>
      </c>
      <c r="AC595" s="1509">
        <v>3.5000000000000003E-2</v>
      </c>
      <c r="AD595" s="1509">
        <v>3.5000000000000003E-2</v>
      </c>
      <c r="AE595" s="1509">
        <v>3.5000000000000003E-2</v>
      </c>
      <c r="AF595" s="1509">
        <v>3.5000000000000003E-2</v>
      </c>
      <c r="AG595" s="1509">
        <v>3.5000000000000003E-2</v>
      </c>
      <c r="AH595" s="1509">
        <v>3.5000000000000003E-2</v>
      </c>
      <c r="AI595" s="1509">
        <v>3.5000000000000003E-2</v>
      </c>
      <c r="AJ595" s="1509">
        <v>3.5000000000000003E-2</v>
      </c>
      <c r="AK595" s="1509">
        <v>3.5000000000000003E-2</v>
      </c>
      <c r="AL595" s="1509">
        <v>3.5000000000000003E-2</v>
      </c>
      <c r="AM595" s="1509">
        <v>3.5000000000000003E-2</v>
      </c>
      <c r="AN595" s="1509">
        <v>3.5000000000000003E-2</v>
      </c>
      <c r="AO595" s="1509">
        <v>3.5000000000000003E-2</v>
      </c>
      <c r="AP595" s="1509">
        <v>3.5000000000000003E-2</v>
      </c>
      <c r="AQ595" s="1509">
        <v>3.5000000000000003E-2</v>
      </c>
      <c r="AR595" s="1509">
        <v>3.5000000000000003E-2</v>
      </c>
      <c r="AS595" s="1509">
        <v>0.03</v>
      </c>
      <c r="AT595" s="1509">
        <v>0.03</v>
      </c>
      <c r="AU595" s="1509">
        <v>0.03</v>
      </c>
      <c r="AV595" s="1509">
        <v>0.03</v>
      </c>
      <c r="AW595" s="1509">
        <v>0.03</v>
      </c>
      <c r="AX595" s="1509">
        <v>0.03</v>
      </c>
      <c r="AY595" s="1509">
        <v>0.03</v>
      </c>
      <c r="AZ595" s="1509">
        <v>0.03</v>
      </c>
      <c r="BA595" s="1509">
        <v>0.03</v>
      </c>
      <c r="BB595" s="1509">
        <v>0.03</v>
      </c>
      <c r="BC595" s="1509">
        <v>0.03</v>
      </c>
      <c r="BD595" s="1509">
        <v>0.03</v>
      </c>
      <c r="BE595" s="1509">
        <v>0.03</v>
      </c>
      <c r="BF595" s="1509">
        <v>0.03</v>
      </c>
      <c r="BG595" s="1509">
        <v>0.03</v>
      </c>
      <c r="BH595" s="1509">
        <v>0.03</v>
      </c>
      <c r="BI595" s="1509">
        <v>0.03</v>
      </c>
      <c r="BJ595" s="1509">
        <v>0.03</v>
      </c>
      <c r="BK595" s="1509">
        <v>0.03</v>
      </c>
      <c r="BL595" s="1509">
        <v>0.03</v>
      </c>
      <c r="BM595" s="1509">
        <v>0.03</v>
      </c>
      <c r="BN595" s="1509">
        <v>0.03</v>
      </c>
      <c r="BO595" s="1509">
        <v>0.03</v>
      </c>
      <c r="BP595" s="1509">
        <v>0.03</v>
      </c>
      <c r="BQ595" s="1509">
        <v>0.03</v>
      </c>
      <c r="BR595" s="1509">
        <v>0.03</v>
      </c>
      <c r="BS595" s="1509">
        <v>0.03</v>
      </c>
      <c r="BT595" s="1509">
        <v>0.03</v>
      </c>
      <c r="BU595" s="1509">
        <v>0.03</v>
      </c>
      <c r="BV595" s="1509">
        <v>0.03</v>
      </c>
      <c r="BW595" s="1509">
        <v>0.03</v>
      </c>
      <c r="BX595" s="1509">
        <v>0.03</v>
      </c>
      <c r="BY595" s="1509">
        <v>0.03</v>
      </c>
      <c r="BZ595" s="1509">
        <v>0.03</v>
      </c>
      <c r="CA595" s="1509">
        <v>0.03</v>
      </c>
      <c r="CB595" s="1509">
        <v>0.03</v>
      </c>
      <c r="CC595" s="1509">
        <v>0.03</v>
      </c>
      <c r="CD595" s="1509">
        <v>0.03</v>
      </c>
      <c r="CE595" s="1509">
        <v>0.03</v>
      </c>
      <c r="CF595" s="1509">
        <v>0.03</v>
      </c>
      <c r="CG595" s="1509">
        <v>0.03</v>
      </c>
      <c r="CH595" s="1509">
        <v>0.03</v>
      </c>
      <c r="CI595" s="1509">
        <v>0.03</v>
      </c>
      <c r="CJ595" s="1509">
        <v>0.03</v>
      </c>
      <c r="CK595" s="1509">
        <v>0.03</v>
      </c>
      <c r="CL595" s="1509">
        <v>2.5000000000000001E-2</v>
      </c>
      <c r="CM595" s="1509">
        <v>2.5000000000000001E-2</v>
      </c>
      <c r="CN595" s="1509">
        <v>2.5000000000000001E-2</v>
      </c>
      <c r="CO595" s="1509">
        <v>2.5000000000000001E-2</v>
      </c>
      <c r="CP595" s="1510">
        <v>2.5000000000000001E-2</v>
      </c>
      <c r="CQ595" s="1508" t="s">
        <v>1890</v>
      </c>
      <c r="CR595" s="1508" t="s">
        <v>1890</v>
      </c>
      <c r="CS595" s="1508" t="s">
        <v>1890</v>
      </c>
      <c r="CT595" s="1508" t="s">
        <v>1890</v>
      </c>
      <c r="CU595" s="1508" t="s">
        <v>1890</v>
      </c>
      <c r="CV595" s="1508" t="s">
        <v>1890</v>
      </c>
      <c r="CW595" s="1508" t="s">
        <v>1890</v>
      </c>
      <c r="CX595" s="1508" t="s">
        <v>1890</v>
      </c>
      <c r="CY595" s="1508" t="s">
        <v>1890</v>
      </c>
      <c r="CZ595" s="1508" t="s">
        <v>1890</v>
      </c>
      <c r="DA595" s="1508" t="s">
        <v>1890</v>
      </c>
      <c r="DB595" s="1508" t="s">
        <v>1890</v>
      </c>
      <c r="DC595" s="1508" t="s">
        <v>1890</v>
      </c>
      <c r="DD595" s="1508" t="s">
        <v>1890</v>
      </c>
      <c r="DE595" s="1508" t="s">
        <v>1890</v>
      </c>
      <c r="DF595" s="1508" t="s">
        <v>1890</v>
      </c>
      <c r="DG595" s="1508" t="s">
        <v>1890</v>
      </c>
      <c r="DH595" s="1508" t="s">
        <v>1890</v>
      </c>
      <c r="DI595" s="1508" t="s">
        <v>1890</v>
      </c>
      <c r="DJ595" s="1508" t="s">
        <v>1890</v>
      </c>
      <c r="DK595" s="1508" t="s">
        <v>1890</v>
      </c>
      <c r="DL595" s="1508" t="s">
        <v>1890</v>
      </c>
      <c r="DM595" s="1508" t="s">
        <v>1890</v>
      </c>
      <c r="DN595" s="1508" t="s">
        <v>1890</v>
      </c>
      <c r="DO595" s="1508" t="s">
        <v>1890</v>
      </c>
      <c r="DP595" s="1508" t="s">
        <v>1890</v>
      </c>
      <c r="DQ595" s="1508" t="s">
        <v>1890</v>
      </c>
      <c r="DR595" s="1508" t="s">
        <v>1890</v>
      </c>
      <c r="DS595" s="1508" t="s">
        <v>1890</v>
      </c>
      <c r="DT595" s="1233" t="s">
        <v>1890</v>
      </c>
      <c r="DU595" s="1233" t="s">
        <v>1890</v>
      </c>
      <c r="DV595" s="1233" t="s">
        <v>1890</v>
      </c>
      <c r="DW595" s="1233" t="s">
        <v>1890</v>
      </c>
      <c r="DX595" s="1233" t="s">
        <v>1890</v>
      </c>
      <c r="DY595" s="1233" t="s">
        <v>1890</v>
      </c>
    </row>
    <row r="596" spans="2:129" x14ac:dyDescent="0.25">
      <c r="B596" s="1668"/>
      <c r="C596" s="1505" t="s">
        <v>1612</v>
      </c>
      <c r="D596" s="1439" t="s">
        <v>1737</v>
      </c>
      <c r="E596" s="1267" t="s">
        <v>814</v>
      </c>
      <c r="F596" s="1438" t="s">
        <v>1890</v>
      </c>
      <c r="G596" s="1438" t="s">
        <v>1890</v>
      </c>
      <c r="H596" s="1439" t="s">
        <v>84</v>
      </c>
      <c r="I596" s="1476" t="s">
        <v>1890</v>
      </c>
      <c r="J596" s="1477" t="s">
        <v>1890</v>
      </c>
      <c r="K596" s="1477" t="s">
        <v>1890</v>
      </c>
      <c r="L596" s="1477" t="s">
        <v>1890</v>
      </c>
      <c r="M596" s="1477" t="s">
        <v>1890</v>
      </c>
      <c r="N596" s="1509" t="s">
        <v>1890</v>
      </c>
      <c r="O596" s="1509">
        <v>0.96618357487922713</v>
      </c>
      <c r="P596" s="1509">
        <v>0.93351070036640305</v>
      </c>
      <c r="Q596" s="1509">
        <v>0.90194270566802237</v>
      </c>
      <c r="R596" s="1509">
        <v>0.87144222769857238</v>
      </c>
      <c r="S596" s="1509">
        <v>0.84197316685852408</v>
      </c>
      <c r="T596" s="1509">
        <v>0.81350064430775282</v>
      </c>
      <c r="U596" s="1509">
        <v>0.78599096068381924</v>
      </c>
      <c r="V596" s="1509">
        <v>0.75941155621625056</v>
      </c>
      <c r="W596" s="1509">
        <v>0.73373097218961414</v>
      </c>
      <c r="X596" s="1509">
        <v>0.70891881370977217</v>
      </c>
      <c r="Y596" s="1509">
        <v>0.68494571372924851</v>
      </c>
      <c r="Z596" s="1509">
        <v>0.66178329828912907</v>
      </c>
      <c r="AA596" s="1509">
        <v>0.63940415293635666</v>
      </c>
      <c r="AB596" s="1509">
        <v>0.61778179027667313</v>
      </c>
      <c r="AC596" s="1509">
        <v>0.59689061862480497</v>
      </c>
      <c r="AD596" s="1509">
        <v>0.57670591171478747</v>
      </c>
      <c r="AE596" s="1509">
        <v>0.55720377943457733</v>
      </c>
      <c r="AF596" s="1509">
        <v>0.53836113955031628</v>
      </c>
      <c r="AG596" s="1509">
        <v>0.520155690386779</v>
      </c>
      <c r="AH596" s="1509">
        <v>0.50256588443167061</v>
      </c>
      <c r="AI596" s="1509">
        <v>0.48557090283253201</v>
      </c>
      <c r="AJ596" s="1509">
        <v>0.46915063075606961</v>
      </c>
      <c r="AK596" s="1509">
        <v>0.45328563358074364</v>
      </c>
      <c r="AL596" s="1509">
        <v>0.43795713389443836</v>
      </c>
      <c r="AM596" s="1509">
        <v>0.42314698926998878</v>
      </c>
      <c r="AN596" s="1509">
        <v>0.40883767079225974</v>
      </c>
      <c r="AO596" s="1509">
        <v>0.39501224231136212</v>
      </c>
      <c r="AP596" s="1509">
        <v>0.38165434039745133</v>
      </c>
      <c r="AQ596" s="1509">
        <v>0.36874815497338298</v>
      </c>
      <c r="AR596" s="1509">
        <v>0.35627841060230242</v>
      </c>
      <c r="AS596" s="1509">
        <v>0.3459013695167984</v>
      </c>
      <c r="AT596" s="1509">
        <v>0.33582657234640623</v>
      </c>
      <c r="AU596" s="1509">
        <v>0.32604521587029728</v>
      </c>
      <c r="AV596" s="1509">
        <v>0.31654875327213333</v>
      </c>
      <c r="AW596" s="1509">
        <v>0.30732888667197411</v>
      </c>
      <c r="AX596" s="1509">
        <v>0.29837755987570302</v>
      </c>
      <c r="AY596" s="1509">
        <v>0.28968695133563405</v>
      </c>
      <c r="AZ596" s="1509">
        <v>0.28124946731614947</v>
      </c>
      <c r="BA596" s="1509">
        <v>0.27305773525839755</v>
      </c>
      <c r="BB596" s="1509">
        <v>0.26510459733825009</v>
      </c>
      <c r="BC596" s="1509">
        <v>0.25738310421189325</v>
      </c>
      <c r="BD596" s="1509">
        <v>0.24988650894358566</v>
      </c>
      <c r="BE596" s="1509">
        <v>0.24260826111027742</v>
      </c>
      <c r="BF596" s="1509">
        <v>0.23554200107793916</v>
      </c>
      <c r="BG596" s="1509">
        <v>0.22868155444460117</v>
      </c>
      <c r="BH596" s="1509">
        <v>0.22202092664524387</v>
      </c>
      <c r="BI596" s="1509">
        <v>0.215554297713829</v>
      </c>
      <c r="BJ596" s="1509">
        <v>0.20927601719789227</v>
      </c>
      <c r="BK596" s="1509">
        <v>0.20318059922125464</v>
      </c>
      <c r="BL596" s="1509">
        <v>0.19726271769053846</v>
      </c>
      <c r="BM596" s="1509">
        <v>0.19151720164129948</v>
      </c>
      <c r="BN596" s="1509">
        <v>0.18593903071970824</v>
      </c>
      <c r="BO596" s="1509">
        <v>0.18052333079583327</v>
      </c>
      <c r="BP596" s="1509">
        <v>0.17526536970469248</v>
      </c>
      <c r="BQ596" s="1509">
        <v>0.17016055311135189</v>
      </c>
      <c r="BR596" s="1509">
        <v>0.16520442049645817</v>
      </c>
      <c r="BS596" s="1509">
        <v>0.16039264125869726</v>
      </c>
      <c r="BT596" s="1509">
        <v>0.15572101093077401</v>
      </c>
      <c r="BU596" s="1509">
        <v>0.15118544750560586</v>
      </c>
      <c r="BV596" s="1509">
        <v>0.14678198786952024</v>
      </c>
      <c r="BW596" s="1509">
        <v>0.14250678433934003</v>
      </c>
      <c r="BX596" s="1509">
        <v>0.13835610130033013</v>
      </c>
      <c r="BY596" s="1509">
        <v>0.13432631194206807</v>
      </c>
      <c r="BZ596" s="1509">
        <v>0.13041389508938647</v>
      </c>
      <c r="CA596" s="1509">
        <v>0.12661543212561796</v>
      </c>
      <c r="CB596" s="1509">
        <v>0.12292760400545433</v>
      </c>
      <c r="CC596" s="1509">
        <v>0.11934718835481004</v>
      </c>
      <c r="CD596" s="1509">
        <v>0.11587105665515537</v>
      </c>
      <c r="CE596" s="1509">
        <v>0.11249617150985959</v>
      </c>
      <c r="CF596" s="1509">
        <v>0.10921958399015494</v>
      </c>
      <c r="CG596" s="1509">
        <v>0.10603843105840287</v>
      </c>
      <c r="CH596" s="1509">
        <v>0.10294993306641054</v>
      </c>
      <c r="CI596" s="1509">
        <v>9.9951391326612168E-2</v>
      </c>
      <c r="CJ596" s="1509">
        <v>9.7040185753992411E-2</v>
      </c>
      <c r="CK596" s="1509">
        <v>9.4213772576691654E-2</v>
      </c>
      <c r="CL596" s="1509">
        <v>9.1915875684577236E-2</v>
      </c>
      <c r="CM596" s="1509">
        <v>8.9674025058124135E-2</v>
      </c>
      <c r="CN596" s="1509">
        <v>8.7486853715243049E-2</v>
      </c>
      <c r="CO596" s="1509">
        <v>8.5353028014871282E-2</v>
      </c>
      <c r="CP596" s="1510">
        <v>8.3271246843776875E-2</v>
      </c>
      <c r="CQ596" s="1508" t="s">
        <v>1890</v>
      </c>
      <c r="CR596" s="1508" t="s">
        <v>1890</v>
      </c>
      <c r="CS596" s="1508" t="s">
        <v>1890</v>
      </c>
      <c r="CT596" s="1508" t="s">
        <v>1890</v>
      </c>
      <c r="CU596" s="1508" t="s">
        <v>1890</v>
      </c>
      <c r="CV596" s="1508" t="s">
        <v>1890</v>
      </c>
      <c r="CW596" s="1508" t="s">
        <v>1890</v>
      </c>
      <c r="CX596" s="1508" t="s">
        <v>1890</v>
      </c>
      <c r="CY596" s="1508" t="s">
        <v>1890</v>
      </c>
      <c r="CZ596" s="1508" t="s">
        <v>1890</v>
      </c>
      <c r="DA596" s="1508" t="s">
        <v>1890</v>
      </c>
      <c r="DB596" s="1508" t="s">
        <v>1890</v>
      </c>
      <c r="DC596" s="1508" t="s">
        <v>1890</v>
      </c>
      <c r="DD596" s="1508" t="s">
        <v>1890</v>
      </c>
      <c r="DE596" s="1508" t="s">
        <v>1890</v>
      </c>
      <c r="DF596" s="1508" t="s">
        <v>1890</v>
      </c>
      <c r="DG596" s="1508" t="s">
        <v>1890</v>
      </c>
      <c r="DH596" s="1508" t="s">
        <v>1890</v>
      </c>
      <c r="DI596" s="1508" t="s">
        <v>1890</v>
      </c>
      <c r="DJ596" s="1508" t="s">
        <v>1890</v>
      </c>
      <c r="DK596" s="1508" t="s">
        <v>1890</v>
      </c>
      <c r="DL596" s="1508" t="s">
        <v>1890</v>
      </c>
      <c r="DM596" s="1508" t="s">
        <v>1890</v>
      </c>
      <c r="DN596" s="1508" t="s">
        <v>1890</v>
      </c>
      <c r="DO596" s="1508" t="s">
        <v>1890</v>
      </c>
      <c r="DP596" s="1508" t="s">
        <v>1890</v>
      </c>
      <c r="DQ596" s="1508" t="s">
        <v>1890</v>
      </c>
      <c r="DR596" s="1508" t="s">
        <v>1890</v>
      </c>
      <c r="DS596" s="1508" t="s">
        <v>1890</v>
      </c>
      <c r="DT596" s="1233" t="s">
        <v>1890</v>
      </c>
      <c r="DU596" s="1233" t="s">
        <v>1890</v>
      </c>
      <c r="DV596" s="1233" t="s">
        <v>1890</v>
      </c>
      <c r="DW596" s="1233" t="s">
        <v>1890</v>
      </c>
      <c r="DX596" s="1233" t="s">
        <v>1890</v>
      </c>
      <c r="DY596" s="1233" t="s">
        <v>1890</v>
      </c>
    </row>
    <row r="597" spans="2:129" x14ac:dyDescent="0.25">
      <c r="B597" s="1668"/>
      <c r="C597" s="1505" t="s">
        <v>1612</v>
      </c>
      <c r="D597" s="1439" t="s">
        <v>1737</v>
      </c>
      <c r="E597" s="1267" t="s">
        <v>815</v>
      </c>
      <c r="F597" s="1438" t="s">
        <v>816</v>
      </c>
      <c r="G597" s="1438" t="s">
        <v>1890</v>
      </c>
      <c r="H597" s="1439" t="s">
        <v>817</v>
      </c>
      <c r="I597" s="1476" t="s">
        <v>1890</v>
      </c>
      <c r="J597" s="1477" t="s">
        <v>1890</v>
      </c>
      <c r="K597" s="1477" t="s">
        <v>1890</v>
      </c>
      <c r="L597" s="1477" t="s">
        <v>1890</v>
      </c>
      <c r="M597" s="1477" t="s">
        <v>1890</v>
      </c>
      <c r="N597" s="1509" t="s">
        <v>1890</v>
      </c>
      <c r="O597" s="1509" t="s">
        <v>1890</v>
      </c>
      <c r="P597" s="1509" t="s">
        <v>1890</v>
      </c>
      <c r="Q597" s="1509" t="s">
        <v>1890</v>
      </c>
      <c r="R597" s="1509" t="s">
        <v>1890</v>
      </c>
      <c r="S597" s="1509" t="s">
        <v>1890</v>
      </c>
      <c r="T597" s="1509" t="s">
        <v>1890</v>
      </c>
      <c r="U597" s="1509" t="s">
        <v>1890</v>
      </c>
      <c r="V597" s="1509" t="s">
        <v>1890</v>
      </c>
      <c r="W597" s="1509" t="s">
        <v>1890</v>
      </c>
      <c r="X597" s="1509" t="s">
        <v>1890</v>
      </c>
      <c r="Y597" s="1509" t="s">
        <v>1890</v>
      </c>
      <c r="Z597" s="1509" t="s">
        <v>1890</v>
      </c>
      <c r="AA597" s="1509" t="s">
        <v>1890</v>
      </c>
      <c r="AB597" s="1509" t="s">
        <v>1890</v>
      </c>
      <c r="AC597" s="1509" t="s">
        <v>1890</v>
      </c>
      <c r="AD597" s="1509" t="s">
        <v>1890</v>
      </c>
      <c r="AE597" s="1509" t="s">
        <v>1890</v>
      </c>
      <c r="AF597" s="1509" t="s">
        <v>1890</v>
      </c>
      <c r="AG597" s="1509" t="s">
        <v>1890</v>
      </c>
      <c r="AH597" s="1509" t="s">
        <v>1890</v>
      </c>
      <c r="AI597" s="1509" t="s">
        <v>1890</v>
      </c>
      <c r="AJ597" s="1509" t="s">
        <v>1890</v>
      </c>
      <c r="AK597" s="1509" t="s">
        <v>1890</v>
      </c>
      <c r="AL597" s="1509" t="s">
        <v>1890</v>
      </c>
      <c r="AM597" s="1509" t="s">
        <v>1890</v>
      </c>
      <c r="AN597" s="1509" t="s">
        <v>1890</v>
      </c>
      <c r="AO597" s="1509" t="s">
        <v>1890</v>
      </c>
      <c r="AP597" s="1509" t="s">
        <v>1890</v>
      </c>
      <c r="AQ597" s="1509" t="s">
        <v>1890</v>
      </c>
      <c r="AR597" s="1509" t="s">
        <v>1890</v>
      </c>
      <c r="AS597" s="1509" t="s">
        <v>1890</v>
      </c>
      <c r="AT597" s="1509" t="s">
        <v>1890</v>
      </c>
      <c r="AU597" s="1509" t="s">
        <v>1890</v>
      </c>
      <c r="AV597" s="1509" t="s">
        <v>1890</v>
      </c>
      <c r="AW597" s="1509" t="s">
        <v>1890</v>
      </c>
      <c r="AX597" s="1509" t="s">
        <v>1890</v>
      </c>
      <c r="AY597" s="1509" t="s">
        <v>1890</v>
      </c>
      <c r="AZ597" s="1509" t="s">
        <v>1890</v>
      </c>
      <c r="BA597" s="1509" t="s">
        <v>1890</v>
      </c>
      <c r="BB597" s="1509" t="s">
        <v>1890</v>
      </c>
      <c r="BC597" s="1509" t="s">
        <v>1890</v>
      </c>
      <c r="BD597" s="1509" t="s">
        <v>1890</v>
      </c>
      <c r="BE597" s="1509" t="s">
        <v>1890</v>
      </c>
      <c r="BF597" s="1509" t="s">
        <v>1890</v>
      </c>
      <c r="BG597" s="1509" t="s">
        <v>1890</v>
      </c>
      <c r="BH597" s="1509" t="s">
        <v>1890</v>
      </c>
      <c r="BI597" s="1509" t="s">
        <v>1890</v>
      </c>
      <c r="BJ597" s="1509" t="s">
        <v>1890</v>
      </c>
      <c r="BK597" s="1509" t="s">
        <v>1890</v>
      </c>
      <c r="BL597" s="1509" t="s">
        <v>1890</v>
      </c>
      <c r="BM597" s="1509" t="s">
        <v>1890</v>
      </c>
      <c r="BN597" s="1509" t="s">
        <v>1890</v>
      </c>
      <c r="BO597" s="1509" t="s">
        <v>1890</v>
      </c>
      <c r="BP597" s="1509" t="s">
        <v>1890</v>
      </c>
      <c r="BQ597" s="1509" t="s">
        <v>1890</v>
      </c>
      <c r="BR597" s="1509" t="s">
        <v>1890</v>
      </c>
      <c r="BS597" s="1509" t="s">
        <v>1890</v>
      </c>
      <c r="BT597" s="1509" t="s">
        <v>1890</v>
      </c>
      <c r="BU597" s="1509" t="s">
        <v>1890</v>
      </c>
      <c r="BV597" s="1509" t="s">
        <v>1890</v>
      </c>
      <c r="BW597" s="1509" t="s">
        <v>1890</v>
      </c>
      <c r="BX597" s="1509" t="s">
        <v>1890</v>
      </c>
      <c r="BY597" s="1509" t="s">
        <v>1890</v>
      </c>
      <c r="BZ597" s="1509" t="s">
        <v>1890</v>
      </c>
      <c r="CA597" s="1509" t="s">
        <v>1890</v>
      </c>
      <c r="CB597" s="1509" t="s">
        <v>1890</v>
      </c>
      <c r="CC597" s="1509" t="s">
        <v>1890</v>
      </c>
      <c r="CD597" s="1509" t="s">
        <v>1890</v>
      </c>
      <c r="CE597" s="1509" t="s">
        <v>1890</v>
      </c>
      <c r="CF597" s="1509" t="s">
        <v>1890</v>
      </c>
      <c r="CG597" s="1509" t="s">
        <v>1890</v>
      </c>
      <c r="CH597" s="1509" t="s">
        <v>1890</v>
      </c>
      <c r="CI597" s="1509" t="s">
        <v>1890</v>
      </c>
      <c r="CJ597" s="1509" t="s">
        <v>1890</v>
      </c>
      <c r="CK597" s="1509" t="s">
        <v>1890</v>
      </c>
      <c r="CL597" s="1509" t="s">
        <v>1890</v>
      </c>
      <c r="CM597" s="1509" t="s">
        <v>1890</v>
      </c>
      <c r="CN597" s="1509" t="s">
        <v>1890</v>
      </c>
      <c r="CO597" s="1509" t="s">
        <v>1890</v>
      </c>
      <c r="CP597" s="1510" t="s">
        <v>1890</v>
      </c>
      <c r="CQ597" s="1508" t="s">
        <v>1890</v>
      </c>
      <c r="CR597" s="1508" t="s">
        <v>1890</v>
      </c>
      <c r="CS597" s="1508" t="s">
        <v>1890</v>
      </c>
      <c r="CT597" s="1508" t="s">
        <v>1890</v>
      </c>
      <c r="CU597" s="1508" t="s">
        <v>1890</v>
      </c>
      <c r="CV597" s="1508" t="s">
        <v>1890</v>
      </c>
      <c r="CW597" s="1508" t="s">
        <v>1890</v>
      </c>
      <c r="CX597" s="1508" t="s">
        <v>1890</v>
      </c>
      <c r="CY597" s="1508" t="s">
        <v>1890</v>
      </c>
      <c r="CZ597" s="1508" t="s">
        <v>1890</v>
      </c>
      <c r="DA597" s="1508" t="s">
        <v>1890</v>
      </c>
      <c r="DB597" s="1508" t="s">
        <v>1890</v>
      </c>
      <c r="DC597" s="1508" t="s">
        <v>1890</v>
      </c>
      <c r="DD597" s="1508" t="s">
        <v>1890</v>
      </c>
      <c r="DE597" s="1508" t="s">
        <v>1890</v>
      </c>
      <c r="DF597" s="1508" t="s">
        <v>1890</v>
      </c>
      <c r="DG597" s="1508" t="s">
        <v>1890</v>
      </c>
      <c r="DH597" s="1508" t="s">
        <v>1890</v>
      </c>
      <c r="DI597" s="1508" t="s">
        <v>1890</v>
      </c>
      <c r="DJ597" s="1508" t="s">
        <v>1890</v>
      </c>
      <c r="DK597" s="1508" t="s">
        <v>1890</v>
      </c>
      <c r="DL597" s="1508" t="s">
        <v>1890</v>
      </c>
      <c r="DM597" s="1508" t="s">
        <v>1890</v>
      </c>
      <c r="DN597" s="1508" t="s">
        <v>1890</v>
      </c>
      <c r="DO597" s="1508" t="s">
        <v>1890</v>
      </c>
      <c r="DP597" s="1508" t="s">
        <v>1890</v>
      </c>
      <c r="DQ597" s="1508" t="s">
        <v>1890</v>
      </c>
      <c r="DR597" s="1508" t="s">
        <v>1890</v>
      </c>
      <c r="DS597" s="1508" t="s">
        <v>1890</v>
      </c>
      <c r="DT597" s="1233" t="s">
        <v>1890</v>
      </c>
      <c r="DU597" s="1233" t="s">
        <v>1890</v>
      </c>
      <c r="DV597" s="1233" t="s">
        <v>1890</v>
      </c>
      <c r="DW597" s="1233" t="s">
        <v>1890</v>
      </c>
      <c r="DX597" s="1233" t="s">
        <v>1890</v>
      </c>
      <c r="DY597" s="1233" t="s">
        <v>1890</v>
      </c>
    </row>
    <row r="598" spans="2:129" x14ac:dyDescent="0.25">
      <c r="B598" s="1668"/>
      <c r="C598" s="1505" t="s">
        <v>1612</v>
      </c>
      <c r="D598" s="1439" t="s">
        <v>1737</v>
      </c>
      <c r="E598" s="1267" t="s">
        <v>815</v>
      </c>
      <c r="F598" s="1438" t="s">
        <v>818</v>
      </c>
      <c r="G598" s="1438" t="s">
        <v>1890</v>
      </c>
      <c r="H598" s="1439" t="s">
        <v>817</v>
      </c>
      <c r="I598" s="1476" t="s">
        <v>1890</v>
      </c>
      <c r="J598" s="1477" t="s">
        <v>1890</v>
      </c>
      <c r="K598" s="1477" t="s">
        <v>1890</v>
      </c>
      <c r="L598" s="1477" t="s">
        <v>1890</v>
      </c>
      <c r="M598" s="1477" t="s">
        <v>1890</v>
      </c>
      <c r="N598" s="1509" t="s">
        <v>1890</v>
      </c>
      <c r="O598" s="1509" t="s">
        <v>1890</v>
      </c>
      <c r="P598" s="1509" t="s">
        <v>1890</v>
      </c>
      <c r="Q598" s="1509" t="s">
        <v>1890</v>
      </c>
      <c r="R598" s="1509" t="s">
        <v>1890</v>
      </c>
      <c r="S598" s="1509" t="s">
        <v>1890</v>
      </c>
      <c r="T598" s="1509" t="s">
        <v>1890</v>
      </c>
      <c r="U598" s="1509" t="s">
        <v>1890</v>
      </c>
      <c r="V598" s="1509" t="s">
        <v>1890</v>
      </c>
      <c r="W598" s="1509" t="s">
        <v>1890</v>
      </c>
      <c r="X598" s="1509" t="s">
        <v>1890</v>
      </c>
      <c r="Y598" s="1509" t="s">
        <v>1890</v>
      </c>
      <c r="Z598" s="1509" t="s">
        <v>1890</v>
      </c>
      <c r="AA598" s="1509" t="s">
        <v>1890</v>
      </c>
      <c r="AB598" s="1509" t="s">
        <v>1890</v>
      </c>
      <c r="AC598" s="1509" t="s">
        <v>1890</v>
      </c>
      <c r="AD598" s="1509" t="s">
        <v>1890</v>
      </c>
      <c r="AE598" s="1509" t="s">
        <v>1890</v>
      </c>
      <c r="AF598" s="1509" t="s">
        <v>1890</v>
      </c>
      <c r="AG598" s="1509" t="s">
        <v>1890</v>
      </c>
      <c r="AH598" s="1509" t="s">
        <v>1890</v>
      </c>
      <c r="AI598" s="1509" t="s">
        <v>1890</v>
      </c>
      <c r="AJ598" s="1509" t="s">
        <v>1890</v>
      </c>
      <c r="AK598" s="1509" t="s">
        <v>1890</v>
      </c>
      <c r="AL598" s="1509" t="s">
        <v>1890</v>
      </c>
      <c r="AM598" s="1509" t="s">
        <v>1890</v>
      </c>
      <c r="AN598" s="1509" t="s">
        <v>1890</v>
      </c>
      <c r="AO598" s="1509" t="s">
        <v>1890</v>
      </c>
      <c r="AP598" s="1509" t="s">
        <v>1890</v>
      </c>
      <c r="AQ598" s="1509" t="s">
        <v>1890</v>
      </c>
      <c r="AR598" s="1509" t="s">
        <v>1890</v>
      </c>
      <c r="AS598" s="1509" t="s">
        <v>1890</v>
      </c>
      <c r="AT598" s="1509" t="s">
        <v>1890</v>
      </c>
      <c r="AU598" s="1509" t="s">
        <v>1890</v>
      </c>
      <c r="AV598" s="1509" t="s">
        <v>1890</v>
      </c>
      <c r="AW598" s="1509" t="s">
        <v>1890</v>
      </c>
      <c r="AX598" s="1509" t="s">
        <v>1890</v>
      </c>
      <c r="AY598" s="1509" t="s">
        <v>1890</v>
      </c>
      <c r="AZ598" s="1509" t="s">
        <v>1890</v>
      </c>
      <c r="BA598" s="1509" t="s">
        <v>1890</v>
      </c>
      <c r="BB598" s="1509" t="s">
        <v>1890</v>
      </c>
      <c r="BC598" s="1509" t="s">
        <v>1890</v>
      </c>
      <c r="BD598" s="1509" t="s">
        <v>1890</v>
      </c>
      <c r="BE598" s="1509" t="s">
        <v>1890</v>
      </c>
      <c r="BF598" s="1509" t="s">
        <v>1890</v>
      </c>
      <c r="BG598" s="1509" t="s">
        <v>1890</v>
      </c>
      <c r="BH598" s="1509" t="s">
        <v>1890</v>
      </c>
      <c r="BI598" s="1509" t="s">
        <v>1890</v>
      </c>
      <c r="BJ598" s="1509" t="s">
        <v>1890</v>
      </c>
      <c r="BK598" s="1509" t="s">
        <v>1890</v>
      </c>
      <c r="BL598" s="1509" t="s">
        <v>1890</v>
      </c>
      <c r="BM598" s="1509" t="s">
        <v>1890</v>
      </c>
      <c r="BN598" s="1509" t="s">
        <v>1890</v>
      </c>
      <c r="BO598" s="1509" t="s">
        <v>1890</v>
      </c>
      <c r="BP598" s="1509" t="s">
        <v>1890</v>
      </c>
      <c r="BQ598" s="1509" t="s">
        <v>1890</v>
      </c>
      <c r="BR598" s="1509" t="s">
        <v>1890</v>
      </c>
      <c r="BS598" s="1509" t="s">
        <v>1890</v>
      </c>
      <c r="BT598" s="1509" t="s">
        <v>1890</v>
      </c>
      <c r="BU598" s="1509" t="s">
        <v>1890</v>
      </c>
      <c r="BV598" s="1509" t="s">
        <v>1890</v>
      </c>
      <c r="BW598" s="1509" t="s">
        <v>1890</v>
      </c>
      <c r="BX598" s="1509" t="s">
        <v>1890</v>
      </c>
      <c r="BY598" s="1509" t="s">
        <v>1890</v>
      </c>
      <c r="BZ598" s="1509" t="s">
        <v>1890</v>
      </c>
      <c r="CA598" s="1509" t="s">
        <v>1890</v>
      </c>
      <c r="CB598" s="1509" t="s">
        <v>1890</v>
      </c>
      <c r="CC598" s="1509" t="s">
        <v>1890</v>
      </c>
      <c r="CD598" s="1509" t="s">
        <v>1890</v>
      </c>
      <c r="CE598" s="1509" t="s">
        <v>1890</v>
      </c>
      <c r="CF598" s="1509" t="s">
        <v>1890</v>
      </c>
      <c r="CG598" s="1509" t="s">
        <v>1890</v>
      </c>
      <c r="CH598" s="1509" t="s">
        <v>1890</v>
      </c>
      <c r="CI598" s="1509" t="s">
        <v>1890</v>
      </c>
      <c r="CJ598" s="1509" t="s">
        <v>1890</v>
      </c>
      <c r="CK598" s="1509" t="s">
        <v>1890</v>
      </c>
      <c r="CL598" s="1509" t="s">
        <v>1890</v>
      </c>
      <c r="CM598" s="1509" t="s">
        <v>1890</v>
      </c>
      <c r="CN598" s="1509" t="s">
        <v>1890</v>
      </c>
      <c r="CO598" s="1509" t="s">
        <v>1890</v>
      </c>
      <c r="CP598" s="1510" t="s">
        <v>1890</v>
      </c>
      <c r="CQ598" s="1508" t="s">
        <v>1890</v>
      </c>
      <c r="CR598" s="1508" t="s">
        <v>1890</v>
      </c>
      <c r="CS598" s="1508" t="s">
        <v>1890</v>
      </c>
      <c r="CT598" s="1508" t="s">
        <v>1890</v>
      </c>
      <c r="CU598" s="1508" t="s">
        <v>1890</v>
      </c>
      <c r="CV598" s="1508" t="s">
        <v>1890</v>
      </c>
      <c r="CW598" s="1508" t="s">
        <v>1890</v>
      </c>
      <c r="CX598" s="1508" t="s">
        <v>1890</v>
      </c>
      <c r="CY598" s="1508" t="s">
        <v>1890</v>
      </c>
      <c r="CZ598" s="1508" t="s">
        <v>1890</v>
      </c>
      <c r="DA598" s="1508" t="s">
        <v>1890</v>
      </c>
      <c r="DB598" s="1508" t="s">
        <v>1890</v>
      </c>
      <c r="DC598" s="1508" t="s">
        <v>1890</v>
      </c>
      <c r="DD598" s="1508" t="s">
        <v>1890</v>
      </c>
      <c r="DE598" s="1508" t="s">
        <v>1890</v>
      </c>
      <c r="DF598" s="1508" t="s">
        <v>1890</v>
      </c>
      <c r="DG598" s="1508" t="s">
        <v>1890</v>
      </c>
      <c r="DH598" s="1508" t="s">
        <v>1890</v>
      </c>
      <c r="DI598" s="1508" t="s">
        <v>1890</v>
      </c>
      <c r="DJ598" s="1508" t="s">
        <v>1890</v>
      </c>
      <c r="DK598" s="1508" t="s">
        <v>1890</v>
      </c>
      <c r="DL598" s="1508" t="s">
        <v>1890</v>
      </c>
      <c r="DM598" s="1508" t="s">
        <v>1890</v>
      </c>
      <c r="DN598" s="1508" t="s">
        <v>1890</v>
      </c>
      <c r="DO598" s="1508" t="s">
        <v>1890</v>
      </c>
      <c r="DP598" s="1508" t="s">
        <v>1890</v>
      </c>
      <c r="DQ598" s="1508" t="s">
        <v>1890</v>
      </c>
      <c r="DR598" s="1508" t="s">
        <v>1890</v>
      </c>
      <c r="DS598" s="1508" t="s">
        <v>1890</v>
      </c>
      <c r="DT598" s="1233" t="s">
        <v>1890</v>
      </c>
      <c r="DU598" s="1233" t="s">
        <v>1890</v>
      </c>
      <c r="DV598" s="1233" t="s">
        <v>1890</v>
      </c>
      <c r="DW598" s="1233" t="s">
        <v>1890</v>
      </c>
      <c r="DX598" s="1233" t="s">
        <v>1890</v>
      </c>
      <c r="DY598" s="1233" t="s">
        <v>1890</v>
      </c>
    </row>
    <row r="599" spans="2:129" ht="14.4" thickBot="1" x14ac:dyDescent="0.3">
      <c r="B599" s="1668"/>
      <c r="C599" s="1505" t="s">
        <v>1612</v>
      </c>
      <c r="D599" s="1439" t="s">
        <v>1737</v>
      </c>
      <c r="E599" s="1267" t="s">
        <v>819</v>
      </c>
      <c r="F599" s="1438" t="s">
        <v>1890</v>
      </c>
      <c r="G599" s="1438" t="s">
        <v>1890</v>
      </c>
      <c r="H599" s="1439" t="s">
        <v>84</v>
      </c>
      <c r="I599" s="1476" t="s">
        <v>1890</v>
      </c>
      <c r="J599" s="1477" t="s">
        <v>1890</v>
      </c>
      <c r="K599" s="1477" t="s">
        <v>1890</v>
      </c>
      <c r="L599" s="1477" t="s">
        <v>1890</v>
      </c>
      <c r="M599" s="1477" t="s">
        <v>1890</v>
      </c>
      <c r="N599" s="1509" t="s">
        <v>1890</v>
      </c>
      <c r="O599" s="1509" t="s">
        <v>1890</v>
      </c>
      <c r="P599" s="1509" t="s">
        <v>1890</v>
      </c>
      <c r="Q599" s="1509" t="s">
        <v>1890</v>
      </c>
      <c r="R599" s="1509" t="s">
        <v>1890</v>
      </c>
      <c r="S599" s="1509" t="s">
        <v>1890</v>
      </c>
      <c r="T599" s="1509" t="s">
        <v>1890</v>
      </c>
      <c r="U599" s="1509" t="s">
        <v>1890</v>
      </c>
      <c r="V599" s="1509" t="s">
        <v>1890</v>
      </c>
      <c r="W599" s="1509" t="s">
        <v>1890</v>
      </c>
      <c r="X599" s="1509" t="s">
        <v>1890</v>
      </c>
      <c r="Y599" s="1509" t="s">
        <v>1890</v>
      </c>
      <c r="Z599" s="1509" t="s">
        <v>1890</v>
      </c>
      <c r="AA599" s="1509" t="s">
        <v>1890</v>
      </c>
      <c r="AB599" s="1509" t="s">
        <v>1890</v>
      </c>
      <c r="AC599" s="1509" t="s">
        <v>1890</v>
      </c>
      <c r="AD599" s="1509" t="s">
        <v>1890</v>
      </c>
      <c r="AE599" s="1509" t="s">
        <v>1890</v>
      </c>
      <c r="AF599" s="1509" t="s">
        <v>1890</v>
      </c>
      <c r="AG599" s="1509" t="s">
        <v>1890</v>
      </c>
      <c r="AH599" s="1509" t="s">
        <v>1890</v>
      </c>
      <c r="AI599" s="1509" t="s">
        <v>1890</v>
      </c>
      <c r="AJ599" s="1509" t="s">
        <v>1890</v>
      </c>
      <c r="AK599" s="1509" t="s">
        <v>1890</v>
      </c>
      <c r="AL599" s="1509" t="s">
        <v>1890</v>
      </c>
      <c r="AM599" s="1509" t="s">
        <v>1890</v>
      </c>
      <c r="AN599" s="1509" t="s">
        <v>1890</v>
      </c>
      <c r="AO599" s="1509" t="s">
        <v>1890</v>
      </c>
      <c r="AP599" s="1509" t="s">
        <v>1890</v>
      </c>
      <c r="AQ599" s="1509" t="s">
        <v>1890</v>
      </c>
      <c r="AR599" s="1509" t="s">
        <v>1890</v>
      </c>
      <c r="AS599" s="1509" t="s">
        <v>1890</v>
      </c>
      <c r="AT599" s="1509" t="s">
        <v>1890</v>
      </c>
      <c r="AU599" s="1509" t="s">
        <v>1890</v>
      </c>
      <c r="AV599" s="1509" t="s">
        <v>1890</v>
      </c>
      <c r="AW599" s="1509" t="s">
        <v>1890</v>
      </c>
      <c r="AX599" s="1509" t="s">
        <v>1890</v>
      </c>
      <c r="AY599" s="1509" t="s">
        <v>1890</v>
      </c>
      <c r="AZ599" s="1509" t="s">
        <v>1890</v>
      </c>
      <c r="BA599" s="1509" t="s">
        <v>1890</v>
      </c>
      <c r="BB599" s="1509" t="s">
        <v>1890</v>
      </c>
      <c r="BC599" s="1509" t="s">
        <v>1890</v>
      </c>
      <c r="BD599" s="1509" t="s">
        <v>1890</v>
      </c>
      <c r="BE599" s="1509" t="s">
        <v>1890</v>
      </c>
      <c r="BF599" s="1509" t="s">
        <v>1890</v>
      </c>
      <c r="BG599" s="1509" t="s">
        <v>1890</v>
      </c>
      <c r="BH599" s="1509" t="s">
        <v>1890</v>
      </c>
      <c r="BI599" s="1509" t="s">
        <v>1890</v>
      </c>
      <c r="BJ599" s="1509" t="s">
        <v>1890</v>
      </c>
      <c r="BK599" s="1509" t="s">
        <v>1890</v>
      </c>
      <c r="BL599" s="1509" t="s">
        <v>1890</v>
      </c>
      <c r="BM599" s="1509" t="s">
        <v>1890</v>
      </c>
      <c r="BN599" s="1509" t="s">
        <v>1890</v>
      </c>
      <c r="BO599" s="1509" t="s">
        <v>1890</v>
      </c>
      <c r="BP599" s="1509" t="s">
        <v>1890</v>
      </c>
      <c r="BQ599" s="1509" t="s">
        <v>1890</v>
      </c>
      <c r="BR599" s="1509" t="s">
        <v>1890</v>
      </c>
      <c r="BS599" s="1509" t="s">
        <v>1890</v>
      </c>
      <c r="BT599" s="1509" t="s">
        <v>1890</v>
      </c>
      <c r="BU599" s="1509" t="s">
        <v>1890</v>
      </c>
      <c r="BV599" s="1509" t="s">
        <v>1890</v>
      </c>
      <c r="BW599" s="1509" t="s">
        <v>1890</v>
      </c>
      <c r="BX599" s="1509" t="s">
        <v>1890</v>
      </c>
      <c r="BY599" s="1509" t="s">
        <v>1890</v>
      </c>
      <c r="BZ599" s="1509" t="s">
        <v>1890</v>
      </c>
      <c r="CA599" s="1509" t="s">
        <v>1890</v>
      </c>
      <c r="CB599" s="1509" t="s">
        <v>1890</v>
      </c>
      <c r="CC599" s="1509" t="s">
        <v>1890</v>
      </c>
      <c r="CD599" s="1509" t="s">
        <v>1890</v>
      </c>
      <c r="CE599" s="1509" t="s">
        <v>1890</v>
      </c>
      <c r="CF599" s="1509" t="s">
        <v>1890</v>
      </c>
      <c r="CG599" s="1509" t="s">
        <v>1890</v>
      </c>
      <c r="CH599" s="1509" t="s">
        <v>1890</v>
      </c>
      <c r="CI599" s="1509" t="s">
        <v>1890</v>
      </c>
      <c r="CJ599" s="1509" t="s">
        <v>1890</v>
      </c>
      <c r="CK599" s="1509" t="s">
        <v>1890</v>
      </c>
      <c r="CL599" s="1509" t="s">
        <v>1890</v>
      </c>
      <c r="CM599" s="1509" t="s">
        <v>1890</v>
      </c>
      <c r="CN599" s="1509" t="s">
        <v>1890</v>
      </c>
      <c r="CO599" s="1509" t="s">
        <v>1890</v>
      </c>
      <c r="CP599" s="1510" t="s">
        <v>1890</v>
      </c>
      <c r="CQ599" s="1508" t="s">
        <v>1890</v>
      </c>
      <c r="CR599" s="1508" t="s">
        <v>1890</v>
      </c>
      <c r="CS599" s="1508" t="s">
        <v>1890</v>
      </c>
      <c r="CT599" s="1508" t="s">
        <v>1890</v>
      </c>
      <c r="CU599" s="1508" t="s">
        <v>1890</v>
      </c>
      <c r="CV599" s="1508" t="s">
        <v>1890</v>
      </c>
      <c r="CW599" s="1508" t="s">
        <v>1890</v>
      </c>
      <c r="CX599" s="1508" t="s">
        <v>1890</v>
      </c>
      <c r="CY599" s="1508" t="s">
        <v>1890</v>
      </c>
      <c r="CZ599" s="1508" t="s">
        <v>1890</v>
      </c>
      <c r="DA599" s="1508" t="s">
        <v>1890</v>
      </c>
      <c r="DB599" s="1508" t="s">
        <v>1890</v>
      </c>
      <c r="DC599" s="1508" t="s">
        <v>1890</v>
      </c>
      <c r="DD599" s="1508" t="s">
        <v>1890</v>
      </c>
      <c r="DE599" s="1508" t="s">
        <v>1890</v>
      </c>
      <c r="DF599" s="1508" t="s">
        <v>1890</v>
      </c>
      <c r="DG599" s="1508" t="s">
        <v>1890</v>
      </c>
      <c r="DH599" s="1508" t="s">
        <v>1890</v>
      </c>
      <c r="DI599" s="1508" t="s">
        <v>1890</v>
      </c>
      <c r="DJ599" s="1508" t="s">
        <v>1890</v>
      </c>
      <c r="DK599" s="1508" t="s">
        <v>1890</v>
      </c>
      <c r="DL599" s="1508" t="s">
        <v>1890</v>
      </c>
      <c r="DM599" s="1508" t="s">
        <v>1890</v>
      </c>
      <c r="DN599" s="1508" t="s">
        <v>1890</v>
      </c>
      <c r="DO599" s="1508" t="s">
        <v>1890</v>
      </c>
      <c r="DP599" s="1508" t="s">
        <v>1890</v>
      </c>
      <c r="DQ599" s="1508" t="s">
        <v>1890</v>
      </c>
      <c r="DR599" s="1508" t="s">
        <v>1890</v>
      </c>
      <c r="DS599" s="1508" t="s">
        <v>1890</v>
      </c>
      <c r="DT599" s="1233" t="s">
        <v>1890</v>
      </c>
      <c r="DU599" s="1233" t="s">
        <v>1890</v>
      </c>
      <c r="DV599" s="1233" t="s">
        <v>1890</v>
      </c>
      <c r="DW599" s="1233" t="s">
        <v>1890</v>
      </c>
      <c r="DX599" s="1233" t="s">
        <v>1890</v>
      </c>
      <c r="DY599" s="1233" t="s">
        <v>1890</v>
      </c>
    </row>
    <row r="600" spans="2:129" ht="14.4" thickBot="1" x14ac:dyDescent="0.3">
      <c r="B600" s="1668"/>
      <c r="C600" s="1505" t="s">
        <v>1612</v>
      </c>
      <c r="D600" s="1439" t="s">
        <v>1737</v>
      </c>
      <c r="E600" s="1267" t="s">
        <v>820</v>
      </c>
      <c r="F600" s="1438" t="s">
        <v>1890</v>
      </c>
      <c r="G600" s="1438" t="s">
        <v>1890</v>
      </c>
      <c r="H600" s="1439" t="s">
        <v>84</v>
      </c>
      <c r="I600" s="1655" t="str">
        <f>IF(SUM(N599:CP599)&lt;&gt;0,SUM(N599:CP599),"")</f>
        <v/>
      </c>
      <c r="J600" s="1656"/>
      <c r="K600" s="1656"/>
      <c r="L600" s="1656"/>
      <c r="M600" s="1657"/>
      <c r="N600" s="1509" t="s">
        <v>1890</v>
      </c>
      <c r="O600" s="1509" t="s">
        <v>1890</v>
      </c>
      <c r="P600" s="1509" t="s">
        <v>1890</v>
      </c>
      <c r="Q600" s="1509" t="s">
        <v>1890</v>
      </c>
      <c r="R600" s="1509" t="s">
        <v>1890</v>
      </c>
      <c r="S600" s="1509" t="s">
        <v>1890</v>
      </c>
      <c r="T600" s="1509" t="s">
        <v>1890</v>
      </c>
      <c r="U600" s="1509" t="s">
        <v>1890</v>
      </c>
      <c r="V600" s="1509" t="s">
        <v>1890</v>
      </c>
      <c r="W600" s="1509" t="s">
        <v>1890</v>
      </c>
      <c r="X600" s="1509" t="s">
        <v>1890</v>
      </c>
      <c r="Y600" s="1509" t="s">
        <v>1890</v>
      </c>
      <c r="Z600" s="1509" t="s">
        <v>1890</v>
      </c>
      <c r="AA600" s="1509" t="s">
        <v>1890</v>
      </c>
      <c r="AB600" s="1509" t="s">
        <v>1890</v>
      </c>
      <c r="AC600" s="1509" t="s">
        <v>1890</v>
      </c>
      <c r="AD600" s="1509" t="s">
        <v>1890</v>
      </c>
      <c r="AE600" s="1509" t="s">
        <v>1890</v>
      </c>
      <c r="AF600" s="1509" t="s">
        <v>1890</v>
      </c>
      <c r="AG600" s="1509" t="s">
        <v>1890</v>
      </c>
      <c r="AH600" s="1509" t="s">
        <v>1890</v>
      </c>
      <c r="AI600" s="1509" t="s">
        <v>1890</v>
      </c>
      <c r="AJ600" s="1509" t="s">
        <v>1890</v>
      </c>
      <c r="AK600" s="1509" t="s">
        <v>1890</v>
      </c>
      <c r="AL600" s="1509" t="s">
        <v>1890</v>
      </c>
      <c r="AM600" s="1509" t="s">
        <v>1890</v>
      </c>
      <c r="AN600" s="1509" t="s">
        <v>1890</v>
      </c>
      <c r="AO600" s="1509" t="s">
        <v>1890</v>
      </c>
      <c r="AP600" s="1509" t="s">
        <v>1890</v>
      </c>
      <c r="AQ600" s="1509" t="s">
        <v>1890</v>
      </c>
      <c r="AR600" s="1509" t="s">
        <v>1890</v>
      </c>
      <c r="AS600" s="1509" t="s">
        <v>1890</v>
      </c>
      <c r="AT600" s="1509" t="s">
        <v>1890</v>
      </c>
      <c r="AU600" s="1509" t="s">
        <v>1890</v>
      </c>
      <c r="AV600" s="1509" t="s">
        <v>1890</v>
      </c>
      <c r="AW600" s="1509" t="s">
        <v>1890</v>
      </c>
      <c r="AX600" s="1509" t="s">
        <v>1890</v>
      </c>
      <c r="AY600" s="1509" t="s">
        <v>1890</v>
      </c>
      <c r="AZ600" s="1509" t="s">
        <v>1890</v>
      </c>
      <c r="BA600" s="1509" t="s">
        <v>1890</v>
      </c>
      <c r="BB600" s="1509" t="s">
        <v>1890</v>
      </c>
      <c r="BC600" s="1509" t="s">
        <v>1890</v>
      </c>
      <c r="BD600" s="1509" t="s">
        <v>1890</v>
      </c>
      <c r="BE600" s="1509" t="s">
        <v>1890</v>
      </c>
      <c r="BF600" s="1509" t="s">
        <v>1890</v>
      </c>
      <c r="BG600" s="1509" t="s">
        <v>1890</v>
      </c>
      <c r="BH600" s="1509" t="s">
        <v>1890</v>
      </c>
      <c r="BI600" s="1509" t="s">
        <v>1890</v>
      </c>
      <c r="BJ600" s="1509" t="s">
        <v>1890</v>
      </c>
      <c r="BK600" s="1509" t="s">
        <v>1890</v>
      </c>
      <c r="BL600" s="1509" t="s">
        <v>1890</v>
      </c>
      <c r="BM600" s="1509" t="s">
        <v>1890</v>
      </c>
      <c r="BN600" s="1509" t="s">
        <v>1890</v>
      </c>
      <c r="BO600" s="1509" t="s">
        <v>1890</v>
      </c>
      <c r="BP600" s="1509" t="s">
        <v>1890</v>
      </c>
      <c r="BQ600" s="1509" t="s">
        <v>1890</v>
      </c>
      <c r="BR600" s="1509" t="s">
        <v>1890</v>
      </c>
      <c r="BS600" s="1509" t="s">
        <v>1890</v>
      </c>
      <c r="BT600" s="1509" t="s">
        <v>1890</v>
      </c>
      <c r="BU600" s="1509" t="s">
        <v>1890</v>
      </c>
      <c r="BV600" s="1509" t="s">
        <v>1890</v>
      </c>
      <c r="BW600" s="1509" t="s">
        <v>1890</v>
      </c>
      <c r="BX600" s="1509" t="s">
        <v>1890</v>
      </c>
      <c r="BY600" s="1509" t="s">
        <v>1890</v>
      </c>
      <c r="BZ600" s="1509" t="s">
        <v>1890</v>
      </c>
      <c r="CA600" s="1509" t="s">
        <v>1890</v>
      </c>
      <c r="CB600" s="1509" t="s">
        <v>1890</v>
      </c>
      <c r="CC600" s="1509" t="s">
        <v>1890</v>
      </c>
      <c r="CD600" s="1509" t="s">
        <v>1890</v>
      </c>
      <c r="CE600" s="1509" t="s">
        <v>1890</v>
      </c>
      <c r="CF600" s="1509" t="s">
        <v>1890</v>
      </c>
      <c r="CG600" s="1509" t="s">
        <v>1890</v>
      </c>
      <c r="CH600" s="1509" t="s">
        <v>1890</v>
      </c>
      <c r="CI600" s="1509" t="s">
        <v>1890</v>
      </c>
      <c r="CJ600" s="1509" t="s">
        <v>1890</v>
      </c>
      <c r="CK600" s="1509" t="s">
        <v>1890</v>
      </c>
      <c r="CL600" s="1509" t="s">
        <v>1890</v>
      </c>
      <c r="CM600" s="1509" t="s">
        <v>1890</v>
      </c>
      <c r="CN600" s="1509" t="s">
        <v>1890</v>
      </c>
      <c r="CO600" s="1509" t="s">
        <v>1890</v>
      </c>
      <c r="CP600" s="1510" t="s">
        <v>1890</v>
      </c>
      <c r="CQ600" s="1508" t="s">
        <v>1890</v>
      </c>
      <c r="CR600" s="1508" t="s">
        <v>1890</v>
      </c>
      <c r="CS600" s="1508" t="s">
        <v>1890</v>
      </c>
      <c r="CT600" s="1508" t="s">
        <v>1890</v>
      </c>
      <c r="CU600" s="1508" t="s">
        <v>1890</v>
      </c>
      <c r="CV600" s="1508" t="s">
        <v>1890</v>
      </c>
      <c r="CW600" s="1508" t="s">
        <v>1890</v>
      </c>
      <c r="CX600" s="1508" t="s">
        <v>1890</v>
      </c>
      <c r="CY600" s="1508" t="s">
        <v>1890</v>
      </c>
      <c r="CZ600" s="1508" t="s">
        <v>1890</v>
      </c>
      <c r="DA600" s="1508" t="s">
        <v>1890</v>
      </c>
      <c r="DB600" s="1508" t="s">
        <v>1890</v>
      </c>
      <c r="DC600" s="1508" t="s">
        <v>1890</v>
      </c>
      <c r="DD600" s="1508" t="s">
        <v>1890</v>
      </c>
      <c r="DE600" s="1508" t="s">
        <v>1890</v>
      </c>
      <c r="DF600" s="1508" t="s">
        <v>1890</v>
      </c>
      <c r="DG600" s="1508" t="s">
        <v>1890</v>
      </c>
      <c r="DH600" s="1508" t="s">
        <v>1890</v>
      </c>
      <c r="DI600" s="1508" t="s">
        <v>1890</v>
      </c>
      <c r="DJ600" s="1508" t="s">
        <v>1890</v>
      </c>
      <c r="DK600" s="1508" t="s">
        <v>1890</v>
      </c>
      <c r="DL600" s="1508" t="s">
        <v>1890</v>
      </c>
      <c r="DM600" s="1508" t="s">
        <v>1890</v>
      </c>
      <c r="DN600" s="1508" t="s">
        <v>1890</v>
      </c>
      <c r="DO600" s="1508" t="s">
        <v>1890</v>
      </c>
      <c r="DP600" s="1508" t="s">
        <v>1890</v>
      </c>
      <c r="DQ600" s="1508" t="s">
        <v>1890</v>
      </c>
      <c r="DR600" s="1508" t="s">
        <v>1890</v>
      </c>
      <c r="DS600" s="1508" t="s">
        <v>1890</v>
      </c>
      <c r="DT600" s="1233" t="s">
        <v>1890</v>
      </c>
      <c r="DU600" s="1233" t="s">
        <v>1890</v>
      </c>
      <c r="DV600" s="1233" t="s">
        <v>1890</v>
      </c>
      <c r="DW600" s="1233" t="s">
        <v>1890</v>
      </c>
      <c r="DX600" s="1233" t="s">
        <v>1890</v>
      </c>
      <c r="DY600" s="1233" t="s">
        <v>1890</v>
      </c>
    </row>
    <row r="601" spans="2:129" x14ac:dyDescent="0.25">
      <c r="B601" s="1668"/>
      <c r="C601" s="1505" t="s">
        <v>1613</v>
      </c>
      <c r="D601" s="1439" t="s">
        <v>1738</v>
      </c>
      <c r="E601" s="1267" t="s">
        <v>815</v>
      </c>
      <c r="F601" s="1438" t="s">
        <v>1890</v>
      </c>
      <c r="G601" s="1438" t="s">
        <v>1890</v>
      </c>
      <c r="H601" s="1439" t="s">
        <v>84</v>
      </c>
      <c r="I601" s="1476" t="s">
        <v>1890</v>
      </c>
      <c r="J601" s="1477" t="s">
        <v>1890</v>
      </c>
      <c r="K601" s="1477" t="s">
        <v>1890</v>
      </c>
      <c r="L601" s="1477" t="s">
        <v>1890</v>
      </c>
      <c r="M601" s="1477" t="s">
        <v>1890</v>
      </c>
      <c r="N601" s="1509" t="s">
        <v>1890</v>
      </c>
      <c r="O601" s="1509" t="s">
        <v>1890</v>
      </c>
      <c r="P601" s="1509" t="s">
        <v>1890</v>
      </c>
      <c r="Q601" s="1509" t="s">
        <v>1890</v>
      </c>
      <c r="R601" s="1509" t="s">
        <v>1890</v>
      </c>
      <c r="S601" s="1509" t="s">
        <v>1890</v>
      </c>
      <c r="T601" s="1509" t="s">
        <v>1890</v>
      </c>
      <c r="U601" s="1509" t="s">
        <v>1890</v>
      </c>
      <c r="V601" s="1509" t="s">
        <v>1890</v>
      </c>
      <c r="W601" s="1509" t="s">
        <v>1890</v>
      </c>
      <c r="X601" s="1509" t="s">
        <v>1890</v>
      </c>
      <c r="Y601" s="1509" t="s">
        <v>1890</v>
      </c>
      <c r="Z601" s="1509" t="s">
        <v>1890</v>
      </c>
      <c r="AA601" s="1509" t="s">
        <v>1890</v>
      </c>
      <c r="AB601" s="1509" t="s">
        <v>1890</v>
      </c>
      <c r="AC601" s="1509" t="s">
        <v>1890</v>
      </c>
      <c r="AD601" s="1509" t="s">
        <v>1890</v>
      </c>
      <c r="AE601" s="1509" t="s">
        <v>1890</v>
      </c>
      <c r="AF601" s="1509" t="s">
        <v>1890</v>
      </c>
      <c r="AG601" s="1509" t="s">
        <v>1890</v>
      </c>
      <c r="AH601" s="1509" t="s">
        <v>1890</v>
      </c>
      <c r="AI601" s="1509" t="s">
        <v>1890</v>
      </c>
      <c r="AJ601" s="1509" t="s">
        <v>1890</v>
      </c>
      <c r="AK601" s="1509" t="s">
        <v>1890</v>
      </c>
      <c r="AL601" s="1509" t="s">
        <v>1890</v>
      </c>
      <c r="AM601" s="1509" t="s">
        <v>1890</v>
      </c>
      <c r="AN601" s="1509" t="s">
        <v>1890</v>
      </c>
      <c r="AO601" s="1509" t="s">
        <v>1890</v>
      </c>
      <c r="AP601" s="1509" t="s">
        <v>1890</v>
      </c>
      <c r="AQ601" s="1509" t="s">
        <v>1890</v>
      </c>
      <c r="AR601" s="1509" t="s">
        <v>1890</v>
      </c>
      <c r="AS601" s="1509" t="s">
        <v>1890</v>
      </c>
      <c r="AT601" s="1509" t="s">
        <v>1890</v>
      </c>
      <c r="AU601" s="1509" t="s">
        <v>1890</v>
      </c>
      <c r="AV601" s="1509" t="s">
        <v>1890</v>
      </c>
      <c r="AW601" s="1509" t="s">
        <v>1890</v>
      </c>
      <c r="AX601" s="1509" t="s">
        <v>1890</v>
      </c>
      <c r="AY601" s="1509" t="s">
        <v>1890</v>
      </c>
      <c r="AZ601" s="1509" t="s">
        <v>1890</v>
      </c>
      <c r="BA601" s="1509" t="s">
        <v>1890</v>
      </c>
      <c r="BB601" s="1509" t="s">
        <v>1890</v>
      </c>
      <c r="BC601" s="1509" t="s">
        <v>1890</v>
      </c>
      <c r="BD601" s="1509" t="s">
        <v>1890</v>
      </c>
      <c r="BE601" s="1509" t="s">
        <v>1890</v>
      </c>
      <c r="BF601" s="1509" t="s">
        <v>1890</v>
      </c>
      <c r="BG601" s="1509" t="s">
        <v>1890</v>
      </c>
      <c r="BH601" s="1509" t="s">
        <v>1890</v>
      </c>
      <c r="BI601" s="1509" t="s">
        <v>1890</v>
      </c>
      <c r="BJ601" s="1509" t="s">
        <v>1890</v>
      </c>
      <c r="BK601" s="1509" t="s">
        <v>1890</v>
      </c>
      <c r="BL601" s="1509" t="s">
        <v>1890</v>
      </c>
      <c r="BM601" s="1509" t="s">
        <v>1890</v>
      </c>
      <c r="BN601" s="1509" t="s">
        <v>1890</v>
      </c>
      <c r="BO601" s="1509" t="s">
        <v>1890</v>
      </c>
      <c r="BP601" s="1509" t="s">
        <v>1890</v>
      </c>
      <c r="BQ601" s="1509" t="s">
        <v>1890</v>
      </c>
      <c r="BR601" s="1509" t="s">
        <v>1890</v>
      </c>
      <c r="BS601" s="1509" t="s">
        <v>1890</v>
      </c>
      <c r="BT601" s="1509" t="s">
        <v>1890</v>
      </c>
      <c r="BU601" s="1509" t="s">
        <v>1890</v>
      </c>
      <c r="BV601" s="1509" t="s">
        <v>1890</v>
      </c>
      <c r="BW601" s="1509" t="s">
        <v>1890</v>
      </c>
      <c r="BX601" s="1509" t="s">
        <v>1890</v>
      </c>
      <c r="BY601" s="1509" t="s">
        <v>1890</v>
      </c>
      <c r="BZ601" s="1509" t="s">
        <v>1890</v>
      </c>
      <c r="CA601" s="1509" t="s">
        <v>1890</v>
      </c>
      <c r="CB601" s="1509" t="s">
        <v>1890</v>
      </c>
      <c r="CC601" s="1509" t="s">
        <v>1890</v>
      </c>
      <c r="CD601" s="1509" t="s">
        <v>1890</v>
      </c>
      <c r="CE601" s="1509" t="s">
        <v>1890</v>
      </c>
      <c r="CF601" s="1509" t="s">
        <v>1890</v>
      </c>
      <c r="CG601" s="1509" t="s">
        <v>1890</v>
      </c>
      <c r="CH601" s="1509" t="s">
        <v>1890</v>
      </c>
      <c r="CI601" s="1509" t="s">
        <v>1890</v>
      </c>
      <c r="CJ601" s="1509" t="s">
        <v>1890</v>
      </c>
      <c r="CK601" s="1509" t="s">
        <v>1890</v>
      </c>
      <c r="CL601" s="1509" t="s">
        <v>1890</v>
      </c>
      <c r="CM601" s="1509" t="s">
        <v>1890</v>
      </c>
      <c r="CN601" s="1509" t="s">
        <v>1890</v>
      </c>
      <c r="CO601" s="1509" t="s">
        <v>1890</v>
      </c>
      <c r="CP601" s="1510" t="s">
        <v>1890</v>
      </c>
      <c r="CQ601" s="1508" t="s">
        <v>1890</v>
      </c>
      <c r="CR601" s="1508" t="s">
        <v>1890</v>
      </c>
      <c r="CS601" s="1508" t="s">
        <v>1890</v>
      </c>
      <c r="CT601" s="1508" t="s">
        <v>1890</v>
      </c>
      <c r="CU601" s="1508" t="s">
        <v>1890</v>
      </c>
      <c r="CV601" s="1508" t="s">
        <v>1890</v>
      </c>
      <c r="CW601" s="1508" t="s">
        <v>1890</v>
      </c>
      <c r="CX601" s="1508" t="s">
        <v>1890</v>
      </c>
      <c r="CY601" s="1508" t="s">
        <v>1890</v>
      </c>
      <c r="CZ601" s="1508" t="s">
        <v>1890</v>
      </c>
      <c r="DA601" s="1508" t="s">
        <v>1890</v>
      </c>
      <c r="DB601" s="1508" t="s">
        <v>1890</v>
      </c>
      <c r="DC601" s="1508" t="s">
        <v>1890</v>
      </c>
      <c r="DD601" s="1508" t="s">
        <v>1890</v>
      </c>
      <c r="DE601" s="1508" t="s">
        <v>1890</v>
      </c>
      <c r="DF601" s="1508" t="s">
        <v>1890</v>
      </c>
      <c r="DG601" s="1508" t="s">
        <v>1890</v>
      </c>
      <c r="DH601" s="1508" t="s">
        <v>1890</v>
      </c>
      <c r="DI601" s="1508" t="s">
        <v>1890</v>
      </c>
      <c r="DJ601" s="1508" t="s">
        <v>1890</v>
      </c>
      <c r="DK601" s="1508" t="s">
        <v>1890</v>
      </c>
      <c r="DL601" s="1508" t="s">
        <v>1890</v>
      </c>
      <c r="DM601" s="1508" t="s">
        <v>1890</v>
      </c>
      <c r="DN601" s="1508" t="s">
        <v>1890</v>
      </c>
      <c r="DO601" s="1508" t="s">
        <v>1890</v>
      </c>
      <c r="DP601" s="1508" t="s">
        <v>1890</v>
      </c>
      <c r="DQ601" s="1508" t="s">
        <v>1890</v>
      </c>
      <c r="DR601" s="1508" t="s">
        <v>1890</v>
      </c>
      <c r="DS601" s="1508" t="s">
        <v>1890</v>
      </c>
      <c r="DT601" s="1233" t="s">
        <v>1890</v>
      </c>
      <c r="DU601" s="1233" t="s">
        <v>1890</v>
      </c>
      <c r="DV601" s="1233" t="s">
        <v>1890</v>
      </c>
      <c r="DW601" s="1233" t="s">
        <v>1890</v>
      </c>
      <c r="DX601" s="1233" t="s">
        <v>1890</v>
      </c>
      <c r="DY601" s="1233" t="s">
        <v>1890</v>
      </c>
    </row>
    <row r="602" spans="2:129" x14ac:dyDescent="0.25">
      <c r="B602" s="1668"/>
      <c r="C602" s="1505" t="s">
        <v>1613</v>
      </c>
      <c r="D602" s="1439" t="s">
        <v>1738</v>
      </c>
      <c r="E602" s="1267" t="s">
        <v>812</v>
      </c>
      <c r="F602" s="1438" t="s">
        <v>1890</v>
      </c>
      <c r="G602" s="1438" t="s">
        <v>1890</v>
      </c>
      <c r="H602" s="1439" t="s">
        <v>84</v>
      </c>
      <c r="I602" s="1476" t="s">
        <v>1890</v>
      </c>
      <c r="J602" s="1477" t="s">
        <v>1890</v>
      </c>
      <c r="K602" s="1477" t="s">
        <v>1890</v>
      </c>
      <c r="L602" s="1477" t="s">
        <v>1890</v>
      </c>
      <c r="M602" s="1477" t="s">
        <v>1890</v>
      </c>
      <c r="N602" s="1509" t="s">
        <v>1890</v>
      </c>
      <c r="O602" s="1509" t="s">
        <v>1890</v>
      </c>
      <c r="P602" s="1509" t="s">
        <v>1890</v>
      </c>
      <c r="Q602" s="1509" t="s">
        <v>1890</v>
      </c>
      <c r="R602" s="1509" t="s">
        <v>1890</v>
      </c>
      <c r="S602" s="1509" t="s">
        <v>1890</v>
      </c>
      <c r="T602" s="1509" t="s">
        <v>1890</v>
      </c>
      <c r="U602" s="1509" t="s">
        <v>1890</v>
      </c>
      <c r="V602" s="1509" t="s">
        <v>1890</v>
      </c>
      <c r="W602" s="1509" t="s">
        <v>1890</v>
      </c>
      <c r="X602" s="1509" t="s">
        <v>1890</v>
      </c>
      <c r="Y602" s="1509" t="s">
        <v>1890</v>
      </c>
      <c r="Z602" s="1509" t="s">
        <v>1890</v>
      </c>
      <c r="AA602" s="1509" t="s">
        <v>1890</v>
      </c>
      <c r="AB602" s="1509" t="s">
        <v>1890</v>
      </c>
      <c r="AC602" s="1509" t="s">
        <v>1890</v>
      </c>
      <c r="AD602" s="1509" t="s">
        <v>1890</v>
      </c>
      <c r="AE602" s="1509" t="s">
        <v>1890</v>
      </c>
      <c r="AF602" s="1509" t="s">
        <v>1890</v>
      </c>
      <c r="AG602" s="1509" t="s">
        <v>1890</v>
      </c>
      <c r="AH602" s="1509" t="s">
        <v>1890</v>
      </c>
      <c r="AI602" s="1509" t="s">
        <v>1890</v>
      </c>
      <c r="AJ602" s="1509" t="s">
        <v>1890</v>
      </c>
      <c r="AK602" s="1509" t="s">
        <v>1890</v>
      </c>
      <c r="AL602" s="1509" t="s">
        <v>1890</v>
      </c>
      <c r="AM602" s="1509" t="s">
        <v>1890</v>
      </c>
      <c r="AN602" s="1509" t="s">
        <v>1890</v>
      </c>
      <c r="AO602" s="1509" t="s">
        <v>1890</v>
      </c>
      <c r="AP602" s="1509" t="s">
        <v>1890</v>
      </c>
      <c r="AQ602" s="1509" t="s">
        <v>1890</v>
      </c>
      <c r="AR602" s="1509" t="s">
        <v>1890</v>
      </c>
      <c r="AS602" s="1509" t="s">
        <v>1890</v>
      </c>
      <c r="AT602" s="1509" t="s">
        <v>1890</v>
      </c>
      <c r="AU602" s="1509" t="s">
        <v>1890</v>
      </c>
      <c r="AV602" s="1509" t="s">
        <v>1890</v>
      </c>
      <c r="AW602" s="1509" t="s">
        <v>1890</v>
      </c>
      <c r="AX602" s="1509" t="s">
        <v>1890</v>
      </c>
      <c r="AY602" s="1509" t="s">
        <v>1890</v>
      </c>
      <c r="AZ602" s="1509" t="s">
        <v>1890</v>
      </c>
      <c r="BA602" s="1509" t="s">
        <v>1890</v>
      </c>
      <c r="BB602" s="1509" t="s">
        <v>1890</v>
      </c>
      <c r="BC602" s="1509" t="s">
        <v>1890</v>
      </c>
      <c r="BD602" s="1509" t="s">
        <v>1890</v>
      </c>
      <c r="BE602" s="1509" t="s">
        <v>1890</v>
      </c>
      <c r="BF602" s="1509" t="s">
        <v>1890</v>
      </c>
      <c r="BG602" s="1509" t="s">
        <v>1890</v>
      </c>
      <c r="BH602" s="1509" t="s">
        <v>1890</v>
      </c>
      <c r="BI602" s="1509" t="s">
        <v>1890</v>
      </c>
      <c r="BJ602" s="1509" t="s">
        <v>1890</v>
      </c>
      <c r="BK602" s="1509" t="s">
        <v>1890</v>
      </c>
      <c r="BL602" s="1509" t="s">
        <v>1890</v>
      </c>
      <c r="BM602" s="1509" t="s">
        <v>1890</v>
      </c>
      <c r="BN602" s="1509" t="s">
        <v>1890</v>
      </c>
      <c r="BO602" s="1509" t="s">
        <v>1890</v>
      </c>
      <c r="BP602" s="1509" t="s">
        <v>1890</v>
      </c>
      <c r="BQ602" s="1509" t="s">
        <v>1890</v>
      </c>
      <c r="BR602" s="1509" t="s">
        <v>1890</v>
      </c>
      <c r="BS602" s="1509" t="s">
        <v>1890</v>
      </c>
      <c r="BT602" s="1509" t="s">
        <v>1890</v>
      </c>
      <c r="BU602" s="1509" t="s">
        <v>1890</v>
      </c>
      <c r="BV602" s="1509" t="s">
        <v>1890</v>
      </c>
      <c r="BW602" s="1509" t="s">
        <v>1890</v>
      </c>
      <c r="BX602" s="1509" t="s">
        <v>1890</v>
      </c>
      <c r="BY602" s="1509" t="s">
        <v>1890</v>
      </c>
      <c r="BZ602" s="1509" t="s">
        <v>1890</v>
      </c>
      <c r="CA602" s="1509" t="s">
        <v>1890</v>
      </c>
      <c r="CB602" s="1509" t="s">
        <v>1890</v>
      </c>
      <c r="CC602" s="1509" t="s">
        <v>1890</v>
      </c>
      <c r="CD602" s="1509" t="s">
        <v>1890</v>
      </c>
      <c r="CE602" s="1509" t="s">
        <v>1890</v>
      </c>
      <c r="CF602" s="1509" t="s">
        <v>1890</v>
      </c>
      <c r="CG602" s="1509" t="s">
        <v>1890</v>
      </c>
      <c r="CH602" s="1509" t="s">
        <v>1890</v>
      </c>
      <c r="CI602" s="1509" t="s">
        <v>1890</v>
      </c>
      <c r="CJ602" s="1509" t="s">
        <v>1890</v>
      </c>
      <c r="CK602" s="1509" t="s">
        <v>1890</v>
      </c>
      <c r="CL602" s="1509" t="s">
        <v>1890</v>
      </c>
      <c r="CM602" s="1509" t="s">
        <v>1890</v>
      </c>
      <c r="CN602" s="1509" t="s">
        <v>1890</v>
      </c>
      <c r="CO602" s="1509" t="s">
        <v>1890</v>
      </c>
      <c r="CP602" s="1510" t="s">
        <v>1890</v>
      </c>
      <c r="CQ602" s="1508" t="s">
        <v>1890</v>
      </c>
      <c r="CR602" s="1508" t="s">
        <v>1890</v>
      </c>
      <c r="CS602" s="1508" t="s">
        <v>1890</v>
      </c>
      <c r="CT602" s="1508" t="s">
        <v>1890</v>
      </c>
      <c r="CU602" s="1508" t="s">
        <v>1890</v>
      </c>
      <c r="CV602" s="1508" t="s">
        <v>1890</v>
      </c>
      <c r="CW602" s="1508" t="s">
        <v>1890</v>
      </c>
      <c r="CX602" s="1508" t="s">
        <v>1890</v>
      </c>
      <c r="CY602" s="1508" t="s">
        <v>1890</v>
      </c>
      <c r="CZ602" s="1508" t="s">
        <v>1890</v>
      </c>
      <c r="DA602" s="1508" t="s">
        <v>1890</v>
      </c>
      <c r="DB602" s="1508" t="s">
        <v>1890</v>
      </c>
      <c r="DC602" s="1508" t="s">
        <v>1890</v>
      </c>
      <c r="DD602" s="1508" t="s">
        <v>1890</v>
      </c>
      <c r="DE602" s="1508" t="s">
        <v>1890</v>
      </c>
      <c r="DF602" s="1508" t="s">
        <v>1890</v>
      </c>
      <c r="DG602" s="1508" t="s">
        <v>1890</v>
      </c>
      <c r="DH602" s="1508" t="s">
        <v>1890</v>
      </c>
      <c r="DI602" s="1508" t="s">
        <v>1890</v>
      </c>
      <c r="DJ602" s="1508" t="s">
        <v>1890</v>
      </c>
      <c r="DK602" s="1508" t="s">
        <v>1890</v>
      </c>
      <c r="DL602" s="1508" t="s">
        <v>1890</v>
      </c>
      <c r="DM602" s="1508" t="s">
        <v>1890</v>
      </c>
      <c r="DN602" s="1508" t="s">
        <v>1890</v>
      </c>
      <c r="DO602" s="1508" t="s">
        <v>1890</v>
      </c>
      <c r="DP602" s="1508" t="s">
        <v>1890</v>
      </c>
      <c r="DQ602" s="1508" t="s">
        <v>1890</v>
      </c>
      <c r="DR602" s="1508" t="s">
        <v>1890</v>
      </c>
      <c r="DS602" s="1508" t="s">
        <v>1890</v>
      </c>
      <c r="DT602" s="1233" t="s">
        <v>1890</v>
      </c>
      <c r="DU602" s="1233" t="s">
        <v>1890</v>
      </c>
      <c r="DV602" s="1233" t="s">
        <v>1890</v>
      </c>
      <c r="DW602" s="1233" t="s">
        <v>1890</v>
      </c>
      <c r="DX602" s="1233" t="s">
        <v>1890</v>
      </c>
      <c r="DY602" s="1233" t="s">
        <v>1890</v>
      </c>
    </row>
    <row r="603" spans="2:129" x14ac:dyDescent="0.25">
      <c r="B603" s="1668"/>
      <c r="C603" s="1505" t="s">
        <v>1613</v>
      </c>
      <c r="D603" s="1439" t="s">
        <v>1738</v>
      </c>
      <c r="E603" s="1267" t="s">
        <v>813</v>
      </c>
      <c r="F603" s="1438" t="s">
        <v>1890</v>
      </c>
      <c r="G603" s="1438" t="s">
        <v>1890</v>
      </c>
      <c r="H603" s="1439" t="s">
        <v>84</v>
      </c>
      <c r="I603" s="1476" t="s">
        <v>1890</v>
      </c>
      <c r="J603" s="1477" t="s">
        <v>1890</v>
      </c>
      <c r="K603" s="1477" t="s">
        <v>1890</v>
      </c>
      <c r="L603" s="1477" t="s">
        <v>1890</v>
      </c>
      <c r="M603" s="1477" t="s">
        <v>1890</v>
      </c>
      <c r="N603" s="1509" t="s">
        <v>1890</v>
      </c>
      <c r="O603" s="1509" t="s">
        <v>1890</v>
      </c>
      <c r="P603" s="1509" t="s">
        <v>1890</v>
      </c>
      <c r="Q603" s="1509" t="s">
        <v>1890</v>
      </c>
      <c r="R603" s="1509" t="s">
        <v>1890</v>
      </c>
      <c r="S603" s="1509" t="s">
        <v>1890</v>
      </c>
      <c r="T603" s="1509" t="s">
        <v>1890</v>
      </c>
      <c r="U603" s="1509" t="s">
        <v>1890</v>
      </c>
      <c r="V603" s="1509" t="s">
        <v>1890</v>
      </c>
      <c r="W603" s="1509" t="s">
        <v>1890</v>
      </c>
      <c r="X603" s="1509" t="s">
        <v>1890</v>
      </c>
      <c r="Y603" s="1509" t="s">
        <v>1890</v>
      </c>
      <c r="Z603" s="1509" t="s">
        <v>1890</v>
      </c>
      <c r="AA603" s="1509" t="s">
        <v>1890</v>
      </c>
      <c r="AB603" s="1509" t="s">
        <v>1890</v>
      </c>
      <c r="AC603" s="1509" t="s">
        <v>1890</v>
      </c>
      <c r="AD603" s="1509" t="s">
        <v>1890</v>
      </c>
      <c r="AE603" s="1509" t="s">
        <v>1890</v>
      </c>
      <c r="AF603" s="1509" t="s">
        <v>1890</v>
      </c>
      <c r="AG603" s="1509" t="s">
        <v>1890</v>
      </c>
      <c r="AH603" s="1509" t="s">
        <v>1890</v>
      </c>
      <c r="AI603" s="1509" t="s">
        <v>1890</v>
      </c>
      <c r="AJ603" s="1509" t="s">
        <v>1890</v>
      </c>
      <c r="AK603" s="1509" t="s">
        <v>1890</v>
      </c>
      <c r="AL603" s="1509" t="s">
        <v>1890</v>
      </c>
      <c r="AM603" s="1509" t="s">
        <v>1890</v>
      </c>
      <c r="AN603" s="1509" t="s">
        <v>1890</v>
      </c>
      <c r="AO603" s="1509" t="s">
        <v>1890</v>
      </c>
      <c r="AP603" s="1509" t="s">
        <v>1890</v>
      </c>
      <c r="AQ603" s="1509" t="s">
        <v>1890</v>
      </c>
      <c r="AR603" s="1509" t="s">
        <v>1890</v>
      </c>
      <c r="AS603" s="1509" t="s">
        <v>1890</v>
      </c>
      <c r="AT603" s="1509" t="s">
        <v>1890</v>
      </c>
      <c r="AU603" s="1509" t="s">
        <v>1890</v>
      </c>
      <c r="AV603" s="1509" t="s">
        <v>1890</v>
      </c>
      <c r="AW603" s="1509" t="s">
        <v>1890</v>
      </c>
      <c r="AX603" s="1509" t="s">
        <v>1890</v>
      </c>
      <c r="AY603" s="1509" t="s">
        <v>1890</v>
      </c>
      <c r="AZ603" s="1509" t="s">
        <v>1890</v>
      </c>
      <c r="BA603" s="1509" t="s">
        <v>1890</v>
      </c>
      <c r="BB603" s="1509" t="s">
        <v>1890</v>
      </c>
      <c r="BC603" s="1509" t="s">
        <v>1890</v>
      </c>
      <c r="BD603" s="1509" t="s">
        <v>1890</v>
      </c>
      <c r="BE603" s="1509" t="s">
        <v>1890</v>
      </c>
      <c r="BF603" s="1509" t="s">
        <v>1890</v>
      </c>
      <c r="BG603" s="1509" t="s">
        <v>1890</v>
      </c>
      <c r="BH603" s="1509" t="s">
        <v>1890</v>
      </c>
      <c r="BI603" s="1509" t="s">
        <v>1890</v>
      </c>
      <c r="BJ603" s="1509" t="s">
        <v>1890</v>
      </c>
      <c r="BK603" s="1509" t="s">
        <v>1890</v>
      </c>
      <c r="BL603" s="1509" t="s">
        <v>1890</v>
      </c>
      <c r="BM603" s="1509" t="s">
        <v>1890</v>
      </c>
      <c r="BN603" s="1509" t="s">
        <v>1890</v>
      </c>
      <c r="BO603" s="1509" t="s">
        <v>1890</v>
      </c>
      <c r="BP603" s="1509" t="s">
        <v>1890</v>
      </c>
      <c r="BQ603" s="1509" t="s">
        <v>1890</v>
      </c>
      <c r="BR603" s="1509" t="s">
        <v>1890</v>
      </c>
      <c r="BS603" s="1509" t="s">
        <v>1890</v>
      </c>
      <c r="BT603" s="1509" t="s">
        <v>1890</v>
      </c>
      <c r="BU603" s="1509" t="s">
        <v>1890</v>
      </c>
      <c r="BV603" s="1509" t="s">
        <v>1890</v>
      </c>
      <c r="BW603" s="1509" t="s">
        <v>1890</v>
      </c>
      <c r="BX603" s="1509" t="s">
        <v>1890</v>
      </c>
      <c r="BY603" s="1509" t="s">
        <v>1890</v>
      </c>
      <c r="BZ603" s="1509" t="s">
        <v>1890</v>
      </c>
      <c r="CA603" s="1509" t="s">
        <v>1890</v>
      </c>
      <c r="CB603" s="1509" t="s">
        <v>1890</v>
      </c>
      <c r="CC603" s="1509" t="s">
        <v>1890</v>
      </c>
      <c r="CD603" s="1509" t="s">
        <v>1890</v>
      </c>
      <c r="CE603" s="1509" t="s">
        <v>1890</v>
      </c>
      <c r="CF603" s="1509" t="s">
        <v>1890</v>
      </c>
      <c r="CG603" s="1509" t="s">
        <v>1890</v>
      </c>
      <c r="CH603" s="1509" t="s">
        <v>1890</v>
      </c>
      <c r="CI603" s="1509" t="s">
        <v>1890</v>
      </c>
      <c r="CJ603" s="1509" t="s">
        <v>1890</v>
      </c>
      <c r="CK603" s="1509" t="s">
        <v>1890</v>
      </c>
      <c r="CL603" s="1509" t="s">
        <v>1890</v>
      </c>
      <c r="CM603" s="1509" t="s">
        <v>1890</v>
      </c>
      <c r="CN603" s="1509" t="s">
        <v>1890</v>
      </c>
      <c r="CO603" s="1509" t="s">
        <v>1890</v>
      </c>
      <c r="CP603" s="1510" t="s">
        <v>1890</v>
      </c>
      <c r="CQ603" s="1508" t="s">
        <v>1890</v>
      </c>
      <c r="CR603" s="1508" t="s">
        <v>1890</v>
      </c>
      <c r="CS603" s="1508" t="s">
        <v>1890</v>
      </c>
      <c r="CT603" s="1508" t="s">
        <v>1890</v>
      </c>
      <c r="CU603" s="1508" t="s">
        <v>1890</v>
      </c>
      <c r="CV603" s="1508" t="s">
        <v>1890</v>
      </c>
      <c r="CW603" s="1508" t="s">
        <v>1890</v>
      </c>
      <c r="CX603" s="1508" t="s">
        <v>1890</v>
      </c>
      <c r="CY603" s="1508" t="s">
        <v>1890</v>
      </c>
      <c r="CZ603" s="1508" t="s">
        <v>1890</v>
      </c>
      <c r="DA603" s="1508" t="s">
        <v>1890</v>
      </c>
      <c r="DB603" s="1508" t="s">
        <v>1890</v>
      </c>
      <c r="DC603" s="1508" t="s">
        <v>1890</v>
      </c>
      <c r="DD603" s="1508" t="s">
        <v>1890</v>
      </c>
      <c r="DE603" s="1508" t="s">
        <v>1890</v>
      </c>
      <c r="DF603" s="1508" t="s">
        <v>1890</v>
      </c>
      <c r="DG603" s="1508" t="s">
        <v>1890</v>
      </c>
      <c r="DH603" s="1508" t="s">
        <v>1890</v>
      </c>
      <c r="DI603" s="1508" t="s">
        <v>1890</v>
      </c>
      <c r="DJ603" s="1508" t="s">
        <v>1890</v>
      </c>
      <c r="DK603" s="1508" t="s">
        <v>1890</v>
      </c>
      <c r="DL603" s="1508" t="s">
        <v>1890</v>
      </c>
      <c r="DM603" s="1508" t="s">
        <v>1890</v>
      </c>
      <c r="DN603" s="1508" t="s">
        <v>1890</v>
      </c>
      <c r="DO603" s="1508" t="s">
        <v>1890</v>
      </c>
      <c r="DP603" s="1508" t="s">
        <v>1890</v>
      </c>
      <c r="DQ603" s="1508" t="s">
        <v>1890</v>
      </c>
      <c r="DR603" s="1508" t="s">
        <v>1890</v>
      </c>
      <c r="DS603" s="1508" t="s">
        <v>1890</v>
      </c>
      <c r="DT603" s="1233" t="s">
        <v>1890</v>
      </c>
      <c r="DU603" s="1233" t="s">
        <v>1890</v>
      </c>
      <c r="DV603" s="1233" t="s">
        <v>1890</v>
      </c>
      <c r="DW603" s="1233" t="s">
        <v>1890</v>
      </c>
      <c r="DX603" s="1233" t="s">
        <v>1890</v>
      </c>
      <c r="DY603" s="1233" t="s">
        <v>1890</v>
      </c>
    </row>
    <row r="604" spans="2:129" x14ac:dyDescent="0.25">
      <c r="B604" s="1668"/>
      <c r="C604" s="1505" t="s">
        <v>1613</v>
      </c>
      <c r="D604" s="1439" t="s">
        <v>1738</v>
      </c>
      <c r="E604" s="1267" t="s">
        <v>831</v>
      </c>
      <c r="F604" s="1438" t="s">
        <v>1890</v>
      </c>
      <c r="G604" s="1438" t="s">
        <v>1890</v>
      </c>
      <c r="H604" s="1439" t="s">
        <v>84</v>
      </c>
      <c r="I604" s="1476" t="s">
        <v>1890</v>
      </c>
      <c r="J604" s="1477" t="s">
        <v>1890</v>
      </c>
      <c r="K604" s="1477" t="s">
        <v>1890</v>
      </c>
      <c r="L604" s="1477" t="s">
        <v>1890</v>
      </c>
      <c r="M604" s="1477" t="s">
        <v>1890</v>
      </c>
      <c r="N604" s="1509" t="s">
        <v>1890</v>
      </c>
      <c r="O604" s="1509">
        <v>3.5000000000000003E-2</v>
      </c>
      <c r="P604" s="1509">
        <v>3.5000000000000003E-2</v>
      </c>
      <c r="Q604" s="1509">
        <v>3.5000000000000003E-2</v>
      </c>
      <c r="R604" s="1509">
        <v>3.5000000000000003E-2</v>
      </c>
      <c r="S604" s="1509">
        <v>3.5000000000000003E-2</v>
      </c>
      <c r="T604" s="1509">
        <v>3.5000000000000003E-2</v>
      </c>
      <c r="U604" s="1509">
        <v>3.5000000000000003E-2</v>
      </c>
      <c r="V604" s="1509">
        <v>3.5000000000000003E-2</v>
      </c>
      <c r="W604" s="1509">
        <v>3.5000000000000003E-2</v>
      </c>
      <c r="X604" s="1509">
        <v>3.5000000000000003E-2</v>
      </c>
      <c r="Y604" s="1509">
        <v>3.5000000000000003E-2</v>
      </c>
      <c r="Z604" s="1509">
        <v>3.5000000000000003E-2</v>
      </c>
      <c r="AA604" s="1509">
        <v>3.5000000000000003E-2</v>
      </c>
      <c r="AB604" s="1509">
        <v>3.5000000000000003E-2</v>
      </c>
      <c r="AC604" s="1509">
        <v>3.5000000000000003E-2</v>
      </c>
      <c r="AD604" s="1509">
        <v>3.5000000000000003E-2</v>
      </c>
      <c r="AE604" s="1509">
        <v>3.5000000000000003E-2</v>
      </c>
      <c r="AF604" s="1509">
        <v>3.5000000000000003E-2</v>
      </c>
      <c r="AG604" s="1509">
        <v>3.5000000000000003E-2</v>
      </c>
      <c r="AH604" s="1509">
        <v>3.5000000000000003E-2</v>
      </c>
      <c r="AI604" s="1509">
        <v>3.5000000000000003E-2</v>
      </c>
      <c r="AJ604" s="1509">
        <v>3.5000000000000003E-2</v>
      </c>
      <c r="AK604" s="1509">
        <v>3.5000000000000003E-2</v>
      </c>
      <c r="AL604" s="1509">
        <v>3.5000000000000003E-2</v>
      </c>
      <c r="AM604" s="1509">
        <v>3.5000000000000003E-2</v>
      </c>
      <c r="AN604" s="1509">
        <v>3.5000000000000003E-2</v>
      </c>
      <c r="AO604" s="1509">
        <v>3.5000000000000003E-2</v>
      </c>
      <c r="AP604" s="1509">
        <v>3.5000000000000003E-2</v>
      </c>
      <c r="AQ604" s="1509">
        <v>3.5000000000000003E-2</v>
      </c>
      <c r="AR604" s="1509">
        <v>3.5000000000000003E-2</v>
      </c>
      <c r="AS604" s="1509">
        <v>0.03</v>
      </c>
      <c r="AT604" s="1509">
        <v>0.03</v>
      </c>
      <c r="AU604" s="1509">
        <v>0.03</v>
      </c>
      <c r="AV604" s="1509">
        <v>0.03</v>
      </c>
      <c r="AW604" s="1509">
        <v>0.03</v>
      </c>
      <c r="AX604" s="1509">
        <v>0.03</v>
      </c>
      <c r="AY604" s="1509">
        <v>0.03</v>
      </c>
      <c r="AZ604" s="1509">
        <v>0.03</v>
      </c>
      <c r="BA604" s="1509">
        <v>0.03</v>
      </c>
      <c r="BB604" s="1509">
        <v>0.03</v>
      </c>
      <c r="BC604" s="1509">
        <v>0.03</v>
      </c>
      <c r="BD604" s="1509">
        <v>0.03</v>
      </c>
      <c r="BE604" s="1509">
        <v>0.03</v>
      </c>
      <c r="BF604" s="1509">
        <v>0.03</v>
      </c>
      <c r="BG604" s="1509">
        <v>0.03</v>
      </c>
      <c r="BH604" s="1509">
        <v>0.03</v>
      </c>
      <c r="BI604" s="1509">
        <v>0.03</v>
      </c>
      <c r="BJ604" s="1509">
        <v>0.03</v>
      </c>
      <c r="BK604" s="1509">
        <v>0.03</v>
      </c>
      <c r="BL604" s="1509">
        <v>0.03</v>
      </c>
      <c r="BM604" s="1509">
        <v>0.03</v>
      </c>
      <c r="BN604" s="1509">
        <v>0.03</v>
      </c>
      <c r="BO604" s="1509">
        <v>0.03</v>
      </c>
      <c r="BP604" s="1509">
        <v>0.03</v>
      </c>
      <c r="BQ604" s="1509">
        <v>0.03</v>
      </c>
      <c r="BR604" s="1509">
        <v>0.03</v>
      </c>
      <c r="BS604" s="1509">
        <v>0.03</v>
      </c>
      <c r="BT604" s="1509">
        <v>0.03</v>
      </c>
      <c r="BU604" s="1509">
        <v>0.03</v>
      </c>
      <c r="BV604" s="1509">
        <v>0.03</v>
      </c>
      <c r="BW604" s="1509">
        <v>0.03</v>
      </c>
      <c r="BX604" s="1509">
        <v>0.03</v>
      </c>
      <c r="BY604" s="1509">
        <v>0.03</v>
      </c>
      <c r="BZ604" s="1509">
        <v>0.03</v>
      </c>
      <c r="CA604" s="1509">
        <v>0.03</v>
      </c>
      <c r="CB604" s="1509">
        <v>0.03</v>
      </c>
      <c r="CC604" s="1509">
        <v>0.03</v>
      </c>
      <c r="CD604" s="1509">
        <v>0.03</v>
      </c>
      <c r="CE604" s="1509">
        <v>0.03</v>
      </c>
      <c r="CF604" s="1509">
        <v>0.03</v>
      </c>
      <c r="CG604" s="1509">
        <v>0.03</v>
      </c>
      <c r="CH604" s="1509">
        <v>0.03</v>
      </c>
      <c r="CI604" s="1509">
        <v>0.03</v>
      </c>
      <c r="CJ604" s="1509">
        <v>0.03</v>
      </c>
      <c r="CK604" s="1509">
        <v>0.03</v>
      </c>
      <c r="CL604" s="1509">
        <v>2.5000000000000001E-2</v>
      </c>
      <c r="CM604" s="1509">
        <v>2.5000000000000001E-2</v>
      </c>
      <c r="CN604" s="1509">
        <v>2.5000000000000001E-2</v>
      </c>
      <c r="CO604" s="1509">
        <v>2.5000000000000001E-2</v>
      </c>
      <c r="CP604" s="1510">
        <v>2.5000000000000001E-2</v>
      </c>
      <c r="CQ604" s="1508" t="s">
        <v>1890</v>
      </c>
      <c r="CR604" s="1508" t="s">
        <v>1890</v>
      </c>
      <c r="CS604" s="1508" t="s">
        <v>1890</v>
      </c>
      <c r="CT604" s="1508" t="s">
        <v>1890</v>
      </c>
      <c r="CU604" s="1508" t="s">
        <v>1890</v>
      </c>
      <c r="CV604" s="1508" t="s">
        <v>1890</v>
      </c>
      <c r="CW604" s="1508" t="s">
        <v>1890</v>
      </c>
      <c r="CX604" s="1508" t="s">
        <v>1890</v>
      </c>
      <c r="CY604" s="1508" t="s">
        <v>1890</v>
      </c>
      <c r="CZ604" s="1508" t="s">
        <v>1890</v>
      </c>
      <c r="DA604" s="1508" t="s">
        <v>1890</v>
      </c>
      <c r="DB604" s="1508" t="s">
        <v>1890</v>
      </c>
      <c r="DC604" s="1508" t="s">
        <v>1890</v>
      </c>
      <c r="DD604" s="1508" t="s">
        <v>1890</v>
      </c>
      <c r="DE604" s="1508" t="s">
        <v>1890</v>
      </c>
      <c r="DF604" s="1508" t="s">
        <v>1890</v>
      </c>
      <c r="DG604" s="1508" t="s">
        <v>1890</v>
      </c>
      <c r="DH604" s="1508" t="s">
        <v>1890</v>
      </c>
      <c r="DI604" s="1508" t="s">
        <v>1890</v>
      </c>
      <c r="DJ604" s="1508" t="s">
        <v>1890</v>
      </c>
      <c r="DK604" s="1508" t="s">
        <v>1890</v>
      </c>
      <c r="DL604" s="1508" t="s">
        <v>1890</v>
      </c>
      <c r="DM604" s="1508" t="s">
        <v>1890</v>
      </c>
      <c r="DN604" s="1508" t="s">
        <v>1890</v>
      </c>
      <c r="DO604" s="1508" t="s">
        <v>1890</v>
      </c>
      <c r="DP604" s="1508" t="s">
        <v>1890</v>
      </c>
      <c r="DQ604" s="1508" t="s">
        <v>1890</v>
      </c>
      <c r="DR604" s="1508" t="s">
        <v>1890</v>
      </c>
      <c r="DS604" s="1508" t="s">
        <v>1890</v>
      </c>
      <c r="DT604" s="1233" t="s">
        <v>1890</v>
      </c>
      <c r="DU604" s="1233" t="s">
        <v>1890</v>
      </c>
      <c r="DV604" s="1233" t="s">
        <v>1890</v>
      </c>
      <c r="DW604" s="1233" t="s">
        <v>1890</v>
      </c>
      <c r="DX604" s="1233" t="s">
        <v>1890</v>
      </c>
      <c r="DY604" s="1233" t="s">
        <v>1890</v>
      </c>
    </row>
    <row r="605" spans="2:129" x14ac:dyDescent="0.25">
      <c r="B605" s="1668"/>
      <c r="C605" s="1505" t="s">
        <v>1613</v>
      </c>
      <c r="D605" s="1439" t="s">
        <v>1738</v>
      </c>
      <c r="E605" s="1267" t="s">
        <v>814</v>
      </c>
      <c r="F605" s="1438" t="s">
        <v>1890</v>
      </c>
      <c r="G605" s="1438" t="s">
        <v>1890</v>
      </c>
      <c r="H605" s="1439" t="s">
        <v>84</v>
      </c>
      <c r="I605" s="1476" t="s">
        <v>1890</v>
      </c>
      <c r="J605" s="1477" t="s">
        <v>1890</v>
      </c>
      <c r="K605" s="1477" t="s">
        <v>1890</v>
      </c>
      <c r="L605" s="1477" t="s">
        <v>1890</v>
      </c>
      <c r="M605" s="1477" t="s">
        <v>1890</v>
      </c>
      <c r="N605" s="1509" t="s">
        <v>1890</v>
      </c>
      <c r="O605" s="1509">
        <v>0.96618357487922713</v>
      </c>
      <c r="P605" s="1509">
        <v>0.93351070036640305</v>
      </c>
      <c r="Q605" s="1509">
        <v>0.90194270566802237</v>
      </c>
      <c r="R605" s="1509">
        <v>0.87144222769857238</v>
      </c>
      <c r="S605" s="1509">
        <v>0.84197316685852408</v>
      </c>
      <c r="T605" s="1509">
        <v>0.81350064430775282</v>
      </c>
      <c r="U605" s="1509">
        <v>0.78599096068381924</v>
      </c>
      <c r="V605" s="1509">
        <v>0.75941155621625056</v>
      </c>
      <c r="W605" s="1509">
        <v>0.73373097218961414</v>
      </c>
      <c r="X605" s="1509">
        <v>0.70891881370977217</v>
      </c>
      <c r="Y605" s="1509">
        <v>0.68494571372924851</v>
      </c>
      <c r="Z605" s="1509">
        <v>0.66178329828912907</v>
      </c>
      <c r="AA605" s="1509">
        <v>0.63940415293635666</v>
      </c>
      <c r="AB605" s="1509">
        <v>0.61778179027667313</v>
      </c>
      <c r="AC605" s="1509">
        <v>0.59689061862480497</v>
      </c>
      <c r="AD605" s="1509">
        <v>0.57670591171478747</v>
      </c>
      <c r="AE605" s="1509">
        <v>0.55720377943457733</v>
      </c>
      <c r="AF605" s="1509">
        <v>0.53836113955031628</v>
      </c>
      <c r="AG605" s="1509">
        <v>0.520155690386779</v>
      </c>
      <c r="AH605" s="1509">
        <v>0.50256588443167061</v>
      </c>
      <c r="AI605" s="1509">
        <v>0.48557090283253201</v>
      </c>
      <c r="AJ605" s="1509">
        <v>0.46915063075606961</v>
      </c>
      <c r="AK605" s="1509">
        <v>0.45328563358074364</v>
      </c>
      <c r="AL605" s="1509">
        <v>0.43795713389443836</v>
      </c>
      <c r="AM605" s="1509">
        <v>0.42314698926998878</v>
      </c>
      <c r="AN605" s="1509">
        <v>0.40883767079225974</v>
      </c>
      <c r="AO605" s="1509">
        <v>0.39501224231136212</v>
      </c>
      <c r="AP605" s="1509">
        <v>0.38165434039745133</v>
      </c>
      <c r="AQ605" s="1509">
        <v>0.36874815497338298</v>
      </c>
      <c r="AR605" s="1509">
        <v>0.35627841060230242</v>
      </c>
      <c r="AS605" s="1509">
        <v>0.3459013695167984</v>
      </c>
      <c r="AT605" s="1509">
        <v>0.33582657234640623</v>
      </c>
      <c r="AU605" s="1509">
        <v>0.32604521587029728</v>
      </c>
      <c r="AV605" s="1509">
        <v>0.31654875327213333</v>
      </c>
      <c r="AW605" s="1509">
        <v>0.30732888667197411</v>
      </c>
      <c r="AX605" s="1509">
        <v>0.29837755987570302</v>
      </c>
      <c r="AY605" s="1509">
        <v>0.28968695133563405</v>
      </c>
      <c r="AZ605" s="1509">
        <v>0.28124946731614947</v>
      </c>
      <c r="BA605" s="1509">
        <v>0.27305773525839755</v>
      </c>
      <c r="BB605" s="1509">
        <v>0.26510459733825009</v>
      </c>
      <c r="BC605" s="1509">
        <v>0.25738310421189325</v>
      </c>
      <c r="BD605" s="1509">
        <v>0.24988650894358566</v>
      </c>
      <c r="BE605" s="1509">
        <v>0.24260826111027742</v>
      </c>
      <c r="BF605" s="1509">
        <v>0.23554200107793916</v>
      </c>
      <c r="BG605" s="1509">
        <v>0.22868155444460117</v>
      </c>
      <c r="BH605" s="1509">
        <v>0.22202092664524387</v>
      </c>
      <c r="BI605" s="1509">
        <v>0.215554297713829</v>
      </c>
      <c r="BJ605" s="1509">
        <v>0.20927601719789227</v>
      </c>
      <c r="BK605" s="1509">
        <v>0.20318059922125464</v>
      </c>
      <c r="BL605" s="1509">
        <v>0.19726271769053846</v>
      </c>
      <c r="BM605" s="1509">
        <v>0.19151720164129948</v>
      </c>
      <c r="BN605" s="1509">
        <v>0.18593903071970824</v>
      </c>
      <c r="BO605" s="1509">
        <v>0.18052333079583327</v>
      </c>
      <c r="BP605" s="1509">
        <v>0.17526536970469248</v>
      </c>
      <c r="BQ605" s="1509">
        <v>0.17016055311135189</v>
      </c>
      <c r="BR605" s="1509">
        <v>0.16520442049645817</v>
      </c>
      <c r="BS605" s="1509">
        <v>0.16039264125869726</v>
      </c>
      <c r="BT605" s="1509">
        <v>0.15572101093077401</v>
      </c>
      <c r="BU605" s="1509">
        <v>0.15118544750560586</v>
      </c>
      <c r="BV605" s="1509">
        <v>0.14678198786952024</v>
      </c>
      <c r="BW605" s="1509">
        <v>0.14250678433934003</v>
      </c>
      <c r="BX605" s="1509">
        <v>0.13835610130033013</v>
      </c>
      <c r="BY605" s="1509">
        <v>0.13432631194206807</v>
      </c>
      <c r="BZ605" s="1509">
        <v>0.13041389508938647</v>
      </c>
      <c r="CA605" s="1509">
        <v>0.12661543212561796</v>
      </c>
      <c r="CB605" s="1509">
        <v>0.12292760400545433</v>
      </c>
      <c r="CC605" s="1509">
        <v>0.11934718835481004</v>
      </c>
      <c r="CD605" s="1509">
        <v>0.11587105665515537</v>
      </c>
      <c r="CE605" s="1509">
        <v>0.11249617150985959</v>
      </c>
      <c r="CF605" s="1509">
        <v>0.10921958399015494</v>
      </c>
      <c r="CG605" s="1509">
        <v>0.10603843105840287</v>
      </c>
      <c r="CH605" s="1509">
        <v>0.10294993306641054</v>
      </c>
      <c r="CI605" s="1509">
        <v>9.9951391326612168E-2</v>
      </c>
      <c r="CJ605" s="1509">
        <v>9.7040185753992411E-2</v>
      </c>
      <c r="CK605" s="1509">
        <v>9.4213772576691654E-2</v>
      </c>
      <c r="CL605" s="1509">
        <v>9.1915875684577236E-2</v>
      </c>
      <c r="CM605" s="1509">
        <v>8.9674025058124135E-2</v>
      </c>
      <c r="CN605" s="1509">
        <v>8.7486853715243049E-2</v>
      </c>
      <c r="CO605" s="1509">
        <v>8.5353028014871282E-2</v>
      </c>
      <c r="CP605" s="1510">
        <v>8.3271246843776875E-2</v>
      </c>
      <c r="CQ605" s="1508" t="s">
        <v>1890</v>
      </c>
      <c r="CR605" s="1508" t="s">
        <v>1890</v>
      </c>
      <c r="CS605" s="1508" t="s">
        <v>1890</v>
      </c>
      <c r="CT605" s="1508" t="s">
        <v>1890</v>
      </c>
      <c r="CU605" s="1508" t="s">
        <v>1890</v>
      </c>
      <c r="CV605" s="1508" t="s">
        <v>1890</v>
      </c>
      <c r="CW605" s="1508" t="s">
        <v>1890</v>
      </c>
      <c r="CX605" s="1508" t="s">
        <v>1890</v>
      </c>
      <c r="CY605" s="1508" t="s">
        <v>1890</v>
      </c>
      <c r="CZ605" s="1508" t="s">
        <v>1890</v>
      </c>
      <c r="DA605" s="1508" t="s">
        <v>1890</v>
      </c>
      <c r="DB605" s="1508" t="s">
        <v>1890</v>
      </c>
      <c r="DC605" s="1508" t="s">
        <v>1890</v>
      </c>
      <c r="DD605" s="1508" t="s">
        <v>1890</v>
      </c>
      <c r="DE605" s="1508" t="s">
        <v>1890</v>
      </c>
      <c r="DF605" s="1508" t="s">
        <v>1890</v>
      </c>
      <c r="DG605" s="1508" t="s">
        <v>1890</v>
      </c>
      <c r="DH605" s="1508" t="s">
        <v>1890</v>
      </c>
      <c r="DI605" s="1508" t="s">
        <v>1890</v>
      </c>
      <c r="DJ605" s="1508" t="s">
        <v>1890</v>
      </c>
      <c r="DK605" s="1508" t="s">
        <v>1890</v>
      </c>
      <c r="DL605" s="1508" t="s">
        <v>1890</v>
      </c>
      <c r="DM605" s="1508" t="s">
        <v>1890</v>
      </c>
      <c r="DN605" s="1508" t="s">
        <v>1890</v>
      </c>
      <c r="DO605" s="1508" t="s">
        <v>1890</v>
      </c>
      <c r="DP605" s="1508" t="s">
        <v>1890</v>
      </c>
      <c r="DQ605" s="1508" t="s">
        <v>1890</v>
      </c>
      <c r="DR605" s="1508" t="s">
        <v>1890</v>
      </c>
      <c r="DS605" s="1508" t="s">
        <v>1890</v>
      </c>
      <c r="DT605" s="1233" t="s">
        <v>1890</v>
      </c>
      <c r="DU605" s="1233" t="s">
        <v>1890</v>
      </c>
      <c r="DV605" s="1233" t="s">
        <v>1890</v>
      </c>
      <c r="DW605" s="1233" t="s">
        <v>1890</v>
      </c>
      <c r="DX605" s="1233" t="s">
        <v>1890</v>
      </c>
      <c r="DY605" s="1233" t="s">
        <v>1890</v>
      </c>
    </row>
    <row r="606" spans="2:129" x14ac:dyDescent="0.25">
      <c r="B606" s="1668"/>
      <c r="C606" s="1505" t="s">
        <v>1613</v>
      </c>
      <c r="D606" s="1439" t="s">
        <v>1738</v>
      </c>
      <c r="E606" s="1267" t="s">
        <v>815</v>
      </c>
      <c r="F606" s="1438" t="s">
        <v>816</v>
      </c>
      <c r="G606" s="1438" t="s">
        <v>1890</v>
      </c>
      <c r="H606" s="1439" t="s">
        <v>817</v>
      </c>
      <c r="I606" s="1476" t="s">
        <v>1890</v>
      </c>
      <c r="J606" s="1477" t="s">
        <v>1890</v>
      </c>
      <c r="K606" s="1477" t="s">
        <v>1890</v>
      </c>
      <c r="L606" s="1477" t="s">
        <v>1890</v>
      </c>
      <c r="M606" s="1477" t="s">
        <v>1890</v>
      </c>
      <c r="N606" s="1509" t="s">
        <v>1890</v>
      </c>
      <c r="O606" s="1509" t="s">
        <v>1890</v>
      </c>
      <c r="P606" s="1509" t="s">
        <v>1890</v>
      </c>
      <c r="Q606" s="1509" t="s">
        <v>1890</v>
      </c>
      <c r="R606" s="1509" t="s">
        <v>1890</v>
      </c>
      <c r="S606" s="1509" t="s">
        <v>1890</v>
      </c>
      <c r="T606" s="1509" t="s">
        <v>1890</v>
      </c>
      <c r="U606" s="1509" t="s">
        <v>1890</v>
      </c>
      <c r="V606" s="1509" t="s">
        <v>1890</v>
      </c>
      <c r="W606" s="1509" t="s">
        <v>1890</v>
      </c>
      <c r="X606" s="1509" t="s">
        <v>1890</v>
      </c>
      <c r="Y606" s="1509" t="s">
        <v>1890</v>
      </c>
      <c r="Z606" s="1509" t="s">
        <v>1890</v>
      </c>
      <c r="AA606" s="1509" t="s">
        <v>1890</v>
      </c>
      <c r="AB606" s="1509" t="s">
        <v>1890</v>
      </c>
      <c r="AC606" s="1509" t="s">
        <v>1890</v>
      </c>
      <c r="AD606" s="1509" t="s">
        <v>1890</v>
      </c>
      <c r="AE606" s="1509" t="s">
        <v>1890</v>
      </c>
      <c r="AF606" s="1509" t="s">
        <v>1890</v>
      </c>
      <c r="AG606" s="1509" t="s">
        <v>1890</v>
      </c>
      <c r="AH606" s="1509" t="s">
        <v>1890</v>
      </c>
      <c r="AI606" s="1509" t="s">
        <v>1890</v>
      </c>
      <c r="AJ606" s="1509" t="s">
        <v>1890</v>
      </c>
      <c r="AK606" s="1509" t="s">
        <v>1890</v>
      </c>
      <c r="AL606" s="1509" t="s">
        <v>1890</v>
      </c>
      <c r="AM606" s="1509" t="s">
        <v>1890</v>
      </c>
      <c r="AN606" s="1509" t="s">
        <v>1890</v>
      </c>
      <c r="AO606" s="1509" t="s">
        <v>1890</v>
      </c>
      <c r="AP606" s="1509" t="s">
        <v>1890</v>
      </c>
      <c r="AQ606" s="1509" t="s">
        <v>1890</v>
      </c>
      <c r="AR606" s="1509" t="s">
        <v>1890</v>
      </c>
      <c r="AS606" s="1509" t="s">
        <v>1890</v>
      </c>
      <c r="AT606" s="1509" t="s">
        <v>1890</v>
      </c>
      <c r="AU606" s="1509" t="s">
        <v>1890</v>
      </c>
      <c r="AV606" s="1509" t="s">
        <v>1890</v>
      </c>
      <c r="AW606" s="1509" t="s">
        <v>1890</v>
      </c>
      <c r="AX606" s="1509" t="s">
        <v>1890</v>
      </c>
      <c r="AY606" s="1509" t="s">
        <v>1890</v>
      </c>
      <c r="AZ606" s="1509" t="s">
        <v>1890</v>
      </c>
      <c r="BA606" s="1509" t="s">
        <v>1890</v>
      </c>
      <c r="BB606" s="1509" t="s">
        <v>1890</v>
      </c>
      <c r="BC606" s="1509" t="s">
        <v>1890</v>
      </c>
      <c r="BD606" s="1509" t="s">
        <v>1890</v>
      </c>
      <c r="BE606" s="1509" t="s">
        <v>1890</v>
      </c>
      <c r="BF606" s="1509" t="s">
        <v>1890</v>
      </c>
      <c r="BG606" s="1509" t="s">
        <v>1890</v>
      </c>
      <c r="BH606" s="1509" t="s">
        <v>1890</v>
      </c>
      <c r="BI606" s="1509" t="s">
        <v>1890</v>
      </c>
      <c r="BJ606" s="1509" t="s">
        <v>1890</v>
      </c>
      <c r="BK606" s="1509" t="s">
        <v>1890</v>
      </c>
      <c r="BL606" s="1509" t="s">
        <v>1890</v>
      </c>
      <c r="BM606" s="1509" t="s">
        <v>1890</v>
      </c>
      <c r="BN606" s="1509" t="s">
        <v>1890</v>
      </c>
      <c r="BO606" s="1509" t="s">
        <v>1890</v>
      </c>
      <c r="BP606" s="1509" t="s">
        <v>1890</v>
      </c>
      <c r="BQ606" s="1509" t="s">
        <v>1890</v>
      </c>
      <c r="BR606" s="1509" t="s">
        <v>1890</v>
      </c>
      <c r="BS606" s="1509" t="s">
        <v>1890</v>
      </c>
      <c r="BT606" s="1509" t="s">
        <v>1890</v>
      </c>
      <c r="BU606" s="1509" t="s">
        <v>1890</v>
      </c>
      <c r="BV606" s="1509" t="s">
        <v>1890</v>
      </c>
      <c r="BW606" s="1509" t="s">
        <v>1890</v>
      </c>
      <c r="BX606" s="1509" t="s">
        <v>1890</v>
      </c>
      <c r="BY606" s="1509" t="s">
        <v>1890</v>
      </c>
      <c r="BZ606" s="1509" t="s">
        <v>1890</v>
      </c>
      <c r="CA606" s="1509" t="s">
        <v>1890</v>
      </c>
      <c r="CB606" s="1509" t="s">
        <v>1890</v>
      </c>
      <c r="CC606" s="1509" t="s">
        <v>1890</v>
      </c>
      <c r="CD606" s="1509" t="s">
        <v>1890</v>
      </c>
      <c r="CE606" s="1509" t="s">
        <v>1890</v>
      </c>
      <c r="CF606" s="1509" t="s">
        <v>1890</v>
      </c>
      <c r="CG606" s="1509" t="s">
        <v>1890</v>
      </c>
      <c r="CH606" s="1509" t="s">
        <v>1890</v>
      </c>
      <c r="CI606" s="1509" t="s">
        <v>1890</v>
      </c>
      <c r="CJ606" s="1509" t="s">
        <v>1890</v>
      </c>
      <c r="CK606" s="1509" t="s">
        <v>1890</v>
      </c>
      <c r="CL606" s="1509" t="s">
        <v>1890</v>
      </c>
      <c r="CM606" s="1509" t="s">
        <v>1890</v>
      </c>
      <c r="CN606" s="1509" t="s">
        <v>1890</v>
      </c>
      <c r="CO606" s="1509" t="s">
        <v>1890</v>
      </c>
      <c r="CP606" s="1510" t="s">
        <v>1890</v>
      </c>
      <c r="CQ606" s="1508" t="s">
        <v>1890</v>
      </c>
      <c r="CR606" s="1508" t="s">
        <v>1890</v>
      </c>
      <c r="CS606" s="1508" t="s">
        <v>1890</v>
      </c>
      <c r="CT606" s="1508" t="s">
        <v>1890</v>
      </c>
      <c r="CU606" s="1508" t="s">
        <v>1890</v>
      </c>
      <c r="CV606" s="1508" t="s">
        <v>1890</v>
      </c>
      <c r="CW606" s="1508" t="s">
        <v>1890</v>
      </c>
      <c r="CX606" s="1508" t="s">
        <v>1890</v>
      </c>
      <c r="CY606" s="1508" t="s">
        <v>1890</v>
      </c>
      <c r="CZ606" s="1508" t="s">
        <v>1890</v>
      </c>
      <c r="DA606" s="1508" t="s">
        <v>1890</v>
      </c>
      <c r="DB606" s="1508" t="s">
        <v>1890</v>
      </c>
      <c r="DC606" s="1508" t="s">
        <v>1890</v>
      </c>
      <c r="DD606" s="1508" t="s">
        <v>1890</v>
      </c>
      <c r="DE606" s="1508" t="s">
        <v>1890</v>
      </c>
      <c r="DF606" s="1508" t="s">
        <v>1890</v>
      </c>
      <c r="DG606" s="1508" t="s">
        <v>1890</v>
      </c>
      <c r="DH606" s="1508" t="s">
        <v>1890</v>
      </c>
      <c r="DI606" s="1508" t="s">
        <v>1890</v>
      </c>
      <c r="DJ606" s="1508" t="s">
        <v>1890</v>
      </c>
      <c r="DK606" s="1508" t="s">
        <v>1890</v>
      </c>
      <c r="DL606" s="1508" t="s">
        <v>1890</v>
      </c>
      <c r="DM606" s="1508" t="s">
        <v>1890</v>
      </c>
      <c r="DN606" s="1508" t="s">
        <v>1890</v>
      </c>
      <c r="DO606" s="1508" t="s">
        <v>1890</v>
      </c>
      <c r="DP606" s="1508" t="s">
        <v>1890</v>
      </c>
      <c r="DQ606" s="1508" t="s">
        <v>1890</v>
      </c>
      <c r="DR606" s="1508" t="s">
        <v>1890</v>
      </c>
      <c r="DS606" s="1508" t="s">
        <v>1890</v>
      </c>
      <c r="DT606" s="1233" t="s">
        <v>1890</v>
      </c>
      <c r="DU606" s="1233" t="s">
        <v>1890</v>
      </c>
      <c r="DV606" s="1233" t="s">
        <v>1890</v>
      </c>
      <c r="DW606" s="1233" t="s">
        <v>1890</v>
      </c>
      <c r="DX606" s="1233" t="s">
        <v>1890</v>
      </c>
      <c r="DY606" s="1233" t="s">
        <v>1890</v>
      </c>
    </row>
    <row r="607" spans="2:129" x14ac:dyDescent="0.25">
      <c r="B607" s="1668"/>
      <c r="C607" s="1505" t="s">
        <v>1613</v>
      </c>
      <c r="D607" s="1439" t="s">
        <v>1738</v>
      </c>
      <c r="E607" s="1267" t="s">
        <v>815</v>
      </c>
      <c r="F607" s="1438" t="s">
        <v>818</v>
      </c>
      <c r="G607" s="1438" t="s">
        <v>1890</v>
      </c>
      <c r="H607" s="1439" t="s">
        <v>817</v>
      </c>
      <c r="I607" s="1476" t="s">
        <v>1890</v>
      </c>
      <c r="J607" s="1477" t="s">
        <v>1890</v>
      </c>
      <c r="K607" s="1477" t="s">
        <v>1890</v>
      </c>
      <c r="L607" s="1477" t="s">
        <v>1890</v>
      </c>
      <c r="M607" s="1477" t="s">
        <v>1890</v>
      </c>
      <c r="N607" s="1509" t="s">
        <v>1890</v>
      </c>
      <c r="O607" s="1509" t="s">
        <v>1890</v>
      </c>
      <c r="P607" s="1509" t="s">
        <v>1890</v>
      </c>
      <c r="Q607" s="1509" t="s">
        <v>1890</v>
      </c>
      <c r="R607" s="1509" t="s">
        <v>1890</v>
      </c>
      <c r="S607" s="1509" t="s">
        <v>1890</v>
      </c>
      <c r="T607" s="1509" t="s">
        <v>1890</v>
      </c>
      <c r="U607" s="1509" t="s">
        <v>1890</v>
      </c>
      <c r="V607" s="1509" t="s">
        <v>1890</v>
      </c>
      <c r="W607" s="1509" t="s">
        <v>1890</v>
      </c>
      <c r="X607" s="1509" t="s">
        <v>1890</v>
      </c>
      <c r="Y607" s="1509" t="s">
        <v>1890</v>
      </c>
      <c r="Z607" s="1509" t="s">
        <v>1890</v>
      </c>
      <c r="AA607" s="1509" t="s">
        <v>1890</v>
      </c>
      <c r="AB607" s="1509" t="s">
        <v>1890</v>
      </c>
      <c r="AC607" s="1509" t="s">
        <v>1890</v>
      </c>
      <c r="AD607" s="1509" t="s">
        <v>1890</v>
      </c>
      <c r="AE607" s="1509" t="s">
        <v>1890</v>
      </c>
      <c r="AF607" s="1509" t="s">
        <v>1890</v>
      </c>
      <c r="AG607" s="1509" t="s">
        <v>1890</v>
      </c>
      <c r="AH607" s="1509" t="s">
        <v>1890</v>
      </c>
      <c r="AI607" s="1509" t="s">
        <v>1890</v>
      </c>
      <c r="AJ607" s="1509" t="s">
        <v>1890</v>
      </c>
      <c r="AK607" s="1509" t="s">
        <v>1890</v>
      </c>
      <c r="AL607" s="1509" t="s">
        <v>1890</v>
      </c>
      <c r="AM607" s="1509" t="s">
        <v>1890</v>
      </c>
      <c r="AN607" s="1509" t="s">
        <v>1890</v>
      </c>
      <c r="AO607" s="1509" t="s">
        <v>1890</v>
      </c>
      <c r="AP607" s="1509" t="s">
        <v>1890</v>
      </c>
      <c r="AQ607" s="1509" t="s">
        <v>1890</v>
      </c>
      <c r="AR607" s="1509" t="s">
        <v>1890</v>
      </c>
      <c r="AS607" s="1509" t="s">
        <v>1890</v>
      </c>
      <c r="AT607" s="1509" t="s">
        <v>1890</v>
      </c>
      <c r="AU607" s="1509" t="s">
        <v>1890</v>
      </c>
      <c r="AV607" s="1509" t="s">
        <v>1890</v>
      </c>
      <c r="AW607" s="1509" t="s">
        <v>1890</v>
      </c>
      <c r="AX607" s="1509" t="s">
        <v>1890</v>
      </c>
      <c r="AY607" s="1509" t="s">
        <v>1890</v>
      </c>
      <c r="AZ607" s="1509" t="s">
        <v>1890</v>
      </c>
      <c r="BA607" s="1509" t="s">
        <v>1890</v>
      </c>
      <c r="BB607" s="1509" t="s">
        <v>1890</v>
      </c>
      <c r="BC607" s="1509" t="s">
        <v>1890</v>
      </c>
      <c r="BD607" s="1509" t="s">
        <v>1890</v>
      </c>
      <c r="BE607" s="1509" t="s">
        <v>1890</v>
      </c>
      <c r="BF607" s="1509" t="s">
        <v>1890</v>
      </c>
      <c r="BG607" s="1509" t="s">
        <v>1890</v>
      </c>
      <c r="BH607" s="1509" t="s">
        <v>1890</v>
      </c>
      <c r="BI607" s="1509" t="s">
        <v>1890</v>
      </c>
      <c r="BJ607" s="1509" t="s">
        <v>1890</v>
      </c>
      <c r="BK607" s="1509" t="s">
        <v>1890</v>
      </c>
      <c r="BL607" s="1509" t="s">
        <v>1890</v>
      </c>
      <c r="BM607" s="1509" t="s">
        <v>1890</v>
      </c>
      <c r="BN607" s="1509" t="s">
        <v>1890</v>
      </c>
      <c r="BO607" s="1509" t="s">
        <v>1890</v>
      </c>
      <c r="BP607" s="1509" t="s">
        <v>1890</v>
      </c>
      <c r="BQ607" s="1509" t="s">
        <v>1890</v>
      </c>
      <c r="BR607" s="1509" t="s">
        <v>1890</v>
      </c>
      <c r="BS607" s="1509" t="s">
        <v>1890</v>
      </c>
      <c r="BT607" s="1509" t="s">
        <v>1890</v>
      </c>
      <c r="BU607" s="1509" t="s">
        <v>1890</v>
      </c>
      <c r="BV607" s="1509" t="s">
        <v>1890</v>
      </c>
      <c r="BW607" s="1509" t="s">
        <v>1890</v>
      </c>
      <c r="BX607" s="1509" t="s">
        <v>1890</v>
      </c>
      <c r="BY607" s="1509" t="s">
        <v>1890</v>
      </c>
      <c r="BZ607" s="1509" t="s">
        <v>1890</v>
      </c>
      <c r="CA607" s="1509" t="s">
        <v>1890</v>
      </c>
      <c r="CB607" s="1509" t="s">
        <v>1890</v>
      </c>
      <c r="CC607" s="1509" t="s">
        <v>1890</v>
      </c>
      <c r="CD607" s="1509" t="s">
        <v>1890</v>
      </c>
      <c r="CE607" s="1509" t="s">
        <v>1890</v>
      </c>
      <c r="CF607" s="1509" t="s">
        <v>1890</v>
      </c>
      <c r="CG607" s="1509" t="s">
        <v>1890</v>
      </c>
      <c r="CH607" s="1509" t="s">
        <v>1890</v>
      </c>
      <c r="CI607" s="1509" t="s">
        <v>1890</v>
      </c>
      <c r="CJ607" s="1509" t="s">
        <v>1890</v>
      </c>
      <c r="CK607" s="1509" t="s">
        <v>1890</v>
      </c>
      <c r="CL607" s="1509" t="s">
        <v>1890</v>
      </c>
      <c r="CM607" s="1509" t="s">
        <v>1890</v>
      </c>
      <c r="CN607" s="1509" t="s">
        <v>1890</v>
      </c>
      <c r="CO607" s="1509" t="s">
        <v>1890</v>
      </c>
      <c r="CP607" s="1510" t="s">
        <v>1890</v>
      </c>
      <c r="CQ607" s="1508" t="s">
        <v>1890</v>
      </c>
      <c r="CR607" s="1508" t="s">
        <v>1890</v>
      </c>
      <c r="CS607" s="1508" t="s">
        <v>1890</v>
      </c>
      <c r="CT607" s="1508" t="s">
        <v>1890</v>
      </c>
      <c r="CU607" s="1508" t="s">
        <v>1890</v>
      </c>
      <c r="CV607" s="1508" t="s">
        <v>1890</v>
      </c>
      <c r="CW607" s="1508" t="s">
        <v>1890</v>
      </c>
      <c r="CX607" s="1508" t="s">
        <v>1890</v>
      </c>
      <c r="CY607" s="1508" t="s">
        <v>1890</v>
      </c>
      <c r="CZ607" s="1508" t="s">
        <v>1890</v>
      </c>
      <c r="DA607" s="1508" t="s">
        <v>1890</v>
      </c>
      <c r="DB607" s="1508" t="s">
        <v>1890</v>
      </c>
      <c r="DC607" s="1508" t="s">
        <v>1890</v>
      </c>
      <c r="DD607" s="1508" t="s">
        <v>1890</v>
      </c>
      <c r="DE607" s="1508" t="s">
        <v>1890</v>
      </c>
      <c r="DF607" s="1508" t="s">
        <v>1890</v>
      </c>
      <c r="DG607" s="1508" t="s">
        <v>1890</v>
      </c>
      <c r="DH607" s="1508" t="s">
        <v>1890</v>
      </c>
      <c r="DI607" s="1508" t="s">
        <v>1890</v>
      </c>
      <c r="DJ607" s="1508" t="s">
        <v>1890</v>
      </c>
      <c r="DK607" s="1508" t="s">
        <v>1890</v>
      </c>
      <c r="DL607" s="1508" t="s">
        <v>1890</v>
      </c>
      <c r="DM607" s="1508" t="s">
        <v>1890</v>
      </c>
      <c r="DN607" s="1508" t="s">
        <v>1890</v>
      </c>
      <c r="DO607" s="1508" t="s">
        <v>1890</v>
      </c>
      <c r="DP607" s="1508" t="s">
        <v>1890</v>
      </c>
      <c r="DQ607" s="1508" t="s">
        <v>1890</v>
      </c>
      <c r="DR607" s="1508" t="s">
        <v>1890</v>
      </c>
      <c r="DS607" s="1508" t="s">
        <v>1890</v>
      </c>
      <c r="DT607" s="1233" t="s">
        <v>1890</v>
      </c>
      <c r="DU607" s="1233" t="s">
        <v>1890</v>
      </c>
      <c r="DV607" s="1233" t="s">
        <v>1890</v>
      </c>
      <c r="DW607" s="1233" t="s">
        <v>1890</v>
      </c>
      <c r="DX607" s="1233" t="s">
        <v>1890</v>
      </c>
      <c r="DY607" s="1233" t="s">
        <v>1890</v>
      </c>
    </row>
    <row r="608" spans="2:129" ht="14.4" thickBot="1" x14ac:dyDescent="0.3">
      <c r="B608" s="1668"/>
      <c r="C608" s="1505" t="s">
        <v>1613</v>
      </c>
      <c r="D608" s="1439" t="s">
        <v>1738</v>
      </c>
      <c r="E608" s="1267" t="s">
        <v>819</v>
      </c>
      <c r="F608" s="1438" t="s">
        <v>1890</v>
      </c>
      <c r="G608" s="1438" t="s">
        <v>1890</v>
      </c>
      <c r="H608" s="1439" t="s">
        <v>84</v>
      </c>
      <c r="I608" s="1476" t="s">
        <v>1890</v>
      </c>
      <c r="J608" s="1477" t="s">
        <v>1890</v>
      </c>
      <c r="K608" s="1477" t="s">
        <v>1890</v>
      </c>
      <c r="L608" s="1477" t="s">
        <v>1890</v>
      </c>
      <c r="M608" s="1477" t="s">
        <v>1890</v>
      </c>
      <c r="N608" s="1509" t="s">
        <v>1890</v>
      </c>
      <c r="O608" s="1509" t="s">
        <v>1890</v>
      </c>
      <c r="P608" s="1509" t="s">
        <v>1890</v>
      </c>
      <c r="Q608" s="1509" t="s">
        <v>1890</v>
      </c>
      <c r="R608" s="1509" t="s">
        <v>1890</v>
      </c>
      <c r="S608" s="1509" t="s">
        <v>1890</v>
      </c>
      <c r="T608" s="1509" t="s">
        <v>1890</v>
      </c>
      <c r="U608" s="1509" t="s">
        <v>1890</v>
      </c>
      <c r="V608" s="1509" t="s">
        <v>1890</v>
      </c>
      <c r="W608" s="1509" t="s">
        <v>1890</v>
      </c>
      <c r="X608" s="1509" t="s">
        <v>1890</v>
      </c>
      <c r="Y608" s="1509" t="s">
        <v>1890</v>
      </c>
      <c r="Z608" s="1509" t="s">
        <v>1890</v>
      </c>
      <c r="AA608" s="1509" t="s">
        <v>1890</v>
      </c>
      <c r="AB608" s="1509" t="s">
        <v>1890</v>
      </c>
      <c r="AC608" s="1509" t="s">
        <v>1890</v>
      </c>
      <c r="AD608" s="1509" t="s">
        <v>1890</v>
      </c>
      <c r="AE608" s="1509" t="s">
        <v>1890</v>
      </c>
      <c r="AF608" s="1509" t="s">
        <v>1890</v>
      </c>
      <c r="AG608" s="1509" t="s">
        <v>1890</v>
      </c>
      <c r="AH608" s="1509" t="s">
        <v>1890</v>
      </c>
      <c r="AI608" s="1509" t="s">
        <v>1890</v>
      </c>
      <c r="AJ608" s="1509" t="s">
        <v>1890</v>
      </c>
      <c r="AK608" s="1509" t="s">
        <v>1890</v>
      </c>
      <c r="AL608" s="1509" t="s">
        <v>1890</v>
      </c>
      <c r="AM608" s="1509" t="s">
        <v>1890</v>
      </c>
      <c r="AN608" s="1509" t="s">
        <v>1890</v>
      </c>
      <c r="AO608" s="1509" t="s">
        <v>1890</v>
      </c>
      <c r="AP608" s="1509" t="s">
        <v>1890</v>
      </c>
      <c r="AQ608" s="1509" t="s">
        <v>1890</v>
      </c>
      <c r="AR608" s="1509" t="s">
        <v>1890</v>
      </c>
      <c r="AS608" s="1509" t="s">
        <v>1890</v>
      </c>
      <c r="AT608" s="1509" t="s">
        <v>1890</v>
      </c>
      <c r="AU608" s="1509" t="s">
        <v>1890</v>
      </c>
      <c r="AV608" s="1509" t="s">
        <v>1890</v>
      </c>
      <c r="AW608" s="1509" t="s">
        <v>1890</v>
      </c>
      <c r="AX608" s="1509" t="s">
        <v>1890</v>
      </c>
      <c r="AY608" s="1509" t="s">
        <v>1890</v>
      </c>
      <c r="AZ608" s="1509" t="s">
        <v>1890</v>
      </c>
      <c r="BA608" s="1509" t="s">
        <v>1890</v>
      </c>
      <c r="BB608" s="1509" t="s">
        <v>1890</v>
      </c>
      <c r="BC608" s="1509" t="s">
        <v>1890</v>
      </c>
      <c r="BD608" s="1509" t="s">
        <v>1890</v>
      </c>
      <c r="BE608" s="1509" t="s">
        <v>1890</v>
      </c>
      <c r="BF608" s="1509" t="s">
        <v>1890</v>
      </c>
      <c r="BG608" s="1509" t="s">
        <v>1890</v>
      </c>
      <c r="BH608" s="1509" t="s">
        <v>1890</v>
      </c>
      <c r="BI608" s="1509" t="s">
        <v>1890</v>
      </c>
      <c r="BJ608" s="1509" t="s">
        <v>1890</v>
      </c>
      <c r="BK608" s="1509" t="s">
        <v>1890</v>
      </c>
      <c r="BL608" s="1509" t="s">
        <v>1890</v>
      </c>
      <c r="BM608" s="1509" t="s">
        <v>1890</v>
      </c>
      <c r="BN608" s="1509" t="s">
        <v>1890</v>
      </c>
      <c r="BO608" s="1509" t="s">
        <v>1890</v>
      </c>
      <c r="BP608" s="1509" t="s">
        <v>1890</v>
      </c>
      <c r="BQ608" s="1509" t="s">
        <v>1890</v>
      </c>
      <c r="BR608" s="1509" t="s">
        <v>1890</v>
      </c>
      <c r="BS608" s="1509" t="s">
        <v>1890</v>
      </c>
      <c r="BT608" s="1509" t="s">
        <v>1890</v>
      </c>
      <c r="BU608" s="1509" t="s">
        <v>1890</v>
      </c>
      <c r="BV608" s="1509" t="s">
        <v>1890</v>
      </c>
      <c r="BW608" s="1509" t="s">
        <v>1890</v>
      </c>
      <c r="BX608" s="1509" t="s">
        <v>1890</v>
      </c>
      <c r="BY608" s="1509" t="s">
        <v>1890</v>
      </c>
      <c r="BZ608" s="1509" t="s">
        <v>1890</v>
      </c>
      <c r="CA608" s="1509" t="s">
        <v>1890</v>
      </c>
      <c r="CB608" s="1509" t="s">
        <v>1890</v>
      </c>
      <c r="CC608" s="1509" t="s">
        <v>1890</v>
      </c>
      <c r="CD608" s="1509" t="s">
        <v>1890</v>
      </c>
      <c r="CE608" s="1509" t="s">
        <v>1890</v>
      </c>
      <c r="CF608" s="1509" t="s">
        <v>1890</v>
      </c>
      <c r="CG608" s="1509" t="s">
        <v>1890</v>
      </c>
      <c r="CH608" s="1509" t="s">
        <v>1890</v>
      </c>
      <c r="CI608" s="1509" t="s">
        <v>1890</v>
      </c>
      <c r="CJ608" s="1509" t="s">
        <v>1890</v>
      </c>
      <c r="CK608" s="1509" t="s">
        <v>1890</v>
      </c>
      <c r="CL608" s="1509" t="s">
        <v>1890</v>
      </c>
      <c r="CM608" s="1509" t="s">
        <v>1890</v>
      </c>
      <c r="CN608" s="1509" t="s">
        <v>1890</v>
      </c>
      <c r="CO608" s="1509" t="s">
        <v>1890</v>
      </c>
      <c r="CP608" s="1510" t="s">
        <v>1890</v>
      </c>
      <c r="CQ608" s="1508" t="s">
        <v>1890</v>
      </c>
      <c r="CR608" s="1508" t="s">
        <v>1890</v>
      </c>
      <c r="CS608" s="1508" t="s">
        <v>1890</v>
      </c>
      <c r="CT608" s="1508" t="s">
        <v>1890</v>
      </c>
      <c r="CU608" s="1508" t="s">
        <v>1890</v>
      </c>
      <c r="CV608" s="1508" t="s">
        <v>1890</v>
      </c>
      <c r="CW608" s="1508" t="s">
        <v>1890</v>
      </c>
      <c r="CX608" s="1508" t="s">
        <v>1890</v>
      </c>
      <c r="CY608" s="1508" t="s">
        <v>1890</v>
      </c>
      <c r="CZ608" s="1508" t="s">
        <v>1890</v>
      </c>
      <c r="DA608" s="1508" t="s">
        <v>1890</v>
      </c>
      <c r="DB608" s="1508" t="s">
        <v>1890</v>
      </c>
      <c r="DC608" s="1508" t="s">
        <v>1890</v>
      </c>
      <c r="DD608" s="1508" t="s">
        <v>1890</v>
      </c>
      <c r="DE608" s="1508" t="s">
        <v>1890</v>
      </c>
      <c r="DF608" s="1508" t="s">
        <v>1890</v>
      </c>
      <c r="DG608" s="1508" t="s">
        <v>1890</v>
      </c>
      <c r="DH608" s="1508" t="s">
        <v>1890</v>
      </c>
      <c r="DI608" s="1508" t="s">
        <v>1890</v>
      </c>
      <c r="DJ608" s="1508" t="s">
        <v>1890</v>
      </c>
      <c r="DK608" s="1508" t="s">
        <v>1890</v>
      </c>
      <c r="DL608" s="1508" t="s">
        <v>1890</v>
      </c>
      <c r="DM608" s="1508" t="s">
        <v>1890</v>
      </c>
      <c r="DN608" s="1508" t="s">
        <v>1890</v>
      </c>
      <c r="DO608" s="1508" t="s">
        <v>1890</v>
      </c>
      <c r="DP608" s="1508" t="s">
        <v>1890</v>
      </c>
      <c r="DQ608" s="1508" t="s">
        <v>1890</v>
      </c>
      <c r="DR608" s="1508" t="s">
        <v>1890</v>
      </c>
      <c r="DS608" s="1508" t="s">
        <v>1890</v>
      </c>
      <c r="DT608" s="1233" t="s">
        <v>1890</v>
      </c>
      <c r="DU608" s="1233" t="s">
        <v>1890</v>
      </c>
      <c r="DV608" s="1233" t="s">
        <v>1890</v>
      </c>
      <c r="DW608" s="1233" t="s">
        <v>1890</v>
      </c>
      <c r="DX608" s="1233" t="s">
        <v>1890</v>
      </c>
      <c r="DY608" s="1233" t="s">
        <v>1890</v>
      </c>
    </row>
    <row r="609" spans="2:134" ht="14.4" thickBot="1" x14ac:dyDescent="0.3">
      <c r="B609" s="1668"/>
      <c r="C609" s="1505" t="s">
        <v>1613</v>
      </c>
      <c r="D609" s="1439" t="s">
        <v>1738</v>
      </c>
      <c r="E609" s="1267" t="s">
        <v>820</v>
      </c>
      <c r="F609" s="1438" t="s">
        <v>1890</v>
      </c>
      <c r="G609" s="1438" t="s">
        <v>1890</v>
      </c>
      <c r="H609" s="1439" t="s">
        <v>84</v>
      </c>
      <c r="I609" s="1655" t="str">
        <f>IF(SUM(N608:CP608)&lt;&gt;0,SUM(N608:CP608),"")</f>
        <v/>
      </c>
      <c r="J609" s="1656"/>
      <c r="K609" s="1656"/>
      <c r="L609" s="1656"/>
      <c r="M609" s="1657"/>
      <c r="N609" s="1509" t="s">
        <v>1890</v>
      </c>
      <c r="O609" s="1509" t="s">
        <v>1890</v>
      </c>
      <c r="P609" s="1509" t="s">
        <v>1890</v>
      </c>
      <c r="Q609" s="1509" t="s">
        <v>1890</v>
      </c>
      <c r="R609" s="1509" t="s">
        <v>1890</v>
      </c>
      <c r="S609" s="1509" t="s">
        <v>1890</v>
      </c>
      <c r="T609" s="1509" t="s">
        <v>1890</v>
      </c>
      <c r="U609" s="1509" t="s">
        <v>1890</v>
      </c>
      <c r="V609" s="1509" t="s">
        <v>1890</v>
      </c>
      <c r="W609" s="1509" t="s">
        <v>1890</v>
      </c>
      <c r="X609" s="1509" t="s">
        <v>1890</v>
      </c>
      <c r="Y609" s="1509" t="s">
        <v>1890</v>
      </c>
      <c r="Z609" s="1509" t="s">
        <v>1890</v>
      </c>
      <c r="AA609" s="1509" t="s">
        <v>1890</v>
      </c>
      <c r="AB609" s="1509" t="s">
        <v>1890</v>
      </c>
      <c r="AC609" s="1509" t="s">
        <v>1890</v>
      </c>
      <c r="AD609" s="1509" t="s">
        <v>1890</v>
      </c>
      <c r="AE609" s="1509" t="s">
        <v>1890</v>
      </c>
      <c r="AF609" s="1509" t="s">
        <v>1890</v>
      </c>
      <c r="AG609" s="1509" t="s">
        <v>1890</v>
      </c>
      <c r="AH609" s="1509" t="s">
        <v>1890</v>
      </c>
      <c r="AI609" s="1509" t="s">
        <v>1890</v>
      </c>
      <c r="AJ609" s="1509" t="s">
        <v>1890</v>
      </c>
      <c r="AK609" s="1509" t="s">
        <v>1890</v>
      </c>
      <c r="AL609" s="1509" t="s">
        <v>1890</v>
      </c>
      <c r="AM609" s="1509" t="s">
        <v>1890</v>
      </c>
      <c r="AN609" s="1509" t="s">
        <v>1890</v>
      </c>
      <c r="AO609" s="1509" t="s">
        <v>1890</v>
      </c>
      <c r="AP609" s="1509" t="s">
        <v>1890</v>
      </c>
      <c r="AQ609" s="1509" t="s">
        <v>1890</v>
      </c>
      <c r="AR609" s="1509" t="s">
        <v>1890</v>
      </c>
      <c r="AS609" s="1509" t="s">
        <v>1890</v>
      </c>
      <c r="AT609" s="1509" t="s">
        <v>1890</v>
      </c>
      <c r="AU609" s="1509" t="s">
        <v>1890</v>
      </c>
      <c r="AV609" s="1509" t="s">
        <v>1890</v>
      </c>
      <c r="AW609" s="1509" t="s">
        <v>1890</v>
      </c>
      <c r="AX609" s="1509" t="s">
        <v>1890</v>
      </c>
      <c r="AY609" s="1509" t="s">
        <v>1890</v>
      </c>
      <c r="AZ609" s="1509" t="s">
        <v>1890</v>
      </c>
      <c r="BA609" s="1509" t="s">
        <v>1890</v>
      </c>
      <c r="BB609" s="1509" t="s">
        <v>1890</v>
      </c>
      <c r="BC609" s="1509" t="s">
        <v>1890</v>
      </c>
      <c r="BD609" s="1509" t="s">
        <v>1890</v>
      </c>
      <c r="BE609" s="1509" t="s">
        <v>1890</v>
      </c>
      <c r="BF609" s="1509" t="s">
        <v>1890</v>
      </c>
      <c r="BG609" s="1509" t="s">
        <v>1890</v>
      </c>
      <c r="BH609" s="1509" t="s">
        <v>1890</v>
      </c>
      <c r="BI609" s="1509" t="s">
        <v>1890</v>
      </c>
      <c r="BJ609" s="1509" t="s">
        <v>1890</v>
      </c>
      <c r="BK609" s="1509" t="s">
        <v>1890</v>
      </c>
      <c r="BL609" s="1509" t="s">
        <v>1890</v>
      </c>
      <c r="BM609" s="1509" t="s">
        <v>1890</v>
      </c>
      <c r="BN609" s="1509" t="s">
        <v>1890</v>
      </c>
      <c r="BO609" s="1509" t="s">
        <v>1890</v>
      </c>
      <c r="BP609" s="1509" t="s">
        <v>1890</v>
      </c>
      <c r="BQ609" s="1509" t="s">
        <v>1890</v>
      </c>
      <c r="BR609" s="1509" t="s">
        <v>1890</v>
      </c>
      <c r="BS609" s="1509" t="s">
        <v>1890</v>
      </c>
      <c r="BT609" s="1509" t="s">
        <v>1890</v>
      </c>
      <c r="BU609" s="1509" t="s">
        <v>1890</v>
      </c>
      <c r="BV609" s="1509" t="s">
        <v>1890</v>
      </c>
      <c r="BW609" s="1509" t="s">
        <v>1890</v>
      </c>
      <c r="BX609" s="1509" t="s">
        <v>1890</v>
      </c>
      <c r="BY609" s="1509" t="s">
        <v>1890</v>
      </c>
      <c r="BZ609" s="1509" t="s">
        <v>1890</v>
      </c>
      <c r="CA609" s="1509" t="s">
        <v>1890</v>
      </c>
      <c r="CB609" s="1509" t="s">
        <v>1890</v>
      </c>
      <c r="CC609" s="1509" t="s">
        <v>1890</v>
      </c>
      <c r="CD609" s="1509" t="s">
        <v>1890</v>
      </c>
      <c r="CE609" s="1509" t="s">
        <v>1890</v>
      </c>
      <c r="CF609" s="1509" t="s">
        <v>1890</v>
      </c>
      <c r="CG609" s="1509" t="s">
        <v>1890</v>
      </c>
      <c r="CH609" s="1509" t="s">
        <v>1890</v>
      </c>
      <c r="CI609" s="1509" t="s">
        <v>1890</v>
      </c>
      <c r="CJ609" s="1509" t="s">
        <v>1890</v>
      </c>
      <c r="CK609" s="1509" t="s">
        <v>1890</v>
      </c>
      <c r="CL609" s="1509" t="s">
        <v>1890</v>
      </c>
      <c r="CM609" s="1509" t="s">
        <v>1890</v>
      </c>
      <c r="CN609" s="1509" t="s">
        <v>1890</v>
      </c>
      <c r="CO609" s="1509" t="s">
        <v>1890</v>
      </c>
      <c r="CP609" s="1510" t="s">
        <v>1890</v>
      </c>
      <c r="CQ609" s="1508" t="s">
        <v>1890</v>
      </c>
      <c r="CR609" s="1508" t="s">
        <v>1890</v>
      </c>
      <c r="CS609" s="1508" t="s">
        <v>1890</v>
      </c>
      <c r="CT609" s="1508" t="s">
        <v>1890</v>
      </c>
      <c r="CU609" s="1508" t="s">
        <v>1890</v>
      </c>
      <c r="CV609" s="1508" t="s">
        <v>1890</v>
      </c>
      <c r="CW609" s="1508" t="s">
        <v>1890</v>
      </c>
      <c r="CX609" s="1508" t="s">
        <v>1890</v>
      </c>
      <c r="CY609" s="1508" t="s">
        <v>1890</v>
      </c>
      <c r="CZ609" s="1508" t="s">
        <v>1890</v>
      </c>
      <c r="DA609" s="1508" t="s">
        <v>1890</v>
      </c>
      <c r="DB609" s="1508" t="s">
        <v>1890</v>
      </c>
      <c r="DC609" s="1508" t="s">
        <v>1890</v>
      </c>
      <c r="DD609" s="1508" t="s">
        <v>1890</v>
      </c>
      <c r="DE609" s="1508" t="s">
        <v>1890</v>
      </c>
      <c r="DF609" s="1508" t="s">
        <v>1890</v>
      </c>
      <c r="DG609" s="1508" t="s">
        <v>1890</v>
      </c>
      <c r="DH609" s="1508" t="s">
        <v>1890</v>
      </c>
      <c r="DI609" s="1508" t="s">
        <v>1890</v>
      </c>
      <c r="DJ609" s="1508" t="s">
        <v>1890</v>
      </c>
      <c r="DK609" s="1508" t="s">
        <v>1890</v>
      </c>
      <c r="DL609" s="1508" t="s">
        <v>1890</v>
      </c>
      <c r="DM609" s="1508" t="s">
        <v>1890</v>
      </c>
      <c r="DN609" s="1508" t="s">
        <v>1890</v>
      </c>
      <c r="DO609" s="1508" t="s">
        <v>1890</v>
      </c>
      <c r="DP609" s="1508" t="s">
        <v>1890</v>
      </c>
      <c r="DQ609" s="1508" t="s">
        <v>1890</v>
      </c>
      <c r="DR609" s="1508" t="s">
        <v>1890</v>
      </c>
      <c r="DS609" s="1508" t="s">
        <v>1890</v>
      </c>
      <c r="DT609" s="1233" t="s">
        <v>1890</v>
      </c>
      <c r="DU609" s="1233" t="s">
        <v>1890</v>
      </c>
      <c r="DV609" s="1233" t="s">
        <v>1890</v>
      </c>
      <c r="DW609" s="1233" t="s">
        <v>1890</v>
      </c>
      <c r="DX609" s="1233" t="s">
        <v>1890</v>
      </c>
      <c r="DY609" s="1233" t="s">
        <v>1890</v>
      </c>
    </row>
    <row r="610" spans="2:134" x14ac:dyDescent="0.25">
      <c r="B610" s="1668"/>
      <c r="C610" s="1505" t="s">
        <v>1614</v>
      </c>
      <c r="D610" s="1439" t="s">
        <v>1739</v>
      </c>
      <c r="E610" s="1267" t="s">
        <v>815</v>
      </c>
      <c r="F610" s="1438" t="s">
        <v>1890</v>
      </c>
      <c r="G610" s="1438" t="s">
        <v>1890</v>
      </c>
      <c r="H610" s="1439" t="s">
        <v>84</v>
      </c>
      <c r="I610" s="1476" t="s">
        <v>1890</v>
      </c>
      <c r="J610" s="1477" t="s">
        <v>1890</v>
      </c>
      <c r="K610" s="1477" t="s">
        <v>1890</v>
      </c>
      <c r="L610" s="1477" t="s">
        <v>1890</v>
      </c>
      <c r="M610" s="1477" t="s">
        <v>1890</v>
      </c>
      <c r="N610" s="1509" t="s">
        <v>1890</v>
      </c>
      <c r="O610" s="1509" t="s">
        <v>1890</v>
      </c>
      <c r="P610" s="1509" t="s">
        <v>1890</v>
      </c>
      <c r="Q610" s="1509" t="s">
        <v>1890</v>
      </c>
      <c r="R610" s="1509" t="s">
        <v>1890</v>
      </c>
      <c r="S610" s="1509" t="s">
        <v>1890</v>
      </c>
      <c r="T610" s="1509" t="s">
        <v>1890</v>
      </c>
      <c r="U610" s="1509" t="s">
        <v>1890</v>
      </c>
      <c r="V610" s="1509" t="s">
        <v>1890</v>
      </c>
      <c r="W610" s="1509" t="s">
        <v>1890</v>
      </c>
      <c r="X610" s="1509" t="s">
        <v>1890</v>
      </c>
      <c r="Y610" s="1509" t="s">
        <v>1890</v>
      </c>
      <c r="Z610" s="1509" t="s">
        <v>1890</v>
      </c>
      <c r="AA610" s="1509" t="s">
        <v>1890</v>
      </c>
      <c r="AB610" s="1509" t="s">
        <v>1890</v>
      </c>
      <c r="AC610" s="1509" t="s">
        <v>1890</v>
      </c>
      <c r="AD610" s="1509" t="s">
        <v>1890</v>
      </c>
      <c r="AE610" s="1509" t="s">
        <v>1890</v>
      </c>
      <c r="AF610" s="1509" t="s">
        <v>1890</v>
      </c>
      <c r="AG610" s="1509" t="s">
        <v>1890</v>
      </c>
      <c r="AH610" s="1509" t="s">
        <v>1890</v>
      </c>
      <c r="AI610" s="1509" t="s">
        <v>1890</v>
      </c>
      <c r="AJ610" s="1509" t="s">
        <v>1890</v>
      </c>
      <c r="AK610" s="1509" t="s">
        <v>1890</v>
      </c>
      <c r="AL610" s="1509" t="s">
        <v>1890</v>
      </c>
      <c r="AM610" s="1509" t="s">
        <v>1890</v>
      </c>
      <c r="AN610" s="1509" t="s">
        <v>1890</v>
      </c>
      <c r="AO610" s="1509" t="s">
        <v>1890</v>
      </c>
      <c r="AP610" s="1509" t="s">
        <v>1890</v>
      </c>
      <c r="AQ610" s="1509" t="s">
        <v>1890</v>
      </c>
      <c r="AR610" s="1509" t="s">
        <v>1890</v>
      </c>
      <c r="AS610" s="1509" t="s">
        <v>1890</v>
      </c>
      <c r="AT610" s="1509" t="s">
        <v>1890</v>
      </c>
      <c r="AU610" s="1509" t="s">
        <v>1890</v>
      </c>
      <c r="AV610" s="1509" t="s">
        <v>1890</v>
      </c>
      <c r="AW610" s="1509" t="s">
        <v>1890</v>
      </c>
      <c r="AX610" s="1509" t="s">
        <v>1890</v>
      </c>
      <c r="AY610" s="1509" t="s">
        <v>1890</v>
      </c>
      <c r="AZ610" s="1509" t="s">
        <v>1890</v>
      </c>
      <c r="BA610" s="1509" t="s">
        <v>1890</v>
      </c>
      <c r="BB610" s="1509" t="s">
        <v>1890</v>
      </c>
      <c r="BC610" s="1509" t="s">
        <v>1890</v>
      </c>
      <c r="BD610" s="1509" t="s">
        <v>1890</v>
      </c>
      <c r="BE610" s="1509" t="s">
        <v>1890</v>
      </c>
      <c r="BF610" s="1509" t="s">
        <v>1890</v>
      </c>
      <c r="BG610" s="1509" t="s">
        <v>1890</v>
      </c>
      <c r="BH610" s="1509" t="s">
        <v>1890</v>
      </c>
      <c r="BI610" s="1509" t="s">
        <v>1890</v>
      </c>
      <c r="BJ610" s="1509" t="s">
        <v>1890</v>
      </c>
      <c r="BK610" s="1509" t="s">
        <v>1890</v>
      </c>
      <c r="BL610" s="1509" t="s">
        <v>1890</v>
      </c>
      <c r="BM610" s="1509" t="s">
        <v>1890</v>
      </c>
      <c r="BN610" s="1509" t="s">
        <v>1890</v>
      </c>
      <c r="BO610" s="1509" t="s">
        <v>1890</v>
      </c>
      <c r="BP610" s="1509" t="s">
        <v>1890</v>
      </c>
      <c r="BQ610" s="1509" t="s">
        <v>1890</v>
      </c>
      <c r="BR610" s="1509" t="s">
        <v>1890</v>
      </c>
      <c r="BS610" s="1509" t="s">
        <v>1890</v>
      </c>
      <c r="BT610" s="1509" t="s">
        <v>1890</v>
      </c>
      <c r="BU610" s="1509" t="s">
        <v>1890</v>
      </c>
      <c r="BV610" s="1509" t="s">
        <v>1890</v>
      </c>
      <c r="BW610" s="1509" t="s">
        <v>1890</v>
      </c>
      <c r="BX610" s="1509" t="s">
        <v>1890</v>
      </c>
      <c r="BY610" s="1509" t="s">
        <v>1890</v>
      </c>
      <c r="BZ610" s="1509" t="s">
        <v>1890</v>
      </c>
      <c r="CA610" s="1509" t="s">
        <v>1890</v>
      </c>
      <c r="CB610" s="1509" t="s">
        <v>1890</v>
      </c>
      <c r="CC610" s="1509" t="s">
        <v>1890</v>
      </c>
      <c r="CD610" s="1509" t="s">
        <v>1890</v>
      </c>
      <c r="CE610" s="1509" t="s">
        <v>1890</v>
      </c>
      <c r="CF610" s="1509" t="s">
        <v>1890</v>
      </c>
      <c r="CG610" s="1509" t="s">
        <v>1890</v>
      </c>
      <c r="CH610" s="1509" t="s">
        <v>1890</v>
      </c>
      <c r="CI610" s="1509" t="s">
        <v>1890</v>
      </c>
      <c r="CJ610" s="1509" t="s">
        <v>1890</v>
      </c>
      <c r="CK610" s="1509" t="s">
        <v>1890</v>
      </c>
      <c r="CL610" s="1509" t="s">
        <v>1890</v>
      </c>
      <c r="CM610" s="1509" t="s">
        <v>1890</v>
      </c>
      <c r="CN610" s="1509" t="s">
        <v>1890</v>
      </c>
      <c r="CO610" s="1509" t="s">
        <v>1890</v>
      </c>
      <c r="CP610" s="1510" t="s">
        <v>1890</v>
      </c>
      <c r="CQ610" s="1508" t="s">
        <v>1890</v>
      </c>
      <c r="CR610" s="1508" t="s">
        <v>1890</v>
      </c>
      <c r="CS610" s="1508" t="s">
        <v>1890</v>
      </c>
      <c r="CT610" s="1508" t="s">
        <v>1890</v>
      </c>
      <c r="CU610" s="1508" t="s">
        <v>1890</v>
      </c>
      <c r="CV610" s="1508" t="s">
        <v>1890</v>
      </c>
      <c r="CW610" s="1508" t="s">
        <v>1890</v>
      </c>
      <c r="CX610" s="1508" t="s">
        <v>1890</v>
      </c>
      <c r="CY610" s="1508" t="s">
        <v>1890</v>
      </c>
      <c r="CZ610" s="1508" t="s">
        <v>1890</v>
      </c>
      <c r="DA610" s="1508" t="s">
        <v>1890</v>
      </c>
      <c r="DB610" s="1508" t="s">
        <v>1890</v>
      </c>
      <c r="DC610" s="1508" t="s">
        <v>1890</v>
      </c>
      <c r="DD610" s="1508" t="s">
        <v>1890</v>
      </c>
      <c r="DE610" s="1508" t="s">
        <v>1890</v>
      </c>
      <c r="DF610" s="1508" t="s">
        <v>1890</v>
      </c>
      <c r="DG610" s="1508" t="s">
        <v>1890</v>
      </c>
      <c r="DH610" s="1508" t="s">
        <v>1890</v>
      </c>
      <c r="DI610" s="1508" t="s">
        <v>1890</v>
      </c>
      <c r="DJ610" s="1508" t="s">
        <v>1890</v>
      </c>
      <c r="DK610" s="1508" t="s">
        <v>1890</v>
      </c>
      <c r="DL610" s="1508" t="s">
        <v>1890</v>
      </c>
      <c r="DM610" s="1508" t="s">
        <v>1890</v>
      </c>
      <c r="DN610" s="1508" t="s">
        <v>1890</v>
      </c>
      <c r="DO610" s="1508" t="s">
        <v>1890</v>
      </c>
      <c r="DP610" s="1508" t="s">
        <v>1890</v>
      </c>
      <c r="DQ610" s="1508" t="s">
        <v>1890</v>
      </c>
      <c r="DR610" s="1508" t="s">
        <v>1890</v>
      </c>
      <c r="DS610" s="1508" t="s">
        <v>1890</v>
      </c>
      <c r="DT610" s="1233" t="s">
        <v>1890</v>
      </c>
      <c r="DU610" s="1233" t="s">
        <v>1890</v>
      </c>
      <c r="DV610" s="1233" t="s">
        <v>1890</v>
      </c>
      <c r="DW610" s="1233" t="s">
        <v>1890</v>
      </c>
      <c r="DX610" s="1233" t="s">
        <v>1890</v>
      </c>
      <c r="DY610" s="1233" t="s">
        <v>1890</v>
      </c>
    </row>
    <row r="611" spans="2:134" x14ac:dyDescent="0.25">
      <c r="B611" s="1668"/>
      <c r="C611" s="1505" t="s">
        <v>1614</v>
      </c>
      <c r="D611" s="1439" t="s">
        <v>1739</v>
      </c>
      <c r="E611" s="1267" t="s">
        <v>812</v>
      </c>
      <c r="F611" s="1438" t="s">
        <v>1890</v>
      </c>
      <c r="G611" s="1438" t="s">
        <v>1890</v>
      </c>
      <c r="H611" s="1439" t="s">
        <v>84</v>
      </c>
      <c r="I611" s="1476" t="s">
        <v>1890</v>
      </c>
      <c r="J611" s="1477" t="s">
        <v>1890</v>
      </c>
      <c r="K611" s="1477" t="s">
        <v>1890</v>
      </c>
      <c r="L611" s="1477" t="s">
        <v>1890</v>
      </c>
      <c r="M611" s="1477" t="s">
        <v>1890</v>
      </c>
      <c r="N611" s="1509" t="s">
        <v>1890</v>
      </c>
      <c r="O611" s="1509">
        <v>4.7194376443690428E-2</v>
      </c>
      <c r="P611" s="1509">
        <v>4.7194376443690428E-2</v>
      </c>
      <c r="Q611" s="1509">
        <v>4.7194376443690428E-2</v>
      </c>
      <c r="R611" s="1509">
        <v>4.7194376443690428E-2</v>
      </c>
      <c r="S611" s="1509">
        <v>4.7194376443690428E-2</v>
      </c>
      <c r="T611" s="1509">
        <v>4.7194376443690428E-2</v>
      </c>
      <c r="U611" s="1509">
        <v>4.7194376443690428E-2</v>
      </c>
      <c r="V611" s="1509">
        <v>4.7194376443690428E-2</v>
      </c>
      <c r="W611" s="1509">
        <v>4.7194376443690428E-2</v>
      </c>
      <c r="X611" s="1509">
        <v>4.7194376443690428E-2</v>
      </c>
      <c r="Y611" s="1509">
        <v>4.7194376443690428E-2</v>
      </c>
      <c r="Z611" s="1509">
        <v>4.7194376443690428E-2</v>
      </c>
      <c r="AA611" s="1509">
        <v>4.7194376443690428E-2</v>
      </c>
      <c r="AB611" s="1509">
        <v>4.7194376443690428E-2</v>
      </c>
      <c r="AC611" s="1509">
        <v>4.7194376443690428E-2</v>
      </c>
      <c r="AD611" s="1509">
        <v>4.7194376443690428E-2</v>
      </c>
      <c r="AE611" s="1509">
        <v>4.7194376443690428E-2</v>
      </c>
      <c r="AF611" s="1509">
        <v>4.7194376443690428E-2</v>
      </c>
      <c r="AG611" s="1509">
        <v>4.7194376443690428E-2</v>
      </c>
      <c r="AH611" s="1509">
        <v>4.7194376443690428E-2</v>
      </c>
      <c r="AI611" s="1509">
        <v>4.7194376443690428E-2</v>
      </c>
      <c r="AJ611" s="1509">
        <v>4.7194376443690428E-2</v>
      </c>
      <c r="AK611" s="1509">
        <v>4.7194376443690428E-2</v>
      </c>
      <c r="AL611" s="1509">
        <v>4.7194376443690428E-2</v>
      </c>
      <c r="AM611" s="1509">
        <v>4.7194376443690428E-2</v>
      </c>
      <c r="AN611" s="1509">
        <v>4.7194376443690428E-2</v>
      </c>
      <c r="AO611" s="1509">
        <v>4.7194376443690428E-2</v>
      </c>
      <c r="AP611" s="1509">
        <v>4.7194376443690428E-2</v>
      </c>
      <c r="AQ611" s="1509">
        <v>4.7194376443690428E-2</v>
      </c>
      <c r="AR611" s="1509">
        <v>4.7194376443690428E-2</v>
      </c>
      <c r="AS611" s="1509">
        <v>4.7194376443690428E-2</v>
      </c>
      <c r="AT611" s="1509">
        <v>4.7194376443690428E-2</v>
      </c>
      <c r="AU611" s="1509">
        <v>4.7194376443690428E-2</v>
      </c>
      <c r="AV611" s="1509">
        <v>4.7194376443690428E-2</v>
      </c>
      <c r="AW611" s="1509">
        <v>4.7194376443690428E-2</v>
      </c>
      <c r="AX611" s="1509">
        <v>4.7194376443690428E-2</v>
      </c>
      <c r="AY611" s="1509">
        <v>4.7194376443690428E-2</v>
      </c>
      <c r="AZ611" s="1509">
        <v>4.7194376443690428E-2</v>
      </c>
      <c r="BA611" s="1509">
        <v>4.7194376443690428E-2</v>
      </c>
      <c r="BB611" s="1509">
        <v>4.7194376443690428E-2</v>
      </c>
      <c r="BC611" s="1509">
        <v>4.7194376443690428E-2</v>
      </c>
      <c r="BD611" s="1509">
        <v>4.7194376443690428E-2</v>
      </c>
      <c r="BE611" s="1509">
        <v>4.7194376443690428E-2</v>
      </c>
      <c r="BF611" s="1509">
        <v>4.7194376443690428E-2</v>
      </c>
      <c r="BG611" s="1509">
        <v>4.7194376443690428E-2</v>
      </c>
      <c r="BH611" s="1509">
        <v>4.7194376443690428E-2</v>
      </c>
      <c r="BI611" s="1509">
        <v>4.7194376443690428E-2</v>
      </c>
      <c r="BJ611" s="1509">
        <v>4.7194376443690428E-2</v>
      </c>
      <c r="BK611" s="1509">
        <v>4.7194376443690428E-2</v>
      </c>
      <c r="BL611" s="1509">
        <v>4.7194376443690428E-2</v>
      </c>
      <c r="BM611" s="1509">
        <v>4.7194376443690428E-2</v>
      </c>
      <c r="BN611" s="1509">
        <v>4.7194376443690428E-2</v>
      </c>
      <c r="BO611" s="1509">
        <v>4.7194376443690428E-2</v>
      </c>
      <c r="BP611" s="1509">
        <v>4.7194376443690428E-2</v>
      </c>
      <c r="BQ611" s="1509">
        <v>4.7194376443690428E-2</v>
      </c>
      <c r="BR611" s="1509">
        <v>4.7194376443690428E-2</v>
      </c>
      <c r="BS611" s="1509">
        <v>4.7194376443690428E-2</v>
      </c>
      <c r="BT611" s="1509">
        <v>4.7194376443690428E-2</v>
      </c>
      <c r="BU611" s="1509">
        <v>4.7194376443690428E-2</v>
      </c>
      <c r="BV611" s="1509">
        <v>4.7194376443690428E-2</v>
      </c>
      <c r="BW611" s="1509">
        <v>4.7194376443690428E-2</v>
      </c>
      <c r="BX611" s="1509">
        <v>4.7194376443690428E-2</v>
      </c>
      <c r="BY611" s="1509">
        <v>4.7194376443690428E-2</v>
      </c>
      <c r="BZ611" s="1509">
        <v>4.7194376443690428E-2</v>
      </c>
      <c r="CA611" s="1509">
        <v>4.7194376443690428E-2</v>
      </c>
      <c r="CB611" s="1509">
        <v>4.7194376443690428E-2</v>
      </c>
      <c r="CC611" s="1509">
        <v>4.7194376443690428E-2</v>
      </c>
      <c r="CD611" s="1509">
        <v>4.7194376443690428E-2</v>
      </c>
      <c r="CE611" s="1509">
        <v>4.7194376443690428E-2</v>
      </c>
      <c r="CF611" s="1509">
        <v>4.7194376443690428E-2</v>
      </c>
      <c r="CG611" s="1509">
        <v>4.7194376443690428E-2</v>
      </c>
      <c r="CH611" s="1509">
        <v>4.7194376443690428E-2</v>
      </c>
      <c r="CI611" s="1509">
        <v>4.7194376443690428E-2</v>
      </c>
      <c r="CJ611" s="1509">
        <v>4.7194376443690428E-2</v>
      </c>
      <c r="CK611" s="1509">
        <v>4.7194376443690428E-2</v>
      </c>
      <c r="CL611" s="1509">
        <v>4.7194376443690428E-2</v>
      </c>
      <c r="CM611" s="1509">
        <v>4.7194376443690428E-2</v>
      </c>
      <c r="CN611" s="1509">
        <v>4.7194376443690428E-2</v>
      </c>
      <c r="CO611" s="1509">
        <v>4.7194376443690428E-2</v>
      </c>
      <c r="CP611" s="1510">
        <v>4.7194376443690428E-2</v>
      </c>
      <c r="CQ611" s="1508" t="s">
        <v>1890</v>
      </c>
      <c r="CR611" s="1508" t="s">
        <v>1890</v>
      </c>
      <c r="CS611" s="1508" t="s">
        <v>1890</v>
      </c>
      <c r="CT611" s="1508" t="s">
        <v>1890</v>
      </c>
      <c r="CU611" s="1508" t="s">
        <v>1890</v>
      </c>
      <c r="CV611" s="1508" t="s">
        <v>1890</v>
      </c>
      <c r="CW611" s="1508" t="s">
        <v>1890</v>
      </c>
      <c r="CX611" s="1508" t="s">
        <v>1890</v>
      </c>
      <c r="CY611" s="1508" t="s">
        <v>1890</v>
      </c>
      <c r="CZ611" s="1508" t="s">
        <v>1890</v>
      </c>
      <c r="DA611" s="1508" t="s">
        <v>1890</v>
      </c>
      <c r="DB611" s="1508" t="s">
        <v>1890</v>
      </c>
      <c r="DC611" s="1508" t="s">
        <v>1890</v>
      </c>
      <c r="DD611" s="1508" t="s">
        <v>1890</v>
      </c>
      <c r="DE611" s="1508" t="s">
        <v>1890</v>
      </c>
      <c r="DF611" s="1508" t="s">
        <v>1890</v>
      </c>
      <c r="DG611" s="1508" t="s">
        <v>1890</v>
      </c>
      <c r="DH611" s="1508" t="s">
        <v>1890</v>
      </c>
      <c r="DI611" s="1508" t="s">
        <v>1890</v>
      </c>
      <c r="DJ611" s="1508" t="s">
        <v>1890</v>
      </c>
      <c r="DK611" s="1508" t="s">
        <v>1890</v>
      </c>
      <c r="DL611" s="1508" t="s">
        <v>1890</v>
      </c>
      <c r="DM611" s="1508" t="s">
        <v>1890</v>
      </c>
      <c r="DN611" s="1508" t="s">
        <v>1890</v>
      </c>
      <c r="DO611" s="1508" t="s">
        <v>1890</v>
      </c>
      <c r="DP611" s="1508" t="s">
        <v>1890</v>
      </c>
      <c r="DQ611" s="1508" t="s">
        <v>1890</v>
      </c>
      <c r="DR611" s="1508" t="s">
        <v>1890</v>
      </c>
      <c r="DS611" s="1508" t="s">
        <v>1890</v>
      </c>
      <c r="DT611" s="1233" t="s">
        <v>1890</v>
      </c>
      <c r="DU611" s="1233" t="s">
        <v>1890</v>
      </c>
      <c r="DV611" s="1233" t="s">
        <v>1890</v>
      </c>
      <c r="DW611" s="1233" t="s">
        <v>1890</v>
      </c>
      <c r="DX611" s="1233" t="s">
        <v>1890</v>
      </c>
      <c r="DY611" s="1233" t="s">
        <v>1890</v>
      </c>
    </row>
    <row r="612" spans="2:134" x14ac:dyDescent="0.25">
      <c r="B612" s="1668"/>
      <c r="C612" s="1505" t="s">
        <v>1614</v>
      </c>
      <c r="D612" s="1439" t="s">
        <v>1739</v>
      </c>
      <c r="E612" s="1267" t="s">
        <v>813</v>
      </c>
      <c r="F612" s="1438" t="s">
        <v>1890</v>
      </c>
      <c r="G612" s="1438" t="s">
        <v>1890</v>
      </c>
      <c r="H612" s="1439" t="s">
        <v>84</v>
      </c>
      <c r="I612" s="1476" t="s">
        <v>1890</v>
      </c>
      <c r="J612" s="1477" t="s">
        <v>1890</v>
      </c>
      <c r="K612" s="1477" t="s">
        <v>1890</v>
      </c>
      <c r="L612" s="1477" t="s">
        <v>1890</v>
      </c>
      <c r="M612" s="1477" t="s">
        <v>1890</v>
      </c>
      <c r="N612" s="1509" t="s">
        <v>1890</v>
      </c>
      <c r="O612" s="1509" t="s">
        <v>1890</v>
      </c>
      <c r="P612" s="1509" t="s">
        <v>1890</v>
      </c>
      <c r="Q612" s="1509" t="s">
        <v>1890</v>
      </c>
      <c r="R612" s="1509" t="s">
        <v>1890</v>
      </c>
      <c r="S612" s="1509" t="s">
        <v>1890</v>
      </c>
      <c r="T612" s="1509" t="s">
        <v>1890</v>
      </c>
      <c r="U612" s="1509" t="s">
        <v>1890</v>
      </c>
      <c r="V612" s="1509" t="s">
        <v>1890</v>
      </c>
      <c r="W612" s="1509" t="s">
        <v>1890</v>
      </c>
      <c r="X612" s="1509" t="s">
        <v>1890</v>
      </c>
      <c r="Y612" s="1509" t="s">
        <v>1890</v>
      </c>
      <c r="Z612" s="1509" t="s">
        <v>1890</v>
      </c>
      <c r="AA612" s="1509" t="s">
        <v>1890</v>
      </c>
      <c r="AB612" s="1509" t="s">
        <v>1890</v>
      </c>
      <c r="AC612" s="1509" t="s">
        <v>1890</v>
      </c>
      <c r="AD612" s="1509" t="s">
        <v>1890</v>
      </c>
      <c r="AE612" s="1509" t="s">
        <v>1890</v>
      </c>
      <c r="AF612" s="1509" t="s">
        <v>1890</v>
      </c>
      <c r="AG612" s="1509" t="s">
        <v>1890</v>
      </c>
      <c r="AH612" s="1509" t="s">
        <v>1890</v>
      </c>
      <c r="AI612" s="1509" t="s">
        <v>1890</v>
      </c>
      <c r="AJ612" s="1509" t="s">
        <v>1890</v>
      </c>
      <c r="AK612" s="1509" t="s">
        <v>1890</v>
      </c>
      <c r="AL612" s="1509" t="s">
        <v>1890</v>
      </c>
      <c r="AM612" s="1509" t="s">
        <v>1890</v>
      </c>
      <c r="AN612" s="1509" t="s">
        <v>1890</v>
      </c>
      <c r="AO612" s="1509" t="s">
        <v>1890</v>
      </c>
      <c r="AP612" s="1509" t="s">
        <v>1890</v>
      </c>
      <c r="AQ612" s="1509" t="s">
        <v>1890</v>
      </c>
      <c r="AR612" s="1509" t="s">
        <v>1890</v>
      </c>
      <c r="AS612" s="1509" t="s">
        <v>1890</v>
      </c>
      <c r="AT612" s="1509" t="s">
        <v>1890</v>
      </c>
      <c r="AU612" s="1509" t="s">
        <v>1890</v>
      </c>
      <c r="AV612" s="1509" t="s">
        <v>1890</v>
      </c>
      <c r="AW612" s="1509" t="s">
        <v>1890</v>
      </c>
      <c r="AX612" s="1509" t="s">
        <v>1890</v>
      </c>
      <c r="AY612" s="1509" t="s">
        <v>1890</v>
      </c>
      <c r="AZ612" s="1509" t="s">
        <v>1890</v>
      </c>
      <c r="BA612" s="1509" t="s">
        <v>1890</v>
      </c>
      <c r="BB612" s="1509" t="s">
        <v>1890</v>
      </c>
      <c r="BC612" s="1509" t="s">
        <v>1890</v>
      </c>
      <c r="BD612" s="1509" t="s">
        <v>1890</v>
      </c>
      <c r="BE612" s="1509" t="s">
        <v>1890</v>
      </c>
      <c r="BF612" s="1509" t="s">
        <v>1890</v>
      </c>
      <c r="BG612" s="1509" t="s">
        <v>1890</v>
      </c>
      <c r="BH612" s="1509" t="s">
        <v>1890</v>
      </c>
      <c r="BI612" s="1509" t="s">
        <v>1890</v>
      </c>
      <c r="BJ612" s="1509" t="s">
        <v>1890</v>
      </c>
      <c r="BK612" s="1509" t="s">
        <v>1890</v>
      </c>
      <c r="BL612" s="1509" t="s">
        <v>1890</v>
      </c>
      <c r="BM612" s="1509" t="s">
        <v>1890</v>
      </c>
      <c r="BN612" s="1509" t="s">
        <v>1890</v>
      </c>
      <c r="BO612" s="1509" t="s">
        <v>1890</v>
      </c>
      <c r="BP612" s="1509" t="s">
        <v>1890</v>
      </c>
      <c r="BQ612" s="1509" t="s">
        <v>1890</v>
      </c>
      <c r="BR612" s="1509" t="s">
        <v>1890</v>
      </c>
      <c r="BS612" s="1509" t="s">
        <v>1890</v>
      </c>
      <c r="BT612" s="1509" t="s">
        <v>1890</v>
      </c>
      <c r="BU612" s="1509" t="s">
        <v>1890</v>
      </c>
      <c r="BV612" s="1509" t="s">
        <v>1890</v>
      </c>
      <c r="BW612" s="1509" t="s">
        <v>1890</v>
      </c>
      <c r="BX612" s="1509" t="s">
        <v>1890</v>
      </c>
      <c r="BY612" s="1509" t="s">
        <v>1890</v>
      </c>
      <c r="BZ612" s="1509" t="s">
        <v>1890</v>
      </c>
      <c r="CA612" s="1509" t="s">
        <v>1890</v>
      </c>
      <c r="CB612" s="1509" t="s">
        <v>1890</v>
      </c>
      <c r="CC612" s="1509" t="s">
        <v>1890</v>
      </c>
      <c r="CD612" s="1509" t="s">
        <v>1890</v>
      </c>
      <c r="CE612" s="1509" t="s">
        <v>1890</v>
      </c>
      <c r="CF612" s="1509" t="s">
        <v>1890</v>
      </c>
      <c r="CG612" s="1509" t="s">
        <v>1890</v>
      </c>
      <c r="CH612" s="1509" t="s">
        <v>1890</v>
      </c>
      <c r="CI612" s="1509" t="s">
        <v>1890</v>
      </c>
      <c r="CJ612" s="1509" t="s">
        <v>1890</v>
      </c>
      <c r="CK612" s="1509" t="s">
        <v>1890</v>
      </c>
      <c r="CL612" s="1509" t="s">
        <v>1890</v>
      </c>
      <c r="CM612" s="1509" t="s">
        <v>1890</v>
      </c>
      <c r="CN612" s="1509" t="s">
        <v>1890</v>
      </c>
      <c r="CO612" s="1509" t="s">
        <v>1890</v>
      </c>
      <c r="CP612" s="1510" t="s">
        <v>1890</v>
      </c>
      <c r="CQ612" s="1508" t="s">
        <v>1890</v>
      </c>
      <c r="CR612" s="1508" t="s">
        <v>1890</v>
      </c>
      <c r="CS612" s="1508" t="s">
        <v>1890</v>
      </c>
      <c r="CT612" s="1508" t="s">
        <v>1890</v>
      </c>
      <c r="CU612" s="1508" t="s">
        <v>1890</v>
      </c>
      <c r="CV612" s="1508" t="s">
        <v>1890</v>
      </c>
      <c r="CW612" s="1508" t="s">
        <v>1890</v>
      </c>
      <c r="CX612" s="1508" t="s">
        <v>1890</v>
      </c>
      <c r="CY612" s="1508" t="s">
        <v>1890</v>
      </c>
      <c r="CZ612" s="1508" t="s">
        <v>1890</v>
      </c>
      <c r="DA612" s="1508" t="s">
        <v>1890</v>
      </c>
      <c r="DB612" s="1508" t="s">
        <v>1890</v>
      </c>
      <c r="DC612" s="1508" t="s">
        <v>1890</v>
      </c>
      <c r="DD612" s="1508" t="s">
        <v>1890</v>
      </c>
      <c r="DE612" s="1508" t="s">
        <v>1890</v>
      </c>
      <c r="DF612" s="1508" t="s">
        <v>1890</v>
      </c>
      <c r="DG612" s="1508" t="s">
        <v>1890</v>
      </c>
      <c r="DH612" s="1508" t="s">
        <v>1890</v>
      </c>
      <c r="DI612" s="1508" t="s">
        <v>1890</v>
      </c>
      <c r="DJ612" s="1508" t="s">
        <v>1890</v>
      </c>
      <c r="DK612" s="1508" t="s">
        <v>1890</v>
      </c>
      <c r="DL612" s="1508" t="s">
        <v>1890</v>
      </c>
      <c r="DM612" s="1508" t="s">
        <v>1890</v>
      </c>
      <c r="DN612" s="1508" t="s">
        <v>1890</v>
      </c>
      <c r="DO612" s="1508" t="s">
        <v>1890</v>
      </c>
      <c r="DP612" s="1508" t="s">
        <v>1890</v>
      </c>
      <c r="DQ612" s="1508" t="s">
        <v>1890</v>
      </c>
      <c r="DR612" s="1508" t="s">
        <v>1890</v>
      </c>
      <c r="DS612" s="1508" t="s">
        <v>1890</v>
      </c>
      <c r="DT612" s="1233" t="s">
        <v>1890</v>
      </c>
      <c r="DU612" s="1233" t="s">
        <v>1890</v>
      </c>
      <c r="DV612" s="1233" t="s">
        <v>1890</v>
      </c>
      <c r="DW612" s="1233" t="s">
        <v>1890</v>
      </c>
      <c r="DX612" s="1233" t="s">
        <v>1890</v>
      </c>
      <c r="DY612" s="1233" t="s">
        <v>1890</v>
      </c>
    </row>
    <row r="613" spans="2:134" x14ac:dyDescent="0.25">
      <c r="B613" s="1668"/>
      <c r="C613" s="1505" t="s">
        <v>1614</v>
      </c>
      <c r="D613" s="1439" t="s">
        <v>1739</v>
      </c>
      <c r="E613" s="1267" t="s">
        <v>831</v>
      </c>
      <c r="F613" s="1438" t="s">
        <v>1890</v>
      </c>
      <c r="G613" s="1438" t="s">
        <v>1890</v>
      </c>
      <c r="H613" s="1439" t="s">
        <v>84</v>
      </c>
      <c r="I613" s="1476" t="s">
        <v>1890</v>
      </c>
      <c r="J613" s="1477" t="s">
        <v>1890</v>
      </c>
      <c r="K613" s="1477" t="s">
        <v>1890</v>
      </c>
      <c r="L613" s="1477" t="s">
        <v>1890</v>
      </c>
      <c r="M613" s="1477" t="s">
        <v>1890</v>
      </c>
      <c r="N613" s="1509" t="s">
        <v>1890</v>
      </c>
      <c r="O613" s="1509">
        <v>3.5000000000000003E-2</v>
      </c>
      <c r="P613" s="1509">
        <v>3.5000000000000003E-2</v>
      </c>
      <c r="Q613" s="1509">
        <v>3.5000000000000003E-2</v>
      </c>
      <c r="R613" s="1509">
        <v>3.5000000000000003E-2</v>
      </c>
      <c r="S613" s="1509">
        <v>3.5000000000000003E-2</v>
      </c>
      <c r="T613" s="1509">
        <v>3.5000000000000003E-2</v>
      </c>
      <c r="U613" s="1509">
        <v>3.5000000000000003E-2</v>
      </c>
      <c r="V613" s="1509">
        <v>3.5000000000000003E-2</v>
      </c>
      <c r="W613" s="1509">
        <v>3.5000000000000003E-2</v>
      </c>
      <c r="X613" s="1509">
        <v>3.5000000000000003E-2</v>
      </c>
      <c r="Y613" s="1509">
        <v>3.5000000000000003E-2</v>
      </c>
      <c r="Z613" s="1509">
        <v>3.5000000000000003E-2</v>
      </c>
      <c r="AA613" s="1509">
        <v>3.5000000000000003E-2</v>
      </c>
      <c r="AB613" s="1509">
        <v>3.5000000000000003E-2</v>
      </c>
      <c r="AC613" s="1509">
        <v>3.5000000000000003E-2</v>
      </c>
      <c r="AD613" s="1509">
        <v>3.5000000000000003E-2</v>
      </c>
      <c r="AE613" s="1509">
        <v>3.5000000000000003E-2</v>
      </c>
      <c r="AF613" s="1509">
        <v>3.5000000000000003E-2</v>
      </c>
      <c r="AG613" s="1509">
        <v>3.5000000000000003E-2</v>
      </c>
      <c r="AH613" s="1509">
        <v>3.5000000000000003E-2</v>
      </c>
      <c r="AI613" s="1509">
        <v>3.5000000000000003E-2</v>
      </c>
      <c r="AJ613" s="1509">
        <v>3.5000000000000003E-2</v>
      </c>
      <c r="AK613" s="1509">
        <v>3.5000000000000003E-2</v>
      </c>
      <c r="AL613" s="1509">
        <v>3.5000000000000003E-2</v>
      </c>
      <c r="AM613" s="1509">
        <v>3.5000000000000003E-2</v>
      </c>
      <c r="AN613" s="1509">
        <v>3.5000000000000003E-2</v>
      </c>
      <c r="AO613" s="1509">
        <v>3.5000000000000003E-2</v>
      </c>
      <c r="AP613" s="1509">
        <v>3.5000000000000003E-2</v>
      </c>
      <c r="AQ613" s="1509">
        <v>3.5000000000000003E-2</v>
      </c>
      <c r="AR613" s="1509">
        <v>3.5000000000000003E-2</v>
      </c>
      <c r="AS613" s="1509">
        <v>0.03</v>
      </c>
      <c r="AT613" s="1509">
        <v>0.03</v>
      </c>
      <c r="AU613" s="1509">
        <v>0.03</v>
      </c>
      <c r="AV613" s="1509">
        <v>0.03</v>
      </c>
      <c r="AW613" s="1509">
        <v>0.03</v>
      </c>
      <c r="AX613" s="1509">
        <v>0.03</v>
      </c>
      <c r="AY613" s="1509">
        <v>0.03</v>
      </c>
      <c r="AZ613" s="1509">
        <v>0.03</v>
      </c>
      <c r="BA613" s="1509">
        <v>0.03</v>
      </c>
      <c r="BB613" s="1509">
        <v>0.03</v>
      </c>
      <c r="BC613" s="1509">
        <v>0.03</v>
      </c>
      <c r="BD613" s="1509">
        <v>0.03</v>
      </c>
      <c r="BE613" s="1509">
        <v>0.03</v>
      </c>
      <c r="BF613" s="1509">
        <v>0.03</v>
      </c>
      <c r="BG613" s="1509">
        <v>0.03</v>
      </c>
      <c r="BH613" s="1509">
        <v>0.03</v>
      </c>
      <c r="BI613" s="1509">
        <v>0.03</v>
      </c>
      <c r="BJ613" s="1509">
        <v>0.03</v>
      </c>
      <c r="BK613" s="1509">
        <v>0.03</v>
      </c>
      <c r="BL613" s="1509">
        <v>0.03</v>
      </c>
      <c r="BM613" s="1509">
        <v>0.03</v>
      </c>
      <c r="BN613" s="1509">
        <v>0.03</v>
      </c>
      <c r="BO613" s="1509">
        <v>0.03</v>
      </c>
      <c r="BP613" s="1509">
        <v>0.03</v>
      </c>
      <c r="BQ613" s="1509">
        <v>0.03</v>
      </c>
      <c r="BR613" s="1509">
        <v>0.03</v>
      </c>
      <c r="BS613" s="1509">
        <v>0.03</v>
      </c>
      <c r="BT613" s="1509">
        <v>0.03</v>
      </c>
      <c r="BU613" s="1509">
        <v>0.03</v>
      </c>
      <c r="BV613" s="1509">
        <v>0.03</v>
      </c>
      <c r="BW613" s="1509">
        <v>0.03</v>
      </c>
      <c r="BX613" s="1509">
        <v>0.03</v>
      </c>
      <c r="BY613" s="1509">
        <v>0.03</v>
      </c>
      <c r="BZ613" s="1509">
        <v>0.03</v>
      </c>
      <c r="CA613" s="1509">
        <v>0.03</v>
      </c>
      <c r="CB613" s="1509">
        <v>0.03</v>
      </c>
      <c r="CC613" s="1509">
        <v>0.03</v>
      </c>
      <c r="CD613" s="1509">
        <v>0.03</v>
      </c>
      <c r="CE613" s="1509">
        <v>0.03</v>
      </c>
      <c r="CF613" s="1509">
        <v>0.03</v>
      </c>
      <c r="CG613" s="1509">
        <v>0.03</v>
      </c>
      <c r="CH613" s="1509">
        <v>0.03</v>
      </c>
      <c r="CI613" s="1509">
        <v>0.03</v>
      </c>
      <c r="CJ613" s="1509">
        <v>0.03</v>
      </c>
      <c r="CK613" s="1509">
        <v>0.03</v>
      </c>
      <c r="CL613" s="1509">
        <v>2.5000000000000001E-2</v>
      </c>
      <c r="CM613" s="1509">
        <v>2.5000000000000001E-2</v>
      </c>
      <c r="CN613" s="1509">
        <v>2.5000000000000001E-2</v>
      </c>
      <c r="CO613" s="1509">
        <v>2.5000000000000001E-2</v>
      </c>
      <c r="CP613" s="1510">
        <v>2.5000000000000001E-2</v>
      </c>
      <c r="CQ613" s="1508" t="s">
        <v>1890</v>
      </c>
      <c r="CR613" s="1508" t="s">
        <v>1890</v>
      </c>
      <c r="CS613" s="1508" t="s">
        <v>1890</v>
      </c>
      <c r="CT613" s="1508" t="s">
        <v>1890</v>
      </c>
      <c r="CU613" s="1508" t="s">
        <v>1890</v>
      </c>
      <c r="CV613" s="1508" t="s">
        <v>1890</v>
      </c>
      <c r="CW613" s="1508" t="s">
        <v>1890</v>
      </c>
      <c r="CX613" s="1508" t="s">
        <v>1890</v>
      </c>
      <c r="CY613" s="1508" t="s">
        <v>1890</v>
      </c>
      <c r="CZ613" s="1508" t="s">
        <v>1890</v>
      </c>
      <c r="DA613" s="1508" t="s">
        <v>1890</v>
      </c>
      <c r="DB613" s="1508" t="s">
        <v>1890</v>
      </c>
      <c r="DC613" s="1508" t="s">
        <v>1890</v>
      </c>
      <c r="DD613" s="1508" t="s">
        <v>1890</v>
      </c>
      <c r="DE613" s="1508" t="s">
        <v>1890</v>
      </c>
      <c r="DF613" s="1508" t="s">
        <v>1890</v>
      </c>
      <c r="DG613" s="1508" t="s">
        <v>1890</v>
      </c>
      <c r="DH613" s="1508" t="s">
        <v>1890</v>
      </c>
      <c r="DI613" s="1508" t="s">
        <v>1890</v>
      </c>
      <c r="DJ613" s="1508" t="s">
        <v>1890</v>
      </c>
      <c r="DK613" s="1508" t="s">
        <v>1890</v>
      </c>
      <c r="DL613" s="1508" t="s">
        <v>1890</v>
      </c>
      <c r="DM613" s="1508" t="s">
        <v>1890</v>
      </c>
      <c r="DN613" s="1508" t="s">
        <v>1890</v>
      </c>
      <c r="DO613" s="1508" t="s">
        <v>1890</v>
      </c>
      <c r="DP613" s="1508" t="s">
        <v>1890</v>
      </c>
      <c r="DQ613" s="1508" t="s">
        <v>1890</v>
      </c>
      <c r="DR613" s="1508" t="s">
        <v>1890</v>
      </c>
      <c r="DS613" s="1508" t="s">
        <v>1890</v>
      </c>
      <c r="DT613" s="1233" t="s">
        <v>1890</v>
      </c>
      <c r="DU613" s="1233" t="s">
        <v>1890</v>
      </c>
      <c r="DV613" s="1233" t="s">
        <v>1890</v>
      </c>
      <c r="DW613" s="1233" t="s">
        <v>1890</v>
      </c>
      <c r="DX613" s="1233" t="s">
        <v>1890</v>
      </c>
      <c r="DY613" s="1233" t="s">
        <v>1890</v>
      </c>
    </row>
    <row r="614" spans="2:134" x14ac:dyDescent="0.25">
      <c r="B614" s="1668"/>
      <c r="C614" s="1505" t="s">
        <v>1614</v>
      </c>
      <c r="D614" s="1439" t="s">
        <v>1739</v>
      </c>
      <c r="E614" s="1267" t="s">
        <v>814</v>
      </c>
      <c r="F614" s="1438" t="s">
        <v>1890</v>
      </c>
      <c r="G614" s="1438" t="s">
        <v>1890</v>
      </c>
      <c r="H614" s="1439" t="s">
        <v>84</v>
      </c>
      <c r="I614" s="1476" t="s">
        <v>1890</v>
      </c>
      <c r="J614" s="1477" t="s">
        <v>1890</v>
      </c>
      <c r="K614" s="1477" t="s">
        <v>1890</v>
      </c>
      <c r="L614" s="1477" t="s">
        <v>1890</v>
      </c>
      <c r="M614" s="1477" t="s">
        <v>1890</v>
      </c>
      <c r="N614" s="1509" t="s">
        <v>1890</v>
      </c>
      <c r="O614" s="1509">
        <v>0.96618357487922713</v>
      </c>
      <c r="P614" s="1509">
        <v>0.93351070036640305</v>
      </c>
      <c r="Q614" s="1509">
        <v>0.90194270566802237</v>
      </c>
      <c r="R614" s="1509">
        <v>0.87144222769857238</v>
      </c>
      <c r="S614" s="1509">
        <v>0.84197316685852408</v>
      </c>
      <c r="T614" s="1509">
        <v>0.81350064430775282</v>
      </c>
      <c r="U614" s="1509">
        <v>0.78599096068381924</v>
      </c>
      <c r="V614" s="1509">
        <v>0.75941155621625056</v>
      </c>
      <c r="W614" s="1509">
        <v>0.73373097218961414</v>
      </c>
      <c r="X614" s="1509">
        <v>0.70891881370977217</v>
      </c>
      <c r="Y614" s="1509">
        <v>0.68494571372924851</v>
      </c>
      <c r="Z614" s="1509">
        <v>0.66178329828912907</v>
      </c>
      <c r="AA614" s="1509">
        <v>0.63940415293635666</v>
      </c>
      <c r="AB614" s="1509">
        <v>0.61778179027667313</v>
      </c>
      <c r="AC614" s="1509">
        <v>0.59689061862480497</v>
      </c>
      <c r="AD614" s="1509">
        <v>0.57670591171478747</v>
      </c>
      <c r="AE614" s="1509">
        <v>0.55720377943457733</v>
      </c>
      <c r="AF614" s="1509">
        <v>0.53836113955031628</v>
      </c>
      <c r="AG614" s="1509">
        <v>0.520155690386779</v>
      </c>
      <c r="AH614" s="1509">
        <v>0.50256588443167061</v>
      </c>
      <c r="AI614" s="1509">
        <v>0.48557090283253201</v>
      </c>
      <c r="AJ614" s="1509">
        <v>0.46915063075606961</v>
      </c>
      <c r="AK614" s="1509">
        <v>0.45328563358074364</v>
      </c>
      <c r="AL614" s="1509">
        <v>0.43795713389443836</v>
      </c>
      <c r="AM614" s="1509">
        <v>0.42314698926998878</v>
      </c>
      <c r="AN614" s="1509">
        <v>0.40883767079225974</v>
      </c>
      <c r="AO614" s="1509">
        <v>0.39501224231136212</v>
      </c>
      <c r="AP614" s="1509">
        <v>0.38165434039745133</v>
      </c>
      <c r="AQ614" s="1509">
        <v>0.36874815497338298</v>
      </c>
      <c r="AR614" s="1509">
        <v>0.35627841060230242</v>
      </c>
      <c r="AS614" s="1509">
        <v>0.3459013695167984</v>
      </c>
      <c r="AT614" s="1509">
        <v>0.33582657234640623</v>
      </c>
      <c r="AU614" s="1509">
        <v>0.32604521587029728</v>
      </c>
      <c r="AV614" s="1509">
        <v>0.31654875327213333</v>
      </c>
      <c r="AW614" s="1509">
        <v>0.30732888667197411</v>
      </c>
      <c r="AX614" s="1509">
        <v>0.29837755987570302</v>
      </c>
      <c r="AY614" s="1509">
        <v>0.28968695133563405</v>
      </c>
      <c r="AZ614" s="1509">
        <v>0.28124946731614947</v>
      </c>
      <c r="BA614" s="1509">
        <v>0.27305773525839755</v>
      </c>
      <c r="BB614" s="1509">
        <v>0.26510459733825009</v>
      </c>
      <c r="BC614" s="1509">
        <v>0.25738310421189325</v>
      </c>
      <c r="BD614" s="1509">
        <v>0.24988650894358566</v>
      </c>
      <c r="BE614" s="1509">
        <v>0.24260826111027742</v>
      </c>
      <c r="BF614" s="1509">
        <v>0.23554200107793916</v>
      </c>
      <c r="BG614" s="1509">
        <v>0.22868155444460117</v>
      </c>
      <c r="BH614" s="1509">
        <v>0.22202092664524387</v>
      </c>
      <c r="BI614" s="1509">
        <v>0.215554297713829</v>
      </c>
      <c r="BJ614" s="1509">
        <v>0.20927601719789227</v>
      </c>
      <c r="BK614" s="1509">
        <v>0.20318059922125464</v>
      </c>
      <c r="BL614" s="1509">
        <v>0.19726271769053846</v>
      </c>
      <c r="BM614" s="1509">
        <v>0.19151720164129948</v>
      </c>
      <c r="BN614" s="1509">
        <v>0.18593903071970824</v>
      </c>
      <c r="BO614" s="1509">
        <v>0.18052333079583327</v>
      </c>
      <c r="BP614" s="1509">
        <v>0.17526536970469248</v>
      </c>
      <c r="BQ614" s="1509">
        <v>0.17016055311135189</v>
      </c>
      <c r="BR614" s="1509">
        <v>0.16520442049645817</v>
      </c>
      <c r="BS614" s="1509">
        <v>0.16039264125869726</v>
      </c>
      <c r="BT614" s="1509">
        <v>0.15572101093077401</v>
      </c>
      <c r="BU614" s="1509">
        <v>0.15118544750560586</v>
      </c>
      <c r="BV614" s="1509">
        <v>0.14678198786952024</v>
      </c>
      <c r="BW614" s="1509">
        <v>0.14250678433934003</v>
      </c>
      <c r="BX614" s="1509">
        <v>0.13835610130033013</v>
      </c>
      <c r="BY614" s="1509">
        <v>0.13432631194206807</v>
      </c>
      <c r="BZ614" s="1509">
        <v>0.13041389508938647</v>
      </c>
      <c r="CA614" s="1509">
        <v>0.12661543212561796</v>
      </c>
      <c r="CB614" s="1509">
        <v>0.12292760400545433</v>
      </c>
      <c r="CC614" s="1509">
        <v>0.11934718835481004</v>
      </c>
      <c r="CD614" s="1509">
        <v>0.11587105665515537</v>
      </c>
      <c r="CE614" s="1509">
        <v>0.11249617150985959</v>
      </c>
      <c r="CF614" s="1509">
        <v>0.10921958399015494</v>
      </c>
      <c r="CG614" s="1509">
        <v>0.10603843105840287</v>
      </c>
      <c r="CH614" s="1509">
        <v>0.10294993306641054</v>
      </c>
      <c r="CI614" s="1509">
        <v>9.9951391326612168E-2</v>
      </c>
      <c r="CJ614" s="1509">
        <v>9.7040185753992411E-2</v>
      </c>
      <c r="CK614" s="1509">
        <v>9.4213772576691654E-2</v>
      </c>
      <c r="CL614" s="1509">
        <v>9.1915875684577236E-2</v>
      </c>
      <c r="CM614" s="1509">
        <v>8.9674025058124135E-2</v>
      </c>
      <c r="CN614" s="1509">
        <v>8.7486853715243049E-2</v>
      </c>
      <c r="CO614" s="1509">
        <v>8.5353028014871282E-2</v>
      </c>
      <c r="CP614" s="1510">
        <v>8.3271246843776875E-2</v>
      </c>
      <c r="CQ614" s="1508" t="s">
        <v>1890</v>
      </c>
      <c r="CR614" s="1508" t="s">
        <v>1890</v>
      </c>
      <c r="CS614" s="1508" t="s">
        <v>1890</v>
      </c>
      <c r="CT614" s="1508" t="s">
        <v>1890</v>
      </c>
      <c r="CU614" s="1508" t="s">
        <v>1890</v>
      </c>
      <c r="CV614" s="1508" t="s">
        <v>1890</v>
      </c>
      <c r="CW614" s="1508" t="s">
        <v>1890</v>
      </c>
      <c r="CX614" s="1508" t="s">
        <v>1890</v>
      </c>
      <c r="CY614" s="1508" t="s">
        <v>1890</v>
      </c>
      <c r="CZ614" s="1508" t="s">
        <v>1890</v>
      </c>
      <c r="DA614" s="1508" t="s">
        <v>1890</v>
      </c>
      <c r="DB614" s="1508" t="s">
        <v>1890</v>
      </c>
      <c r="DC614" s="1508" t="s">
        <v>1890</v>
      </c>
      <c r="DD614" s="1508" t="s">
        <v>1890</v>
      </c>
      <c r="DE614" s="1508" t="s">
        <v>1890</v>
      </c>
      <c r="DF614" s="1508" t="s">
        <v>1890</v>
      </c>
      <c r="DG614" s="1508" t="s">
        <v>1890</v>
      </c>
      <c r="DH614" s="1508" t="s">
        <v>1890</v>
      </c>
      <c r="DI614" s="1508" t="s">
        <v>1890</v>
      </c>
      <c r="DJ614" s="1508" t="s">
        <v>1890</v>
      </c>
      <c r="DK614" s="1508" t="s">
        <v>1890</v>
      </c>
      <c r="DL614" s="1508" t="s">
        <v>1890</v>
      </c>
      <c r="DM614" s="1508" t="s">
        <v>1890</v>
      </c>
      <c r="DN614" s="1508" t="s">
        <v>1890</v>
      </c>
      <c r="DO614" s="1508" t="s">
        <v>1890</v>
      </c>
      <c r="DP614" s="1508" t="s">
        <v>1890</v>
      </c>
      <c r="DQ614" s="1508" t="s">
        <v>1890</v>
      </c>
      <c r="DR614" s="1508" t="s">
        <v>1890</v>
      </c>
      <c r="DS614" s="1508" t="s">
        <v>1890</v>
      </c>
      <c r="DT614" s="1233" t="s">
        <v>1890</v>
      </c>
      <c r="DU614" s="1233" t="s">
        <v>1890</v>
      </c>
      <c r="DV614" s="1233" t="s">
        <v>1890</v>
      </c>
      <c r="DW614" s="1233" t="s">
        <v>1890</v>
      </c>
      <c r="DX614" s="1233" t="s">
        <v>1890</v>
      </c>
      <c r="DY614" s="1233" t="s">
        <v>1890</v>
      </c>
    </row>
    <row r="615" spans="2:134" x14ac:dyDescent="0.25">
      <c r="B615" s="1668"/>
      <c r="C615" s="1505" t="s">
        <v>1614</v>
      </c>
      <c r="D615" s="1439" t="s">
        <v>1739</v>
      </c>
      <c r="E615" s="1267" t="s">
        <v>815</v>
      </c>
      <c r="F615" s="1438" t="s">
        <v>816</v>
      </c>
      <c r="G615" s="1438" t="s">
        <v>1890</v>
      </c>
      <c r="H615" s="1439" t="s">
        <v>817</v>
      </c>
      <c r="I615" s="1476" t="s">
        <v>1890</v>
      </c>
      <c r="J615" s="1477" t="s">
        <v>1890</v>
      </c>
      <c r="K615" s="1477" t="s">
        <v>1890</v>
      </c>
      <c r="L615" s="1477" t="s">
        <v>1890</v>
      </c>
      <c r="M615" s="1477" t="s">
        <v>1890</v>
      </c>
      <c r="N615" s="1509" t="s">
        <v>1890</v>
      </c>
      <c r="O615" s="1509" t="s">
        <v>1890</v>
      </c>
      <c r="P615" s="1509" t="s">
        <v>1890</v>
      </c>
      <c r="Q615" s="1509" t="s">
        <v>1890</v>
      </c>
      <c r="R615" s="1509" t="s">
        <v>1890</v>
      </c>
      <c r="S615" s="1509" t="s">
        <v>1890</v>
      </c>
      <c r="T615" s="1509" t="s">
        <v>1890</v>
      </c>
      <c r="U615" s="1509" t="s">
        <v>1890</v>
      </c>
      <c r="V615" s="1509" t="s">
        <v>1890</v>
      </c>
      <c r="W615" s="1509" t="s">
        <v>1890</v>
      </c>
      <c r="X615" s="1509" t="s">
        <v>1890</v>
      </c>
      <c r="Y615" s="1509" t="s">
        <v>1890</v>
      </c>
      <c r="Z615" s="1509" t="s">
        <v>1890</v>
      </c>
      <c r="AA615" s="1509" t="s">
        <v>1890</v>
      </c>
      <c r="AB615" s="1509" t="s">
        <v>1890</v>
      </c>
      <c r="AC615" s="1509" t="s">
        <v>1890</v>
      </c>
      <c r="AD615" s="1509" t="s">
        <v>1890</v>
      </c>
      <c r="AE615" s="1509" t="s">
        <v>1890</v>
      </c>
      <c r="AF615" s="1509" t="s">
        <v>1890</v>
      </c>
      <c r="AG615" s="1509" t="s">
        <v>1890</v>
      </c>
      <c r="AH615" s="1509" t="s">
        <v>1890</v>
      </c>
      <c r="AI615" s="1509" t="s">
        <v>1890</v>
      </c>
      <c r="AJ615" s="1509" t="s">
        <v>1890</v>
      </c>
      <c r="AK615" s="1509" t="s">
        <v>1890</v>
      </c>
      <c r="AL615" s="1509" t="s">
        <v>1890</v>
      </c>
      <c r="AM615" s="1509" t="s">
        <v>1890</v>
      </c>
      <c r="AN615" s="1509" t="s">
        <v>1890</v>
      </c>
      <c r="AO615" s="1509" t="s">
        <v>1890</v>
      </c>
      <c r="AP615" s="1509" t="s">
        <v>1890</v>
      </c>
      <c r="AQ615" s="1509" t="s">
        <v>1890</v>
      </c>
      <c r="AR615" s="1509" t="s">
        <v>1890</v>
      </c>
      <c r="AS615" s="1509" t="s">
        <v>1890</v>
      </c>
      <c r="AT615" s="1509" t="s">
        <v>1890</v>
      </c>
      <c r="AU615" s="1509" t="s">
        <v>1890</v>
      </c>
      <c r="AV615" s="1509" t="s">
        <v>1890</v>
      </c>
      <c r="AW615" s="1509" t="s">
        <v>1890</v>
      </c>
      <c r="AX615" s="1509" t="s">
        <v>1890</v>
      </c>
      <c r="AY615" s="1509" t="s">
        <v>1890</v>
      </c>
      <c r="AZ615" s="1509" t="s">
        <v>1890</v>
      </c>
      <c r="BA615" s="1509" t="s">
        <v>1890</v>
      </c>
      <c r="BB615" s="1509" t="s">
        <v>1890</v>
      </c>
      <c r="BC615" s="1509" t="s">
        <v>1890</v>
      </c>
      <c r="BD615" s="1509" t="s">
        <v>1890</v>
      </c>
      <c r="BE615" s="1509" t="s">
        <v>1890</v>
      </c>
      <c r="BF615" s="1509" t="s">
        <v>1890</v>
      </c>
      <c r="BG615" s="1509" t="s">
        <v>1890</v>
      </c>
      <c r="BH615" s="1509" t="s">
        <v>1890</v>
      </c>
      <c r="BI615" s="1509" t="s">
        <v>1890</v>
      </c>
      <c r="BJ615" s="1509" t="s">
        <v>1890</v>
      </c>
      <c r="BK615" s="1509" t="s">
        <v>1890</v>
      </c>
      <c r="BL615" s="1509" t="s">
        <v>1890</v>
      </c>
      <c r="BM615" s="1509" t="s">
        <v>1890</v>
      </c>
      <c r="BN615" s="1509" t="s">
        <v>1890</v>
      </c>
      <c r="BO615" s="1509" t="s">
        <v>1890</v>
      </c>
      <c r="BP615" s="1509" t="s">
        <v>1890</v>
      </c>
      <c r="BQ615" s="1509" t="s">
        <v>1890</v>
      </c>
      <c r="BR615" s="1509" t="s">
        <v>1890</v>
      </c>
      <c r="BS615" s="1509" t="s">
        <v>1890</v>
      </c>
      <c r="BT615" s="1509" t="s">
        <v>1890</v>
      </c>
      <c r="BU615" s="1509" t="s">
        <v>1890</v>
      </c>
      <c r="BV615" s="1509" t="s">
        <v>1890</v>
      </c>
      <c r="BW615" s="1509" t="s">
        <v>1890</v>
      </c>
      <c r="BX615" s="1509" t="s">
        <v>1890</v>
      </c>
      <c r="BY615" s="1509" t="s">
        <v>1890</v>
      </c>
      <c r="BZ615" s="1509" t="s">
        <v>1890</v>
      </c>
      <c r="CA615" s="1509" t="s">
        <v>1890</v>
      </c>
      <c r="CB615" s="1509" t="s">
        <v>1890</v>
      </c>
      <c r="CC615" s="1509" t="s">
        <v>1890</v>
      </c>
      <c r="CD615" s="1509" t="s">
        <v>1890</v>
      </c>
      <c r="CE615" s="1509" t="s">
        <v>1890</v>
      </c>
      <c r="CF615" s="1509" t="s">
        <v>1890</v>
      </c>
      <c r="CG615" s="1509" t="s">
        <v>1890</v>
      </c>
      <c r="CH615" s="1509" t="s">
        <v>1890</v>
      </c>
      <c r="CI615" s="1509" t="s">
        <v>1890</v>
      </c>
      <c r="CJ615" s="1509" t="s">
        <v>1890</v>
      </c>
      <c r="CK615" s="1509" t="s">
        <v>1890</v>
      </c>
      <c r="CL615" s="1509" t="s">
        <v>1890</v>
      </c>
      <c r="CM615" s="1509" t="s">
        <v>1890</v>
      </c>
      <c r="CN615" s="1509" t="s">
        <v>1890</v>
      </c>
      <c r="CO615" s="1509" t="s">
        <v>1890</v>
      </c>
      <c r="CP615" s="1510" t="s">
        <v>1890</v>
      </c>
      <c r="CQ615" s="1508" t="s">
        <v>1890</v>
      </c>
      <c r="CR615" s="1508" t="s">
        <v>1890</v>
      </c>
      <c r="CS615" s="1508" t="s">
        <v>1890</v>
      </c>
      <c r="CT615" s="1508" t="s">
        <v>1890</v>
      </c>
      <c r="CU615" s="1508" t="s">
        <v>1890</v>
      </c>
      <c r="CV615" s="1508" t="s">
        <v>1890</v>
      </c>
      <c r="CW615" s="1508" t="s">
        <v>1890</v>
      </c>
      <c r="CX615" s="1508" t="s">
        <v>1890</v>
      </c>
      <c r="CY615" s="1508" t="s">
        <v>1890</v>
      </c>
      <c r="CZ615" s="1508" t="s">
        <v>1890</v>
      </c>
      <c r="DA615" s="1508" t="s">
        <v>1890</v>
      </c>
      <c r="DB615" s="1508" t="s">
        <v>1890</v>
      </c>
      <c r="DC615" s="1508" t="s">
        <v>1890</v>
      </c>
      <c r="DD615" s="1508" t="s">
        <v>1890</v>
      </c>
      <c r="DE615" s="1508" t="s">
        <v>1890</v>
      </c>
      <c r="DF615" s="1508" t="s">
        <v>1890</v>
      </c>
      <c r="DG615" s="1508" t="s">
        <v>1890</v>
      </c>
      <c r="DH615" s="1508" t="s">
        <v>1890</v>
      </c>
      <c r="DI615" s="1508" t="s">
        <v>1890</v>
      </c>
      <c r="DJ615" s="1508" t="s">
        <v>1890</v>
      </c>
      <c r="DK615" s="1508" t="s">
        <v>1890</v>
      </c>
      <c r="DL615" s="1508" t="s">
        <v>1890</v>
      </c>
      <c r="DM615" s="1508" t="s">
        <v>1890</v>
      </c>
      <c r="DN615" s="1508" t="s">
        <v>1890</v>
      </c>
      <c r="DO615" s="1508" t="s">
        <v>1890</v>
      </c>
      <c r="DP615" s="1508" t="s">
        <v>1890</v>
      </c>
      <c r="DQ615" s="1508" t="s">
        <v>1890</v>
      </c>
      <c r="DR615" s="1508" t="s">
        <v>1890</v>
      </c>
      <c r="DS615" s="1508" t="s">
        <v>1890</v>
      </c>
      <c r="DT615" s="1233" t="s">
        <v>1890</v>
      </c>
      <c r="DU615" s="1233" t="s">
        <v>1890</v>
      </c>
      <c r="DV615" s="1233" t="s">
        <v>1890</v>
      </c>
      <c r="DW615" s="1233" t="s">
        <v>1890</v>
      </c>
      <c r="DX615" s="1233" t="s">
        <v>1890</v>
      </c>
      <c r="DY615" s="1233" t="s">
        <v>1890</v>
      </c>
    </row>
    <row r="616" spans="2:134" x14ac:dyDescent="0.25">
      <c r="B616" s="1668"/>
      <c r="C616" s="1505" t="s">
        <v>1614</v>
      </c>
      <c r="D616" s="1439" t="s">
        <v>1739</v>
      </c>
      <c r="E616" s="1267" t="s">
        <v>815</v>
      </c>
      <c r="F616" s="1438" t="s">
        <v>818</v>
      </c>
      <c r="G616" s="1438" t="s">
        <v>1890</v>
      </c>
      <c r="H616" s="1439" t="s">
        <v>817</v>
      </c>
      <c r="I616" s="1476" t="s">
        <v>1890</v>
      </c>
      <c r="J616" s="1477" t="s">
        <v>1890</v>
      </c>
      <c r="K616" s="1477" t="s">
        <v>1890</v>
      </c>
      <c r="L616" s="1477" t="s">
        <v>1890</v>
      </c>
      <c r="M616" s="1477" t="s">
        <v>1890</v>
      </c>
      <c r="N616" s="1509" t="s">
        <v>1890</v>
      </c>
      <c r="O616" s="1509" t="s">
        <v>1890</v>
      </c>
      <c r="P616" s="1509" t="s">
        <v>1890</v>
      </c>
      <c r="Q616" s="1509" t="s">
        <v>1890</v>
      </c>
      <c r="R616" s="1509" t="s">
        <v>1890</v>
      </c>
      <c r="S616" s="1509" t="s">
        <v>1890</v>
      </c>
      <c r="T616" s="1509" t="s">
        <v>1890</v>
      </c>
      <c r="U616" s="1509" t="s">
        <v>1890</v>
      </c>
      <c r="V616" s="1509" t="s">
        <v>1890</v>
      </c>
      <c r="W616" s="1509" t="s">
        <v>1890</v>
      </c>
      <c r="X616" s="1509" t="s">
        <v>1890</v>
      </c>
      <c r="Y616" s="1509" t="s">
        <v>1890</v>
      </c>
      <c r="Z616" s="1509" t="s">
        <v>1890</v>
      </c>
      <c r="AA616" s="1509" t="s">
        <v>1890</v>
      </c>
      <c r="AB616" s="1509" t="s">
        <v>1890</v>
      </c>
      <c r="AC616" s="1509" t="s">
        <v>1890</v>
      </c>
      <c r="AD616" s="1509" t="s">
        <v>1890</v>
      </c>
      <c r="AE616" s="1509" t="s">
        <v>1890</v>
      </c>
      <c r="AF616" s="1509" t="s">
        <v>1890</v>
      </c>
      <c r="AG616" s="1509" t="s">
        <v>1890</v>
      </c>
      <c r="AH616" s="1509" t="s">
        <v>1890</v>
      </c>
      <c r="AI616" s="1509" t="s">
        <v>1890</v>
      </c>
      <c r="AJ616" s="1509" t="s">
        <v>1890</v>
      </c>
      <c r="AK616" s="1509" t="s">
        <v>1890</v>
      </c>
      <c r="AL616" s="1509" t="s">
        <v>1890</v>
      </c>
      <c r="AM616" s="1509" t="s">
        <v>1890</v>
      </c>
      <c r="AN616" s="1509" t="s">
        <v>1890</v>
      </c>
      <c r="AO616" s="1509" t="s">
        <v>1890</v>
      </c>
      <c r="AP616" s="1509" t="s">
        <v>1890</v>
      </c>
      <c r="AQ616" s="1509" t="s">
        <v>1890</v>
      </c>
      <c r="AR616" s="1509" t="s">
        <v>1890</v>
      </c>
      <c r="AS616" s="1509" t="s">
        <v>1890</v>
      </c>
      <c r="AT616" s="1509" t="s">
        <v>1890</v>
      </c>
      <c r="AU616" s="1509" t="s">
        <v>1890</v>
      </c>
      <c r="AV616" s="1509" t="s">
        <v>1890</v>
      </c>
      <c r="AW616" s="1509" t="s">
        <v>1890</v>
      </c>
      <c r="AX616" s="1509" t="s">
        <v>1890</v>
      </c>
      <c r="AY616" s="1509" t="s">
        <v>1890</v>
      </c>
      <c r="AZ616" s="1509" t="s">
        <v>1890</v>
      </c>
      <c r="BA616" s="1509" t="s">
        <v>1890</v>
      </c>
      <c r="BB616" s="1509" t="s">
        <v>1890</v>
      </c>
      <c r="BC616" s="1509" t="s">
        <v>1890</v>
      </c>
      <c r="BD616" s="1509" t="s">
        <v>1890</v>
      </c>
      <c r="BE616" s="1509" t="s">
        <v>1890</v>
      </c>
      <c r="BF616" s="1509" t="s">
        <v>1890</v>
      </c>
      <c r="BG616" s="1509" t="s">
        <v>1890</v>
      </c>
      <c r="BH616" s="1509" t="s">
        <v>1890</v>
      </c>
      <c r="BI616" s="1509" t="s">
        <v>1890</v>
      </c>
      <c r="BJ616" s="1509" t="s">
        <v>1890</v>
      </c>
      <c r="BK616" s="1509" t="s">
        <v>1890</v>
      </c>
      <c r="BL616" s="1509" t="s">
        <v>1890</v>
      </c>
      <c r="BM616" s="1509" t="s">
        <v>1890</v>
      </c>
      <c r="BN616" s="1509" t="s">
        <v>1890</v>
      </c>
      <c r="BO616" s="1509" t="s">
        <v>1890</v>
      </c>
      <c r="BP616" s="1509" t="s">
        <v>1890</v>
      </c>
      <c r="BQ616" s="1509" t="s">
        <v>1890</v>
      </c>
      <c r="BR616" s="1509" t="s">
        <v>1890</v>
      </c>
      <c r="BS616" s="1509" t="s">
        <v>1890</v>
      </c>
      <c r="BT616" s="1509" t="s">
        <v>1890</v>
      </c>
      <c r="BU616" s="1509" t="s">
        <v>1890</v>
      </c>
      <c r="BV616" s="1509" t="s">
        <v>1890</v>
      </c>
      <c r="BW616" s="1509" t="s">
        <v>1890</v>
      </c>
      <c r="BX616" s="1509" t="s">
        <v>1890</v>
      </c>
      <c r="BY616" s="1509" t="s">
        <v>1890</v>
      </c>
      <c r="BZ616" s="1509" t="s">
        <v>1890</v>
      </c>
      <c r="CA616" s="1509" t="s">
        <v>1890</v>
      </c>
      <c r="CB616" s="1509" t="s">
        <v>1890</v>
      </c>
      <c r="CC616" s="1509" t="s">
        <v>1890</v>
      </c>
      <c r="CD616" s="1509" t="s">
        <v>1890</v>
      </c>
      <c r="CE616" s="1509" t="s">
        <v>1890</v>
      </c>
      <c r="CF616" s="1509" t="s">
        <v>1890</v>
      </c>
      <c r="CG616" s="1509" t="s">
        <v>1890</v>
      </c>
      <c r="CH616" s="1509" t="s">
        <v>1890</v>
      </c>
      <c r="CI616" s="1509" t="s">
        <v>1890</v>
      </c>
      <c r="CJ616" s="1509" t="s">
        <v>1890</v>
      </c>
      <c r="CK616" s="1509" t="s">
        <v>1890</v>
      </c>
      <c r="CL616" s="1509" t="s">
        <v>1890</v>
      </c>
      <c r="CM616" s="1509" t="s">
        <v>1890</v>
      </c>
      <c r="CN616" s="1509" t="s">
        <v>1890</v>
      </c>
      <c r="CO616" s="1509" t="s">
        <v>1890</v>
      </c>
      <c r="CP616" s="1510" t="s">
        <v>1890</v>
      </c>
      <c r="CQ616" s="1508" t="s">
        <v>1890</v>
      </c>
      <c r="CR616" s="1508" t="s">
        <v>1890</v>
      </c>
      <c r="CS616" s="1508" t="s">
        <v>1890</v>
      </c>
      <c r="CT616" s="1508" t="s">
        <v>1890</v>
      </c>
      <c r="CU616" s="1508" t="s">
        <v>1890</v>
      </c>
      <c r="CV616" s="1508" t="s">
        <v>1890</v>
      </c>
      <c r="CW616" s="1508" t="s">
        <v>1890</v>
      </c>
      <c r="CX616" s="1508" t="s">
        <v>1890</v>
      </c>
      <c r="CY616" s="1508" t="s">
        <v>1890</v>
      </c>
      <c r="CZ616" s="1508" t="s">
        <v>1890</v>
      </c>
      <c r="DA616" s="1508" t="s">
        <v>1890</v>
      </c>
      <c r="DB616" s="1508" t="s">
        <v>1890</v>
      </c>
      <c r="DC616" s="1508" t="s">
        <v>1890</v>
      </c>
      <c r="DD616" s="1508" t="s">
        <v>1890</v>
      </c>
      <c r="DE616" s="1508" t="s">
        <v>1890</v>
      </c>
      <c r="DF616" s="1508" t="s">
        <v>1890</v>
      </c>
      <c r="DG616" s="1508" t="s">
        <v>1890</v>
      </c>
      <c r="DH616" s="1508" t="s">
        <v>1890</v>
      </c>
      <c r="DI616" s="1508" t="s">
        <v>1890</v>
      </c>
      <c r="DJ616" s="1508" t="s">
        <v>1890</v>
      </c>
      <c r="DK616" s="1508" t="s">
        <v>1890</v>
      </c>
      <c r="DL616" s="1508" t="s">
        <v>1890</v>
      </c>
      <c r="DM616" s="1508" t="s">
        <v>1890</v>
      </c>
      <c r="DN616" s="1508" t="s">
        <v>1890</v>
      </c>
      <c r="DO616" s="1508" t="s">
        <v>1890</v>
      </c>
      <c r="DP616" s="1508" t="s">
        <v>1890</v>
      </c>
      <c r="DQ616" s="1508" t="s">
        <v>1890</v>
      </c>
      <c r="DR616" s="1508" t="s">
        <v>1890</v>
      </c>
      <c r="DS616" s="1508" t="s">
        <v>1890</v>
      </c>
      <c r="DT616" s="1233" t="s">
        <v>1890</v>
      </c>
      <c r="DU616" s="1233" t="s">
        <v>1890</v>
      </c>
      <c r="DV616" s="1233" t="s">
        <v>1890</v>
      </c>
      <c r="DW616" s="1233" t="s">
        <v>1890</v>
      </c>
      <c r="DX616" s="1233" t="s">
        <v>1890</v>
      </c>
      <c r="DY616" s="1233" t="s">
        <v>1890</v>
      </c>
    </row>
    <row r="617" spans="2:134" ht="14.4" thickBot="1" x14ac:dyDescent="0.3">
      <c r="B617" s="1668"/>
      <c r="C617" s="1505" t="s">
        <v>1614</v>
      </c>
      <c r="D617" s="1439" t="s">
        <v>1739</v>
      </c>
      <c r="E617" s="1267" t="s">
        <v>819</v>
      </c>
      <c r="F617" s="1438" t="s">
        <v>1890</v>
      </c>
      <c r="G617" s="1438" t="s">
        <v>1890</v>
      </c>
      <c r="H617" s="1439" t="s">
        <v>84</v>
      </c>
      <c r="I617" s="1476" t="s">
        <v>1890</v>
      </c>
      <c r="J617" s="1477" t="s">
        <v>1890</v>
      </c>
      <c r="K617" s="1477" t="s">
        <v>1890</v>
      </c>
      <c r="L617" s="1477" t="s">
        <v>1890</v>
      </c>
      <c r="M617" s="1477" t="s">
        <v>1890</v>
      </c>
      <c r="N617" s="1509" t="s">
        <v>1890</v>
      </c>
      <c r="O617" s="1509">
        <v>4.5598431346560803E-2</v>
      </c>
      <c r="P617" s="1509">
        <v>4.4056455407305128E-2</v>
      </c>
      <c r="Q617" s="1509">
        <v>4.2566623581937323E-2</v>
      </c>
      <c r="R617" s="1509">
        <v>4.1127172542934617E-2</v>
      </c>
      <c r="S617" s="1509">
        <v>3.9736398592207359E-2</v>
      </c>
      <c r="T617" s="1509">
        <v>3.8392655644644794E-2</v>
      </c>
      <c r="U617" s="1509">
        <v>3.7094353279850049E-2</v>
      </c>
      <c r="V617" s="1509">
        <v>3.5839954859758508E-2</v>
      </c>
      <c r="W617" s="1509">
        <v>3.46279757099116E-2</v>
      </c>
      <c r="X617" s="1509">
        <v>3.3456981362233434E-2</v>
      </c>
      <c r="Y617" s="1509">
        <v>3.2325585857230374E-2</v>
      </c>
      <c r="Z617" s="1509">
        <v>3.1232450103604228E-2</v>
      </c>
      <c r="AA617" s="1509">
        <v>3.0176280293337424E-2</v>
      </c>
      <c r="AB617" s="1509">
        <v>2.9155826370374321E-2</v>
      </c>
      <c r="AC617" s="1509">
        <v>2.8169880551086303E-2</v>
      </c>
      <c r="AD617" s="1509">
        <v>2.7217275894769376E-2</v>
      </c>
      <c r="AE617" s="1509">
        <v>2.6296884922482493E-2</v>
      </c>
      <c r="AF617" s="1509">
        <v>2.5407618282591783E-2</v>
      </c>
      <c r="AG617" s="1509">
        <v>2.4548423461441333E-2</v>
      </c>
      <c r="AH617" s="1509">
        <v>2.3718283537624483E-2</v>
      </c>
      <c r="AI617" s="1509">
        <v>2.2916215978381144E-2</v>
      </c>
      <c r="AJ617" s="1509">
        <v>2.2141271476696759E-2</v>
      </c>
      <c r="AK617" s="1509">
        <v>2.1392532827726338E-2</v>
      </c>
      <c r="AL617" s="1509">
        <v>2.0669113843213856E-2</v>
      </c>
      <c r="AM617" s="1509">
        <v>1.9970158302622085E-2</v>
      </c>
      <c r="AN617" s="1509">
        <v>1.9294838939731485E-2</v>
      </c>
      <c r="AO617" s="1509">
        <v>1.8642356463508685E-2</v>
      </c>
      <c r="AP617" s="1509">
        <v>1.8011938612085686E-2</v>
      </c>
      <c r="AQ617" s="1509">
        <v>1.7402839238730133E-2</v>
      </c>
      <c r="AR617" s="1509">
        <v>1.6814337428724766E-2</v>
      </c>
      <c r="AS617" s="1509">
        <v>1.6324599445363849E-2</v>
      </c>
      <c r="AT617" s="1509">
        <v>1.5849125675110532E-2</v>
      </c>
      <c r="AU617" s="1509">
        <v>1.5387500655447119E-2</v>
      </c>
      <c r="AV617" s="1509">
        <v>1.4939321024705942E-2</v>
      </c>
      <c r="AW617" s="1509">
        <v>1.450419516961742E-2</v>
      </c>
      <c r="AX617" s="1509">
        <v>1.4081742883123709E-2</v>
      </c>
      <c r="AY617" s="1509">
        <v>1.3671595032158942E-2</v>
      </c>
      <c r="AZ617" s="1509">
        <v>1.3273393235105766E-2</v>
      </c>
      <c r="BA617" s="1509">
        <v>1.2886789548646374E-2</v>
      </c>
      <c r="BB617" s="1509">
        <v>1.2511446163734346E-2</v>
      </c>
      <c r="BC617" s="1509">
        <v>1.2147035110421693E-2</v>
      </c>
      <c r="BD617" s="1509">
        <v>1.1793237971283196E-2</v>
      </c>
      <c r="BE617" s="1509">
        <v>1.1449745603187574E-2</v>
      </c>
      <c r="BF617" s="1509">
        <v>1.1116257867172397E-2</v>
      </c>
      <c r="BG617" s="1509">
        <v>1.0792483366186795E-2</v>
      </c>
      <c r="BH617" s="1509">
        <v>1.0478139190472618E-2</v>
      </c>
      <c r="BI617" s="1509">
        <v>1.0172950670361764E-2</v>
      </c>
      <c r="BJ617" s="1509">
        <v>9.8766511362735603E-3</v>
      </c>
      <c r="BK617" s="1509">
        <v>9.588981685702486E-3</v>
      </c>
      <c r="BL617" s="1509">
        <v>9.3096909569927028E-3</v>
      </c>
      <c r="BM617" s="1509">
        <v>9.0385349097016534E-3</v>
      </c>
      <c r="BN617" s="1509">
        <v>8.7752766113608303E-3</v>
      </c>
      <c r="BO617" s="1509">
        <v>8.5196860304474088E-3</v>
      </c>
      <c r="BP617" s="1509">
        <v>8.2715398353858331E-3</v>
      </c>
      <c r="BQ617" s="1509">
        <v>8.0306211994037192E-3</v>
      </c>
      <c r="BR617" s="1509">
        <v>7.7967196110715732E-3</v>
      </c>
      <c r="BS617" s="1509">
        <v>7.5696306903607511E-3</v>
      </c>
      <c r="BT617" s="1509">
        <v>7.3491560100589805E-3</v>
      </c>
      <c r="BU617" s="1509">
        <v>7.1351029223873609E-3</v>
      </c>
      <c r="BV617" s="1509">
        <v>6.9272843906673402E-3</v>
      </c>
      <c r="BW617" s="1509">
        <v>6.7255188258906213E-3</v>
      </c>
      <c r="BX617" s="1509">
        <v>6.5296299280491465E-3</v>
      </c>
      <c r="BY617" s="1509">
        <v>6.3394465320865496E-3</v>
      </c>
      <c r="BZ617" s="1509">
        <v>6.1548024583364556E-3</v>
      </c>
      <c r="CA617" s="1509">
        <v>5.9755363673169486E-3</v>
      </c>
      <c r="CB617" s="1509">
        <v>5.8014916187543184E-3</v>
      </c>
      <c r="CC617" s="1509">
        <v>5.6325161347129315E-3</v>
      </c>
      <c r="CD617" s="1509">
        <v>5.4684622667115837E-3</v>
      </c>
      <c r="CE617" s="1509">
        <v>5.309186666710276E-3</v>
      </c>
      <c r="CF617" s="1509">
        <v>5.1545501618546364E-3</v>
      </c>
      <c r="CG617" s="1509">
        <v>5.0044176328685802E-3</v>
      </c>
      <c r="CH617" s="1509">
        <v>4.8586578959889121E-3</v>
      </c>
      <c r="CI617" s="1509">
        <v>4.7171435883387493E-3</v>
      </c>
      <c r="CJ617" s="1509">
        <v>4.5797510566395628E-3</v>
      </c>
      <c r="CK617" s="1509">
        <v>4.4463602491646237E-3</v>
      </c>
      <c r="CL617" s="1509">
        <v>4.33791243820939E-3</v>
      </c>
      <c r="CM617" s="1509">
        <v>4.2321096958140387E-3</v>
      </c>
      <c r="CN617" s="1509">
        <v>4.1288875081112566E-3</v>
      </c>
      <c r="CO617" s="1509">
        <v>4.0281829347426903E-3</v>
      </c>
      <c r="CP617" s="1510">
        <v>3.9299345704806744E-3</v>
      </c>
      <c r="CQ617" s="1508" t="s">
        <v>1890</v>
      </c>
      <c r="CR617" s="1508" t="s">
        <v>1890</v>
      </c>
      <c r="CS617" s="1508" t="s">
        <v>1890</v>
      </c>
      <c r="CT617" s="1508" t="s">
        <v>1890</v>
      </c>
      <c r="CU617" s="1508" t="s">
        <v>1890</v>
      </c>
      <c r="CV617" s="1508" t="s">
        <v>1890</v>
      </c>
      <c r="CW617" s="1508" t="s">
        <v>1890</v>
      </c>
      <c r="CX617" s="1508" t="s">
        <v>1890</v>
      </c>
      <c r="CY617" s="1508" t="s">
        <v>1890</v>
      </c>
      <c r="CZ617" s="1508" t="s">
        <v>1890</v>
      </c>
      <c r="DA617" s="1508" t="s">
        <v>1890</v>
      </c>
      <c r="DB617" s="1508" t="s">
        <v>1890</v>
      </c>
      <c r="DC617" s="1508" t="s">
        <v>1890</v>
      </c>
      <c r="DD617" s="1508" t="s">
        <v>1890</v>
      </c>
      <c r="DE617" s="1508" t="s">
        <v>1890</v>
      </c>
      <c r="DF617" s="1508" t="s">
        <v>1890</v>
      </c>
      <c r="DG617" s="1508" t="s">
        <v>1890</v>
      </c>
      <c r="DH617" s="1508" t="s">
        <v>1890</v>
      </c>
      <c r="DI617" s="1508" t="s">
        <v>1890</v>
      </c>
      <c r="DJ617" s="1508" t="s">
        <v>1890</v>
      </c>
      <c r="DK617" s="1508" t="s">
        <v>1890</v>
      </c>
      <c r="DL617" s="1508" t="s">
        <v>1890</v>
      </c>
      <c r="DM617" s="1508" t="s">
        <v>1890</v>
      </c>
      <c r="DN617" s="1508" t="s">
        <v>1890</v>
      </c>
      <c r="DO617" s="1508" t="s">
        <v>1890</v>
      </c>
      <c r="DP617" s="1508" t="s">
        <v>1890</v>
      </c>
      <c r="DQ617" s="1508" t="s">
        <v>1890</v>
      </c>
      <c r="DR617" s="1508" t="s">
        <v>1890</v>
      </c>
      <c r="DS617" s="1508" t="s">
        <v>1890</v>
      </c>
      <c r="DT617" s="1233" t="s">
        <v>1890</v>
      </c>
      <c r="DU617" s="1233" t="s">
        <v>1890</v>
      </c>
      <c r="DV617" s="1233" t="s">
        <v>1890</v>
      </c>
      <c r="DW617" s="1233" t="s">
        <v>1890</v>
      </c>
      <c r="DX617" s="1233" t="s">
        <v>1890</v>
      </c>
      <c r="DY617" s="1233" t="s">
        <v>1890</v>
      </c>
    </row>
    <row r="618" spans="2:134" ht="14.4" thickBot="1" x14ac:dyDescent="0.3">
      <c r="B618" s="1668"/>
      <c r="C618" s="1505" t="s">
        <v>1614</v>
      </c>
      <c r="D618" s="1439" t="s">
        <v>1739</v>
      </c>
      <c r="E618" s="1267" t="s">
        <v>820</v>
      </c>
      <c r="F618" s="1438" t="s">
        <v>1890</v>
      </c>
      <c r="G618" s="1438" t="s">
        <v>1890</v>
      </c>
      <c r="H618" s="1439" t="s">
        <v>84</v>
      </c>
      <c r="I618" s="1655">
        <f>IF(SUM(N617:CP617)&lt;&gt;0,SUM(N617:CP617),"")</f>
        <v>1.3009240478460031</v>
      </c>
      <c r="J618" s="1656"/>
      <c r="K618" s="1656"/>
      <c r="L618" s="1656"/>
      <c r="M618" s="1657"/>
      <c r="N618" s="1509" t="s">
        <v>1890</v>
      </c>
      <c r="O618" s="1509" t="s">
        <v>1890</v>
      </c>
      <c r="P618" s="1509" t="s">
        <v>1890</v>
      </c>
      <c r="Q618" s="1509" t="s">
        <v>1890</v>
      </c>
      <c r="R618" s="1509" t="s">
        <v>1890</v>
      </c>
      <c r="S618" s="1509" t="s">
        <v>1890</v>
      </c>
      <c r="T618" s="1509" t="s">
        <v>1890</v>
      </c>
      <c r="U618" s="1509" t="s">
        <v>1890</v>
      </c>
      <c r="V618" s="1509" t="s">
        <v>1890</v>
      </c>
      <c r="W618" s="1509" t="s">
        <v>1890</v>
      </c>
      <c r="X618" s="1509" t="s">
        <v>1890</v>
      </c>
      <c r="Y618" s="1509" t="s">
        <v>1890</v>
      </c>
      <c r="Z618" s="1509" t="s">
        <v>1890</v>
      </c>
      <c r="AA618" s="1509" t="s">
        <v>1890</v>
      </c>
      <c r="AB618" s="1509" t="s">
        <v>1890</v>
      </c>
      <c r="AC618" s="1509" t="s">
        <v>1890</v>
      </c>
      <c r="AD618" s="1509" t="s">
        <v>1890</v>
      </c>
      <c r="AE618" s="1509" t="s">
        <v>1890</v>
      </c>
      <c r="AF618" s="1509" t="s">
        <v>1890</v>
      </c>
      <c r="AG618" s="1509" t="s">
        <v>1890</v>
      </c>
      <c r="AH618" s="1509" t="s">
        <v>1890</v>
      </c>
      <c r="AI618" s="1509" t="s">
        <v>1890</v>
      </c>
      <c r="AJ618" s="1509" t="s">
        <v>1890</v>
      </c>
      <c r="AK618" s="1509" t="s">
        <v>1890</v>
      </c>
      <c r="AL618" s="1509" t="s">
        <v>1890</v>
      </c>
      <c r="AM618" s="1509" t="s">
        <v>1890</v>
      </c>
      <c r="AN618" s="1509" t="s">
        <v>1890</v>
      </c>
      <c r="AO618" s="1509" t="s">
        <v>1890</v>
      </c>
      <c r="AP618" s="1509" t="s">
        <v>1890</v>
      </c>
      <c r="AQ618" s="1509" t="s">
        <v>1890</v>
      </c>
      <c r="AR618" s="1509" t="s">
        <v>1890</v>
      </c>
      <c r="AS618" s="1509" t="s">
        <v>1890</v>
      </c>
      <c r="AT618" s="1509" t="s">
        <v>1890</v>
      </c>
      <c r="AU618" s="1509" t="s">
        <v>1890</v>
      </c>
      <c r="AV618" s="1509" t="s">
        <v>1890</v>
      </c>
      <c r="AW618" s="1509" t="s">
        <v>1890</v>
      </c>
      <c r="AX618" s="1509" t="s">
        <v>1890</v>
      </c>
      <c r="AY618" s="1509" t="s">
        <v>1890</v>
      </c>
      <c r="AZ618" s="1509" t="s">
        <v>1890</v>
      </c>
      <c r="BA618" s="1509" t="s">
        <v>1890</v>
      </c>
      <c r="BB618" s="1509" t="s">
        <v>1890</v>
      </c>
      <c r="BC618" s="1509" t="s">
        <v>1890</v>
      </c>
      <c r="BD618" s="1509" t="s">
        <v>1890</v>
      </c>
      <c r="BE618" s="1509" t="s">
        <v>1890</v>
      </c>
      <c r="BF618" s="1509" t="s">
        <v>1890</v>
      </c>
      <c r="BG618" s="1509" t="s">
        <v>1890</v>
      </c>
      <c r="BH618" s="1509" t="s">
        <v>1890</v>
      </c>
      <c r="BI618" s="1509" t="s">
        <v>1890</v>
      </c>
      <c r="BJ618" s="1509" t="s">
        <v>1890</v>
      </c>
      <c r="BK618" s="1509" t="s">
        <v>1890</v>
      </c>
      <c r="BL618" s="1509" t="s">
        <v>1890</v>
      </c>
      <c r="BM618" s="1509" t="s">
        <v>1890</v>
      </c>
      <c r="BN618" s="1509" t="s">
        <v>1890</v>
      </c>
      <c r="BO618" s="1509" t="s">
        <v>1890</v>
      </c>
      <c r="BP618" s="1509" t="s">
        <v>1890</v>
      </c>
      <c r="BQ618" s="1509" t="s">
        <v>1890</v>
      </c>
      <c r="BR618" s="1509" t="s">
        <v>1890</v>
      </c>
      <c r="BS618" s="1509" t="s">
        <v>1890</v>
      </c>
      <c r="BT618" s="1509" t="s">
        <v>1890</v>
      </c>
      <c r="BU618" s="1509" t="s">
        <v>1890</v>
      </c>
      <c r="BV618" s="1509" t="s">
        <v>1890</v>
      </c>
      <c r="BW618" s="1509" t="s">
        <v>1890</v>
      </c>
      <c r="BX618" s="1509" t="s">
        <v>1890</v>
      </c>
      <c r="BY618" s="1509" t="s">
        <v>1890</v>
      </c>
      <c r="BZ618" s="1509" t="s">
        <v>1890</v>
      </c>
      <c r="CA618" s="1509" t="s">
        <v>1890</v>
      </c>
      <c r="CB618" s="1509" t="s">
        <v>1890</v>
      </c>
      <c r="CC618" s="1509" t="s">
        <v>1890</v>
      </c>
      <c r="CD618" s="1509" t="s">
        <v>1890</v>
      </c>
      <c r="CE618" s="1509" t="s">
        <v>1890</v>
      </c>
      <c r="CF618" s="1509" t="s">
        <v>1890</v>
      </c>
      <c r="CG618" s="1509" t="s">
        <v>1890</v>
      </c>
      <c r="CH618" s="1509" t="s">
        <v>1890</v>
      </c>
      <c r="CI618" s="1509" t="s">
        <v>1890</v>
      </c>
      <c r="CJ618" s="1509" t="s">
        <v>1890</v>
      </c>
      <c r="CK618" s="1509" t="s">
        <v>1890</v>
      </c>
      <c r="CL618" s="1509" t="s">
        <v>1890</v>
      </c>
      <c r="CM618" s="1509" t="s">
        <v>1890</v>
      </c>
      <c r="CN618" s="1509" t="s">
        <v>1890</v>
      </c>
      <c r="CO618" s="1509" t="s">
        <v>1890</v>
      </c>
      <c r="CP618" s="1510" t="s">
        <v>1890</v>
      </c>
      <c r="CQ618" s="1508" t="s">
        <v>1890</v>
      </c>
      <c r="CR618" s="1508" t="s">
        <v>1890</v>
      </c>
      <c r="CS618" s="1508" t="s">
        <v>1890</v>
      </c>
      <c r="CT618" s="1508" t="s">
        <v>1890</v>
      </c>
      <c r="CU618" s="1508" t="s">
        <v>1890</v>
      </c>
      <c r="CV618" s="1508" t="s">
        <v>1890</v>
      </c>
      <c r="CW618" s="1508" t="s">
        <v>1890</v>
      </c>
      <c r="CX618" s="1508" t="s">
        <v>1890</v>
      </c>
      <c r="CY618" s="1508" t="s">
        <v>1890</v>
      </c>
      <c r="CZ618" s="1508" t="s">
        <v>1890</v>
      </c>
      <c r="DA618" s="1508" t="s">
        <v>1890</v>
      </c>
      <c r="DB618" s="1508" t="s">
        <v>1890</v>
      </c>
      <c r="DC618" s="1508" t="s">
        <v>1890</v>
      </c>
      <c r="DD618" s="1508" t="s">
        <v>1890</v>
      </c>
      <c r="DE618" s="1508" t="s">
        <v>1890</v>
      </c>
      <c r="DF618" s="1508" t="s">
        <v>1890</v>
      </c>
      <c r="DG618" s="1508" t="s">
        <v>1890</v>
      </c>
      <c r="DH618" s="1508" t="s">
        <v>1890</v>
      </c>
      <c r="DI618" s="1508" t="s">
        <v>1890</v>
      </c>
      <c r="DJ618" s="1508" t="s">
        <v>1890</v>
      </c>
      <c r="DK618" s="1508" t="s">
        <v>1890</v>
      </c>
      <c r="DL618" s="1508" t="s">
        <v>1890</v>
      </c>
      <c r="DM618" s="1508" t="s">
        <v>1890</v>
      </c>
      <c r="DN618" s="1508" t="s">
        <v>1890</v>
      </c>
      <c r="DO618" s="1508" t="s">
        <v>1890</v>
      </c>
      <c r="DP618" s="1508" t="s">
        <v>1890</v>
      </c>
      <c r="DQ618" s="1508" t="s">
        <v>1890</v>
      </c>
      <c r="DR618" s="1508" t="s">
        <v>1890</v>
      </c>
      <c r="DS618" s="1508" t="s">
        <v>1890</v>
      </c>
      <c r="DT618" s="1233" t="s">
        <v>1890</v>
      </c>
      <c r="DU618" s="1233" t="s">
        <v>1890</v>
      </c>
      <c r="DV618" s="1233" t="s">
        <v>1890</v>
      </c>
      <c r="DW618" s="1233" t="s">
        <v>1890</v>
      </c>
      <c r="DX618" s="1233" t="s">
        <v>1890</v>
      </c>
      <c r="DY618" s="1233" t="s">
        <v>1890</v>
      </c>
    </row>
    <row r="619" spans="2:134" x14ac:dyDescent="0.25">
      <c r="B619" s="1668"/>
      <c r="C619" s="1505" t="s">
        <v>2030</v>
      </c>
      <c r="D619" s="1439" t="s">
        <v>2029</v>
      </c>
      <c r="E619" s="1267" t="s">
        <v>815</v>
      </c>
      <c r="F619" s="1438" t="s">
        <v>1890</v>
      </c>
      <c r="G619" s="1438" t="s">
        <v>1890</v>
      </c>
      <c r="H619" s="1439" t="s">
        <v>84</v>
      </c>
      <c r="I619" s="1476" t="s">
        <v>1890</v>
      </c>
      <c r="J619" s="1477"/>
      <c r="K619" s="1477"/>
      <c r="L619" s="1477"/>
      <c r="M619" s="1477"/>
      <c r="N619" s="1509" t="s">
        <v>1890</v>
      </c>
      <c r="O619" s="1509">
        <v>0</v>
      </c>
      <c r="P619" s="1509">
        <v>0</v>
      </c>
      <c r="Q619" s="1509">
        <v>0</v>
      </c>
      <c r="R619" s="1509">
        <v>0</v>
      </c>
      <c r="S619" s="1509">
        <v>0</v>
      </c>
      <c r="T619" s="1509" t="s">
        <v>1890</v>
      </c>
      <c r="U619" s="1509" t="s">
        <v>1890</v>
      </c>
      <c r="V619" s="1509" t="s">
        <v>1890</v>
      </c>
      <c r="W619" s="1509" t="s">
        <v>1890</v>
      </c>
      <c r="X619" s="1509" t="s">
        <v>1890</v>
      </c>
      <c r="Y619" s="1509" t="s">
        <v>1890</v>
      </c>
      <c r="Z619" s="1509" t="s">
        <v>1890</v>
      </c>
      <c r="AA619" s="1509" t="s">
        <v>1890</v>
      </c>
      <c r="AB619" s="1509" t="s">
        <v>1890</v>
      </c>
      <c r="AC619" s="1509" t="s">
        <v>1890</v>
      </c>
      <c r="AD619" s="1509" t="s">
        <v>1890</v>
      </c>
      <c r="AE619" s="1509" t="s">
        <v>1890</v>
      </c>
      <c r="AF619" s="1509" t="s">
        <v>1890</v>
      </c>
      <c r="AG619" s="1509" t="s">
        <v>1890</v>
      </c>
      <c r="AH619" s="1509" t="s">
        <v>1890</v>
      </c>
      <c r="AI619" s="1509" t="s">
        <v>1890</v>
      </c>
      <c r="AJ619" s="1509" t="s">
        <v>1890</v>
      </c>
      <c r="AK619" s="1509" t="s">
        <v>1890</v>
      </c>
      <c r="AL619" s="1509" t="s">
        <v>1890</v>
      </c>
      <c r="AM619" s="1509">
        <v>0</v>
      </c>
      <c r="AN619" s="1509" t="s">
        <v>1890</v>
      </c>
      <c r="AO619" s="1509" t="s">
        <v>1890</v>
      </c>
      <c r="AP619" s="1509" t="s">
        <v>1890</v>
      </c>
      <c r="AQ619" s="1509" t="s">
        <v>1890</v>
      </c>
      <c r="AR619" s="1509" t="s">
        <v>1890</v>
      </c>
      <c r="AS619" s="1509" t="s">
        <v>1890</v>
      </c>
      <c r="AT619" s="1509" t="s">
        <v>1890</v>
      </c>
      <c r="AU619" s="1509" t="s">
        <v>1890</v>
      </c>
      <c r="AV619" s="1509" t="s">
        <v>1890</v>
      </c>
      <c r="AW619" s="1509" t="s">
        <v>1890</v>
      </c>
      <c r="AX619" s="1509" t="s">
        <v>1890</v>
      </c>
      <c r="AY619" s="1509" t="s">
        <v>1890</v>
      </c>
      <c r="AZ619" s="1509" t="s">
        <v>1890</v>
      </c>
      <c r="BA619" s="1509" t="s">
        <v>1890</v>
      </c>
      <c r="BB619" s="1509" t="s">
        <v>1890</v>
      </c>
      <c r="BC619" s="1509" t="s">
        <v>1890</v>
      </c>
      <c r="BD619" s="1509" t="s">
        <v>1890</v>
      </c>
      <c r="BE619" s="1509" t="s">
        <v>1890</v>
      </c>
      <c r="BF619" s="1509" t="s">
        <v>1890</v>
      </c>
      <c r="BG619" s="1509">
        <v>0</v>
      </c>
      <c r="BH619" s="1509" t="s">
        <v>1890</v>
      </c>
      <c r="BI619" s="1509" t="s">
        <v>1890</v>
      </c>
      <c r="BJ619" s="1509" t="s">
        <v>1890</v>
      </c>
      <c r="BK619" s="1509" t="s">
        <v>1890</v>
      </c>
      <c r="BL619" s="1509" t="s">
        <v>1890</v>
      </c>
      <c r="BM619" s="1509" t="s">
        <v>1890</v>
      </c>
      <c r="BN619" s="1509" t="s">
        <v>1890</v>
      </c>
      <c r="BO619" s="1509" t="s">
        <v>1890</v>
      </c>
      <c r="BP619" s="1509" t="s">
        <v>1890</v>
      </c>
      <c r="BQ619" s="1509" t="s">
        <v>1890</v>
      </c>
      <c r="BR619" s="1509" t="s">
        <v>1890</v>
      </c>
      <c r="BS619" s="1509" t="s">
        <v>1890</v>
      </c>
      <c r="BT619" s="1509" t="s">
        <v>1890</v>
      </c>
      <c r="BU619" s="1509" t="s">
        <v>1890</v>
      </c>
      <c r="BV619" s="1509" t="s">
        <v>1890</v>
      </c>
      <c r="BW619" s="1509" t="s">
        <v>1890</v>
      </c>
      <c r="BX619" s="1509" t="s">
        <v>1890</v>
      </c>
      <c r="BY619" s="1509" t="s">
        <v>1890</v>
      </c>
      <c r="BZ619" s="1509" t="s">
        <v>1890</v>
      </c>
      <c r="CA619" s="1509">
        <v>0</v>
      </c>
      <c r="CB619" s="1509" t="s">
        <v>1890</v>
      </c>
      <c r="CC619" s="1509" t="s">
        <v>1890</v>
      </c>
      <c r="CD619" s="1509" t="s">
        <v>1890</v>
      </c>
      <c r="CE619" s="1509" t="s">
        <v>1890</v>
      </c>
      <c r="CF619" s="1509" t="s">
        <v>1890</v>
      </c>
      <c r="CG619" s="1509" t="s">
        <v>1890</v>
      </c>
      <c r="CH619" s="1509" t="s">
        <v>1890</v>
      </c>
      <c r="CI619" s="1509" t="s">
        <v>1890</v>
      </c>
      <c r="CJ619" s="1509" t="s">
        <v>1890</v>
      </c>
      <c r="CK619" s="1509" t="s">
        <v>1890</v>
      </c>
      <c r="CL619" s="1509" t="s">
        <v>1890</v>
      </c>
      <c r="CM619" s="1509" t="s">
        <v>1890</v>
      </c>
      <c r="CN619" s="1509" t="s">
        <v>1890</v>
      </c>
      <c r="CO619" s="1509" t="s">
        <v>1890</v>
      </c>
      <c r="CP619" s="1510" t="s">
        <v>1890</v>
      </c>
      <c r="CQ619" s="1508" t="s">
        <v>1890</v>
      </c>
      <c r="CR619" s="1508" t="s">
        <v>1890</v>
      </c>
      <c r="CS619" s="1508" t="s">
        <v>1890</v>
      </c>
      <c r="CT619" s="1508" t="s">
        <v>1890</v>
      </c>
      <c r="CU619" s="1508" t="s">
        <v>1890</v>
      </c>
      <c r="CV619" s="1508" t="s">
        <v>1890</v>
      </c>
      <c r="CW619" s="1508" t="s">
        <v>1890</v>
      </c>
      <c r="CX619" s="1508" t="s">
        <v>1890</v>
      </c>
      <c r="CY619" s="1508" t="s">
        <v>1890</v>
      </c>
      <c r="CZ619" s="1508" t="s">
        <v>1890</v>
      </c>
      <c r="DA619" s="1508" t="s">
        <v>1890</v>
      </c>
      <c r="DB619" s="1508" t="s">
        <v>1890</v>
      </c>
      <c r="DC619" s="1508" t="s">
        <v>1890</v>
      </c>
      <c r="DD619" s="1508" t="s">
        <v>1890</v>
      </c>
      <c r="DE619" s="1508" t="s">
        <v>1890</v>
      </c>
      <c r="DF619" s="1508" t="s">
        <v>1890</v>
      </c>
      <c r="DG619" s="1508" t="s">
        <v>1890</v>
      </c>
      <c r="DH619" s="1508" t="s">
        <v>1890</v>
      </c>
      <c r="DI619" s="1508" t="s">
        <v>1890</v>
      </c>
      <c r="DJ619" s="1508" t="s">
        <v>1890</v>
      </c>
      <c r="DK619" s="1508" t="s">
        <v>1890</v>
      </c>
      <c r="DL619" s="1508" t="s">
        <v>1890</v>
      </c>
      <c r="DM619" s="1508" t="s">
        <v>1890</v>
      </c>
      <c r="DN619" s="1508" t="s">
        <v>1890</v>
      </c>
      <c r="DO619" s="1508" t="s">
        <v>1890</v>
      </c>
      <c r="DP619" s="1508" t="s">
        <v>1890</v>
      </c>
      <c r="DQ619" s="1508" t="s">
        <v>1890</v>
      </c>
      <c r="DR619" s="1508" t="s">
        <v>1890</v>
      </c>
      <c r="DS619" s="1508" t="s">
        <v>1890</v>
      </c>
      <c r="DT619" s="1233" t="s">
        <v>1890</v>
      </c>
      <c r="DU619" s="1233" t="s">
        <v>1890</v>
      </c>
      <c r="DV619" s="1233" t="s">
        <v>1890</v>
      </c>
      <c r="DW619" s="1233" t="s">
        <v>1890</v>
      </c>
      <c r="DX619" s="1233" t="s">
        <v>1890</v>
      </c>
      <c r="DY619" s="1233" t="s">
        <v>1890</v>
      </c>
      <c r="DZ619" s="1233" t="s">
        <v>1890</v>
      </c>
      <c r="EA619" s="1233" t="s">
        <v>1890</v>
      </c>
      <c r="EB619" s="1233" t="s">
        <v>1890</v>
      </c>
      <c r="EC619" s="1233" t="s">
        <v>1890</v>
      </c>
      <c r="ED619" s="1233" t="s">
        <v>1890</v>
      </c>
    </row>
    <row r="620" spans="2:134" x14ac:dyDescent="0.25">
      <c r="B620" s="1668"/>
      <c r="C620" s="1505" t="s">
        <v>2030</v>
      </c>
      <c r="D620" s="1439" t="s">
        <v>2029</v>
      </c>
      <c r="E620" s="1267" t="s">
        <v>812</v>
      </c>
      <c r="F620" s="1438" t="s">
        <v>1890</v>
      </c>
      <c r="G620" s="1438" t="s">
        <v>1890</v>
      </c>
      <c r="H620" s="1439" t="s">
        <v>84</v>
      </c>
      <c r="I620" s="1476" t="s">
        <v>1890</v>
      </c>
      <c r="J620" s="1477"/>
      <c r="K620" s="1477"/>
      <c r="L620" s="1477"/>
      <c r="M620" s="1477"/>
      <c r="N620" s="1509" t="s">
        <v>1890</v>
      </c>
      <c r="O620" s="1509" t="s">
        <v>1890</v>
      </c>
      <c r="P620" s="1509" t="s">
        <v>1890</v>
      </c>
      <c r="Q620" s="1509" t="s">
        <v>1890</v>
      </c>
      <c r="R620" s="1509" t="s">
        <v>1890</v>
      </c>
      <c r="S620" s="1509" t="s">
        <v>1890</v>
      </c>
      <c r="T620" s="1509">
        <v>3.2165935250000031</v>
      </c>
      <c r="U620" s="1509">
        <v>3.2165935250000031</v>
      </c>
      <c r="V620" s="1509">
        <v>3.2165935250000031</v>
      </c>
      <c r="W620" s="1509">
        <v>3.2165935250000031</v>
      </c>
      <c r="X620" s="1509">
        <v>3.2165935250000031</v>
      </c>
      <c r="Y620" s="1509">
        <v>3.2165935250000031</v>
      </c>
      <c r="Z620" s="1509">
        <v>3.2165935250000031</v>
      </c>
      <c r="AA620" s="1509">
        <v>3.2165935250000031</v>
      </c>
      <c r="AB620" s="1509">
        <v>3.2165935250000031</v>
      </c>
      <c r="AC620" s="1509">
        <v>3.2165935250000031</v>
      </c>
      <c r="AD620" s="1509">
        <v>3.2165935250000031</v>
      </c>
      <c r="AE620" s="1509">
        <v>3.2165935250000031</v>
      </c>
      <c r="AF620" s="1509">
        <v>3.2165935250000031</v>
      </c>
      <c r="AG620" s="1509">
        <v>3.2165935250000031</v>
      </c>
      <c r="AH620" s="1509">
        <v>3.2165935250000031</v>
      </c>
      <c r="AI620" s="1509">
        <v>3.2165935250000031</v>
      </c>
      <c r="AJ620" s="1509">
        <v>3.2165935250000031</v>
      </c>
      <c r="AK620" s="1509">
        <v>3.2165935250000031</v>
      </c>
      <c r="AL620" s="1509">
        <v>3.2165935250000031</v>
      </c>
      <c r="AM620" s="1509">
        <v>3.2165935250000031</v>
      </c>
      <c r="AN620" s="1509">
        <v>3.2165935250000031</v>
      </c>
      <c r="AO620" s="1509">
        <v>3.2165935250000031</v>
      </c>
      <c r="AP620" s="1509">
        <v>3.2165935250000031</v>
      </c>
      <c r="AQ620" s="1509">
        <v>3.2165935250000031</v>
      </c>
      <c r="AR620" s="1509">
        <v>3.2165935250000031</v>
      </c>
      <c r="AS620" s="1509">
        <v>3.2165935250000031</v>
      </c>
      <c r="AT620" s="1509">
        <v>3.2165935250000031</v>
      </c>
      <c r="AU620" s="1509">
        <v>3.2165935250000031</v>
      </c>
      <c r="AV620" s="1509">
        <v>3.2165935250000031</v>
      </c>
      <c r="AW620" s="1509">
        <v>3.2165935250000031</v>
      </c>
      <c r="AX620" s="1509">
        <v>3.2165935250000031</v>
      </c>
      <c r="AY620" s="1509">
        <v>3.2165935250000031</v>
      </c>
      <c r="AZ620" s="1509">
        <v>3.2165935250000031</v>
      </c>
      <c r="BA620" s="1509">
        <v>3.2165935250000031</v>
      </c>
      <c r="BB620" s="1509">
        <v>3.2165935250000031</v>
      </c>
      <c r="BC620" s="1509">
        <v>3.2165935250000031</v>
      </c>
      <c r="BD620" s="1509">
        <v>3.2165935250000031</v>
      </c>
      <c r="BE620" s="1509">
        <v>3.2165935250000031</v>
      </c>
      <c r="BF620" s="1509">
        <v>3.2165935250000031</v>
      </c>
      <c r="BG620" s="1509">
        <v>3.2165935250000031</v>
      </c>
      <c r="BH620" s="1509">
        <v>3.2165935250000031</v>
      </c>
      <c r="BI620" s="1509">
        <v>3.2165935250000031</v>
      </c>
      <c r="BJ620" s="1509">
        <v>3.2165935250000031</v>
      </c>
      <c r="BK620" s="1509">
        <v>3.2165935250000031</v>
      </c>
      <c r="BL620" s="1509">
        <v>3.2165935250000031</v>
      </c>
      <c r="BM620" s="1509">
        <v>3.2165935250000031</v>
      </c>
      <c r="BN620" s="1509">
        <v>3.2165935250000031</v>
      </c>
      <c r="BO620" s="1509">
        <v>3.2165935250000031</v>
      </c>
      <c r="BP620" s="1509">
        <v>3.2165935250000031</v>
      </c>
      <c r="BQ620" s="1509">
        <v>3.2165935250000031</v>
      </c>
      <c r="BR620" s="1509">
        <v>3.2165935250000031</v>
      </c>
      <c r="BS620" s="1509">
        <v>3.2165935250000031</v>
      </c>
      <c r="BT620" s="1509">
        <v>3.2165935250000031</v>
      </c>
      <c r="BU620" s="1509">
        <v>3.2165935250000031</v>
      </c>
      <c r="BV620" s="1509">
        <v>3.2165935250000031</v>
      </c>
      <c r="BW620" s="1509">
        <v>3.2165935250000031</v>
      </c>
      <c r="BX620" s="1509">
        <v>3.2165935250000031</v>
      </c>
      <c r="BY620" s="1509">
        <v>3.2165935250000031</v>
      </c>
      <c r="BZ620" s="1509">
        <v>3.2165935250000031</v>
      </c>
      <c r="CA620" s="1509">
        <v>3.2165935250000031</v>
      </c>
      <c r="CB620" s="1509">
        <v>3.2165935250000031</v>
      </c>
      <c r="CC620" s="1509">
        <v>3.2165935250000031</v>
      </c>
      <c r="CD620" s="1509">
        <v>3.2165935250000031</v>
      </c>
      <c r="CE620" s="1509">
        <v>3.2165935250000031</v>
      </c>
      <c r="CF620" s="1509">
        <v>3.2165935250000031</v>
      </c>
      <c r="CG620" s="1509">
        <v>3.2165935250000031</v>
      </c>
      <c r="CH620" s="1509">
        <v>3.2165935250000031</v>
      </c>
      <c r="CI620" s="1509">
        <v>3.2165935250000031</v>
      </c>
      <c r="CJ620" s="1509">
        <v>3.2165935250000031</v>
      </c>
      <c r="CK620" s="1509">
        <v>3.2165935250000031</v>
      </c>
      <c r="CL620" s="1509">
        <v>3.2165935250000031</v>
      </c>
      <c r="CM620" s="1509">
        <v>3.2165935250000031</v>
      </c>
      <c r="CN620" s="1509">
        <v>3.2165935250000031</v>
      </c>
      <c r="CO620" s="1509">
        <v>3.2165935250000031</v>
      </c>
      <c r="CP620" s="1510">
        <v>3.2165935250000031</v>
      </c>
      <c r="CQ620" s="1508" t="s">
        <v>1890</v>
      </c>
      <c r="CR620" s="1508" t="s">
        <v>1890</v>
      </c>
      <c r="CS620" s="1508" t="s">
        <v>1890</v>
      </c>
      <c r="CT620" s="1508" t="s">
        <v>1890</v>
      </c>
      <c r="CU620" s="1508" t="s">
        <v>1890</v>
      </c>
      <c r="CV620" s="1508" t="s">
        <v>1890</v>
      </c>
      <c r="CW620" s="1508" t="s">
        <v>1890</v>
      </c>
      <c r="CX620" s="1508" t="s">
        <v>1890</v>
      </c>
      <c r="CY620" s="1508" t="s">
        <v>1890</v>
      </c>
      <c r="CZ620" s="1508" t="s">
        <v>1890</v>
      </c>
      <c r="DA620" s="1508" t="s">
        <v>1890</v>
      </c>
      <c r="DB620" s="1508" t="s">
        <v>1890</v>
      </c>
      <c r="DC620" s="1508" t="s">
        <v>1890</v>
      </c>
      <c r="DD620" s="1508" t="s">
        <v>1890</v>
      </c>
      <c r="DE620" s="1508" t="s">
        <v>1890</v>
      </c>
      <c r="DF620" s="1508" t="s">
        <v>1890</v>
      </c>
      <c r="DG620" s="1508" t="s">
        <v>1890</v>
      </c>
      <c r="DH620" s="1508" t="s">
        <v>1890</v>
      </c>
      <c r="DI620" s="1508" t="s">
        <v>1890</v>
      </c>
      <c r="DJ620" s="1508" t="s">
        <v>1890</v>
      </c>
      <c r="DK620" s="1508" t="s">
        <v>1890</v>
      </c>
      <c r="DL620" s="1508" t="s">
        <v>1890</v>
      </c>
      <c r="DM620" s="1508" t="s">
        <v>1890</v>
      </c>
      <c r="DN620" s="1508" t="s">
        <v>1890</v>
      </c>
      <c r="DO620" s="1508" t="s">
        <v>1890</v>
      </c>
      <c r="DP620" s="1508" t="s">
        <v>1890</v>
      </c>
      <c r="DQ620" s="1508" t="s">
        <v>1890</v>
      </c>
      <c r="DR620" s="1508" t="s">
        <v>1890</v>
      </c>
      <c r="DS620" s="1508" t="s">
        <v>1890</v>
      </c>
      <c r="DT620" s="1233" t="s">
        <v>1890</v>
      </c>
      <c r="DU620" s="1233" t="s">
        <v>1890</v>
      </c>
      <c r="DV620" s="1233" t="s">
        <v>1890</v>
      </c>
      <c r="DW620" s="1233" t="s">
        <v>1890</v>
      </c>
      <c r="DX620" s="1233" t="s">
        <v>1890</v>
      </c>
      <c r="DY620" s="1233" t="s">
        <v>1890</v>
      </c>
      <c r="DZ620" s="1233" t="s">
        <v>1890</v>
      </c>
      <c r="EA620" s="1233" t="s">
        <v>1890</v>
      </c>
      <c r="EB620" s="1233" t="s">
        <v>1890</v>
      </c>
      <c r="EC620" s="1233" t="s">
        <v>1890</v>
      </c>
      <c r="ED620" s="1233" t="s">
        <v>1890</v>
      </c>
    </row>
    <row r="621" spans="2:134" x14ac:dyDescent="0.25">
      <c r="B621" s="1668"/>
      <c r="C621" s="1505" t="s">
        <v>2030</v>
      </c>
      <c r="D621" s="1439" t="s">
        <v>2029</v>
      </c>
      <c r="E621" s="1267" t="s">
        <v>813</v>
      </c>
      <c r="F621" s="1438" t="s">
        <v>1890</v>
      </c>
      <c r="G621" s="1438" t="s">
        <v>1890</v>
      </c>
      <c r="H621" s="1439" t="s">
        <v>84</v>
      </c>
      <c r="I621" s="1476" t="s">
        <v>1890</v>
      </c>
      <c r="J621" s="1477"/>
      <c r="K621" s="1477"/>
      <c r="L621" s="1477"/>
      <c r="M621" s="1477"/>
      <c r="N621" s="1509" t="s">
        <v>1890</v>
      </c>
      <c r="O621" s="1509">
        <v>0</v>
      </c>
      <c r="P621" s="1509">
        <v>0</v>
      </c>
      <c r="Q621" s="1509">
        <v>0</v>
      </c>
      <c r="R621" s="1509">
        <v>0</v>
      </c>
      <c r="S621" s="1509">
        <v>0</v>
      </c>
      <c r="T621" s="1509">
        <v>0</v>
      </c>
      <c r="U621" s="1509">
        <v>0</v>
      </c>
      <c r="V621" s="1509">
        <v>0</v>
      </c>
      <c r="W621" s="1509">
        <v>0</v>
      </c>
      <c r="X621" s="1509">
        <v>0</v>
      </c>
      <c r="Y621" s="1509">
        <v>0</v>
      </c>
      <c r="Z621" s="1509">
        <v>0</v>
      </c>
      <c r="AA621" s="1509">
        <v>0</v>
      </c>
      <c r="AB621" s="1509">
        <v>0</v>
      </c>
      <c r="AC621" s="1509">
        <v>0</v>
      </c>
      <c r="AD621" s="1509">
        <v>0</v>
      </c>
      <c r="AE621" s="1509">
        <v>0</v>
      </c>
      <c r="AF621" s="1509">
        <v>0</v>
      </c>
      <c r="AG621" s="1509">
        <v>0</v>
      </c>
      <c r="AH621" s="1509">
        <v>0</v>
      </c>
      <c r="AI621" s="1509">
        <v>0</v>
      </c>
      <c r="AJ621" s="1509">
        <v>0</v>
      </c>
      <c r="AK621" s="1509">
        <v>0</v>
      </c>
      <c r="AL621" s="1509">
        <v>0</v>
      </c>
      <c r="AM621" s="1509">
        <v>0</v>
      </c>
      <c r="AN621" s="1509">
        <v>0</v>
      </c>
      <c r="AO621" s="1509">
        <v>0</v>
      </c>
      <c r="AP621" s="1509">
        <v>0</v>
      </c>
      <c r="AQ621" s="1509">
        <v>0</v>
      </c>
      <c r="AR621" s="1509">
        <v>0</v>
      </c>
      <c r="AS621" s="1509">
        <v>0</v>
      </c>
      <c r="AT621" s="1509">
        <v>0</v>
      </c>
      <c r="AU621" s="1509">
        <v>0</v>
      </c>
      <c r="AV621" s="1509">
        <v>0</v>
      </c>
      <c r="AW621" s="1509">
        <v>0</v>
      </c>
      <c r="AX621" s="1509">
        <v>0</v>
      </c>
      <c r="AY621" s="1509">
        <v>0</v>
      </c>
      <c r="AZ621" s="1509">
        <v>0</v>
      </c>
      <c r="BA621" s="1509">
        <v>0</v>
      </c>
      <c r="BB621" s="1509">
        <v>0</v>
      </c>
      <c r="BC621" s="1509">
        <v>0</v>
      </c>
      <c r="BD621" s="1509">
        <v>0</v>
      </c>
      <c r="BE621" s="1509">
        <v>0</v>
      </c>
      <c r="BF621" s="1509">
        <v>0</v>
      </c>
      <c r="BG621" s="1509">
        <v>0</v>
      </c>
      <c r="BH621" s="1509">
        <v>0</v>
      </c>
      <c r="BI621" s="1509">
        <v>0</v>
      </c>
      <c r="BJ621" s="1509">
        <v>0</v>
      </c>
      <c r="BK621" s="1509">
        <v>0</v>
      </c>
      <c r="BL621" s="1509">
        <v>0</v>
      </c>
      <c r="BM621" s="1509">
        <v>0</v>
      </c>
      <c r="BN621" s="1509">
        <v>0</v>
      </c>
      <c r="BO621" s="1509">
        <v>0</v>
      </c>
      <c r="BP621" s="1509">
        <v>0</v>
      </c>
      <c r="BQ621" s="1509">
        <v>0</v>
      </c>
      <c r="BR621" s="1509">
        <v>0</v>
      </c>
      <c r="BS621" s="1509">
        <v>0</v>
      </c>
      <c r="BT621" s="1509">
        <v>0</v>
      </c>
      <c r="BU621" s="1509">
        <v>0</v>
      </c>
      <c r="BV621" s="1509">
        <v>0</v>
      </c>
      <c r="BW621" s="1509">
        <v>0</v>
      </c>
      <c r="BX621" s="1509">
        <v>0</v>
      </c>
      <c r="BY621" s="1509">
        <v>0</v>
      </c>
      <c r="BZ621" s="1509">
        <v>0</v>
      </c>
      <c r="CA621" s="1509">
        <v>0</v>
      </c>
      <c r="CB621" s="1509">
        <v>0</v>
      </c>
      <c r="CC621" s="1509">
        <v>0</v>
      </c>
      <c r="CD621" s="1509">
        <v>0</v>
      </c>
      <c r="CE621" s="1509">
        <v>0</v>
      </c>
      <c r="CF621" s="1509">
        <v>0</v>
      </c>
      <c r="CG621" s="1509">
        <v>0</v>
      </c>
      <c r="CH621" s="1509">
        <v>0</v>
      </c>
      <c r="CI621" s="1509">
        <v>0</v>
      </c>
      <c r="CJ621" s="1509">
        <v>0</v>
      </c>
      <c r="CK621" s="1509">
        <v>0</v>
      </c>
      <c r="CL621" s="1509">
        <v>0</v>
      </c>
      <c r="CM621" s="1509">
        <v>0</v>
      </c>
      <c r="CN621" s="1509">
        <v>0</v>
      </c>
      <c r="CO621" s="1509">
        <v>0</v>
      </c>
      <c r="CP621" s="1510">
        <v>0</v>
      </c>
      <c r="CQ621" s="1508" t="s">
        <v>1890</v>
      </c>
      <c r="CR621" s="1508" t="s">
        <v>1890</v>
      </c>
      <c r="CS621" s="1508" t="s">
        <v>1890</v>
      </c>
      <c r="CT621" s="1508" t="s">
        <v>1890</v>
      </c>
      <c r="CU621" s="1508" t="s">
        <v>1890</v>
      </c>
      <c r="CV621" s="1508" t="s">
        <v>1890</v>
      </c>
      <c r="CW621" s="1508" t="s">
        <v>1890</v>
      </c>
      <c r="CX621" s="1508" t="s">
        <v>1890</v>
      </c>
      <c r="CY621" s="1508" t="s">
        <v>1890</v>
      </c>
      <c r="CZ621" s="1508" t="s">
        <v>1890</v>
      </c>
      <c r="DA621" s="1508" t="s">
        <v>1890</v>
      </c>
      <c r="DB621" s="1508" t="s">
        <v>1890</v>
      </c>
      <c r="DC621" s="1508" t="s">
        <v>1890</v>
      </c>
      <c r="DD621" s="1508" t="s">
        <v>1890</v>
      </c>
      <c r="DE621" s="1508" t="s">
        <v>1890</v>
      </c>
      <c r="DF621" s="1508" t="s">
        <v>1890</v>
      </c>
      <c r="DG621" s="1508" t="s">
        <v>1890</v>
      </c>
      <c r="DH621" s="1508" t="s">
        <v>1890</v>
      </c>
      <c r="DI621" s="1508" t="s">
        <v>1890</v>
      </c>
      <c r="DJ621" s="1508" t="s">
        <v>1890</v>
      </c>
      <c r="DK621" s="1508" t="s">
        <v>1890</v>
      </c>
      <c r="DL621" s="1508" t="s">
        <v>1890</v>
      </c>
      <c r="DM621" s="1508" t="s">
        <v>1890</v>
      </c>
      <c r="DN621" s="1508" t="s">
        <v>1890</v>
      </c>
      <c r="DO621" s="1508" t="s">
        <v>1890</v>
      </c>
      <c r="DP621" s="1508" t="s">
        <v>1890</v>
      </c>
      <c r="DQ621" s="1508" t="s">
        <v>1890</v>
      </c>
      <c r="DR621" s="1508" t="s">
        <v>1890</v>
      </c>
      <c r="DS621" s="1508" t="s">
        <v>1890</v>
      </c>
      <c r="DT621" s="1233" t="s">
        <v>1890</v>
      </c>
      <c r="DU621" s="1233" t="s">
        <v>1890</v>
      </c>
      <c r="DV621" s="1233" t="s">
        <v>1890</v>
      </c>
      <c r="DW621" s="1233" t="s">
        <v>1890</v>
      </c>
      <c r="DX621" s="1233" t="s">
        <v>1890</v>
      </c>
      <c r="DY621" s="1233" t="s">
        <v>1890</v>
      </c>
      <c r="DZ621" s="1233" t="s">
        <v>1890</v>
      </c>
      <c r="EA621" s="1233" t="s">
        <v>1890</v>
      </c>
      <c r="EB621" s="1233" t="s">
        <v>1890</v>
      </c>
      <c r="EC621" s="1233" t="s">
        <v>1890</v>
      </c>
      <c r="ED621" s="1233" t="s">
        <v>1890</v>
      </c>
    </row>
    <row r="622" spans="2:134" x14ac:dyDescent="0.25">
      <c r="B622" s="1668"/>
      <c r="C622" s="1505" t="s">
        <v>2030</v>
      </c>
      <c r="D622" s="1439" t="s">
        <v>2029</v>
      </c>
      <c r="E622" s="1267" t="s">
        <v>831</v>
      </c>
      <c r="F622" s="1438" t="s">
        <v>1890</v>
      </c>
      <c r="G622" s="1438" t="s">
        <v>1890</v>
      </c>
      <c r="H622" s="1439" t="s">
        <v>84</v>
      </c>
      <c r="I622" s="1476" t="s">
        <v>1890</v>
      </c>
      <c r="J622" s="1477"/>
      <c r="K622" s="1477"/>
      <c r="L622" s="1477"/>
      <c r="M622" s="1477"/>
      <c r="N622" s="1509" t="s">
        <v>1890</v>
      </c>
      <c r="O622" s="1509">
        <v>3.5000000000000003E-2</v>
      </c>
      <c r="P622" s="1509">
        <v>3.5000000000000003E-2</v>
      </c>
      <c r="Q622" s="1509">
        <v>3.5000000000000003E-2</v>
      </c>
      <c r="R622" s="1509">
        <v>3.5000000000000003E-2</v>
      </c>
      <c r="S622" s="1509">
        <v>3.5000000000000003E-2</v>
      </c>
      <c r="T622" s="1509">
        <v>3.5000000000000003E-2</v>
      </c>
      <c r="U622" s="1509">
        <v>3.5000000000000003E-2</v>
      </c>
      <c r="V622" s="1509">
        <v>3.5000000000000003E-2</v>
      </c>
      <c r="W622" s="1509">
        <v>3.5000000000000003E-2</v>
      </c>
      <c r="X622" s="1509">
        <v>3.5000000000000003E-2</v>
      </c>
      <c r="Y622" s="1509">
        <v>3.5000000000000003E-2</v>
      </c>
      <c r="Z622" s="1509">
        <v>3.5000000000000003E-2</v>
      </c>
      <c r="AA622" s="1509">
        <v>3.5000000000000003E-2</v>
      </c>
      <c r="AB622" s="1509">
        <v>3.5000000000000003E-2</v>
      </c>
      <c r="AC622" s="1509">
        <v>3.5000000000000003E-2</v>
      </c>
      <c r="AD622" s="1509">
        <v>3.5000000000000003E-2</v>
      </c>
      <c r="AE622" s="1509">
        <v>3.5000000000000003E-2</v>
      </c>
      <c r="AF622" s="1509">
        <v>3.5000000000000003E-2</v>
      </c>
      <c r="AG622" s="1509">
        <v>3.5000000000000003E-2</v>
      </c>
      <c r="AH622" s="1509">
        <v>3.5000000000000003E-2</v>
      </c>
      <c r="AI622" s="1509">
        <v>3.5000000000000003E-2</v>
      </c>
      <c r="AJ622" s="1509">
        <v>3.5000000000000003E-2</v>
      </c>
      <c r="AK622" s="1509">
        <v>3.5000000000000003E-2</v>
      </c>
      <c r="AL622" s="1509">
        <v>3.5000000000000003E-2</v>
      </c>
      <c r="AM622" s="1509">
        <v>3.5000000000000003E-2</v>
      </c>
      <c r="AN622" s="1509">
        <v>3.5000000000000003E-2</v>
      </c>
      <c r="AO622" s="1509">
        <v>3.5000000000000003E-2</v>
      </c>
      <c r="AP622" s="1509">
        <v>3.5000000000000003E-2</v>
      </c>
      <c r="AQ622" s="1509">
        <v>3.5000000000000003E-2</v>
      </c>
      <c r="AR622" s="1509">
        <v>3.5000000000000003E-2</v>
      </c>
      <c r="AS622" s="1509">
        <v>0.03</v>
      </c>
      <c r="AT622" s="1509">
        <v>0.03</v>
      </c>
      <c r="AU622" s="1509">
        <v>0.03</v>
      </c>
      <c r="AV622" s="1509">
        <v>0.03</v>
      </c>
      <c r="AW622" s="1509">
        <v>0.03</v>
      </c>
      <c r="AX622" s="1509">
        <v>0.03</v>
      </c>
      <c r="AY622" s="1509">
        <v>0.03</v>
      </c>
      <c r="AZ622" s="1509">
        <v>0.03</v>
      </c>
      <c r="BA622" s="1509">
        <v>0.03</v>
      </c>
      <c r="BB622" s="1509">
        <v>0.03</v>
      </c>
      <c r="BC622" s="1509">
        <v>0.03</v>
      </c>
      <c r="BD622" s="1509">
        <v>0.03</v>
      </c>
      <c r="BE622" s="1509">
        <v>0.03</v>
      </c>
      <c r="BF622" s="1509">
        <v>0.03</v>
      </c>
      <c r="BG622" s="1509">
        <v>0.03</v>
      </c>
      <c r="BH622" s="1509">
        <v>0.03</v>
      </c>
      <c r="BI622" s="1509">
        <v>0.03</v>
      </c>
      <c r="BJ622" s="1509">
        <v>0.03</v>
      </c>
      <c r="BK622" s="1509">
        <v>0.03</v>
      </c>
      <c r="BL622" s="1509">
        <v>0.03</v>
      </c>
      <c r="BM622" s="1509">
        <v>0.03</v>
      </c>
      <c r="BN622" s="1509">
        <v>0.03</v>
      </c>
      <c r="BO622" s="1509">
        <v>0.03</v>
      </c>
      <c r="BP622" s="1509">
        <v>0.03</v>
      </c>
      <c r="BQ622" s="1509">
        <v>0.03</v>
      </c>
      <c r="BR622" s="1509">
        <v>0.03</v>
      </c>
      <c r="BS622" s="1509">
        <v>0.03</v>
      </c>
      <c r="BT622" s="1509">
        <v>0.03</v>
      </c>
      <c r="BU622" s="1509">
        <v>0.03</v>
      </c>
      <c r="BV622" s="1509">
        <v>0.03</v>
      </c>
      <c r="BW622" s="1509">
        <v>0.03</v>
      </c>
      <c r="BX622" s="1509">
        <v>0.03</v>
      </c>
      <c r="BY622" s="1509">
        <v>0.03</v>
      </c>
      <c r="BZ622" s="1509">
        <v>0.03</v>
      </c>
      <c r="CA622" s="1509">
        <v>0.03</v>
      </c>
      <c r="CB622" s="1509">
        <v>0.03</v>
      </c>
      <c r="CC622" s="1509">
        <v>0.03</v>
      </c>
      <c r="CD622" s="1509">
        <v>0.03</v>
      </c>
      <c r="CE622" s="1509">
        <v>0.03</v>
      </c>
      <c r="CF622" s="1509">
        <v>0.03</v>
      </c>
      <c r="CG622" s="1509">
        <v>0.03</v>
      </c>
      <c r="CH622" s="1509">
        <v>0.03</v>
      </c>
      <c r="CI622" s="1509">
        <v>0.03</v>
      </c>
      <c r="CJ622" s="1509">
        <v>0.03</v>
      </c>
      <c r="CK622" s="1509">
        <v>0.03</v>
      </c>
      <c r="CL622" s="1509">
        <v>2.5000000000000001E-2</v>
      </c>
      <c r="CM622" s="1509">
        <v>2.5000000000000001E-2</v>
      </c>
      <c r="CN622" s="1509">
        <v>2.5000000000000001E-2</v>
      </c>
      <c r="CO622" s="1509">
        <v>2.5000000000000001E-2</v>
      </c>
      <c r="CP622" s="1510">
        <v>2.5000000000000001E-2</v>
      </c>
      <c r="CQ622" s="1508" t="s">
        <v>1890</v>
      </c>
      <c r="CR622" s="1508" t="s">
        <v>1890</v>
      </c>
      <c r="CS622" s="1508" t="s">
        <v>1890</v>
      </c>
      <c r="CT622" s="1508" t="s">
        <v>1890</v>
      </c>
      <c r="CU622" s="1508" t="s">
        <v>1890</v>
      </c>
      <c r="CV622" s="1508" t="s">
        <v>1890</v>
      </c>
      <c r="CW622" s="1508" t="s">
        <v>1890</v>
      </c>
      <c r="CX622" s="1508" t="s">
        <v>1890</v>
      </c>
      <c r="CY622" s="1508" t="s">
        <v>1890</v>
      </c>
      <c r="CZ622" s="1508" t="s">
        <v>1890</v>
      </c>
      <c r="DA622" s="1508" t="s">
        <v>1890</v>
      </c>
      <c r="DB622" s="1508" t="s">
        <v>1890</v>
      </c>
      <c r="DC622" s="1508" t="s">
        <v>1890</v>
      </c>
      <c r="DD622" s="1508" t="s">
        <v>1890</v>
      </c>
      <c r="DE622" s="1508" t="s">
        <v>1890</v>
      </c>
      <c r="DF622" s="1508" t="s">
        <v>1890</v>
      </c>
      <c r="DG622" s="1508" t="s">
        <v>1890</v>
      </c>
      <c r="DH622" s="1508" t="s">
        <v>1890</v>
      </c>
      <c r="DI622" s="1508" t="s">
        <v>1890</v>
      </c>
      <c r="DJ622" s="1508" t="s">
        <v>1890</v>
      </c>
      <c r="DK622" s="1508" t="s">
        <v>1890</v>
      </c>
      <c r="DL622" s="1508" t="s">
        <v>1890</v>
      </c>
      <c r="DM622" s="1508" t="s">
        <v>1890</v>
      </c>
      <c r="DN622" s="1508" t="s">
        <v>1890</v>
      </c>
      <c r="DO622" s="1508" t="s">
        <v>1890</v>
      </c>
      <c r="DP622" s="1508" t="s">
        <v>1890</v>
      </c>
      <c r="DQ622" s="1508" t="s">
        <v>1890</v>
      </c>
      <c r="DR622" s="1508" t="s">
        <v>1890</v>
      </c>
      <c r="DS622" s="1508" t="s">
        <v>1890</v>
      </c>
      <c r="DT622" s="1233" t="s">
        <v>1890</v>
      </c>
      <c r="DU622" s="1233" t="s">
        <v>1890</v>
      </c>
      <c r="DV622" s="1233" t="s">
        <v>1890</v>
      </c>
      <c r="DW622" s="1233" t="s">
        <v>1890</v>
      </c>
      <c r="DX622" s="1233" t="s">
        <v>1890</v>
      </c>
      <c r="DY622" s="1233" t="s">
        <v>1890</v>
      </c>
      <c r="DZ622" s="1233" t="s">
        <v>1890</v>
      </c>
      <c r="EA622" s="1233" t="s">
        <v>1890</v>
      </c>
      <c r="EB622" s="1233" t="s">
        <v>1890</v>
      </c>
      <c r="EC622" s="1233" t="s">
        <v>1890</v>
      </c>
      <c r="ED622" s="1233" t="s">
        <v>1890</v>
      </c>
    </row>
    <row r="623" spans="2:134" x14ac:dyDescent="0.25">
      <c r="B623" s="1668"/>
      <c r="C623" s="1505" t="s">
        <v>2030</v>
      </c>
      <c r="D623" s="1439" t="s">
        <v>2029</v>
      </c>
      <c r="E623" s="1267" t="s">
        <v>814</v>
      </c>
      <c r="F623" s="1438" t="s">
        <v>1890</v>
      </c>
      <c r="G623" s="1438" t="s">
        <v>1890</v>
      </c>
      <c r="H623" s="1439" t="s">
        <v>84</v>
      </c>
      <c r="I623" s="1476" t="s">
        <v>1890</v>
      </c>
      <c r="J623" s="1477"/>
      <c r="K623" s="1477"/>
      <c r="L623" s="1477"/>
      <c r="M623" s="1477"/>
      <c r="N623" s="1509" t="s">
        <v>1890</v>
      </c>
      <c r="O623" s="1509">
        <v>0.96618357487922713</v>
      </c>
      <c r="P623" s="1509">
        <v>0.93351070036640305</v>
      </c>
      <c r="Q623" s="1509">
        <v>0.90194270566802237</v>
      </c>
      <c r="R623" s="1509">
        <v>0.87144222769857238</v>
      </c>
      <c r="S623" s="1509">
        <v>0.84197316685852408</v>
      </c>
      <c r="T623" s="1509">
        <v>0.81350064430775282</v>
      </c>
      <c r="U623" s="1509">
        <v>0.78599096068381924</v>
      </c>
      <c r="V623" s="1509">
        <v>0.75941155621625056</v>
      </c>
      <c r="W623" s="1509">
        <v>0.73373097218961414</v>
      </c>
      <c r="X623" s="1509">
        <v>0.70891881370977217</v>
      </c>
      <c r="Y623" s="1509">
        <v>0.68494571372924851</v>
      </c>
      <c r="Z623" s="1509">
        <v>0.66178329828912907</v>
      </c>
      <c r="AA623" s="1509">
        <v>0.63940415293635666</v>
      </c>
      <c r="AB623" s="1509">
        <v>0.61778179027667313</v>
      </c>
      <c r="AC623" s="1509">
        <v>0.59689061862480497</v>
      </c>
      <c r="AD623" s="1509">
        <v>0.57670591171478747</v>
      </c>
      <c r="AE623" s="1509">
        <v>0.55720377943457733</v>
      </c>
      <c r="AF623" s="1509">
        <v>0.53836113955031628</v>
      </c>
      <c r="AG623" s="1509">
        <v>0.520155690386779</v>
      </c>
      <c r="AH623" s="1509">
        <v>0.50256588443167061</v>
      </c>
      <c r="AI623" s="1509">
        <v>0.48557090283253201</v>
      </c>
      <c r="AJ623" s="1509">
        <v>0.46915063075606961</v>
      </c>
      <c r="AK623" s="1509">
        <v>0.45328563358074364</v>
      </c>
      <c r="AL623" s="1509">
        <v>0.43795713389443836</v>
      </c>
      <c r="AM623" s="1509">
        <v>0.42314698926998878</v>
      </c>
      <c r="AN623" s="1509">
        <v>0.40883767079225974</v>
      </c>
      <c r="AO623" s="1509">
        <v>0.39501224231136212</v>
      </c>
      <c r="AP623" s="1509">
        <v>0.38165434039745133</v>
      </c>
      <c r="AQ623" s="1509">
        <v>0.36874815497338298</v>
      </c>
      <c r="AR623" s="1509">
        <v>0.35627841060230242</v>
      </c>
      <c r="AS623" s="1509">
        <v>0.3459013695167984</v>
      </c>
      <c r="AT623" s="1509">
        <v>0.33582657234640623</v>
      </c>
      <c r="AU623" s="1509">
        <v>0.32604521587029728</v>
      </c>
      <c r="AV623" s="1509">
        <v>0.31654875327213333</v>
      </c>
      <c r="AW623" s="1509">
        <v>0.30732888667197411</v>
      </c>
      <c r="AX623" s="1509">
        <v>0.29837755987570302</v>
      </c>
      <c r="AY623" s="1509">
        <v>0.28968695133563405</v>
      </c>
      <c r="AZ623" s="1509">
        <v>0.28124946731614947</v>
      </c>
      <c r="BA623" s="1509">
        <v>0.27305773525839755</v>
      </c>
      <c r="BB623" s="1509">
        <v>0.26510459733825009</v>
      </c>
      <c r="BC623" s="1509">
        <v>0.25738310421189325</v>
      </c>
      <c r="BD623" s="1509">
        <v>0.24988650894358566</v>
      </c>
      <c r="BE623" s="1509">
        <v>0.24260826111027742</v>
      </c>
      <c r="BF623" s="1509">
        <v>0.23554200107793916</v>
      </c>
      <c r="BG623" s="1509">
        <v>0.22868155444460117</v>
      </c>
      <c r="BH623" s="1509">
        <v>0.22202092664524387</v>
      </c>
      <c r="BI623" s="1509">
        <v>0.215554297713829</v>
      </c>
      <c r="BJ623" s="1509">
        <v>0.20927601719789227</v>
      </c>
      <c r="BK623" s="1509">
        <v>0.20318059922125464</v>
      </c>
      <c r="BL623" s="1509">
        <v>0.19726271769053846</v>
      </c>
      <c r="BM623" s="1509">
        <v>0.19151720164129948</v>
      </c>
      <c r="BN623" s="1509">
        <v>0.18593903071970824</v>
      </c>
      <c r="BO623" s="1509">
        <v>0.18052333079583327</v>
      </c>
      <c r="BP623" s="1509">
        <v>0.17526536970469248</v>
      </c>
      <c r="BQ623" s="1509">
        <v>0.17016055311135189</v>
      </c>
      <c r="BR623" s="1509">
        <v>0.16520442049645817</v>
      </c>
      <c r="BS623" s="1509">
        <v>0.16039264125869726</v>
      </c>
      <c r="BT623" s="1509">
        <v>0.15572101093077401</v>
      </c>
      <c r="BU623" s="1509">
        <v>0.15118544750560586</v>
      </c>
      <c r="BV623" s="1509">
        <v>0.14678198786952024</v>
      </c>
      <c r="BW623" s="1509">
        <v>0.14250678433934003</v>
      </c>
      <c r="BX623" s="1509">
        <v>0.13835610130033013</v>
      </c>
      <c r="BY623" s="1509">
        <v>0.13432631194206807</v>
      </c>
      <c r="BZ623" s="1509">
        <v>0.13041389508938647</v>
      </c>
      <c r="CA623" s="1509">
        <v>0.12661543212561796</v>
      </c>
      <c r="CB623" s="1509">
        <v>0.12292760400545433</v>
      </c>
      <c r="CC623" s="1509">
        <v>0.11934718835481004</v>
      </c>
      <c r="CD623" s="1509">
        <v>0.11587105665515537</v>
      </c>
      <c r="CE623" s="1509">
        <v>0.11249617150985959</v>
      </c>
      <c r="CF623" s="1509">
        <v>0.10921958399015494</v>
      </c>
      <c r="CG623" s="1509">
        <v>0.10603843105840287</v>
      </c>
      <c r="CH623" s="1509">
        <v>0.10294993306641054</v>
      </c>
      <c r="CI623" s="1509">
        <v>9.9951391326612168E-2</v>
      </c>
      <c r="CJ623" s="1509">
        <v>9.7040185753992411E-2</v>
      </c>
      <c r="CK623" s="1509">
        <v>9.4213772576691654E-2</v>
      </c>
      <c r="CL623" s="1509">
        <v>9.1915875684577236E-2</v>
      </c>
      <c r="CM623" s="1509">
        <v>8.9674025058124135E-2</v>
      </c>
      <c r="CN623" s="1509">
        <v>8.7486853715243049E-2</v>
      </c>
      <c r="CO623" s="1509">
        <v>8.5353028014871282E-2</v>
      </c>
      <c r="CP623" s="1510">
        <v>8.3271246843776875E-2</v>
      </c>
      <c r="CQ623" s="1508" t="s">
        <v>1890</v>
      </c>
      <c r="CR623" s="1508" t="s">
        <v>1890</v>
      </c>
      <c r="CS623" s="1508" t="s">
        <v>1890</v>
      </c>
      <c r="CT623" s="1508" t="s">
        <v>1890</v>
      </c>
      <c r="CU623" s="1508" t="s">
        <v>1890</v>
      </c>
      <c r="CV623" s="1508" t="s">
        <v>1890</v>
      </c>
      <c r="CW623" s="1508" t="s">
        <v>1890</v>
      </c>
      <c r="CX623" s="1508" t="s">
        <v>1890</v>
      </c>
      <c r="CY623" s="1508" t="s">
        <v>1890</v>
      </c>
      <c r="CZ623" s="1508" t="s">
        <v>1890</v>
      </c>
      <c r="DA623" s="1508" t="s">
        <v>1890</v>
      </c>
      <c r="DB623" s="1508" t="s">
        <v>1890</v>
      </c>
      <c r="DC623" s="1508" t="s">
        <v>1890</v>
      </c>
      <c r="DD623" s="1508" t="s">
        <v>1890</v>
      </c>
      <c r="DE623" s="1508" t="s">
        <v>1890</v>
      </c>
      <c r="DF623" s="1508" t="s">
        <v>1890</v>
      </c>
      <c r="DG623" s="1508" t="s">
        <v>1890</v>
      </c>
      <c r="DH623" s="1508" t="s">
        <v>1890</v>
      </c>
      <c r="DI623" s="1508" t="s">
        <v>1890</v>
      </c>
      <c r="DJ623" s="1508" t="s">
        <v>1890</v>
      </c>
      <c r="DK623" s="1508" t="s">
        <v>1890</v>
      </c>
      <c r="DL623" s="1508" t="s">
        <v>1890</v>
      </c>
      <c r="DM623" s="1508" t="s">
        <v>1890</v>
      </c>
      <c r="DN623" s="1508" t="s">
        <v>1890</v>
      </c>
      <c r="DO623" s="1508" t="s">
        <v>1890</v>
      </c>
      <c r="DP623" s="1508" t="s">
        <v>1890</v>
      </c>
      <c r="DQ623" s="1508" t="s">
        <v>1890</v>
      </c>
      <c r="DR623" s="1508" t="s">
        <v>1890</v>
      </c>
      <c r="DS623" s="1508" t="s">
        <v>1890</v>
      </c>
      <c r="DT623" s="1233" t="s">
        <v>1890</v>
      </c>
      <c r="DU623" s="1233" t="s">
        <v>1890</v>
      </c>
      <c r="DV623" s="1233" t="s">
        <v>1890</v>
      </c>
      <c r="DW623" s="1233" t="s">
        <v>1890</v>
      </c>
      <c r="DX623" s="1233" t="s">
        <v>1890</v>
      </c>
      <c r="DY623" s="1233" t="s">
        <v>1890</v>
      </c>
      <c r="DZ623" s="1233" t="s">
        <v>1890</v>
      </c>
      <c r="EA623" s="1233" t="s">
        <v>1890</v>
      </c>
      <c r="EB623" s="1233" t="s">
        <v>1890</v>
      </c>
      <c r="EC623" s="1233" t="s">
        <v>1890</v>
      </c>
      <c r="ED623" s="1233" t="s">
        <v>1890</v>
      </c>
    </row>
    <row r="624" spans="2:134" x14ac:dyDescent="0.25">
      <c r="B624" s="1668"/>
      <c r="C624" s="1505" t="s">
        <v>2030</v>
      </c>
      <c r="D624" s="1439" t="s">
        <v>2029</v>
      </c>
      <c r="E624" s="1267" t="s">
        <v>815</v>
      </c>
      <c r="F624" s="1438" t="s">
        <v>816</v>
      </c>
      <c r="G624" s="1438" t="s">
        <v>1890</v>
      </c>
      <c r="H624" s="1439" t="s">
        <v>817</v>
      </c>
      <c r="I624" s="1476" t="s">
        <v>1890</v>
      </c>
      <c r="J624" s="1477"/>
      <c r="K624" s="1477"/>
      <c r="L624" s="1477"/>
      <c r="M624" s="1477"/>
      <c r="N624" s="1509" t="s">
        <v>1890</v>
      </c>
      <c r="O624" s="1509" t="s">
        <v>1890</v>
      </c>
      <c r="P624" s="1509" t="s">
        <v>1890</v>
      </c>
      <c r="Q624" s="1509" t="s">
        <v>1890</v>
      </c>
      <c r="R624" s="1509" t="s">
        <v>1890</v>
      </c>
      <c r="S624" s="1509" t="s">
        <v>1890</v>
      </c>
      <c r="T624" s="1509" t="s">
        <v>1890</v>
      </c>
      <c r="U624" s="1509" t="s">
        <v>1890</v>
      </c>
      <c r="V624" s="1509" t="s">
        <v>1890</v>
      </c>
      <c r="W624" s="1509" t="s">
        <v>1890</v>
      </c>
      <c r="X624" s="1509" t="s">
        <v>1890</v>
      </c>
      <c r="Y624" s="1509" t="s">
        <v>1890</v>
      </c>
      <c r="Z624" s="1509" t="s">
        <v>1890</v>
      </c>
      <c r="AA624" s="1509" t="s">
        <v>1890</v>
      </c>
      <c r="AB624" s="1509" t="s">
        <v>1890</v>
      </c>
      <c r="AC624" s="1509" t="s">
        <v>1890</v>
      </c>
      <c r="AD624" s="1509" t="s">
        <v>1890</v>
      </c>
      <c r="AE624" s="1509" t="s">
        <v>1890</v>
      </c>
      <c r="AF624" s="1509" t="s">
        <v>1890</v>
      </c>
      <c r="AG624" s="1509" t="s">
        <v>1890</v>
      </c>
      <c r="AH624" s="1509" t="s">
        <v>1890</v>
      </c>
      <c r="AI624" s="1509" t="s">
        <v>1890</v>
      </c>
      <c r="AJ624" s="1509" t="s">
        <v>1890</v>
      </c>
      <c r="AK624" s="1509" t="s">
        <v>1890</v>
      </c>
      <c r="AL624" s="1509" t="s">
        <v>1890</v>
      </c>
      <c r="AM624" s="1509" t="s">
        <v>1890</v>
      </c>
      <c r="AN624" s="1509" t="s">
        <v>1890</v>
      </c>
      <c r="AO624" s="1509" t="s">
        <v>1890</v>
      </c>
      <c r="AP624" s="1509" t="s">
        <v>1890</v>
      </c>
      <c r="AQ624" s="1509" t="s">
        <v>1890</v>
      </c>
      <c r="AR624" s="1509" t="s">
        <v>1890</v>
      </c>
      <c r="AS624" s="1509" t="s">
        <v>1890</v>
      </c>
      <c r="AT624" s="1509" t="s">
        <v>1890</v>
      </c>
      <c r="AU624" s="1509" t="s">
        <v>1890</v>
      </c>
      <c r="AV624" s="1509" t="s">
        <v>1890</v>
      </c>
      <c r="AW624" s="1509" t="s">
        <v>1890</v>
      </c>
      <c r="AX624" s="1509" t="s">
        <v>1890</v>
      </c>
      <c r="AY624" s="1509" t="s">
        <v>1890</v>
      </c>
      <c r="AZ624" s="1509" t="s">
        <v>1890</v>
      </c>
      <c r="BA624" s="1509" t="s">
        <v>1890</v>
      </c>
      <c r="BB624" s="1509" t="s">
        <v>1890</v>
      </c>
      <c r="BC624" s="1509" t="s">
        <v>1890</v>
      </c>
      <c r="BD624" s="1509" t="s">
        <v>1890</v>
      </c>
      <c r="BE624" s="1509" t="s">
        <v>1890</v>
      </c>
      <c r="BF624" s="1509" t="s">
        <v>1890</v>
      </c>
      <c r="BG624" s="1509" t="s">
        <v>1890</v>
      </c>
      <c r="BH624" s="1509" t="s">
        <v>1890</v>
      </c>
      <c r="BI624" s="1509" t="s">
        <v>1890</v>
      </c>
      <c r="BJ624" s="1509" t="s">
        <v>1890</v>
      </c>
      <c r="BK624" s="1509" t="s">
        <v>1890</v>
      </c>
      <c r="BL624" s="1509" t="s">
        <v>1890</v>
      </c>
      <c r="BM624" s="1509" t="s">
        <v>1890</v>
      </c>
      <c r="BN624" s="1509" t="s">
        <v>1890</v>
      </c>
      <c r="BO624" s="1509" t="s">
        <v>1890</v>
      </c>
      <c r="BP624" s="1509" t="s">
        <v>1890</v>
      </c>
      <c r="BQ624" s="1509" t="s">
        <v>1890</v>
      </c>
      <c r="BR624" s="1509" t="s">
        <v>1890</v>
      </c>
      <c r="BS624" s="1509" t="s">
        <v>1890</v>
      </c>
      <c r="BT624" s="1509" t="s">
        <v>1890</v>
      </c>
      <c r="BU624" s="1509" t="s">
        <v>1890</v>
      </c>
      <c r="BV624" s="1509" t="s">
        <v>1890</v>
      </c>
      <c r="BW624" s="1509" t="s">
        <v>1890</v>
      </c>
      <c r="BX624" s="1509" t="s">
        <v>1890</v>
      </c>
      <c r="BY624" s="1509" t="s">
        <v>1890</v>
      </c>
      <c r="BZ624" s="1509" t="s">
        <v>1890</v>
      </c>
      <c r="CA624" s="1509" t="s">
        <v>1890</v>
      </c>
      <c r="CB624" s="1509" t="s">
        <v>1890</v>
      </c>
      <c r="CC624" s="1509" t="s">
        <v>1890</v>
      </c>
      <c r="CD624" s="1509" t="s">
        <v>1890</v>
      </c>
      <c r="CE624" s="1509" t="s">
        <v>1890</v>
      </c>
      <c r="CF624" s="1509" t="s">
        <v>1890</v>
      </c>
      <c r="CG624" s="1509" t="s">
        <v>1890</v>
      </c>
      <c r="CH624" s="1509" t="s">
        <v>1890</v>
      </c>
      <c r="CI624" s="1509" t="s">
        <v>1890</v>
      </c>
      <c r="CJ624" s="1509" t="s">
        <v>1890</v>
      </c>
      <c r="CK624" s="1509" t="s">
        <v>1890</v>
      </c>
      <c r="CL624" s="1509" t="s">
        <v>1890</v>
      </c>
      <c r="CM624" s="1509" t="s">
        <v>1890</v>
      </c>
      <c r="CN624" s="1509" t="s">
        <v>1890</v>
      </c>
      <c r="CO624" s="1509" t="s">
        <v>1890</v>
      </c>
      <c r="CP624" s="1510" t="s">
        <v>1890</v>
      </c>
      <c r="CQ624" s="1508" t="s">
        <v>1890</v>
      </c>
      <c r="CR624" s="1508" t="s">
        <v>1890</v>
      </c>
      <c r="CS624" s="1508" t="s">
        <v>1890</v>
      </c>
      <c r="CT624" s="1508" t="s">
        <v>1890</v>
      </c>
      <c r="CU624" s="1508" t="s">
        <v>1890</v>
      </c>
      <c r="CV624" s="1508" t="s">
        <v>1890</v>
      </c>
      <c r="CW624" s="1508" t="s">
        <v>1890</v>
      </c>
      <c r="CX624" s="1508" t="s">
        <v>1890</v>
      </c>
      <c r="CY624" s="1508" t="s">
        <v>1890</v>
      </c>
      <c r="CZ624" s="1508" t="s">
        <v>1890</v>
      </c>
      <c r="DA624" s="1508" t="s">
        <v>1890</v>
      </c>
      <c r="DB624" s="1508" t="s">
        <v>1890</v>
      </c>
      <c r="DC624" s="1508" t="s">
        <v>1890</v>
      </c>
      <c r="DD624" s="1508" t="s">
        <v>1890</v>
      </c>
      <c r="DE624" s="1508" t="s">
        <v>1890</v>
      </c>
      <c r="DF624" s="1508" t="s">
        <v>1890</v>
      </c>
      <c r="DG624" s="1508" t="s">
        <v>1890</v>
      </c>
      <c r="DH624" s="1508" t="s">
        <v>1890</v>
      </c>
      <c r="DI624" s="1508" t="s">
        <v>1890</v>
      </c>
      <c r="DJ624" s="1508" t="s">
        <v>1890</v>
      </c>
      <c r="DK624" s="1508" t="s">
        <v>1890</v>
      </c>
      <c r="DL624" s="1508" t="s">
        <v>1890</v>
      </c>
      <c r="DM624" s="1508" t="s">
        <v>1890</v>
      </c>
      <c r="DN624" s="1508" t="s">
        <v>1890</v>
      </c>
      <c r="DO624" s="1508" t="s">
        <v>1890</v>
      </c>
      <c r="DP624" s="1508" t="s">
        <v>1890</v>
      </c>
      <c r="DQ624" s="1508" t="s">
        <v>1890</v>
      </c>
      <c r="DR624" s="1508" t="s">
        <v>1890</v>
      </c>
      <c r="DS624" s="1508" t="s">
        <v>1890</v>
      </c>
      <c r="DT624" s="1233" t="s">
        <v>1890</v>
      </c>
      <c r="DU624" s="1233" t="s">
        <v>1890</v>
      </c>
      <c r="DV624" s="1233" t="s">
        <v>1890</v>
      </c>
      <c r="DW624" s="1233" t="s">
        <v>1890</v>
      </c>
      <c r="DX624" s="1233" t="s">
        <v>1890</v>
      </c>
      <c r="DY624" s="1233" t="s">
        <v>1890</v>
      </c>
      <c r="DZ624" s="1233" t="s">
        <v>1890</v>
      </c>
      <c r="EA624" s="1233" t="s">
        <v>1890</v>
      </c>
      <c r="EB624" s="1233" t="s">
        <v>1890</v>
      </c>
      <c r="EC624" s="1233" t="s">
        <v>1890</v>
      </c>
      <c r="ED624" s="1233" t="s">
        <v>1890</v>
      </c>
    </row>
    <row r="625" spans="2:134" x14ac:dyDescent="0.25">
      <c r="B625" s="1668"/>
      <c r="C625" s="1505" t="s">
        <v>2030</v>
      </c>
      <c r="D625" s="1439" t="s">
        <v>2029</v>
      </c>
      <c r="E625" s="1267" t="s">
        <v>815</v>
      </c>
      <c r="F625" s="1438" t="s">
        <v>818</v>
      </c>
      <c r="G625" s="1438" t="s">
        <v>1890</v>
      </c>
      <c r="H625" s="1439" t="s">
        <v>817</v>
      </c>
      <c r="I625" s="1476" t="s">
        <v>1890</v>
      </c>
      <c r="J625" s="1477"/>
      <c r="K625" s="1477"/>
      <c r="L625" s="1477"/>
      <c r="M625" s="1477"/>
      <c r="N625" s="1509" t="s">
        <v>1890</v>
      </c>
      <c r="O625" s="1509">
        <v>0</v>
      </c>
      <c r="P625" s="1509">
        <v>0</v>
      </c>
      <c r="Q625" s="1509">
        <v>0</v>
      </c>
      <c r="R625" s="1509">
        <v>0</v>
      </c>
      <c r="S625" s="1509">
        <v>0</v>
      </c>
      <c r="T625" s="1509" t="s">
        <v>1890</v>
      </c>
      <c r="U625" s="1509" t="s">
        <v>1890</v>
      </c>
      <c r="V625" s="1509" t="s">
        <v>1890</v>
      </c>
      <c r="W625" s="1509" t="s">
        <v>1890</v>
      </c>
      <c r="X625" s="1509" t="s">
        <v>1890</v>
      </c>
      <c r="Y625" s="1509" t="s">
        <v>1890</v>
      </c>
      <c r="Z625" s="1509" t="s">
        <v>1890</v>
      </c>
      <c r="AA625" s="1509" t="s">
        <v>1890</v>
      </c>
      <c r="AB625" s="1509" t="s">
        <v>1890</v>
      </c>
      <c r="AC625" s="1509" t="s">
        <v>1890</v>
      </c>
      <c r="AD625" s="1509" t="s">
        <v>1890</v>
      </c>
      <c r="AE625" s="1509" t="s">
        <v>1890</v>
      </c>
      <c r="AF625" s="1509" t="s">
        <v>1890</v>
      </c>
      <c r="AG625" s="1509" t="s">
        <v>1890</v>
      </c>
      <c r="AH625" s="1509" t="s">
        <v>1890</v>
      </c>
      <c r="AI625" s="1509" t="s">
        <v>1890</v>
      </c>
      <c r="AJ625" s="1509" t="s">
        <v>1890</v>
      </c>
      <c r="AK625" s="1509" t="s">
        <v>1890</v>
      </c>
      <c r="AL625" s="1509" t="s">
        <v>1890</v>
      </c>
      <c r="AM625" s="1509">
        <v>0</v>
      </c>
      <c r="AN625" s="1509" t="s">
        <v>1890</v>
      </c>
      <c r="AO625" s="1509" t="s">
        <v>1890</v>
      </c>
      <c r="AP625" s="1509" t="s">
        <v>1890</v>
      </c>
      <c r="AQ625" s="1509" t="s">
        <v>1890</v>
      </c>
      <c r="AR625" s="1509" t="s">
        <v>1890</v>
      </c>
      <c r="AS625" s="1509" t="s">
        <v>1890</v>
      </c>
      <c r="AT625" s="1509" t="s">
        <v>1890</v>
      </c>
      <c r="AU625" s="1509" t="s">
        <v>1890</v>
      </c>
      <c r="AV625" s="1509" t="s">
        <v>1890</v>
      </c>
      <c r="AW625" s="1509" t="s">
        <v>1890</v>
      </c>
      <c r="AX625" s="1509" t="s">
        <v>1890</v>
      </c>
      <c r="AY625" s="1509" t="s">
        <v>1890</v>
      </c>
      <c r="AZ625" s="1509" t="s">
        <v>1890</v>
      </c>
      <c r="BA625" s="1509" t="s">
        <v>1890</v>
      </c>
      <c r="BB625" s="1509" t="s">
        <v>1890</v>
      </c>
      <c r="BC625" s="1509" t="s">
        <v>1890</v>
      </c>
      <c r="BD625" s="1509" t="s">
        <v>1890</v>
      </c>
      <c r="BE625" s="1509" t="s">
        <v>1890</v>
      </c>
      <c r="BF625" s="1509" t="s">
        <v>1890</v>
      </c>
      <c r="BG625" s="1509">
        <v>0</v>
      </c>
      <c r="BH625" s="1509" t="s">
        <v>1890</v>
      </c>
      <c r="BI625" s="1509" t="s">
        <v>1890</v>
      </c>
      <c r="BJ625" s="1509" t="s">
        <v>1890</v>
      </c>
      <c r="BK625" s="1509" t="s">
        <v>1890</v>
      </c>
      <c r="BL625" s="1509" t="s">
        <v>1890</v>
      </c>
      <c r="BM625" s="1509" t="s">
        <v>1890</v>
      </c>
      <c r="BN625" s="1509" t="s">
        <v>1890</v>
      </c>
      <c r="BO625" s="1509" t="s">
        <v>1890</v>
      </c>
      <c r="BP625" s="1509" t="s">
        <v>1890</v>
      </c>
      <c r="BQ625" s="1509" t="s">
        <v>1890</v>
      </c>
      <c r="BR625" s="1509" t="s">
        <v>1890</v>
      </c>
      <c r="BS625" s="1509" t="s">
        <v>1890</v>
      </c>
      <c r="BT625" s="1509" t="s">
        <v>1890</v>
      </c>
      <c r="BU625" s="1509" t="s">
        <v>1890</v>
      </c>
      <c r="BV625" s="1509" t="s">
        <v>1890</v>
      </c>
      <c r="BW625" s="1509" t="s">
        <v>1890</v>
      </c>
      <c r="BX625" s="1509" t="s">
        <v>1890</v>
      </c>
      <c r="BY625" s="1509" t="s">
        <v>1890</v>
      </c>
      <c r="BZ625" s="1509" t="s">
        <v>1890</v>
      </c>
      <c r="CA625" s="1509">
        <v>0</v>
      </c>
      <c r="CB625" s="1509" t="s">
        <v>1890</v>
      </c>
      <c r="CC625" s="1509" t="s">
        <v>1890</v>
      </c>
      <c r="CD625" s="1509" t="s">
        <v>1890</v>
      </c>
      <c r="CE625" s="1509" t="s">
        <v>1890</v>
      </c>
      <c r="CF625" s="1509" t="s">
        <v>1890</v>
      </c>
      <c r="CG625" s="1509" t="s">
        <v>1890</v>
      </c>
      <c r="CH625" s="1509" t="s">
        <v>1890</v>
      </c>
      <c r="CI625" s="1509" t="s">
        <v>1890</v>
      </c>
      <c r="CJ625" s="1509" t="s">
        <v>1890</v>
      </c>
      <c r="CK625" s="1509" t="s">
        <v>1890</v>
      </c>
      <c r="CL625" s="1509" t="s">
        <v>1890</v>
      </c>
      <c r="CM625" s="1509" t="s">
        <v>1890</v>
      </c>
      <c r="CN625" s="1509" t="s">
        <v>1890</v>
      </c>
      <c r="CO625" s="1509" t="s">
        <v>1890</v>
      </c>
      <c r="CP625" s="1510" t="s">
        <v>1890</v>
      </c>
      <c r="CQ625" s="1508" t="s">
        <v>1890</v>
      </c>
      <c r="CR625" s="1508" t="s">
        <v>1890</v>
      </c>
      <c r="CS625" s="1508" t="s">
        <v>1890</v>
      </c>
      <c r="CT625" s="1508" t="s">
        <v>1890</v>
      </c>
      <c r="CU625" s="1508" t="s">
        <v>1890</v>
      </c>
      <c r="CV625" s="1508" t="s">
        <v>1890</v>
      </c>
      <c r="CW625" s="1508" t="s">
        <v>1890</v>
      </c>
      <c r="CX625" s="1508" t="s">
        <v>1890</v>
      </c>
      <c r="CY625" s="1508" t="s">
        <v>1890</v>
      </c>
      <c r="CZ625" s="1508" t="s">
        <v>1890</v>
      </c>
      <c r="DA625" s="1508" t="s">
        <v>1890</v>
      </c>
      <c r="DB625" s="1508" t="s">
        <v>1890</v>
      </c>
      <c r="DC625" s="1508" t="s">
        <v>1890</v>
      </c>
      <c r="DD625" s="1508" t="s">
        <v>1890</v>
      </c>
      <c r="DE625" s="1508" t="s">
        <v>1890</v>
      </c>
      <c r="DF625" s="1508" t="s">
        <v>1890</v>
      </c>
      <c r="DG625" s="1508" t="s">
        <v>1890</v>
      </c>
      <c r="DH625" s="1508" t="s">
        <v>1890</v>
      </c>
      <c r="DI625" s="1508" t="s">
        <v>1890</v>
      </c>
      <c r="DJ625" s="1508" t="s">
        <v>1890</v>
      </c>
      <c r="DK625" s="1508" t="s">
        <v>1890</v>
      </c>
      <c r="DL625" s="1508" t="s">
        <v>1890</v>
      </c>
      <c r="DM625" s="1508" t="s">
        <v>1890</v>
      </c>
      <c r="DN625" s="1508" t="s">
        <v>1890</v>
      </c>
      <c r="DO625" s="1508" t="s">
        <v>1890</v>
      </c>
      <c r="DP625" s="1508" t="s">
        <v>1890</v>
      </c>
      <c r="DQ625" s="1508" t="s">
        <v>1890</v>
      </c>
      <c r="DR625" s="1508" t="s">
        <v>1890</v>
      </c>
      <c r="DS625" s="1508" t="s">
        <v>1890</v>
      </c>
      <c r="DT625" s="1233" t="s">
        <v>1890</v>
      </c>
      <c r="DU625" s="1233" t="s">
        <v>1890</v>
      </c>
      <c r="DV625" s="1233" t="s">
        <v>1890</v>
      </c>
      <c r="DW625" s="1233" t="s">
        <v>1890</v>
      </c>
      <c r="DX625" s="1233" t="s">
        <v>1890</v>
      </c>
      <c r="DY625" s="1233" t="s">
        <v>1890</v>
      </c>
      <c r="DZ625" s="1233" t="s">
        <v>1890</v>
      </c>
      <c r="EA625" s="1233" t="s">
        <v>1890</v>
      </c>
      <c r="EB625" s="1233" t="s">
        <v>1890</v>
      </c>
      <c r="EC625" s="1233" t="s">
        <v>1890</v>
      </c>
      <c r="ED625" s="1233" t="s">
        <v>1890</v>
      </c>
    </row>
    <row r="626" spans="2:134" ht="14.4" thickBot="1" x14ac:dyDescent="0.3">
      <c r="B626" s="1668"/>
      <c r="C626" s="1505" t="s">
        <v>2030</v>
      </c>
      <c r="D626" s="1439" t="s">
        <v>2029</v>
      </c>
      <c r="E626" s="1267" t="s">
        <v>819</v>
      </c>
      <c r="F626" s="1438" t="s">
        <v>1890</v>
      </c>
      <c r="G626" s="1438" t="s">
        <v>1890</v>
      </c>
      <c r="H626" s="1439" t="s">
        <v>84</v>
      </c>
      <c r="I626" s="1476" t="s">
        <v>1890</v>
      </c>
      <c r="J626" s="1477"/>
      <c r="K626" s="1477"/>
      <c r="L626" s="1477"/>
      <c r="M626" s="1477"/>
      <c r="N626" s="1509" t="s">
        <v>1890</v>
      </c>
      <c r="O626" s="1509">
        <v>0</v>
      </c>
      <c r="P626" s="1509">
        <v>0</v>
      </c>
      <c r="Q626" s="1509">
        <v>0</v>
      </c>
      <c r="R626" s="1509">
        <v>0</v>
      </c>
      <c r="S626" s="1509">
        <v>0</v>
      </c>
      <c r="T626" s="1509">
        <v>2.6167009050636483</v>
      </c>
      <c r="U626" s="1509">
        <v>2.5282134348441048</v>
      </c>
      <c r="V626" s="1509">
        <v>2.4427182945353674</v>
      </c>
      <c r="W626" s="1509">
        <v>2.3601142942370701</v>
      </c>
      <c r="X626" s="1509">
        <v>2.2803036659295364</v>
      </c>
      <c r="Y626" s="1509">
        <v>2.2031919477580066</v>
      </c>
      <c r="Z626" s="1509">
        <v>2.1286878722299583</v>
      </c>
      <c r="AA626" s="1509">
        <v>2.0567032581931963</v>
      </c>
      <c r="AB626" s="1509">
        <v>1.9871529064668567</v>
      </c>
      <c r="AC626" s="1509">
        <v>1.9199544990017938</v>
      </c>
      <c r="AD626" s="1509">
        <v>1.8550285014510088</v>
      </c>
      <c r="AE626" s="1509">
        <v>1.7922980690347914</v>
      </c>
      <c r="AF626" s="1509">
        <v>1.7316889555891704</v>
      </c>
      <c r="AG626" s="1509">
        <v>1.6731294256900198</v>
      </c>
      <c r="AH626" s="1509">
        <v>1.6165501697488116</v>
      </c>
      <c r="AI626" s="1509">
        <v>1.5618842219795281</v>
      </c>
      <c r="AJ626" s="1509">
        <v>1.5090668811396408</v>
      </c>
      <c r="AK626" s="1509">
        <v>1.4580356339513441</v>
      </c>
      <c r="AL626" s="1509">
        <v>1.4087300811124097</v>
      </c>
      <c r="AM626" s="1509">
        <v>1.3610918658090916</v>
      </c>
      <c r="AN626" s="1509">
        <v>1.3150646046464656</v>
      </c>
      <c r="AO626" s="1509">
        <v>1.2705938209144596</v>
      </c>
      <c r="AP626" s="1509">
        <v>1.227626880110589</v>
      </c>
      <c r="AQ626" s="1509">
        <v>1.1861129276430813</v>
      </c>
      <c r="AR626" s="1509">
        <v>1.1460028286406585</v>
      </c>
      <c r="AS626" s="1509">
        <v>1.1126241054763673</v>
      </c>
      <c r="AT626" s="1509">
        <v>1.0802175781323953</v>
      </c>
      <c r="AU626" s="1509">
        <v>1.0487549302256265</v>
      </c>
      <c r="AV626" s="1509">
        <v>1.0182086701219677</v>
      </c>
      <c r="AW626" s="1509">
        <v>0.98855210691453166</v>
      </c>
      <c r="AX626" s="1509">
        <v>0.95975932710148704</v>
      </c>
      <c r="AY626" s="1509">
        <v>0.93180517194319146</v>
      </c>
      <c r="AZ626" s="1509">
        <v>0.90466521547882639</v>
      </c>
      <c r="BA626" s="1509">
        <v>0.87831574318332661</v>
      </c>
      <c r="BB626" s="1509">
        <v>0.85273373124594831</v>
      </c>
      <c r="BC626" s="1509">
        <v>0.82789682645237683</v>
      </c>
      <c r="BD626" s="1509">
        <v>0.80378332665279295</v>
      </c>
      <c r="BE626" s="1509">
        <v>0.7803721617988284</v>
      </c>
      <c r="BF626" s="1509">
        <v>0.75764287553284282</v>
      </c>
      <c r="BG626" s="1509">
        <v>0.73557560731343985</v>
      </c>
      <c r="BH626" s="1509">
        <v>0.71415107506159203</v>
      </c>
      <c r="BI626" s="1509">
        <v>0.69335055831222536</v>
      </c>
      <c r="BJ626" s="1509">
        <v>0.67315588185652953</v>
      </c>
      <c r="BK626" s="1509">
        <v>0.65354939986070837</v>
      </c>
      <c r="BL626" s="1509">
        <v>0.63451398044728957</v>
      </c>
      <c r="BM626" s="1509">
        <v>0.61603299072552387</v>
      </c>
      <c r="BN626" s="1509">
        <v>0.59809028225779015</v>
      </c>
      <c r="BO626" s="1509">
        <v>0.580670176949311</v>
      </c>
      <c r="BP626" s="1509">
        <v>0.56375745334884553</v>
      </c>
      <c r="BQ626" s="1509">
        <v>0.54733733334839363</v>
      </c>
      <c r="BR626" s="1509">
        <v>0.53139546927028514</v>
      </c>
      <c r="BS626" s="1509">
        <v>0.515917931330374</v>
      </c>
      <c r="BT626" s="1509">
        <v>0.50089119546638239</v>
      </c>
      <c r="BU626" s="1509">
        <v>0.48630213152075968</v>
      </c>
      <c r="BV626" s="1509">
        <v>0.4721379917677278</v>
      </c>
      <c r="BW626" s="1509">
        <v>0.45838639977449297</v>
      </c>
      <c r="BX626" s="1509">
        <v>0.4450353395868864</v>
      </c>
      <c r="BY626" s="1509">
        <v>0.43207314522998674</v>
      </c>
      <c r="BZ626" s="1509">
        <v>0.41948849051455023</v>
      </c>
      <c r="CA626" s="1509">
        <v>0.40727037914034009</v>
      </c>
      <c r="CB626" s="1509">
        <v>0.39540813508770883</v>
      </c>
      <c r="CC626" s="1509">
        <v>0.38389139328903771</v>
      </c>
      <c r="CD626" s="1509">
        <v>0.37271009057188131</v>
      </c>
      <c r="CE626" s="1509">
        <v>0.36185445686590417</v>
      </c>
      <c r="CF626" s="1509">
        <v>0.35131500666592635</v>
      </c>
      <c r="CG626" s="1509">
        <v>0.34108253074361788</v>
      </c>
      <c r="CH626" s="1509">
        <v>0.33114808810059987</v>
      </c>
      <c r="CI626" s="1509">
        <v>0.32150299815592215</v>
      </c>
      <c r="CJ626" s="1509">
        <v>0.31213883316108954</v>
      </c>
      <c r="CK626" s="1509">
        <v>0.30304741083600922</v>
      </c>
      <c r="CL626" s="1509">
        <v>0.29565601057171637</v>
      </c>
      <c r="CM626" s="1509">
        <v>0.28844488836265014</v>
      </c>
      <c r="CN626" s="1509">
        <v>0.28140964718307326</v>
      </c>
      <c r="CO626" s="1509">
        <v>0.27454599725177881</v>
      </c>
      <c r="CP626" s="1510">
        <v>0.26784975341636963</v>
      </c>
      <c r="CQ626" s="1508" t="s">
        <v>1890</v>
      </c>
      <c r="CR626" s="1508" t="s">
        <v>1890</v>
      </c>
      <c r="CS626" s="1508" t="s">
        <v>1890</v>
      </c>
      <c r="CT626" s="1508" t="s">
        <v>1890</v>
      </c>
      <c r="CU626" s="1508" t="s">
        <v>1890</v>
      </c>
      <c r="CV626" s="1508" t="s">
        <v>1890</v>
      </c>
      <c r="CW626" s="1508" t="s">
        <v>1890</v>
      </c>
      <c r="CX626" s="1508" t="s">
        <v>1890</v>
      </c>
      <c r="CY626" s="1508" t="s">
        <v>1890</v>
      </c>
      <c r="CZ626" s="1508" t="s">
        <v>1890</v>
      </c>
      <c r="DA626" s="1508" t="s">
        <v>1890</v>
      </c>
      <c r="DB626" s="1508" t="s">
        <v>1890</v>
      </c>
      <c r="DC626" s="1508" t="s">
        <v>1890</v>
      </c>
      <c r="DD626" s="1508" t="s">
        <v>1890</v>
      </c>
      <c r="DE626" s="1508" t="s">
        <v>1890</v>
      </c>
      <c r="DF626" s="1508" t="s">
        <v>1890</v>
      </c>
      <c r="DG626" s="1508" t="s">
        <v>1890</v>
      </c>
      <c r="DH626" s="1508" t="s">
        <v>1890</v>
      </c>
      <c r="DI626" s="1508" t="s">
        <v>1890</v>
      </c>
      <c r="DJ626" s="1508" t="s">
        <v>1890</v>
      </c>
      <c r="DK626" s="1508" t="s">
        <v>1890</v>
      </c>
      <c r="DL626" s="1508" t="s">
        <v>1890</v>
      </c>
      <c r="DM626" s="1508" t="s">
        <v>1890</v>
      </c>
      <c r="DN626" s="1508" t="s">
        <v>1890</v>
      </c>
      <c r="DO626" s="1508" t="s">
        <v>1890</v>
      </c>
      <c r="DP626" s="1508" t="s">
        <v>1890</v>
      </c>
      <c r="DQ626" s="1508" t="s">
        <v>1890</v>
      </c>
      <c r="DR626" s="1508" t="s">
        <v>1890</v>
      </c>
      <c r="DS626" s="1508" t="s">
        <v>1890</v>
      </c>
      <c r="DT626" s="1233" t="s">
        <v>1890</v>
      </c>
      <c r="DU626" s="1233" t="s">
        <v>1890</v>
      </c>
      <c r="DV626" s="1233" t="s">
        <v>1890</v>
      </c>
      <c r="DW626" s="1233" t="s">
        <v>1890</v>
      </c>
      <c r="DX626" s="1233" t="s">
        <v>1890</v>
      </c>
      <c r="DY626" s="1233" t="s">
        <v>1890</v>
      </c>
      <c r="DZ626" s="1233" t="s">
        <v>1890</v>
      </c>
      <c r="EA626" s="1233" t="s">
        <v>1890</v>
      </c>
      <c r="EB626" s="1233" t="s">
        <v>1890</v>
      </c>
      <c r="EC626" s="1233" t="s">
        <v>1890</v>
      </c>
      <c r="ED626" s="1233" t="s">
        <v>1890</v>
      </c>
    </row>
    <row r="627" spans="2:134" ht="14.4" thickBot="1" x14ac:dyDescent="0.3">
      <c r="B627" s="1668"/>
      <c r="C627" s="1505" t="s">
        <v>2030</v>
      </c>
      <c r="D627" s="1439" t="s">
        <v>2029</v>
      </c>
      <c r="E627" s="1267" t="s">
        <v>820</v>
      </c>
      <c r="F627" s="1438" t="s">
        <v>1890</v>
      </c>
      <c r="G627" s="1438" t="s">
        <v>1890</v>
      </c>
      <c r="H627" s="1439" t="s">
        <v>84</v>
      </c>
      <c r="I627" s="1655">
        <f>IF(SUM(N626:CP626)&lt;&gt;0,SUM(N626:CP626),"")</f>
        <v>74.143066169327852</v>
      </c>
      <c r="J627" s="1656"/>
      <c r="K627" s="1656"/>
      <c r="L627" s="1656"/>
      <c r="M627" s="1657"/>
      <c r="N627" s="1509" t="s">
        <v>1890</v>
      </c>
      <c r="O627" s="1509" t="s">
        <v>1890</v>
      </c>
      <c r="P627" s="1509" t="s">
        <v>1890</v>
      </c>
      <c r="Q627" s="1509" t="s">
        <v>1890</v>
      </c>
      <c r="R627" s="1509" t="s">
        <v>1890</v>
      </c>
      <c r="S627" s="1509" t="s">
        <v>1890</v>
      </c>
      <c r="T627" s="1509" t="s">
        <v>1890</v>
      </c>
      <c r="U627" s="1509" t="s">
        <v>1890</v>
      </c>
      <c r="V627" s="1509" t="s">
        <v>1890</v>
      </c>
      <c r="W627" s="1509" t="s">
        <v>1890</v>
      </c>
      <c r="X627" s="1509" t="s">
        <v>1890</v>
      </c>
      <c r="Y627" s="1509" t="s">
        <v>1890</v>
      </c>
      <c r="Z627" s="1509" t="s">
        <v>1890</v>
      </c>
      <c r="AA627" s="1509" t="s">
        <v>1890</v>
      </c>
      <c r="AB627" s="1509" t="s">
        <v>1890</v>
      </c>
      <c r="AC627" s="1509" t="s">
        <v>1890</v>
      </c>
      <c r="AD627" s="1509" t="s">
        <v>1890</v>
      </c>
      <c r="AE627" s="1509" t="s">
        <v>1890</v>
      </c>
      <c r="AF627" s="1509" t="s">
        <v>1890</v>
      </c>
      <c r="AG627" s="1509" t="s">
        <v>1890</v>
      </c>
      <c r="AH627" s="1509" t="s">
        <v>1890</v>
      </c>
      <c r="AI627" s="1509" t="s">
        <v>1890</v>
      </c>
      <c r="AJ627" s="1509" t="s">
        <v>1890</v>
      </c>
      <c r="AK627" s="1509" t="s">
        <v>1890</v>
      </c>
      <c r="AL627" s="1509" t="s">
        <v>1890</v>
      </c>
      <c r="AM627" s="1509" t="s">
        <v>1890</v>
      </c>
      <c r="AN627" s="1509" t="s">
        <v>1890</v>
      </c>
      <c r="AO627" s="1509" t="s">
        <v>1890</v>
      </c>
      <c r="AP627" s="1509" t="s">
        <v>1890</v>
      </c>
      <c r="AQ627" s="1509" t="s">
        <v>1890</v>
      </c>
      <c r="AR627" s="1509" t="s">
        <v>1890</v>
      </c>
      <c r="AS627" s="1509" t="s">
        <v>1890</v>
      </c>
      <c r="AT627" s="1509" t="s">
        <v>1890</v>
      </c>
      <c r="AU627" s="1509" t="s">
        <v>1890</v>
      </c>
      <c r="AV627" s="1509" t="s">
        <v>1890</v>
      </c>
      <c r="AW627" s="1509" t="s">
        <v>1890</v>
      </c>
      <c r="AX627" s="1509" t="s">
        <v>1890</v>
      </c>
      <c r="AY627" s="1509" t="s">
        <v>1890</v>
      </c>
      <c r="AZ627" s="1509" t="s">
        <v>1890</v>
      </c>
      <c r="BA627" s="1509" t="s">
        <v>1890</v>
      </c>
      <c r="BB627" s="1509" t="s">
        <v>1890</v>
      </c>
      <c r="BC627" s="1509" t="s">
        <v>1890</v>
      </c>
      <c r="BD627" s="1509" t="s">
        <v>1890</v>
      </c>
      <c r="BE627" s="1509" t="s">
        <v>1890</v>
      </c>
      <c r="BF627" s="1509" t="s">
        <v>1890</v>
      </c>
      <c r="BG627" s="1509" t="s">
        <v>1890</v>
      </c>
      <c r="BH627" s="1509" t="s">
        <v>1890</v>
      </c>
      <c r="BI627" s="1509" t="s">
        <v>1890</v>
      </c>
      <c r="BJ627" s="1509" t="s">
        <v>1890</v>
      </c>
      <c r="BK627" s="1509" t="s">
        <v>1890</v>
      </c>
      <c r="BL627" s="1509" t="s">
        <v>1890</v>
      </c>
      <c r="BM627" s="1509" t="s">
        <v>1890</v>
      </c>
      <c r="BN627" s="1509" t="s">
        <v>1890</v>
      </c>
      <c r="BO627" s="1509" t="s">
        <v>1890</v>
      </c>
      <c r="BP627" s="1509" t="s">
        <v>1890</v>
      </c>
      <c r="BQ627" s="1509" t="s">
        <v>1890</v>
      </c>
      <c r="BR627" s="1509" t="s">
        <v>1890</v>
      </c>
      <c r="BS627" s="1509" t="s">
        <v>1890</v>
      </c>
      <c r="BT627" s="1509" t="s">
        <v>1890</v>
      </c>
      <c r="BU627" s="1509" t="s">
        <v>1890</v>
      </c>
      <c r="BV627" s="1509" t="s">
        <v>1890</v>
      </c>
      <c r="BW627" s="1509" t="s">
        <v>1890</v>
      </c>
      <c r="BX627" s="1509" t="s">
        <v>1890</v>
      </c>
      <c r="BY627" s="1509" t="s">
        <v>1890</v>
      </c>
      <c r="BZ627" s="1509" t="s">
        <v>1890</v>
      </c>
      <c r="CA627" s="1509" t="s">
        <v>1890</v>
      </c>
      <c r="CB627" s="1509" t="s">
        <v>1890</v>
      </c>
      <c r="CC627" s="1509" t="s">
        <v>1890</v>
      </c>
      <c r="CD627" s="1509" t="s">
        <v>1890</v>
      </c>
      <c r="CE627" s="1509" t="s">
        <v>1890</v>
      </c>
      <c r="CF627" s="1509" t="s">
        <v>1890</v>
      </c>
      <c r="CG627" s="1509" t="s">
        <v>1890</v>
      </c>
      <c r="CH627" s="1509" t="s">
        <v>1890</v>
      </c>
      <c r="CI627" s="1509" t="s">
        <v>1890</v>
      </c>
      <c r="CJ627" s="1509" t="s">
        <v>1890</v>
      </c>
      <c r="CK627" s="1509" t="s">
        <v>1890</v>
      </c>
      <c r="CL627" s="1509" t="s">
        <v>1890</v>
      </c>
      <c r="CM627" s="1509" t="s">
        <v>1890</v>
      </c>
      <c r="CN627" s="1509" t="s">
        <v>1890</v>
      </c>
      <c r="CO627" s="1509" t="s">
        <v>1890</v>
      </c>
      <c r="CP627" s="1510" t="s">
        <v>1890</v>
      </c>
      <c r="CQ627" s="1508" t="s">
        <v>1890</v>
      </c>
      <c r="CR627" s="1508" t="s">
        <v>1890</v>
      </c>
      <c r="CS627" s="1508" t="s">
        <v>1890</v>
      </c>
      <c r="CT627" s="1508" t="s">
        <v>1890</v>
      </c>
      <c r="CU627" s="1508" t="s">
        <v>1890</v>
      </c>
      <c r="CV627" s="1508" t="s">
        <v>1890</v>
      </c>
      <c r="CW627" s="1508" t="s">
        <v>1890</v>
      </c>
      <c r="CX627" s="1508" t="s">
        <v>1890</v>
      </c>
      <c r="CY627" s="1508" t="s">
        <v>1890</v>
      </c>
      <c r="CZ627" s="1508" t="s">
        <v>1890</v>
      </c>
      <c r="DA627" s="1508" t="s">
        <v>1890</v>
      </c>
      <c r="DB627" s="1508" t="s">
        <v>1890</v>
      </c>
      <c r="DC627" s="1508" t="s">
        <v>1890</v>
      </c>
      <c r="DD627" s="1508" t="s">
        <v>1890</v>
      </c>
      <c r="DE627" s="1508" t="s">
        <v>1890</v>
      </c>
      <c r="DF627" s="1508" t="s">
        <v>1890</v>
      </c>
      <c r="DG627" s="1508" t="s">
        <v>1890</v>
      </c>
      <c r="DH627" s="1508" t="s">
        <v>1890</v>
      </c>
      <c r="DI627" s="1508" t="s">
        <v>1890</v>
      </c>
      <c r="DJ627" s="1508" t="s">
        <v>1890</v>
      </c>
      <c r="DK627" s="1508" t="s">
        <v>1890</v>
      </c>
      <c r="DL627" s="1508" t="s">
        <v>1890</v>
      </c>
      <c r="DM627" s="1508" t="s">
        <v>1890</v>
      </c>
      <c r="DN627" s="1508" t="s">
        <v>1890</v>
      </c>
      <c r="DO627" s="1508" t="s">
        <v>1890</v>
      </c>
      <c r="DP627" s="1508" t="s">
        <v>1890</v>
      </c>
      <c r="DQ627" s="1508" t="s">
        <v>1890</v>
      </c>
      <c r="DR627" s="1508" t="s">
        <v>1890</v>
      </c>
      <c r="DS627" s="1508" t="s">
        <v>1890</v>
      </c>
      <c r="DT627" s="1233" t="s">
        <v>1890</v>
      </c>
      <c r="DU627" s="1233" t="s">
        <v>1890</v>
      </c>
      <c r="DV627" s="1233" t="s">
        <v>1890</v>
      </c>
      <c r="DW627" s="1233" t="s">
        <v>1890</v>
      </c>
      <c r="DX627" s="1233" t="s">
        <v>1890</v>
      </c>
      <c r="DY627" s="1233" t="s">
        <v>1890</v>
      </c>
    </row>
    <row r="628" spans="2:134" x14ac:dyDescent="0.25">
      <c r="B628" s="1668"/>
      <c r="C628" s="1505" t="s">
        <v>2109</v>
      </c>
      <c r="D628" s="1439" t="s">
        <v>1780</v>
      </c>
      <c r="E628" s="1267" t="s">
        <v>815</v>
      </c>
      <c r="F628" s="1438" t="s">
        <v>1890</v>
      </c>
      <c r="G628" s="1438" t="s">
        <v>1890</v>
      </c>
      <c r="H628" s="1439" t="s">
        <v>84</v>
      </c>
      <c r="I628" s="1476" t="s">
        <v>1890</v>
      </c>
      <c r="J628" s="1477"/>
      <c r="K628" s="1477" t="s">
        <v>1890</v>
      </c>
      <c r="L628" s="1477" t="s">
        <v>1890</v>
      </c>
      <c r="M628" s="1477" t="s">
        <v>1890</v>
      </c>
      <c r="N628" s="1509" t="s">
        <v>1890</v>
      </c>
      <c r="O628" s="1509">
        <v>0</v>
      </c>
      <c r="P628" s="1509">
        <v>0</v>
      </c>
      <c r="Q628" s="1509">
        <v>0</v>
      </c>
      <c r="R628" s="1509">
        <v>0</v>
      </c>
      <c r="S628" s="1509">
        <v>0</v>
      </c>
      <c r="T628" s="1509" t="s">
        <v>1890</v>
      </c>
      <c r="U628" s="1509" t="s">
        <v>1890</v>
      </c>
      <c r="V628" s="1509" t="s">
        <v>1890</v>
      </c>
      <c r="W628" s="1509" t="s">
        <v>1890</v>
      </c>
      <c r="X628" s="1509" t="s">
        <v>1890</v>
      </c>
      <c r="Y628" s="1509" t="s">
        <v>1890</v>
      </c>
      <c r="Z628" s="1509" t="s">
        <v>1890</v>
      </c>
      <c r="AA628" s="1509" t="s">
        <v>1890</v>
      </c>
      <c r="AB628" s="1509" t="s">
        <v>1890</v>
      </c>
      <c r="AC628" s="1509" t="s">
        <v>1890</v>
      </c>
      <c r="AD628" s="1509" t="s">
        <v>1890</v>
      </c>
      <c r="AE628" s="1509" t="s">
        <v>1890</v>
      </c>
      <c r="AF628" s="1509" t="s">
        <v>1890</v>
      </c>
      <c r="AG628" s="1509" t="s">
        <v>1890</v>
      </c>
      <c r="AH628" s="1509" t="s">
        <v>1890</v>
      </c>
      <c r="AI628" s="1509" t="s">
        <v>1890</v>
      </c>
      <c r="AJ628" s="1509" t="s">
        <v>1890</v>
      </c>
      <c r="AK628" s="1509" t="s">
        <v>1890</v>
      </c>
      <c r="AL628" s="1509" t="s">
        <v>1890</v>
      </c>
      <c r="AM628" s="1509">
        <v>0</v>
      </c>
      <c r="AN628" s="1509" t="s">
        <v>1890</v>
      </c>
      <c r="AO628" s="1509" t="s">
        <v>1890</v>
      </c>
      <c r="AP628" s="1509" t="s">
        <v>1890</v>
      </c>
      <c r="AQ628" s="1509" t="s">
        <v>1890</v>
      </c>
      <c r="AR628" s="1509" t="s">
        <v>1890</v>
      </c>
      <c r="AS628" s="1509" t="s">
        <v>1890</v>
      </c>
      <c r="AT628" s="1509" t="s">
        <v>1890</v>
      </c>
      <c r="AU628" s="1509" t="s">
        <v>1890</v>
      </c>
      <c r="AV628" s="1509" t="s">
        <v>1890</v>
      </c>
      <c r="AW628" s="1509" t="s">
        <v>1890</v>
      </c>
      <c r="AX628" s="1509" t="s">
        <v>1890</v>
      </c>
      <c r="AY628" s="1509" t="s">
        <v>1890</v>
      </c>
      <c r="AZ628" s="1509" t="s">
        <v>1890</v>
      </c>
      <c r="BA628" s="1509" t="s">
        <v>1890</v>
      </c>
      <c r="BB628" s="1509" t="s">
        <v>1890</v>
      </c>
      <c r="BC628" s="1509" t="s">
        <v>1890</v>
      </c>
      <c r="BD628" s="1509" t="s">
        <v>1890</v>
      </c>
      <c r="BE628" s="1509" t="s">
        <v>1890</v>
      </c>
      <c r="BF628" s="1509" t="s">
        <v>1890</v>
      </c>
      <c r="BG628" s="1509">
        <v>0</v>
      </c>
      <c r="BH628" s="1509" t="s">
        <v>1890</v>
      </c>
      <c r="BI628" s="1509" t="s">
        <v>1890</v>
      </c>
      <c r="BJ628" s="1509" t="s">
        <v>1890</v>
      </c>
      <c r="BK628" s="1509" t="s">
        <v>1890</v>
      </c>
      <c r="BL628" s="1509" t="s">
        <v>1890</v>
      </c>
      <c r="BM628" s="1509" t="s">
        <v>1890</v>
      </c>
      <c r="BN628" s="1509" t="s">
        <v>1890</v>
      </c>
      <c r="BO628" s="1509" t="s">
        <v>1890</v>
      </c>
      <c r="BP628" s="1509" t="s">
        <v>1890</v>
      </c>
      <c r="BQ628" s="1509" t="s">
        <v>1890</v>
      </c>
      <c r="BR628" s="1509" t="s">
        <v>1890</v>
      </c>
      <c r="BS628" s="1509" t="s">
        <v>1890</v>
      </c>
      <c r="BT628" s="1509" t="s">
        <v>1890</v>
      </c>
      <c r="BU628" s="1509" t="s">
        <v>1890</v>
      </c>
      <c r="BV628" s="1509" t="s">
        <v>1890</v>
      </c>
      <c r="BW628" s="1509" t="s">
        <v>1890</v>
      </c>
      <c r="BX628" s="1509" t="s">
        <v>1890</v>
      </c>
      <c r="BY628" s="1509" t="s">
        <v>1890</v>
      </c>
      <c r="BZ628" s="1509" t="s">
        <v>1890</v>
      </c>
      <c r="CA628" s="1509">
        <v>0</v>
      </c>
      <c r="CB628" s="1509" t="s">
        <v>1890</v>
      </c>
      <c r="CC628" s="1509" t="s">
        <v>1890</v>
      </c>
      <c r="CD628" s="1509" t="s">
        <v>1890</v>
      </c>
      <c r="CE628" s="1509" t="s">
        <v>1890</v>
      </c>
      <c r="CF628" s="1509" t="s">
        <v>1890</v>
      </c>
      <c r="CG628" s="1509" t="s">
        <v>1890</v>
      </c>
      <c r="CH628" s="1509" t="s">
        <v>1890</v>
      </c>
      <c r="CI628" s="1509" t="s">
        <v>1890</v>
      </c>
      <c r="CJ628" s="1509" t="s">
        <v>1890</v>
      </c>
      <c r="CK628" s="1509" t="s">
        <v>1890</v>
      </c>
      <c r="CL628" s="1509" t="s">
        <v>1890</v>
      </c>
      <c r="CM628" s="1509" t="s">
        <v>1890</v>
      </c>
      <c r="CN628" s="1509" t="s">
        <v>1890</v>
      </c>
      <c r="CO628" s="1509" t="s">
        <v>1890</v>
      </c>
      <c r="CP628" s="1510" t="s">
        <v>1890</v>
      </c>
      <c r="CQ628" s="1508" t="s">
        <v>1890</v>
      </c>
      <c r="CR628" s="1508" t="s">
        <v>1890</v>
      </c>
      <c r="CS628" s="1508" t="s">
        <v>1890</v>
      </c>
      <c r="CT628" s="1508" t="s">
        <v>1890</v>
      </c>
      <c r="CU628" s="1508" t="s">
        <v>1890</v>
      </c>
      <c r="CV628" s="1508" t="s">
        <v>1890</v>
      </c>
      <c r="CW628" s="1508" t="s">
        <v>1890</v>
      </c>
      <c r="CX628" s="1508" t="s">
        <v>1890</v>
      </c>
      <c r="CY628" s="1508" t="s">
        <v>1890</v>
      </c>
      <c r="CZ628" s="1508" t="s">
        <v>1890</v>
      </c>
      <c r="DA628" s="1508" t="s">
        <v>1890</v>
      </c>
      <c r="DB628" s="1508" t="s">
        <v>1890</v>
      </c>
      <c r="DC628" s="1508" t="s">
        <v>1890</v>
      </c>
      <c r="DD628" s="1508" t="s">
        <v>1890</v>
      </c>
      <c r="DE628" s="1508" t="s">
        <v>1890</v>
      </c>
      <c r="DF628" s="1508" t="s">
        <v>1890</v>
      </c>
      <c r="DG628" s="1508" t="s">
        <v>1890</v>
      </c>
      <c r="DH628" s="1508" t="s">
        <v>1890</v>
      </c>
      <c r="DI628" s="1508" t="s">
        <v>1890</v>
      </c>
      <c r="DJ628" s="1508" t="s">
        <v>1890</v>
      </c>
      <c r="DK628" s="1508" t="s">
        <v>1890</v>
      </c>
      <c r="DL628" s="1508" t="s">
        <v>1890</v>
      </c>
      <c r="DM628" s="1508" t="s">
        <v>1890</v>
      </c>
      <c r="DN628" s="1508" t="s">
        <v>1890</v>
      </c>
      <c r="DO628" s="1508" t="s">
        <v>1890</v>
      </c>
      <c r="DP628" s="1508" t="s">
        <v>1890</v>
      </c>
      <c r="DQ628" s="1508" t="s">
        <v>1890</v>
      </c>
      <c r="DR628" s="1508" t="s">
        <v>1890</v>
      </c>
      <c r="DS628" s="1508" t="s">
        <v>1890</v>
      </c>
      <c r="DT628" s="1233" t="s">
        <v>1890</v>
      </c>
      <c r="DU628" s="1233" t="s">
        <v>1890</v>
      </c>
      <c r="DV628" s="1233" t="s">
        <v>1890</v>
      </c>
      <c r="DW628" s="1233" t="s">
        <v>1890</v>
      </c>
      <c r="DX628" s="1233" t="s">
        <v>1890</v>
      </c>
      <c r="DY628" s="1233" t="s">
        <v>1890</v>
      </c>
      <c r="DZ628" s="1233" t="s">
        <v>1890</v>
      </c>
      <c r="EA628" s="1233" t="s">
        <v>1890</v>
      </c>
      <c r="EB628" s="1233" t="s">
        <v>1890</v>
      </c>
      <c r="EC628" s="1233" t="s">
        <v>1890</v>
      </c>
      <c r="ED628" s="1233" t="s">
        <v>1890</v>
      </c>
    </row>
    <row r="629" spans="2:134" x14ac:dyDescent="0.25">
      <c r="B629" s="1668"/>
      <c r="C629" s="1505" t="s">
        <v>2109</v>
      </c>
      <c r="D629" s="1439" t="s">
        <v>1780</v>
      </c>
      <c r="E629" s="1267" t="s">
        <v>812</v>
      </c>
      <c r="F629" s="1438" t="s">
        <v>1890</v>
      </c>
      <c r="G629" s="1438" t="s">
        <v>1890</v>
      </c>
      <c r="H629" s="1439" t="s">
        <v>84</v>
      </c>
      <c r="I629" s="1476" t="s">
        <v>1890</v>
      </c>
      <c r="J629" s="1477"/>
      <c r="K629" s="1477"/>
      <c r="L629" s="1477"/>
      <c r="M629" s="1477"/>
      <c r="N629" s="1509" t="s">
        <v>1890</v>
      </c>
      <c r="O629" s="1509" t="s">
        <v>1890</v>
      </c>
      <c r="P629" s="1509" t="s">
        <v>1890</v>
      </c>
      <c r="Q629" s="1509" t="s">
        <v>1890</v>
      </c>
      <c r="R629" s="1509" t="s">
        <v>1890</v>
      </c>
      <c r="S629" s="1509" t="s">
        <v>1890</v>
      </c>
      <c r="T629" s="1509">
        <v>1.4624265199999984</v>
      </c>
      <c r="U629" s="1509">
        <v>1.4624265199999984</v>
      </c>
      <c r="V629" s="1509">
        <v>1.4624265199999984</v>
      </c>
      <c r="W629" s="1509">
        <v>1.4624265199999984</v>
      </c>
      <c r="X629" s="1509">
        <v>1.4624265199999984</v>
      </c>
      <c r="Y629" s="1509">
        <v>1.4624265199999984</v>
      </c>
      <c r="Z629" s="1509">
        <v>1.4624265199999984</v>
      </c>
      <c r="AA629" s="1509">
        <v>1.4624265199999984</v>
      </c>
      <c r="AB629" s="1509">
        <v>1.4624265199999984</v>
      </c>
      <c r="AC629" s="1509">
        <v>1.4624265199999984</v>
      </c>
      <c r="AD629" s="1509">
        <v>1.4624265199999984</v>
      </c>
      <c r="AE629" s="1509">
        <v>1.4624265199999984</v>
      </c>
      <c r="AF629" s="1509">
        <v>1.4624265199999984</v>
      </c>
      <c r="AG629" s="1509">
        <v>1.4624265199999984</v>
      </c>
      <c r="AH629" s="1509">
        <v>1.4624265199999984</v>
      </c>
      <c r="AI629" s="1509">
        <v>1.4624265199999984</v>
      </c>
      <c r="AJ629" s="1509">
        <v>1.4624265199999984</v>
      </c>
      <c r="AK629" s="1509">
        <v>1.4624265199999984</v>
      </c>
      <c r="AL629" s="1509">
        <v>1.4624265199999984</v>
      </c>
      <c r="AM629" s="1509">
        <v>1.4624265199999984</v>
      </c>
      <c r="AN629" s="1509">
        <v>1.4624265199999984</v>
      </c>
      <c r="AO629" s="1509">
        <v>1.4624265199999984</v>
      </c>
      <c r="AP629" s="1509">
        <v>1.4624265199999984</v>
      </c>
      <c r="AQ629" s="1509">
        <v>1.4624265199999984</v>
      </c>
      <c r="AR629" s="1509">
        <v>1.4624265199999984</v>
      </c>
      <c r="AS629" s="1509">
        <v>1.4624265199999984</v>
      </c>
      <c r="AT629" s="1509">
        <v>1.4624265199999984</v>
      </c>
      <c r="AU629" s="1509">
        <v>1.4624265199999984</v>
      </c>
      <c r="AV629" s="1509">
        <v>1.4624265199999984</v>
      </c>
      <c r="AW629" s="1509">
        <v>1.4624265199999984</v>
      </c>
      <c r="AX629" s="1509">
        <v>1.4624265199999984</v>
      </c>
      <c r="AY629" s="1509">
        <v>1.4624265199999984</v>
      </c>
      <c r="AZ629" s="1509">
        <v>1.4624265199999984</v>
      </c>
      <c r="BA629" s="1509">
        <v>1.4624265199999984</v>
      </c>
      <c r="BB629" s="1509">
        <v>1.4624265199999984</v>
      </c>
      <c r="BC629" s="1509">
        <v>1.4624265199999984</v>
      </c>
      <c r="BD629" s="1509">
        <v>1.4624265199999984</v>
      </c>
      <c r="BE629" s="1509">
        <v>1.4624265199999984</v>
      </c>
      <c r="BF629" s="1509">
        <v>1.4624265199999984</v>
      </c>
      <c r="BG629" s="1509">
        <v>1.4624265199999984</v>
      </c>
      <c r="BH629" s="1509">
        <v>1.4624265199999984</v>
      </c>
      <c r="BI629" s="1509">
        <v>1.4624265199999984</v>
      </c>
      <c r="BJ629" s="1509">
        <v>1.4624265199999984</v>
      </c>
      <c r="BK629" s="1509">
        <v>1.4624265199999984</v>
      </c>
      <c r="BL629" s="1509">
        <v>1.4624265199999984</v>
      </c>
      <c r="BM629" s="1509">
        <v>1.4624265199999984</v>
      </c>
      <c r="BN629" s="1509">
        <v>1.4624265199999984</v>
      </c>
      <c r="BO629" s="1509">
        <v>1.4624265199999984</v>
      </c>
      <c r="BP629" s="1509">
        <v>1.4624265199999984</v>
      </c>
      <c r="BQ629" s="1509">
        <v>1.4624265199999984</v>
      </c>
      <c r="BR629" s="1509">
        <v>1.4624265199999984</v>
      </c>
      <c r="BS629" s="1509">
        <v>1.4624265199999984</v>
      </c>
      <c r="BT629" s="1509">
        <v>1.4624265199999984</v>
      </c>
      <c r="BU629" s="1509">
        <v>1.4624265199999984</v>
      </c>
      <c r="BV629" s="1509">
        <v>1.4624265199999984</v>
      </c>
      <c r="BW629" s="1509">
        <v>1.4624265199999984</v>
      </c>
      <c r="BX629" s="1509">
        <v>1.4624265199999984</v>
      </c>
      <c r="BY629" s="1509">
        <v>1.4624265199999984</v>
      </c>
      <c r="BZ629" s="1509">
        <v>1.4624265199999984</v>
      </c>
      <c r="CA629" s="1509">
        <v>1.4624265199999984</v>
      </c>
      <c r="CB629" s="1509">
        <v>1.4624265199999984</v>
      </c>
      <c r="CC629" s="1509">
        <v>1.4624265199999984</v>
      </c>
      <c r="CD629" s="1509">
        <v>1.4624265199999984</v>
      </c>
      <c r="CE629" s="1509">
        <v>1.4624265199999984</v>
      </c>
      <c r="CF629" s="1509">
        <v>1.4624265199999984</v>
      </c>
      <c r="CG629" s="1509">
        <v>1.4624265199999984</v>
      </c>
      <c r="CH629" s="1509">
        <v>1.4624265199999984</v>
      </c>
      <c r="CI629" s="1509">
        <v>1.4624265199999984</v>
      </c>
      <c r="CJ629" s="1509">
        <v>1.4624265199999984</v>
      </c>
      <c r="CK629" s="1509">
        <v>1.4624265199999984</v>
      </c>
      <c r="CL629" s="1509">
        <v>1.4624265199999984</v>
      </c>
      <c r="CM629" s="1509">
        <v>1.4624265199999984</v>
      </c>
      <c r="CN629" s="1509">
        <v>1.4624265199999984</v>
      </c>
      <c r="CO629" s="1509">
        <v>1.4624265199999984</v>
      </c>
      <c r="CP629" s="1510">
        <v>1.4624265199999984</v>
      </c>
      <c r="CQ629" s="1508" t="s">
        <v>1890</v>
      </c>
      <c r="CR629" s="1508" t="s">
        <v>1890</v>
      </c>
      <c r="CS629" s="1508" t="s">
        <v>1890</v>
      </c>
      <c r="CT629" s="1508" t="s">
        <v>1890</v>
      </c>
      <c r="CU629" s="1508" t="s">
        <v>1890</v>
      </c>
      <c r="CV629" s="1508" t="s">
        <v>1890</v>
      </c>
      <c r="CW629" s="1508" t="s">
        <v>1890</v>
      </c>
      <c r="CX629" s="1508" t="s">
        <v>1890</v>
      </c>
      <c r="CY629" s="1508" t="s">
        <v>1890</v>
      </c>
      <c r="CZ629" s="1508" t="s">
        <v>1890</v>
      </c>
      <c r="DA629" s="1508" t="s">
        <v>1890</v>
      </c>
      <c r="DB629" s="1508" t="s">
        <v>1890</v>
      </c>
      <c r="DC629" s="1508" t="s">
        <v>1890</v>
      </c>
      <c r="DD629" s="1508" t="s">
        <v>1890</v>
      </c>
      <c r="DE629" s="1508" t="s">
        <v>1890</v>
      </c>
      <c r="DF629" s="1508" t="s">
        <v>1890</v>
      </c>
      <c r="DG629" s="1508" t="s">
        <v>1890</v>
      </c>
      <c r="DH629" s="1508" t="s">
        <v>1890</v>
      </c>
      <c r="DI629" s="1508" t="s">
        <v>1890</v>
      </c>
      <c r="DJ629" s="1508" t="s">
        <v>1890</v>
      </c>
      <c r="DK629" s="1508" t="s">
        <v>1890</v>
      </c>
      <c r="DL629" s="1508" t="s">
        <v>1890</v>
      </c>
      <c r="DM629" s="1508" t="s">
        <v>1890</v>
      </c>
      <c r="DN629" s="1508" t="s">
        <v>1890</v>
      </c>
      <c r="DO629" s="1508" t="s">
        <v>1890</v>
      </c>
      <c r="DP629" s="1508" t="s">
        <v>1890</v>
      </c>
      <c r="DQ629" s="1508" t="s">
        <v>1890</v>
      </c>
      <c r="DR629" s="1508" t="s">
        <v>1890</v>
      </c>
      <c r="DS629" s="1508" t="s">
        <v>1890</v>
      </c>
      <c r="DT629" s="1233" t="s">
        <v>1890</v>
      </c>
      <c r="DU629" s="1233" t="s">
        <v>1890</v>
      </c>
      <c r="DV629" s="1233" t="s">
        <v>1890</v>
      </c>
      <c r="DW629" s="1233" t="s">
        <v>1890</v>
      </c>
      <c r="DX629" s="1233" t="s">
        <v>1890</v>
      </c>
      <c r="DY629" s="1233" t="s">
        <v>1890</v>
      </c>
      <c r="DZ629" s="1233" t="s">
        <v>1890</v>
      </c>
      <c r="EA629" s="1233" t="s">
        <v>1890</v>
      </c>
      <c r="EB629" s="1233" t="s">
        <v>1890</v>
      </c>
      <c r="EC629" s="1233" t="s">
        <v>1890</v>
      </c>
      <c r="ED629" s="1233" t="s">
        <v>1890</v>
      </c>
    </row>
    <row r="630" spans="2:134" x14ac:dyDescent="0.25">
      <c r="B630" s="1668"/>
      <c r="C630" s="1505" t="s">
        <v>2109</v>
      </c>
      <c r="D630" s="1439" t="s">
        <v>1780</v>
      </c>
      <c r="E630" s="1267" t="s">
        <v>813</v>
      </c>
      <c r="F630" s="1438" t="s">
        <v>1890</v>
      </c>
      <c r="G630" s="1438" t="s">
        <v>1890</v>
      </c>
      <c r="H630" s="1439" t="s">
        <v>84</v>
      </c>
      <c r="I630" s="1476" t="s">
        <v>1890</v>
      </c>
      <c r="J630" s="1477"/>
      <c r="K630" s="1477"/>
      <c r="L630" s="1477"/>
      <c r="M630" s="1477"/>
      <c r="N630" s="1509" t="s">
        <v>1890</v>
      </c>
      <c r="O630" s="1509">
        <v>0</v>
      </c>
      <c r="P630" s="1509">
        <v>0</v>
      </c>
      <c r="Q630" s="1509">
        <v>0</v>
      </c>
      <c r="R630" s="1509">
        <v>0</v>
      </c>
      <c r="S630" s="1509">
        <v>0</v>
      </c>
      <c r="T630" s="1509">
        <v>0</v>
      </c>
      <c r="U630" s="1509">
        <v>0</v>
      </c>
      <c r="V630" s="1509">
        <v>0</v>
      </c>
      <c r="W630" s="1509">
        <v>0</v>
      </c>
      <c r="X630" s="1509">
        <v>0</v>
      </c>
      <c r="Y630" s="1509">
        <v>0</v>
      </c>
      <c r="Z630" s="1509">
        <v>0</v>
      </c>
      <c r="AA630" s="1509">
        <v>0</v>
      </c>
      <c r="AB630" s="1509">
        <v>0</v>
      </c>
      <c r="AC630" s="1509">
        <v>0</v>
      </c>
      <c r="AD630" s="1509">
        <v>0</v>
      </c>
      <c r="AE630" s="1509">
        <v>0</v>
      </c>
      <c r="AF630" s="1509">
        <v>0</v>
      </c>
      <c r="AG630" s="1509">
        <v>0</v>
      </c>
      <c r="AH630" s="1509">
        <v>0</v>
      </c>
      <c r="AI630" s="1509">
        <v>0</v>
      </c>
      <c r="AJ630" s="1509">
        <v>0</v>
      </c>
      <c r="AK630" s="1509">
        <v>0</v>
      </c>
      <c r="AL630" s="1509">
        <v>0</v>
      </c>
      <c r="AM630" s="1509">
        <v>0</v>
      </c>
      <c r="AN630" s="1509">
        <v>0</v>
      </c>
      <c r="AO630" s="1509">
        <v>0</v>
      </c>
      <c r="AP630" s="1509">
        <v>0</v>
      </c>
      <c r="AQ630" s="1509">
        <v>0</v>
      </c>
      <c r="AR630" s="1509">
        <v>0</v>
      </c>
      <c r="AS630" s="1509">
        <v>0</v>
      </c>
      <c r="AT630" s="1509">
        <v>0</v>
      </c>
      <c r="AU630" s="1509">
        <v>0</v>
      </c>
      <c r="AV630" s="1509">
        <v>0</v>
      </c>
      <c r="AW630" s="1509">
        <v>0</v>
      </c>
      <c r="AX630" s="1509">
        <v>0</v>
      </c>
      <c r="AY630" s="1509">
        <v>0</v>
      </c>
      <c r="AZ630" s="1509">
        <v>0</v>
      </c>
      <c r="BA630" s="1509">
        <v>0</v>
      </c>
      <c r="BB630" s="1509">
        <v>0</v>
      </c>
      <c r="BC630" s="1509">
        <v>0</v>
      </c>
      <c r="BD630" s="1509">
        <v>0</v>
      </c>
      <c r="BE630" s="1509">
        <v>0</v>
      </c>
      <c r="BF630" s="1509">
        <v>0</v>
      </c>
      <c r="BG630" s="1509">
        <v>0</v>
      </c>
      <c r="BH630" s="1509">
        <v>0</v>
      </c>
      <c r="BI630" s="1509">
        <v>0</v>
      </c>
      <c r="BJ630" s="1509">
        <v>0</v>
      </c>
      <c r="BK630" s="1509">
        <v>0</v>
      </c>
      <c r="BL630" s="1509">
        <v>0</v>
      </c>
      <c r="BM630" s="1509">
        <v>0</v>
      </c>
      <c r="BN630" s="1509">
        <v>0</v>
      </c>
      <c r="BO630" s="1509">
        <v>0</v>
      </c>
      <c r="BP630" s="1509">
        <v>0</v>
      </c>
      <c r="BQ630" s="1509">
        <v>0</v>
      </c>
      <c r="BR630" s="1509">
        <v>0</v>
      </c>
      <c r="BS630" s="1509">
        <v>0</v>
      </c>
      <c r="BT630" s="1509">
        <v>0</v>
      </c>
      <c r="BU630" s="1509">
        <v>0</v>
      </c>
      <c r="BV630" s="1509">
        <v>0</v>
      </c>
      <c r="BW630" s="1509">
        <v>0</v>
      </c>
      <c r="BX630" s="1509">
        <v>0</v>
      </c>
      <c r="BY630" s="1509">
        <v>0</v>
      </c>
      <c r="BZ630" s="1509">
        <v>0</v>
      </c>
      <c r="CA630" s="1509">
        <v>0</v>
      </c>
      <c r="CB630" s="1509">
        <v>0</v>
      </c>
      <c r="CC630" s="1509">
        <v>0</v>
      </c>
      <c r="CD630" s="1509">
        <v>0</v>
      </c>
      <c r="CE630" s="1509">
        <v>0</v>
      </c>
      <c r="CF630" s="1509">
        <v>0</v>
      </c>
      <c r="CG630" s="1509">
        <v>0</v>
      </c>
      <c r="CH630" s="1509">
        <v>0</v>
      </c>
      <c r="CI630" s="1509">
        <v>0</v>
      </c>
      <c r="CJ630" s="1509">
        <v>0</v>
      </c>
      <c r="CK630" s="1509">
        <v>0</v>
      </c>
      <c r="CL630" s="1509">
        <v>0</v>
      </c>
      <c r="CM630" s="1509">
        <v>0</v>
      </c>
      <c r="CN630" s="1509">
        <v>0</v>
      </c>
      <c r="CO630" s="1509">
        <v>0</v>
      </c>
      <c r="CP630" s="1510">
        <v>0</v>
      </c>
      <c r="CQ630" s="1508" t="s">
        <v>1890</v>
      </c>
      <c r="CR630" s="1508" t="s">
        <v>1890</v>
      </c>
      <c r="CS630" s="1508" t="s">
        <v>1890</v>
      </c>
      <c r="CT630" s="1508" t="s">
        <v>1890</v>
      </c>
      <c r="CU630" s="1508" t="s">
        <v>1890</v>
      </c>
      <c r="CV630" s="1508" t="s">
        <v>1890</v>
      </c>
      <c r="CW630" s="1508" t="s">
        <v>1890</v>
      </c>
      <c r="CX630" s="1508" t="s">
        <v>1890</v>
      </c>
      <c r="CY630" s="1508" t="s">
        <v>1890</v>
      </c>
      <c r="CZ630" s="1508" t="s">
        <v>1890</v>
      </c>
      <c r="DA630" s="1508" t="s">
        <v>1890</v>
      </c>
      <c r="DB630" s="1508" t="s">
        <v>1890</v>
      </c>
      <c r="DC630" s="1508" t="s">
        <v>1890</v>
      </c>
      <c r="DD630" s="1508" t="s">
        <v>1890</v>
      </c>
      <c r="DE630" s="1508" t="s">
        <v>1890</v>
      </c>
      <c r="DF630" s="1508" t="s">
        <v>1890</v>
      </c>
      <c r="DG630" s="1508" t="s">
        <v>1890</v>
      </c>
      <c r="DH630" s="1508" t="s">
        <v>1890</v>
      </c>
      <c r="DI630" s="1508" t="s">
        <v>1890</v>
      </c>
      <c r="DJ630" s="1508" t="s">
        <v>1890</v>
      </c>
      <c r="DK630" s="1508" t="s">
        <v>1890</v>
      </c>
      <c r="DL630" s="1508" t="s">
        <v>1890</v>
      </c>
      <c r="DM630" s="1508" t="s">
        <v>1890</v>
      </c>
      <c r="DN630" s="1508" t="s">
        <v>1890</v>
      </c>
      <c r="DO630" s="1508" t="s">
        <v>1890</v>
      </c>
      <c r="DP630" s="1508" t="s">
        <v>1890</v>
      </c>
      <c r="DQ630" s="1508" t="s">
        <v>1890</v>
      </c>
      <c r="DR630" s="1508" t="s">
        <v>1890</v>
      </c>
      <c r="DS630" s="1508" t="s">
        <v>1890</v>
      </c>
      <c r="DT630" s="1233" t="s">
        <v>1890</v>
      </c>
      <c r="DU630" s="1233" t="s">
        <v>1890</v>
      </c>
      <c r="DV630" s="1233" t="s">
        <v>1890</v>
      </c>
      <c r="DW630" s="1233" t="s">
        <v>1890</v>
      </c>
      <c r="DX630" s="1233" t="s">
        <v>1890</v>
      </c>
      <c r="DY630" s="1233" t="s">
        <v>1890</v>
      </c>
      <c r="DZ630" s="1233" t="s">
        <v>1890</v>
      </c>
      <c r="EA630" s="1233" t="s">
        <v>1890</v>
      </c>
      <c r="EB630" s="1233" t="s">
        <v>1890</v>
      </c>
      <c r="EC630" s="1233" t="s">
        <v>1890</v>
      </c>
      <c r="ED630" s="1233" t="s">
        <v>1890</v>
      </c>
    </row>
    <row r="631" spans="2:134" x14ac:dyDescent="0.25">
      <c r="B631" s="1668"/>
      <c r="C631" s="1505" t="s">
        <v>2109</v>
      </c>
      <c r="D631" s="1439" t="s">
        <v>1780</v>
      </c>
      <c r="E631" s="1267" t="s">
        <v>831</v>
      </c>
      <c r="F631" s="1438" t="s">
        <v>1890</v>
      </c>
      <c r="G631" s="1438" t="s">
        <v>1890</v>
      </c>
      <c r="H631" s="1439" t="s">
        <v>84</v>
      </c>
      <c r="I631" s="1476" t="s">
        <v>1890</v>
      </c>
      <c r="J631" s="1477"/>
      <c r="K631" s="1477"/>
      <c r="L631" s="1477"/>
      <c r="M631" s="1477"/>
      <c r="N631" s="1509" t="s">
        <v>1890</v>
      </c>
      <c r="O631" s="1509">
        <v>3.5000000000000003E-2</v>
      </c>
      <c r="P631" s="1509">
        <v>3.5000000000000003E-2</v>
      </c>
      <c r="Q631" s="1509">
        <v>3.5000000000000003E-2</v>
      </c>
      <c r="R631" s="1509">
        <v>3.5000000000000003E-2</v>
      </c>
      <c r="S631" s="1509">
        <v>3.5000000000000003E-2</v>
      </c>
      <c r="T631" s="1509">
        <v>3.5000000000000003E-2</v>
      </c>
      <c r="U631" s="1509">
        <v>3.5000000000000003E-2</v>
      </c>
      <c r="V631" s="1509">
        <v>3.5000000000000003E-2</v>
      </c>
      <c r="W631" s="1509">
        <v>3.5000000000000003E-2</v>
      </c>
      <c r="X631" s="1509">
        <v>3.5000000000000003E-2</v>
      </c>
      <c r="Y631" s="1509">
        <v>3.5000000000000003E-2</v>
      </c>
      <c r="Z631" s="1509">
        <v>3.5000000000000003E-2</v>
      </c>
      <c r="AA631" s="1509">
        <v>3.5000000000000003E-2</v>
      </c>
      <c r="AB631" s="1509">
        <v>3.5000000000000003E-2</v>
      </c>
      <c r="AC631" s="1509">
        <v>3.5000000000000003E-2</v>
      </c>
      <c r="AD631" s="1509">
        <v>3.5000000000000003E-2</v>
      </c>
      <c r="AE631" s="1509">
        <v>3.5000000000000003E-2</v>
      </c>
      <c r="AF631" s="1509">
        <v>3.5000000000000003E-2</v>
      </c>
      <c r="AG631" s="1509">
        <v>3.5000000000000003E-2</v>
      </c>
      <c r="AH631" s="1509">
        <v>3.5000000000000003E-2</v>
      </c>
      <c r="AI631" s="1509">
        <v>3.5000000000000003E-2</v>
      </c>
      <c r="AJ631" s="1509">
        <v>3.5000000000000003E-2</v>
      </c>
      <c r="AK631" s="1509">
        <v>3.5000000000000003E-2</v>
      </c>
      <c r="AL631" s="1509">
        <v>3.5000000000000003E-2</v>
      </c>
      <c r="AM631" s="1509">
        <v>3.5000000000000003E-2</v>
      </c>
      <c r="AN631" s="1509">
        <v>3.5000000000000003E-2</v>
      </c>
      <c r="AO631" s="1509">
        <v>3.5000000000000003E-2</v>
      </c>
      <c r="AP631" s="1509">
        <v>3.5000000000000003E-2</v>
      </c>
      <c r="AQ631" s="1509">
        <v>3.5000000000000003E-2</v>
      </c>
      <c r="AR631" s="1509">
        <v>3.5000000000000003E-2</v>
      </c>
      <c r="AS631" s="1509">
        <v>0.03</v>
      </c>
      <c r="AT631" s="1509">
        <v>0.03</v>
      </c>
      <c r="AU631" s="1509">
        <v>0.03</v>
      </c>
      <c r="AV631" s="1509">
        <v>0.03</v>
      </c>
      <c r="AW631" s="1509">
        <v>0.03</v>
      </c>
      <c r="AX631" s="1509">
        <v>0.03</v>
      </c>
      <c r="AY631" s="1509">
        <v>0.03</v>
      </c>
      <c r="AZ631" s="1509">
        <v>0.03</v>
      </c>
      <c r="BA631" s="1509">
        <v>0.03</v>
      </c>
      <c r="BB631" s="1509">
        <v>0.03</v>
      </c>
      <c r="BC631" s="1509">
        <v>0.03</v>
      </c>
      <c r="BD631" s="1509">
        <v>0.03</v>
      </c>
      <c r="BE631" s="1509">
        <v>0.03</v>
      </c>
      <c r="BF631" s="1509">
        <v>0.03</v>
      </c>
      <c r="BG631" s="1509">
        <v>0.03</v>
      </c>
      <c r="BH631" s="1509">
        <v>0.03</v>
      </c>
      <c r="BI631" s="1509">
        <v>0.03</v>
      </c>
      <c r="BJ631" s="1509">
        <v>0.03</v>
      </c>
      <c r="BK631" s="1509">
        <v>0.03</v>
      </c>
      <c r="BL631" s="1509">
        <v>0.03</v>
      </c>
      <c r="BM631" s="1509">
        <v>0.03</v>
      </c>
      <c r="BN631" s="1509">
        <v>0.03</v>
      </c>
      <c r="BO631" s="1509">
        <v>0.03</v>
      </c>
      <c r="BP631" s="1509">
        <v>0.03</v>
      </c>
      <c r="BQ631" s="1509">
        <v>0.03</v>
      </c>
      <c r="BR631" s="1509">
        <v>0.03</v>
      </c>
      <c r="BS631" s="1509">
        <v>0.03</v>
      </c>
      <c r="BT631" s="1509">
        <v>0.03</v>
      </c>
      <c r="BU631" s="1509">
        <v>0.03</v>
      </c>
      <c r="BV631" s="1509">
        <v>0.03</v>
      </c>
      <c r="BW631" s="1509">
        <v>0.03</v>
      </c>
      <c r="BX631" s="1509">
        <v>0.03</v>
      </c>
      <c r="BY631" s="1509">
        <v>0.03</v>
      </c>
      <c r="BZ631" s="1509">
        <v>0.03</v>
      </c>
      <c r="CA631" s="1509">
        <v>0.03</v>
      </c>
      <c r="CB631" s="1509">
        <v>0.03</v>
      </c>
      <c r="CC631" s="1509">
        <v>0.03</v>
      </c>
      <c r="CD631" s="1509">
        <v>0.03</v>
      </c>
      <c r="CE631" s="1509">
        <v>0.03</v>
      </c>
      <c r="CF631" s="1509">
        <v>0.03</v>
      </c>
      <c r="CG631" s="1509">
        <v>0.03</v>
      </c>
      <c r="CH631" s="1509">
        <v>0.03</v>
      </c>
      <c r="CI631" s="1509">
        <v>0.03</v>
      </c>
      <c r="CJ631" s="1509">
        <v>0.03</v>
      </c>
      <c r="CK631" s="1509">
        <v>0.03</v>
      </c>
      <c r="CL631" s="1509">
        <v>2.5000000000000001E-2</v>
      </c>
      <c r="CM631" s="1509">
        <v>2.5000000000000001E-2</v>
      </c>
      <c r="CN631" s="1509">
        <v>2.5000000000000001E-2</v>
      </c>
      <c r="CO631" s="1509">
        <v>2.5000000000000001E-2</v>
      </c>
      <c r="CP631" s="1510">
        <v>2.5000000000000001E-2</v>
      </c>
      <c r="CQ631" s="1508" t="s">
        <v>1890</v>
      </c>
      <c r="CR631" s="1508" t="s">
        <v>1890</v>
      </c>
      <c r="CS631" s="1508" t="s">
        <v>1890</v>
      </c>
      <c r="CT631" s="1508" t="s">
        <v>1890</v>
      </c>
      <c r="CU631" s="1508" t="s">
        <v>1890</v>
      </c>
      <c r="CV631" s="1508" t="s">
        <v>1890</v>
      </c>
      <c r="CW631" s="1508" t="s">
        <v>1890</v>
      </c>
      <c r="CX631" s="1508" t="s">
        <v>1890</v>
      </c>
      <c r="CY631" s="1508" t="s">
        <v>1890</v>
      </c>
      <c r="CZ631" s="1508" t="s">
        <v>1890</v>
      </c>
      <c r="DA631" s="1508" t="s">
        <v>1890</v>
      </c>
      <c r="DB631" s="1508" t="s">
        <v>1890</v>
      </c>
      <c r="DC631" s="1508" t="s">
        <v>1890</v>
      </c>
      <c r="DD631" s="1508" t="s">
        <v>1890</v>
      </c>
      <c r="DE631" s="1508" t="s">
        <v>1890</v>
      </c>
      <c r="DF631" s="1508" t="s">
        <v>1890</v>
      </c>
      <c r="DG631" s="1508" t="s">
        <v>1890</v>
      </c>
      <c r="DH631" s="1508" t="s">
        <v>1890</v>
      </c>
      <c r="DI631" s="1508" t="s">
        <v>1890</v>
      </c>
      <c r="DJ631" s="1508" t="s">
        <v>1890</v>
      </c>
      <c r="DK631" s="1508" t="s">
        <v>1890</v>
      </c>
      <c r="DL631" s="1508" t="s">
        <v>1890</v>
      </c>
      <c r="DM631" s="1508" t="s">
        <v>1890</v>
      </c>
      <c r="DN631" s="1508" t="s">
        <v>1890</v>
      </c>
      <c r="DO631" s="1508" t="s">
        <v>1890</v>
      </c>
      <c r="DP631" s="1508" t="s">
        <v>1890</v>
      </c>
      <c r="DQ631" s="1508" t="s">
        <v>1890</v>
      </c>
      <c r="DR631" s="1508" t="s">
        <v>1890</v>
      </c>
      <c r="DS631" s="1508" t="s">
        <v>1890</v>
      </c>
      <c r="DT631" s="1233" t="s">
        <v>1890</v>
      </c>
      <c r="DU631" s="1233" t="s">
        <v>1890</v>
      </c>
      <c r="DV631" s="1233" t="s">
        <v>1890</v>
      </c>
      <c r="DW631" s="1233" t="s">
        <v>1890</v>
      </c>
      <c r="DX631" s="1233" t="s">
        <v>1890</v>
      </c>
      <c r="DY631" s="1233" t="s">
        <v>1890</v>
      </c>
      <c r="DZ631" s="1233" t="s">
        <v>1890</v>
      </c>
      <c r="EA631" s="1233" t="s">
        <v>1890</v>
      </c>
      <c r="EB631" s="1233" t="s">
        <v>1890</v>
      </c>
      <c r="EC631" s="1233" t="s">
        <v>1890</v>
      </c>
      <c r="ED631" s="1233" t="s">
        <v>1890</v>
      </c>
    </row>
    <row r="632" spans="2:134" x14ac:dyDescent="0.25">
      <c r="B632" s="1668"/>
      <c r="C632" s="1505" t="s">
        <v>2109</v>
      </c>
      <c r="D632" s="1439" t="s">
        <v>1780</v>
      </c>
      <c r="E632" s="1267" t="s">
        <v>814</v>
      </c>
      <c r="F632" s="1438" t="s">
        <v>1890</v>
      </c>
      <c r="G632" s="1438" t="s">
        <v>1890</v>
      </c>
      <c r="H632" s="1439" t="s">
        <v>84</v>
      </c>
      <c r="I632" s="1476" t="s">
        <v>1890</v>
      </c>
      <c r="J632" s="1477"/>
      <c r="K632" s="1477"/>
      <c r="L632" s="1477"/>
      <c r="M632" s="1477"/>
      <c r="N632" s="1509" t="s">
        <v>1890</v>
      </c>
      <c r="O632" s="1509">
        <v>0.96618357487922713</v>
      </c>
      <c r="P632" s="1509">
        <v>0.93351070036640305</v>
      </c>
      <c r="Q632" s="1509">
        <v>0.90194270566802237</v>
      </c>
      <c r="R632" s="1509">
        <v>0.87144222769857238</v>
      </c>
      <c r="S632" s="1509">
        <v>0.84197316685852408</v>
      </c>
      <c r="T632" s="1509">
        <v>0.81350064430775282</v>
      </c>
      <c r="U632" s="1509">
        <v>0.78599096068381924</v>
      </c>
      <c r="V632" s="1509">
        <v>0.75941155621625056</v>
      </c>
      <c r="W632" s="1509">
        <v>0.73373097218961414</v>
      </c>
      <c r="X632" s="1509">
        <v>0.70891881370977217</v>
      </c>
      <c r="Y632" s="1509">
        <v>0.68494571372924851</v>
      </c>
      <c r="Z632" s="1509">
        <v>0.66178329828912907</v>
      </c>
      <c r="AA632" s="1509">
        <v>0.63940415293635666</v>
      </c>
      <c r="AB632" s="1509">
        <v>0.61778179027667313</v>
      </c>
      <c r="AC632" s="1509">
        <v>0.59689061862480497</v>
      </c>
      <c r="AD632" s="1509">
        <v>0.57670591171478747</v>
      </c>
      <c r="AE632" s="1509">
        <v>0.55720377943457733</v>
      </c>
      <c r="AF632" s="1509">
        <v>0.53836113955031628</v>
      </c>
      <c r="AG632" s="1509">
        <v>0.520155690386779</v>
      </c>
      <c r="AH632" s="1509">
        <v>0.50256588443167061</v>
      </c>
      <c r="AI632" s="1509">
        <v>0.48557090283253201</v>
      </c>
      <c r="AJ632" s="1509">
        <v>0.46915063075606961</v>
      </c>
      <c r="AK632" s="1509">
        <v>0.45328563358074364</v>
      </c>
      <c r="AL632" s="1509">
        <v>0.43795713389443836</v>
      </c>
      <c r="AM632" s="1509">
        <v>0.42314698926998878</v>
      </c>
      <c r="AN632" s="1509">
        <v>0.40883767079225974</v>
      </c>
      <c r="AO632" s="1509">
        <v>0.39501224231136212</v>
      </c>
      <c r="AP632" s="1509">
        <v>0.38165434039745133</v>
      </c>
      <c r="AQ632" s="1509">
        <v>0.36874815497338298</v>
      </c>
      <c r="AR632" s="1509">
        <v>0.35627841060230242</v>
      </c>
      <c r="AS632" s="1509">
        <v>0.3459013695167984</v>
      </c>
      <c r="AT632" s="1509">
        <v>0.33582657234640623</v>
      </c>
      <c r="AU632" s="1509">
        <v>0.32604521587029728</v>
      </c>
      <c r="AV632" s="1509">
        <v>0.31654875327213333</v>
      </c>
      <c r="AW632" s="1509">
        <v>0.30732888667197411</v>
      </c>
      <c r="AX632" s="1509">
        <v>0.29837755987570302</v>
      </c>
      <c r="AY632" s="1509">
        <v>0.28968695133563405</v>
      </c>
      <c r="AZ632" s="1509">
        <v>0.28124946731614947</v>
      </c>
      <c r="BA632" s="1509">
        <v>0.27305773525839755</v>
      </c>
      <c r="BB632" s="1509">
        <v>0.26510459733825009</v>
      </c>
      <c r="BC632" s="1509">
        <v>0.25738310421189325</v>
      </c>
      <c r="BD632" s="1509">
        <v>0.24988650894358566</v>
      </c>
      <c r="BE632" s="1509">
        <v>0.24260826111027742</v>
      </c>
      <c r="BF632" s="1509">
        <v>0.23554200107793916</v>
      </c>
      <c r="BG632" s="1509">
        <v>0.22868155444460117</v>
      </c>
      <c r="BH632" s="1509">
        <v>0.22202092664524387</v>
      </c>
      <c r="BI632" s="1509">
        <v>0.215554297713829</v>
      </c>
      <c r="BJ632" s="1509">
        <v>0.20927601719789227</v>
      </c>
      <c r="BK632" s="1509">
        <v>0.20318059922125464</v>
      </c>
      <c r="BL632" s="1509">
        <v>0.19726271769053846</v>
      </c>
      <c r="BM632" s="1509">
        <v>0.19151720164129948</v>
      </c>
      <c r="BN632" s="1509">
        <v>0.18593903071970824</v>
      </c>
      <c r="BO632" s="1509">
        <v>0.18052333079583327</v>
      </c>
      <c r="BP632" s="1509">
        <v>0.17526536970469248</v>
      </c>
      <c r="BQ632" s="1509">
        <v>0.17016055311135189</v>
      </c>
      <c r="BR632" s="1509">
        <v>0.16520442049645817</v>
      </c>
      <c r="BS632" s="1509">
        <v>0.16039264125869726</v>
      </c>
      <c r="BT632" s="1509">
        <v>0.15572101093077401</v>
      </c>
      <c r="BU632" s="1509">
        <v>0.15118544750560586</v>
      </c>
      <c r="BV632" s="1509">
        <v>0.14678198786952024</v>
      </c>
      <c r="BW632" s="1509">
        <v>0.14250678433934003</v>
      </c>
      <c r="BX632" s="1509">
        <v>0.13835610130033013</v>
      </c>
      <c r="BY632" s="1509">
        <v>0.13432631194206807</v>
      </c>
      <c r="BZ632" s="1509">
        <v>0.13041389508938647</v>
      </c>
      <c r="CA632" s="1509">
        <v>0.12661543212561796</v>
      </c>
      <c r="CB632" s="1509">
        <v>0.12292760400545433</v>
      </c>
      <c r="CC632" s="1509">
        <v>0.11934718835481004</v>
      </c>
      <c r="CD632" s="1509">
        <v>0.11587105665515537</v>
      </c>
      <c r="CE632" s="1509">
        <v>0.11249617150985959</v>
      </c>
      <c r="CF632" s="1509">
        <v>0.10921958399015494</v>
      </c>
      <c r="CG632" s="1509">
        <v>0.10603843105840287</v>
      </c>
      <c r="CH632" s="1509">
        <v>0.10294993306641054</v>
      </c>
      <c r="CI632" s="1509">
        <v>9.9951391326612168E-2</v>
      </c>
      <c r="CJ632" s="1509">
        <v>9.7040185753992411E-2</v>
      </c>
      <c r="CK632" s="1509">
        <v>9.4213772576691654E-2</v>
      </c>
      <c r="CL632" s="1509">
        <v>9.1915875684577236E-2</v>
      </c>
      <c r="CM632" s="1509">
        <v>8.9674025058124135E-2</v>
      </c>
      <c r="CN632" s="1509">
        <v>8.7486853715243049E-2</v>
      </c>
      <c r="CO632" s="1509">
        <v>8.5353028014871282E-2</v>
      </c>
      <c r="CP632" s="1510">
        <v>8.3271246843776875E-2</v>
      </c>
      <c r="CQ632" s="1508" t="s">
        <v>1890</v>
      </c>
      <c r="CR632" s="1508" t="s">
        <v>1890</v>
      </c>
      <c r="CS632" s="1508" t="s">
        <v>1890</v>
      </c>
      <c r="CT632" s="1508" t="s">
        <v>1890</v>
      </c>
      <c r="CU632" s="1508" t="s">
        <v>1890</v>
      </c>
      <c r="CV632" s="1508" t="s">
        <v>1890</v>
      </c>
      <c r="CW632" s="1508" t="s">
        <v>1890</v>
      </c>
      <c r="CX632" s="1508" t="s">
        <v>1890</v>
      </c>
      <c r="CY632" s="1508" t="s">
        <v>1890</v>
      </c>
      <c r="CZ632" s="1508" t="s">
        <v>1890</v>
      </c>
      <c r="DA632" s="1508" t="s">
        <v>1890</v>
      </c>
      <c r="DB632" s="1508" t="s">
        <v>1890</v>
      </c>
      <c r="DC632" s="1508" t="s">
        <v>1890</v>
      </c>
      <c r="DD632" s="1508" t="s">
        <v>1890</v>
      </c>
      <c r="DE632" s="1508" t="s">
        <v>1890</v>
      </c>
      <c r="DF632" s="1508" t="s">
        <v>1890</v>
      </c>
      <c r="DG632" s="1508" t="s">
        <v>1890</v>
      </c>
      <c r="DH632" s="1508" t="s">
        <v>1890</v>
      </c>
      <c r="DI632" s="1508" t="s">
        <v>1890</v>
      </c>
      <c r="DJ632" s="1508" t="s">
        <v>1890</v>
      </c>
      <c r="DK632" s="1508" t="s">
        <v>1890</v>
      </c>
      <c r="DL632" s="1508" t="s">
        <v>1890</v>
      </c>
      <c r="DM632" s="1508" t="s">
        <v>1890</v>
      </c>
      <c r="DN632" s="1508" t="s">
        <v>1890</v>
      </c>
      <c r="DO632" s="1508" t="s">
        <v>1890</v>
      </c>
      <c r="DP632" s="1508" t="s">
        <v>1890</v>
      </c>
      <c r="DQ632" s="1508" t="s">
        <v>1890</v>
      </c>
      <c r="DR632" s="1508" t="s">
        <v>1890</v>
      </c>
      <c r="DS632" s="1508" t="s">
        <v>1890</v>
      </c>
      <c r="DT632" s="1233" t="s">
        <v>1890</v>
      </c>
      <c r="DU632" s="1233" t="s">
        <v>1890</v>
      </c>
      <c r="DV632" s="1233" t="s">
        <v>1890</v>
      </c>
      <c r="DW632" s="1233" t="s">
        <v>1890</v>
      </c>
      <c r="DX632" s="1233" t="s">
        <v>1890</v>
      </c>
      <c r="DY632" s="1233" t="s">
        <v>1890</v>
      </c>
      <c r="DZ632" s="1233" t="s">
        <v>1890</v>
      </c>
      <c r="EA632" s="1233" t="s">
        <v>1890</v>
      </c>
      <c r="EB632" s="1233" t="s">
        <v>1890</v>
      </c>
      <c r="EC632" s="1233" t="s">
        <v>1890</v>
      </c>
      <c r="ED632" s="1233" t="s">
        <v>1890</v>
      </c>
    </row>
    <row r="633" spans="2:134" x14ac:dyDescent="0.25">
      <c r="B633" s="1668"/>
      <c r="C633" s="1505" t="s">
        <v>2109</v>
      </c>
      <c r="D633" s="1439" t="s">
        <v>1780</v>
      </c>
      <c r="E633" s="1267" t="s">
        <v>815</v>
      </c>
      <c r="F633" s="1438" t="s">
        <v>816</v>
      </c>
      <c r="G633" s="1438" t="s">
        <v>1890</v>
      </c>
      <c r="H633" s="1439" t="s">
        <v>817</v>
      </c>
      <c r="I633" s="1476" t="s">
        <v>1890</v>
      </c>
      <c r="J633" s="1477"/>
      <c r="K633" s="1477"/>
      <c r="L633" s="1477"/>
      <c r="M633" s="1477"/>
      <c r="N633" s="1509" t="s">
        <v>1890</v>
      </c>
      <c r="O633" s="1509" t="s">
        <v>1890</v>
      </c>
      <c r="P633" s="1509" t="s">
        <v>1890</v>
      </c>
      <c r="Q633" s="1509" t="s">
        <v>1890</v>
      </c>
      <c r="R633" s="1509" t="s">
        <v>1890</v>
      </c>
      <c r="S633" s="1509" t="s">
        <v>1890</v>
      </c>
      <c r="T633" s="1509" t="s">
        <v>1890</v>
      </c>
      <c r="U633" s="1509" t="s">
        <v>1890</v>
      </c>
      <c r="V633" s="1509" t="s">
        <v>1890</v>
      </c>
      <c r="W633" s="1509" t="s">
        <v>1890</v>
      </c>
      <c r="X633" s="1509" t="s">
        <v>1890</v>
      </c>
      <c r="Y633" s="1509" t="s">
        <v>1890</v>
      </c>
      <c r="Z633" s="1509" t="s">
        <v>1890</v>
      </c>
      <c r="AA633" s="1509" t="s">
        <v>1890</v>
      </c>
      <c r="AB633" s="1509" t="s">
        <v>1890</v>
      </c>
      <c r="AC633" s="1509" t="s">
        <v>1890</v>
      </c>
      <c r="AD633" s="1509" t="s">
        <v>1890</v>
      </c>
      <c r="AE633" s="1509" t="s">
        <v>1890</v>
      </c>
      <c r="AF633" s="1509" t="s">
        <v>1890</v>
      </c>
      <c r="AG633" s="1509" t="s">
        <v>1890</v>
      </c>
      <c r="AH633" s="1509" t="s">
        <v>1890</v>
      </c>
      <c r="AI633" s="1509" t="s">
        <v>1890</v>
      </c>
      <c r="AJ633" s="1509" t="s">
        <v>1890</v>
      </c>
      <c r="AK633" s="1509" t="s">
        <v>1890</v>
      </c>
      <c r="AL633" s="1509" t="s">
        <v>1890</v>
      </c>
      <c r="AM633" s="1509" t="s">
        <v>1890</v>
      </c>
      <c r="AN633" s="1509" t="s">
        <v>1890</v>
      </c>
      <c r="AO633" s="1509" t="s">
        <v>1890</v>
      </c>
      <c r="AP633" s="1509" t="s">
        <v>1890</v>
      </c>
      <c r="AQ633" s="1509" t="s">
        <v>1890</v>
      </c>
      <c r="AR633" s="1509" t="s">
        <v>1890</v>
      </c>
      <c r="AS633" s="1509" t="s">
        <v>1890</v>
      </c>
      <c r="AT633" s="1509" t="s">
        <v>1890</v>
      </c>
      <c r="AU633" s="1509" t="s">
        <v>1890</v>
      </c>
      <c r="AV633" s="1509" t="s">
        <v>1890</v>
      </c>
      <c r="AW633" s="1509" t="s">
        <v>1890</v>
      </c>
      <c r="AX633" s="1509" t="s">
        <v>1890</v>
      </c>
      <c r="AY633" s="1509" t="s">
        <v>1890</v>
      </c>
      <c r="AZ633" s="1509" t="s">
        <v>1890</v>
      </c>
      <c r="BA633" s="1509" t="s">
        <v>1890</v>
      </c>
      <c r="BB633" s="1509" t="s">
        <v>1890</v>
      </c>
      <c r="BC633" s="1509" t="s">
        <v>1890</v>
      </c>
      <c r="BD633" s="1509" t="s">
        <v>1890</v>
      </c>
      <c r="BE633" s="1509" t="s">
        <v>1890</v>
      </c>
      <c r="BF633" s="1509" t="s">
        <v>1890</v>
      </c>
      <c r="BG633" s="1509" t="s">
        <v>1890</v>
      </c>
      <c r="BH633" s="1509" t="s">
        <v>1890</v>
      </c>
      <c r="BI633" s="1509" t="s">
        <v>1890</v>
      </c>
      <c r="BJ633" s="1509" t="s">
        <v>1890</v>
      </c>
      <c r="BK633" s="1509" t="s">
        <v>1890</v>
      </c>
      <c r="BL633" s="1509" t="s">
        <v>1890</v>
      </c>
      <c r="BM633" s="1509" t="s">
        <v>1890</v>
      </c>
      <c r="BN633" s="1509" t="s">
        <v>1890</v>
      </c>
      <c r="BO633" s="1509" t="s">
        <v>1890</v>
      </c>
      <c r="BP633" s="1509" t="s">
        <v>1890</v>
      </c>
      <c r="BQ633" s="1509" t="s">
        <v>1890</v>
      </c>
      <c r="BR633" s="1509" t="s">
        <v>1890</v>
      </c>
      <c r="BS633" s="1509" t="s">
        <v>1890</v>
      </c>
      <c r="BT633" s="1509" t="s">
        <v>1890</v>
      </c>
      <c r="BU633" s="1509" t="s">
        <v>1890</v>
      </c>
      <c r="BV633" s="1509" t="s">
        <v>1890</v>
      </c>
      <c r="BW633" s="1509" t="s">
        <v>1890</v>
      </c>
      <c r="BX633" s="1509" t="s">
        <v>1890</v>
      </c>
      <c r="BY633" s="1509" t="s">
        <v>1890</v>
      </c>
      <c r="BZ633" s="1509" t="s">
        <v>1890</v>
      </c>
      <c r="CA633" s="1509" t="s">
        <v>1890</v>
      </c>
      <c r="CB633" s="1509" t="s">
        <v>1890</v>
      </c>
      <c r="CC633" s="1509" t="s">
        <v>1890</v>
      </c>
      <c r="CD633" s="1509" t="s">
        <v>1890</v>
      </c>
      <c r="CE633" s="1509" t="s">
        <v>1890</v>
      </c>
      <c r="CF633" s="1509" t="s">
        <v>1890</v>
      </c>
      <c r="CG633" s="1509" t="s">
        <v>1890</v>
      </c>
      <c r="CH633" s="1509" t="s">
        <v>1890</v>
      </c>
      <c r="CI633" s="1509" t="s">
        <v>1890</v>
      </c>
      <c r="CJ633" s="1509" t="s">
        <v>1890</v>
      </c>
      <c r="CK633" s="1509" t="s">
        <v>1890</v>
      </c>
      <c r="CL633" s="1509" t="s">
        <v>1890</v>
      </c>
      <c r="CM633" s="1509" t="s">
        <v>1890</v>
      </c>
      <c r="CN633" s="1509" t="s">
        <v>1890</v>
      </c>
      <c r="CO633" s="1509" t="s">
        <v>1890</v>
      </c>
      <c r="CP633" s="1510" t="s">
        <v>1890</v>
      </c>
      <c r="CQ633" s="1508" t="s">
        <v>1890</v>
      </c>
      <c r="CR633" s="1508" t="s">
        <v>1890</v>
      </c>
      <c r="CS633" s="1508" t="s">
        <v>1890</v>
      </c>
      <c r="CT633" s="1508" t="s">
        <v>1890</v>
      </c>
      <c r="CU633" s="1508" t="s">
        <v>1890</v>
      </c>
      <c r="CV633" s="1508" t="s">
        <v>1890</v>
      </c>
      <c r="CW633" s="1508" t="s">
        <v>1890</v>
      </c>
      <c r="CX633" s="1508" t="s">
        <v>1890</v>
      </c>
      <c r="CY633" s="1508" t="s">
        <v>1890</v>
      </c>
      <c r="CZ633" s="1508" t="s">
        <v>1890</v>
      </c>
      <c r="DA633" s="1508" t="s">
        <v>1890</v>
      </c>
      <c r="DB633" s="1508" t="s">
        <v>1890</v>
      </c>
      <c r="DC633" s="1508" t="s">
        <v>1890</v>
      </c>
      <c r="DD633" s="1508" t="s">
        <v>1890</v>
      </c>
      <c r="DE633" s="1508" t="s">
        <v>1890</v>
      </c>
      <c r="DF633" s="1508" t="s">
        <v>1890</v>
      </c>
      <c r="DG633" s="1508" t="s">
        <v>1890</v>
      </c>
      <c r="DH633" s="1508" t="s">
        <v>1890</v>
      </c>
      <c r="DI633" s="1508" t="s">
        <v>1890</v>
      </c>
      <c r="DJ633" s="1508" t="s">
        <v>1890</v>
      </c>
      <c r="DK633" s="1508" t="s">
        <v>1890</v>
      </c>
      <c r="DL633" s="1508" t="s">
        <v>1890</v>
      </c>
      <c r="DM633" s="1508" t="s">
        <v>1890</v>
      </c>
      <c r="DN633" s="1508" t="s">
        <v>1890</v>
      </c>
      <c r="DO633" s="1508" t="s">
        <v>1890</v>
      </c>
      <c r="DP633" s="1508" t="s">
        <v>1890</v>
      </c>
      <c r="DQ633" s="1508" t="s">
        <v>1890</v>
      </c>
      <c r="DR633" s="1508" t="s">
        <v>1890</v>
      </c>
      <c r="DS633" s="1508" t="s">
        <v>1890</v>
      </c>
      <c r="DT633" s="1233" t="s">
        <v>1890</v>
      </c>
      <c r="DU633" s="1233" t="s">
        <v>1890</v>
      </c>
      <c r="DV633" s="1233" t="s">
        <v>1890</v>
      </c>
      <c r="DW633" s="1233" t="s">
        <v>1890</v>
      </c>
      <c r="DX633" s="1233" t="s">
        <v>1890</v>
      </c>
      <c r="DY633" s="1233" t="s">
        <v>1890</v>
      </c>
      <c r="DZ633" s="1233" t="s">
        <v>1890</v>
      </c>
      <c r="EA633" s="1233" t="s">
        <v>1890</v>
      </c>
      <c r="EB633" s="1233" t="s">
        <v>1890</v>
      </c>
      <c r="EC633" s="1233" t="s">
        <v>1890</v>
      </c>
      <c r="ED633" s="1233" t="s">
        <v>1890</v>
      </c>
    </row>
    <row r="634" spans="2:134" x14ac:dyDescent="0.25">
      <c r="B634" s="1668"/>
      <c r="C634" s="1505" t="s">
        <v>2109</v>
      </c>
      <c r="D634" s="1439" t="s">
        <v>1780</v>
      </c>
      <c r="E634" s="1267" t="s">
        <v>815</v>
      </c>
      <c r="F634" s="1438" t="s">
        <v>818</v>
      </c>
      <c r="G634" s="1438" t="s">
        <v>1890</v>
      </c>
      <c r="H634" s="1439" t="s">
        <v>817</v>
      </c>
      <c r="I634" s="1476" t="s">
        <v>1890</v>
      </c>
      <c r="J634" s="1477"/>
      <c r="K634" s="1477"/>
      <c r="L634" s="1477"/>
      <c r="M634" s="1477"/>
      <c r="N634" s="1509" t="s">
        <v>1890</v>
      </c>
      <c r="O634" s="1509">
        <v>0</v>
      </c>
      <c r="P634" s="1509">
        <v>0</v>
      </c>
      <c r="Q634" s="1509">
        <v>0</v>
      </c>
      <c r="R634" s="1509">
        <v>0</v>
      </c>
      <c r="S634" s="1509">
        <v>0</v>
      </c>
      <c r="T634" s="1509" t="s">
        <v>1890</v>
      </c>
      <c r="U634" s="1509" t="s">
        <v>1890</v>
      </c>
      <c r="V634" s="1509" t="s">
        <v>1890</v>
      </c>
      <c r="W634" s="1509" t="s">
        <v>1890</v>
      </c>
      <c r="X634" s="1509" t="s">
        <v>1890</v>
      </c>
      <c r="Y634" s="1509" t="s">
        <v>1890</v>
      </c>
      <c r="Z634" s="1509" t="s">
        <v>1890</v>
      </c>
      <c r="AA634" s="1509" t="s">
        <v>1890</v>
      </c>
      <c r="AB634" s="1509" t="s">
        <v>1890</v>
      </c>
      <c r="AC634" s="1509" t="s">
        <v>1890</v>
      </c>
      <c r="AD634" s="1509" t="s">
        <v>1890</v>
      </c>
      <c r="AE634" s="1509" t="s">
        <v>1890</v>
      </c>
      <c r="AF634" s="1509" t="s">
        <v>1890</v>
      </c>
      <c r="AG634" s="1509" t="s">
        <v>1890</v>
      </c>
      <c r="AH634" s="1509" t="s">
        <v>1890</v>
      </c>
      <c r="AI634" s="1509" t="s">
        <v>1890</v>
      </c>
      <c r="AJ634" s="1509" t="s">
        <v>1890</v>
      </c>
      <c r="AK634" s="1509" t="s">
        <v>1890</v>
      </c>
      <c r="AL634" s="1509" t="s">
        <v>1890</v>
      </c>
      <c r="AM634" s="1509">
        <v>0</v>
      </c>
      <c r="AN634" s="1509" t="s">
        <v>1890</v>
      </c>
      <c r="AO634" s="1509" t="s">
        <v>1890</v>
      </c>
      <c r="AP634" s="1509" t="s">
        <v>1890</v>
      </c>
      <c r="AQ634" s="1509" t="s">
        <v>1890</v>
      </c>
      <c r="AR634" s="1509" t="s">
        <v>1890</v>
      </c>
      <c r="AS634" s="1509" t="s">
        <v>1890</v>
      </c>
      <c r="AT634" s="1509" t="s">
        <v>1890</v>
      </c>
      <c r="AU634" s="1509" t="s">
        <v>1890</v>
      </c>
      <c r="AV634" s="1509" t="s">
        <v>1890</v>
      </c>
      <c r="AW634" s="1509" t="s">
        <v>1890</v>
      </c>
      <c r="AX634" s="1509" t="s">
        <v>1890</v>
      </c>
      <c r="AY634" s="1509" t="s">
        <v>1890</v>
      </c>
      <c r="AZ634" s="1509" t="s">
        <v>1890</v>
      </c>
      <c r="BA634" s="1509" t="s">
        <v>1890</v>
      </c>
      <c r="BB634" s="1509" t="s">
        <v>1890</v>
      </c>
      <c r="BC634" s="1509" t="s">
        <v>1890</v>
      </c>
      <c r="BD634" s="1509" t="s">
        <v>1890</v>
      </c>
      <c r="BE634" s="1509" t="s">
        <v>1890</v>
      </c>
      <c r="BF634" s="1509" t="s">
        <v>1890</v>
      </c>
      <c r="BG634" s="1509">
        <v>0</v>
      </c>
      <c r="BH634" s="1509" t="s">
        <v>1890</v>
      </c>
      <c r="BI634" s="1509" t="s">
        <v>1890</v>
      </c>
      <c r="BJ634" s="1509" t="s">
        <v>1890</v>
      </c>
      <c r="BK634" s="1509" t="s">
        <v>1890</v>
      </c>
      <c r="BL634" s="1509" t="s">
        <v>1890</v>
      </c>
      <c r="BM634" s="1509" t="s">
        <v>1890</v>
      </c>
      <c r="BN634" s="1509" t="s">
        <v>1890</v>
      </c>
      <c r="BO634" s="1509" t="s">
        <v>1890</v>
      </c>
      <c r="BP634" s="1509" t="s">
        <v>1890</v>
      </c>
      <c r="BQ634" s="1509" t="s">
        <v>1890</v>
      </c>
      <c r="BR634" s="1509" t="s">
        <v>1890</v>
      </c>
      <c r="BS634" s="1509" t="s">
        <v>1890</v>
      </c>
      <c r="BT634" s="1509" t="s">
        <v>1890</v>
      </c>
      <c r="BU634" s="1509" t="s">
        <v>1890</v>
      </c>
      <c r="BV634" s="1509" t="s">
        <v>1890</v>
      </c>
      <c r="BW634" s="1509" t="s">
        <v>1890</v>
      </c>
      <c r="BX634" s="1509" t="s">
        <v>1890</v>
      </c>
      <c r="BY634" s="1509" t="s">
        <v>1890</v>
      </c>
      <c r="BZ634" s="1509" t="s">
        <v>1890</v>
      </c>
      <c r="CA634" s="1509">
        <v>0</v>
      </c>
      <c r="CB634" s="1509" t="s">
        <v>1890</v>
      </c>
      <c r="CC634" s="1509" t="s">
        <v>1890</v>
      </c>
      <c r="CD634" s="1509" t="s">
        <v>1890</v>
      </c>
      <c r="CE634" s="1509" t="s">
        <v>1890</v>
      </c>
      <c r="CF634" s="1509" t="s">
        <v>1890</v>
      </c>
      <c r="CG634" s="1509" t="s">
        <v>1890</v>
      </c>
      <c r="CH634" s="1509" t="s">
        <v>1890</v>
      </c>
      <c r="CI634" s="1509" t="s">
        <v>1890</v>
      </c>
      <c r="CJ634" s="1509" t="s">
        <v>1890</v>
      </c>
      <c r="CK634" s="1509" t="s">
        <v>1890</v>
      </c>
      <c r="CL634" s="1509" t="s">
        <v>1890</v>
      </c>
      <c r="CM634" s="1509" t="s">
        <v>1890</v>
      </c>
      <c r="CN634" s="1509" t="s">
        <v>1890</v>
      </c>
      <c r="CO634" s="1509" t="s">
        <v>1890</v>
      </c>
      <c r="CP634" s="1510" t="s">
        <v>1890</v>
      </c>
      <c r="CQ634" s="1508" t="s">
        <v>1890</v>
      </c>
      <c r="CR634" s="1508" t="s">
        <v>1890</v>
      </c>
      <c r="CS634" s="1508" t="s">
        <v>1890</v>
      </c>
      <c r="CT634" s="1508" t="s">
        <v>1890</v>
      </c>
      <c r="CU634" s="1508" t="s">
        <v>1890</v>
      </c>
      <c r="CV634" s="1508" t="s">
        <v>1890</v>
      </c>
      <c r="CW634" s="1508" t="s">
        <v>1890</v>
      </c>
      <c r="CX634" s="1508" t="s">
        <v>1890</v>
      </c>
      <c r="CY634" s="1508" t="s">
        <v>1890</v>
      </c>
      <c r="CZ634" s="1508" t="s">
        <v>1890</v>
      </c>
      <c r="DA634" s="1508" t="s">
        <v>1890</v>
      </c>
      <c r="DB634" s="1508" t="s">
        <v>1890</v>
      </c>
      <c r="DC634" s="1508" t="s">
        <v>1890</v>
      </c>
      <c r="DD634" s="1508" t="s">
        <v>1890</v>
      </c>
      <c r="DE634" s="1508" t="s">
        <v>1890</v>
      </c>
      <c r="DF634" s="1508" t="s">
        <v>1890</v>
      </c>
      <c r="DG634" s="1508" t="s">
        <v>1890</v>
      </c>
      <c r="DH634" s="1508" t="s">
        <v>1890</v>
      </c>
      <c r="DI634" s="1508" t="s">
        <v>1890</v>
      </c>
      <c r="DJ634" s="1508" t="s">
        <v>1890</v>
      </c>
      <c r="DK634" s="1508" t="s">
        <v>1890</v>
      </c>
      <c r="DL634" s="1508" t="s">
        <v>1890</v>
      </c>
      <c r="DM634" s="1508" t="s">
        <v>1890</v>
      </c>
      <c r="DN634" s="1508" t="s">
        <v>1890</v>
      </c>
      <c r="DO634" s="1508" t="s">
        <v>1890</v>
      </c>
      <c r="DP634" s="1508" t="s">
        <v>1890</v>
      </c>
      <c r="DQ634" s="1508" t="s">
        <v>1890</v>
      </c>
      <c r="DR634" s="1508" t="s">
        <v>1890</v>
      </c>
      <c r="DS634" s="1508" t="s">
        <v>1890</v>
      </c>
      <c r="DT634" s="1233" t="s">
        <v>1890</v>
      </c>
      <c r="DU634" s="1233" t="s">
        <v>1890</v>
      </c>
      <c r="DV634" s="1233" t="s">
        <v>1890</v>
      </c>
      <c r="DW634" s="1233" t="s">
        <v>1890</v>
      </c>
      <c r="DX634" s="1233" t="s">
        <v>1890</v>
      </c>
      <c r="DY634" s="1233" t="s">
        <v>1890</v>
      </c>
      <c r="DZ634" s="1233" t="s">
        <v>1890</v>
      </c>
      <c r="EA634" s="1233" t="s">
        <v>1890</v>
      </c>
      <c r="EB634" s="1233" t="s">
        <v>1890</v>
      </c>
      <c r="EC634" s="1233" t="s">
        <v>1890</v>
      </c>
      <c r="ED634" s="1233" t="s">
        <v>1890</v>
      </c>
    </row>
    <row r="635" spans="2:134" ht="14.4" thickBot="1" x14ac:dyDescent="0.3">
      <c r="B635" s="1668"/>
      <c r="C635" s="1505" t="s">
        <v>2109</v>
      </c>
      <c r="D635" s="1439" t="s">
        <v>1780</v>
      </c>
      <c r="E635" s="1267" t="s">
        <v>819</v>
      </c>
      <c r="F635" s="1438" t="s">
        <v>1890</v>
      </c>
      <c r="G635" s="1438" t="s">
        <v>1890</v>
      </c>
      <c r="H635" s="1439" t="s">
        <v>84</v>
      </c>
      <c r="I635" s="1476" t="s">
        <v>1890</v>
      </c>
      <c r="J635" s="1477"/>
      <c r="K635" s="1477"/>
      <c r="L635" s="1477"/>
      <c r="M635" s="1477"/>
      <c r="N635" s="1509" t="s">
        <v>1890</v>
      </c>
      <c r="O635" s="1509">
        <v>0</v>
      </c>
      <c r="P635" s="1509">
        <v>0</v>
      </c>
      <c r="Q635" s="1509">
        <v>0</v>
      </c>
      <c r="R635" s="1509">
        <v>0</v>
      </c>
      <c r="S635" s="1509">
        <v>0</v>
      </c>
      <c r="T635" s="1509">
        <v>1.1896849162727434</v>
      </c>
      <c r="U635" s="1509">
        <v>1.1494540253842933</v>
      </c>
      <c r="V635" s="1509">
        <v>1.1105835994051145</v>
      </c>
      <c r="W635" s="1509">
        <v>1.073027632275473</v>
      </c>
      <c r="X635" s="1509">
        <v>1.0367416736961093</v>
      </c>
      <c r="Y635" s="1509">
        <v>1.0016827765179801</v>
      </c>
      <c r="Z635" s="1509">
        <v>0.96780944591109197</v>
      </c>
      <c r="AA635" s="1509">
        <v>0.93508159025226278</v>
      </c>
      <c r="AB635" s="1509">
        <v>0.90346047367368387</v>
      </c>
      <c r="AC635" s="1509">
        <v>0.87290867021611973</v>
      </c>
      <c r="AD635" s="1509">
        <v>0.84339001953248294</v>
      </c>
      <c r="AE635" s="1509">
        <v>0.81486958408935561</v>
      </c>
      <c r="AF635" s="1509">
        <v>0.78731360781580251</v>
      </c>
      <c r="AG635" s="1509">
        <v>0.76068947615053384</v>
      </c>
      <c r="AH635" s="1509">
        <v>0.73496567744012942</v>
      </c>
      <c r="AI635" s="1509">
        <v>0.71011176564263712</v>
      </c>
      <c r="AJ635" s="1509">
        <v>0.68609832429240314</v>
      </c>
      <c r="AK635" s="1509">
        <v>0.66289693168348129</v>
      </c>
      <c r="AL635" s="1509">
        <v>0.64048012723041681</v>
      </c>
      <c r="AM635" s="1509">
        <v>0.6188213789665864</v>
      </c>
      <c r="AN635" s="1509">
        <v>0.59789505214162941</v>
      </c>
      <c r="AO635" s="1509">
        <v>0.57767637888080148</v>
      </c>
      <c r="AP635" s="1509">
        <v>0.55814142887033957</v>
      </c>
      <c r="AQ635" s="1509">
        <v>0.53926708103414456</v>
      </c>
      <c r="AR635" s="1509">
        <v>0.52103099616825566</v>
      </c>
      <c r="AS635" s="1509">
        <v>0.505855336085685</v>
      </c>
      <c r="AT635" s="1509">
        <v>0.49112168552008256</v>
      </c>
      <c r="AU635" s="1509">
        <v>0.4768171704078471</v>
      </c>
      <c r="AV635" s="1509">
        <v>0.46292929165810404</v>
      </c>
      <c r="AW635" s="1509">
        <v>0.44944591423116897</v>
      </c>
      <c r="AX635" s="1509">
        <v>0.43635525653511553</v>
      </c>
      <c r="AY635" s="1509">
        <v>0.42364588013118021</v>
      </c>
      <c r="AZ635" s="1509">
        <v>0.41130667973900975</v>
      </c>
      <c r="BA635" s="1509">
        <v>0.39932687353301921</v>
      </c>
      <c r="BB635" s="1509">
        <v>0.38769599372137792</v>
      </c>
      <c r="BC635" s="1509">
        <v>0.37640387739939596</v>
      </c>
      <c r="BD635" s="1509">
        <v>0.36544065766931644</v>
      </c>
      <c r="BE635" s="1509">
        <v>0.35479675501875396</v>
      </c>
      <c r="BF635" s="1509">
        <v>0.34446286895024641</v>
      </c>
      <c r="BG635" s="1509">
        <v>0.33442996985460827</v>
      </c>
      <c r="BH635" s="1509">
        <v>0.32468929112097888</v>
      </c>
      <c r="BI635" s="1509">
        <v>0.31523232147667857</v>
      </c>
      <c r="BJ635" s="1509">
        <v>0.30605079755017339</v>
      </c>
      <c r="BK635" s="1509">
        <v>0.29713669665065379</v>
      </c>
      <c r="BL635" s="1509">
        <v>0.28848222975791626</v>
      </c>
      <c r="BM635" s="1509">
        <v>0.28007983471642356</v>
      </c>
      <c r="BN635" s="1509">
        <v>0.27192216962759574</v>
      </c>
      <c r="BO635" s="1509">
        <v>0.26400210643455901</v>
      </c>
      <c r="BP635" s="1509">
        <v>0.25631272469374655</v>
      </c>
      <c r="BQ635" s="1509">
        <v>0.24884730552790923</v>
      </c>
      <c r="BR635" s="1509">
        <v>0.24159932575525173</v>
      </c>
      <c r="BS635" s="1509">
        <v>0.23456245218956479</v>
      </c>
      <c r="BT635" s="1509">
        <v>0.22773053610637353</v>
      </c>
      <c r="BU635" s="1509">
        <v>0.22109760787026561</v>
      </c>
      <c r="BV635" s="1509">
        <v>0.21465787171870446</v>
      </c>
      <c r="BW635" s="1509">
        <v>0.20840570069777131</v>
      </c>
      <c r="BX635" s="1509">
        <v>0.20233563174540906</v>
      </c>
      <c r="BY635" s="1509">
        <v>0.19644236091787282</v>
      </c>
      <c r="BZ635" s="1509">
        <v>0.19072073875521633</v>
      </c>
      <c r="CA635" s="1509">
        <v>0.18516576578176347</v>
      </c>
      <c r="CB635" s="1509">
        <v>0.17977258813763444</v>
      </c>
      <c r="CC635" s="1509">
        <v>0.17453649333750917</v>
      </c>
      <c r="CD635" s="1509">
        <v>0.16945290615292152</v>
      </c>
      <c r="CE635" s="1509">
        <v>0.16451738461448692</v>
      </c>
      <c r="CF635" s="1509">
        <v>0.15972561613056982</v>
      </c>
      <c r="CG635" s="1509">
        <v>0.15507341371899985</v>
      </c>
      <c r="CH635" s="1509">
        <v>0.15055671234854354</v>
      </c>
      <c r="CI635" s="1509">
        <v>0.14617156538693546</v>
      </c>
      <c r="CJ635" s="1509">
        <v>0.14191414115236453</v>
      </c>
      <c r="CK635" s="1509">
        <v>0.13778071956540247</v>
      </c>
      <c r="CL635" s="1509">
        <v>0.13442021421014877</v>
      </c>
      <c r="CM635" s="1509">
        <v>0.13114167240014513</v>
      </c>
      <c r="CN635" s="1509">
        <v>0.12794309502453183</v>
      </c>
      <c r="CO635" s="1509">
        <v>0.12482253173125057</v>
      </c>
      <c r="CP635" s="1510">
        <v>0.12177807973780547</v>
      </c>
      <c r="CQ635" s="1508" t="s">
        <v>1890</v>
      </c>
      <c r="CR635" s="1508" t="s">
        <v>1890</v>
      </c>
      <c r="CS635" s="1508" t="s">
        <v>1890</v>
      </c>
      <c r="CT635" s="1508" t="s">
        <v>1890</v>
      </c>
      <c r="CU635" s="1508" t="s">
        <v>1890</v>
      </c>
      <c r="CV635" s="1508" t="s">
        <v>1890</v>
      </c>
      <c r="CW635" s="1508" t="s">
        <v>1890</v>
      </c>
      <c r="CX635" s="1508" t="s">
        <v>1890</v>
      </c>
      <c r="CY635" s="1508" t="s">
        <v>1890</v>
      </c>
      <c r="CZ635" s="1508" t="s">
        <v>1890</v>
      </c>
      <c r="DA635" s="1508" t="s">
        <v>1890</v>
      </c>
      <c r="DB635" s="1508" t="s">
        <v>1890</v>
      </c>
      <c r="DC635" s="1508" t="s">
        <v>1890</v>
      </c>
      <c r="DD635" s="1508" t="s">
        <v>1890</v>
      </c>
      <c r="DE635" s="1508" t="s">
        <v>1890</v>
      </c>
      <c r="DF635" s="1508" t="s">
        <v>1890</v>
      </c>
      <c r="DG635" s="1508" t="s">
        <v>1890</v>
      </c>
      <c r="DH635" s="1508" t="s">
        <v>1890</v>
      </c>
      <c r="DI635" s="1508" t="s">
        <v>1890</v>
      </c>
      <c r="DJ635" s="1508" t="s">
        <v>1890</v>
      </c>
      <c r="DK635" s="1508" t="s">
        <v>1890</v>
      </c>
      <c r="DL635" s="1508" t="s">
        <v>1890</v>
      </c>
      <c r="DM635" s="1508" t="s">
        <v>1890</v>
      </c>
      <c r="DN635" s="1508" t="s">
        <v>1890</v>
      </c>
      <c r="DO635" s="1508" t="s">
        <v>1890</v>
      </c>
      <c r="DP635" s="1508" t="s">
        <v>1890</v>
      </c>
      <c r="DQ635" s="1508" t="s">
        <v>1890</v>
      </c>
      <c r="DR635" s="1508" t="s">
        <v>1890</v>
      </c>
      <c r="DS635" s="1508" t="s">
        <v>1890</v>
      </c>
      <c r="DT635" s="1233" t="s">
        <v>1890</v>
      </c>
      <c r="DU635" s="1233" t="s">
        <v>1890</v>
      </c>
      <c r="DV635" s="1233" t="s">
        <v>1890</v>
      </c>
      <c r="DW635" s="1233" t="s">
        <v>1890</v>
      </c>
      <c r="DX635" s="1233" t="s">
        <v>1890</v>
      </c>
      <c r="DY635" s="1233" t="s">
        <v>1890</v>
      </c>
      <c r="DZ635" s="1233" t="s">
        <v>1890</v>
      </c>
      <c r="EA635" s="1233" t="s">
        <v>1890</v>
      </c>
      <c r="EB635" s="1233" t="s">
        <v>1890</v>
      </c>
      <c r="EC635" s="1233" t="s">
        <v>1890</v>
      </c>
      <c r="ED635" s="1233" t="s">
        <v>1890</v>
      </c>
    </row>
    <row r="636" spans="2:134" ht="14.4" thickBot="1" x14ac:dyDescent="0.3">
      <c r="B636" s="1668"/>
      <c r="C636" s="1505" t="s">
        <v>2109</v>
      </c>
      <c r="D636" s="1439" t="s">
        <v>1780</v>
      </c>
      <c r="E636" s="1267" t="s">
        <v>820</v>
      </c>
      <c r="F636" s="1438" t="s">
        <v>1890</v>
      </c>
      <c r="G636" s="1438" t="s">
        <v>1890</v>
      </c>
      <c r="H636" s="1439" t="s">
        <v>84</v>
      </c>
      <c r="I636" s="1655">
        <f>IF(SUM(N635:CP635)&lt;&gt;0,SUM(N635:CP635),"")</f>
        <v>33.709197446742891</v>
      </c>
      <c r="J636" s="1656"/>
      <c r="K636" s="1656"/>
      <c r="L636" s="1656"/>
      <c r="M636" s="1657"/>
      <c r="N636" s="1509" t="s">
        <v>1890</v>
      </c>
      <c r="O636" s="1509" t="s">
        <v>1890</v>
      </c>
      <c r="P636" s="1509" t="s">
        <v>1890</v>
      </c>
      <c r="Q636" s="1509" t="s">
        <v>1890</v>
      </c>
      <c r="R636" s="1509" t="s">
        <v>1890</v>
      </c>
      <c r="S636" s="1509" t="s">
        <v>1890</v>
      </c>
      <c r="T636" s="1509" t="s">
        <v>1890</v>
      </c>
      <c r="U636" s="1509" t="s">
        <v>1890</v>
      </c>
      <c r="V636" s="1509" t="s">
        <v>1890</v>
      </c>
      <c r="W636" s="1509" t="s">
        <v>1890</v>
      </c>
      <c r="X636" s="1509" t="s">
        <v>1890</v>
      </c>
      <c r="Y636" s="1509" t="s">
        <v>1890</v>
      </c>
      <c r="Z636" s="1509" t="s">
        <v>1890</v>
      </c>
      <c r="AA636" s="1509" t="s">
        <v>1890</v>
      </c>
      <c r="AB636" s="1509" t="s">
        <v>1890</v>
      </c>
      <c r="AC636" s="1509" t="s">
        <v>1890</v>
      </c>
      <c r="AD636" s="1509" t="s">
        <v>1890</v>
      </c>
      <c r="AE636" s="1509" t="s">
        <v>1890</v>
      </c>
      <c r="AF636" s="1509" t="s">
        <v>1890</v>
      </c>
      <c r="AG636" s="1509" t="s">
        <v>1890</v>
      </c>
      <c r="AH636" s="1509" t="s">
        <v>1890</v>
      </c>
      <c r="AI636" s="1509" t="s">
        <v>1890</v>
      </c>
      <c r="AJ636" s="1509" t="s">
        <v>1890</v>
      </c>
      <c r="AK636" s="1509" t="s">
        <v>1890</v>
      </c>
      <c r="AL636" s="1509" t="s">
        <v>1890</v>
      </c>
      <c r="AM636" s="1509" t="s">
        <v>1890</v>
      </c>
      <c r="AN636" s="1509" t="s">
        <v>1890</v>
      </c>
      <c r="AO636" s="1509" t="s">
        <v>1890</v>
      </c>
      <c r="AP636" s="1509" t="s">
        <v>1890</v>
      </c>
      <c r="AQ636" s="1509" t="s">
        <v>1890</v>
      </c>
      <c r="AR636" s="1509" t="s">
        <v>1890</v>
      </c>
      <c r="AS636" s="1509" t="s">
        <v>1890</v>
      </c>
      <c r="AT636" s="1509" t="s">
        <v>1890</v>
      </c>
      <c r="AU636" s="1509" t="s">
        <v>1890</v>
      </c>
      <c r="AV636" s="1509" t="s">
        <v>1890</v>
      </c>
      <c r="AW636" s="1509" t="s">
        <v>1890</v>
      </c>
      <c r="AX636" s="1509" t="s">
        <v>1890</v>
      </c>
      <c r="AY636" s="1509" t="s">
        <v>1890</v>
      </c>
      <c r="AZ636" s="1509" t="s">
        <v>1890</v>
      </c>
      <c r="BA636" s="1509" t="s">
        <v>1890</v>
      </c>
      <c r="BB636" s="1509" t="s">
        <v>1890</v>
      </c>
      <c r="BC636" s="1509" t="s">
        <v>1890</v>
      </c>
      <c r="BD636" s="1509" t="s">
        <v>1890</v>
      </c>
      <c r="BE636" s="1509" t="s">
        <v>1890</v>
      </c>
      <c r="BF636" s="1509" t="s">
        <v>1890</v>
      </c>
      <c r="BG636" s="1509" t="s">
        <v>1890</v>
      </c>
      <c r="BH636" s="1509" t="s">
        <v>1890</v>
      </c>
      <c r="BI636" s="1509" t="s">
        <v>1890</v>
      </c>
      <c r="BJ636" s="1509" t="s">
        <v>1890</v>
      </c>
      <c r="BK636" s="1509" t="s">
        <v>1890</v>
      </c>
      <c r="BL636" s="1509" t="s">
        <v>1890</v>
      </c>
      <c r="BM636" s="1509" t="s">
        <v>1890</v>
      </c>
      <c r="BN636" s="1509" t="s">
        <v>1890</v>
      </c>
      <c r="BO636" s="1509" t="s">
        <v>1890</v>
      </c>
      <c r="BP636" s="1509" t="s">
        <v>1890</v>
      </c>
      <c r="BQ636" s="1509" t="s">
        <v>1890</v>
      </c>
      <c r="BR636" s="1509" t="s">
        <v>1890</v>
      </c>
      <c r="BS636" s="1509" t="s">
        <v>1890</v>
      </c>
      <c r="BT636" s="1509" t="s">
        <v>1890</v>
      </c>
      <c r="BU636" s="1509" t="s">
        <v>1890</v>
      </c>
      <c r="BV636" s="1509" t="s">
        <v>1890</v>
      </c>
      <c r="BW636" s="1509" t="s">
        <v>1890</v>
      </c>
      <c r="BX636" s="1509" t="s">
        <v>1890</v>
      </c>
      <c r="BY636" s="1509" t="s">
        <v>1890</v>
      </c>
      <c r="BZ636" s="1509" t="s">
        <v>1890</v>
      </c>
      <c r="CA636" s="1509" t="s">
        <v>1890</v>
      </c>
      <c r="CB636" s="1509" t="s">
        <v>1890</v>
      </c>
      <c r="CC636" s="1509" t="s">
        <v>1890</v>
      </c>
      <c r="CD636" s="1509" t="s">
        <v>1890</v>
      </c>
      <c r="CE636" s="1509" t="s">
        <v>1890</v>
      </c>
      <c r="CF636" s="1509" t="s">
        <v>1890</v>
      </c>
      <c r="CG636" s="1509" t="s">
        <v>1890</v>
      </c>
      <c r="CH636" s="1509" t="s">
        <v>1890</v>
      </c>
      <c r="CI636" s="1509" t="s">
        <v>1890</v>
      </c>
      <c r="CJ636" s="1509" t="s">
        <v>1890</v>
      </c>
      <c r="CK636" s="1509" t="s">
        <v>1890</v>
      </c>
      <c r="CL636" s="1509" t="s">
        <v>1890</v>
      </c>
      <c r="CM636" s="1509" t="s">
        <v>1890</v>
      </c>
      <c r="CN636" s="1509" t="s">
        <v>1890</v>
      </c>
      <c r="CO636" s="1509" t="s">
        <v>1890</v>
      </c>
      <c r="CP636" s="1510" t="s">
        <v>1890</v>
      </c>
      <c r="CQ636" s="1508" t="s">
        <v>1890</v>
      </c>
      <c r="CR636" s="1508" t="s">
        <v>1890</v>
      </c>
      <c r="CS636" s="1508" t="s">
        <v>1890</v>
      </c>
      <c r="CT636" s="1508" t="s">
        <v>1890</v>
      </c>
      <c r="CU636" s="1508" t="s">
        <v>1890</v>
      </c>
      <c r="CV636" s="1508" t="s">
        <v>1890</v>
      </c>
      <c r="CW636" s="1508" t="s">
        <v>1890</v>
      </c>
      <c r="CX636" s="1508" t="s">
        <v>1890</v>
      </c>
      <c r="CY636" s="1508" t="s">
        <v>1890</v>
      </c>
      <c r="CZ636" s="1508" t="s">
        <v>1890</v>
      </c>
      <c r="DA636" s="1508" t="s">
        <v>1890</v>
      </c>
      <c r="DB636" s="1508" t="s">
        <v>1890</v>
      </c>
      <c r="DC636" s="1508" t="s">
        <v>1890</v>
      </c>
      <c r="DD636" s="1508" t="s">
        <v>1890</v>
      </c>
      <c r="DE636" s="1508" t="s">
        <v>1890</v>
      </c>
      <c r="DF636" s="1508" t="s">
        <v>1890</v>
      </c>
      <c r="DG636" s="1508" t="s">
        <v>1890</v>
      </c>
      <c r="DH636" s="1508" t="s">
        <v>1890</v>
      </c>
      <c r="DI636" s="1508" t="s">
        <v>1890</v>
      </c>
      <c r="DJ636" s="1508" t="s">
        <v>1890</v>
      </c>
      <c r="DK636" s="1508" t="s">
        <v>1890</v>
      </c>
      <c r="DL636" s="1508" t="s">
        <v>1890</v>
      </c>
      <c r="DM636" s="1508" t="s">
        <v>1890</v>
      </c>
      <c r="DN636" s="1508" t="s">
        <v>1890</v>
      </c>
      <c r="DO636" s="1508" t="s">
        <v>1890</v>
      </c>
      <c r="DP636" s="1508" t="s">
        <v>1890</v>
      </c>
      <c r="DQ636" s="1508" t="s">
        <v>1890</v>
      </c>
      <c r="DR636" s="1508" t="s">
        <v>1890</v>
      </c>
      <c r="DS636" s="1508" t="s">
        <v>1890</v>
      </c>
      <c r="DT636" s="1233" t="s">
        <v>1890</v>
      </c>
      <c r="DU636" s="1233" t="s">
        <v>1890</v>
      </c>
      <c r="DV636" s="1233" t="s">
        <v>1890</v>
      </c>
      <c r="DW636" s="1233" t="s">
        <v>1890</v>
      </c>
      <c r="DX636" s="1233" t="s">
        <v>1890</v>
      </c>
      <c r="DY636" s="1233" t="s">
        <v>1890</v>
      </c>
    </row>
    <row r="637" spans="2:134" x14ac:dyDescent="0.25">
      <c r="B637" s="1668"/>
      <c r="C637" s="1505" t="s">
        <v>2008</v>
      </c>
      <c r="D637" s="1439" t="s">
        <v>1740</v>
      </c>
      <c r="E637" s="1267" t="s">
        <v>815</v>
      </c>
      <c r="F637" s="1438" t="s">
        <v>1890</v>
      </c>
      <c r="G637" s="1438" t="s">
        <v>1890</v>
      </c>
      <c r="H637" s="1439" t="s">
        <v>84</v>
      </c>
      <c r="I637" s="1476"/>
      <c r="J637" s="1477"/>
      <c r="K637" s="1477"/>
      <c r="L637" s="1477"/>
      <c r="M637" s="1477"/>
      <c r="N637" s="1509" t="s">
        <v>1890</v>
      </c>
      <c r="O637" s="1509">
        <v>0</v>
      </c>
      <c r="P637" s="1509">
        <v>0</v>
      </c>
      <c r="Q637" s="1509">
        <v>0</v>
      </c>
      <c r="R637" s="1509">
        <v>0</v>
      </c>
      <c r="S637" s="1509">
        <v>0</v>
      </c>
      <c r="T637" s="1509" t="s">
        <v>1890</v>
      </c>
      <c r="U637" s="1509" t="s">
        <v>1890</v>
      </c>
      <c r="V637" s="1509" t="s">
        <v>1890</v>
      </c>
      <c r="W637" s="1509" t="s">
        <v>1890</v>
      </c>
      <c r="X637" s="1509" t="s">
        <v>1890</v>
      </c>
      <c r="Y637" s="1509" t="s">
        <v>1890</v>
      </c>
      <c r="Z637" s="1509" t="s">
        <v>1890</v>
      </c>
      <c r="AA637" s="1509" t="s">
        <v>1890</v>
      </c>
      <c r="AB637" s="1509" t="s">
        <v>1890</v>
      </c>
      <c r="AC637" s="1509" t="s">
        <v>1890</v>
      </c>
      <c r="AD637" s="1509" t="s">
        <v>1890</v>
      </c>
      <c r="AE637" s="1509" t="s">
        <v>1890</v>
      </c>
      <c r="AF637" s="1509" t="s">
        <v>1890</v>
      </c>
      <c r="AG637" s="1509" t="s">
        <v>1890</v>
      </c>
      <c r="AH637" s="1509" t="s">
        <v>1890</v>
      </c>
      <c r="AI637" s="1509" t="s">
        <v>1890</v>
      </c>
      <c r="AJ637" s="1509" t="s">
        <v>1890</v>
      </c>
      <c r="AK637" s="1509" t="s">
        <v>1890</v>
      </c>
      <c r="AL637" s="1509" t="s">
        <v>1890</v>
      </c>
      <c r="AM637" s="1509">
        <v>0</v>
      </c>
      <c r="AN637" s="1509" t="s">
        <v>1890</v>
      </c>
      <c r="AO637" s="1509" t="s">
        <v>1890</v>
      </c>
      <c r="AP637" s="1509" t="s">
        <v>1890</v>
      </c>
      <c r="AQ637" s="1509" t="s">
        <v>1890</v>
      </c>
      <c r="AR637" s="1509" t="s">
        <v>1890</v>
      </c>
      <c r="AS637" s="1509" t="s">
        <v>1890</v>
      </c>
      <c r="AT637" s="1509" t="s">
        <v>1890</v>
      </c>
      <c r="AU637" s="1509" t="s">
        <v>1890</v>
      </c>
      <c r="AV637" s="1509" t="s">
        <v>1890</v>
      </c>
      <c r="AW637" s="1509" t="s">
        <v>1890</v>
      </c>
      <c r="AX637" s="1509" t="s">
        <v>1890</v>
      </c>
      <c r="AY637" s="1509" t="s">
        <v>1890</v>
      </c>
      <c r="AZ637" s="1509" t="s">
        <v>1890</v>
      </c>
      <c r="BA637" s="1509" t="s">
        <v>1890</v>
      </c>
      <c r="BB637" s="1509" t="s">
        <v>1890</v>
      </c>
      <c r="BC637" s="1509" t="s">
        <v>1890</v>
      </c>
      <c r="BD637" s="1509" t="s">
        <v>1890</v>
      </c>
      <c r="BE637" s="1509" t="s">
        <v>1890</v>
      </c>
      <c r="BF637" s="1509" t="s">
        <v>1890</v>
      </c>
      <c r="BG637" s="1509">
        <v>0</v>
      </c>
      <c r="BH637" s="1509" t="s">
        <v>1890</v>
      </c>
      <c r="BI637" s="1509" t="s">
        <v>1890</v>
      </c>
      <c r="BJ637" s="1509" t="s">
        <v>1890</v>
      </c>
      <c r="BK637" s="1509" t="s">
        <v>1890</v>
      </c>
      <c r="BL637" s="1509" t="s">
        <v>1890</v>
      </c>
      <c r="BM637" s="1509" t="s">
        <v>1890</v>
      </c>
      <c r="BN637" s="1509" t="s">
        <v>1890</v>
      </c>
      <c r="BO637" s="1509" t="s">
        <v>1890</v>
      </c>
      <c r="BP637" s="1509" t="s">
        <v>1890</v>
      </c>
      <c r="BQ637" s="1509" t="s">
        <v>1890</v>
      </c>
      <c r="BR637" s="1509" t="s">
        <v>1890</v>
      </c>
      <c r="BS637" s="1509" t="s">
        <v>1890</v>
      </c>
      <c r="BT637" s="1509" t="s">
        <v>1890</v>
      </c>
      <c r="BU637" s="1509" t="s">
        <v>1890</v>
      </c>
      <c r="BV637" s="1509" t="s">
        <v>1890</v>
      </c>
      <c r="BW637" s="1509" t="s">
        <v>1890</v>
      </c>
      <c r="BX637" s="1509" t="s">
        <v>1890</v>
      </c>
      <c r="BY637" s="1509" t="s">
        <v>1890</v>
      </c>
      <c r="BZ637" s="1509" t="s">
        <v>1890</v>
      </c>
      <c r="CA637" s="1509">
        <v>0</v>
      </c>
      <c r="CB637" s="1509" t="s">
        <v>1890</v>
      </c>
      <c r="CC637" s="1509" t="s">
        <v>1890</v>
      </c>
      <c r="CD637" s="1509" t="s">
        <v>1890</v>
      </c>
      <c r="CE637" s="1509" t="s">
        <v>1890</v>
      </c>
      <c r="CF637" s="1509" t="s">
        <v>1890</v>
      </c>
      <c r="CG637" s="1509" t="s">
        <v>1890</v>
      </c>
      <c r="CH637" s="1509" t="s">
        <v>1890</v>
      </c>
      <c r="CI637" s="1509" t="s">
        <v>1890</v>
      </c>
      <c r="CJ637" s="1509" t="s">
        <v>1890</v>
      </c>
      <c r="CK637" s="1509" t="s">
        <v>1890</v>
      </c>
      <c r="CL637" s="1509" t="s">
        <v>1890</v>
      </c>
      <c r="CM637" s="1509" t="s">
        <v>1890</v>
      </c>
      <c r="CN637" s="1509" t="s">
        <v>1890</v>
      </c>
      <c r="CO637" s="1509" t="s">
        <v>1890</v>
      </c>
      <c r="CP637" s="1510" t="s">
        <v>1890</v>
      </c>
      <c r="CQ637" s="1508" t="s">
        <v>1890</v>
      </c>
      <c r="CR637" s="1508" t="s">
        <v>1890</v>
      </c>
      <c r="CS637" s="1508" t="s">
        <v>1890</v>
      </c>
      <c r="CT637" s="1508" t="s">
        <v>1890</v>
      </c>
      <c r="CU637" s="1508" t="s">
        <v>1890</v>
      </c>
      <c r="CV637" s="1508" t="s">
        <v>1890</v>
      </c>
      <c r="CW637" s="1508" t="s">
        <v>1890</v>
      </c>
      <c r="CX637" s="1508" t="s">
        <v>1890</v>
      </c>
      <c r="CY637" s="1508" t="s">
        <v>1890</v>
      </c>
      <c r="CZ637" s="1508" t="s">
        <v>1890</v>
      </c>
      <c r="DA637" s="1508" t="s">
        <v>1890</v>
      </c>
      <c r="DB637" s="1508" t="s">
        <v>1890</v>
      </c>
      <c r="DC637" s="1508" t="s">
        <v>1890</v>
      </c>
      <c r="DD637" s="1508" t="s">
        <v>1890</v>
      </c>
      <c r="DE637" s="1508" t="s">
        <v>1890</v>
      </c>
      <c r="DF637" s="1508" t="s">
        <v>1890</v>
      </c>
      <c r="DG637" s="1508" t="s">
        <v>1890</v>
      </c>
      <c r="DH637" s="1508" t="s">
        <v>1890</v>
      </c>
      <c r="DI637" s="1508" t="s">
        <v>1890</v>
      </c>
      <c r="DJ637" s="1508" t="s">
        <v>1890</v>
      </c>
      <c r="DK637" s="1508" t="s">
        <v>1890</v>
      </c>
      <c r="DL637" s="1508" t="s">
        <v>1890</v>
      </c>
      <c r="DM637" s="1508" t="s">
        <v>1890</v>
      </c>
      <c r="DN637" s="1508" t="s">
        <v>1890</v>
      </c>
      <c r="DO637" s="1508" t="s">
        <v>1890</v>
      </c>
      <c r="DP637" s="1508" t="s">
        <v>1890</v>
      </c>
      <c r="DQ637" s="1508" t="s">
        <v>1890</v>
      </c>
      <c r="DR637" s="1508" t="s">
        <v>1890</v>
      </c>
      <c r="DS637" s="1508" t="s">
        <v>1890</v>
      </c>
      <c r="DT637" s="1233" t="s">
        <v>1890</v>
      </c>
      <c r="DU637" s="1233" t="s">
        <v>1890</v>
      </c>
      <c r="DV637" s="1233" t="s">
        <v>1890</v>
      </c>
      <c r="DW637" s="1233" t="s">
        <v>1890</v>
      </c>
      <c r="DX637" s="1233" t="s">
        <v>1890</v>
      </c>
      <c r="DY637" s="1233" t="s">
        <v>1890</v>
      </c>
      <c r="DZ637" s="1233" t="s">
        <v>1890</v>
      </c>
      <c r="EA637" s="1233" t="s">
        <v>1890</v>
      </c>
      <c r="EB637" s="1233" t="s">
        <v>1890</v>
      </c>
      <c r="EC637" s="1233" t="s">
        <v>1890</v>
      </c>
      <c r="ED637" s="1233" t="s">
        <v>1890</v>
      </c>
    </row>
    <row r="638" spans="2:134" x14ac:dyDescent="0.25">
      <c r="B638" s="1668"/>
      <c r="C638" s="1505" t="s">
        <v>2008</v>
      </c>
      <c r="D638" s="1439" t="s">
        <v>1740</v>
      </c>
      <c r="E638" s="1267" t="s">
        <v>812</v>
      </c>
      <c r="F638" s="1438" t="s">
        <v>1890</v>
      </c>
      <c r="G638" s="1438" t="s">
        <v>1890</v>
      </c>
      <c r="H638" s="1439" t="s">
        <v>84</v>
      </c>
      <c r="I638" s="1476"/>
      <c r="J638" s="1477"/>
      <c r="K638" s="1477"/>
      <c r="L638" s="1477"/>
      <c r="M638" s="1477"/>
      <c r="N638" s="1509" t="s">
        <v>1890</v>
      </c>
      <c r="O638" s="1509" t="s">
        <v>1890</v>
      </c>
      <c r="P638" s="1509" t="s">
        <v>1890</v>
      </c>
      <c r="Q638" s="1509" t="s">
        <v>1890</v>
      </c>
      <c r="R638" s="1509" t="s">
        <v>1890</v>
      </c>
      <c r="S638" s="1509" t="s">
        <v>1890</v>
      </c>
      <c r="T638" s="1509">
        <v>3.0183273500000052</v>
      </c>
      <c r="U638" s="1509">
        <v>3.0183273500000052</v>
      </c>
      <c r="V638" s="1509">
        <v>3.0183273500000052</v>
      </c>
      <c r="W638" s="1509">
        <v>3.0183273500000052</v>
      </c>
      <c r="X638" s="1509">
        <v>3.0183273500000052</v>
      </c>
      <c r="Y638" s="1509">
        <v>3.0183273500000052</v>
      </c>
      <c r="Z638" s="1509">
        <v>3.0183273500000052</v>
      </c>
      <c r="AA638" s="1509">
        <v>3.0183273500000052</v>
      </c>
      <c r="AB638" s="1509">
        <v>3.0183273500000052</v>
      </c>
      <c r="AC638" s="1509">
        <v>3.0183273500000052</v>
      </c>
      <c r="AD638" s="1509">
        <v>3.0183273500000052</v>
      </c>
      <c r="AE638" s="1509">
        <v>3.0183273500000052</v>
      </c>
      <c r="AF638" s="1509">
        <v>3.0183273500000052</v>
      </c>
      <c r="AG638" s="1509">
        <v>3.0183273500000052</v>
      </c>
      <c r="AH638" s="1509">
        <v>3.0183273500000052</v>
      </c>
      <c r="AI638" s="1509">
        <v>3.0183273500000052</v>
      </c>
      <c r="AJ638" s="1509">
        <v>3.0183273500000052</v>
      </c>
      <c r="AK638" s="1509">
        <v>3.0183273500000052</v>
      </c>
      <c r="AL638" s="1509">
        <v>3.0183273500000052</v>
      </c>
      <c r="AM638" s="1509">
        <v>3.0183273500000052</v>
      </c>
      <c r="AN638" s="1509">
        <v>3.0183273500000052</v>
      </c>
      <c r="AO638" s="1509">
        <v>3.0183273500000052</v>
      </c>
      <c r="AP638" s="1509">
        <v>3.0183273500000052</v>
      </c>
      <c r="AQ638" s="1509">
        <v>3.0183273500000052</v>
      </c>
      <c r="AR638" s="1509">
        <v>3.0183273500000052</v>
      </c>
      <c r="AS638" s="1509">
        <v>3.0183273500000052</v>
      </c>
      <c r="AT638" s="1509">
        <v>3.0183273500000052</v>
      </c>
      <c r="AU638" s="1509">
        <v>3.0183273500000052</v>
      </c>
      <c r="AV638" s="1509">
        <v>3.0183273500000052</v>
      </c>
      <c r="AW638" s="1509">
        <v>3.0183273500000052</v>
      </c>
      <c r="AX638" s="1509">
        <v>3.0183273500000052</v>
      </c>
      <c r="AY638" s="1509">
        <v>3.0183273500000052</v>
      </c>
      <c r="AZ638" s="1509">
        <v>3.0183273500000052</v>
      </c>
      <c r="BA638" s="1509">
        <v>3.0183273500000052</v>
      </c>
      <c r="BB638" s="1509">
        <v>3.0183273500000052</v>
      </c>
      <c r="BC638" s="1509">
        <v>3.0183273500000052</v>
      </c>
      <c r="BD638" s="1509">
        <v>3.0183273500000052</v>
      </c>
      <c r="BE638" s="1509">
        <v>3.0183273500000052</v>
      </c>
      <c r="BF638" s="1509">
        <v>3.0183273500000052</v>
      </c>
      <c r="BG638" s="1509">
        <v>3.0183273500000052</v>
      </c>
      <c r="BH638" s="1509">
        <v>3.0183273500000052</v>
      </c>
      <c r="BI638" s="1509">
        <v>3.0183273500000052</v>
      </c>
      <c r="BJ638" s="1509">
        <v>3.0183273500000052</v>
      </c>
      <c r="BK638" s="1509">
        <v>3.0183273500000052</v>
      </c>
      <c r="BL638" s="1509">
        <v>3.0183273500000052</v>
      </c>
      <c r="BM638" s="1509">
        <v>3.0183273500000052</v>
      </c>
      <c r="BN638" s="1509">
        <v>3.0183273500000052</v>
      </c>
      <c r="BO638" s="1509">
        <v>3.0183273500000052</v>
      </c>
      <c r="BP638" s="1509">
        <v>3.0183273500000052</v>
      </c>
      <c r="BQ638" s="1509">
        <v>3.0183273500000052</v>
      </c>
      <c r="BR638" s="1509">
        <v>3.0183273500000052</v>
      </c>
      <c r="BS638" s="1509">
        <v>3.0183273500000052</v>
      </c>
      <c r="BT638" s="1509">
        <v>3.0183273500000052</v>
      </c>
      <c r="BU638" s="1509">
        <v>3.0183273500000052</v>
      </c>
      <c r="BV638" s="1509">
        <v>3.0183273500000052</v>
      </c>
      <c r="BW638" s="1509">
        <v>3.0183273500000052</v>
      </c>
      <c r="BX638" s="1509">
        <v>3.0183273500000052</v>
      </c>
      <c r="BY638" s="1509">
        <v>3.0183273500000052</v>
      </c>
      <c r="BZ638" s="1509">
        <v>3.0183273500000052</v>
      </c>
      <c r="CA638" s="1509">
        <v>3.0183273500000052</v>
      </c>
      <c r="CB638" s="1509">
        <v>3.0183273500000052</v>
      </c>
      <c r="CC638" s="1509">
        <v>3.0183273500000052</v>
      </c>
      <c r="CD638" s="1509">
        <v>3.0183273500000052</v>
      </c>
      <c r="CE638" s="1509">
        <v>3.0183273500000052</v>
      </c>
      <c r="CF638" s="1509">
        <v>3.0183273500000052</v>
      </c>
      <c r="CG638" s="1509">
        <v>3.0183273500000052</v>
      </c>
      <c r="CH638" s="1509">
        <v>3.0183273500000052</v>
      </c>
      <c r="CI638" s="1509">
        <v>3.0183273500000052</v>
      </c>
      <c r="CJ638" s="1509">
        <v>3.0183273500000052</v>
      </c>
      <c r="CK638" s="1509">
        <v>3.0183273500000052</v>
      </c>
      <c r="CL638" s="1509">
        <v>3.0183273500000052</v>
      </c>
      <c r="CM638" s="1509">
        <v>3.0183273500000052</v>
      </c>
      <c r="CN638" s="1509">
        <v>3.0183273500000052</v>
      </c>
      <c r="CO638" s="1509">
        <v>3.0183273500000052</v>
      </c>
      <c r="CP638" s="1510">
        <v>3.0183273500000052</v>
      </c>
      <c r="CQ638" s="1508" t="s">
        <v>1890</v>
      </c>
      <c r="CR638" s="1508" t="s">
        <v>1890</v>
      </c>
      <c r="CS638" s="1508" t="s">
        <v>1890</v>
      </c>
      <c r="CT638" s="1508" t="s">
        <v>1890</v>
      </c>
      <c r="CU638" s="1508" t="s">
        <v>1890</v>
      </c>
      <c r="CV638" s="1508" t="s">
        <v>1890</v>
      </c>
      <c r="CW638" s="1508" t="s">
        <v>1890</v>
      </c>
      <c r="CX638" s="1508" t="s">
        <v>1890</v>
      </c>
      <c r="CY638" s="1508" t="s">
        <v>1890</v>
      </c>
      <c r="CZ638" s="1508" t="s">
        <v>1890</v>
      </c>
      <c r="DA638" s="1508" t="s">
        <v>1890</v>
      </c>
      <c r="DB638" s="1508" t="s">
        <v>1890</v>
      </c>
      <c r="DC638" s="1508" t="s">
        <v>1890</v>
      </c>
      <c r="DD638" s="1508" t="s">
        <v>1890</v>
      </c>
      <c r="DE638" s="1508" t="s">
        <v>1890</v>
      </c>
      <c r="DF638" s="1508" t="s">
        <v>1890</v>
      </c>
      <c r="DG638" s="1508" t="s">
        <v>1890</v>
      </c>
      <c r="DH638" s="1508" t="s">
        <v>1890</v>
      </c>
      <c r="DI638" s="1508" t="s">
        <v>1890</v>
      </c>
      <c r="DJ638" s="1508" t="s">
        <v>1890</v>
      </c>
      <c r="DK638" s="1508" t="s">
        <v>1890</v>
      </c>
      <c r="DL638" s="1508" t="s">
        <v>1890</v>
      </c>
      <c r="DM638" s="1508" t="s">
        <v>1890</v>
      </c>
      <c r="DN638" s="1508" t="s">
        <v>1890</v>
      </c>
      <c r="DO638" s="1508" t="s">
        <v>1890</v>
      </c>
      <c r="DP638" s="1508" t="s">
        <v>1890</v>
      </c>
      <c r="DQ638" s="1508" t="s">
        <v>1890</v>
      </c>
      <c r="DR638" s="1508" t="s">
        <v>1890</v>
      </c>
      <c r="DS638" s="1508" t="s">
        <v>1890</v>
      </c>
      <c r="DT638" s="1233" t="s">
        <v>1890</v>
      </c>
      <c r="DU638" s="1233" t="s">
        <v>1890</v>
      </c>
      <c r="DV638" s="1233" t="s">
        <v>1890</v>
      </c>
      <c r="DW638" s="1233" t="s">
        <v>1890</v>
      </c>
      <c r="DX638" s="1233" t="s">
        <v>1890</v>
      </c>
      <c r="DY638" s="1233" t="s">
        <v>1890</v>
      </c>
      <c r="DZ638" s="1233" t="s">
        <v>1890</v>
      </c>
      <c r="EA638" s="1233" t="s">
        <v>1890</v>
      </c>
      <c r="EB638" s="1233" t="s">
        <v>1890</v>
      </c>
      <c r="EC638" s="1233" t="s">
        <v>1890</v>
      </c>
      <c r="ED638" s="1233" t="s">
        <v>1890</v>
      </c>
    </row>
    <row r="639" spans="2:134" x14ac:dyDescent="0.25">
      <c r="B639" s="1668"/>
      <c r="C639" s="1505" t="s">
        <v>2008</v>
      </c>
      <c r="D639" s="1439" t="s">
        <v>1740</v>
      </c>
      <c r="E639" s="1267" t="s">
        <v>813</v>
      </c>
      <c r="F639" s="1438" t="s">
        <v>1890</v>
      </c>
      <c r="G639" s="1438" t="s">
        <v>1890</v>
      </c>
      <c r="H639" s="1439" t="s">
        <v>84</v>
      </c>
      <c r="I639" s="1476"/>
      <c r="J639" s="1477"/>
      <c r="K639" s="1477"/>
      <c r="L639" s="1477"/>
      <c r="M639" s="1477"/>
      <c r="N639" s="1509" t="s">
        <v>1890</v>
      </c>
      <c r="O639" s="1509">
        <v>0</v>
      </c>
      <c r="P639" s="1509">
        <v>0</v>
      </c>
      <c r="Q639" s="1509">
        <v>0</v>
      </c>
      <c r="R639" s="1509">
        <v>0</v>
      </c>
      <c r="S639" s="1509">
        <v>0</v>
      </c>
      <c r="T639" s="1509">
        <v>0</v>
      </c>
      <c r="U639" s="1509">
        <v>0</v>
      </c>
      <c r="V639" s="1509">
        <v>0</v>
      </c>
      <c r="W639" s="1509">
        <v>0</v>
      </c>
      <c r="X639" s="1509">
        <v>0</v>
      </c>
      <c r="Y639" s="1509">
        <v>0</v>
      </c>
      <c r="Z639" s="1509">
        <v>0</v>
      </c>
      <c r="AA639" s="1509">
        <v>0</v>
      </c>
      <c r="AB639" s="1509">
        <v>0</v>
      </c>
      <c r="AC639" s="1509">
        <v>0</v>
      </c>
      <c r="AD639" s="1509">
        <v>0</v>
      </c>
      <c r="AE639" s="1509">
        <v>0</v>
      </c>
      <c r="AF639" s="1509">
        <v>0</v>
      </c>
      <c r="AG639" s="1509">
        <v>0</v>
      </c>
      <c r="AH639" s="1509">
        <v>0</v>
      </c>
      <c r="AI639" s="1509">
        <v>0</v>
      </c>
      <c r="AJ639" s="1509">
        <v>0</v>
      </c>
      <c r="AK639" s="1509">
        <v>0</v>
      </c>
      <c r="AL639" s="1509">
        <v>0</v>
      </c>
      <c r="AM639" s="1509">
        <v>0</v>
      </c>
      <c r="AN639" s="1509">
        <v>0</v>
      </c>
      <c r="AO639" s="1509">
        <v>0</v>
      </c>
      <c r="AP639" s="1509">
        <v>0</v>
      </c>
      <c r="AQ639" s="1509">
        <v>0</v>
      </c>
      <c r="AR639" s="1509">
        <v>0</v>
      </c>
      <c r="AS639" s="1509">
        <v>0</v>
      </c>
      <c r="AT639" s="1509">
        <v>0</v>
      </c>
      <c r="AU639" s="1509">
        <v>0</v>
      </c>
      <c r="AV639" s="1509">
        <v>0</v>
      </c>
      <c r="AW639" s="1509">
        <v>0</v>
      </c>
      <c r="AX639" s="1509">
        <v>0</v>
      </c>
      <c r="AY639" s="1509">
        <v>0</v>
      </c>
      <c r="AZ639" s="1509">
        <v>0</v>
      </c>
      <c r="BA639" s="1509">
        <v>0</v>
      </c>
      <c r="BB639" s="1509">
        <v>0</v>
      </c>
      <c r="BC639" s="1509">
        <v>0</v>
      </c>
      <c r="BD639" s="1509">
        <v>0</v>
      </c>
      <c r="BE639" s="1509">
        <v>0</v>
      </c>
      <c r="BF639" s="1509">
        <v>0</v>
      </c>
      <c r="BG639" s="1509">
        <v>0</v>
      </c>
      <c r="BH639" s="1509">
        <v>0</v>
      </c>
      <c r="BI639" s="1509">
        <v>0</v>
      </c>
      <c r="BJ639" s="1509">
        <v>0</v>
      </c>
      <c r="BK639" s="1509">
        <v>0</v>
      </c>
      <c r="BL639" s="1509">
        <v>0</v>
      </c>
      <c r="BM639" s="1509">
        <v>0</v>
      </c>
      <c r="BN639" s="1509">
        <v>0</v>
      </c>
      <c r="BO639" s="1509">
        <v>0</v>
      </c>
      <c r="BP639" s="1509">
        <v>0</v>
      </c>
      <c r="BQ639" s="1509">
        <v>0</v>
      </c>
      <c r="BR639" s="1509">
        <v>0</v>
      </c>
      <c r="BS639" s="1509">
        <v>0</v>
      </c>
      <c r="BT639" s="1509">
        <v>0</v>
      </c>
      <c r="BU639" s="1509">
        <v>0</v>
      </c>
      <c r="BV639" s="1509">
        <v>0</v>
      </c>
      <c r="BW639" s="1509">
        <v>0</v>
      </c>
      <c r="BX639" s="1509">
        <v>0</v>
      </c>
      <c r="BY639" s="1509">
        <v>0</v>
      </c>
      <c r="BZ639" s="1509">
        <v>0</v>
      </c>
      <c r="CA639" s="1509">
        <v>0</v>
      </c>
      <c r="CB639" s="1509">
        <v>0</v>
      </c>
      <c r="CC639" s="1509">
        <v>0</v>
      </c>
      <c r="CD639" s="1509">
        <v>0</v>
      </c>
      <c r="CE639" s="1509">
        <v>0</v>
      </c>
      <c r="CF639" s="1509">
        <v>0</v>
      </c>
      <c r="CG639" s="1509">
        <v>0</v>
      </c>
      <c r="CH639" s="1509">
        <v>0</v>
      </c>
      <c r="CI639" s="1509">
        <v>0</v>
      </c>
      <c r="CJ639" s="1509">
        <v>0</v>
      </c>
      <c r="CK639" s="1509">
        <v>0</v>
      </c>
      <c r="CL639" s="1509">
        <v>0</v>
      </c>
      <c r="CM639" s="1509">
        <v>0</v>
      </c>
      <c r="CN639" s="1509">
        <v>0</v>
      </c>
      <c r="CO639" s="1509">
        <v>0</v>
      </c>
      <c r="CP639" s="1510">
        <v>0</v>
      </c>
      <c r="CQ639" s="1508" t="s">
        <v>1890</v>
      </c>
      <c r="CR639" s="1508" t="s">
        <v>1890</v>
      </c>
      <c r="CS639" s="1508" t="s">
        <v>1890</v>
      </c>
      <c r="CT639" s="1508" t="s">
        <v>1890</v>
      </c>
      <c r="CU639" s="1508" t="s">
        <v>1890</v>
      </c>
      <c r="CV639" s="1508" t="s">
        <v>1890</v>
      </c>
      <c r="CW639" s="1508" t="s">
        <v>1890</v>
      </c>
      <c r="CX639" s="1508" t="s">
        <v>1890</v>
      </c>
      <c r="CY639" s="1508" t="s">
        <v>1890</v>
      </c>
      <c r="CZ639" s="1508" t="s">
        <v>1890</v>
      </c>
      <c r="DA639" s="1508" t="s">
        <v>1890</v>
      </c>
      <c r="DB639" s="1508" t="s">
        <v>1890</v>
      </c>
      <c r="DC639" s="1508" t="s">
        <v>1890</v>
      </c>
      <c r="DD639" s="1508" t="s">
        <v>1890</v>
      </c>
      <c r="DE639" s="1508" t="s">
        <v>1890</v>
      </c>
      <c r="DF639" s="1508" t="s">
        <v>1890</v>
      </c>
      <c r="DG639" s="1508" t="s">
        <v>1890</v>
      </c>
      <c r="DH639" s="1508" t="s">
        <v>1890</v>
      </c>
      <c r="DI639" s="1508" t="s">
        <v>1890</v>
      </c>
      <c r="DJ639" s="1508" t="s">
        <v>1890</v>
      </c>
      <c r="DK639" s="1508" t="s">
        <v>1890</v>
      </c>
      <c r="DL639" s="1508" t="s">
        <v>1890</v>
      </c>
      <c r="DM639" s="1508" t="s">
        <v>1890</v>
      </c>
      <c r="DN639" s="1508" t="s">
        <v>1890</v>
      </c>
      <c r="DO639" s="1508" t="s">
        <v>1890</v>
      </c>
      <c r="DP639" s="1508" t="s">
        <v>1890</v>
      </c>
      <c r="DQ639" s="1508" t="s">
        <v>1890</v>
      </c>
      <c r="DR639" s="1508" t="s">
        <v>1890</v>
      </c>
      <c r="DS639" s="1508" t="s">
        <v>1890</v>
      </c>
      <c r="DT639" s="1233" t="s">
        <v>1890</v>
      </c>
      <c r="DU639" s="1233" t="s">
        <v>1890</v>
      </c>
      <c r="DV639" s="1233" t="s">
        <v>1890</v>
      </c>
      <c r="DW639" s="1233" t="s">
        <v>1890</v>
      </c>
      <c r="DX639" s="1233" t="s">
        <v>1890</v>
      </c>
      <c r="DY639" s="1233" t="s">
        <v>1890</v>
      </c>
      <c r="DZ639" s="1233" t="s">
        <v>1890</v>
      </c>
      <c r="EA639" s="1233" t="s">
        <v>1890</v>
      </c>
      <c r="EB639" s="1233" t="s">
        <v>1890</v>
      </c>
      <c r="EC639" s="1233" t="s">
        <v>1890</v>
      </c>
      <c r="ED639" s="1233" t="s">
        <v>1890</v>
      </c>
    </row>
    <row r="640" spans="2:134" x14ac:dyDescent="0.25">
      <c r="B640" s="1668"/>
      <c r="C640" s="1505" t="s">
        <v>2008</v>
      </c>
      <c r="D640" s="1439" t="s">
        <v>1740</v>
      </c>
      <c r="E640" s="1267" t="s">
        <v>831</v>
      </c>
      <c r="F640" s="1438" t="s">
        <v>1890</v>
      </c>
      <c r="G640" s="1438" t="s">
        <v>1890</v>
      </c>
      <c r="H640" s="1439" t="s">
        <v>84</v>
      </c>
      <c r="I640" s="1476"/>
      <c r="J640" s="1477"/>
      <c r="K640" s="1477"/>
      <c r="L640" s="1477"/>
      <c r="M640" s="1477"/>
      <c r="N640" s="1509" t="s">
        <v>1890</v>
      </c>
      <c r="O640" s="1509">
        <v>3.5000000000000003E-2</v>
      </c>
      <c r="P640" s="1509">
        <v>3.5000000000000003E-2</v>
      </c>
      <c r="Q640" s="1509">
        <v>3.5000000000000003E-2</v>
      </c>
      <c r="R640" s="1509">
        <v>3.5000000000000003E-2</v>
      </c>
      <c r="S640" s="1509">
        <v>3.5000000000000003E-2</v>
      </c>
      <c r="T640" s="1509">
        <v>3.5000000000000003E-2</v>
      </c>
      <c r="U640" s="1509">
        <v>3.5000000000000003E-2</v>
      </c>
      <c r="V640" s="1509">
        <v>3.5000000000000003E-2</v>
      </c>
      <c r="W640" s="1509">
        <v>3.5000000000000003E-2</v>
      </c>
      <c r="X640" s="1509">
        <v>3.5000000000000003E-2</v>
      </c>
      <c r="Y640" s="1509">
        <v>3.5000000000000003E-2</v>
      </c>
      <c r="Z640" s="1509">
        <v>3.5000000000000003E-2</v>
      </c>
      <c r="AA640" s="1509">
        <v>3.5000000000000003E-2</v>
      </c>
      <c r="AB640" s="1509">
        <v>3.5000000000000003E-2</v>
      </c>
      <c r="AC640" s="1509">
        <v>3.5000000000000003E-2</v>
      </c>
      <c r="AD640" s="1509">
        <v>3.5000000000000003E-2</v>
      </c>
      <c r="AE640" s="1509">
        <v>3.5000000000000003E-2</v>
      </c>
      <c r="AF640" s="1509">
        <v>3.5000000000000003E-2</v>
      </c>
      <c r="AG640" s="1509">
        <v>3.5000000000000003E-2</v>
      </c>
      <c r="AH640" s="1509">
        <v>3.5000000000000003E-2</v>
      </c>
      <c r="AI640" s="1509">
        <v>3.5000000000000003E-2</v>
      </c>
      <c r="AJ640" s="1509">
        <v>3.5000000000000003E-2</v>
      </c>
      <c r="AK640" s="1509">
        <v>3.5000000000000003E-2</v>
      </c>
      <c r="AL640" s="1509">
        <v>3.5000000000000003E-2</v>
      </c>
      <c r="AM640" s="1509">
        <v>3.5000000000000003E-2</v>
      </c>
      <c r="AN640" s="1509">
        <v>3.5000000000000003E-2</v>
      </c>
      <c r="AO640" s="1509">
        <v>3.5000000000000003E-2</v>
      </c>
      <c r="AP640" s="1509">
        <v>3.5000000000000003E-2</v>
      </c>
      <c r="AQ640" s="1509">
        <v>3.5000000000000003E-2</v>
      </c>
      <c r="AR640" s="1509">
        <v>3.5000000000000003E-2</v>
      </c>
      <c r="AS640" s="1509">
        <v>0.03</v>
      </c>
      <c r="AT640" s="1509">
        <v>0.03</v>
      </c>
      <c r="AU640" s="1509">
        <v>0.03</v>
      </c>
      <c r="AV640" s="1509">
        <v>0.03</v>
      </c>
      <c r="AW640" s="1509">
        <v>0.03</v>
      </c>
      <c r="AX640" s="1509">
        <v>0.03</v>
      </c>
      <c r="AY640" s="1509">
        <v>0.03</v>
      </c>
      <c r="AZ640" s="1509">
        <v>0.03</v>
      </c>
      <c r="BA640" s="1509">
        <v>0.03</v>
      </c>
      <c r="BB640" s="1509">
        <v>0.03</v>
      </c>
      <c r="BC640" s="1509">
        <v>0.03</v>
      </c>
      <c r="BD640" s="1509">
        <v>0.03</v>
      </c>
      <c r="BE640" s="1509">
        <v>0.03</v>
      </c>
      <c r="BF640" s="1509">
        <v>0.03</v>
      </c>
      <c r="BG640" s="1509">
        <v>0.03</v>
      </c>
      <c r="BH640" s="1509">
        <v>0.03</v>
      </c>
      <c r="BI640" s="1509">
        <v>0.03</v>
      </c>
      <c r="BJ640" s="1509">
        <v>0.03</v>
      </c>
      <c r="BK640" s="1509">
        <v>0.03</v>
      </c>
      <c r="BL640" s="1509">
        <v>0.03</v>
      </c>
      <c r="BM640" s="1509">
        <v>0.03</v>
      </c>
      <c r="BN640" s="1509">
        <v>0.03</v>
      </c>
      <c r="BO640" s="1509">
        <v>0.03</v>
      </c>
      <c r="BP640" s="1509">
        <v>0.03</v>
      </c>
      <c r="BQ640" s="1509">
        <v>0.03</v>
      </c>
      <c r="BR640" s="1509">
        <v>0.03</v>
      </c>
      <c r="BS640" s="1509">
        <v>0.03</v>
      </c>
      <c r="BT640" s="1509">
        <v>0.03</v>
      </c>
      <c r="BU640" s="1509">
        <v>0.03</v>
      </c>
      <c r="BV640" s="1509">
        <v>0.03</v>
      </c>
      <c r="BW640" s="1509">
        <v>0.03</v>
      </c>
      <c r="BX640" s="1509">
        <v>0.03</v>
      </c>
      <c r="BY640" s="1509">
        <v>0.03</v>
      </c>
      <c r="BZ640" s="1509">
        <v>0.03</v>
      </c>
      <c r="CA640" s="1509">
        <v>0.03</v>
      </c>
      <c r="CB640" s="1509">
        <v>0.03</v>
      </c>
      <c r="CC640" s="1509">
        <v>0.03</v>
      </c>
      <c r="CD640" s="1509">
        <v>0.03</v>
      </c>
      <c r="CE640" s="1509">
        <v>0.03</v>
      </c>
      <c r="CF640" s="1509">
        <v>0.03</v>
      </c>
      <c r="CG640" s="1509">
        <v>0.03</v>
      </c>
      <c r="CH640" s="1509">
        <v>0.03</v>
      </c>
      <c r="CI640" s="1509">
        <v>0.03</v>
      </c>
      <c r="CJ640" s="1509">
        <v>0.03</v>
      </c>
      <c r="CK640" s="1509">
        <v>0.03</v>
      </c>
      <c r="CL640" s="1509">
        <v>2.5000000000000001E-2</v>
      </c>
      <c r="CM640" s="1509">
        <v>2.5000000000000001E-2</v>
      </c>
      <c r="CN640" s="1509">
        <v>2.5000000000000001E-2</v>
      </c>
      <c r="CO640" s="1509">
        <v>2.5000000000000001E-2</v>
      </c>
      <c r="CP640" s="1510">
        <v>2.5000000000000001E-2</v>
      </c>
      <c r="CQ640" s="1508" t="s">
        <v>1890</v>
      </c>
      <c r="CR640" s="1508" t="s">
        <v>1890</v>
      </c>
      <c r="CS640" s="1508" t="s">
        <v>1890</v>
      </c>
      <c r="CT640" s="1508" t="s">
        <v>1890</v>
      </c>
      <c r="CU640" s="1508" t="s">
        <v>1890</v>
      </c>
      <c r="CV640" s="1508" t="s">
        <v>1890</v>
      </c>
      <c r="CW640" s="1508" t="s">
        <v>1890</v>
      </c>
      <c r="CX640" s="1508" t="s">
        <v>1890</v>
      </c>
      <c r="CY640" s="1508" t="s">
        <v>1890</v>
      </c>
      <c r="CZ640" s="1508" t="s">
        <v>1890</v>
      </c>
      <c r="DA640" s="1508" t="s">
        <v>1890</v>
      </c>
      <c r="DB640" s="1508" t="s">
        <v>1890</v>
      </c>
      <c r="DC640" s="1508" t="s">
        <v>1890</v>
      </c>
      <c r="DD640" s="1508" t="s">
        <v>1890</v>
      </c>
      <c r="DE640" s="1508" t="s">
        <v>1890</v>
      </c>
      <c r="DF640" s="1508" t="s">
        <v>1890</v>
      </c>
      <c r="DG640" s="1508" t="s">
        <v>1890</v>
      </c>
      <c r="DH640" s="1508" t="s">
        <v>1890</v>
      </c>
      <c r="DI640" s="1508" t="s">
        <v>1890</v>
      </c>
      <c r="DJ640" s="1508" t="s">
        <v>1890</v>
      </c>
      <c r="DK640" s="1508" t="s">
        <v>1890</v>
      </c>
      <c r="DL640" s="1508" t="s">
        <v>1890</v>
      </c>
      <c r="DM640" s="1508" t="s">
        <v>1890</v>
      </c>
      <c r="DN640" s="1508" t="s">
        <v>1890</v>
      </c>
      <c r="DO640" s="1508" t="s">
        <v>1890</v>
      </c>
      <c r="DP640" s="1508" t="s">
        <v>1890</v>
      </c>
      <c r="DQ640" s="1508" t="s">
        <v>1890</v>
      </c>
      <c r="DR640" s="1508" t="s">
        <v>1890</v>
      </c>
      <c r="DS640" s="1508" t="s">
        <v>1890</v>
      </c>
      <c r="DT640" s="1233" t="s">
        <v>1890</v>
      </c>
      <c r="DU640" s="1233" t="s">
        <v>1890</v>
      </c>
      <c r="DV640" s="1233" t="s">
        <v>1890</v>
      </c>
      <c r="DW640" s="1233" t="s">
        <v>1890</v>
      </c>
      <c r="DX640" s="1233" t="s">
        <v>1890</v>
      </c>
      <c r="DY640" s="1233" t="s">
        <v>1890</v>
      </c>
      <c r="DZ640" s="1233" t="s">
        <v>1890</v>
      </c>
      <c r="EA640" s="1233" t="s">
        <v>1890</v>
      </c>
      <c r="EB640" s="1233" t="s">
        <v>1890</v>
      </c>
      <c r="EC640" s="1233" t="s">
        <v>1890</v>
      </c>
      <c r="ED640" s="1233" t="s">
        <v>1890</v>
      </c>
    </row>
    <row r="641" spans="2:134" x14ac:dyDescent="0.25">
      <c r="B641" s="1668"/>
      <c r="C641" s="1505" t="s">
        <v>2008</v>
      </c>
      <c r="D641" s="1439" t="s">
        <v>1740</v>
      </c>
      <c r="E641" s="1267" t="s">
        <v>814</v>
      </c>
      <c r="F641" s="1438" t="s">
        <v>1890</v>
      </c>
      <c r="G641" s="1438" t="s">
        <v>1890</v>
      </c>
      <c r="H641" s="1439" t="s">
        <v>84</v>
      </c>
      <c r="I641" s="1476"/>
      <c r="J641" s="1477"/>
      <c r="K641" s="1477"/>
      <c r="L641" s="1477"/>
      <c r="M641" s="1477"/>
      <c r="N641" s="1509" t="s">
        <v>1890</v>
      </c>
      <c r="O641" s="1509">
        <v>0.96618357487922713</v>
      </c>
      <c r="P641" s="1509">
        <v>0.93351070036640305</v>
      </c>
      <c r="Q641" s="1509">
        <v>0.90194270566802237</v>
      </c>
      <c r="R641" s="1509">
        <v>0.87144222769857238</v>
      </c>
      <c r="S641" s="1509">
        <v>0.84197316685852408</v>
      </c>
      <c r="T641" s="1509">
        <v>0.81350064430775282</v>
      </c>
      <c r="U641" s="1509">
        <v>0.78599096068381924</v>
      </c>
      <c r="V641" s="1509">
        <v>0.75941155621625056</v>
      </c>
      <c r="W641" s="1509">
        <v>0.73373097218961414</v>
      </c>
      <c r="X641" s="1509">
        <v>0.70891881370977217</v>
      </c>
      <c r="Y641" s="1509">
        <v>0.68494571372924851</v>
      </c>
      <c r="Z641" s="1509">
        <v>0.66178329828912907</v>
      </c>
      <c r="AA641" s="1509">
        <v>0.63940415293635666</v>
      </c>
      <c r="AB641" s="1509">
        <v>0.61778179027667313</v>
      </c>
      <c r="AC641" s="1509">
        <v>0.59689061862480497</v>
      </c>
      <c r="AD641" s="1509">
        <v>0.57670591171478747</v>
      </c>
      <c r="AE641" s="1509">
        <v>0.55720377943457733</v>
      </c>
      <c r="AF641" s="1509">
        <v>0.53836113955031628</v>
      </c>
      <c r="AG641" s="1509">
        <v>0.520155690386779</v>
      </c>
      <c r="AH641" s="1509">
        <v>0.50256588443167061</v>
      </c>
      <c r="AI641" s="1509">
        <v>0.48557090283253201</v>
      </c>
      <c r="AJ641" s="1509">
        <v>0.46915063075606961</v>
      </c>
      <c r="AK641" s="1509">
        <v>0.45328563358074364</v>
      </c>
      <c r="AL641" s="1509">
        <v>0.43795713389443836</v>
      </c>
      <c r="AM641" s="1509">
        <v>0.42314698926998878</v>
      </c>
      <c r="AN641" s="1509">
        <v>0.40883767079225974</v>
      </c>
      <c r="AO641" s="1509">
        <v>0.39501224231136212</v>
      </c>
      <c r="AP641" s="1509">
        <v>0.38165434039745133</v>
      </c>
      <c r="AQ641" s="1509">
        <v>0.36874815497338298</v>
      </c>
      <c r="AR641" s="1509">
        <v>0.35627841060230242</v>
      </c>
      <c r="AS641" s="1509">
        <v>0.3459013695167984</v>
      </c>
      <c r="AT641" s="1509">
        <v>0.33582657234640623</v>
      </c>
      <c r="AU641" s="1509">
        <v>0.32604521587029728</v>
      </c>
      <c r="AV641" s="1509">
        <v>0.31654875327213333</v>
      </c>
      <c r="AW641" s="1509">
        <v>0.30732888667197411</v>
      </c>
      <c r="AX641" s="1509">
        <v>0.29837755987570302</v>
      </c>
      <c r="AY641" s="1509">
        <v>0.28968695133563405</v>
      </c>
      <c r="AZ641" s="1509">
        <v>0.28124946731614947</v>
      </c>
      <c r="BA641" s="1509">
        <v>0.27305773525839755</v>
      </c>
      <c r="BB641" s="1509">
        <v>0.26510459733825009</v>
      </c>
      <c r="BC641" s="1509">
        <v>0.25738310421189325</v>
      </c>
      <c r="BD641" s="1509">
        <v>0.24988650894358566</v>
      </c>
      <c r="BE641" s="1509">
        <v>0.24260826111027742</v>
      </c>
      <c r="BF641" s="1509">
        <v>0.23554200107793916</v>
      </c>
      <c r="BG641" s="1509">
        <v>0.22868155444460117</v>
      </c>
      <c r="BH641" s="1509">
        <v>0.22202092664524387</v>
      </c>
      <c r="BI641" s="1509">
        <v>0.215554297713829</v>
      </c>
      <c r="BJ641" s="1509">
        <v>0.20927601719789227</v>
      </c>
      <c r="BK641" s="1509">
        <v>0.20318059922125464</v>
      </c>
      <c r="BL641" s="1509">
        <v>0.19726271769053846</v>
      </c>
      <c r="BM641" s="1509">
        <v>0.19151720164129948</v>
      </c>
      <c r="BN641" s="1509">
        <v>0.18593903071970824</v>
      </c>
      <c r="BO641" s="1509">
        <v>0.18052333079583327</v>
      </c>
      <c r="BP641" s="1509">
        <v>0.17526536970469248</v>
      </c>
      <c r="BQ641" s="1509">
        <v>0.17016055311135189</v>
      </c>
      <c r="BR641" s="1509">
        <v>0.16520442049645817</v>
      </c>
      <c r="BS641" s="1509">
        <v>0.16039264125869726</v>
      </c>
      <c r="BT641" s="1509">
        <v>0.15572101093077401</v>
      </c>
      <c r="BU641" s="1509">
        <v>0.15118544750560586</v>
      </c>
      <c r="BV641" s="1509">
        <v>0.14678198786952024</v>
      </c>
      <c r="BW641" s="1509">
        <v>0.14250678433934003</v>
      </c>
      <c r="BX641" s="1509">
        <v>0.13835610130033013</v>
      </c>
      <c r="BY641" s="1509">
        <v>0.13432631194206807</v>
      </c>
      <c r="BZ641" s="1509">
        <v>0.13041389508938647</v>
      </c>
      <c r="CA641" s="1509">
        <v>0.12661543212561796</v>
      </c>
      <c r="CB641" s="1509">
        <v>0.12292760400545433</v>
      </c>
      <c r="CC641" s="1509">
        <v>0.11934718835481004</v>
      </c>
      <c r="CD641" s="1509">
        <v>0.11587105665515537</v>
      </c>
      <c r="CE641" s="1509">
        <v>0.11249617150985959</v>
      </c>
      <c r="CF641" s="1509">
        <v>0.10921958399015494</v>
      </c>
      <c r="CG641" s="1509">
        <v>0.10603843105840287</v>
      </c>
      <c r="CH641" s="1509">
        <v>0.10294993306641054</v>
      </c>
      <c r="CI641" s="1509">
        <v>9.9951391326612168E-2</v>
      </c>
      <c r="CJ641" s="1509">
        <v>9.7040185753992411E-2</v>
      </c>
      <c r="CK641" s="1509">
        <v>9.4213772576691654E-2</v>
      </c>
      <c r="CL641" s="1509">
        <v>9.1915875684577236E-2</v>
      </c>
      <c r="CM641" s="1509">
        <v>8.9674025058124135E-2</v>
      </c>
      <c r="CN641" s="1509">
        <v>8.7486853715243049E-2</v>
      </c>
      <c r="CO641" s="1509">
        <v>8.5353028014871282E-2</v>
      </c>
      <c r="CP641" s="1510">
        <v>8.3271246843776875E-2</v>
      </c>
      <c r="CQ641" s="1508" t="s">
        <v>1890</v>
      </c>
      <c r="CR641" s="1508" t="s">
        <v>1890</v>
      </c>
      <c r="CS641" s="1508" t="s">
        <v>1890</v>
      </c>
      <c r="CT641" s="1508" t="s">
        <v>1890</v>
      </c>
      <c r="CU641" s="1508" t="s">
        <v>1890</v>
      </c>
      <c r="CV641" s="1508" t="s">
        <v>1890</v>
      </c>
      <c r="CW641" s="1508" t="s">
        <v>1890</v>
      </c>
      <c r="CX641" s="1508" t="s">
        <v>1890</v>
      </c>
      <c r="CY641" s="1508" t="s">
        <v>1890</v>
      </c>
      <c r="CZ641" s="1508" t="s">
        <v>1890</v>
      </c>
      <c r="DA641" s="1508" t="s">
        <v>1890</v>
      </c>
      <c r="DB641" s="1508" t="s">
        <v>1890</v>
      </c>
      <c r="DC641" s="1508" t="s">
        <v>1890</v>
      </c>
      <c r="DD641" s="1508" t="s">
        <v>1890</v>
      </c>
      <c r="DE641" s="1508" t="s">
        <v>1890</v>
      </c>
      <c r="DF641" s="1508" t="s">
        <v>1890</v>
      </c>
      <c r="DG641" s="1508" t="s">
        <v>1890</v>
      </c>
      <c r="DH641" s="1508" t="s">
        <v>1890</v>
      </c>
      <c r="DI641" s="1508" t="s">
        <v>1890</v>
      </c>
      <c r="DJ641" s="1508" t="s">
        <v>1890</v>
      </c>
      <c r="DK641" s="1508" t="s">
        <v>1890</v>
      </c>
      <c r="DL641" s="1508" t="s">
        <v>1890</v>
      </c>
      <c r="DM641" s="1508" t="s">
        <v>1890</v>
      </c>
      <c r="DN641" s="1508" t="s">
        <v>1890</v>
      </c>
      <c r="DO641" s="1508" t="s">
        <v>1890</v>
      </c>
      <c r="DP641" s="1508" t="s">
        <v>1890</v>
      </c>
      <c r="DQ641" s="1508" t="s">
        <v>1890</v>
      </c>
      <c r="DR641" s="1508" t="s">
        <v>1890</v>
      </c>
      <c r="DS641" s="1508" t="s">
        <v>1890</v>
      </c>
      <c r="DT641" s="1233" t="s">
        <v>1890</v>
      </c>
      <c r="DU641" s="1233" t="s">
        <v>1890</v>
      </c>
      <c r="DV641" s="1233" t="s">
        <v>1890</v>
      </c>
      <c r="DW641" s="1233" t="s">
        <v>1890</v>
      </c>
      <c r="DX641" s="1233" t="s">
        <v>1890</v>
      </c>
      <c r="DY641" s="1233" t="s">
        <v>1890</v>
      </c>
      <c r="DZ641" s="1233" t="s">
        <v>1890</v>
      </c>
      <c r="EA641" s="1233" t="s">
        <v>1890</v>
      </c>
      <c r="EB641" s="1233" t="s">
        <v>1890</v>
      </c>
      <c r="EC641" s="1233" t="s">
        <v>1890</v>
      </c>
      <c r="ED641" s="1233" t="s">
        <v>1890</v>
      </c>
    </row>
    <row r="642" spans="2:134" x14ac:dyDescent="0.25">
      <c r="B642" s="1668"/>
      <c r="C642" s="1505" t="s">
        <v>2008</v>
      </c>
      <c r="D642" s="1439" t="s">
        <v>1740</v>
      </c>
      <c r="E642" s="1267" t="s">
        <v>815</v>
      </c>
      <c r="F642" s="1438" t="s">
        <v>816</v>
      </c>
      <c r="G642" s="1438" t="s">
        <v>1890</v>
      </c>
      <c r="H642" s="1439" t="s">
        <v>817</v>
      </c>
      <c r="I642" s="1476"/>
      <c r="J642" s="1477"/>
      <c r="K642" s="1477"/>
      <c r="L642" s="1477"/>
      <c r="M642" s="1477"/>
      <c r="N642" s="1509" t="s">
        <v>1890</v>
      </c>
      <c r="O642" s="1509" t="s">
        <v>1890</v>
      </c>
      <c r="P642" s="1509" t="s">
        <v>1890</v>
      </c>
      <c r="Q642" s="1509" t="s">
        <v>1890</v>
      </c>
      <c r="R642" s="1509" t="s">
        <v>1890</v>
      </c>
      <c r="S642" s="1509" t="s">
        <v>1890</v>
      </c>
      <c r="T642" s="1509" t="s">
        <v>1890</v>
      </c>
      <c r="U642" s="1509" t="s">
        <v>1890</v>
      </c>
      <c r="V642" s="1509" t="s">
        <v>1890</v>
      </c>
      <c r="W642" s="1509" t="s">
        <v>1890</v>
      </c>
      <c r="X642" s="1509" t="s">
        <v>1890</v>
      </c>
      <c r="Y642" s="1509" t="s">
        <v>1890</v>
      </c>
      <c r="Z642" s="1509" t="s">
        <v>1890</v>
      </c>
      <c r="AA642" s="1509" t="s">
        <v>1890</v>
      </c>
      <c r="AB642" s="1509" t="s">
        <v>1890</v>
      </c>
      <c r="AC642" s="1509" t="s">
        <v>1890</v>
      </c>
      <c r="AD642" s="1509" t="s">
        <v>1890</v>
      </c>
      <c r="AE642" s="1509" t="s">
        <v>1890</v>
      </c>
      <c r="AF642" s="1509" t="s">
        <v>1890</v>
      </c>
      <c r="AG642" s="1509" t="s">
        <v>1890</v>
      </c>
      <c r="AH642" s="1509" t="s">
        <v>1890</v>
      </c>
      <c r="AI642" s="1509" t="s">
        <v>1890</v>
      </c>
      <c r="AJ642" s="1509" t="s">
        <v>1890</v>
      </c>
      <c r="AK642" s="1509" t="s">
        <v>1890</v>
      </c>
      <c r="AL642" s="1509" t="s">
        <v>1890</v>
      </c>
      <c r="AM642" s="1509" t="s">
        <v>1890</v>
      </c>
      <c r="AN642" s="1509" t="s">
        <v>1890</v>
      </c>
      <c r="AO642" s="1509" t="s">
        <v>1890</v>
      </c>
      <c r="AP642" s="1509" t="s">
        <v>1890</v>
      </c>
      <c r="AQ642" s="1509" t="s">
        <v>1890</v>
      </c>
      <c r="AR642" s="1509" t="s">
        <v>1890</v>
      </c>
      <c r="AS642" s="1509" t="s">
        <v>1890</v>
      </c>
      <c r="AT642" s="1509" t="s">
        <v>1890</v>
      </c>
      <c r="AU642" s="1509" t="s">
        <v>1890</v>
      </c>
      <c r="AV642" s="1509" t="s">
        <v>1890</v>
      </c>
      <c r="AW642" s="1509" t="s">
        <v>1890</v>
      </c>
      <c r="AX642" s="1509" t="s">
        <v>1890</v>
      </c>
      <c r="AY642" s="1509" t="s">
        <v>1890</v>
      </c>
      <c r="AZ642" s="1509" t="s">
        <v>1890</v>
      </c>
      <c r="BA642" s="1509" t="s">
        <v>1890</v>
      </c>
      <c r="BB642" s="1509" t="s">
        <v>1890</v>
      </c>
      <c r="BC642" s="1509" t="s">
        <v>1890</v>
      </c>
      <c r="BD642" s="1509" t="s">
        <v>1890</v>
      </c>
      <c r="BE642" s="1509" t="s">
        <v>1890</v>
      </c>
      <c r="BF642" s="1509" t="s">
        <v>1890</v>
      </c>
      <c r="BG642" s="1509" t="s">
        <v>1890</v>
      </c>
      <c r="BH642" s="1509" t="s">
        <v>1890</v>
      </c>
      <c r="BI642" s="1509" t="s">
        <v>1890</v>
      </c>
      <c r="BJ642" s="1509" t="s">
        <v>1890</v>
      </c>
      <c r="BK642" s="1509" t="s">
        <v>1890</v>
      </c>
      <c r="BL642" s="1509" t="s">
        <v>1890</v>
      </c>
      <c r="BM642" s="1509" t="s">
        <v>1890</v>
      </c>
      <c r="BN642" s="1509" t="s">
        <v>1890</v>
      </c>
      <c r="BO642" s="1509" t="s">
        <v>1890</v>
      </c>
      <c r="BP642" s="1509" t="s">
        <v>1890</v>
      </c>
      <c r="BQ642" s="1509" t="s">
        <v>1890</v>
      </c>
      <c r="BR642" s="1509" t="s">
        <v>1890</v>
      </c>
      <c r="BS642" s="1509" t="s">
        <v>1890</v>
      </c>
      <c r="BT642" s="1509" t="s">
        <v>1890</v>
      </c>
      <c r="BU642" s="1509" t="s">
        <v>1890</v>
      </c>
      <c r="BV642" s="1509" t="s">
        <v>1890</v>
      </c>
      <c r="BW642" s="1509" t="s">
        <v>1890</v>
      </c>
      <c r="BX642" s="1509" t="s">
        <v>1890</v>
      </c>
      <c r="BY642" s="1509" t="s">
        <v>1890</v>
      </c>
      <c r="BZ642" s="1509" t="s">
        <v>1890</v>
      </c>
      <c r="CA642" s="1509" t="s">
        <v>1890</v>
      </c>
      <c r="CB642" s="1509" t="s">
        <v>1890</v>
      </c>
      <c r="CC642" s="1509" t="s">
        <v>1890</v>
      </c>
      <c r="CD642" s="1509" t="s">
        <v>1890</v>
      </c>
      <c r="CE642" s="1509" t="s">
        <v>1890</v>
      </c>
      <c r="CF642" s="1509" t="s">
        <v>1890</v>
      </c>
      <c r="CG642" s="1509" t="s">
        <v>1890</v>
      </c>
      <c r="CH642" s="1509" t="s">
        <v>1890</v>
      </c>
      <c r="CI642" s="1509" t="s">
        <v>1890</v>
      </c>
      <c r="CJ642" s="1509" t="s">
        <v>1890</v>
      </c>
      <c r="CK642" s="1509" t="s">
        <v>1890</v>
      </c>
      <c r="CL642" s="1509" t="s">
        <v>1890</v>
      </c>
      <c r="CM642" s="1509" t="s">
        <v>1890</v>
      </c>
      <c r="CN642" s="1509" t="s">
        <v>1890</v>
      </c>
      <c r="CO642" s="1509" t="s">
        <v>1890</v>
      </c>
      <c r="CP642" s="1510" t="s">
        <v>1890</v>
      </c>
      <c r="CQ642" s="1508" t="s">
        <v>1890</v>
      </c>
      <c r="CR642" s="1508" t="s">
        <v>1890</v>
      </c>
      <c r="CS642" s="1508" t="s">
        <v>1890</v>
      </c>
      <c r="CT642" s="1508" t="s">
        <v>1890</v>
      </c>
      <c r="CU642" s="1508" t="s">
        <v>1890</v>
      </c>
      <c r="CV642" s="1508" t="s">
        <v>1890</v>
      </c>
      <c r="CW642" s="1508" t="s">
        <v>1890</v>
      </c>
      <c r="CX642" s="1508" t="s">
        <v>1890</v>
      </c>
      <c r="CY642" s="1508" t="s">
        <v>1890</v>
      </c>
      <c r="CZ642" s="1508" t="s">
        <v>1890</v>
      </c>
      <c r="DA642" s="1508" t="s">
        <v>1890</v>
      </c>
      <c r="DB642" s="1508" t="s">
        <v>1890</v>
      </c>
      <c r="DC642" s="1508" t="s">
        <v>1890</v>
      </c>
      <c r="DD642" s="1508" t="s">
        <v>1890</v>
      </c>
      <c r="DE642" s="1508" t="s">
        <v>1890</v>
      </c>
      <c r="DF642" s="1508" t="s">
        <v>1890</v>
      </c>
      <c r="DG642" s="1508" t="s">
        <v>1890</v>
      </c>
      <c r="DH642" s="1508" t="s">
        <v>1890</v>
      </c>
      <c r="DI642" s="1508" t="s">
        <v>1890</v>
      </c>
      <c r="DJ642" s="1508" t="s">
        <v>1890</v>
      </c>
      <c r="DK642" s="1508" t="s">
        <v>1890</v>
      </c>
      <c r="DL642" s="1508" t="s">
        <v>1890</v>
      </c>
      <c r="DM642" s="1508" t="s">
        <v>1890</v>
      </c>
      <c r="DN642" s="1508" t="s">
        <v>1890</v>
      </c>
      <c r="DO642" s="1508" t="s">
        <v>1890</v>
      </c>
      <c r="DP642" s="1508" t="s">
        <v>1890</v>
      </c>
      <c r="DQ642" s="1508" t="s">
        <v>1890</v>
      </c>
      <c r="DR642" s="1508" t="s">
        <v>1890</v>
      </c>
      <c r="DS642" s="1508" t="s">
        <v>1890</v>
      </c>
      <c r="DT642" s="1233" t="s">
        <v>1890</v>
      </c>
      <c r="DU642" s="1233" t="s">
        <v>1890</v>
      </c>
      <c r="DV642" s="1233" t="s">
        <v>1890</v>
      </c>
      <c r="DW642" s="1233" t="s">
        <v>1890</v>
      </c>
      <c r="DX642" s="1233" t="s">
        <v>1890</v>
      </c>
      <c r="DY642" s="1233" t="s">
        <v>1890</v>
      </c>
      <c r="DZ642" s="1233" t="s">
        <v>1890</v>
      </c>
      <c r="EA642" s="1233" t="s">
        <v>1890</v>
      </c>
      <c r="EB642" s="1233" t="s">
        <v>1890</v>
      </c>
      <c r="EC642" s="1233" t="s">
        <v>1890</v>
      </c>
      <c r="ED642" s="1233" t="s">
        <v>1890</v>
      </c>
    </row>
    <row r="643" spans="2:134" x14ac:dyDescent="0.25">
      <c r="B643" s="1668"/>
      <c r="C643" s="1505" t="s">
        <v>2008</v>
      </c>
      <c r="D643" s="1439" t="s">
        <v>1740</v>
      </c>
      <c r="E643" s="1267" t="s">
        <v>815</v>
      </c>
      <c r="F643" s="1438" t="s">
        <v>818</v>
      </c>
      <c r="G643" s="1438" t="s">
        <v>1890</v>
      </c>
      <c r="H643" s="1439" t="s">
        <v>817</v>
      </c>
      <c r="I643" s="1476"/>
      <c r="J643" s="1477"/>
      <c r="K643" s="1477"/>
      <c r="L643" s="1477"/>
      <c r="M643" s="1477"/>
      <c r="N643" s="1509" t="s">
        <v>1890</v>
      </c>
      <c r="O643" s="1509">
        <v>0</v>
      </c>
      <c r="P643" s="1509">
        <v>0</v>
      </c>
      <c r="Q643" s="1509">
        <v>0</v>
      </c>
      <c r="R643" s="1509">
        <v>0</v>
      </c>
      <c r="S643" s="1509">
        <v>0</v>
      </c>
      <c r="T643" s="1509" t="s">
        <v>1890</v>
      </c>
      <c r="U643" s="1509" t="s">
        <v>1890</v>
      </c>
      <c r="V643" s="1509" t="s">
        <v>1890</v>
      </c>
      <c r="W643" s="1509" t="s">
        <v>1890</v>
      </c>
      <c r="X643" s="1509" t="s">
        <v>1890</v>
      </c>
      <c r="Y643" s="1509" t="s">
        <v>1890</v>
      </c>
      <c r="Z643" s="1509" t="s">
        <v>1890</v>
      </c>
      <c r="AA643" s="1509" t="s">
        <v>1890</v>
      </c>
      <c r="AB643" s="1509" t="s">
        <v>1890</v>
      </c>
      <c r="AC643" s="1509" t="s">
        <v>1890</v>
      </c>
      <c r="AD643" s="1509" t="s">
        <v>1890</v>
      </c>
      <c r="AE643" s="1509" t="s">
        <v>1890</v>
      </c>
      <c r="AF643" s="1509" t="s">
        <v>1890</v>
      </c>
      <c r="AG643" s="1509" t="s">
        <v>1890</v>
      </c>
      <c r="AH643" s="1509" t="s">
        <v>1890</v>
      </c>
      <c r="AI643" s="1509" t="s">
        <v>1890</v>
      </c>
      <c r="AJ643" s="1509" t="s">
        <v>1890</v>
      </c>
      <c r="AK643" s="1509" t="s">
        <v>1890</v>
      </c>
      <c r="AL643" s="1509" t="s">
        <v>1890</v>
      </c>
      <c r="AM643" s="1509">
        <v>0</v>
      </c>
      <c r="AN643" s="1509" t="s">
        <v>1890</v>
      </c>
      <c r="AO643" s="1509" t="s">
        <v>1890</v>
      </c>
      <c r="AP643" s="1509" t="s">
        <v>1890</v>
      </c>
      <c r="AQ643" s="1509" t="s">
        <v>1890</v>
      </c>
      <c r="AR643" s="1509" t="s">
        <v>1890</v>
      </c>
      <c r="AS643" s="1509" t="s">
        <v>1890</v>
      </c>
      <c r="AT643" s="1509" t="s">
        <v>1890</v>
      </c>
      <c r="AU643" s="1509" t="s">
        <v>1890</v>
      </c>
      <c r="AV643" s="1509" t="s">
        <v>1890</v>
      </c>
      <c r="AW643" s="1509" t="s">
        <v>1890</v>
      </c>
      <c r="AX643" s="1509" t="s">
        <v>1890</v>
      </c>
      <c r="AY643" s="1509" t="s">
        <v>1890</v>
      </c>
      <c r="AZ643" s="1509" t="s">
        <v>1890</v>
      </c>
      <c r="BA643" s="1509" t="s">
        <v>1890</v>
      </c>
      <c r="BB643" s="1509" t="s">
        <v>1890</v>
      </c>
      <c r="BC643" s="1509" t="s">
        <v>1890</v>
      </c>
      <c r="BD643" s="1509" t="s">
        <v>1890</v>
      </c>
      <c r="BE643" s="1509" t="s">
        <v>1890</v>
      </c>
      <c r="BF643" s="1509" t="s">
        <v>1890</v>
      </c>
      <c r="BG643" s="1509">
        <v>0</v>
      </c>
      <c r="BH643" s="1509" t="s">
        <v>1890</v>
      </c>
      <c r="BI643" s="1509" t="s">
        <v>1890</v>
      </c>
      <c r="BJ643" s="1509" t="s">
        <v>1890</v>
      </c>
      <c r="BK643" s="1509" t="s">
        <v>1890</v>
      </c>
      <c r="BL643" s="1509" t="s">
        <v>1890</v>
      </c>
      <c r="BM643" s="1509" t="s">
        <v>1890</v>
      </c>
      <c r="BN643" s="1509" t="s">
        <v>1890</v>
      </c>
      <c r="BO643" s="1509" t="s">
        <v>1890</v>
      </c>
      <c r="BP643" s="1509" t="s">
        <v>1890</v>
      </c>
      <c r="BQ643" s="1509" t="s">
        <v>1890</v>
      </c>
      <c r="BR643" s="1509" t="s">
        <v>1890</v>
      </c>
      <c r="BS643" s="1509" t="s">
        <v>1890</v>
      </c>
      <c r="BT643" s="1509" t="s">
        <v>1890</v>
      </c>
      <c r="BU643" s="1509" t="s">
        <v>1890</v>
      </c>
      <c r="BV643" s="1509" t="s">
        <v>1890</v>
      </c>
      <c r="BW643" s="1509" t="s">
        <v>1890</v>
      </c>
      <c r="BX643" s="1509" t="s">
        <v>1890</v>
      </c>
      <c r="BY643" s="1509" t="s">
        <v>1890</v>
      </c>
      <c r="BZ643" s="1509" t="s">
        <v>1890</v>
      </c>
      <c r="CA643" s="1509">
        <v>0</v>
      </c>
      <c r="CB643" s="1509" t="s">
        <v>1890</v>
      </c>
      <c r="CC643" s="1509" t="s">
        <v>1890</v>
      </c>
      <c r="CD643" s="1509" t="s">
        <v>1890</v>
      </c>
      <c r="CE643" s="1509" t="s">
        <v>1890</v>
      </c>
      <c r="CF643" s="1509" t="s">
        <v>1890</v>
      </c>
      <c r="CG643" s="1509" t="s">
        <v>1890</v>
      </c>
      <c r="CH643" s="1509" t="s">
        <v>1890</v>
      </c>
      <c r="CI643" s="1509" t="s">
        <v>1890</v>
      </c>
      <c r="CJ643" s="1509" t="s">
        <v>1890</v>
      </c>
      <c r="CK643" s="1509" t="s">
        <v>1890</v>
      </c>
      <c r="CL643" s="1509" t="s">
        <v>1890</v>
      </c>
      <c r="CM643" s="1509" t="s">
        <v>1890</v>
      </c>
      <c r="CN643" s="1509" t="s">
        <v>1890</v>
      </c>
      <c r="CO643" s="1509" t="s">
        <v>1890</v>
      </c>
      <c r="CP643" s="1510" t="s">
        <v>1890</v>
      </c>
      <c r="CQ643" s="1508" t="s">
        <v>1890</v>
      </c>
      <c r="CR643" s="1508" t="s">
        <v>1890</v>
      </c>
      <c r="CS643" s="1508" t="s">
        <v>1890</v>
      </c>
      <c r="CT643" s="1508" t="s">
        <v>1890</v>
      </c>
      <c r="CU643" s="1508" t="s">
        <v>1890</v>
      </c>
      <c r="CV643" s="1508" t="s">
        <v>1890</v>
      </c>
      <c r="CW643" s="1508" t="s">
        <v>1890</v>
      </c>
      <c r="CX643" s="1508" t="s">
        <v>1890</v>
      </c>
      <c r="CY643" s="1508" t="s">
        <v>1890</v>
      </c>
      <c r="CZ643" s="1508" t="s">
        <v>1890</v>
      </c>
      <c r="DA643" s="1508" t="s">
        <v>1890</v>
      </c>
      <c r="DB643" s="1508" t="s">
        <v>1890</v>
      </c>
      <c r="DC643" s="1508" t="s">
        <v>1890</v>
      </c>
      <c r="DD643" s="1508" t="s">
        <v>1890</v>
      </c>
      <c r="DE643" s="1508" t="s">
        <v>1890</v>
      </c>
      <c r="DF643" s="1508" t="s">
        <v>1890</v>
      </c>
      <c r="DG643" s="1508" t="s">
        <v>1890</v>
      </c>
      <c r="DH643" s="1508" t="s">
        <v>1890</v>
      </c>
      <c r="DI643" s="1508" t="s">
        <v>1890</v>
      </c>
      <c r="DJ643" s="1508" t="s">
        <v>1890</v>
      </c>
      <c r="DK643" s="1508" t="s">
        <v>1890</v>
      </c>
      <c r="DL643" s="1508" t="s">
        <v>1890</v>
      </c>
      <c r="DM643" s="1508" t="s">
        <v>1890</v>
      </c>
      <c r="DN643" s="1508" t="s">
        <v>1890</v>
      </c>
      <c r="DO643" s="1508" t="s">
        <v>1890</v>
      </c>
      <c r="DP643" s="1508" t="s">
        <v>1890</v>
      </c>
      <c r="DQ643" s="1508" t="s">
        <v>1890</v>
      </c>
      <c r="DR643" s="1508" t="s">
        <v>1890</v>
      </c>
      <c r="DS643" s="1508" t="s">
        <v>1890</v>
      </c>
      <c r="DT643" s="1233" t="s">
        <v>1890</v>
      </c>
      <c r="DU643" s="1233" t="s">
        <v>1890</v>
      </c>
      <c r="DV643" s="1233" t="s">
        <v>1890</v>
      </c>
      <c r="DW643" s="1233" t="s">
        <v>1890</v>
      </c>
      <c r="DX643" s="1233" t="s">
        <v>1890</v>
      </c>
      <c r="DY643" s="1233" t="s">
        <v>1890</v>
      </c>
      <c r="DZ643" s="1233" t="s">
        <v>1890</v>
      </c>
      <c r="EA643" s="1233" t="s">
        <v>1890</v>
      </c>
      <c r="EB643" s="1233" t="s">
        <v>1890</v>
      </c>
      <c r="EC643" s="1233" t="s">
        <v>1890</v>
      </c>
      <c r="ED643" s="1233" t="s">
        <v>1890</v>
      </c>
    </row>
    <row r="644" spans="2:134" ht="14.4" thickBot="1" x14ac:dyDescent="0.3">
      <c r="B644" s="1668"/>
      <c r="C644" s="1505" t="s">
        <v>2008</v>
      </c>
      <c r="D644" s="1439" t="s">
        <v>1740</v>
      </c>
      <c r="E644" s="1267" t="s">
        <v>819</v>
      </c>
      <c r="F644" s="1438" t="s">
        <v>1890</v>
      </c>
      <c r="G644" s="1438" t="s">
        <v>1890</v>
      </c>
      <c r="H644" s="1439" t="s">
        <v>84</v>
      </c>
      <c r="I644" s="1476"/>
      <c r="J644" s="1477"/>
      <c r="K644" s="1477"/>
      <c r="L644" s="1477"/>
      <c r="M644" s="1477"/>
      <c r="N644" s="1509" t="s">
        <v>1890</v>
      </c>
      <c r="O644" s="1509">
        <v>0</v>
      </c>
      <c r="P644" s="1509">
        <v>0</v>
      </c>
      <c r="Q644" s="1509">
        <v>0</v>
      </c>
      <c r="R644" s="1509">
        <v>0</v>
      </c>
      <c r="S644" s="1509">
        <v>0</v>
      </c>
      <c r="T644" s="1509">
        <v>2.4554112439567164</v>
      </c>
      <c r="U644" s="1509">
        <v>2.3723780134847505</v>
      </c>
      <c r="V644" s="1509">
        <v>2.2921526700335755</v>
      </c>
      <c r="W644" s="1509">
        <v>2.2146402609020055</v>
      </c>
      <c r="X644" s="1509">
        <v>2.139749044349764</v>
      </c>
      <c r="Y644" s="1509">
        <v>2.0673903810142646</v>
      </c>
      <c r="Z644" s="1509">
        <v>1.9974786289992899</v>
      </c>
      <c r="AA644" s="1509">
        <v>1.9299310425113914</v>
      </c>
      <c r="AB644" s="1509">
        <v>1.8646676739240498</v>
      </c>
      <c r="AC644" s="1509">
        <v>1.8016112791536714</v>
      </c>
      <c r="AD644" s="1509">
        <v>1.7406872262354314</v>
      </c>
      <c r="AE644" s="1509">
        <v>1.6818234069907552</v>
      </c>
      <c r="AF644" s="1509">
        <v>1.6249501516818892</v>
      </c>
      <c r="AG644" s="1509">
        <v>1.5700001465525499</v>
      </c>
      <c r="AH644" s="1509">
        <v>1.5169083541570532</v>
      </c>
      <c r="AI644" s="1509">
        <v>1.4656119363836264</v>
      </c>
      <c r="AJ644" s="1509">
        <v>1.4160501800807985</v>
      </c>
      <c r="AK644" s="1509">
        <v>1.3681644251988394</v>
      </c>
      <c r="AL644" s="1509">
        <v>1.3218979953611976</v>
      </c>
      <c r="AM644" s="1509">
        <v>1.2771961307837658</v>
      </c>
      <c r="AN644" s="1509">
        <v>1.234005923462576</v>
      </c>
      <c r="AO644" s="1509">
        <v>1.1922762545532135</v>
      </c>
      <c r="AP644" s="1509">
        <v>1.1519577338678393</v>
      </c>
      <c r="AQ644" s="1509">
        <v>1.1130026414182024</v>
      </c>
      <c r="AR644" s="1509">
        <v>1.0753648709354613</v>
      </c>
      <c r="AS644" s="1509">
        <v>1.0440435640150107</v>
      </c>
      <c r="AT644" s="1509">
        <v>1.0136345281699133</v>
      </c>
      <c r="AU644" s="1509">
        <v>0.98411119239797407</v>
      </c>
      <c r="AV644" s="1509">
        <v>0.95544775960968364</v>
      </c>
      <c r="AW644" s="1509">
        <v>0.92761918408707156</v>
      </c>
      <c r="AX644" s="1509">
        <v>0.90060114959909854</v>
      </c>
      <c r="AY644" s="1509">
        <v>0.87437004815446473</v>
      </c>
      <c r="AZ644" s="1509">
        <v>0.84890295937326654</v>
      </c>
      <c r="BA644" s="1509">
        <v>0.824177630459482</v>
      </c>
      <c r="BB644" s="1509">
        <v>0.80017245675677884</v>
      </c>
      <c r="BC644" s="1509">
        <v>0.77686646287065897</v>
      </c>
      <c r="BD644" s="1509">
        <v>0.75423928434044551</v>
      </c>
      <c r="BE644" s="1509">
        <v>0.73227114984509301</v>
      </c>
      <c r="BF644" s="1509">
        <v>0.71094286392727446</v>
      </c>
      <c r="BG644" s="1509">
        <v>0.69023579022065495</v>
      </c>
      <c r="BH644" s="1509">
        <v>0.67013183516568442</v>
      </c>
      <c r="BI644" s="1509">
        <v>0.6506134321996937</v>
      </c>
      <c r="BJ644" s="1509">
        <v>0.6316635264074697</v>
      </c>
      <c r="BK644" s="1509">
        <v>0.61326555961890261</v>
      </c>
      <c r="BL644" s="1509">
        <v>0.59540345594068211</v>
      </c>
      <c r="BM644" s="1509">
        <v>0.57806160770940007</v>
      </c>
      <c r="BN644" s="1509">
        <v>0.56122486185378651</v>
      </c>
      <c r="BO644" s="1509">
        <v>0.54487850665416171</v>
      </c>
      <c r="BP644" s="1509">
        <v>0.52900825888753567</v>
      </c>
      <c r="BQ644" s="1509">
        <v>0.51360025134712184</v>
      </c>
      <c r="BR644" s="1509">
        <v>0.49864102072536115</v>
      </c>
      <c r="BS644" s="1509">
        <v>0.48411749584986519</v>
      </c>
      <c r="BT644" s="1509">
        <v>0.47001698626200494</v>
      </c>
      <c r="BU644" s="1509">
        <v>0.45632717112816024</v>
      </c>
      <c r="BV644" s="1509">
        <v>0.44303608847394194</v>
      </c>
      <c r="BW644" s="1509">
        <v>0.43013212473198242</v>
      </c>
      <c r="BX644" s="1509">
        <v>0.4176040045941577</v>
      </c>
      <c r="BY644" s="1509">
        <v>0.40544078115937637</v>
      </c>
      <c r="BZ644" s="1509">
        <v>0.39363182636832655</v>
      </c>
      <c r="CA644" s="1509">
        <v>0.38216682171682198</v>
      </c>
      <c r="CB644" s="1509">
        <v>0.37103574923963301</v>
      </c>
      <c r="CC644" s="1509">
        <v>0.36022888275692527</v>
      </c>
      <c r="CD644" s="1509">
        <v>0.34973677937565556</v>
      </c>
      <c r="CE644" s="1509">
        <v>0.33955027123850057</v>
      </c>
      <c r="CF644" s="1509">
        <v>0.32966045751310735</v>
      </c>
      <c r="CG644" s="1509">
        <v>0.32005869661466735</v>
      </c>
      <c r="CH644" s="1509">
        <v>0.31073659865501685</v>
      </c>
      <c r="CI644" s="1509">
        <v>0.30168601811166679</v>
      </c>
      <c r="CJ644" s="1509">
        <v>0.29289904671035616</v>
      </c>
      <c r="CK644" s="1509">
        <v>0.2843680065149089</v>
      </c>
      <c r="CL644" s="1509">
        <v>0.27743220147795994</v>
      </c>
      <c r="CM644" s="1509">
        <v>0.27066556241752188</v>
      </c>
      <c r="CN644" s="1509">
        <v>0.26406396333416765</v>
      </c>
      <c r="CO644" s="1509">
        <v>0.25762337886260261</v>
      </c>
      <c r="CP644" s="1510">
        <v>0.25133988181717337</v>
      </c>
      <c r="CQ644" s="1508" t="s">
        <v>1890</v>
      </c>
      <c r="CR644" s="1508" t="s">
        <v>1890</v>
      </c>
      <c r="CS644" s="1508" t="s">
        <v>1890</v>
      </c>
      <c r="CT644" s="1508" t="s">
        <v>1890</v>
      </c>
      <c r="CU644" s="1508" t="s">
        <v>1890</v>
      </c>
      <c r="CV644" s="1508" t="s">
        <v>1890</v>
      </c>
      <c r="CW644" s="1508" t="s">
        <v>1890</v>
      </c>
      <c r="CX644" s="1508" t="s">
        <v>1890</v>
      </c>
      <c r="CY644" s="1508" t="s">
        <v>1890</v>
      </c>
      <c r="CZ644" s="1508" t="s">
        <v>1890</v>
      </c>
      <c r="DA644" s="1508" t="s">
        <v>1890</v>
      </c>
      <c r="DB644" s="1508" t="s">
        <v>1890</v>
      </c>
      <c r="DC644" s="1508" t="s">
        <v>1890</v>
      </c>
      <c r="DD644" s="1508" t="s">
        <v>1890</v>
      </c>
      <c r="DE644" s="1508" t="s">
        <v>1890</v>
      </c>
      <c r="DF644" s="1508" t="s">
        <v>1890</v>
      </c>
      <c r="DG644" s="1508" t="s">
        <v>1890</v>
      </c>
      <c r="DH644" s="1508" t="s">
        <v>1890</v>
      </c>
      <c r="DI644" s="1508" t="s">
        <v>1890</v>
      </c>
      <c r="DJ644" s="1508" t="s">
        <v>1890</v>
      </c>
      <c r="DK644" s="1508" t="s">
        <v>1890</v>
      </c>
      <c r="DL644" s="1508" t="s">
        <v>1890</v>
      </c>
      <c r="DM644" s="1508" t="s">
        <v>1890</v>
      </c>
      <c r="DN644" s="1508" t="s">
        <v>1890</v>
      </c>
      <c r="DO644" s="1508" t="s">
        <v>1890</v>
      </c>
      <c r="DP644" s="1508" t="s">
        <v>1890</v>
      </c>
      <c r="DQ644" s="1508" t="s">
        <v>1890</v>
      </c>
      <c r="DR644" s="1508" t="s">
        <v>1890</v>
      </c>
      <c r="DS644" s="1508" t="s">
        <v>1890</v>
      </c>
      <c r="DT644" s="1233" t="s">
        <v>1890</v>
      </c>
      <c r="DU644" s="1233" t="s">
        <v>1890</v>
      </c>
      <c r="DV644" s="1233" t="s">
        <v>1890</v>
      </c>
      <c r="DW644" s="1233" t="s">
        <v>1890</v>
      </c>
      <c r="DX644" s="1233" t="s">
        <v>1890</v>
      </c>
      <c r="DY644" s="1233" t="s">
        <v>1890</v>
      </c>
      <c r="DZ644" s="1233" t="s">
        <v>1890</v>
      </c>
      <c r="EA644" s="1233" t="s">
        <v>1890</v>
      </c>
      <c r="EB644" s="1233" t="s">
        <v>1890</v>
      </c>
      <c r="EC644" s="1233" t="s">
        <v>1890</v>
      </c>
      <c r="ED644" s="1233" t="s">
        <v>1890</v>
      </c>
    </row>
    <row r="645" spans="2:134" ht="14.4" thickBot="1" x14ac:dyDescent="0.3">
      <c r="B645" s="1668"/>
      <c r="C645" s="1505" t="s">
        <v>2008</v>
      </c>
      <c r="D645" s="1439" t="s">
        <v>1740</v>
      </c>
      <c r="E645" s="1267" t="s">
        <v>820</v>
      </c>
      <c r="F645" s="1438" t="s">
        <v>1890</v>
      </c>
      <c r="G645" s="1438" t="s">
        <v>1890</v>
      </c>
      <c r="H645" s="1439" t="s">
        <v>84</v>
      </c>
      <c r="I645" s="1655">
        <f>IF(SUM(N644:CP644)&lt;&gt;0,SUM(N644:CP644),"")</f>
        <v>69.572994751253859</v>
      </c>
      <c r="J645" s="1656"/>
      <c r="K645" s="1656"/>
      <c r="L645" s="1656"/>
      <c r="M645" s="1657"/>
      <c r="N645" s="1509" t="s">
        <v>1890</v>
      </c>
      <c r="O645" s="1509" t="s">
        <v>1890</v>
      </c>
      <c r="P645" s="1509" t="s">
        <v>1890</v>
      </c>
      <c r="Q645" s="1509" t="s">
        <v>1890</v>
      </c>
      <c r="R645" s="1509" t="s">
        <v>1890</v>
      </c>
      <c r="S645" s="1509" t="s">
        <v>1890</v>
      </c>
      <c r="T645" s="1509" t="s">
        <v>1890</v>
      </c>
      <c r="U645" s="1509" t="s">
        <v>1890</v>
      </c>
      <c r="V645" s="1509" t="s">
        <v>1890</v>
      </c>
      <c r="W645" s="1509" t="s">
        <v>1890</v>
      </c>
      <c r="X645" s="1509" t="s">
        <v>1890</v>
      </c>
      <c r="Y645" s="1509" t="s">
        <v>1890</v>
      </c>
      <c r="Z645" s="1509" t="s">
        <v>1890</v>
      </c>
      <c r="AA645" s="1509" t="s">
        <v>1890</v>
      </c>
      <c r="AB645" s="1509" t="s">
        <v>1890</v>
      </c>
      <c r="AC645" s="1509" t="s">
        <v>1890</v>
      </c>
      <c r="AD645" s="1509" t="s">
        <v>1890</v>
      </c>
      <c r="AE645" s="1509" t="s">
        <v>1890</v>
      </c>
      <c r="AF645" s="1509" t="s">
        <v>1890</v>
      </c>
      <c r="AG645" s="1509" t="s">
        <v>1890</v>
      </c>
      <c r="AH645" s="1509" t="s">
        <v>1890</v>
      </c>
      <c r="AI645" s="1509" t="s">
        <v>1890</v>
      </c>
      <c r="AJ645" s="1509" t="s">
        <v>1890</v>
      </c>
      <c r="AK645" s="1509" t="s">
        <v>1890</v>
      </c>
      <c r="AL645" s="1509" t="s">
        <v>1890</v>
      </c>
      <c r="AM645" s="1509" t="s">
        <v>1890</v>
      </c>
      <c r="AN645" s="1509" t="s">
        <v>1890</v>
      </c>
      <c r="AO645" s="1509" t="s">
        <v>1890</v>
      </c>
      <c r="AP645" s="1509" t="s">
        <v>1890</v>
      </c>
      <c r="AQ645" s="1509" t="s">
        <v>1890</v>
      </c>
      <c r="AR645" s="1509" t="s">
        <v>1890</v>
      </c>
      <c r="AS645" s="1509" t="s">
        <v>1890</v>
      </c>
      <c r="AT645" s="1509" t="s">
        <v>1890</v>
      </c>
      <c r="AU645" s="1509" t="s">
        <v>1890</v>
      </c>
      <c r="AV645" s="1509" t="s">
        <v>1890</v>
      </c>
      <c r="AW645" s="1509" t="s">
        <v>1890</v>
      </c>
      <c r="AX645" s="1509" t="s">
        <v>1890</v>
      </c>
      <c r="AY645" s="1509" t="s">
        <v>1890</v>
      </c>
      <c r="AZ645" s="1509" t="s">
        <v>1890</v>
      </c>
      <c r="BA645" s="1509" t="s">
        <v>1890</v>
      </c>
      <c r="BB645" s="1509" t="s">
        <v>1890</v>
      </c>
      <c r="BC645" s="1509" t="s">
        <v>1890</v>
      </c>
      <c r="BD645" s="1509" t="s">
        <v>1890</v>
      </c>
      <c r="BE645" s="1509" t="s">
        <v>1890</v>
      </c>
      <c r="BF645" s="1509" t="s">
        <v>1890</v>
      </c>
      <c r="BG645" s="1509" t="s">
        <v>1890</v>
      </c>
      <c r="BH645" s="1509" t="s">
        <v>1890</v>
      </c>
      <c r="BI645" s="1509" t="s">
        <v>1890</v>
      </c>
      <c r="BJ645" s="1509" t="s">
        <v>1890</v>
      </c>
      <c r="BK645" s="1509" t="s">
        <v>1890</v>
      </c>
      <c r="BL645" s="1509" t="s">
        <v>1890</v>
      </c>
      <c r="BM645" s="1509" t="s">
        <v>1890</v>
      </c>
      <c r="BN645" s="1509" t="s">
        <v>1890</v>
      </c>
      <c r="BO645" s="1509" t="s">
        <v>1890</v>
      </c>
      <c r="BP645" s="1509" t="s">
        <v>1890</v>
      </c>
      <c r="BQ645" s="1509" t="s">
        <v>1890</v>
      </c>
      <c r="BR645" s="1509" t="s">
        <v>1890</v>
      </c>
      <c r="BS645" s="1509" t="s">
        <v>1890</v>
      </c>
      <c r="BT645" s="1509" t="s">
        <v>1890</v>
      </c>
      <c r="BU645" s="1509" t="s">
        <v>1890</v>
      </c>
      <c r="BV645" s="1509" t="s">
        <v>1890</v>
      </c>
      <c r="BW645" s="1509" t="s">
        <v>1890</v>
      </c>
      <c r="BX645" s="1509" t="s">
        <v>1890</v>
      </c>
      <c r="BY645" s="1509" t="s">
        <v>1890</v>
      </c>
      <c r="BZ645" s="1509" t="s">
        <v>1890</v>
      </c>
      <c r="CA645" s="1509" t="s">
        <v>1890</v>
      </c>
      <c r="CB645" s="1509" t="s">
        <v>1890</v>
      </c>
      <c r="CC645" s="1509" t="s">
        <v>1890</v>
      </c>
      <c r="CD645" s="1509" t="s">
        <v>1890</v>
      </c>
      <c r="CE645" s="1509" t="s">
        <v>1890</v>
      </c>
      <c r="CF645" s="1509" t="s">
        <v>1890</v>
      </c>
      <c r="CG645" s="1509" t="s">
        <v>1890</v>
      </c>
      <c r="CH645" s="1509" t="s">
        <v>1890</v>
      </c>
      <c r="CI645" s="1509" t="s">
        <v>1890</v>
      </c>
      <c r="CJ645" s="1509" t="s">
        <v>1890</v>
      </c>
      <c r="CK645" s="1509" t="s">
        <v>1890</v>
      </c>
      <c r="CL645" s="1509" t="s">
        <v>1890</v>
      </c>
      <c r="CM645" s="1509" t="s">
        <v>1890</v>
      </c>
      <c r="CN645" s="1509" t="s">
        <v>1890</v>
      </c>
      <c r="CO645" s="1509" t="s">
        <v>1890</v>
      </c>
      <c r="CP645" s="1510" t="s">
        <v>1890</v>
      </c>
      <c r="CQ645" s="1508" t="s">
        <v>1890</v>
      </c>
      <c r="CR645" s="1508" t="s">
        <v>1890</v>
      </c>
      <c r="CS645" s="1508" t="s">
        <v>1890</v>
      </c>
      <c r="CT645" s="1508" t="s">
        <v>1890</v>
      </c>
      <c r="CU645" s="1508" t="s">
        <v>1890</v>
      </c>
      <c r="CV645" s="1508" t="s">
        <v>1890</v>
      </c>
      <c r="CW645" s="1508" t="s">
        <v>1890</v>
      </c>
      <c r="CX645" s="1508" t="s">
        <v>1890</v>
      </c>
      <c r="CY645" s="1508" t="s">
        <v>1890</v>
      </c>
      <c r="CZ645" s="1508" t="s">
        <v>1890</v>
      </c>
      <c r="DA645" s="1508" t="s">
        <v>1890</v>
      </c>
      <c r="DB645" s="1508" t="s">
        <v>1890</v>
      </c>
      <c r="DC645" s="1508" t="s">
        <v>1890</v>
      </c>
      <c r="DD645" s="1508" t="s">
        <v>1890</v>
      </c>
      <c r="DE645" s="1508" t="s">
        <v>1890</v>
      </c>
      <c r="DF645" s="1508" t="s">
        <v>1890</v>
      </c>
      <c r="DG645" s="1508" t="s">
        <v>1890</v>
      </c>
      <c r="DH645" s="1508" t="s">
        <v>1890</v>
      </c>
      <c r="DI645" s="1508" t="s">
        <v>1890</v>
      </c>
      <c r="DJ645" s="1508" t="s">
        <v>1890</v>
      </c>
      <c r="DK645" s="1508" t="s">
        <v>1890</v>
      </c>
      <c r="DL645" s="1508" t="s">
        <v>1890</v>
      </c>
      <c r="DM645" s="1508" t="s">
        <v>1890</v>
      </c>
      <c r="DN645" s="1508" t="s">
        <v>1890</v>
      </c>
      <c r="DO645" s="1508" t="s">
        <v>1890</v>
      </c>
      <c r="DP645" s="1508" t="s">
        <v>1890</v>
      </c>
      <c r="DQ645" s="1508" t="s">
        <v>1890</v>
      </c>
      <c r="DR645" s="1508" t="s">
        <v>1890</v>
      </c>
      <c r="DS645" s="1508" t="s">
        <v>1890</v>
      </c>
      <c r="DT645" s="1233" t="s">
        <v>1890</v>
      </c>
      <c r="DU645" s="1233" t="s">
        <v>1890</v>
      </c>
      <c r="DV645" s="1233" t="s">
        <v>1890</v>
      </c>
      <c r="DW645" s="1233" t="s">
        <v>1890</v>
      </c>
      <c r="DX645" s="1233" t="s">
        <v>1890</v>
      </c>
      <c r="DY645" s="1233" t="s">
        <v>1890</v>
      </c>
    </row>
    <row r="646" spans="2:134" x14ac:dyDescent="0.25">
      <c r="B646" s="1668"/>
      <c r="C646" s="1505" t="s">
        <v>2005</v>
      </c>
      <c r="D646" s="1439" t="s">
        <v>2004</v>
      </c>
      <c r="E646" s="1267" t="s">
        <v>815</v>
      </c>
      <c r="F646" s="1438" t="s">
        <v>1890</v>
      </c>
      <c r="G646" s="1438" t="s">
        <v>1890</v>
      </c>
      <c r="H646" s="1439" t="s">
        <v>84</v>
      </c>
      <c r="I646" s="1476"/>
      <c r="J646" s="1477"/>
      <c r="K646" s="1477"/>
      <c r="L646" s="1477"/>
      <c r="M646" s="1477"/>
      <c r="N646" s="1509" t="s">
        <v>1890</v>
      </c>
      <c r="O646" s="1509">
        <v>4.3961381500000005</v>
      </c>
      <c r="P646" s="1509">
        <v>4.3961381500000005</v>
      </c>
      <c r="Q646" s="1509">
        <v>4.3961381500000005</v>
      </c>
      <c r="R646" s="1509">
        <v>4.3961381500000005</v>
      </c>
      <c r="S646" s="1509">
        <v>4.3961381500000005</v>
      </c>
      <c r="T646" s="1509" t="s">
        <v>1890</v>
      </c>
      <c r="U646" s="1509" t="s">
        <v>1890</v>
      </c>
      <c r="V646" s="1509" t="s">
        <v>1890</v>
      </c>
      <c r="W646" s="1509" t="s">
        <v>1890</v>
      </c>
      <c r="X646" s="1509" t="s">
        <v>1890</v>
      </c>
      <c r="Y646" s="1509" t="s">
        <v>1890</v>
      </c>
      <c r="Z646" s="1509" t="s">
        <v>1890</v>
      </c>
      <c r="AA646" s="1509" t="s">
        <v>1890</v>
      </c>
      <c r="AB646" s="1509" t="s">
        <v>1890</v>
      </c>
      <c r="AC646" s="1509" t="s">
        <v>1890</v>
      </c>
      <c r="AD646" s="1509" t="s">
        <v>1890</v>
      </c>
      <c r="AE646" s="1509" t="s">
        <v>1890</v>
      </c>
      <c r="AF646" s="1509" t="s">
        <v>1890</v>
      </c>
      <c r="AG646" s="1509" t="s">
        <v>1890</v>
      </c>
      <c r="AH646" s="1509" t="s">
        <v>1890</v>
      </c>
      <c r="AI646" s="1509" t="s">
        <v>1890</v>
      </c>
      <c r="AJ646" s="1509" t="s">
        <v>1890</v>
      </c>
      <c r="AK646" s="1509" t="s">
        <v>1890</v>
      </c>
      <c r="AL646" s="1509" t="s">
        <v>1890</v>
      </c>
      <c r="AM646" s="1509">
        <v>4.1690512499999999</v>
      </c>
      <c r="AN646" s="1509" t="s">
        <v>1890</v>
      </c>
      <c r="AO646" s="1509" t="s">
        <v>1890</v>
      </c>
      <c r="AP646" s="1509" t="s">
        <v>1890</v>
      </c>
      <c r="AQ646" s="1509" t="s">
        <v>1890</v>
      </c>
      <c r="AR646" s="1509" t="s">
        <v>1890</v>
      </c>
      <c r="AS646" s="1509" t="s">
        <v>1890</v>
      </c>
      <c r="AT646" s="1509" t="s">
        <v>1890</v>
      </c>
      <c r="AU646" s="1509" t="s">
        <v>1890</v>
      </c>
      <c r="AV646" s="1509" t="s">
        <v>1890</v>
      </c>
      <c r="AW646" s="1509" t="s">
        <v>1890</v>
      </c>
      <c r="AX646" s="1509" t="s">
        <v>1890</v>
      </c>
      <c r="AY646" s="1509" t="s">
        <v>1890</v>
      </c>
      <c r="AZ646" s="1509" t="s">
        <v>1890</v>
      </c>
      <c r="BA646" s="1509" t="s">
        <v>1890</v>
      </c>
      <c r="BB646" s="1509" t="s">
        <v>1890</v>
      </c>
      <c r="BC646" s="1509" t="s">
        <v>1890</v>
      </c>
      <c r="BD646" s="1509" t="s">
        <v>1890</v>
      </c>
      <c r="BE646" s="1509" t="s">
        <v>1890</v>
      </c>
      <c r="BF646" s="1509" t="s">
        <v>1890</v>
      </c>
      <c r="BG646" s="1509">
        <v>4.1690512499999999</v>
      </c>
      <c r="BH646" s="1509" t="s">
        <v>1890</v>
      </c>
      <c r="BI646" s="1509" t="s">
        <v>1890</v>
      </c>
      <c r="BJ646" s="1509" t="s">
        <v>1890</v>
      </c>
      <c r="BK646" s="1509" t="s">
        <v>1890</v>
      </c>
      <c r="BL646" s="1509" t="s">
        <v>1890</v>
      </c>
      <c r="BM646" s="1509" t="s">
        <v>1890</v>
      </c>
      <c r="BN646" s="1509" t="s">
        <v>1890</v>
      </c>
      <c r="BO646" s="1509" t="s">
        <v>1890</v>
      </c>
      <c r="BP646" s="1509" t="s">
        <v>1890</v>
      </c>
      <c r="BQ646" s="1509" t="s">
        <v>1890</v>
      </c>
      <c r="BR646" s="1509" t="s">
        <v>1890</v>
      </c>
      <c r="BS646" s="1509" t="s">
        <v>1890</v>
      </c>
      <c r="BT646" s="1509" t="s">
        <v>1890</v>
      </c>
      <c r="BU646" s="1509" t="s">
        <v>1890</v>
      </c>
      <c r="BV646" s="1509" t="s">
        <v>1890</v>
      </c>
      <c r="BW646" s="1509" t="s">
        <v>1890</v>
      </c>
      <c r="BX646" s="1509" t="s">
        <v>1890</v>
      </c>
      <c r="BY646" s="1509" t="s">
        <v>1890</v>
      </c>
      <c r="BZ646" s="1509" t="s">
        <v>1890</v>
      </c>
      <c r="CA646" s="1509">
        <v>5.8719032499999999</v>
      </c>
      <c r="CB646" s="1509" t="s">
        <v>1890</v>
      </c>
      <c r="CC646" s="1509" t="s">
        <v>1890</v>
      </c>
      <c r="CD646" s="1509" t="s">
        <v>1890</v>
      </c>
      <c r="CE646" s="1509" t="s">
        <v>1890</v>
      </c>
      <c r="CF646" s="1509" t="s">
        <v>1890</v>
      </c>
      <c r="CG646" s="1509" t="s">
        <v>1890</v>
      </c>
      <c r="CH646" s="1509" t="s">
        <v>1890</v>
      </c>
      <c r="CI646" s="1509" t="s">
        <v>1890</v>
      </c>
      <c r="CJ646" s="1509" t="s">
        <v>1890</v>
      </c>
      <c r="CK646" s="1509" t="s">
        <v>1890</v>
      </c>
      <c r="CL646" s="1509" t="s">
        <v>1890</v>
      </c>
      <c r="CM646" s="1509" t="s">
        <v>1890</v>
      </c>
      <c r="CN646" s="1509" t="s">
        <v>1890</v>
      </c>
      <c r="CO646" s="1509" t="s">
        <v>1890</v>
      </c>
      <c r="CP646" s="1510" t="s">
        <v>1890</v>
      </c>
      <c r="CQ646" s="1508" t="s">
        <v>1890</v>
      </c>
      <c r="CR646" s="1508" t="s">
        <v>1890</v>
      </c>
      <c r="CS646" s="1508" t="s">
        <v>1890</v>
      </c>
      <c r="CT646" s="1508" t="s">
        <v>1890</v>
      </c>
      <c r="CU646" s="1508" t="s">
        <v>1890</v>
      </c>
      <c r="CV646" s="1508" t="s">
        <v>1890</v>
      </c>
      <c r="CW646" s="1508" t="s">
        <v>1890</v>
      </c>
      <c r="CX646" s="1508" t="s">
        <v>1890</v>
      </c>
      <c r="CY646" s="1508" t="s">
        <v>1890</v>
      </c>
      <c r="CZ646" s="1508" t="s">
        <v>1890</v>
      </c>
      <c r="DA646" s="1508" t="s">
        <v>1890</v>
      </c>
      <c r="DB646" s="1508" t="s">
        <v>1890</v>
      </c>
      <c r="DC646" s="1508" t="s">
        <v>1890</v>
      </c>
      <c r="DD646" s="1508" t="s">
        <v>1890</v>
      </c>
      <c r="DE646" s="1508" t="s">
        <v>1890</v>
      </c>
      <c r="DF646" s="1508" t="s">
        <v>1890</v>
      </c>
      <c r="DG646" s="1508" t="s">
        <v>1890</v>
      </c>
      <c r="DH646" s="1508" t="s">
        <v>1890</v>
      </c>
      <c r="DI646" s="1508" t="s">
        <v>1890</v>
      </c>
      <c r="DJ646" s="1508" t="s">
        <v>1890</v>
      </c>
      <c r="DK646" s="1508" t="s">
        <v>1890</v>
      </c>
      <c r="DL646" s="1508" t="s">
        <v>1890</v>
      </c>
      <c r="DM646" s="1508" t="s">
        <v>1890</v>
      </c>
      <c r="DN646" s="1508" t="s">
        <v>1890</v>
      </c>
      <c r="DO646" s="1508" t="s">
        <v>1890</v>
      </c>
      <c r="DP646" s="1508" t="s">
        <v>1890</v>
      </c>
      <c r="DQ646" s="1508" t="s">
        <v>1890</v>
      </c>
      <c r="DR646" s="1508" t="s">
        <v>1890</v>
      </c>
      <c r="DS646" s="1508" t="s">
        <v>1890</v>
      </c>
      <c r="DT646" s="1233" t="s">
        <v>1890</v>
      </c>
      <c r="DU646" s="1233" t="s">
        <v>1890</v>
      </c>
      <c r="DV646" s="1233" t="s">
        <v>1890</v>
      </c>
      <c r="DW646" s="1233" t="s">
        <v>1890</v>
      </c>
      <c r="DX646" s="1233" t="s">
        <v>1890</v>
      </c>
      <c r="DY646" s="1233" t="s">
        <v>1890</v>
      </c>
      <c r="DZ646" s="1233" t="s">
        <v>1890</v>
      </c>
      <c r="EA646" s="1233" t="s">
        <v>1890</v>
      </c>
      <c r="EB646" s="1233" t="s">
        <v>1890</v>
      </c>
      <c r="EC646" s="1233" t="s">
        <v>1890</v>
      </c>
      <c r="ED646" s="1233" t="s">
        <v>1890</v>
      </c>
    </row>
    <row r="647" spans="2:134" x14ac:dyDescent="0.25">
      <c r="B647" s="1668"/>
      <c r="C647" s="1505" t="s">
        <v>2005</v>
      </c>
      <c r="D647" s="1439" t="s">
        <v>2004</v>
      </c>
      <c r="E647" s="1267" t="s">
        <v>812</v>
      </c>
      <c r="F647" s="1438" t="s">
        <v>1890</v>
      </c>
      <c r="G647" s="1438" t="s">
        <v>1890</v>
      </c>
      <c r="H647" s="1439" t="s">
        <v>84</v>
      </c>
      <c r="I647" s="1476"/>
      <c r="J647" s="1477"/>
      <c r="K647" s="1477"/>
      <c r="L647" s="1477"/>
      <c r="M647" s="1477"/>
      <c r="N647" s="1509" t="s">
        <v>1890</v>
      </c>
      <c r="O647" s="1509" t="s">
        <v>1890</v>
      </c>
      <c r="P647" s="1509" t="s">
        <v>1890</v>
      </c>
      <c r="Q647" s="1509" t="s">
        <v>1890</v>
      </c>
      <c r="R647" s="1509" t="s">
        <v>1890</v>
      </c>
      <c r="S647" s="1509" t="s">
        <v>1890</v>
      </c>
      <c r="T647" s="1509">
        <v>0.35578849499999959</v>
      </c>
      <c r="U647" s="1509">
        <v>0.35578849499999959</v>
      </c>
      <c r="V647" s="1509">
        <v>0.35578849499999959</v>
      </c>
      <c r="W647" s="1509">
        <v>0.35578849499999959</v>
      </c>
      <c r="X647" s="1509">
        <v>0.35578849499999959</v>
      </c>
      <c r="Y647" s="1509">
        <v>0.35578849499999959</v>
      </c>
      <c r="Z647" s="1509">
        <v>0.35578849499999959</v>
      </c>
      <c r="AA647" s="1509">
        <v>0.35578849499999959</v>
      </c>
      <c r="AB647" s="1509">
        <v>0.35578849499999959</v>
      </c>
      <c r="AC647" s="1509">
        <v>0.35578849499999959</v>
      </c>
      <c r="AD647" s="1509">
        <v>0.35578849499999959</v>
      </c>
      <c r="AE647" s="1509">
        <v>0.35578849499999959</v>
      </c>
      <c r="AF647" s="1509">
        <v>0.35578849499999959</v>
      </c>
      <c r="AG647" s="1509">
        <v>0.35578849499999959</v>
      </c>
      <c r="AH647" s="1509">
        <v>0.35578849499999959</v>
      </c>
      <c r="AI647" s="1509">
        <v>0.35578849499999959</v>
      </c>
      <c r="AJ647" s="1509">
        <v>0.35578849499999959</v>
      </c>
      <c r="AK647" s="1509">
        <v>0.35578849499999959</v>
      </c>
      <c r="AL647" s="1509">
        <v>0.35578849499999959</v>
      </c>
      <c r="AM647" s="1509">
        <v>0.35578849499999959</v>
      </c>
      <c r="AN647" s="1509">
        <v>0.35578849499999959</v>
      </c>
      <c r="AO647" s="1509">
        <v>0.35578849499999959</v>
      </c>
      <c r="AP647" s="1509">
        <v>0.35578849499999959</v>
      </c>
      <c r="AQ647" s="1509">
        <v>0.35578849499999959</v>
      </c>
      <c r="AR647" s="1509">
        <v>0.35578849499999959</v>
      </c>
      <c r="AS647" s="1509">
        <v>0.35578849499999959</v>
      </c>
      <c r="AT647" s="1509">
        <v>0.35578849499999959</v>
      </c>
      <c r="AU647" s="1509">
        <v>0.35578849499999959</v>
      </c>
      <c r="AV647" s="1509">
        <v>0.35578849499999959</v>
      </c>
      <c r="AW647" s="1509">
        <v>0.35578849499999959</v>
      </c>
      <c r="AX647" s="1509">
        <v>0.35578849499999959</v>
      </c>
      <c r="AY647" s="1509">
        <v>0.35578849499999959</v>
      </c>
      <c r="AZ647" s="1509">
        <v>0.35578849499999959</v>
      </c>
      <c r="BA647" s="1509">
        <v>0.35578849499999959</v>
      </c>
      <c r="BB647" s="1509">
        <v>0.35578849499999959</v>
      </c>
      <c r="BC647" s="1509">
        <v>0.35578849499999959</v>
      </c>
      <c r="BD647" s="1509">
        <v>0.35578849499999959</v>
      </c>
      <c r="BE647" s="1509">
        <v>0.35578849499999959</v>
      </c>
      <c r="BF647" s="1509">
        <v>0.35578849499999959</v>
      </c>
      <c r="BG647" s="1509">
        <v>0.35578849499999959</v>
      </c>
      <c r="BH647" s="1509">
        <v>0.35578849499999959</v>
      </c>
      <c r="BI647" s="1509">
        <v>0.35578849499999959</v>
      </c>
      <c r="BJ647" s="1509">
        <v>0.35578849499999959</v>
      </c>
      <c r="BK647" s="1509">
        <v>0.35578849499999959</v>
      </c>
      <c r="BL647" s="1509">
        <v>0.35578849499999959</v>
      </c>
      <c r="BM647" s="1509">
        <v>0.35578849499999959</v>
      </c>
      <c r="BN647" s="1509">
        <v>0.35578849499999959</v>
      </c>
      <c r="BO647" s="1509">
        <v>0.35578849499999959</v>
      </c>
      <c r="BP647" s="1509">
        <v>0.35578849499999959</v>
      </c>
      <c r="BQ647" s="1509">
        <v>0.35578849499999959</v>
      </c>
      <c r="BR647" s="1509">
        <v>0.35578849499999959</v>
      </c>
      <c r="BS647" s="1509">
        <v>0.35578849499999959</v>
      </c>
      <c r="BT647" s="1509">
        <v>0.35578849499999959</v>
      </c>
      <c r="BU647" s="1509">
        <v>0.35578849499999959</v>
      </c>
      <c r="BV647" s="1509">
        <v>0.35578849499999959</v>
      </c>
      <c r="BW647" s="1509">
        <v>0.35578849499999959</v>
      </c>
      <c r="BX647" s="1509">
        <v>0.35578849499999959</v>
      </c>
      <c r="BY647" s="1509">
        <v>0.35578849499999959</v>
      </c>
      <c r="BZ647" s="1509">
        <v>0.35578849499999959</v>
      </c>
      <c r="CA647" s="1509">
        <v>0.35578849499999959</v>
      </c>
      <c r="CB647" s="1509">
        <v>0.35578849499999959</v>
      </c>
      <c r="CC647" s="1509">
        <v>0.35578849499999959</v>
      </c>
      <c r="CD647" s="1509">
        <v>0.35578849499999959</v>
      </c>
      <c r="CE647" s="1509">
        <v>0.35578849499999959</v>
      </c>
      <c r="CF647" s="1509">
        <v>0.35578849499999959</v>
      </c>
      <c r="CG647" s="1509">
        <v>0.35578849499999959</v>
      </c>
      <c r="CH647" s="1509">
        <v>0.35578849499999959</v>
      </c>
      <c r="CI647" s="1509">
        <v>0.35578849499999959</v>
      </c>
      <c r="CJ647" s="1509">
        <v>0.35578849499999959</v>
      </c>
      <c r="CK647" s="1509">
        <v>0.35578849499999959</v>
      </c>
      <c r="CL647" s="1509">
        <v>0.35578849499999959</v>
      </c>
      <c r="CM647" s="1509">
        <v>0.35578849499999959</v>
      </c>
      <c r="CN647" s="1509">
        <v>0.35578849499999959</v>
      </c>
      <c r="CO647" s="1509">
        <v>0.35578849499999959</v>
      </c>
      <c r="CP647" s="1510">
        <v>0.35578849499999959</v>
      </c>
      <c r="CQ647" s="1508" t="s">
        <v>1890</v>
      </c>
      <c r="CR647" s="1508" t="s">
        <v>1890</v>
      </c>
      <c r="CS647" s="1508" t="s">
        <v>1890</v>
      </c>
      <c r="CT647" s="1508" t="s">
        <v>1890</v>
      </c>
      <c r="CU647" s="1508" t="s">
        <v>1890</v>
      </c>
      <c r="CV647" s="1508" t="s">
        <v>1890</v>
      </c>
      <c r="CW647" s="1508" t="s">
        <v>1890</v>
      </c>
      <c r="CX647" s="1508" t="s">
        <v>1890</v>
      </c>
      <c r="CY647" s="1508" t="s">
        <v>1890</v>
      </c>
      <c r="CZ647" s="1508" t="s">
        <v>1890</v>
      </c>
      <c r="DA647" s="1508" t="s">
        <v>1890</v>
      </c>
      <c r="DB647" s="1508" t="s">
        <v>1890</v>
      </c>
      <c r="DC647" s="1508" t="s">
        <v>1890</v>
      </c>
      <c r="DD647" s="1508" t="s">
        <v>1890</v>
      </c>
      <c r="DE647" s="1508" t="s">
        <v>1890</v>
      </c>
      <c r="DF647" s="1508" t="s">
        <v>1890</v>
      </c>
      <c r="DG647" s="1508" t="s">
        <v>1890</v>
      </c>
      <c r="DH647" s="1508" t="s">
        <v>1890</v>
      </c>
      <c r="DI647" s="1508" t="s">
        <v>1890</v>
      </c>
      <c r="DJ647" s="1508" t="s">
        <v>1890</v>
      </c>
      <c r="DK647" s="1508" t="s">
        <v>1890</v>
      </c>
      <c r="DL647" s="1508" t="s">
        <v>1890</v>
      </c>
      <c r="DM647" s="1508" t="s">
        <v>1890</v>
      </c>
      <c r="DN647" s="1508" t="s">
        <v>1890</v>
      </c>
      <c r="DO647" s="1508" t="s">
        <v>1890</v>
      </c>
      <c r="DP647" s="1508" t="s">
        <v>1890</v>
      </c>
      <c r="DQ647" s="1508" t="s">
        <v>1890</v>
      </c>
      <c r="DR647" s="1508" t="s">
        <v>1890</v>
      </c>
      <c r="DS647" s="1508" t="s">
        <v>1890</v>
      </c>
      <c r="DT647" s="1233" t="s">
        <v>1890</v>
      </c>
      <c r="DU647" s="1233" t="s">
        <v>1890</v>
      </c>
      <c r="DV647" s="1233" t="s">
        <v>1890</v>
      </c>
      <c r="DW647" s="1233" t="s">
        <v>1890</v>
      </c>
      <c r="DX647" s="1233" t="s">
        <v>1890</v>
      </c>
      <c r="DY647" s="1233" t="s">
        <v>1890</v>
      </c>
      <c r="DZ647" s="1233" t="s">
        <v>1890</v>
      </c>
      <c r="EA647" s="1233" t="s">
        <v>1890</v>
      </c>
      <c r="EB647" s="1233" t="s">
        <v>1890</v>
      </c>
      <c r="EC647" s="1233" t="s">
        <v>1890</v>
      </c>
      <c r="ED647" s="1233" t="s">
        <v>1890</v>
      </c>
    </row>
    <row r="648" spans="2:134" x14ac:dyDescent="0.25">
      <c r="B648" s="1668"/>
      <c r="C648" s="1505" t="s">
        <v>2005</v>
      </c>
      <c r="D648" s="1439" t="s">
        <v>2004</v>
      </c>
      <c r="E648" s="1267" t="s">
        <v>813</v>
      </c>
      <c r="F648" s="1438" t="s">
        <v>1890</v>
      </c>
      <c r="G648" s="1438" t="s">
        <v>1890</v>
      </c>
      <c r="H648" s="1439" t="s">
        <v>84</v>
      </c>
      <c r="I648" s="1476"/>
      <c r="J648" s="1477"/>
      <c r="K648" s="1477"/>
      <c r="L648" s="1477"/>
      <c r="M648" s="1477"/>
      <c r="N648" s="1509" t="s">
        <v>1890</v>
      </c>
      <c r="O648" s="1509">
        <v>9.2424408465600003E-2</v>
      </c>
      <c r="P648" s="1509">
        <v>0.27727322539680005</v>
      </c>
      <c r="Q648" s="1509">
        <v>0.46212204232800003</v>
      </c>
      <c r="R648" s="1509">
        <v>0.64697085925919995</v>
      </c>
      <c r="S648" s="1509">
        <v>0.83181967619039998</v>
      </c>
      <c r="T648" s="1509">
        <v>1.4888848651572</v>
      </c>
      <c r="U648" s="1509">
        <v>1.4721530701596002</v>
      </c>
      <c r="V648" s="1509">
        <v>1.4554212751619999</v>
      </c>
      <c r="W648" s="1509">
        <v>1.4386894801643999</v>
      </c>
      <c r="X648" s="1509">
        <v>1.4219576851668001</v>
      </c>
      <c r="Y648" s="1509">
        <v>1.4052258901692001</v>
      </c>
      <c r="Z648" s="1509">
        <v>1.3884940951716001</v>
      </c>
      <c r="AA648" s="1509">
        <v>1.3717623001740002</v>
      </c>
      <c r="AB648" s="1509">
        <v>1.3550305051764002</v>
      </c>
      <c r="AC648" s="1509">
        <v>1.3382987101788</v>
      </c>
      <c r="AD648" s="1509">
        <v>1.3215669151812002</v>
      </c>
      <c r="AE648" s="1509">
        <v>1.3048351201836002</v>
      </c>
      <c r="AF648" s="1509">
        <v>1.2881033251860001</v>
      </c>
      <c r="AG648" s="1509">
        <v>1.2713715301884005</v>
      </c>
      <c r="AH648" s="1509">
        <v>1.2546397351908003</v>
      </c>
      <c r="AI648" s="1509">
        <v>1.2379079401932003</v>
      </c>
      <c r="AJ648" s="1509">
        <v>1.2211761451956002</v>
      </c>
      <c r="AK648" s="1509">
        <v>1.2044443501980004</v>
      </c>
      <c r="AL648" s="1509">
        <v>1.1877125552004002</v>
      </c>
      <c r="AM648" s="1509">
        <v>1.2586308936828006</v>
      </c>
      <c r="AN648" s="1509">
        <v>1.3295492321652007</v>
      </c>
      <c r="AO648" s="1509">
        <v>1.3128174371676005</v>
      </c>
      <c r="AP648" s="1509">
        <v>1.2960856421700009</v>
      </c>
      <c r="AQ648" s="1509">
        <v>1.2793538471724006</v>
      </c>
      <c r="AR648" s="1509">
        <v>1.2626220521748006</v>
      </c>
      <c r="AS648" s="1509">
        <v>1.2458902571772006</v>
      </c>
      <c r="AT648" s="1509">
        <v>1.2291584621796008</v>
      </c>
      <c r="AU648" s="1509">
        <v>1.2124266671820005</v>
      </c>
      <c r="AV648" s="1509">
        <v>1.1956948721844007</v>
      </c>
      <c r="AW648" s="1509">
        <v>1.1789630771868007</v>
      </c>
      <c r="AX648" s="1509">
        <v>1.1622312821892009</v>
      </c>
      <c r="AY648" s="1509">
        <v>1.1454994871916007</v>
      </c>
      <c r="AZ648" s="1509">
        <v>1.1287676921940009</v>
      </c>
      <c r="BA648" s="1509">
        <v>1.1120358971964008</v>
      </c>
      <c r="BB648" s="1509">
        <v>1.095304102198801</v>
      </c>
      <c r="BC648" s="1509">
        <v>1.078572307201201</v>
      </c>
      <c r="BD648" s="1509">
        <v>1.061840512203601</v>
      </c>
      <c r="BE648" s="1509">
        <v>1.045108717206001</v>
      </c>
      <c r="BF648" s="1509">
        <v>1.0283769222084009</v>
      </c>
      <c r="BG648" s="1509">
        <v>1.0992952606908011</v>
      </c>
      <c r="BH648" s="1509">
        <v>1.1702135991732012</v>
      </c>
      <c r="BI648" s="1509">
        <v>1.1534818041756014</v>
      </c>
      <c r="BJ648" s="1509">
        <v>1.1367500091780014</v>
      </c>
      <c r="BK648" s="1509">
        <v>1.1200182141804014</v>
      </c>
      <c r="BL648" s="1509">
        <v>1.1032864191828011</v>
      </c>
      <c r="BM648" s="1509">
        <v>1.0865546241852013</v>
      </c>
      <c r="BN648" s="1509">
        <v>1.0698228291876013</v>
      </c>
      <c r="BO648" s="1509">
        <v>1.0530910341900015</v>
      </c>
      <c r="BP648" s="1509">
        <v>1.0363592391924015</v>
      </c>
      <c r="BQ648" s="1509">
        <v>1.0196274441948014</v>
      </c>
      <c r="BR648" s="1509">
        <v>1.0028956491972014</v>
      </c>
      <c r="BS648" s="1509">
        <v>0.98616385419960162</v>
      </c>
      <c r="BT648" s="1509">
        <v>0.96943205920200148</v>
      </c>
      <c r="BU648" s="1509">
        <v>0.95270026420440157</v>
      </c>
      <c r="BV648" s="1509">
        <v>0.93596846920680166</v>
      </c>
      <c r="BW648" s="1509">
        <v>0.91923667420920163</v>
      </c>
      <c r="BX648" s="1509">
        <v>0.90250487921160172</v>
      </c>
      <c r="BY648" s="1509">
        <v>0.88577308421400158</v>
      </c>
      <c r="BZ648" s="1509">
        <v>0.86904128921640178</v>
      </c>
      <c r="CA648" s="1509">
        <v>0.97576038814680177</v>
      </c>
      <c r="CB648" s="1509">
        <v>1.0824794870772012</v>
      </c>
      <c r="CC648" s="1509">
        <v>1.0657476920796014</v>
      </c>
      <c r="CD648" s="1509">
        <v>1.0490158970820014</v>
      </c>
      <c r="CE648" s="1509">
        <v>1.0322841020844014</v>
      </c>
      <c r="CF648" s="1509">
        <v>1.0155523070868013</v>
      </c>
      <c r="CG648" s="1509">
        <v>0.9988205120892012</v>
      </c>
      <c r="CH648" s="1509">
        <v>0.98208871709160139</v>
      </c>
      <c r="CI648" s="1509">
        <v>0.96535692209400148</v>
      </c>
      <c r="CJ648" s="1509">
        <v>0.94862512709640134</v>
      </c>
      <c r="CK648" s="1509">
        <v>0.93189333209880132</v>
      </c>
      <c r="CL648" s="1509">
        <v>0.91516153710120141</v>
      </c>
      <c r="CM648" s="1509">
        <v>0.89842974210360138</v>
      </c>
      <c r="CN648" s="1509">
        <v>0.88169794710600136</v>
      </c>
      <c r="CO648" s="1509">
        <v>0.86496615210840133</v>
      </c>
      <c r="CP648" s="1510">
        <v>0.84823435711080142</v>
      </c>
      <c r="CQ648" s="1508" t="s">
        <v>1890</v>
      </c>
      <c r="CR648" s="1508" t="s">
        <v>1890</v>
      </c>
      <c r="CS648" s="1508" t="s">
        <v>1890</v>
      </c>
      <c r="CT648" s="1508" t="s">
        <v>1890</v>
      </c>
      <c r="CU648" s="1508" t="s">
        <v>1890</v>
      </c>
      <c r="CV648" s="1508" t="s">
        <v>1890</v>
      </c>
      <c r="CW648" s="1508" t="s">
        <v>1890</v>
      </c>
      <c r="CX648" s="1508" t="s">
        <v>1890</v>
      </c>
      <c r="CY648" s="1508" t="s">
        <v>1890</v>
      </c>
      <c r="CZ648" s="1508" t="s">
        <v>1890</v>
      </c>
      <c r="DA648" s="1508" t="s">
        <v>1890</v>
      </c>
      <c r="DB648" s="1508" t="s">
        <v>1890</v>
      </c>
      <c r="DC648" s="1508" t="s">
        <v>1890</v>
      </c>
      <c r="DD648" s="1508" t="s">
        <v>1890</v>
      </c>
      <c r="DE648" s="1508" t="s">
        <v>1890</v>
      </c>
      <c r="DF648" s="1508" t="s">
        <v>1890</v>
      </c>
      <c r="DG648" s="1508" t="s">
        <v>1890</v>
      </c>
      <c r="DH648" s="1508" t="s">
        <v>1890</v>
      </c>
      <c r="DI648" s="1508" t="s">
        <v>1890</v>
      </c>
      <c r="DJ648" s="1508" t="s">
        <v>1890</v>
      </c>
      <c r="DK648" s="1508" t="s">
        <v>1890</v>
      </c>
      <c r="DL648" s="1508" t="s">
        <v>1890</v>
      </c>
      <c r="DM648" s="1508" t="s">
        <v>1890</v>
      </c>
      <c r="DN648" s="1508" t="s">
        <v>1890</v>
      </c>
      <c r="DO648" s="1508" t="s">
        <v>1890</v>
      </c>
      <c r="DP648" s="1508" t="s">
        <v>1890</v>
      </c>
      <c r="DQ648" s="1508" t="s">
        <v>1890</v>
      </c>
      <c r="DR648" s="1508" t="s">
        <v>1890</v>
      </c>
      <c r="DS648" s="1508" t="s">
        <v>1890</v>
      </c>
      <c r="DT648" s="1233" t="s">
        <v>1890</v>
      </c>
      <c r="DU648" s="1233" t="s">
        <v>1890</v>
      </c>
      <c r="DV648" s="1233" t="s">
        <v>1890</v>
      </c>
      <c r="DW648" s="1233" t="s">
        <v>1890</v>
      </c>
      <c r="DX648" s="1233" t="s">
        <v>1890</v>
      </c>
      <c r="DY648" s="1233" t="s">
        <v>1890</v>
      </c>
      <c r="DZ648" s="1233" t="s">
        <v>1890</v>
      </c>
      <c r="EA648" s="1233" t="s">
        <v>1890</v>
      </c>
      <c r="EB648" s="1233" t="s">
        <v>1890</v>
      </c>
      <c r="EC648" s="1233" t="s">
        <v>1890</v>
      </c>
      <c r="ED648" s="1233" t="s">
        <v>1890</v>
      </c>
    </row>
    <row r="649" spans="2:134" x14ac:dyDescent="0.25">
      <c r="B649" s="1668"/>
      <c r="C649" s="1505" t="s">
        <v>2005</v>
      </c>
      <c r="D649" s="1439" t="s">
        <v>2004</v>
      </c>
      <c r="E649" s="1267" t="s">
        <v>831</v>
      </c>
      <c r="F649" s="1438" t="s">
        <v>1890</v>
      </c>
      <c r="G649" s="1438" t="s">
        <v>1890</v>
      </c>
      <c r="H649" s="1439" t="s">
        <v>84</v>
      </c>
      <c r="I649" s="1476"/>
      <c r="J649" s="1477"/>
      <c r="K649" s="1477"/>
      <c r="L649" s="1477"/>
      <c r="M649" s="1477"/>
      <c r="N649" s="1509" t="s">
        <v>1890</v>
      </c>
      <c r="O649" s="1509">
        <v>3.5000000000000003E-2</v>
      </c>
      <c r="P649" s="1509">
        <v>3.5000000000000003E-2</v>
      </c>
      <c r="Q649" s="1509">
        <v>3.5000000000000003E-2</v>
      </c>
      <c r="R649" s="1509">
        <v>3.5000000000000003E-2</v>
      </c>
      <c r="S649" s="1509">
        <v>3.5000000000000003E-2</v>
      </c>
      <c r="T649" s="1509">
        <v>3.5000000000000003E-2</v>
      </c>
      <c r="U649" s="1509">
        <v>3.5000000000000003E-2</v>
      </c>
      <c r="V649" s="1509">
        <v>3.5000000000000003E-2</v>
      </c>
      <c r="W649" s="1509">
        <v>3.5000000000000003E-2</v>
      </c>
      <c r="X649" s="1509">
        <v>3.5000000000000003E-2</v>
      </c>
      <c r="Y649" s="1509">
        <v>3.5000000000000003E-2</v>
      </c>
      <c r="Z649" s="1509">
        <v>3.5000000000000003E-2</v>
      </c>
      <c r="AA649" s="1509">
        <v>3.5000000000000003E-2</v>
      </c>
      <c r="AB649" s="1509">
        <v>3.5000000000000003E-2</v>
      </c>
      <c r="AC649" s="1509">
        <v>3.5000000000000003E-2</v>
      </c>
      <c r="AD649" s="1509">
        <v>3.5000000000000003E-2</v>
      </c>
      <c r="AE649" s="1509">
        <v>3.5000000000000003E-2</v>
      </c>
      <c r="AF649" s="1509">
        <v>3.5000000000000003E-2</v>
      </c>
      <c r="AG649" s="1509">
        <v>3.5000000000000003E-2</v>
      </c>
      <c r="AH649" s="1509">
        <v>3.5000000000000003E-2</v>
      </c>
      <c r="AI649" s="1509">
        <v>3.5000000000000003E-2</v>
      </c>
      <c r="AJ649" s="1509">
        <v>3.5000000000000003E-2</v>
      </c>
      <c r="AK649" s="1509">
        <v>3.5000000000000003E-2</v>
      </c>
      <c r="AL649" s="1509">
        <v>3.5000000000000003E-2</v>
      </c>
      <c r="AM649" s="1509">
        <v>3.5000000000000003E-2</v>
      </c>
      <c r="AN649" s="1509">
        <v>3.5000000000000003E-2</v>
      </c>
      <c r="AO649" s="1509">
        <v>3.5000000000000003E-2</v>
      </c>
      <c r="AP649" s="1509">
        <v>3.5000000000000003E-2</v>
      </c>
      <c r="AQ649" s="1509">
        <v>3.5000000000000003E-2</v>
      </c>
      <c r="AR649" s="1509">
        <v>3.5000000000000003E-2</v>
      </c>
      <c r="AS649" s="1509">
        <v>0.03</v>
      </c>
      <c r="AT649" s="1509">
        <v>0.03</v>
      </c>
      <c r="AU649" s="1509">
        <v>0.03</v>
      </c>
      <c r="AV649" s="1509">
        <v>0.03</v>
      </c>
      <c r="AW649" s="1509">
        <v>0.03</v>
      </c>
      <c r="AX649" s="1509">
        <v>0.03</v>
      </c>
      <c r="AY649" s="1509">
        <v>0.03</v>
      </c>
      <c r="AZ649" s="1509">
        <v>0.03</v>
      </c>
      <c r="BA649" s="1509">
        <v>0.03</v>
      </c>
      <c r="BB649" s="1509">
        <v>0.03</v>
      </c>
      <c r="BC649" s="1509">
        <v>0.03</v>
      </c>
      <c r="BD649" s="1509">
        <v>0.03</v>
      </c>
      <c r="BE649" s="1509">
        <v>0.03</v>
      </c>
      <c r="BF649" s="1509">
        <v>0.03</v>
      </c>
      <c r="BG649" s="1509">
        <v>0.03</v>
      </c>
      <c r="BH649" s="1509">
        <v>0.03</v>
      </c>
      <c r="BI649" s="1509">
        <v>0.03</v>
      </c>
      <c r="BJ649" s="1509">
        <v>0.03</v>
      </c>
      <c r="BK649" s="1509">
        <v>0.03</v>
      </c>
      <c r="BL649" s="1509">
        <v>0.03</v>
      </c>
      <c r="BM649" s="1509">
        <v>0.03</v>
      </c>
      <c r="BN649" s="1509">
        <v>0.03</v>
      </c>
      <c r="BO649" s="1509">
        <v>0.03</v>
      </c>
      <c r="BP649" s="1509">
        <v>0.03</v>
      </c>
      <c r="BQ649" s="1509">
        <v>0.03</v>
      </c>
      <c r="BR649" s="1509">
        <v>0.03</v>
      </c>
      <c r="BS649" s="1509">
        <v>0.03</v>
      </c>
      <c r="BT649" s="1509">
        <v>0.03</v>
      </c>
      <c r="BU649" s="1509">
        <v>0.03</v>
      </c>
      <c r="BV649" s="1509">
        <v>0.03</v>
      </c>
      <c r="BW649" s="1509">
        <v>0.03</v>
      </c>
      <c r="BX649" s="1509">
        <v>0.03</v>
      </c>
      <c r="BY649" s="1509">
        <v>0.03</v>
      </c>
      <c r="BZ649" s="1509">
        <v>0.03</v>
      </c>
      <c r="CA649" s="1509">
        <v>0.03</v>
      </c>
      <c r="CB649" s="1509">
        <v>0.03</v>
      </c>
      <c r="CC649" s="1509">
        <v>0.03</v>
      </c>
      <c r="CD649" s="1509">
        <v>0.03</v>
      </c>
      <c r="CE649" s="1509">
        <v>0.03</v>
      </c>
      <c r="CF649" s="1509">
        <v>0.03</v>
      </c>
      <c r="CG649" s="1509">
        <v>0.03</v>
      </c>
      <c r="CH649" s="1509">
        <v>0.03</v>
      </c>
      <c r="CI649" s="1509">
        <v>0.03</v>
      </c>
      <c r="CJ649" s="1509">
        <v>0.03</v>
      </c>
      <c r="CK649" s="1509">
        <v>0.03</v>
      </c>
      <c r="CL649" s="1509">
        <v>2.5000000000000001E-2</v>
      </c>
      <c r="CM649" s="1509">
        <v>2.5000000000000001E-2</v>
      </c>
      <c r="CN649" s="1509">
        <v>2.5000000000000001E-2</v>
      </c>
      <c r="CO649" s="1509">
        <v>2.5000000000000001E-2</v>
      </c>
      <c r="CP649" s="1510">
        <v>2.5000000000000001E-2</v>
      </c>
      <c r="CQ649" s="1508" t="s">
        <v>1890</v>
      </c>
      <c r="CR649" s="1508" t="s">
        <v>1890</v>
      </c>
      <c r="CS649" s="1508" t="s">
        <v>1890</v>
      </c>
      <c r="CT649" s="1508" t="s">
        <v>1890</v>
      </c>
      <c r="CU649" s="1508" t="s">
        <v>1890</v>
      </c>
      <c r="CV649" s="1508" t="s">
        <v>1890</v>
      </c>
      <c r="CW649" s="1508" t="s">
        <v>1890</v>
      </c>
      <c r="CX649" s="1508" t="s">
        <v>1890</v>
      </c>
      <c r="CY649" s="1508" t="s">
        <v>1890</v>
      </c>
      <c r="CZ649" s="1508" t="s">
        <v>1890</v>
      </c>
      <c r="DA649" s="1508" t="s">
        <v>1890</v>
      </c>
      <c r="DB649" s="1508" t="s">
        <v>1890</v>
      </c>
      <c r="DC649" s="1508" t="s">
        <v>1890</v>
      </c>
      <c r="DD649" s="1508" t="s">
        <v>1890</v>
      </c>
      <c r="DE649" s="1508" t="s">
        <v>1890</v>
      </c>
      <c r="DF649" s="1508" t="s">
        <v>1890</v>
      </c>
      <c r="DG649" s="1508" t="s">
        <v>1890</v>
      </c>
      <c r="DH649" s="1508" t="s">
        <v>1890</v>
      </c>
      <c r="DI649" s="1508" t="s">
        <v>1890</v>
      </c>
      <c r="DJ649" s="1508" t="s">
        <v>1890</v>
      </c>
      <c r="DK649" s="1508" t="s">
        <v>1890</v>
      </c>
      <c r="DL649" s="1508" t="s">
        <v>1890</v>
      </c>
      <c r="DM649" s="1508" t="s">
        <v>1890</v>
      </c>
      <c r="DN649" s="1508" t="s">
        <v>1890</v>
      </c>
      <c r="DO649" s="1508" t="s">
        <v>1890</v>
      </c>
      <c r="DP649" s="1508" t="s">
        <v>1890</v>
      </c>
      <c r="DQ649" s="1508" t="s">
        <v>1890</v>
      </c>
      <c r="DR649" s="1508" t="s">
        <v>1890</v>
      </c>
      <c r="DS649" s="1508" t="s">
        <v>1890</v>
      </c>
      <c r="DT649" s="1233" t="s">
        <v>1890</v>
      </c>
      <c r="DU649" s="1233" t="s">
        <v>1890</v>
      </c>
      <c r="DV649" s="1233" t="s">
        <v>1890</v>
      </c>
      <c r="DW649" s="1233" t="s">
        <v>1890</v>
      </c>
      <c r="DX649" s="1233" t="s">
        <v>1890</v>
      </c>
      <c r="DY649" s="1233" t="s">
        <v>1890</v>
      </c>
      <c r="DZ649" s="1233" t="s">
        <v>1890</v>
      </c>
      <c r="EA649" s="1233" t="s">
        <v>1890</v>
      </c>
      <c r="EB649" s="1233" t="s">
        <v>1890</v>
      </c>
      <c r="EC649" s="1233" t="s">
        <v>1890</v>
      </c>
      <c r="ED649" s="1233" t="s">
        <v>1890</v>
      </c>
    </row>
    <row r="650" spans="2:134" x14ac:dyDescent="0.25">
      <c r="B650" s="1668"/>
      <c r="C650" s="1505" t="s">
        <v>2005</v>
      </c>
      <c r="D650" s="1439" t="s">
        <v>2004</v>
      </c>
      <c r="E650" s="1267" t="s">
        <v>814</v>
      </c>
      <c r="F650" s="1438" t="s">
        <v>1890</v>
      </c>
      <c r="G650" s="1438" t="s">
        <v>1890</v>
      </c>
      <c r="H650" s="1439" t="s">
        <v>84</v>
      </c>
      <c r="I650" s="1476"/>
      <c r="J650" s="1477"/>
      <c r="K650" s="1477"/>
      <c r="L650" s="1477"/>
      <c r="M650" s="1477"/>
      <c r="N650" s="1509" t="s">
        <v>1890</v>
      </c>
      <c r="O650" s="1509">
        <v>0.96618357487922713</v>
      </c>
      <c r="P650" s="1509">
        <v>0.93351070036640305</v>
      </c>
      <c r="Q650" s="1509">
        <v>0.90194270566802237</v>
      </c>
      <c r="R650" s="1509">
        <v>0.87144222769857238</v>
      </c>
      <c r="S650" s="1509">
        <v>0.84197316685852408</v>
      </c>
      <c r="T650" s="1509">
        <v>0.81350064430775282</v>
      </c>
      <c r="U650" s="1509">
        <v>0.78599096068381924</v>
      </c>
      <c r="V650" s="1509">
        <v>0.75941155621625056</v>
      </c>
      <c r="W650" s="1509">
        <v>0.73373097218961414</v>
      </c>
      <c r="X650" s="1509">
        <v>0.70891881370977217</v>
      </c>
      <c r="Y650" s="1509">
        <v>0.68494571372924851</v>
      </c>
      <c r="Z650" s="1509">
        <v>0.66178329828912907</v>
      </c>
      <c r="AA650" s="1509">
        <v>0.63940415293635666</v>
      </c>
      <c r="AB650" s="1509">
        <v>0.61778179027667313</v>
      </c>
      <c r="AC650" s="1509">
        <v>0.59689061862480497</v>
      </c>
      <c r="AD650" s="1509">
        <v>0.57670591171478747</v>
      </c>
      <c r="AE650" s="1509">
        <v>0.55720377943457733</v>
      </c>
      <c r="AF650" s="1509">
        <v>0.53836113955031628</v>
      </c>
      <c r="AG650" s="1509">
        <v>0.520155690386779</v>
      </c>
      <c r="AH650" s="1509">
        <v>0.50256588443167061</v>
      </c>
      <c r="AI650" s="1509">
        <v>0.48557090283253201</v>
      </c>
      <c r="AJ650" s="1509">
        <v>0.46915063075606961</v>
      </c>
      <c r="AK650" s="1509">
        <v>0.45328563358074364</v>
      </c>
      <c r="AL650" s="1509">
        <v>0.43795713389443836</v>
      </c>
      <c r="AM650" s="1509">
        <v>0.42314698926998878</v>
      </c>
      <c r="AN650" s="1509">
        <v>0.40883767079225974</v>
      </c>
      <c r="AO650" s="1509">
        <v>0.39501224231136212</v>
      </c>
      <c r="AP650" s="1509">
        <v>0.38165434039745133</v>
      </c>
      <c r="AQ650" s="1509">
        <v>0.36874815497338298</v>
      </c>
      <c r="AR650" s="1509">
        <v>0.35627841060230242</v>
      </c>
      <c r="AS650" s="1509">
        <v>0.3459013695167984</v>
      </c>
      <c r="AT650" s="1509">
        <v>0.33582657234640623</v>
      </c>
      <c r="AU650" s="1509">
        <v>0.32604521587029728</v>
      </c>
      <c r="AV650" s="1509">
        <v>0.31654875327213333</v>
      </c>
      <c r="AW650" s="1509">
        <v>0.30732888667197411</v>
      </c>
      <c r="AX650" s="1509">
        <v>0.29837755987570302</v>
      </c>
      <c r="AY650" s="1509">
        <v>0.28968695133563405</v>
      </c>
      <c r="AZ650" s="1509">
        <v>0.28124946731614947</v>
      </c>
      <c r="BA650" s="1509">
        <v>0.27305773525839755</v>
      </c>
      <c r="BB650" s="1509">
        <v>0.26510459733825009</v>
      </c>
      <c r="BC650" s="1509">
        <v>0.25738310421189325</v>
      </c>
      <c r="BD650" s="1509">
        <v>0.24988650894358566</v>
      </c>
      <c r="BE650" s="1509">
        <v>0.24260826111027742</v>
      </c>
      <c r="BF650" s="1509">
        <v>0.23554200107793916</v>
      </c>
      <c r="BG650" s="1509">
        <v>0.22868155444460117</v>
      </c>
      <c r="BH650" s="1509">
        <v>0.22202092664524387</v>
      </c>
      <c r="BI650" s="1509">
        <v>0.215554297713829</v>
      </c>
      <c r="BJ650" s="1509">
        <v>0.20927601719789227</v>
      </c>
      <c r="BK650" s="1509">
        <v>0.20318059922125464</v>
      </c>
      <c r="BL650" s="1509">
        <v>0.19726271769053846</v>
      </c>
      <c r="BM650" s="1509">
        <v>0.19151720164129948</v>
      </c>
      <c r="BN650" s="1509">
        <v>0.18593903071970824</v>
      </c>
      <c r="BO650" s="1509">
        <v>0.18052333079583327</v>
      </c>
      <c r="BP650" s="1509">
        <v>0.17526536970469248</v>
      </c>
      <c r="BQ650" s="1509">
        <v>0.17016055311135189</v>
      </c>
      <c r="BR650" s="1509">
        <v>0.16520442049645817</v>
      </c>
      <c r="BS650" s="1509">
        <v>0.16039264125869726</v>
      </c>
      <c r="BT650" s="1509">
        <v>0.15572101093077401</v>
      </c>
      <c r="BU650" s="1509">
        <v>0.15118544750560586</v>
      </c>
      <c r="BV650" s="1509">
        <v>0.14678198786952024</v>
      </c>
      <c r="BW650" s="1509">
        <v>0.14250678433934003</v>
      </c>
      <c r="BX650" s="1509">
        <v>0.13835610130033013</v>
      </c>
      <c r="BY650" s="1509">
        <v>0.13432631194206807</v>
      </c>
      <c r="BZ650" s="1509">
        <v>0.13041389508938647</v>
      </c>
      <c r="CA650" s="1509">
        <v>0.12661543212561796</v>
      </c>
      <c r="CB650" s="1509">
        <v>0.12292760400545433</v>
      </c>
      <c r="CC650" s="1509">
        <v>0.11934718835481004</v>
      </c>
      <c r="CD650" s="1509">
        <v>0.11587105665515537</v>
      </c>
      <c r="CE650" s="1509">
        <v>0.11249617150985959</v>
      </c>
      <c r="CF650" s="1509">
        <v>0.10921958399015494</v>
      </c>
      <c r="CG650" s="1509">
        <v>0.10603843105840287</v>
      </c>
      <c r="CH650" s="1509">
        <v>0.10294993306641054</v>
      </c>
      <c r="CI650" s="1509">
        <v>9.9951391326612168E-2</v>
      </c>
      <c r="CJ650" s="1509">
        <v>9.7040185753992411E-2</v>
      </c>
      <c r="CK650" s="1509">
        <v>9.4213772576691654E-2</v>
      </c>
      <c r="CL650" s="1509">
        <v>9.1915875684577236E-2</v>
      </c>
      <c r="CM650" s="1509">
        <v>8.9674025058124135E-2</v>
      </c>
      <c r="CN650" s="1509">
        <v>8.7486853715243049E-2</v>
      </c>
      <c r="CO650" s="1509">
        <v>8.5353028014871282E-2</v>
      </c>
      <c r="CP650" s="1510">
        <v>8.3271246843776875E-2</v>
      </c>
      <c r="CQ650" s="1508" t="s">
        <v>1890</v>
      </c>
      <c r="CR650" s="1508" t="s">
        <v>1890</v>
      </c>
      <c r="CS650" s="1508" t="s">
        <v>1890</v>
      </c>
      <c r="CT650" s="1508" t="s">
        <v>1890</v>
      </c>
      <c r="CU650" s="1508" t="s">
        <v>1890</v>
      </c>
      <c r="CV650" s="1508" t="s">
        <v>1890</v>
      </c>
      <c r="CW650" s="1508" t="s">
        <v>1890</v>
      </c>
      <c r="CX650" s="1508" t="s">
        <v>1890</v>
      </c>
      <c r="CY650" s="1508" t="s">
        <v>1890</v>
      </c>
      <c r="CZ650" s="1508" t="s">
        <v>1890</v>
      </c>
      <c r="DA650" s="1508" t="s">
        <v>1890</v>
      </c>
      <c r="DB650" s="1508" t="s">
        <v>1890</v>
      </c>
      <c r="DC650" s="1508" t="s">
        <v>1890</v>
      </c>
      <c r="DD650" s="1508" t="s">
        <v>1890</v>
      </c>
      <c r="DE650" s="1508" t="s">
        <v>1890</v>
      </c>
      <c r="DF650" s="1508" t="s">
        <v>1890</v>
      </c>
      <c r="DG650" s="1508" t="s">
        <v>1890</v>
      </c>
      <c r="DH650" s="1508" t="s">
        <v>1890</v>
      </c>
      <c r="DI650" s="1508" t="s">
        <v>1890</v>
      </c>
      <c r="DJ650" s="1508" t="s">
        <v>1890</v>
      </c>
      <c r="DK650" s="1508" t="s">
        <v>1890</v>
      </c>
      <c r="DL650" s="1508" t="s">
        <v>1890</v>
      </c>
      <c r="DM650" s="1508" t="s">
        <v>1890</v>
      </c>
      <c r="DN650" s="1508" t="s">
        <v>1890</v>
      </c>
      <c r="DO650" s="1508" t="s">
        <v>1890</v>
      </c>
      <c r="DP650" s="1508" t="s">
        <v>1890</v>
      </c>
      <c r="DQ650" s="1508" t="s">
        <v>1890</v>
      </c>
      <c r="DR650" s="1508" t="s">
        <v>1890</v>
      </c>
      <c r="DS650" s="1508" t="s">
        <v>1890</v>
      </c>
      <c r="DT650" s="1233" t="s">
        <v>1890</v>
      </c>
      <c r="DU650" s="1233" t="s">
        <v>1890</v>
      </c>
      <c r="DV650" s="1233" t="s">
        <v>1890</v>
      </c>
      <c r="DW650" s="1233" t="s">
        <v>1890</v>
      </c>
      <c r="DX650" s="1233" t="s">
        <v>1890</v>
      </c>
      <c r="DY650" s="1233" t="s">
        <v>1890</v>
      </c>
      <c r="DZ650" s="1233" t="s">
        <v>1890</v>
      </c>
      <c r="EA650" s="1233" t="s">
        <v>1890</v>
      </c>
      <c r="EB650" s="1233" t="s">
        <v>1890</v>
      </c>
      <c r="EC650" s="1233" t="s">
        <v>1890</v>
      </c>
      <c r="ED650" s="1233" t="s">
        <v>1890</v>
      </c>
    </row>
    <row r="651" spans="2:134" x14ac:dyDescent="0.25">
      <c r="B651" s="1668"/>
      <c r="C651" s="1505" t="s">
        <v>2005</v>
      </c>
      <c r="D651" s="1439" t="s">
        <v>2004</v>
      </c>
      <c r="E651" s="1267" t="s">
        <v>815</v>
      </c>
      <c r="F651" s="1438" t="s">
        <v>816</v>
      </c>
      <c r="G651" s="1438" t="s">
        <v>1890</v>
      </c>
      <c r="H651" s="1439" t="s">
        <v>817</v>
      </c>
      <c r="I651" s="1476"/>
      <c r="J651" s="1477"/>
      <c r="K651" s="1477"/>
      <c r="L651" s="1477"/>
      <c r="M651" s="1477"/>
      <c r="N651" s="1509" t="s">
        <v>1890</v>
      </c>
      <c r="O651" s="1509" t="s">
        <v>1890</v>
      </c>
      <c r="P651" s="1509" t="s">
        <v>1890</v>
      </c>
      <c r="Q651" s="1509" t="s">
        <v>1890</v>
      </c>
      <c r="R651" s="1509" t="s">
        <v>1890</v>
      </c>
      <c r="S651" s="1509" t="s">
        <v>1890</v>
      </c>
      <c r="T651" s="1509" t="s">
        <v>1890</v>
      </c>
      <c r="U651" s="1509" t="s">
        <v>1890</v>
      </c>
      <c r="V651" s="1509" t="s">
        <v>1890</v>
      </c>
      <c r="W651" s="1509" t="s">
        <v>1890</v>
      </c>
      <c r="X651" s="1509" t="s">
        <v>1890</v>
      </c>
      <c r="Y651" s="1509" t="s">
        <v>1890</v>
      </c>
      <c r="Z651" s="1509" t="s">
        <v>1890</v>
      </c>
      <c r="AA651" s="1509" t="s">
        <v>1890</v>
      </c>
      <c r="AB651" s="1509" t="s">
        <v>1890</v>
      </c>
      <c r="AC651" s="1509" t="s">
        <v>1890</v>
      </c>
      <c r="AD651" s="1509" t="s">
        <v>1890</v>
      </c>
      <c r="AE651" s="1509" t="s">
        <v>1890</v>
      </c>
      <c r="AF651" s="1509" t="s">
        <v>1890</v>
      </c>
      <c r="AG651" s="1509" t="s">
        <v>1890</v>
      </c>
      <c r="AH651" s="1509" t="s">
        <v>1890</v>
      </c>
      <c r="AI651" s="1509" t="s">
        <v>1890</v>
      </c>
      <c r="AJ651" s="1509" t="s">
        <v>1890</v>
      </c>
      <c r="AK651" s="1509" t="s">
        <v>1890</v>
      </c>
      <c r="AL651" s="1509" t="s">
        <v>1890</v>
      </c>
      <c r="AM651" s="1509" t="s">
        <v>1890</v>
      </c>
      <c r="AN651" s="1509" t="s">
        <v>1890</v>
      </c>
      <c r="AO651" s="1509" t="s">
        <v>1890</v>
      </c>
      <c r="AP651" s="1509" t="s">
        <v>1890</v>
      </c>
      <c r="AQ651" s="1509" t="s">
        <v>1890</v>
      </c>
      <c r="AR651" s="1509" t="s">
        <v>1890</v>
      </c>
      <c r="AS651" s="1509" t="s">
        <v>1890</v>
      </c>
      <c r="AT651" s="1509" t="s">
        <v>1890</v>
      </c>
      <c r="AU651" s="1509" t="s">
        <v>1890</v>
      </c>
      <c r="AV651" s="1509" t="s">
        <v>1890</v>
      </c>
      <c r="AW651" s="1509" t="s">
        <v>1890</v>
      </c>
      <c r="AX651" s="1509" t="s">
        <v>1890</v>
      </c>
      <c r="AY651" s="1509" t="s">
        <v>1890</v>
      </c>
      <c r="AZ651" s="1509" t="s">
        <v>1890</v>
      </c>
      <c r="BA651" s="1509" t="s">
        <v>1890</v>
      </c>
      <c r="BB651" s="1509" t="s">
        <v>1890</v>
      </c>
      <c r="BC651" s="1509" t="s">
        <v>1890</v>
      </c>
      <c r="BD651" s="1509" t="s">
        <v>1890</v>
      </c>
      <c r="BE651" s="1509" t="s">
        <v>1890</v>
      </c>
      <c r="BF651" s="1509" t="s">
        <v>1890</v>
      </c>
      <c r="BG651" s="1509" t="s">
        <v>1890</v>
      </c>
      <c r="BH651" s="1509" t="s">
        <v>1890</v>
      </c>
      <c r="BI651" s="1509" t="s">
        <v>1890</v>
      </c>
      <c r="BJ651" s="1509" t="s">
        <v>1890</v>
      </c>
      <c r="BK651" s="1509" t="s">
        <v>1890</v>
      </c>
      <c r="BL651" s="1509" t="s">
        <v>1890</v>
      </c>
      <c r="BM651" s="1509" t="s">
        <v>1890</v>
      </c>
      <c r="BN651" s="1509" t="s">
        <v>1890</v>
      </c>
      <c r="BO651" s="1509" t="s">
        <v>1890</v>
      </c>
      <c r="BP651" s="1509" t="s">
        <v>1890</v>
      </c>
      <c r="BQ651" s="1509" t="s">
        <v>1890</v>
      </c>
      <c r="BR651" s="1509" t="s">
        <v>1890</v>
      </c>
      <c r="BS651" s="1509" t="s">
        <v>1890</v>
      </c>
      <c r="BT651" s="1509" t="s">
        <v>1890</v>
      </c>
      <c r="BU651" s="1509" t="s">
        <v>1890</v>
      </c>
      <c r="BV651" s="1509" t="s">
        <v>1890</v>
      </c>
      <c r="BW651" s="1509" t="s">
        <v>1890</v>
      </c>
      <c r="BX651" s="1509" t="s">
        <v>1890</v>
      </c>
      <c r="BY651" s="1509" t="s">
        <v>1890</v>
      </c>
      <c r="BZ651" s="1509" t="s">
        <v>1890</v>
      </c>
      <c r="CA651" s="1509" t="s">
        <v>1890</v>
      </c>
      <c r="CB651" s="1509" t="s">
        <v>1890</v>
      </c>
      <c r="CC651" s="1509" t="s">
        <v>1890</v>
      </c>
      <c r="CD651" s="1509" t="s">
        <v>1890</v>
      </c>
      <c r="CE651" s="1509" t="s">
        <v>1890</v>
      </c>
      <c r="CF651" s="1509" t="s">
        <v>1890</v>
      </c>
      <c r="CG651" s="1509" t="s">
        <v>1890</v>
      </c>
      <c r="CH651" s="1509" t="s">
        <v>1890</v>
      </c>
      <c r="CI651" s="1509" t="s">
        <v>1890</v>
      </c>
      <c r="CJ651" s="1509" t="s">
        <v>1890</v>
      </c>
      <c r="CK651" s="1509" t="s">
        <v>1890</v>
      </c>
      <c r="CL651" s="1509" t="s">
        <v>1890</v>
      </c>
      <c r="CM651" s="1509" t="s">
        <v>1890</v>
      </c>
      <c r="CN651" s="1509" t="s">
        <v>1890</v>
      </c>
      <c r="CO651" s="1509" t="s">
        <v>1890</v>
      </c>
      <c r="CP651" s="1510" t="s">
        <v>1890</v>
      </c>
      <c r="CQ651" s="1508" t="s">
        <v>1890</v>
      </c>
      <c r="CR651" s="1508" t="s">
        <v>1890</v>
      </c>
      <c r="CS651" s="1508" t="s">
        <v>1890</v>
      </c>
      <c r="CT651" s="1508" t="s">
        <v>1890</v>
      </c>
      <c r="CU651" s="1508" t="s">
        <v>1890</v>
      </c>
      <c r="CV651" s="1508" t="s">
        <v>1890</v>
      </c>
      <c r="CW651" s="1508" t="s">
        <v>1890</v>
      </c>
      <c r="CX651" s="1508" t="s">
        <v>1890</v>
      </c>
      <c r="CY651" s="1508" t="s">
        <v>1890</v>
      </c>
      <c r="CZ651" s="1508" t="s">
        <v>1890</v>
      </c>
      <c r="DA651" s="1508" t="s">
        <v>1890</v>
      </c>
      <c r="DB651" s="1508" t="s">
        <v>1890</v>
      </c>
      <c r="DC651" s="1508" t="s">
        <v>1890</v>
      </c>
      <c r="DD651" s="1508" t="s">
        <v>1890</v>
      </c>
      <c r="DE651" s="1508" t="s">
        <v>1890</v>
      </c>
      <c r="DF651" s="1508" t="s">
        <v>1890</v>
      </c>
      <c r="DG651" s="1508" t="s">
        <v>1890</v>
      </c>
      <c r="DH651" s="1508" t="s">
        <v>1890</v>
      </c>
      <c r="DI651" s="1508" t="s">
        <v>1890</v>
      </c>
      <c r="DJ651" s="1508" t="s">
        <v>1890</v>
      </c>
      <c r="DK651" s="1508" t="s">
        <v>1890</v>
      </c>
      <c r="DL651" s="1508" t="s">
        <v>1890</v>
      </c>
      <c r="DM651" s="1508" t="s">
        <v>1890</v>
      </c>
      <c r="DN651" s="1508" t="s">
        <v>1890</v>
      </c>
      <c r="DO651" s="1508" t="s">
        <v>1890</v>
      </c>
      <c r="DP651" s="1508" t="s">
        <v>1890</v>
      </c>
      <c r="DQ651" s="1508" t="s">
        <v>1890</v>
      </c>
      <c r="DR651" s="1508" t="s">
        <v>1890</v>
      </c>
      <c r="DS651" s="1508" t="s">
        <v>1890</v>
      </c>
      <c r="DT651" s="1233" t="s">
        <v>1890</v>
      </c>
      <c r="DU651" s="1233" t="s">
        <v>1890</v>
      </c>
      <c r="DV651" s="1233" t="s">
        <v>1890</v>
      </c>
      <c r="DW651" s="1233" t="s">
        <v>1890</v>
      </c>
      <c r="DX651" s="1233" t="s">
        <v>1890</v>
      </c>
      <c r="DY651" s="1233" t="s">
        <v>1890</v>
      </c>
      <c r="DZ651" s="1233" t="s">
        <v>1890</v>
      </c>
      <c r="EA651" s="1233" t="s">
        <v>1890</v>
      </c>
      <c r="EB651" s="1233" t="s">
        <v>1890</v>
      </c>
      <c r="EC651" s="1233" t="s">
        <v>1890</v>
      </c>
      <c r="ED651" s="1233" t="s">
        <v>1890</v>
      </c>
    </row>
    <row r="652" spans="2:134" x14ac:dyDescent="0.25">
      <c r="B652" s="1668"/>
      <c r="C652" s="1505" t="s">
        <v>2005</v>
      </c>
      <c r="D652" s="1439" t="s">
        <v>2004</v>
      </c>
      <c r="E652" s="1267" t="s">
        <v>815</v>
      </c>
      <c r="F652" s="1438" t="s">
        <v>818</v>
      </c>
      <c r="G652" s="1438" t="s">
        <v>1890</v>
      </c>
      <c r="H652" s="1439" t="s">
        <v>817</v>
      </c>
      <c r="I652" s="1476"/>
      <c r="J652" s="1477"/>
      <c r="K652" s="1477"/>
      <c r="L652" s="1477"/>
      <c r="M652" s="1477"/>
      <c r="N652" s="1509" t="s">
        <v>1890</v>
      </c>
      <c r="O652" s="1509">
        <v>1.9343007860000001</v>
      </c>
      <c r="P652" s="1509">
        <v>1.9343007860000001</v>
      </c>
      <c r="Q652" s="1509">
        <v>1.9343007860000001</v>
      </c>
      <c r="R652" s="1509">
        <v>1.9343007860000001</v>
      </c>
      <c r="S652" s="1509">
        <v>1.9343007860000001</v>
      </c>
      <c r="T652" s="1509" t="s">
        <v>1890</v>
      </c>
      <c r="U652" s="1509" t="s">
        <v>1890</v>
      </c>
      <c r="V652" s="1509" t="s">
        <v>1890</v>
      </c>
      <c r="W652" s="1509" t="s">
        <v>1890</v>
      </c>
      <c r="X652" s="1509" t="s">
        <v>1890</v>
      </c>
      <c r="Y652" s="1509" t="s">
        <v>1890</v>
      </c>
      <c r="Z652" s="1509" t="s">
        <v>1890</v>
      </c>
      <c r="AA652" s="1509" t="s">
        <v>1890</v>
      </c>
      <c r="AB652" s="1509" t="s">
        <v>1890</v>
      </c>
      <c r="AC652" s="1509" t="s">
        <v>1890</v>
      </c>
      <c r="AD652" s="1509" t="s">
        <v>1890</v>
      </c>
      <c r="AE652" s="1509" t="s">
        <v>1890</v>
      </c>
      <c r="AF652" s="1509" t="s">
        <v>1890</v>
      </c>
      <c r="AG652" s="1509" t="s">
        <v>1890</v>
      </c>
      <c r="AH652" s="1509" t="s">
        <v>1890</v>
      </c>
      <c r="AI652" s="1509" t="s">
        <v>1890</v>
      </c>
      <c r="AJ652" s="1509" t="s">
        <v>1890</v>
      </c>
      <c r="AK652" s="1509" t="s">
        <v>1890</v>
      </c>
      <c r="AL652" s="1509" t="s">
        <v>1890</v>
      </c>
      <c r="AM652" s="1509">
        <v>1.8343825499999999</v>
      </c>
      <c r="AN652" s="1509" t="s">
        <v>1890</v>
      </c>
      <c r="AO652" s="1509" t="s">
        <v>1890</v>
      </c>
      <c r="AP652" s="1509" t="s">
        <v>1890</v>
      </c>
      <c r="AQ652" s="1509" t="s">
        <v>1890</v>
      </c>
      <c r="AR652" s="1509" t="s">
        <v>1890</v>
      </c>
      <c r="AS652" s="1509" t="s">
        <v>1890</v>
      </c>
      <c r="AT652" s="1509" t="s">
        <v>1890</v>
      </c>
      <c r="AU652" s="1509" t="s">
        <v>1890</v>
      </c>
      <c r="AV652" s="1509" t="s">
        <v>1890</v>
      </c>
      <c r="AW652" s="1509" t="s">
        <v>1890</v>
      </c>
      <c r="AX652" s="1509" t="s">
        <v>1890</v>
      </c>
      <c r="AY652" s="1509" t="s">
        <v>1890</v>
      </c>
      <c r="AZ652" s="1509" t="s">
        <v>1890</v>
      </c>
      <c r="BA652" s="1509" t="s">
        <v>1890</v>
      </c>
      <c r="BB652" s="1509" t="s">
        <v>1890</v>
      </c>
      <c r="BC652" s="1509" t="s">
        <v>1890</v>
      </c>
      <c r="BD652" s="1509" t="s">
        <v>1890</v>
      </c>
      <c r="BE652" s="1509" t="s">
        <v>1890</v>
      </c>
      <c r="BF652" s="1509" t="s">
        <v>1890</v>
      </c>
      <c r="BG652" s="1509">
        <v>1.8343825499999999</v>
      </c>
      <c r="BH652" s="1509" t="s">
        <v>1890</v>
      </c>
      <c r="BI652" s="1509" t="s">
        <v>1890</v>
      </c>
      <c r="BJ652" s="1509" t="s">
        <v>1890</v>
      </c>
      <c r="BK652" s="1509" t="s">
        <v>1890</v>
      </c>
      <c r="BL652" s="1509" t="s">
        <v>1890</v>
      </c>
      <c r="BM652" s="1509" t="s">
        <v>1890</v>
      </c>
      <c r="BN652" s="1509" t="s">
        <v>1890</v>
      </c>
      <c r="BO652" s="1509" t="s">
        <v>1890</v>
      </c>
      <c r="BP652" s="1509" t="s">
        <v>1890</v>
      </c>
      <c r="BQ652" s="1509" t="s">
        <v>1890</v>
      </c>
      <c r="BR652" s="1509" t="s">
        <v>1890</v>
      </c>
      <c r="BS652" s="1509" t="s">
        <v>1890</v>
      </c>
      <c r="BT652" s="1509" t="s">
        <v>1890</v>
      </c>
      <c r="BU652" s="1509" t="s">
        <v>1890</v>
      </c>
      <c r="BV652" s="1509" t="s">
        <v>1890</v>
      </c>
      <c r="BW652" s="1509" t="s">
        <v>1890</v>
      </c>
      <c r="BX652" s="1509" t="s">
        <v>1890</v>
      </c>
      <c r="BY652" s="1509" t="s">
        <v>1890</v>
      </c>
      <c r="BZ652" s="1509" t="s">
        <v>1890</v>
      </c>
      <c r="CA652" s="1509">
        <v>2.58363743</v>
      </c>
      <c r="CB652" s="1509" t="s">
        <v>1890</v>
      </c>
      <c r="CC652" s="1509" t="s">
        <v>1890</v>
      </c>
      <c r="CD652" s="1509" t="s">
        <v>1890</v>
      </c>
      <c r="CE652" s="1509" t="s">
        <v>1890</v>
      </c>
      <c r="CF652" s="1509" t="s">
        <v>1890</v>
      </c>
      <c r="CG652" s="1509" t="s">
        <v>1890</v>
      </c>
      <c r="CH652" s="1509" t="s">
        <v>1890</v>
      </c>
      <c r="CI652" s="1509" t="s">
        <v>1890</v>
      </c>
      <c r="CJ652" s="1509" t="s">
        <v>1890</v>
      </c>
      <c r="CK652" s="1509" t="s">
        <v>1890</v>
      </c>
      <c r="CL652" s="1509" t="s">
        <v>1890</v>
      </c>
      <c r="CM652" s="1509" t="s">
        <v>1890</v>
      </c>
      <c r="CN652" s="1509" t="s">
        <v>1890</v>
      </c>
      <c r="CO652" s="1509" t="s">
        <v>1890</v>
      </c>
      <c r="CP652" s="1510" t="s">
        <v>1890</v>
      </c>
      <c r="CQ652" s="1508" t="s">
        <v>1890</v>
      </c>
      <c r="CR652" s="1508" t="s">
        <v>1890</v>
      </c>
      <c r="CS652" s="1508" t="s">
        <v>1890</v>
      </c>
      <c r="CT652" s="1508" t="s">
        <v>1890</v>
      </c>
      <c r="CU652" s="1508" t="s">
        <v>1890</v>
      </c>
      <c r="CV652" s="1508" t="s">
        <v>1890</v>
      </c>
      <c r="CW652" s="1508" t="s">
        <v>1890</v>
      </c>
      <c r="CX652" s="1508" t="s">
        <v>1890</v>
      </c>
      <c r="CY652" s="1508" t="s">
        <v>1890</v>
      </c>
      <c r="CZ652" s="1508" t="s">
        <v>1890</v>
      </c>
      <c r="DA652" s="1508" t="s">
        <v>1890</v>
      </c>
      <c r="DB652" s="1508" t="s">
        <v>1890</v>
      </c>
      <c r="DC652" s="1508" t="s">
        <v>1890</v>
      </c>
      <c r="DD652" s="1508" t="s">
        <v>1890</v>
      </c>
      <c r="DE652" s="1508" t="s">
        <v>1890</v>
      </c>
      <c r="DF652" s="1508" t="s">
        <v>1890</v>
      </c>
      <c r="DG652" s="1508" t="s">
        <v>1890</v>
      </c>
      <c r="DH652" s="1508" t="s">
        <v>1890</v>
      </c>
      <c r="DI652" s="1508" t="s">
        <v>1890</v>
      </c>
      <c r="DJ652" s="1508" t="s">
        <v>1890</v>
      </c>
      <c r="DK652" s="1508" t="s">
        <v>1890</v>
      </c>
      <c r="DL652" s="1508" t="s">
        <v>1890</v>
      </c>
      <c r="DM652" s="1508" t="s">
        <v>1890</v>
      </c>
      <c r="DN652" s="1508" t="s">
        <v>1890</v>
      </c>
      <c r="DO652" s="1508" t="s">
        <v>1890</v>
      </c>
      <c r="DP652" s="1508" t="s">
        <v>1890</v>
      </c>
      <c r="DQ652" s="1508" t="s">
        <v>1890</v>
      </c>
      <c r="DR652" s="1508" t="s">
        <v>1890</v>
      </c>
      <c r="DS652" s="1508" t="s">
        <v>1890</v>
      </c>
      <c r="DT652" s="1233" t="s">
        <v>1890</v>
      </c>
      <c r="DU652" s="1233" t="s">
        <v>1890</v>
      </c>
      <c r="DV652" s="1233" t="s">
        <v>1890</v>
      </c>
      <c r="DW652" s="1233" t="s">
        <v>1890</v>
      </c>
      <c r="DX652" s="1233" t="s">
        <v>1890</v>
      </c>
      <c r="DY652" s="1233" t="s">
        <v>1890</v>
      </c>
      <c r="DZ652" s="1233" t="s">
        <v>1890</v>
      </c>
      <c r="EA652" s="1233" t="s">
        <v>1890</v>
      </c>
      <c r="EB652" s="1233" t="s">
        <v>1890</v>
      </c>
      <c r="EC652" s="1233" t="s">
        <v>1890</v>
      </c>
      <c r="ED652" s="1233" t="s">
        <v>1890</v>
      </c>
    </row>
    <row r="653" spans="2:134" ht="14.4" thickBot="1" x14ac:dyDescent="0.3">
      <c r="B653" s="1668"/>
      <c r="C653" s="1505" t="s">
        <v>2005</v>
      </c>
      <c r="D653" s="1439" t="s">
        <v>2004</v>
      </c>
      <c r="E653" s="1267" t="s">
        <v>819</v>
      </c>
      <c r="F653" s="1438" t="s">
        <v>1890</v>
      </c>
      <c r="G653" s="1438" t="s">
        <v>1890</v>
      </c>
      <c r="H653" s="1439" t="s">
        <v>84</v>
      </c>
      <c r="I653" s="1476"/>
      <c r="J653" s="1477"/>
      <c r="K653" s="1477"/>
      <c r="L653" s="1477"/>
      <c r="M653" s="1477"/>
      <c r="N653" s="1509" t="s">
        <v>1890</v>
      </c>
      <c r="O653" s="1509">
        <v>8.9298945377391317E-2</v>
      </c>
      <c r="P653" s="1509">
        <v>0.25883752283301836</v>
      </c>
      <c r="Q653" s="1509">
        <v>0.41680760520614868</v>
      </c>
      <c r="R653" s="1509">
        <v>0.56379772684889673</v>
      </c>
      <c r="S653" s="1509">
        <v>0.70036984701726313</v>
      </c>
      <c r="T653" s="1509">
        <v>1.5006429670252293</v>
      </c>
      <c r="U653" s="1509">
        <v>1.4367455468736781</v>
      </c>
      <c r="V653" s="1509">
        <v>1.3754536301928015</v>
      </c>
      <c r="W653" s="1509">
        <v>1.3166640692902252</v>
      </c>
      <c r="X653" s="1509">
        <v>1.2602777131209266</v>
      </c>
      <c r="Y653" s="1509">
        <v>1.2061992549371912</v>
      </c>
      <c r="Z653" s="1509">
        <v>1.1543370856720665</v>
      </c>
      <c r="AA653" s="1509">
        <v>1.1046031528427609</v>
      </c>
      <c r="AB653" s="1509">
        <v>1.0569128247683244</v>
      </c>
      <c r="AC653" s="1509">
        <v>1.0111847599035406</v>
      </c>
      <c r="AD653" s="1509">
        <v>0.96734078109828014</v>
      </c>
      <c r="AE653" s="1509">
        <v>0.92530575459861297</v>
      </c>
      <c r="AF653" s="1509">
        <v>0.88500747361277843</v>
      </c>
      <c r="AG653" s="1509">
        <v>0.84637654627164105</v>
      </c>
      <c r="AH653" s="1509">
        <v>0.80934628781956941</v>
      </c>
      <c r="AI653" s="1509">
        <v>0.77385261687774998</v>
      </c>
      <c r="AJ653" s="1509">
        <v>0.73983395562778409</v>
      </c>
      <c r="AK653" s="1509">
        <v>0.70723113376906177</v>
      </c>
      <c r="AL653" s="1509">
        <v>0.67598729610882269</v>
      </c>
      <c r="AM653" s="1509">
        <v>0.68313670374022273</v>
      </c>
      <c r="AN653" s="1509">
        <v>0.68902955087254147</v>
      </c>
      <c r="AO653" s="1509">
        <v>0.6591197707995643</v>
      </c>
      <c r="AP653" s="1509">
        <v>0.63044493424122561</v>
      </c>
      <c r="AQ653" s="1509">
        <v>0.60295572179492873</v>
      </c>
      <c r="AR653" s="1509">
        <v>0.57660473744944041</v>
      </c>
      <c r="AS653" s="1509">
        <v>0.55402287390405025</v>
      </c>
      <c r="AT653" s="1509">
        <v>0.53226730398049149</v>
      </c>
      <c r="AU653" s="1509">
        <v>0.51130905108470348</v>
      </c>
      <c r="AV653" s="1509">
        <v>0.49112012560467339</v>
      </c>
      <c r="AW653" s="1509">
        <v>0.47167349199823128</v>
      </c>
      <c r="AX653" s="1509">
        <v>0.45294303696077204</v>
      </c>
      <c r="AY653" s="1509">
        <v>0.43490353863791037</v>
      </c>
      <c r="AZ653" s="1509">
        <v>0.41753063684920655</v>
      </c>
      <c r="BA653" s="1509">
        <v>0.400800804290183</v>
      </c>
      <c r="BB653" s="1509">
        <v>0.38469131868090362</v>
      </c>
      <c r="BC653" s="1509">
        <v>0.36918023583040643</v>
      </c>
      <c r="BD653" s="1509">
        <v>0.35424636358726902</v>
      </c>
      <c r="BE653" s="1509">
        <v>0.3398692366475331</v>
      </c>
      <c r="BF653" s="1509">
        <v>0.32602909219214721</v>
      </c>
      <c r="BG653" s="1509">
        <v>0.33275081509846061</v>
      </c>
      <c r="BH653" s="1509">
        <v>0.33880439901091675</v>
      </c>
      <c r="BI653" s="1509">
        <v>0.32532969939913731</v>
      </c>
      <c r="BJ653" s="1509">
        <v>0.31235251366887173</v>
      </c>
      <c r="BK653" s="1509">
        <v>0.29985529150602175</v>
      </c>
      <c r="BL653" s="1509">
        <v>0.28782108288578845</v>
      </c>
      <c r="BM653" s="1509">
        <v>0.276233517992933</v>
      </c>
      <c r="BN653" s="1509">
        <v>0.26507678780248228</v>
      </c>
      <c r="BO653" s="1509">
        <v>0.25433562529944442</v>
      </c>
      <c r="BP653" s="1509">
        <v>0.24399528731678113</v>
      </c>
      <c r="BQ653" s="1509">
        <v>0.23404153697155688</v>
      </c>
      <c r="BR653" s="1509">
        <v>0.2244606266798248</v>
      </c>
      <c r="BS653" s="1509">
        <v>0.21523928173143769</v>
      </c>
      <c r="BT653" s="1509">
        <v>0.20636468440657618</v>
      </c>
      <c r="BU653" s="1509">
        <v>0.19782445861637235</v>
      </c>
      <c r="BV653" s="1509">
        <v>0.18960665505057098</v>
      </c>
      <c r="BW653" s="1509">
        <v>0.18169973681572615</v>
      </c>
      <c r="BX653" s="1509">
        <v>0.17409256554795452</v>
      </c>
      <c r="BY653" s="1509">
        <v>0.16677438798478655</v>
      </c>
      <c r="BZ653" s="1509">
        <v>0.15973482298115363</v>
      </c>
      <c r="CA653" s="1509">
        <v>0.16859463723601623</v>
      </c>
      <c r="CB653" s="1509">
        <v>0.17680283695451002</v>
      </c>
      <c r="CC653" s="1509">
        <v>0.16965634707256763</v>
      </c>
      <c r="CD653" s="1509">
        <v>0.16277616930434466</v>
      </c>
      <c r="CE653" s="1509">
        <v>0.15615285294974302</v>
      </c>
      <c r="CF653" s="1509">
        <v>0.14977727191264581</v>
      </c>
      <c r="CG653" s="1509">
        <v>0.14364061380931978</v>
      </c>
      <c r="CH653" s="1509">
        <v>0.13773436943590625</v>
      </c>
      <c r="CI653" s="1509">
        <v>0.13205032258332275</v>
      </c>
      <c r="CJ653" s="1509">
        <v>0.12658054018827281</v>
      </c>
      <c r="CK653" s="1509">
        <v>0.12131736280942521</v>
      </c>
      <c r="CL653" s="1509">
        <v>0.11682048515192345</v>
      </c>
      <c r="CM653" s="1509">
        <v>0.1124707976223846</v>
      </c>
      <c r="CN653" s="1509">
        <v>0.1082637953351243</v>
      </c>
      <c r="CO653" s="1509">
        <v>0.10419510559392765</v>
      </c>
      <c r="CP653" s="1510">
        <v>0.10026048412366677</v>
      </c>
      <c r="CQ653" s="1508" t="s">
        <v>1890</v>
      </c>
      <c r="CR653" s="1508" t="s">
        <v>1890</v>
      </c>
      <c r="CS653" s="1508" t="s">
        <v>1890</v>
      </c>
      <c r="CT653" s="1508" t="s">
        <v>1890</v>
      </c>
      <c r="CU653" s="1508" t="s">
        <v>1890</v>
      </c>
      <c r="CV653" s="1508" t="s">
        <v>1890</v>
      </c>
      <c r="CW653" s="1508" t="s">
        <v>1890</v>
      </c>
      <c r="CX653" s="1508" t="s">
        <v>1890</v>
      </c>
      <c r="CY653" s="1508" t="s">
        <v>1890</v>
      </c>
      <c r="CZ653" s="1508" t="s">
        <v>1890</v>
      </c>
      <c r="DA653" s="1508" t="s">
        <v>1890</v>
      </c>
      <c r="DB653" s="1508" t="s">
        <v>1890</v>
      </c>
      <c r="DC653" s="1508" t="s">
        <v>1890</v>
      </c>
      <c r="DD653" s="1508" t="s">
        <v>1890</v>
      </c>
      <c r="DE653" s="1508" t="s">
        <v>1890</v>
      </c>
      <c r="DF653" s="1508" t="s">
        <v>1890</v>
      </c>
      <c r="DG653" s="1508" t="s">
        <v>1890</v>
      </c>
      <c r="DH653" s="1508" t="s">
        <v>1890</v>
      </c>
      <c r="DI653" s="1508" t="s">
        <v>1890</v>
      </c>
      <c r="DJ653" s="1508" t="s">
        <v>1890</v>
      </c>
      <c r="DK653" s="1508" t="s">
        <v>1890</v>
      </c>
      <c r="DL653" s="1508" t="s">
        <v>1890</v>
      </c>
      <c r="DM653" s="1508" t="s">
        <v>1890</v>
      </c>
      <c r="DN653" s="1508" t="s">
        <v>1890</v>
      </c>
      <c r="DO653" s="1508" t="s">
        <v>1890</v>
      </c>
      <c r="DP653" s="1508" t="s">
        <v>1890</v>
      </c>
      <c r="DQ653" s="1508" t="s">
        <v>1890</v>
      </c>
      <c r="DR653" s="1508" t="s">
        <v>1890</v>
      </c>
      <c r="DS653" s="1508" t="s">
        <v>1890</v>
      </c>
      <c r="DT653" s="1233" t="s">
        <v>1890</v>
      </c>
      <c r="DU653" s="1233" t="s">
        <v>1890</v>
      </c>
      <c r="DV653" s="1233" t="s">
        <v>1890</v>
      </c>
      <c r="DW653" s="1233" t="s">
        <v>1890</v>
      </c>
      <c r="DX653" s="1233" t="s">
        <v>1890</v>
      </c>
      <c r="DY653" s="1233" t="s">
        <v>1890</v>
      </c>
      <c r="DZ653" s="1233" t="s">
        <v>1890</v>
      </c>
      <c r="EA653" s="1233" t="s">
        <v>1890</v>
      </c>
      <c r="EB653" s="1233" t="s">
        <v>1890</v>
      </c>
      <c r="EC653" s="1233" t="s">
        <v>1890</v>
      </c>
      <c r="ED653" s="1233" t="s">
        <v>1890</v>
      </c>
    </row>
    <row r="654" spans="2:134" ht="14.4" thickBot="1" x14ac:dyDescent="0.3">
      <c r="B654" s="1668"/>
      <c r="C654" s="1505" t="s">
        <v>2005</v>
      </c>
      <c r="D654" s="1439" t="s">
        <v>2004</v>
      </c>
      <c r="E654" s="1267" t="s">
        <v>820</v>
      </c>
      <c r="F654" s="1438" t="s">
        <v>1890</v>
      </c>
      <c r="G654" s="1438" t="s">
        <v>1890</v>
      </c>
      <c r="H654" s="1439" t="s">
        <v>84</v>
      </c>
      <c r="I654" s="1655">
        <f>IF(SUM(N653:CP653)&lt;&gt;0,SUM(N653:CP653),"")</f>
        <v>38.737780795690064</v>
      </c>
      <c r="J654" s="1656"/>
      <c r="K654" s="1656"/>
      <c r="L654" s="1656"/>
      <c r="M654" s="1657"/>
      <c r="N654" s="1509" t="s">
        <v>1890</v>
      </c>
      <c r="O654" s="1509" t="s">
        <v>1890</v>
      </c>
      <c r="P654" s="1509" t="s">
        <v>1890</v>
      </c>
      <c r="Q654" s="1509" t="s">
        <v>1890</v>
      </c>
      <c r="R654" s="1509" t="s">
        <v>1890</v>
      </c>
      <c r="S654" s="1509" t="s">
        <v>1890</v>
      </c>
      <c r="T654" s="1509" t="s">
        <v>1890</v>
      </c>
      <c r="U654" s="1509" t="s">
        <v>1890</v>
      </c>
      <c r="V654" s="1509" t="s">
        <v>1890</v>
      </c>
      <c r="W654" s="1509" t="s">
        <v>1890</v>
      </c>
      <c r="X654" s="1509" t="s">
        <v>1890</v>
      </c>
      <c r="Y654" s="1509" t="s">
        <v>1890</v>
      </c>
      <c r="Z654" s="1509" t="s">
        <v>1890</v>
      </c>
      <c r="AA654" s="1509" t="s">
        <v>1890</v>
      </c>
      <c r="AB654" s="1509" t="s">
        <v>1890</v>
      </c>
      <c r="AC654" s="1509" t="s">
        <v>1890</v>
      </c>
      <c r="AD654" s="1509" t="s">
        <v>1890</v>
      </c>
      <c r="AE654" s="1509" t="s">
        <v>1890</v>
      </c>
      <c r="AF654" s="1509" t="s">
        <v>1890</v>
      </c>
      <c r="AG654" s="1509" t="s">
        <v>1890</v>
      </c>
      <c r="AH654" s="1509" t="s">
        <v>1890</v>
      </c>
      <c r="AI654" s="1509" t="s">
        <v>1890</v>
      </c>
      <c r="AJ654" s="1509" t="s">
        <v>1890</v>
      </c>
      <c r="AK654" s="1509" t="s">
        <v>1890</v>
      </c>
      <c r="AL654" s="1509" t="s">
        <v>1890</v>
      </c>
      <c r="AM654" s="1509" t="s">
        <v>1890</v>
      </c>
      <c r="AN654" s="1509" t="s">
        <v>1890</v>
      </c>
      <c r="AO654" s="1509" t="s">
        <v>1890</v>
      </c>
      <c r="AP654" s="1509" t="s">
        <v>1890</v>
      </c>
      <c r="AQ654" s="1509" t="s">
        <v>1890</v>
      </c>
      <c r="AR654" s="1509" t="s">
        <v>1890</v>
      </c>
      <c r="AS654" s="1509" t="s">
        <v>1890</v>
      </c>
      <c r="AT654" s="1509" t="s">
        <v>1890</v>
      </c>
      <c r="AU654" s="1509" t="s">
        <v>1890</v>
      </c>
      <c r="AV654" s="1509" t="s">
        <v>1890</v>
      </c>
      <c r="AW654" s="1509" t="s">
        <v>1890</v>
      </c>
      <c r="AX654" s="1509" t="s">
        <v>1890</v>
      </c>
      <c r="AY654" s="1509" t="s">
        <v>1890</v>
      </c>
      <c r="AZ654" s="1509" t="s">
        <v>1890</v>
      </c>
      <c r="BA654" s="1509" t="s">
        <v>1890</v>
      </c>
      <c r="BB654" s="1509" t="s">
        <v>1890</v>
      </c>
      <c r="BC654" s="1509" t="s">
        <v>1890</v>
      </c>
      <c r="BD654" s="1509" t="s">
        <v>1890</v>
      </c>
      <c r="BE654" s="1509" t="s">
        <v>1890</v>
      </c>
      <c r="BF654" s="1509" t="s">
        <v>1890</v>
      </c>
      <c r="BG654" s="1509" t="s">
        <v>1890</v>
      </c>
      <c r="BH654" s="1509" t="s">
        <v>1890</v>
      </c>
      <c r="BI654" s="1509" t="s">
        <v>1890</v>
      </c>
      <c r="BJ654" s="1509" t="s">
        <v>1890</v>
      </c>
      <c r="BK654" s="1509" t="s">
        <v>1890</v>
      </c>
      <c r="BL654" s="1509" t="s">
        <v>1890</v>
      </c>
      <c r="BM654" s="1509" t="s">
        <v>1890</v>
      </c>
      <c r="BN654" s="1509" t="s">
        <v>1890</v>
      </c>
      <c r="BO654" s="1509" t="s">
        <v>1890</v>
      </c>
      <c r="BP654" s="1509" t="s">
        <v>1890</v>
      </c>
      <c r="BQ654" s="1509" t="s">
        <v>1890</v>
      </c>
      <c r="BR654" s="1509" t="s">
        <v>1890</v>
      </c>
      <c r="BS654" s="1509" t="s">
        <v>1890</v>
      </c>
      <c r="BT654" s="1509" t="s">
        <v>1890</v>
      </c>
      <c r="BU654" s="1509" t="s">
        <v>1890</v>
      </c>
      <c r="BV654" s="1509" t="s">
        <v>1890</v>
      </c>
      <c r="BW654" s="1509" t="s">
        <v>1890</v>
      </c>
      <c r="BX654" s="1509" t="s">
        <v>1890</v>
      </c>
      <c r="BY654" s="1509" t="s">
        <v>1890</v>
      </c>
      <c r="BZ654" s="1509" t="s">
        <v>1890</v>
      </c>
      <c r="CA654" s="1509" t="s">
        <v>1890</v>
      </c>
      <c r="CB654" s="1509" t="s">
        <v>1890</v>
      </c>
      <c r="CC654" s="1509" t="s">
        <v>1890</v>
      </c>
      <c r="CD654" s="1509" t="s">
        <v>1890</v>
      </c>
      <c r="CE654" s="1509" t="s">
        <v>1890</v>
      </c>
      <c r="CF654" s="1509" t="s">
        <v>1890</v>
      </c>
      <c r="CG654" s="1509" t="s">
        <v>1890</v>
      </c>
      <c r="CH654" s="1509" t="s">
        <v>1890</v>
      </c>
      <c r="CI654" s="1509" t="s">
        <v>1890</v>
      </c>
      <c r="CJ654" s="1509" t="s">
        <v>1890</v>
      </c>
      <c r="CK654" s="1509" t="s">
        <v>1890</v>
      </c>
      <c r="CL654" s="1509" t="s">
        <v>1890</v>
      </c>
      <c r="CM654" s="1509" t="s">
        <v>1890</v>
      </c>
      <c r="CN654" s="1509" t="s">
        <v>1890</v>
      </c>
      <c r="CO654" s="1509" t="s">
        <v>1890</v>
      </c>
      <c r="CP654" s="1510" t="s">
        <v>1890</v>
      </c>
      <c r="CQ654" s="1508" t="s">
        <v>1890</v>
      </c>
      <c r="CR654" s="1508" t="s">
        <v>1890</v>
      </c>
      <c r="CS654" s="1508" t="s">
        <v>1890</v>
      </c>
      <c r="CT654" s="1508" t="s">
        <v>1890</v>
      </c>
      <c r="CU654" s="1508" t="s">
        <v>1890</v>
      </c>
      <c r="CV654" s="1508" t="s">
        <v>1890</v>
      </c>
      <c r="CW654" s="1508" t="s">
        <v>1890</v>
      </c>
      <c r="CX654" s="1508" t="s">
        <v>1890</v>
      </c>
      <c r="CY654" s="1508" t="s">
        <v>1890</v>
      </c>
      <c r="CZ654" s="1508" t="s">
        <v>1890</v>
      </c>
      <c r="DA654" s="1508" t="s">
        <v>1890</v>
      </c>
      <c r="DB654" s="1508" t="s">
        <v>1890</v>
      </c>
      <c r="DC654" s="1508" t="s">
        <v>1890</v>
      </c>
      <c r="DD654" s="1508" t="s">
        <v>1890</v>
      </c>
      <c r="DE654" s="1508" t="s">
        <v>1890</v>
      </c>
      <c r="DF654" s="1508" t="s">
        <v>1890</v>
      </c>
      <c r="DG654" s="1508" t="s">
        <v>1890</v>
      </c>
      <c r="DH654" s="1508" t="s">
        <v>1890</v>
      </c>
      <c r="DI654" s="1508" t="s">
        <v>1890</v>
      </c>
      <c r="DJ654" s="1508" t="s">
        <v>1890</v>
      </c>
      <c r="DK654" s="1508" t="s">
        <v>1890</v>
      </c>
      <c r="DL654" s="1508" t="s">
        <v>1890</v>
      </c>
      <c r="DM654" s="1508" t="s">
        <v>1890</v>
      </c>
      <c r="DN654" s="1508" t="s">
        <v>1890</v>
      </c>
      <c r="DO654" s="1508" t="s">
        <v>1890</v>
      </c>
      <c r="DP654" s="1508" t="s">
        <v>1890</v>
      </c>
      <c r="DQ654" s="1508" t="s">
        <v>1890</v>
      </c>
      <c r="DR654" s="1508" t="s">
        <v>1890</v>
      </c>
      <c r="DS654" s="1508" t="s">
        <v>1890</v>
      </c>
      <c r="DT654" s="1233" t="s">
        <v>1890</v>
      </c>
      <c r="DU654" s="1233" t="s">
        <v>1890</v>
      </c>
      <c r="DV654" s="1233" t="s">
        <v>1890</v>
      </c>
      <c r="DW654" s="1233" t="s">
        <v>1890</v>
      </c>
      <c r="DX654" s="1233" t="s">
        <v>1890</v>
      </c>
      <c r="DY654" s="1233" t="s">
        <v>1890</v>
      </c>
    </row>
    <row r="655" spans="2:134" x14ac:dyDescent="0.25">
      <c r="B655" s="1668"/>
      <c r="C655" s="1505"/>
      <c r="D655" s="1439"/>
      <c r="E655" s="1267"/>
      <c r="F655" s="1438"/>
      <c r="G655" s="1438"/>
      <c r="H655" s="1439"/>
      <c r="I655" s="1476" t="s">
        <v>1890</v>
      </c>
      <c r="J655" s="1477" t="s">
        <v>1890</v>
      </c>
      <c r="K655" s="1477" t="s">
        <v>1890</v>
      </c>
      <c r="L655" s="1477" t="s">
        <v>1890</v>
      </c>
      <c r="M655" s="1477" t="s">
        <v>1890</v>
      </c>
      <c r="N655" s="1509" t="s">
        <v>1890</v>
      </c>
      <c r="O655" s="1509"/>
      <c r="P655" s="1509"/>
      <c r="Q655" s="1509"/>
      <c r="R655" s="1509"/>
      <c r="S655" s="1509"/>
      <c r="T655" s="1509"/>
      <c r="U655" s="1509"/>
      <c r="V655" s="1509"/>
      <c r="W655" s="1509"/>
      <c r="X655" s="1509"/>
      <c r="Y655" s="1509"/>
      <c r="Z655" s="1509"/>
      <c r="AA655" s="1509"/>
      <c r="AB655" s="1509"/>
      <c r="AC655" s="1509"/>
      <c r="AD655" s="1509"/>
      <c r="AE655" s="1509"/>
      <c r="AF655" s="1509"/>
      <c r="AG655" s="1509"/>
      <c r="AH655" s="1509"/>
      <c r="AI655" s="1509"/>
      <c r="AJ655" s="1509"/>
      <c r="AK655" s="1509"/>
      <c r="AL655" s="1509"/>
      <c r="AM655" s="1509"/>
      <c r="AN655" s="1509"/>
      <c r="AO655" s="1509"/>
      <c r="AP655" s="1509"/>
      <c r="AQ655" s="1509"/>
      <c r="AR655" s="1509"/>
      <c r="AS655" s="1509"/>
      <c r="AT655" s="1509"/>
      <c r="AU655" s="1509"/>
      <c r="AV655" s="1509"/>
      <c r="AW655" s="1509"/>
      <c r="AX655" s="1509"/>
      <c r="AY655" s="1509"/>
      <c r="AZ655" s="1509"/>
      <c r="BA655" s="1509"/>
      <c r="BB655" s="1509"/>
      <c r="BC655" s="1509"/>
      <c r="BD655" s="1509"/>
      <c r="BE655" s="1509"/>
      <c r="BF655" s="1509"/>
      <c r="BG655" s="1509"/>
      <c r="BH655" s="1509"/>
      <c r="BI655" s="1509"/>
      <c r="BJ655" s="1509"/>
      <c r="BK655" s="1509"/>
      <c r="BL655" s="1509"/>
      <c r="BM655" s="1509"/>
      <c r="BN655" s="1509"/>
      <c r="BO655" s="1509"/>
      <c r="BP655" s="1509"/>
      <c r="BQ655" s="1509"/>
      <c r="BR655" s="1509"/>
      <c r="BS655" s="1509"/>
      <c r="BT655" s="1509"/>
      <c r="BU655" s="1509"/>
      <c r="BV655" s="1509"/>
      <c r="BW655" s="1509"/>
      <c r="BX655" s="1509"/>
      <c r="BY655" s="1509"/>
      <c r="BZ655" s="1509"/>
      <c r="CA655" s="1509"/>
      <c r="CB655" s="1509"/>
      <c r="CC655" s="1509"/>
      <c r="CD655" s="1509"/>
      <c r="CE655" s="1509"/>
      <c r="CF655" s="1509"/>
      <c r="CG655" s="1509"/>
      <c r="CH655" s="1509"/>
      <c r="CI655" s="1509"/>
      <c r="CJ655" s="1509"/>
      <c r="CK655" s="1509"/>
      <c r="CL655" s="1509"/>
      <c r="CM655" s="1509"/>
      <c r="CN655" s="1509"/>
      <c r="CO655" s="1509"/>
      <c r="CP655" s="1510"/>
      <c r="CQ655" s="1508" t="s">
        <v>1890</v>
      </c>
      <c r="CR655" s="1508" t="s">
        <v>1890</v>
      </c>
      <c r="CS655" s="1508" t="s">
        <v>1890</v>
      </c>
      <c r="CT655" s="1508" t="s">
        <v>1890</v>
      </c>
      <c r="CU655" s="1508" t="s">
        <v>1890</v>
      </c>
      <c r="CV655" s="1508" t="s">
        <v>1890</v>
      </c>
      <c r="CW655" s="1508" t="s">
        <v>1890</v>
      </c>
      <c r="CX655" s="1508" t="s">
        <v>1890</v>
      </c>
      <c r="CY655" s="1508" t="s">
        <v>1890</v>
      </c>
      <c r="CZ655" s="1508" t="s">
        <v>1890</v>
      </c>
      <c r="DA655" s="1508" t="s">
        <v>1890</v>
      </c>
      <c r="DB655" s="1508" t="s">
        <v>1890</v>
      </c>
      <c r="DC655" s="1508" t="s">
        <v>1890</v>
      </c>
      <c r="DD655" s="1508" t="s">
        <v>1890</v>
      </c>
      <c r="DE655" s="1508" t="s">
        <v>1890</v>
      </c>
      <c r="DF655" s="1508" t="s">
        <v>1890</v>
      </c>
      <c r="DG655" s="1508" t="s">
        <v>1890</v>
      </c>
      <c r="DH655" s="1508" t="s">
        <v>1890</v>
      </c>
      <c r="DI655" s="1508" t="s">
        <v>1890</v>
      </c>
      <c r="DJ655" s="1508" t="s">
        <v>1890</v>
      </c>
      <c r="DK655" s="1508" t="s">
        <v>1890</v>
      </c>
      <c r="DL655" s="1508" t="s">
        <v>1890</v>
      </c>
      <c r="DM655" s="1508" t="s">
        <v>1890</v>
      </c>
      <c r="DN655" s="1508" t="s">
        <v>1890</v>
      </c>
      <c r="DO655" s="1508" t="s">
        <v>1890</v>
      </c>
      <c r="DP655" s="1508" t="s">
        <v>1890</v>
      </c>
      <c r="DQ655" s="1508" t="s">
        <v>1890</v>
      </c>
      <c r="DR655" s="1508" t="s">
        <v>1890</v>
      </c>
      <c r="DS655" s="1508" t="s">
        <v>1890</v>
      </c>
      <c r="DT655" s="1233" t="s">
        <v>1890</v>
      </c>
      <c r="DU655" s="1233" t="s">
        <v>1890</v>
      </c>
      <c r="DV655" s="1233" t="s">
        <v>1890</v>
      </c>
      <c r="DW655" s="1233" t="s">
        <v>1890</v>
      </c>
      <c r="DX655" s="1233" t="s">
        <v>1890</v>
      </c>
      <c r="DY655" s="1233" t="s">
        <v>1890</v>
      </c>
    </row>
    <row r="656" spans="2:134" x14ac:dyDescent="0.25">
      <c r="B656" s="1668"/>
      <c r="C656" s="1505"/>
      <c r="D656" s="1439"/>
      <c r="E656" s="1267"/>
      <c r="F656" s="1438"/>
      <c r="G656" s="1438"/>
      <c r="H656" s="1439"/>
      <c r="I656" s="1476" t="s">
        <v>1890</v>
      </c>
      <c r="J656" s="1477" t="s">
        <v>1890</v>
      </c>
      <c r="K656" s="1477" t="s">
        <v>1890</v>
      </c>
      <c r="L656" s="1477" t="s">
        <v>1890</v>
      </c>
      <c r="M656" s="1477" t="s">
        <v>1890</v>
      </c>
      <c r="N656" s="1509" t="s">
        <v>1890</v>
      </c>
      <c r="O656" s="1509"/>
      <c r="P656" s="1509"/>
      <c r="Q656" s="1509"/>
      <c r="R656" s="1509"/>
      <c r="S656" s="1509"/>
      <c r="T656" s="1509"/>
      <c r="U656" s="1509"/>
      <c r="V656" s="1509"/>
      <c r="W656" s="1509"/>
      <c r="X656" s="1509"/>
      <c r="Y656" s="1509"/>
      <c r="Z656" s="1509"/>
      <c r="AA656" s="1509"/>
      <c r="AB656" s="1509"/>
      <c r="AC656" s="1509"/>
      <c r="AD656" s="1509"/>
      <c r="AE656" s="1509"/>
      <c r="AF656" s="1509"/>
      <c r="AG656" s="1509"/>
      <c r="AH656" s="1509"/>
      <c r="AI656" s="1509"/>
      <c r="AJ656" s="1509"/>
      <c r="AK656" s="1509"/>
      <c r="AL656" s="1509"/>
      <c r="AM656" s="1509"/>
      <c r="AN656" s="1509"/>
      <c r="AO656" s="1509"/>
      <c r="AP656" s="1509"/>
      <c r="AQ656" s="1509"/>
      <c r="AR656" s="1509"/>
      <c r="AS656" s="1509"/>
      <c r="AT656" s="1509"/>
      <c r="AU656" s="1509"/>
      <c r="AV656" s="1509"/>
      <c r="AW656" s="1509"/>
      <c r="AX656" s="1509"/>
      <c r="AY656" s="1509"/>
      <c r="AZ656" s="1509"/>
      <c r="BA656" s="1509"/>
      <c r="BB656" s="1509"/>
      <c r="BC656" s="1509"/>
      <c r="BD656" s="1509"/>
      <c r="BE656" s="1509"/>
      <c r="BF656" s="1509"/>
      <c r="BG656" s="1509"/>
      <c r="BH656" s="1509"/>
      <c r="BI656" s="1509"/>
      <c r="BJ656" s="1509"/>
      <c r="BK656" s="1509"/>
      <c r="BL656" s="1509"/>
      <c r="BM656" s="1509"/>
      <c r="BN656" s="1509"/>
      <c r="BO656" s="1509"/>
      <c r="BP656" s="1509"/>
      <c r="BQ656" s="1509"/>
      <c r="BR656" s="1509"/>
      <c r="BS656" s="1509"/>
      <c r="BT656" s="1509"/>
      <c r="BU656" s="1509"/>
      <c r="BV656" s="1509"/>
      <c r="BW656" s="1509"/>
      <c r="BX656" s="1509"/>
      <c r="BY656" s="1509"/>
      <c r="BZ656" s="1509"/>
      <c r="CA656" s="1509"/>
      <c r="CB656" s="1509"/>
      <c r="CC656" s="1509"/>
      <c r="CD656" s="1509"/>
      <c r="CE656" s="1509"/>
      <c r="CF656" s="1509"/>
      <c r="CG656" s="1509"/>
      <c r="CH656" s="1509"/>
      <c r="CI656" s="1509"/>
      <c r="CJ656" s="1509"/>
      <c r="CK656" s="1509"/>
      <c r="CL656" s="1509"/>
      <c r="CM656" s="1509"/>
      <c r="CN656" s="1509"/>
      <c r="CO656" s="1509"/>
      <c r="CP656" s="1510"/>
      <c r="CQ656" s="1508" t="s">
        <v>1890</v>
      </c>
      <c r="CR656" s="1508" t="s">
        <v>1890</v>
      </c>
      <c r="CS656" s="1508" t="s">
        <v>1890</v>
      </c>
      <c r="CT656" s="1508" t="s">
        <v>1890</v>
      </c>
      <c r="CU656" s="1508" t="s">
        <v>1890</v>
      </c>
      <c r="CV656" s="1508" t="s">
        <v>1890</v>
      </c>
      <c r="CW656" s="1508" t="s">
        <v>1890</v>
      </c>
      <c r="CX656" s="1508" t="s">
        <v>1890</v>
      </c>
      <c r="CY656" s="1508" t="s">
        <v>1890</v>
      </c>
      <c r="CZ656" s="1508" t="s">
        <v>1890</v>
      </c>
      <c r="DA656" s="1508" t="s">
        <v>1890</v>
      </c>
      <c r="DB656" s="1508" t="s">
        <v>1890</v>
      </c>
      <c r="DC656" s="1508" t="s">
        <v>1890</v>
      </c>
      <c r="DD656" s="1508" t="s">
        <v>1890</v>
      </c>
      <c r="DE656" s="1508" t="s">
        <v>1890</v>
      </c>
      <c r="DF656" s="1508" t="s">
        <v>1890</v>
      </c>
      <c r="DG656" s="1508" t="s">
        <v>1890</v>
      </c>
      <c r="DH656" s="1508" t="s">
        <v>1890</v>
      </c>
      <c r="DI656" s="1508" t="s">
        <v>1890</v>
      </c>
      <c r="DJ656" s="1508" t="s">
        <v>1890</v>
      </c>
      <c r="DK656" s="1508" t="s">
        <v>1890</v>
      </c>
      <c r="DL656" s="1508" t="s">
        <v>1890</v>
      </c>
      <c r="DM656" s="1508" t="s">
        <v>1890</v>
      </c>
      <c r="DN656" s="1508" t="s">
        <v>1890</v>
      </c>
      <c r="DO656" s="1508" t="s">
        <v>1890</v>
      </c>
      <c r="DP656" s="1508" t="s">
        <v>1890</v>
      </c>
      <c r="DQ656" s="1508" t="s">
        <v>1890</v>
      </c>
      <c r="DR656" s="1508" t="s">
        <v>1890</v>
      </c>
      <c r="DS656" s="1508" t="s">
        <v>1890</v>
      </c>
      <c r="DT656" s="1233" t="s">
        <v>1890</v>
      </c>
      <c r="DU656" s="1233" t="s">
        <v>1890</v>
      </c>
      <c r="DV656" s="1233" t="s">
        <v>1890</v>
      </c>
      <c r="DW656" s="1233" t="s">
        <v>1890</v>
      </c>
      <c r="DX656" s="1233" t="s">
        <v>1890</v>
      </c>
      <c r="DY656" s="1233" t="s">
        <v>1890</v>
      </c>
    </row>
    <row r="657" spans="2:129" x14ac:dyDescent="0.25">
      <c r="B657" s="1668"/>
      <c r="C657" s="1505"/>
      <c r="D657" s="1439"/>
      <c r="E657" s="1267"/>
      <c r="F657" s="1438"/>
      <c r="G657" s="1438"/>
      <c r="H657" s="1439"/>
      <c r="I657" s="1476" t="s">
        <v>1890</v>
      </c>
      <c r="J657" s="1477" t="s">
        <v>1890</v>
      </c>
      <c r="K657" s="1477" t="s">
        <v>1890</v>
      </c>
      <c r="L657" s="1477" t="s">
        <v>1890</v>
      </c>
      <c r="M657" s="1477" t="s">
        <v>1890</v>
      </c>
      <c r="N657" s="1509" t="s">
        <v>1890</v>
      </c>
      <c r="O657" s="1509"/>
      <c r="P657" s="1509"/>
      <c r="Q657" s="1509"/>
      <c r="R657" s="1509"/>
      <c r="S657" s="1509"/>
      <c r="T657" s="1509"/>
      <c r="U657" s="1509"/>
      <c r="V657" s="1509"/>
      <c r="W657" s="1509"/>
      <c r="X657" s="1509"/>
      <c r="Y657" s="1509"/>
      <c r="Z657" s="1509"/>
      <c r="AA657" s="1509"/>
      <c r="AB657" s="1509"/>
      <c r="AC657" s="1509"/>
      <c r="AD657" s="1509"/>
      <c r="AE657" s="1509"/>
      <c r="AF657" s="1509"/>
      <c r="AG657" s="1509"/>
      <c r="AH657" s="1509"/>
      <c r="AI657" s="1509"/>
      <c r="AJ657" s="1509"/>
      <c r="AK657" s="1509"/>
      <c r="AL657" s="1509"/>
      <c r="AM657" s="1509"/>
      <c r="AN657" s="1509"/>
      <c r="AO657" s="1509"/>
      <c r="AP657" s="1509"/>
      <c r="AQ657" s="1509"/>
      <c r="AR657" s="1509"/>
      <c r="AS657" s="1509"/>
      <c r="AT657" s="1509"/>
      <c r="AU657" s="1509"/>
      <c r="AV657" s="1509"/>
      <c r="AW657" s="1509"/>
      <c r="AX657" s="1509"/>
      <c r="AY657" s="1509"/>
      <c r="AZ657" s="1509"/>
      <c r="BA657" s="1509"/>
      <c r="BB657" s="1509"/>
      <c r="BC657" s="1509"/>
      <c r="BD657" s="1509"/>
      <c r="BE657" s="1509"/>
      <c r="BF657" s="1509"/>
      <c r="BG657" s="1509"/>
      <c r="BH657" s="1509"/>
      <c r="BI657" s="1509"/>
      <c r="BJ657" s="1509"/>
      <c r="BK657" s="1509"/>
      <c r="BL657" s="1509"/>
      <c r="BM657" s="1509"/>
      <c r="BN657" s="1509"/>
      <c r="BO657" s="1509"/>
      <c r="BP657" s="1509"/>
      <c r="BQ657" s="1509"/>
      <c r="BR657" s="1509"/>
      <c r="BS657" s="1509"/>
      <c r="BT657" s="1509"/>
      <c r="BU657" s="1509"/>
      <c r="BV657" s="1509"/>
      <c r="BW657" s="1509"/>
      <c r="BX657" s="1509"/>
      <c r="BY657" s="1509"/>
      <c r="BZ657" s="1509"/>
      <c r="CA657" s="1509"/>
      <c r="CB657" s="1509"/>
      <c r="CC657" s="1509"/>
      <c r="CD657" s="1509"/>
      <c r="CE657" s="1509"/>
      <c r="CF657" s="1509"/>
      <c r="CG657" s="1509"/>
      <c r="CH657" s="1509"/>
      <c r="CI657" s="1509"/>
      <c r="CJ657" s="1509"/>
      <c r="CK657" s="1509"/>
      <c r="CL657" s="1509"/>
      <c r="CM657" s="1509"/>
      <c r="CN657" s="1509"/>
      <c r="CO657" s="1509"/>
      <c r="CP657" s="1510"/>
      <c r="CQ657" s="1508" t="s">
        <v>1890</v>
      </c>
      <c r="CR657" s="1508" t="s">
        <v>1890</v>
      </c>
      <c r="CS657" s="1508" t="s">
        <v>1890</v>
      </c>
      <c r="CT657" s="1508" t="s">
        <v>1890</v>
      </c>
      <c r="CU657" s="1508" t="s">
        <v>1890</v>
      </c>
      <c r="CV657" s="1508" t="s">
        <v>1890</v>
      </c>
      <c r="CW657" s="1508" t="s">
        <v>1890</v>
      </c>
      <c r="CX657" s="1508" t="s">
        <v>1890</v>
      </c>
      <c r="CY657" s="1508" t="s">
        <v>1890</v>
      </c>
      <c r="CZ657" s="1508" t="s">
        <v>1890</v>
      </c>
      <c r="DA657" s="1508" t="s">
        <v>1890</v>
      </c>
      <c r="DB657" s="1508" t="s">
        <v>1890</v>
      </c>
      <c r="DC657" s="1508" t="s">
        <v>1890</v>
      </c>
      <c r="DD657" s="1508" t="s">
        <v>1890</v>
      </c>
      <c r="DE657" s="1508" t="s">
        <v>1890</v>
      </c>
      <c r="DF657" s="1508" t="s">
        <v>1890</v>
      </c>
      <c r="DG657" s="1508" t="s">
        <v>1890</v>
      </c>
      <c r="DH657" s="1508" t="s">
        <v>1890</v>
      </c>
      <c r="DI657" s="1508" t="s">
        <v>1890</v>
      </c>
      <c r="DJ657" s="1508" t="s">
        <v>1890</v>
      </c>
      <c r="DK657" s="1508" t="s">
        <v>1890</v>
      </c>
      <c r="DL657" s="1508" t="s">
        <v>1890</v>
      </c>
      <c r="DM657" s="1508" t="s">
        <v>1890</v>
      </c>
      <c r="DN657" s="1508" t="s">
        <v>1890</v>
      </c>
      <c r="DO657" s="1508" t="s">
        <v>1890</v>
      </c>
      <c r="DP657" s="1508" t="s">
        <v>1890</v>
      </c>
      <c r="DQ657" s="1508" t="s">
        <v>1890</v>
      </c>
      <c r="DR657" s="1508" t="s">
        <v>1890</v>
      </c>
      <c r="DS657" s="1508" t="s">
        <v>1890</v>
      </c>
      <c r="DT657" s="1233" t="s">
        <v>1890</v>
      </c>
      <c r="DU657" s="1233" t="s">
        <v>1890</v>
      </c>
      <c r="DV657" s="1233" t="s">
        <v>1890</v>
      </c>
      <c r="DW657" s="1233" t="s">
        <v>1890</v>
      </c>
      <c r="DX657" s="1233" t="s">
        <v>1890</v>
      </c>
      <c r="DY657" s="1233" t="s">
        <v>1890</v>
      </c>
    </row>
    <row r="658" spans="2:129" x14ac:dyDescent="0.25">
      <c r="B658" s="1668"/>
      <c r="C658" s="1505"/>
      <c r="D658" s="1439"/>
      <c r="E658" s="1267"/>
      <c r="F658" s="1438"/>
      <c r="G658" s="1438"/>
      <c r="H658" s="1439"/>
      <c r="I658" s="1476" t="s">
        <v>1890</v>
      </c>
      <c r="J658" s="1477" t="s">
        <v>1890</v>
      </c>
      <c r="K658" s="1477" t="s">
        <v>1890</v>
      </c>
      <c r="L658" s="1477" t="s">
        <v>1890</v>
      </c>
      <c r="M658" s="1477" t="s">
        <v>1890</v>
      </c>
      <c r="N658" s="1509" t="s">
        <v>1890</v>
      </c>
      <c r="O658" s="1509"/>
      <c r="P658" s="1509"/>
      <c r="Q658" s="1509"/>
      <c r="R658" s="1509"/>
      <c r="S658" s="1509"/>
      <c r="T658" s="1509"/>
      <c r="U658" s="1509"/>
      <c r="V658" s="1509"/>
      <c r="W658" s="1509"/>
      <c r="X658" s="1509"/>
      <c r="Y658" s="1509"/>
      <c r="Z658" s="1509"/>
      <c r="AA658" s="1509"/>
      <c r="AB658" s="1509"/>
      <c r="AC658" s="1509"/>
      <c r="AD658" s="1509"/>
      <c r="AE658" s="1509"/>
      <c r="AF658" s="1509"/>
      <c r="AG658" s="1509"/>
      <c r="AH658" s="1509"/>
      <c r="AI658" s="1509"/>
      <c r="AJ658" s="1509"/>
      <c r="AK658" s="1509"/>
      <c r="AL658" s="1509"/>
      <c r="AM658" s="1509"/>
      <c r="AN658" s="1509"/>
      <c r="AO658" s="1509"/>
      <c r="AP658" s="1509"/>
      <c r="AQ658" s="1509"/>
      <c r="AR658" s="1509"/>
      <c r="AS658" s="1509"/>
      <c r="AT658" s="1509"/>
      <c r="AU658" s="1509"/>
      <c r="AV658" s="1509"/>
      <c r="AW658" s="1509"/>
      <c r="AX658" s="1509"/>
      <c r="AY658" s="1509"/>
      <c r="AZ658" s="1509"/>
      <c r="BA658" s="1509"/>
      <c r="BB658" s="1509"/>
      <c r="BC658" s="1509"/>
      <c r="BD658" s="1509"/>
      <c r="BE658" s="1509"/>
      <c r="BF658" s="1509"/>
      <c r="BG658" s="1509"/>
      <c r="BH658" s="1509"/>
      <c r="BI658" s="1509"/>
      <c r="BJ658" s="1509"/>
      <c r="BK658" s="1509"/>
      <c r="BL658" s="1509"/>
      <c r="BM658" s="1509"/>
      <c r="BN658" s="1509"/>
      <c r="BO658" s="1509"/>
      <c r="BP658" s="1509"/>
      <c r="BQ658" s="1509"/>
      <c r="BR658" s="1509"/>
      <c r="BS658" s="1509"/>
      <c r="BT658" s="1509"/>
      <c r="BU658" s="1509"/>
      <c r="BV658" s="1509"/>
      <c r="BW658" s="1509"/>
      <c r="BX658" s="1509"/>
      <c r="BY658" s="1509"/>
      <c r="BZ658" s="1509"/>
      <c r="CA658" s="1509"/>
      <c r="CB658" s="1509"/>
      <c r="CC658" s="1509"/>
      <c r="CD658" s="1509"/>
      <c r="CE658" s="1509"/>
      <c r="CF658" s="1509"/>
      <c r="CG658" s="1509"/>
      <c r="CH658" s="1509"/>
      <c r="CI658" s="1509"/>
      <c r="CJ658" s="1509"/>
      <c r="CK658" s="1509"/>
      <c r="CL658" s="1509"/>
      <c r="CM658" s="1509"/>
      <c r="CN658" s="1509"/>
      <c r="CO658" s="1509"/>
      <c r="CP658" s="1510"/>
      <c r="CQ658" s="1508" t="s">
        <v>1890</v>
      </c>
      <c r="CR658" s="1508" t="s">
        <v>1890</v>
      </c>
      <c r="CS658" s="1508" t="s">
        <v>1890</v>
      </c>
      <c r="CT658" s="1508" t="s">
        <v>1890</v>
      </c>
      <c r="CU658" s="1508" t="s">
        <v>1890</v>
      </c>
      <c r="CV658" s="1508" t="s">
        <v>1890</v>
      </c>
      <c r="CW658" s="1508" t="s">
        <v>1890</v>
      </c>
      <c r="CX658" s="1508" t="s">
        <v>1890</v>
      </c>
      <c r="CY658" s="1508" t="s">
        <v>1890</v>
      </c>
      <c r="CZ658" s="1508" t="s">
        <v>1890</v>
      </c>
      <c r="DA658" s="1508" t="s">
        <v>1890</v>
      </c>
      <c r="DB658" s="1508" t="s">
        <v>1890</v>
      </c>
      <c r="DC658" s="1508" t="s">
        <v>1890</v>
      </c>
      <c r="DD658" s="1508" t="s">
        <v>1890</v>
      </c>
      <c r="DE658" s="1508" t="s">
        <v>1890</v>
      </c>
      <c r="DF658" s="1508" t="s">
        <v>1890</v>
      </c>
      <c r="DG658" s="1508" t="s">
        <v>1890</v>
      </c>
      <c r="DH658" s="1508" t="s">
        <v>1890</v>
      </c>
      <c r="DI658" s="1508" t="s">
        <v>1890</v>
      </c>
      <c r="DJ658" s="1508" t="s">
        <v>1890</v>
      </c>
      <c r="DK658" s="1508" t="s">
        <v>1890</v>
      </c>
      <c r="DL658" s="1508" t="s">
        <v>1890</v>
      </c>
      <c r="DM658" s="1508" t="s">
        <v>1890</v>
      </c>
      <c r="DN658" s="1508" t="s">
        <v>1890</v>
      </c>
      <c r="DO658" s="1508" t="s">
        <v>1890</v>
      </c>
      <c r="DP658" s="1508" t="s">
        <v>1890</v>
      </c>
      <c r="DQ658" s="1508" t="s">
        <v>1890</v>
      </c>
      <c r="DR658" s="1508" t="s">
        <v>1890</v>
      </c>
      <c r="DS658" s="1508" t="s">
        <v>1890</v>
      </c>
      <c r="DT658" s="1233" t="s">
        <v>1890</v>
      </c>
      <c r="DU658" s="1233" t="s">
        <v>1890</v>
      </c>
      <c r="DV658" s="1233" t="s">
        <v>1890</v>
      </c>
      <c r="DW658" s="1233" t="s">
        <v>1890</v>
      </c>
      <c r="DX658" s="1233" t="s">
        <v>1890</v>
      </c>
      <c r="DY658" s="1233" t="s">
        <v>1890</v>
      </c>
    </row>
    <row r="659" spans="2:129" x14ac:dyDescent="0.25">
      <c r="B659" s="1668"/>
      <c r="C659" s="1505"/>
      <c r="D659" s="1439"/>
      <c r="E659" s="1267"/>
      <c r="F659" s="1438"/>
      <c r="G659" s="1438"/>
      <c r="H659" s="1439"/>
      <c r="I659" s="1476" t="s">
        <v>1890</v>
      </c>
      <c r="J659" s="1477" t="s">
        <v>1890</v>
      </c>
      <c r="K659" s="1477" t="s">
        <v>1890</v>
      </c>
      <c r="L659" s="1477" t="s">
        <v>1890</v>
      </c>
      <c r="M659" s="1477" t="s">
        <v>1890</v>
      </c>
      <c r="N659" s="1509" t="s">
        <v>1890</v>
      </c>
      <c r="O659" s="1509"/>
      <c r="P659" s="1509"/>
      <c r="Q659" s="1509"/>
      <c r="R659" s="1509"/>
      <c r="S659" s="1509"/>
      <c r="T659" s="1509"/>
      <c r="U659" s="1509"/>
      <c r="V659" s="1509"/>
      <c r="W659" s="1509"/>
      <c r="X659" s="1509"/>
      <c r="Y659" s="1509"/>
      <c r="Z659" s="1509"/>
      <c r="AA659" s="1509"/>
      <c r="AB659" s="1509"/>
      <c r="AC659" s="1509"/>
      <c r="AD659" s="1509"/>
      <c r="AE659" s="1509"/>
      <c r="AF659" s="1509"/>
      <c r="AG659" s="1509"/>
      <c r="AH659" s="1509"/>
      <c r="AI659" s="1509"/>
      <c r="AJ659" s="1509"/>
      <c r="AK659" s="1509"/>
      <c r="AL659" s="1509"/>
      <c r="AM659" s="1509"/>
      <c r="AN659" s="1509"/>
      <c r="AO659" s="1509"/>
      <c r="AP659" s="1509"/>
      <c r="AQ659" s="1509"/>
      <c r="AR659" s="1509"/>
      <c r="AS659" s="1509"/>
      <c r="AT659" s="1509"/>
      <c r="AU659" s="1509"/>
      <c r="AV659" s="1509"/>
      <c r="AW659" s="1509"/>
      <c r="AX659" s="1509"/>
      <c r="AY659" s="1509"/>
      <c r="AZ659" s="1509"/>
      <c r="BA659" s="1509"/>
      <c r="BB659" s="1509"/>
      <c r="BC659" s="1509"/>
      <c r="BD659" s="1509"/>
      <c r="BE659" s="1509"/>
      <c r="BF659" s="1509"/>
      <c r="BG659" s="1509"/>
      <c r="BH659" s="1509"/>
      <c r="BI659" s="1509"/>
      <c r="BJ659" s="1509"/>
      <c r="BK659" s="1509"/>
      <c r="BL659" s="1509"/>
      <c r="BM659" s="1509"/>
      <c r="BN659" s="1509"/>
      <c r="BO659" s="1509"/>
      <c r="BP659" s="1509"/>
      <c r="BQ659" s="1509"/>
      <c r="BR659" s="1509"/>
      <c r="BS659" s="1509"/>
      <c r="BT659" s="1509"/>
      <c r="BU659" s="1509"/>
      <c r="BV659" s="1509"/>
      <c r="BW659" s="1509"/>
      <c r="BX659" s="1509"/>
      <c r="BY659" s="1509"/>
      <c r="BZ659" s="1509"/>
      <c r="CA659" s="1509"/>
      <c r="CB659" s="1509"/>
      <c r="CC659" s="1509"/>
      <c r="CD659" s="1509"/>
      <c r="CE659" s="1509"/>
      <c r="CF659" s="1509"/>
      <c r="CG659" s="1509"/>
      <c r="CH659" s="1509"/>
      <c r="CI659" s="1509"/>
      <c r="CJ659" s="1509"/>
      <c r="CK659" s="1509"/>
      <c r="CL659" s="1509"/>
      <c r="CM659" s="1509"/>
      <c r="CN659" s="1509"/>
      <c r="CO659" s="1509"/>
      <c r="CP659" s="1510"/>
      <c r="CQ659" s="1508" t="s">
        <v>1890</v>
      </c>
      <c r="CR659" s="1508" t="s">
        <v>1890</v>
      </c>
      <c r="CS659" s="1508" t="s">
        <v>1890</v>
      </c>
      <c r="CT659" s="1508" t="s">
        <v>1890</v>
      </c>
      <c r="CU659" s="1508" t="s">
        <v>1890</v>
      </c>
      <c r="CV659" s="1508" t="s">
        <v>1890</v>
      </c>
      <c r="CW659" s="1508" t="s">
        <v>1890</v>
      </c>
      <c r="CX659" s="1508" t="s">
        <v>1890</v>
      </c>
      <c r="CY659" s="1508" t="s">
        <v>1890</v>
      </c>
      <c r="CZ659" s="1508" t="s">
        <v>1890</v>
      </c>
      <c r="DA659" s="1508" t="s">
        <v>1890</v>
      </c>
      <c r="DB659" s="1508" t="s">
        <v>1890</v>
      </c>
      <c r="DC659" s="1508" t="s">
        <v>1890</v>
      </c>
      <c r="DD659" s="1508" t="s">
        <v>1890</v>
      </c>
      <c r="DE659" s="1508" t="s">
        <v>1890</v>
      </c>
      <c r="DF659" s="1508" t="s">
        <v>1890</v>
      </c>
      <c r="DG659" s="1508" t="s">
        <v>1890</v>
      </c>
      <c r="DH659" s="1508" t="s">
        <v>1890</v>
      </c>
      <c r="DI659" s="1508" t="s">
        <v>1890</v>
      </c>
      <c r="DJ659" s="1508" t="s">
        <v>1890</v>
      </c>
      <c r="DK659" s="1508" t="s">
        <v>1890</v>
      </c>
      <c r="DL659" s="1508" t="s">
        <v>1890</v>
      </c>
      <c r="DM659" s="1508" t="s">
        <v>1890</v>
      </c>
      <c r="DN659" s="1508" t="s">
        <v>1890</v>
      </c>
      <c r="DO659" s="1508" t="s">
        <v>1890</v>
      </c>
      <c r="DP659" s="1508" t="s">
        <v>1890</v>
      </c>
      <c r="DQ659" s="1508" t="s">
        <v>1890</v>
      </c>
      <c r="DR659" s="1508" t="s">
        <v>1890</v>
      </c>
      <c r="DS659" s="1508" t="s">
        <v>1890</v>
      </c>
      <c r="DT659" s="1233" t="s">
        <v>1890</v>
      </c>
      <c r="DU659" s="1233" t="s">
        <v>1890</v>
      </c>
      <c r="DV659" s="1233" t="s">
        <v>1890</v>
      </c>
      <c r="DW659" s="1233" t="s">
        <v>1890</v>
      </c>
      <c r="DX659" s="1233" t="s">
        <v>1890</v>
      </c>
      <c r="DY659" s="1233" t="s">
        <v>1890</v>
      </c>
    </row>
    <row r="660" spans="2:129" x14ac:dyDescent="0.25">
      <c r="B660" s="1668"/>
      <c r="C660" s="1505"/>
      <c r="D660" s="1439"/>
      <c r="E660" s="1267"/>
      <c r="F660" s="1438"/>
      <c r="G660" s="1438"/>
      <c r="H660" s="1439"/>
      <c r="I660" s="1476" t="s">
        <v>1890</v>
      </c>
      <c r="J660" s="1477" t="s">
        <v>1890</v>
      </c>
      <c r="K660" s="1477" t="s">
        <v>1890</v>
      </c>
      <c r="L660" s="1477" t="s">
        <v>1890</v>
      </c>
      <c r="M660" s="1477" t="s">
        <v>1890</v>
      </c>
      <c r="N660" s="1509" t="s">
        <v>1890</v>
      </c>
      <c r="O660" s="1509"/>
      <c r="P660" s="1509"/>
      <c r="Q660" s="1509"/>
      <c r="R660" s="1509"/>
      <c r="S660" s="1509"/>
      <c r="T660" s="1509"/>
      <c r="U660" s="1509"/>
      <c r="V660" s="1509"/>
      <c r="W660" s="1509"/>
      <c r="X660" s="1509"/>
      <c r="Y660" s="1509"/>
      <c r="Z660" s="1509"/>
      <c r="AA660" s="1509"/>
      <c r="AB660" s="1509"/>
      <c r="AC660" s="1509"/>
      <c r="AD660" s="1509"/>
      <c r="AE660" s="1509"/>
      <c r="AF660" s="1509"/>
      <c r="AG660" s="1509"/>
      <c r="AH660" s="1509"/>
      <c r="AI660" s="1509"/>
      <c r="AJ660" s="1509"/>
      <c r="AK660" s="1509"/>
      <c r="AL660" s="1509"/>
      <c r="AM660" s="1509"/>
      <c r="AN660" s="1509"/>
      <c r="AO660" s="1509"/>
      <c r="AP660" s="1509"/>
      <c r="AQ660" s="1509"/>
      <c r="AR660" s="1509"/>
      <c r="AS660" s="1509"/>
      <c r="AT660" s="1509"/>
      <c r="AU660" s="1509"/>
      <c r="AV660" s="1509"/>
      <c r="AW660" s="1509"/>
      <c r="AX660" s="1509"/>
      <c r="AY660" s="1509"/>
      <c r="AZ660" s="1509"/>
      <c r="BA660" s="1509"/>
      <c r="BB660" s="1509"/>
      <c r="BC660" s="1509"/>
      <c r="BD660" s="1509"/>
      <c r="BE660" s="1509"/>
      <c r="BF660" s="1509"/>
      <c r="BG660" s="1509"/>
      <c r="BH660" s="1509"/>
      <c r="BI660" s="1509"/>
      <c r="BJ660" s="1509"/>
      <c r="BK660" s="1509"/>
      <c r="BL660" s="1509"/>
      <c r="BM660" s="1509"/>
      <c r="BN660" s="1509"/>
      <c r="BO660" s="1509"/>
      <c r="BP660" s="1509"/>
      <c r="BQ660" s="1509"/>
      <c r="BR660" s="1509"/>
      <c r="BS660" s="1509"/>
      <c r="BT660" s="1509"/>
      <c r="BU660" s="1509"/>
      <c r="BV660" s="1509"/>
      <c r="BW660" s="1509"/>
      <c r="BX660" s="1509"/>
      <c r="BY660" s="1509"/>
      <c r="BZ660" s="1509"/>
      <c r="CA660" s="1509"/>
      <c r="CB660" s="1509"/>
      <c r="CC660" s="1509"/>
      <c r="CD660" s="1509"/>
      <c r="CE660" s="1509"/>
      <c r="CF660" s="1509"/>
      <c r="CG660" s="1509"/>
      <c r="CH660" s="1509"/>
      <c r="CI660" s="1509"/>
      <c r="CJ660" s="1509"/>
      <c r="CK660" s="1509"/>
      <c r="CL660" s="1509"/>
      <c r="CM660" s="1509"/>
      <c r="CN660" s="1509"/>
      <c r="CO660" s="1509"/>
      <c r="CP660" s="1510"/>
      <c r="CQ660" s="1508" t="s">
        <v>1890</v>
      </c>
      <c r="CR660" s="1508" t="s">
        <v>1890</v>
      </c>
      <c r="CS660" s="1508" t="s">
        <v>1890</v>
      </c>
      <c r="CT660" s="1508" t="s">
        <v>1890</v>
      </c>
      <c r="CU660" s="1508" t="s">
        <v>1890</v>
      </c>
      <c r="CV660" s="1508" t="s">
        <v>1890</v>
      </c>
      <c r="CW660" s="1508" t="s">
        <v>1890</v>
      </c>
      <c r="CX660" s="1508" t="s">
        <v>1890</v>
      </c>
      <c r="CY660" s="1508" t="s">
        <v>1890</v>
      </c>
      <c r="CZ660" s="1508" t="s">
        <v>1890</v>
      </c>
      <c r="DA660" s="1508" t="s">
        <v>1890</v>
      </c>
      <c r="DB660" s="1508" t="s">
        <v>1890</v>
      </c>
      <c r="DC660" s="1508" t="s">
        <v>1890</v>
      </c>
      <c r="DD660" s="1508" t="s">
        <v>1890</v>
      </c>
      <c r="DE660" s="1508" t="s">
        <v>1890</v>
      </c>
      <c r="DF660" s="1508" t="s">
        <v>1890</v>
      </c>
      <c r="DG660" s="1508" t="s">
        <v>1890</v>
      </c>
      <c r="DH660" s="1508" t="s">
        <v>1890</v>
      </c>
      <c r="DI660" s="1508" t="s">
        <v>1890</v>
      </c>
      <c r="DJ660" s="1508" t="s">
        <v>1890</v>
      </c>
      <c r="DK660" s="1508" t="s">
        <v>1890</v>
      </c>
      <c r="DL660" s="1508" t="s">
        <v>1890</v>
      </c>
      <c r="DM660" s="1508" t="s">
        <v>1890</v>
      </c>
      <c r="DN660" s="1508" t="s">
        <v>1890</v>
      </c>
      <c r="DO660" s="1508" t="s">
        <v>1890</v>
      </c>
      <c r="DP660" s="1508" t="s">
        <v>1890</v>
      </c>
      <c r="DQ660" s="1508" t="s">
        <v>1890</v>
      </c>
      <c r="DR660" s="1508" t="s">
        <v>1890</v>
      </c>
      <c r="DS660" s="1508" t="s">
        <v>1890</v>
      </c>
      <c r="DT660" s="1233" t="s">
        <v>1890</v>
      </c>
      <c r="DU660" s="1233" t="s">
        <v>1890</v>
      </c>
      <c r="DV660" s="1233" t="s">
        <v>1890</v>
      </c>
      <c r="DW660" s="1233" t="s">
        <v>1890</v>
      </c>
      <c r="DX660" s="1233" t="s">
        <v>1890</v>
      </c>
      <c r="DY660" s="1233" t="s">
        <v>1890</v>
      </c>
    </row>
    <row r="661" spans="2:129" ht="14.4" thickBot="1" x14ac:dyDescent="0.3">
      <c r="B661" s="1668"/>
      <c r="C661" s="1505"/>
      <c r="D661" s="1439"/>
      <c r="E661" s="1267"/>
      <c r="F661" s="1438"/>
      <c r="G661" s="1438"/>
      <c r="H661" s="1439"/>
      <c r="I661" s="1476" t="s">
        <v>1890</v>
      </c>
      <c r="J661" s="1477" t="s">
        <v>1890</v>
      </c>
      <c r="K661" s="1477" t="s">
        <v>1890</v>
      </c>
      <c r="L661" s="1477" t="s">
        <v>1890</v>
      </c>
      <c r="M661" s="1477" t="s">
        <v>1890</v>
      </c>
      <c r="N661" s="1509" t="s">
        <v>1890</v>
      </c>
      <c r="O661" s="1509"/>
      <c r="P661" s="1509"/>
      <c r="Q661" s="1509"/>
      <c r="R661" s="1509"/>
      <c r="S661" s="1509"/>
      <c r="T661" s="1509"/>
      <c r="U661" s="1509"/>
      <c r="V661" s="1509"/>
      <c r="W661" s="1509"/>
      <c r="X661" s="1509"/>
      <c r="Y661" s="1509"/>
      <c r="Z661" s="1509"/>
      <c r="AA661" s="1509"/>
      <c r="AB661" s="1509"/>
      <c r="AC661" s="1509"/>
      <c r="AD661" s="1509"/>
      <c r="AE661" s="1509"/>
      <c r="AF661" s="1509"/>
      <c r="AG661" s="1509"/>
      <c r="AH661" s="1509"/>
      <c r="AI661" s="1509"/>
      <c r="AJ661" s="1509"/>
      <c r="AK661" s="1509"/>
      <c r="AL661" s="1509"/>
      <c r="AM661" s="1509"/>
      <c r="AN661" s="1509"/>
      <c r="AO661" s="1509"/>
      <c r="AP661" s="1509"/>
      <c r="AQ661" s="1509"/>
      <c r="AR661" s="1509"/>
      <c r="AS661" s="1509"/>
      <c r="AT661" s="1509"/>
      <c r="AU661" s="1509"/>
      <c r="AV661" s="1509"/>
      <c r="AW661" s="1509"/>
      <c r="AX661" s="1509"/>
      <c r="AY661" s="1509"/>
      <c r="AZ661" s="1509"/>
      <c r="BA661" s="1509"/>
      <c r="BB661" s="1509"/>
      <c r="BC661" s="1509"/>
      <c r="BD661" s="1509"/>
      <c r="BE661" s="1509"/>
      <c r="BF661" s="1509"/>
      <c r="BG661" s="1509"/>
      <c r="BH661" s="1509"/>
      <c r="BI661" s="1509"/>
      <c r="BJ661" s="1509"/>
      <c r="BK661" s="1509"/>
      <c r="BL661" s="1509"/>
      <c r="BM661" s="1509"/>
      <c r="BN661" s="1509"/>
      <c r="BO661" s="1509"/>
      <c r="BP661" s="1509"/>
      <c r="BQ661" s="1509"/>
      <c r="BR661" s="1509"/>
      <c r="BS661" s="1509"/>
      <c r="BT661" s="1509"/>
      <c r="BU661" s="1509"/>
      <c r="BV661" s="1509"/>
      <c r="BW661" s="1509"/>
      <c r="BX661" s="1509"/>
      <c r="BY661" s="1509"/>
      <c r="BZ661" s="1509"/>
      <c r="CA661" s="1509"/>
      <c r="CB661" s="1509"/>
      <c r="CC661" s="1509"/>
      <c r="CD661" s="1509"/>
      <c r="CE661" s="1509"/>
      <c r="CF661" s="1509"/>
      <c r="CG661" s="1509"/>
      <c r="CH661" s="1509"/>
      <c r="CI661" s="1509"/>
      <c r="CJ661" s="1509"/>
      <c r="CK661" s="1509"/>
      <c r="CL661" s="1509"/>
      <c r="CM661" s="1509"/>
      <c r="CN661" s="1509"/>
      <c r="CO661" s="1509"/>
      <c r="CP661" s="1510"/>
      <c r="CQ661" s="1508" t="s">
        <v>1890</v>
      </c>
      <c r="CR661" s="1508" t="s">
        <v>1890</v>
      </c>
      <c r="CS661" s="1508" t="s">
        <v>1890</v>
      </c>
      <c r="CT661" s="1508" t="s">
        <v>1890</v>
      </c>
      <c r="CU661" s="1508" t="s">
        <v>1890</v>
      </c>
      <c r="CV661" s="1508" t="s">
        <v>1890</v>
      </c>
      <c r="CW661" s="1508" t="s">
        <v>1890</v>
      </c>
      <c r="CX661" s="1508" t="s">
        <v>1890</v>
      </c>
      <c r="CY661" s="1508" t="s">
        <v>1890</v>
      </c>
      <c r="CZ661" s="1508" t="s">
        <v>1890</v>
      </c>
      <c r="DA661" s="1508" t="s">
        <v>1890</v>
      </c>
      <c r="DB661" s="1508" t="s">
        <v>1890</v>
      </c>
      <c r="DC661" s="1508" t="s">
        <v>1890</v>
      </c>
      <c r="DD661" s="1508" t="s">
        <v>1890</v>
      </c>
      <c r="DE661" s="1508" t="s">
        <v>1890</v>
      </c>
      <c r="DF661" s="1508" t="s">
        <v>1890</v>
      </c>
      <c r="DG661" s="1508" t="s">
        <v>1890</v>
      </c>
      <c r="DH661" s="1508" t="s">
        <v>1890</v>
      </c>
      <c r="DI661" s="1508" t="s">
        <v>1890</v>
      </c>
      <c r="DJ661" s="1508" t="s">
        <v>1890</v>
      </c>
      <c r="DK661" s="1508" t="s">
        <v>1890</v>
      </c>
      <c r="DL661" s="1508" t="s">
        <v>1890</v>
      </c>
      <c r="DM661" s="1508" t="s">
        <v>1890</v>
      </c>
      <c r="DN661" s="1508" t="s">
        <v>1890</v>
      </c>
      <c r="DO661" s="1508" t="s">
        <v>1890</v>
      </c>
      <c r="DP661" s="1508" t="s">
        <v>1890</v>
      </c>
      <c r="DQ661" s="1508" t="s">
        <v>1890</v>
      </c>
      <c r="DR661" s="1508" t="s">
        <v>1890</v>
      </c>
      <c r="DS661" s="1508" t="s">
        <v>1890</v>
      </c>
      <c r="DT661" s="1233" t="s">
        <v>1890</v>
      </c>
      <c r="DU661" s="1233" t="s">
        <v>1890</v>
      </c>
      <c r="DV661" s="1233" t="s">
        <v>1890</v>
      </c>
      <c r="DW661" s="1233" t="s">
        <v>1890</v>
      </c>
      <c r="DX661" s="1233" t="s">
        <v>1890</v>
      </c>
      <c r="DY661" s="1233" t="s">
        <v>1890</v>
      </c>
    </row>
    <row r="662" spans="2:129" ht="14.4" thickBot="1" x14ac:dyDescent="0.3">
      <c r="B662" s="1668"/>
      <c r="C662" s="1505"/>
      <c r="D662" s="1439"/>
      <c r="E662" s="1267"/>
      <c r="F662" s="1438"/>
      <c r="G662" s="1438"/>
      <c r="H662" s="1439"/>
      <c r="I662" s="1655" t="str">
        <f>IF(SUM(N661:CP661)&lt;&gt;0,SUM(N661:CP661),"")</f>
        <v/>
      </c>
      <c r="J662" s="1656"/>
      <c r="K662" s="1656"/>
      <c r="L662" s="1656"/>
      <c r="M662" s="1657"/>
      <c r="N662" s="1509" t="s">
        <v>1890</v>
      </c>
      <c r="O662" s="1509"/>
      <c r="P662" s="1509"/>
      <c r="Q662" s="1509"/>
      <c r="R662" s="1509"/>
      <c r="S662" s="1509"/>
      <c r="T662" s="1509"/>
      <c r="U662" s="1509"/>
      <c r="V662" s="1509"/>
      <c r="W662" s="1509"/>
      <c r="X662" s="1509"/>
      <c r="Y662" s="1509"/>
      <c r="Z662" s="1509"/>
      <c r="AA662" s="1509"/>
      <c r="AB662" s="1509"/>
      <c r="AC662" s="1509"/>
      <c r="AD662" s="1509"/>
      <c r="AE662" s="1509"/>
      <c r="AF662" s="1509"/>
      <c r="AG662" s="1509"/>
      <c r="AH662" s="1509"/>
      <c r="AI662" s="1509"/>
      <c r="AJ662" s="1509"/>
      <c r="AK662" s="1509"/>
      <c r="AL662" s="1509"/>
      <c r="AM662" s="1509"/>
      <c r="AN662" s="1509"/>
      <c r="AO662" s="1509"/>
      <c r="AP662" s="1509"/>
      <c r="AQ662" s="1509"/>
      <c r="AR662" s="1509"/>
      <c r="AS662" s="1509"/>
      <c r="AT662" s="1509"/>
      <c r="AU662" s="1509"/>
      <c r="AV662" s="1509"/>
      <c r="AW662" s="1509"/>
      <c r="AX662" s="1509"/>
      <c r="AY662" s="1509"/>
      <c r="AZ662" s="1509"/>
      <c r="BA662" s="1509"/>
      <c r="BB662" s="1509"/>
      <c r="BC662" s="1509"/>
      <c r="BD662" s="1509"/>
      <c r="BE662" s="1509"/>
      <c r="BF662" s="1509"/>
      <c r="BG662" s="1509"/>
      <c r="BH662" s="1509"/>
      <c r="BI662" s="1509"/>
      <c r="BJ662" s="1509"/>
      <c r="BK662" s="1509"/>
      <c r="BL662" s="1509"/>
      <c r="BM662" s="1509"/>
      <c r="BN662" s="1509"/>
      <c r="BO662" s="1509"/>
      <c r="BP662" s="1509"/>
      <c r="BQ662" s="1509"/>
      <c r="BR662" s="1509"/>
      <c r="BS662" s="1509"/>
      <c r="BT662" s="1509"/>
      <c r="BU662" s="1509"/>
      <c r="BV662" s="1509"/>
      <c r="BW662" s="1509"/>
      <c r="BX662" s="1509"/>
      <c r="BY662" s="1509"/>
      <c r="BZ662" s="1509"/>
      <c r="CA662" s="1509"/>
      <c r="CB662" s="1509"/>
      <c r="CC662" s="1509"/>
      <c r="CD662" s="1509"/>
      <c r="CE662" s="1509"/>
      <c r="CF662" s="1509"/>
      <c r="CG662" s="1509"/>
      <c r="CH662" s="1509"/>
      <c r="CI662" s="1509"/>
      <c r="CJ662" s="1509"/>
      <c r="CK662" s="1509"/>
      <c r="CL662" s="1509"/>
      <c r="CM662" s="1509"/>
      <c r="CN662" s="1509"/>
      <c r="CO662" s="1509"/>
      <c r="CP662" s="1510"/>
      <c r="CQ662" s="1508" t="s">
        <v>1890</v>
      </c>
      <c r="CR662" s="1508" t="s">
        <v>1890</v>
      </c>
      <c r="CS662" s="1508" t="s">
        <v>1890</v>
      </c>
      <c r="CT662" s="1508" t="s">
        <v>1890</v>
      </c>
      <c r="CU662" s="1508" t="s">
        <v>1890</v>
      </c>
      <c r="CV662" s="1508" t="s">
        <v>1890</v>
      </c>
      <c r="CW662" s="1508" t="s">
        <v>1890</v>
      </c>
      <c r="CX662" s="1508" t="s">
        <v>1890</v>
      </c>
      <c r="CY662" s="1508" t="s">
        <v>1890</v>
      </c>
      <c r="CZ662" s="1508" t="s">
        <v>1890</v>
      </c>
      <c r="DA662" s="1508" t="s">
        <v>1890</v>
      </c>
      <c r="DB662" s="1508" t="s">
        <v>1890</v>
      </c>
      <c r="DC662" s="1508" t="s">
        <v>1890</v>
      </c>
      <c r="DD662" s="1508" t="s">
        <v>1890</v>
      </c>
      <c r="DE662" s="1508" t="s">
        <v>1890</v>
      </c>
      <c r="DF662" s="1508" t="s">
        <v>1890</v>
      </c>
      <c r="DG662" s="1508" t="s">
        <v>1890</v>
      </c>
      <c r="DH662" s="1508" t="s">
        <v>1890</v>
      </c>
      <c r="DI662" s="1508" t="s">
        <v>1890</v>
      </c>
      <c r="DJ662" s="1508" t="s">
        <v>1890</v>
      </c>
      <c r="DK662" s="1508" t="s">
        <v>1890</v>
      </c>
      <c r="DL662" s="1508" t="s">
        <v>1890</v>
      </c>
      <c r="DM662" s="1508" t="s">
        <v>1890</v>
      </c>
      <c r="DN662" s="1508" t="s">
        <v>1890</v>
      </c>
      <c r="DO662" s="1508" t="s">
        <v>1890</v>
      </c>
      <c r="DP662" s="1508" t="s">
        <v>1890</v>
      </c>
      <c r="DQ662" s="1508" t="s">
        <v>1890</v>
      </c>
      <c r="DR662" s="1508" t="s">
        <v>1890</v>
      </c>
      <c r="DS662" s="1508" t="s">
        <v>1890</v>
      </c>
      <c r="DT662" s="1233" t="s">
        <v>1890</v>
      </c>
      <c r="DU662" s="1233" t="s">
        <v>1890</v>
      </c>
      <c r="DV662" s="1233" t="s">
        <v>1890</v>
      </c>
      <c r="DW662" s="1233" t="s">
        <v>1890</v>
      </c>
      <c r="DX662" s="1233" t="s">
        <v>1890</v>
      </c>
      <c r="DY662" s="1233" t="s">
        <v>1890</v>
      </c>
    </row>
    <row r="663" spans="2:129" x14ac:dyDescent="0.25">
      <c r="B663" s="1668"/>
      <c r="C663" s="1505"/>
      <c r="D663" s="1439"/>
      <c r="E663" s="1267"/>
      <c r="F663" s="1438"/>
      <c r="G663" s="1438"/>
      <c r="H663" s="1439"/>
      <c r="I663" s="1476" t="s">
        <v>1890</v>
      </c>
      <c r="J663" s="1477" t="s">
        <v>1890</v>
      </c>
      <c r="K663" s="1477" t="s">
        <v>1890</v>
      </c>
      <c r="L663" s="1477" t="s">
        <v>1890</v>
      </c>
      <c r="M663" s="1477" t="s">
        <v>1890</v>
      </c>
      <c r="N663" s="1509" t="s">
        <v>1890</v>
      </c>
      <c r="O663" s="1509"/>
      <c r="P663" s="1509"/>
      <c r="Q663" s="1509"/>
      <c r="R663" s="1509"/>
      <c r="S663" s="1509"/>
      <c r="T663" s="1509"/>
      <c r="U663" s="1509"/>
      <c r="V663" s="1509"/>
      <c r="W663" s="1509"/>
      <c r="X663" s="1509"/>
      <c r="Y663" s="1509"/>
      <c r="Z663" s="1509"/>
      <c r="AA663" s="1509"/>
      <c r="AB663" s="1509"/>
      <c r="AC663" s="1509"/>
      <c r="AD663" s="1509"/>
      <c r="AE663" s="1509"/>
      <c r="AF663" s="1509"/>
      <c r="AG663" s="1509"/>
      <c r="AH663" s="1509"/>
      <c r="AI663" s="1509"/>
      <c r="AJ663" s="1509"/>
      <c r="AK663" s="1509"/>
      <c r="AL663" s="1509"/>
      <c r="AM663" s="1509"/>
      <c r="AN663" s="1509"/>
      <c r="AO663" s="1509"/>
      <c r="AP663" s="1509"/>
      <c r="AQ663" s="1509"/>
      <c r="AR663" s="1509"/>
      <c r="AS663" s="1509"/>
      <c r="AT663" s="1509"/>
      <c r="AU663" s="1509"/>
      <c r="AV663" s="1509"/>
      <c r="AW663" s="1509"/>
      <c r="AX663" s="1509"/>
      <c r="AY663" s="1509"/>
      <c r="AZ663" s="1509"/>
      <c r="BA663" s="1509"/>
      <c r="BB663" s="1509"/>
      <c r="BC663" s="1509"/>
      <c r="BD663" s="1509"/>
      <c r="BE663" s="1509"/>
      <c r="BF663" s="1509"/>
      <c r="BG663" s="1509"/>
      <c r="BH663" s="1509"/>
      <c r="BI663" s="1509"/>
      <c r="BJ663" s="1509"/>
      <c r="BK663" s="1509"/>
      <c r="BL663" s="1509"/>
      <c r="BM663" s="1509"/>
      <c r="BN663" s="1509"/>
      <c r="BO663" s="1509"/>
      <c r="BP663" s="1509"/>
      <c r="BQ663" s="1509"/>
      <c r="BR663" s="1509"/>
      <c r="BS663" s="1509"/>
      <c r="BT663" s="1509"/>
      <c r="BU663" s="1509"/>
      <c r="BV663" s="1509"/>
      <c r="BW663" s="1509"/>
      <c r="BX663" s="1509"/>
      <c r="BY663" s="1509"/>
      <c r="BZ663" s="1509"/>
      <c r="CA663" s="1509"/>
      <c r="CB663" s="1509"/>
      <c r="CC663" s="1509"/>
      <c r="CD663" s="1509"/>
      <c r="CE663" s="1509"/>
      <c r="CF663" s="1509"/>
      <c r="CG663" s="1509"/>
      <c r="CH663" s="1509"/>
      <c r="CI663" s="1509"/>
      <c r="CJ663" s="1509"/>
      <c r="CK663" s="1509"/>
      <c r="CL663" s="1509"/>
      <c r="CM663" s="1509"/>
      <c r="CN663" s="1509"/>
      <c r="CO663" s="1509"/>
      <c r="CP663" s="1510"/>
      <c r="CQ663" s="1508" t="s">
        <v>1890</v>
      </c>
      <c r="CR663" s="1508" t="s">
        <v>1890</v>
      </c>
      <c r="CS663" s="1508" t="s">
        <v>1890</v>
      </c>
      <c r="CT663" s="1508" t="s">
        <v>1890</v>
      </c>
      <c r="CU663" s="1508" t="s">
        <v>1890</v>
      </c>
      <c r="CV663" s="1508" t="s">
        <v>1890</v>
      </c>
      <c r="CW663" s="1508" t="s">
        <v>1890</v>
      </c>
      <c r="CX663" s="1508" t="s">
        <v>1890</v>
      </c>
      <c r="CY663" s="1508" t="s">
        <v>1890</v>
      </c>
      <c r="CZ663" s="1508" t="s">
        <v>1890</v>
      </c>
      <c r="DA663" s="1508" t="s">
        <v>1890</v>
      </c>
      <c r="DB663" s="1508" t="s">
        <v>1890</v>
      </c>
      <c r="DC663" s="1508" t="s">
        <v>1890</v>
      </c>
      <c r="DD663" s="1508" t="s">
        <v>1890</v>
      </c>
      <c r="DE663" s="1508" t="s">
        <v>1890</v>
      </c>
      <c r="DF663" s="1508" t="s">
        <v>1890</v>
      </c>
      <c r="DG663" s="1508" t="s">
        <v>1890</v>
      </c>
      <c r="DH663" s="1508" t="s">
        <v>1890</v>
      </c>
      <c r="DI663" s="1508" t="s">
        <v>1890</v>
      </c>
      <c r="DJ663" s="1508" t="s">
        <v>1890</v>
      </c>
      <c r="DK663" s="1508" t="s">
        <v>1890</v>
      </c>
      <c r="DL663" s="1508" t="s">
        <v>1890</v>
      </c>
      <c r="DM663" s="1508" t="s">
        <v>1890</v>
      </c>
      <c r="DN663" s="1508" t="s">
        <v>1890</v>
      </c>
      <c r="DO663" s="1508" t="s">
        <v>1890</v>
      </c>
      <c r="DP663" s="1508" t="s">
        <v>1890</v>
      </c>
      <c r="DQ663" s="1508" t="s">
        <v>1890</v>
      </c>
      <c r="DR663" s="1508" t="s">
        <v>1890</v>
      </c>
      <c r="DS663" s="1508" t="s">
        <v>1890</v>
      </c>
      <c r="DT663" s="1233" t="s">
        <v>1890</v>
      </c>
      <c r="DU663" s="1233" t="s">
        <v>1890</v>
      </c>
      <c r="DV663" s="1233" t="s">
        <v>1890</v>
      </c>
      <c r="DW663" s="1233" t="s">
        <v>1890</v>
      </c>
      <c r="DX663" s="1233" t="s">
        <v>1890</v>
      </c>
      <c r="DY663" s="1233" t="s">
        <v>1890</v>
      </c>
    </row>
    <row r="664" spans="2:129" x14ac:dyDescent="0.25">
      <c r="B664" s="1668"/>
      <c r="C664" s="1505"/>
      <c r="D664" s="1439"/>
      <c r="E664" s="1267"/>
      <c r="F664" s="1438"/>
      <c r="G664" s="1438"/>
      <c r="H664" s="1439"/>
      <c r="I664" s="1476" t="s">
        <v>1890</v>
      </c>
      <c r="J664" s="1477" t="s">
        <v>1890</v>
      </c>
      <c r="K664" s="1477" t="s">
        <v>1890</v>
      </c>
      <c r="L664" s="1477" t="s">
        <v>1890</v>
      </c>
      <c r="M664" s="1477" t="s">
        <v>1890</v>
      </c>
      <c r="N664" s="1509" t="s">
        <v>1890</v>
      </c>
      <c r="O664" s="1509"/>
      <c r="P664" s="1509"/>
      <c r="Q664" s="1509"/>
      <c r="R664" s="1509"/>
      <c r="S664" s="1509"/>
      <c r="T664" s="1509"/>
      <c r="U664" s="1509"/>
      <c r="V664" s="1509"/>
      <c r="W664" s="1509"/>
      <c r="X664" s="1509"/>
      <c r="Y664" s="1509"/>
      <c r="Z664" s="1509"/>
      <c r="AA664" s="1509"/>
      <c r="AB664" s="1509"/>
      <c r="AC664" s="1509"/>
      <c r="AD664" s="1509"/>
      <c r="AE664" s="1509"/>
      <c r="AF664" s="1509"/>
      <c r="AG664" s="1509"/>
      <c r="AH664" s="1509"/>
      <c r="AI664" s="1509"/>
      <c r="AJ664" s="1509"/>
      <c r="AK664" s="1509"/>
      <c r="AL664" s="1509"/>
      <c r="AM664" s="1509"/>
      <c r="AN664" s="1509"/>
      <c r="AO664" s="1509"/>
      <c r="AP664" s="1509"/>
      <c r="AQ664" s="1509"/>
      <c r="AR664" s="1509"/>
      <c r="AS664" s="1509"/>
      <c r="AT664" s="1509"/>
      <c r="AU664" s="1509"/>
      <c r="AV664" s="1509"/>
      <c r="AW664" s="1509"/>
      <c r="AX664" s="1509"/>
      <c r="AY664" s="1509"/>
      <c r="AZ664" s="1509"/>
      <c r="BA664" s="1509"/>
      <c r="BB664" s="1509"/>
      <c r="BC664" s="1509"/>
      <c r="BD664" s="1509"/>
      <c r="BE664" s="1509"/>
      <c r="BF664" s="1509"/>
      <c r="BG664" s="1509"/>
      <c r="BH664" s="1509"/>
      <c r="BI664" s="1509"/>
      <c r="BJ664" s="1509"/>
      <c r="BK664" s="1509"/>
      <c r="BL664" s="1509"/>
      <c r="BM664" s="1509"/>
      <c r="BN664" s="1509"/>
      <c r="BO664" s="1509"/>
      <c r="BP664" s="1509"/>
      <c r="BQ664" s="1509"/>
      <c r="BR664" s="1509"/>
      <c r="BS664" s="1509"/>
      <c r="BT664" s="1509"/>
      <c r="BU664" s="1509"/>
      <c r="BV664" s="1509"/>
      <c r="BW664" s="1509"/>
      <c r="BX664" s="1509"/>
      <c r="BY664" s="1509"/>
      <c r="BZ664" s="1509"/>
      <c r="CA664" s="1509"/>
      <c r="CB664" s="1509"/>
      <c r="CC664" s="1509"/>
      <c r="CD664" s="1509"/>
      <c r="CE664" s="1509"/>
      <c r="CF664" s="1509"/>
      <c r="CG664" s="1509"/>
      <c r="CH664" s="1509"/>
      <c r="CI664" s="1509"/>
      <c r="CJ664" s="1509"/>
      <c r="CK664" s="1509"/>
      <c r="CL664" s="1509"/>
      <c r="CM664" s="1509"/>
      <c r="CN664" s="1509"/>
      <c r="CO664" s="1509"/>
      <c r="CP664" s="1510"/>
      <c r="CQ664" s="1508" t="s">
        <v>1890</v>
      </c>
      <c r="CR664" s="1508" t="s">
        <v>1890</v>
      </c>
      <c r="CS664" s="1508" t="s">
        <v>1890</v>
      </c>
      <c r="CT664" s="1508" t="s">
        <v>1890</v>
      </c>
      <c r="CU664" s="1508" t="s">
        <v>1890</v>
      </c>
      <c r="CV664" s="1508" t="s">
        <v>1890</v>
      </c>
      <c r="CW664" s="1508" t="s">
        <v>1890</v>
      </c>
      <c r="CX664" s="1508" t="s">
        <v>1890</v>
      </c>
      <c r="CY664" s="1508" t="s">
        <v>1890</v>
      </c>
      <c r="CZ664" s="1508" t="s">
        <v>1890</v>
      </c>
      <c r="DA664" s="1508" t="s">
        <v>1890</v>
      </c>
      <c r="DB664" s="1508" t="s">
        <v>1890</v>
      </c>
      <c r="DC664" s="1508" t="s">
        <v>1890</v>
      </c>
      <c r="DD664" s="1508" t="s">
        <v>1890</v>
      </c>
      <c r="DE664" s="1508" t="s">
        <v>1890</v>
      </c>
      <c r="DF664" s="1508" t="s">
        <v>1890</v>
      </c>
      <c r="DG664" s="1508" t="s">
        <v>1890</v>
      </c>
      <c r="DH664" s="1508" t="s">
        <v>1890</v>
      </c>
      <c r="DI664" s="1508" t="s">
        <v>1890</v>
      </c>
      <c r="DJ664" s="1508" t="s">
        <v>1890</v>
      </c>
      <c r="DK664" s="1508" t="s">
        <v>1890</v>
      </c>
      <c r="DL664" s="1508" t="s">
        <v>1890</v>
      </c>
      <c r="DM664" s="1508" t="s">
        <v>1890</v>
      </c>
      <c r="DN664" s="1508" t="s">
        <v>1890</v>
      </c>
      <c r="DO664" s="1508" t="s">
        <v>1890</v>
      </c>
      <c r="DP664" s="1508" t="s">
        <v>1890</v>
      </c>
      <c r="DQ664" s="1508" t="s">
        <v>1890</v>
      </c>
      <c r="DR664" s="1508" t="s">
        <v>1890</v>
      </c>
      <c r="DS664" s="1508" t="s">
        <v>1890</v>
      </c>
      <c r="DT664" s="1233" t="s">
        <v>1890</v>
      </c>
      <c r="DU664" s="1233" t="s">
        <v>1890</v>
      </c>
      <c r="DV664" s="1233" t="s">
        <v>1890</v>
      </c>
      <c r="DW664" s="1233" t="s">
        <v>1890</v>
      </c>
      <c r="DX664" s="1233" t="s">
        <v>1890</v>
      </c>
      <c r="DY664" s="1233" t="s">
        <v>1890</v>
      </c>
    </row>
    <row r="665" spans="2:129" x14ac:dyDescent="0.25">
      <c r="B665" s="1668"/>
      <c r="C665" s="1505"/>
      <c r="D665" s="1439"/>
      <c r="E665" s="1267"/>
      <c r="F665" s="1438"/>
      <c r="G665" s="1438"/>
      <c r="H665" s="1439"/>
      <c r="I665" s="1476" t="s">
        <v>1890</v>
      </c>
      <c r="J665" s="1477" t="s">
        <v>1890</v>
      </c>
      <c r="K665" s="1477" t="s">
        <v>1890</v>
      </c>
      <c r="L665" s="1477" t="s">
        <v>1890</v>
      </c>
      <c r="M665" s="1477" t="s">
        <v>1890</v>
      </c>
      <c r="N665" s="1509" t="s">
        <v>1890</v>
      </c>
      <c r="O665" s="1509"/>
      <c r="P665" s="1509"/>
      <c r="Q665" s="1509"/>
      <c r="R665" s="1509"/>
      <c r="S665" s="1509"/>
      <c r="T665" s="1509"/>
      <c r="U665" s="1509"/>
      <c r="V665" s="1509"/>
      <c r="W665" s="1509"/>
      <c r="X665" s="1509"/>
      <c r="Y665" s="1509"/>
      <c r="Z665" s="1509"/>
      <c r="AA665" s="1509"/>
      <c r="AB665" s="1509"/>
      <c r="AC665" s="1509"/>
      <c r="AD665" s="1509"/>
      <c r="AE665" s="1509"/>
      <c r="AF665" s="1509"/>
      <c r="AG665" s="1509"/>
      <c r="AH665" s="1509"/>
      <c r="AI665" s="1509"/>
      <c r="AJ665" s="1509"/>
      <c r="AK665" s="1509"/>
      <c r="AL665" s="1509"/>
      <c r="AM665" s="1509"/>
      <c r="AN665" s="1509"/>
      <c r="AO665" s="1509"/>
      <c r="AP665" s="1509"/>
      <c r="AQ665" s="1509"/>
      <c r="AR665" s="1509"/>
      <c r="AS665" s="1509"/>
      <c r="AT665" s="1509"/>
      <c r="AU665" s="1509"/>
      <c r="AV665" s="1509"/>
      <c r="AW665" s="1509"/>
      <c r="AX665" s="1509"/>
      <c r="AY665" s="1509"/>
      <c r="AZ665" s="1509"/>
      <c r="BA665" s="1509"/>
      <c r="BB665" s="1509"/>
      <c r="BC665" s="1509"/>
      <c r="BD665" s="1509"/>
      <c r="BE665" s="1509"/>
      <c r="BF665" s="1509"/>
      <c r="BG665" s="1509"/>
      <c r="BH665" s="1509"/>
      <c r="BI665" s="1509"/>
      <c r="BJ665" s="1509"/>
      <c r="BK665" s="1509"/>
      <c r="BL665" s="1509"/>
      <c r="BM665" s="1509"/>
      <c r="BN665" s="1509"/>
      <c r="BO665" s="1509"/>
      <c r="BP665" s="1509"/>
      <c r="BQ665" s="1509"/>
      <c r="BR665" s="1509"/>
      <c r="BS665" s="1509"/>
      <c r="BT665" s="1509"/>
      <c r="BU665" s="1509"/>
      <c r="BV665" s="1509"/>
      <c r="BW665" s="1509"/>
      <c r="BX665" s="1509"/>
      <c r="BY665" s="1509"/>
      <c r="BZ665" s="1509"/>
      <c r="CA665" s="1509"/>
      <c r="CB665" s="1509"/>
      <c r="CC665" s="1509"/>
      <c r="CD665" s="1509"/>
      <c r="CE665" s="1509"/>
      <c r="CF665" s="1509"/>
      <c r="CG665" s="1509"/>
      <c r="CH665" s="1509"/>
      <c r="CI665" s="1509"/>
      <c r="CJ665" s="1509"/>
      <c r="CK665" s="1509"/>
      <c r="CL665" s="1509"/>
      <c r="CM665" s="1509"/>
      <c r="CN665" s="1509"/>
      <c r="CO665" s="1509"/>
      <c r="CP665" s="1510"/>
      <c r="CQ665" s="1508" t="s">
        <v>1890</v>
      </c>
      <c r="CR665" s="1508" t="s">
        <v>1890</v>
      </c>
      <c r="CS665" s="1508" t="s">
        <v>1890</v>
      </c>
      <c r="CT665" s="1508" t="s">
        <v>1890</v>
      </c>
      <c r="CU665" s="1508" t="s">
        <v>1890</v>
      </c>
      <c r="CV665" s="1508" t="s">
        <v>1890</v>
      </c>
      <c r="CW665" s="1508" t="s">
        <v>1890</v>
      </c>
      <c r="CX665" s="1508" t="s">
        <v>1890</v>
      </c>
      <c r="CY665" s="1508" t="s">
        <v>1890</v>
      </c>
      <c r="CZ665" s="1508" t="s">
        <v>1890</v>
      </c>
      <c r="DA665" s="1508" t="s">
        <v>1890</v>
      </c>
      <c r="DB665" s="1508" t="s">
        <v>1890</v>
      </c>
      <c r="DC665" s="1508" t="s">
        <v>1890</v>
      </c>
      <c r="DD665" s="1508" t="s">
        <v>1890</v>
      </c>
      <c r="DE665" s="1508" t="s">
        <v>1890</v>
      </c>
      <c r="DF665" s="1508" t="s">
        <v>1890</v>
      </c>
      <c r="DG665" s="1508" t="s">
        <v>1890</v>
      </c>
      <c r="DH665" s="1508" t="s">
        <v>1890</v>
      </c>
      <c r="DI665" s="1508" t="s">
        <v>1890</v>
      </c>
      <c r="DJ665" s="1508" t="s">
        <v>1890</v>
      </c>
      <c r="DK665" s="1508" t="s">
        <v>1890</v>
      </c>
      <c r="DL665" s="1508" t="s">
        <v>1890</v>
      </c>
      <c r="DM665" s="1508" t="s">
        <v>1890</v>
      </c>
      <c r="DN665" s="1508" t="s">
        <v>1890</v>
      </c>
      <c r="DO665" s="1508" t="s">
        <v>1890</v>
      </c>
      <c r="DP665" s="1508" t="s">
        <v>1890</v>
      </c>
      <c r="DQ665" s="1508" t="s">
        <v>1890</v>
      </c>
      <c r="DR665" s="1508" t="s">
        <v>1890</v>
      </c>
      <c r="DS665" s="1508" t="s">
        <v>1890</v>
      </c>
      <c r="DT665" s="1233" t="s">
        <v>1890</v>
      </c>
      <c r="DU665" s="1233" t="s">
        <v>1890</v>
      </c>
      <c r="DV665" s="1233" t="s">
        <v>1890</v>
      </c>
      <c r="DW665" s="1233" t="s">
        <v>1890</v>
      </c>
      <c r="DX665" s="1233" t="s">
        <v>1890</v>
      </c>
      <c r="DY665" s="1233" t="s">
        <v>1890</v>
      </c>
    </row>
    <row r="666" spans="2:129" x14ac:dyDescent="0.25">
      <c r="B666" s="1668"/>
      <c r="C666" s="1505"/>
      <c r="D666" s="1439"/>
      <c r="E666" s="1267"/>
      <c r="F666" s="1438"/>
      <c r="G666" s="1438"/>
      <c r="H666" s="1439"/>
      <c r="I666" s="1476" t="s">
        <v>1890</v>
      </c>
      <c r="J666" s="1477" t="s">
        <v>1890</v>
      </c>
      <c r="K666" s="1477" t="s">
        <v>1890</v>
      </c>
      <c r="L666" s="1477" t="s">
        <v>1890</v>
      </c>
      <c r="M666" s="1477" t="s">
        <v>1890</v>
      </c>
      <c r="N666" s="1509" t="s">
        <v>1890</v>
      </c>
      <c r="O666" s="1509"/>
      <c r="P666" s="1509"/>
      <c r="Q666" s="1509"/>
      <c r="R666" s="1509"/>
      <c r="S666" s="1509"/>
      <c r="T666" s="1509"/>
      <c r="U666" s="1509"/>
      <c r="V666" s="1509"/>
      <c r="W666" s="1509"/>
      <c r="X666" s="1509"/>
      <c r="Y666" s="1509"/>
      <c r="Z666" s="1509"/>
      <c r="AA666" s="1509"/>
      <c r="AB666" s="1509"/>
      <c r="AC666" s="1509"/>
      <c r="AD666" s="1509"/>
      <c r="AE666" s="1509"/>
      <c r="AF666" s="1509"/>
      <c r="AG666" s="1509"/>
      <c r="AH666" s="1509"/>
      <c r="AI666" s="1509"/>
      <c r="AJ666" s="1509"/>
      <c r="AK666" s="1509"/>
      <c r="AL666" s="1509"/>
      <c r="AM666" s="1509"/>
      <c r="AN666" s="1509"/>
      <c r="AO666" s="1509"/>
      <c r="AP666" s="1509"/>
      <c r="AQ666" s="1509"/>
      <c r="AR666" s="1509"/>
      <c r="AS666" s="1509"/>
      <c r="AT666" s="1509"/>
      <c r="AU666" s="1509"/>
      <c r="AV666" s="1509"/>
      <c r="AW666" s="1509"/>
      <c r="AX666" s="1509"/>
      <c r="AY666" s="1509"/>
      <c r="AZ666" s="1509"/>
      <c r="BA666" s="1509"/>
      <c r="BB666" s="1509"/>
      <c r="BC666" s="1509"/>
      <c r="BD666" s="1509"/>
      <c r="BE666" s="1509"/>
      <c r="BF666" s="1509"/>
      <c r="BG666" s="1509"/>
      <c r="BH666" s="1509"/>
      <c r="BI666" s="1509"/>
      <c r="BJ666" s="1509"/>
      <c r="BK666" s="1509"/>
      <c r="BL666" s="1509"/>
      <c r="BM666" s="1509"/>
      <c r="BN666" s="1509"/>
      <c r="BO666" s="1509"/>
      <c r="BP666" s="1509"/>
      <c r="BQ666" s="1509"/>
      <c r="BR666" s="1509"/>
      <c r="BS666" s="1509"/>
      <c r="BT666" s="1509"/>
      <c r="BU666" s="1509"/>
      <c r="BV666" s="1509"/>
      <c r="BW666" s="1509"/>
      <c r="BX666" s="1509"/>
      <c r="BY666" s="1509"/>
      <c r="BZ666" s="1509"/>
      <c r="CA666" s="1509"/>
      <c r="CB666" s="1509"/>
      <c r="CC666" s="1509"/>
      <c r="CD666" s="1509"/>
      <c r="CE666" s="1509"/>
      <c r="CF666" s="1509"/>
      <c r="CG666" s="1509"/>
      <c r="CH666" s="1509"/>
      <c r="CI666" s="1509"/>
      <c r="CJ666" s="1509"/>
      <c r="CK666" s="1509"/>
      <c r="CL666" s="1509"/>
      <c r="CM666" s="1509"/>
      <c r="CN666" s="1509"/>
      <c r="CO666" s="1509"/>
      <c r="CP666" s="1510"/>
      <c r="CQ666" s="1508" t="s">
        <v>1890</v>
      </c>
      <c r="CR666" s="1508" t="s">
        <v>1890</v>
      </c>
      <c r="CS666" s="1508" t="s">
        <v>1890</v>
      </c>
      <c r="CT666" s="1508" t="s">
        <v>1890</v>
      </c>
      <c r="CU666" s="1508" t="s">
        <v>1890</v>
      </c>
      <c r="CV666" s="1508" t="s">
        <v>1890</v>
      </c>
      <c r="CW666" s="1508" t="s">
        <v>1890</v>
      </c>
      <c r="CX666" s="1508" t="s">
        <v>1890</v>
      </c>
      <c r="CY666" s="1508" t="s">
        <v>1890</v>
      </c>
      <c r="CZ666" s="1508" t="s">
        <v>1890</v>
      </c>
      <c r="DA666" s="1508" t="s">
        <v>1890</v>
      </c>
      <c r="DB666" s="1508" t="s">
        <v>1890</v>
      </c>
      <c r="DC666" s="1508" t="s">
        <v>1890</v>
      </c>
      <c r="DD666" s="1508" t="s">
        <v>1890</v>
      </c>
      <c r="DE666" s="1508" t="s">
        <v>1890</v>
      </c>
      <c r="DF666" s="1508" t="s">
        <v>1890</v>
      </c>
      <c r="DG666" s="1508" t="s">
        <v>1890</v>
      </c>
      <c r="DH666" s="1508" t="s">
        <v>1890</v>
      </c>
      <c r="DI666" s="1508" t="s">
        <v>1890</v>
      </c>
      <c r="DJ666" s="1508" t="s">
        <v>1890</v>
      </c>
      <c r="DK666" s="1508" t="s">
        <v>1890</v>
      </c>
      <c r="DL666" s="1508" t="s">
        <v>1890</v>
      </c>
      <c r="DM666" s="1508" t="s">
        <v>1890</v>
      </c>
      <c r="DN666" s="1508" t="s">
        <v>1890</v>
      </c>
      <c r="DO666" s="1508" t="s">
        <v>1890</v>
      </c>
      <c r="DP666" s="1508" t="s">
        <v>1890</v>
      </c>
      <c r="DQ666" s="1508" t="s">
        <v>1890</v>
      </c>
      <c r="DR666" s="1508" t="s">
        <v>1890</v>
      </c>
      <c r="DS666" s="1508" t="s">
        <v>1890</v>
      </c>
      <c r="DT666" s="1233" t="s">
        <v>1890</v>
      </c>
      <c r="DU666" s="1233" t="s">
        <v>1890</v>
      </c>
      <c r="DV666" s="1233" t="s">
        <v>1890</v>
      </c>
      <c r="DW666" s="1233" t="s">
        <v>1890</v>
      </c>
      <c r="DX666" s="1233" t="s">
        <v>1890</v>
      </c>
      <c r="DY666" s="1233" t="s">
        <v>1890</v>
      </c>
    </row>
    <row r="667" spans="2:129" x14ac:dyDescent="0.25">
      <c r="B667" s="1668"/>
      <c r="C667" s="1505"/>
      <c r="D667" s="1439"/>
      <c r="E667" s="1267"/>
      <c r="F667" s="1438"/>
      <c r="G667" s="1438"/>
      <c r="H667" s="1439"/>
      <c r="I667" s="1476" t="s">
        <v>1890</v>
      </c>
      <c r="J667" s="1477" t="s">
        <v>1890</v>
      </c>
      <c r="K667" s="1477" t="s">
        <v>1890</v>
      </c>
      <c r="L667" s="1477" t="s">
        <v>1890</v>
      </c>
      <c r="M667" s="1477" t="s">
        <v>1890</v>
      </c>
      <c r="N667" s="1509" t="s">
        <v>1890</v>
      </c>
      <c r="O667" s="1509"/>
      <c r="P667" s="1509"/>
      <c r="Q667" s="1509"/>
      <c r="R667" s="1509"/>
      <c r="S667" s="1509"/>
      <c r="T667" s="1509"/>
      <c r="U667" s="1509"/>
      <c r="V667" s="1509"/>
      <c r="W667" s="1509"/>
      <c r="X667" s="1509"/>
      <c r="Y667" s="1509"/>
      <c r="Z667" s="1509"/>
      <c r="AA667" s="1509"/>
      <c r="AB667" s="1509"/>
      <c r="AC667" s="1509"/>
      <c r="AD667" s="1509"/>
      <c r="AE667" s="1509"/>
      <c r="AF667" s="1509"/>
      <c r="AG667" s="1509"/>
      <c r="AH667" s="1509"/>
      <c r="AI667" s="1509"/>
      <c r="AJ667" s="1509"/>
      <c r="AK667" s="1509"/>
      <c r="AL667" s="1509"/>
      <c r="AM667" s="1509"/>
      <c r="AN667" s="1509"/>
      <c r="AO667" s="1509"/>
      <c r="AP667" s="1509"/>
      <c r="AQ667" s="1509"/>
      <c r="AR667" s="1509"/>
      <c r="AS667" s="1509"/>
      <c r="AT667" s="1509"/>
      <c r="AU667" s="1509"/>
      <c r="AV667" s="1509"/>
      <c r="AW667" s="1509"/>
      <c r="AX667" s="1509"/>
      <c r="AY667" s="1509"/>
      <c r="AZ667" s="1509"/>
      <c r="BA667" s="1509"/>
      <c r="BB667" s="1509"/>
      <c r="BC667" s="1509"/>
      <c r="BD667" s="1509"/>
      <c r="BE667" s="1509"/>
      <c r="BF667" s="1509"/>
      <c r="BG667" s="1509"/>
      <c r="BH667" s="1509"/>
      <c r="BI667" s="1509"/>
      <c r="BJ667" s="1509"/>
      <c r="BK667" s="1509"/>
      <c r="BL667" s="1509"/>
      <c r="BM667" s="1509"/>
      <c r="BN667" s="1509"/>
      <c r="BO667" s="1509"/>
      <c r="BP667" s="1509"/>
      <c r="BQ667" s="1509"/>
      <c r="BR667" s="1509"/>
      <c r="BS667" s="1509"/>
      <c r="BT667" s="1509"/>
      <c r="BU667" s="1509"/>
      <c r="BV667" s="1509"/>
      <c r="BW667" s="1509"/>
      <c r="BX667" s="1509"/>
      <c r="BY667" s="1509"/>
      <c r="BZ667" s="1509"/>
      <c r="CA667" s="1509"/>
      <c r="CB667" s="1509"/>
      <c r="CC667" s="1509"/>
      <c r="CD667" s="1509"/>
      <c r="CE667" s="1509"/>
      <c r="CF667" s="1509"/>
      <c r="CG667" s="1509"/>
      <c r="CH667" s="1509"/>
      <c r="CI667" s="1509"/>
      <c r="CJ667" s="1509"/>
      <c r="CK667" s="1509"/>
      <c r="CL667" s="1509"/>
      <c r="CM667" s="1509"/>
      <c r="CN667" s="1509"/>
      <c r="CO667" s="1509"/>
      <c r="CP667" s="1510"/>
      <c r="CQ667" s="1508" t="s">
        <v>1890</v>
      </c>
      <c r="CR667" s="1508" t="s">
        <v>1890</v>
      </c>
      <c r="CS667" s="1508" t="s">
        <v>1890</v>
      </c>
      <c r="CT667" s="1508" t="s">
        <v>1890</v>
      </c>
      <c r="CU667" s="1508" t="s">
        <v>1890</v>
      </c>
      <c r="CV667" s="1508" t="s">
        <v>1890</v>
      </c>
      <c r="CW667" s="1508" t="s">
        <v>1890</v>
      </c>
      <c r="CX667" s="1508" t="s">
        <v>1890</v>
      </c>
      <c r="CY667" s="1508" t="s">
        <v>1890</v>
      </c>
      <c r="CZ667" s="1508" t="s">
        <v>1890</v>
      </c>
      <c r="DA667" s="1508" t="s">
        <v>1890</v>
      </c>
      <c r="DB667" s="1508" t="s">
        <v>1890</v>
      </c>
      <c r="DC667" s="1508" t="s">
        <v>1890</v>
      </c>
      <c r="DD667" s="1508" t="s">
        <v>1890</v>
      </c>
      <c r="DE667" s="1508" t="s">
        <v>1890</v>
      </c>
      <c r="DF667" s="1508" t="s">
        <v>1890</v>
      </c>
      <c r="DG667" s="1508" t="s">
        <v>1890</v>
      </c>
      <c r="DH667" s="1508" t="s">
        <v>1890</v>
      </c>
      <c r="DI667" s="1508" t="s">
        <v>1890</v>
      </c>
      <c r="DJ667" s="1508" t="s">
        <v>1890</v>
      </c>
      <c r="DK667" s="1508" t="s">
        <v>1890</v>
      </c>
      <c r="DL667" s="1508" t="s">
        <v>1890</v>
      </c>
      <c r="DM667" s="1508" t="s">
        <v>1890</v>
      </c>
      <c r="DN667" s="1508" t="s">
        <v>1890</v>
      </c>
      <c r="DO667" s="1508" t="s">
        <v>1890</v>
      </c>
      <c r="DP667" s="1508" t="s">
        <v>1890</v>
      </c>
      <c r="DQ667" s="1508" t="s">
        <v>1890</v>
      </c>
      <c r="DR667" s="1508" t="s">
        <v>1890</v>
      </c>
      <c r="DS667" s="1508" t="s">
        <v>1890</v>
      </c>
      <c r="DT667" s="1233" t="s">
        <v>1890</v>
      </c>
      <c r="DU667" s="1233" t="s">
        <v>1890</v>
      </c>
      <c r="DV667" s="1233" t="s">
        <v>1890</v>
      </c>
      <c r="DW667" s="1233" t="s">
        <v>1890</v>
      </c>
      <c r="DX667" s="1233" t="s">
        <v>1890</v>
      </c>
      <c r="DY667" s="1233" t="s">
        <v>1890</v>
      </c>
    </row>
    <row r="668" spans="2:129" x14ac:dyDescent="0.25">
      <c r="B668" s="1668"/>
      <c r="C668" s="1505"/>
      <c r="D668" s="1439"/>
      <c r="E668" s="1267"/>
      <c r="F668" s="1438"/>
      <c r="G668" s="1438"/>
      <c r="H668" s="1439"/>
      <c r="I668" s="1476" t="s">
        <v>1890</v>
      </c>
      <c r="J668" s="1477" t="s">
        <v>1890</v>
      </c>
      <c r="K668" s="1477" t="s">
        <v>1890</v>
      </c>
      <c r="L668" s="1477" t="s">
        <v>1890</v>
      </c>
      <c r="M668" s="1477" t="s">
        <v>1890</v>
      </c>
      <c r="N668" s="1509" t="s">
        <v>1890</v>
      </c>
      <c r="O668" s="1509"/>
      <c r="P668" s="1509"/>
      <c r="Q668" s="1509"/>
      <c r="R668" s="1509"/>
      <c r="S668" s="1509"/>
      <c r="T668" s="1509"/>
      <c r="U668" s="1509"/>
      <c r="V668" s="1509"/>
      <c r="W668" s="1509"/>
      <c r="X668" s="1509"/>
      <c r="Y668" s="1509"/>
      <c r="Z668" s="1509"/>
      <c r="AA668" s="1509"/>
      <c r="AB668" s="1509"/>
      <c r="AC668" s="1509"/>
      <c r="AD668" s="1509"/>
      <c r="AE668" s="1509"/>
      <c r="AF668" s="1509"/>
      <c r="AG668" s="1509"/>
      <c r="AH668" s="1509"/>
      <c r="AI668" s="1509"/>
      <c r="AJ668" s="1509"/>
      <c r="AK668" s="1509"/>
      <c r="AL668" s="1509"/>
      <c r="AM668" s="1509"/>
      <c r="AN668" s="1509"/>
      <c r="AO668" s="1509"/>
      <c r="AP668" s="1509"/>
      <c r="AQ668" s="1509"/>
      <c r="AR668" s="1509"/>
      <c r="AS668" s="1509"/>
      <c r="AT668" s="1509"/>
      <c r="AU668" s="1509"/>
      <c r="AV668" s="1509"/>
      <c r="AW668" s="1509"/>
      <c r="AX668" s="1509"/>
      <c r="AY668" s="1509"/>
      <c r="AZ668" s="1509"/>
      <c r="BA668" s="1509"/>
      <c r="BB668" s="1509"/>
      <c r="BC668" s="1509"/>
      <c r="BD668" s="1509"/>
      <c r="BE668" s="1509"/>
      <c r="BF668" s="1509"/>
      <c r="BG668" s="1509"/>
      <c r="BH668" s="1509"/>
      <c r="BI668" s="1509"/>
      <c r="BJ668" s="1509"/>
      <c r="BK668" s="1509"/>
      <c r="BL668" s="1509"/>
      <c r="BM668" s="1509"/>
      <c r="BN668" s="1509"/>
      <c r="BO668" s="1509"/>
      <c r="BP668" s="1509"/>
      <c r="BQ668" s="1509"/>
      <c r="BR668" s="1509"/>
      <c r="BS668" s="1509"/>
      <c r="BT668" s="1509"/>
      <c r="BU668" s="1509"/>
      <c r="BV668" s="1509"/>
      <c r="BW668" s="1509"/>
      <c r="BX668" s="1509"/>
      <c r="BY668" s="1509"/>
      <c r="BZ668" s="1509"/>
      <c r="CA668" s="1509"/>
      <c r="CB668" s="1509"/>
      <c r="CC668" s="1509"/>
      <c r="CD668" s="1509"/>
      <c r="CE668" s="1509"/>
      <c r="CF668" s="1509"/>
      <c r="CG668" s="1509"/>
      <c r="CH668" s="1509"/>
      <c r="CI668" s="1509"/>
      <c r="CJ668" s="1509"/>
      <c r="CK668" s="1509"/>
      <c r="CL668" s="1509"/>
      <c r="CM668" s="1509"/>
      <c r="CN668" s="1509"/>
      <c r="CO668" s="1509"/>
      <c r="CP668" s="1510"/>
      <c r="CQ668" s="1508" t="s">
        <v>1890</v>
      </c>
      <c r="CR668" s="1508" t="s">
        <v>1890</v>
      </c>
      <c r="CS668" s="1508" t="s">
        <v>1890</v>
      </c>
      <c r="CT668" s="1508" t="s">
        <v>1890</v>
      </c>
      <c r="CU668" s="1508" t="s">
        <v>1890</v>
      </c>
      <c r="CV668" s="1508" t="s">
        <v>1890</v>
      </c>
      <c r="CW668" s="1508" t="s">
        <v>1890</v>
      </c>
      <c r="CX668" s="1508" t="s">
        <v>1890</v>
      </c>
      <c r="CY668" s="1508" t="s">
        <v>1890</v>
      </c>
      <c r="CZ668" s="1508" t="s">
        <v>1890</v>
      </c>
      <c r="DA668" s="1508" t="s">
        <v>1890</v>
      </c>
      <c r="DB668" s="1508" t="s">
        <v>1890</v>
      </c>
      <c r="DC668" s="1508" t="s">
        <v>1890</v>
      </c>
      <c r="DD668" s="1508" t="s">
        <v>1890</v>
      </c>
      <c r="DE668" s="1508" t="s">
        <v>1890</v>
      </c>
      <c r="DF668" s="1508" t="s">
        <v>1890</v>
      </c>
      <c r="DG668" s="1508" t="s">
        <v>1890</v>
      </c>
      <c r="DH668" s="1508" t="s">
        <v>1890</v>
      </c>
      <c r="DI668" s="1508" t="s">
        <v>1890</v>
      </c>
      <c r="DJ668" s="1508" t="s">
        <v>1890</v>
      </c>
      <c r="DK668" s="1508" t="s">
        <v>1890</v>
      </c>
      <c r="DL668" s="1508" t="s">
        <v>1890</v>
      </c>
      <c r="DM668" s="1508" t="s">
        <v>1890</v>
      </c>
      <c r="DN668" s="1508" t="s">
        <v>1890</v>
      </c>
      <c r="DO668" s="1508" t="s">
        <v>1890</v>
      </c>
      <c r="DP668" s="1508" t="s">
        <v>1890</v>
      </c>
      <c r="DQ668" s="1508" t="s">
        <v>1890</v>
      </c>
      <c r="DR668" s="1508" t="s">
        <v>1890</v>
      </c>
      <c r="DS668" s="1508" t="s">
        <v>1890</v>
      </c>
      <c r="DT668" s="1233" t="s">
        <v>1890</v>
      </c>
      <c r="DU668" s="1233" t="s">
        <v>1890</v>
      </c>
      <c r="DV668" s="1233" t="s">
        <v>1890</v>
      </c>
      <c r="DW668" s="1233" t="s">
        <v>1890</v>
      </c>
      <c r="DX668" s="1233" t="s">
        <v>1890</v>
      </c>
      <c r="DY668" s="1233" t="s">
        <v>1890</v>
      </c>
    </row>
    <row r="669" spans="2:129" x14ac:dyDescent="0.25">
      <c r="B669" s="1668"/>
      <c r="C669" s="1505"/>
      <c r="D669" s="1439"/>
      <c r="E669" s="1267"/>
      <c r="F669" s="1438"/>
      <c r="G669" s="1438"/>
      <c r="H669" s="1439"/>
      <c r="I669" s="1476" t="s">
        <v>1890</v>
      </c>
      <c r="J669" s="1477" t="s">
        <v>1890</v>
      </c>
      <c r="K669" s="1477" t="s">
        <v>1890</v>
      </c>
      <c r="L669" s="1477" t="s">
        <v>1890</v>
      </c>
      <c r="M669" s="1477" t="s">
        <v>1890</v>
      </c>
      <c r="N669" s="1509" t="s">
        <v>1890</v>
      </c>
      <c r="O669" s="1509"/>
      <c r="P669" s="1509"/>
      <c r="Q669" s="1509"/>
      <c r="R669" s="1509"/>
      <c r="S669" s="1509"/>
      <c r="T669" s="1509"/>
      <c r="U669" s="1509"/>
      <c r="V669" s="1509"/>
      <c r="W669" s="1509"/>
      <c r="X669" s="1509"/>
      <c r="Y669" s="1509"/>
      <c r="Z669" s="1509"/>
      <c r="AA669" s="1509"/>
      <c r="AB669" s="1509"/>
      <c r="AC669" s="1509"/>
      <c r="AD669" s="1509"/>
      <c r="AE669" s="1509"/>
      <c r="AF669" s="1509"/>
      <c r="AG669" s="1509"/>
      <c r="AH669" s="1509"/>
      <c r="AI669" s="1509"/>
      <c r="AJ669" s="1509"/>
      <c r="AK669" s="1509"/>
      <c r="AL669" s="1509"/>
      <c r="AM669" s="1509"/>
      <c r="AN669" s="1509"/>
      <c r="AO669" s="1509"/>
      <c r="AP669" s="1509"/>
      <c r="AQ669" s="1509"/>
      <c r="AR669" s="1509"/>
      <c r="AS669" s="1509"/>
      <c r="AT669" s="1509"/>
      <c r="AU669" s="1509"/>
      <c r="AV669" s="1509"/>
      <c r="AW669" s="1509"/>
      <c r="AX669" s="1509"/>
      <c r="AY669" s="1509"/>
      <c r="AZ669" s="1509"/>
      <c r="BA669" s="1509"/>
      <c r="BB669" s="1509"/>
      <c r="BC669" s="1509"/>
      <c r="BD669" s="1509"/>
      <c r="BE669" s="1509"/>
      <c r="BF669" s="1509"/>
      <c r="BG669" s="1509"/>
      <c r="BH669" s="1509"/>
      <c r="BI669" s="1509"/>
      <c r="BJ669" s="1509"/>
      <c r="BK669" s="1509"/>
      <c r="BL669" s="1509"/>
      <c r="BM669" s="1509"/>
      <c r="BN669" s="1509"/>
      <c r="BO669" s="1509"/>
      <c r="BP669" s="1509"/>
      <c r="BQ669" s="1509"/>
      <c r="BR669" s="1509"/>
      <c r="BS669" s="1509"/>
      <c r="BT669" s="1509"/>
      <c r="BU669" s="1509"/>
      <c r="BV669" s="1509"/>
      <c r="BW669" s="1509"/>
      <c r="BX669" s="1509"/>
      <c r="BY669" s="1509"/>
      <c r="BZ669" s="1509"/>
      <c r="CA669" s="1509"/>
      <c r="CB669" s="1509"/>
      <c r="CC669" s="1509"/>
      <c r="CD669" s="1509"/>
      <c r="CE669" s="1509"/>
      <c r="CF669" s="1509"/>
      <c r="CG669" s="1509"/>
      <c r="CH669" s="1509"/>
      <c r="CI669" s="1509"/>
      <c r="CJ669" s="1509"/>
      <c r="CK669" s="1509"/>
      <c r="CL669" s="1509"/>
      <c r="CM669" s="1509"/>
      <c r="CN669" s="1509"/>
      <c r="CO669" s="1509"/>
      <c r="CP669" s="1510"/>
      <c r="CQ669" s="1508" t="s">
        <v>1890</v>
      </c>
      <c r="CR669" s="1508" t="s">
        <v>1890</v>
      </c>
      <c r="CS669" s="1508" t="s">
        <v>1890</v>
      </c>
      <c r="CT669" s="1508" t="s">
        <v>1890</v>
      </c>
      <c r="CU669" s="1508" t="s">
        <v>1890</v>
      </c>
      <c r="CV669" s="1508" t="s">
        <v>1890</v>
      </c>
      <c r="CW669" s="1508" t="s">
        <v>1890</v>
      </c>
      <c r="CX669" s="1508" t="s">
        <v>1890</v>
      </c>
      <c r="CY669" s="1508" t="s">
        <v>1890</v>
      </c>
      <c r="CZ669" s="1508" t="s">
        <v>1890</v>
      </c>
      <c r="DA669" s="1508" t="s">
        <v>1890</v>
      </c>
      <c r="DB669" s="1508" t="s">
        <v>1890</v>
      </c>
      <c r="DC669" s="1508" t="s">
        <v>1890</v>
      </c>
      <c r="DD669" s="1508" t="s">
        <v>1890</v>
      </c>
      <c r="DE669" s="1508" t="s">
        <v>1890</v>
      </c>
      <c r="DF669" s="1508" t="s">
        <v>1890</v>
      </c>
      <c r="DG669" s="1508" t="s">
        <v>1890</v>
      </c>
      <c r="DH669" s="1508" t="s">
        <v>1890</v>
      </c>
      <c r="DI669" s="1508" t="s">
        <v>1890</v>
      </c>
      <c r="DJ669" s="1508" t="s">
        <v>1890</v>
      </c>
      <c r="DK669" s="1508" t="s">
        <v>1890</v>
      </c>
      <c r="DL669" s="1508" t="s">
        <v>1890</v>
      </c>
      <c r="DM669" s="1508" t="s">
        <v>1890</v>
      </c>
      <c r="DN669" s="1508" t="s">
        <v>1890</v>
      </c>
      <c r="DO669" s="1508" t="s">
        <v>1890</v>
      </c>
      <c r="DP669" s="1508" t="s">
        <v>1890</v>
      </c>
      <c r="DQ669" s="1508" t="s">
        <v>1890</v>
      </c>
      <c r="DR669" s="1508" t="s">
        <v>1890</v>
      </c>
      <c r="DS669" s="1508" t="s">
        <v>1890</v>
      </c>
      <c r="DT669" s="1233" t="s">
        <v>1890</v>
      </c>
      <c r="DU669" s="1233" t="s">
        <v>1890</v>
      </c>
      <c r="DV669" s="1233" t="s">
        <v>1890</v>
      </c>
      <c r="DW669" s="1233" t="s">
        <v>1890</v>
      </c>
      <c r="DX669" s="1233" t="s">
        <v>1890</v>
      </c>
      <c r="DY669" s="1233" t="s">
        <v>1890</v>
      </c>
    </row>
    <row r="670" spans="2:129" ht="14.4" thickBot="1" x14ac:dyDescent="0.3">
      <c r="B670" s="1668"/>
      <c r="C670" s="1505"/>
      <c r="D670" s="1439"/>
      <c r="E670" s="1267"/>
      <c r="F670" s="1438"/>
      <c r="G670" s="1438"/>
      <c r="H670" s="1439"/>
      <c r="I670" s="1476" t="s">
        <v>1890</v>
      </c>
      <c r="J670" s="1477" t="s">
        <v>1890</v>
      </c>
      <c r="K670" s="1477" t="s">
        <v>1890</v>
      </c>
      <c r="L670" s="1477" t="s">
        <v>1890</v>
      </c>
      <c r="M670" s="1477" t="s">
        <v>1890</v>
      </c>
      <c r="N670" s="1509" t="s">
        <v>1890</v>
      </c>
      <c r="O670" s="1509"/>
      <c r="P670" s="1509"/>
      <c r="Q670" s="1509"/>
      <c r="R670" s="1509"/>
      <c r="S670" s="1509"/>
      <c r="T670" s="1509"/>
      <c r="U670" s="1509"/>
      <c r="V670" s="1509"/>
      <c r="W670" s="1509"/>
      <c r="X670" s="1509"/>
      <c r="Y670" s="1509"/>
      <c r="Z670" s="1509"/>
      <c r="AA670" s="1509"/>
      <c r="AB670" s="1509"/>
      <c r="AC670" s="1509"/>
      <c r="AD670" s="1509"/>
      <c r="AE670" s="1509"/>
      <c r="AF670" s="1509"/>
      <c r="AG670" s="1509"/>
      <c r="AH670" s="1509"/>
      <c r="AI670" s="1509"/>
      <c r="AJ670" s="1509"/>
      <c r="AK670" s="1509"/>
      <c r="AL670" s="1509"/>
      <c r="AM670" s="1509"/>
      <c r="AN670" s="1509"/>
      <c r="AO670" s="1509"/>
      <c r="AP670" s="1509"/>
      <c r="AQ670" s="1509"/>
      <c r="AR670" s="1509"/>
      <c r="AS670" s="1509"/>
      <c r="AT670" s="1509"/>
      <c r="AU670" s="1509"/>
      <c r="AV670" s="1509"/>
      <c r="AW670" s="1509"/>
      <c r="AX670" s="1509"/>
      <c r="AY670" s="1509"/>
      <c r="AZ670" s="1509"/>
      <c r="BA670" s="1509"/>
      <c r="BB670" s="1509"/>
      <c r="BC670" s="1509"/>
      <c r="BD670" s="1509"/>
      <c r="BE670" s="1509"/>
      <c r="BF670" s="1509"/>
      <c r="BG670" s="1509"/>
      <c r="BH670" s="1509"/>
      <c r="BI670" s="1509"/>
      <c r="BJ670" s="1509"/>
      <c r="BK670" s="1509"/>
      <c r="BL670" s="1509"/>
      <c r="BM670" s="1509"/>
      <c r="BN670" s="1509"/>
      <c r="BO670" s="1509"/>
      <c r="BP670" s="1509"/>
      <c r="BQ670" s="1509"/>
      <c r="BR670" s="1509"/>
      <c r="BS670" s="1509"/>
      <c r="BT670" s="1509"/>
      <c r="BU670" s="1509"/>
      <c r="BV670" s="1509"/>
      <c r="BW670" s="1509"/>
      <c r="BX670" s="1509"/>
      <c r="BY670" s="1509"/>
      <c r="BZ670" s="1509"/>
      <c r="CA670" s="1509"/>
      <c r="CB670" s="1509"/>
      <c r="CC670" s="1509"/>
      <c r="CD670" s="1509"/>
      <c r="CE670" s="1509"/>
      <c r="CF670" s="1509"/>
      <c r="CG670" s="1509"/>
      <c r="CH670" s="1509"/>
      <c r="CI670" s="1509"/>
      <c r="CJ670" s="1509"/>
      <c r="CK670" s="1509"/>
      <c r="CL670" s="1509"/>
      <c r="CM670" s="1509"/>
      <c r="CN670" s="1509"/>
      <c r="CO670" s="1509"/>
      <c r="CP670" s="1510"/>
      <c r="CQ670" s="1508" t="s">
        <v>1890</v>
      </c>
      <c r="CR670" s="1508" t="s">
        <v>1890</v>
      </c>
      <c r="CS670" s="1508" t="s">
        <v>1890</v>
      </c>
      <c r="CT670" s="1508" t="s">
        <v>1890</v>
      </c>
      <c r="CU670" s="1508" t="s">
        <v>1890</v>
      </c>
      <c r="CV670" s="1508" t="s">
        <v>1890</v>
      </c>
      <c r="CW670" s="1508" t="s">
        <v>1890</v>
      </c>
      <c r="CX670" s="1508" t="s">
        <v>1890</v>
      </c>
      <c r="CY670" s="1508" t="s">
        <v>1890</v>
      </c>
      <c r="CZ670" s="1508" t="s">
        <v>1890</v>
      </c>
      <c r="DA670" s="1508" t="s">
        <v>1890</v>
      </c>
      <c r="DB670" s="1508" t="s">
        <v>1890</v>
      </c>
      <c r="DC670" s="1508" t="s">
        <v>1890</v>
      </c>
      <c r="DD670" s="1508" t="s">
        <v>1890</v>
      </c>
      <c r="DE670" s="1508" t="s">
        <v>1890</v>
      </c>
      <c r="DF670" s="1508" t="s">
        <v>1890</v>
      </c>
      <c r="DG670" s="1508" t="s">
        <v>1890</v>
      </c>
      <c r="DH670" s="1508" t="s">
        <v>1890</v>
      </c>
      <c r="DI670" s="1508" t="s">
        <v>1890</v>
      </c>
      <c r="DJ670" s="1508" t="s">
        <v>1890</v>
      </c>
      <c r="DK670" s="1508" t="s">
        <v>1890</v>
      </c>
      <c r="DL670" s="1508" t="s">
        <v>1890</v>
      </c>
      <c r="DM670" s="1508" t="s">
        <v>1890</v>
      </c>
      <c r="DN670" s="1508" t="s">
        <v>1890</v>
      </c>
      <c r="DO670" s="1508" t="s">
        <v>1890</v>
      </c>
      <c r="DP670" s="1508" t="s">
        <v>1890</v>
      </c>
      <c r="DQ670" s="1508" t="s">
        <v>1890</v>
      </c>
      <c r="DR670" s="1508" t="s">
        <v>1890</v>
      </c>
      <c r="DS670" s="1508" t="s">
        <v>1890</v>
      </c>
      <c r="DT670" s="1233" t="s">
        <v>1890</v>
      </c>
      <c r="DU670" s="1233" t="s">
        <v>1890</v>
      </c>
      <c r="DV670" s="1233" t="s">
        <v>1890</v>
      </c>
      <c r="DW670" s="1233" t="s">
        <v>1890</v>
      </c>
      <c r="DX670" s="1233" t="s">
        <v>1890</v>
      </c>
      <c r="DY670" s="1233" t="s">
        <v>1890</v>
      </c>
    </row>
    <row r="671" spans="2:129" ht="14.4" thickBot="1" x14ac:dyDescent="0.3">
      <c r="B671" s="1668"/>
      <c r="C671" s="1505"/>
      <c r="D671" s="1439"/>
      <c r="E671" s="1267"/>
      <c r="F671" s="1438"/>
      <c r="G671" s="1438"/>
      <c r="H671" s="1439"/>
      <c r="I671" s="1655" t="str">
        <f>IF(SUM(N670:CP670)&lt;&gt;0,SUM(N670:CP670),"")</f>
        <v/>
      </c>
      <c r="J671" s="1656"/>
      <c r="K671" s="1656"/>
      <c r="L671" s="1656"/>
      <c r="M671" s="1657"/>
      <c r="N671" s="1509" t="s">
        <v>1890</v>
      </c>
      <c r="O671" s="1509"/>
      <c r="P671" s="1509"/>
      <c r="Q671" s="1509"/>
      <c r="R671" s="1509"/>
      <c r="S671" s="1509"/>
      <c r="T671" s="1509"/>
      <c r="U671" s="1509"/>
      <c r="V671" s="1509"/>
      <c r="W671" s="1509"/>
      <c r="X671" s="1509"/>
      <c r="Y671" s="1509"/>
      <c r="Z671" s="1509"/>
      <c r="AA671" s="1509"/>
      <c r="AB671" s="1509"/>
      <c r="AC671" s="1509"/>
      <c r="AD671" s="1509"/>
      <c r="AE671" s="1509"/>
      <c r="AF671" s="1509"/>
      <c r="AG671" s="1509"/>
      <c r="AH671" s="1509"/>
      <c r="AI671" s="1509"/>
      <c r="AJ671" s="1509"/>
      <c r="AK671" s="1509"/>
      <c r="AL671" s="1509"/>
      <c r="AM671" s="1509"/>
      <c r="AN671" s="1509"/>
      <c r="AO671" s="1509"/>
      <c r="AP671" s="1509"/>
      <c r="AQ671" s="1509"/>
      <c r="AR671" s="1509"/>
      <c r="AS671" s="1509"/>
      <c r="AT671" s="1509"/>
      <c r="AU671" s="1509"/>
      <c r="AV671" s="1509"/>
      <c r="AW671" s="1509"/>
      <c r="AX671" s="1509"/>
      <c r="AY671" s="1509"/>
      <c r="AZ671" s="1509"/>
      <c r="BA671" s="1509"/>
      <c r="BB671" s="1509"/>
      <c r="BC671" s="1509"/>
      <c r="BD671" s="1509"/>
      <c r="BE671" s="1509"/>
      <c r="BF671" s="1509"/>
      <c r="BG671" s="1509"/>
      <c r="BH671" s="1509"/>
      <c r="BI671" s="1509"/>
      <c r="BJ671" s="1509"/>
      <c r="BK671" s="1509"/>
      <c r="BL671" s="1509"/>
      <c r="BM671" s="1509"/>
      <c r="BN671" s="1509"/>
      <c r="BO671" s="1509"/>
      <c r="BP671" s="1509"/>
      <c r="BQ671" s="1509"/>
      <c r="BR671" s="1509"/>
      <c r="BS671" s="1509"/>
      <c r="BT671" s="1509"/>
      <c r="BU671" s="1509"/>
      <c r="BV671" s="1509"/>
      <c r="BW671" s="1509"/>
      <c r="BX671" s="1509"/>
      <c r="BY671" s="1509"/>
      <c r="BZ671" s="1509"/>
      <c r="CA671" s="1509"/>
      <c r="CB671" s="1509"/>
      <c r="CC671" s="1509"/>
      <c r="CD671" s="1509"/>
      <c r="CE671" s="1509"/>
      <c r="CF671" s="1509"/>
      <c r="CG671" s="1509"/>
      <c r="CH671" s="1509"/>
      <c r="CI671" s="1509"/>
      <c r="CJ671" s="1509"/>
      <c r="CK671" s="1509"/>
      <c r="CL671" s="1509"/>
      <c r="CM671" s="1509"/>
      <c r="CN671" s="1509"/>
      <c r="CO671" s="1509"/>
      <c r="CP671" s="1510"/>
      <c r="CQ671" s="1508" t="s">
        <v>1890</v>
      </c>
      <c r="CR671" s="1508" t="s">
        <v>1890</v>
      </c>
      <c r="CS671" s="1508" t="s">
        <v>1890</v>
      </c>
      <c r="CT671" s="1508" t="s">
        <v>1890</v>
      </c>
      <c r="CU671" s="1508" t="s">
        <v>1890</v>
      </c>
      <c r="CV671" s="1508" t="s">
        <v>1890</v>
      </c>
      <c r="CW671" s="1508" t="s">
        <v>1890</v>
      </c>
      <c r="CX671" s="1508" t="s">
        <v>1890</v>
      </c>
      <c r="CY671" s="1508" t="s">
        <v>1890</v>
      </c>
      <c r="CZ671" s="1508" t="s">
        <v>1890</v>
      </c>
      <c r="DA671" s="1508" t="s">
        <v>1890</v>
      </c>
      <c r="DB671" s="1508" t="s">
        <v>1890</v>
      </c>
      <c r="DC671" s="1508" t="s">
        <v>1890</v>
      </c>
      <c r="DD671" s="1508" t="s">
        <v>1890</v>
      </c>
      <c r="DE671" s="1508" t="s">
        <v>1890</v>
      </c>
      <c r="DF671" s="1508" t="s">
        <v>1890</v>
      </c>
      <c r="DG671" s="1508" t="s">
        <v>1890</v>
      </c>
      <c r="DH671" s="1508" t="s">
        <v>1890</v>
      </c>
      <c r="DI671" s="1508" t="s">
        <v>1890</v>
      </c>
      <c r="DJ671" s="1508" t="s">
        <v>1890</v>
      </c>
      <c r="DK671" s="1508" t="s">
        <v>1890</v>
      </c>
      <c r="DL671" s="1508" t="s">
        <v>1890</v>
      </c>
      <c r="DM671" s="1508" t="s">
        <v>1890</v>
      </c>
      <c r="DN671" s="1508" t="s">
        <v>1890</v>
      </c>
      <c r="DO671" s="1508" t="s">
        <v>1890</v>
      </c>
      <c r="DP671" s="1508" t="s">
        <v>1890</v>
      </c>
      <c r="DQ671" s="1508" t="s">
        <v>1890</v>
      </c>
      <c r="DR671" s="1508" t="s">
        <v>1890</v>
      </c>
      <c r="DS671" s="1508" t="s">
        <v>1890</v>
      </c>
      <c r="DT671" s="1233" t="s">
        <v>1890</v>
      </c>
      <c r="DU671" s="1233" t="s">
        <v>1890</v>
      </c>
      <c r="DV671" s="1233" t="s">
        <v>1890</v>
      </c>
      <c r="DW671" s="1233" t="s">
        <v>1890</v>
      </c>
      <c r="DX671" s="1233" t="s">
        <v>1890</v>
      </c>
      <c r="DY671" s="1233" t="s">
        <v>1890</v>
      </c>
    </row>
    <row r="672" spans="2:129" x14ac:dyDescent="0.25">
      <c r="B672" s="1668"/>
      <c r="C672" s="1505"/>
      <c r="D672" s="1439"/>
      <c r="E672" s="1267"/>
      <c r="F672" s="1438"/>
      <c r="G672" s="1438"/>
      <c r="H672" s="1439"/>
      <c r="I672" s="1476" t="s">
        <v>1890</v>
      </c>
      <c r="J672" s="1477" t="s">
        <v>1890</v>
      </c>
      <c r="K672" s="1477" t="s">
        <v>1890</v>
      </c>
      <c r="L672" s="1477" t="s">
        <v>1890</v>
      </c>
      <c r="M672" s="1477" t="s">
        <v>1890</v>
      </c>
      <c r="N672" s="1509" t="s">
        <v>1890</v>
      </c>
      <c r="O672" s="1509"/>
      <c r="P672" s="1509"/>
      <c r="Q672" s="1509"/>
      <c r="R672" s="1509"/>
      <c r="S672" s="1509"/>
      <c r="T672" s="1509"/>
      <c r="U672" s="1509"/>
      <c r="V672" s="1509"/>
      <c r="W672" s="1509"/>
      <c r="X672" s="1509"/>
      <c r="Y672" s="1509"/>
      <c r="Z672" s="1509"/>
      <c r="AA672" s="1509"/>
      <c r="AB672" s="1509"/>
      <c r="AC672" s="1509"/>
      <c r="AD672" s="1509"/>
      <c r="AE672" s="1509"/>
      <c r="AF672" s="1509"/>
      <c r="AG672" s="1509"/>
      <c r="AH672" s="1509"/>
      <c r="AI672" s="1509"/>
      <c r="AJ672" s="1509"/>
      <c r="AK672" s="1509"/>
      <c r="AL672" s="1509"/>
      <c r="AM672" s="1509"/>
      <c r="AN672" s="1509"/>
      <c r="AO672" s="1509"/>
      <c r="AP672" s="1509"/>
      <c r="AQ672" s="1509"/>
      <c r="AR672" s="1509"/>
      <c r="AS672" s="1509"/>
      <c r="AT672" s="1509"/>
      <c r="AU672" s="1509"/>
      <c r="AV672" s="1509"/>
      <c r="AW672" s="1509"/>
      <c r="AX672" s="1509"/>
      <c r="AY672" s="1509"/>
      <c r="AZ672" s="1509"/>
      <c r="BA672" s="1509"/>
      <c r="BB672" s="1509"/>
      <c r="BC672" s="1509"/>
      <c r="BD672" s="1509"/>
      <c r="BE672" s="1509"/>
      <c r="BF672" s="1509"/>
      <c r="BG672" s="1509"/>
      <c r="BH672" s="1509"/>
      <c r="BI672" s="1509"/>
      <c r="BJ672" s="1509"/>
      <c r="BK672" s="1509"/>
      <c r="BL672" s="1509"/>
      <c r="BM672" s="1509"/>
      <c r="BN672" s="1509"/>
      <c r="BO672" s="1509"/>
      <c r="BP672" s="1509"/>
      <c r="BQ672" s="1509"/>
      <c r="BR672" s="1509"/>
      <c r="BS672" s="1509"/>
      <c r="BT672" s="1509"/>
      <c r="BU672" s="1509"/>
      <c r="BV672" s="1509"/>
      <c r="BW672" s="1509"/>
      <c r="BX672" s="1509"/>
      <c r="BY672" s="1509"/>
      <c r="BZ672" s="1509"/>
      <c r="CA672" s="1509"/>
      <c r="CB672" s="1509"/>
      <c r="CC672" s="1509"/>
      <c r="CD672" s="1509"/>
      <c r="CE672" s="1509"/>
      <c r="CF672" s="1509"/>
      <c r="CG672" s="1509"/>
      <c r="CH672" s="1509"/>
      <c r="CI672" s="1509"/>
      <c r="CJ672" s="1509"/>
      <c r="CK672" s="1509"/>
      <c r="CL672" s="1509"/>
      <c r="CM672" s="1509"/>
      <c r="CN672" s="1509"/>
      <c r="CO672" s="1509"/>
      <c r="CP672" s="1510"/>
      <c r="CQ672" s="1508" t="s">
        <v>1890</v>
      </c>
      <c r="CR672" s="1508" t="s">
        <v>1890</v>
      </c>
      <c r="CS672" s="1508" t="s">
        <v>1890</v>
      </c>
      <c r="CT672" s="1508" t="s">
        <v>1890</v>
      </c>
      <c r="CU672" s="1508" t="s">
        <v>1890</v>
      </c>
      <c r="CV672" s="1508" t="s">
        <v>1890</v>
      </c>
      <c r="CW672" s="1508" t="s">
        <v>1890</v>
      </c>
      <c r="CX672" s="1508" t="s">
        <v>1890</v>
      </c>
      <c r="CY672" s="1508" t="s">
        <v>1890</v>
      </c>
      <c r="CZ672" s="1508" t="s">
        <v>1890</v>
      </c>
      <c r="DA672" s="1508" t="s">
        <v>1890</v>
      </c>
      <c r="DB672" s="1508" t="s">
        <v>1890</v>
      </c>
      <c r="DC672" s="1508" t="s">
        <v>1890</v>
      </c>
      <c r="DD672" s="1508" t="s">
        <v>1890</v>
      </c>
      <c r="DE672" s="1508" t="s">
        <v>1890</v>
      </c>
      <c r="DF672" s="1508" t="s">
        <v>1890</v>
      </c>
      <c r="DG672" s="1508" t="s">
        <v>1890</v>
      </c>
      <c r="DH672" s="1508" t="s">
        <v>1890</v>
      </c>
      <c r="DI672" s="1508" t="s">
        <v>1890</v>
      </c>
      <c r="DJ672" s="1508" t="s">
        <v>1890</v>
      </c>
      <c r="DK672" s="1508" t="s">
        <v>1890</v>
      </c>
      <c r="DL672" s="1508" t="s">
        <v>1890</v>
      </c>
      <c r="DM672" s="1508" t="s">
        <v>1890</v>
      </c>
      <c r="DN672" s="1508" t="s">
        <v>1890</v>
      </c>
      <c r="DO672" s="1508" t="s">
        <v>1890</v>
      </c>
      <c r="DP672" s="1508" t="s">
        <v>1890</v>
      </c>
      <c r="DQ672" s="1508" t="s">
        <v>1890</v>
      </c>
      <c r="DR672" s="1508" t="s">
        <v>1890</v>
      </c>
      <c r="DS672" s="1508" t="s">
        <v>1890</v>
      </c>
      <c r="DT672" s="1233" t="s">
        <v>1890</v>
      </c>
      <c r="DU672" s="1233" t="s">
        <v>1890</v>
      </c>
      <c r="DV672" s="1233" t="s">
        <v>1890</v>
      </c>
      <c r="DW672" s="1233" t="s">
        <v>1890</v>
      </c>
      <c r="DX672" s="1233" t="s">
        <v>1890</v>
      </c>
      <c r="DY672" s="1233" t="s">
        <v>1890</v>
      </c>
    </row>
    <row r="673" spans="2:129" x14ac:dyDescent="0.25">
      <c r="B673" s="1668"/>
      <c r="C673" s="1505"/>
      <c r="D673" s="1439"/>
      <c r="E673" s="1267"/>
      <c r="F673" s="1438"/>
      <c r="G673" s="1438"/>
      <c r="H673" s="1439"/>
      <c r="I673" s="1476" t="s">
        <v>1890</v>
      </c>
      <c r="J673" s="1477" t="s">
        <v>1890</v>
      </c>
      <c r="K673" s="1477" t="s">
        <v>1890</v>
      </c>
      <c r="L673" s="1477" t="s">
        <v>1890</v>
      </c>
      <c r="M673" s="1477" t="s">
        <v>1890</v>
      </c>
      <c r="N673" s="1509" t="s">
        <v>1890</v>
      </c>
      <c r="O673" s="1509"/>
      <c r="P673" s="1509"/>
      <c r="Q673" s="1509"/>
      <c r="R673" s="1509"/>
      <c r="S673" s="1509"/>
      <c r="T673" s="1509"/>
      <c r="U673" s="1509"/>
      <c r="V673" s="1509"/>
      <c r="W673" s="1509"/>
      <c r="X673" s="1509"/>
      <c r="Y673" s="1509"/>
      <c r="Z673" s="1509"/>
      <c r="AA673" s="1509"/>
      <c r="AB673" s="1509"/>
      <c r="AC673" s="1509"/>
      <c r="AD673" s="1509"/>
      <c r="AE673" s="1509"/>
      <c r="AF673" s="1509"/>
      <c r="AG673" s="1509"/>
      <c r="AH673" s="1509"/>
      <c r="AI673" s="1509"/>
      <c r="AJ673" s="1509"/>
      <c r="AK673" s="1509"/>
      <c r="AL673" s="1509"/>
      <c r="AM673" s="1509"/>
      <c r="AN673" s="1509"/>
      <c r="AO673" s="1509"/>
      <c r="AP673" s="1509"/>
      <c r="AQ673" s="1509"/>
      <c r="AR673" s="1509"/>
      <c r="AS673" s="1509"/>
      <c r="AT673" s="1509"/>
      <c r="AU673" s="1509"/>
      <c r="AV673" s="1509"/>
      <c r="AW673" s="1509"/>
      <c r="AX673" s="1509"/>
      <c r="AY673" s="1509"/>
      <c r="AZ673" s="1509"/>
      <c r="BA673" s="1509"/>
      <c r="BB673" s="1509"/>
      <c r="BC673" s="1509"/>
      <c r="BD673" s="1509"/>
      <c r="BE673" s="1509"/>
      <c r="BF673" s="1509"/>
      <c r="BG673" s="1509"/>
      <c r="BH673" s="1509"/>
      <c r="BI673" s="1509"/>
      <c r="BJ673" s="1509"/>
      <c r="BK673" s="1509"/>
      <c r="BL673" s="1509"/>
      <c r="BM673" s="1509"/>
      <c r="BN673" s="1509"/>
      <c r="BO673" s="1509"/>
      <c r="BP673" s="1509"/>
      <c r="BQ673" s="1509"/>
      <c r="BR673" s="1509"/>
      <c r="BS673" s="1509"/>
      <c r="BT673" s="1509"/>
      <c r="BU673" s="1509"/>
      <c r="BV673" s="1509"/>
      <c r="BW673" s="1509"/>
      <c r="BX673" s="1509"/>
      <c r="BY673" s="1509"/>
      <c r="BZ673" s="1509"/>
      <c r="CA673" s="1509"/>
      <c r="CB673" s="1509"/>
      <c r="CC673" s="1509"/>
      <c r="CD673" s="1509"/>
      <c r="CE673" s="1509"/>
      <c r="CF673" s="1509"/>
      <c r="CG673" s="1509"/>
      <c r="CH673" s="1509"/>
      <c r="CI673" s="1509"/>
      <c r="CJ673" s="1509"/>
      <c r="CK673" s="1509"/>
      <c r="CL673" s="1509"/>
      <c r="CM673" s="1509"/>
      <c r="CN673" s="1509"/>
      <c r="CO673" s="1509"/>
      <c r="CP673" s="1510"/>
      <c r="CQ673" s="1508" t="s">
        <v>1890</v>
      </c>
      <c r="CR673" s="1508" t="s">
        <v>1890</v>
      </c>
      <c r="CS673" s="1508" t="s">
        <v>1890</v>
      </c>
      <c r="CT673" s="1508" t="s">
        <v>1890</v>
      </c>
      <c r="CU673" s="1508" t="s">
        <v>1890</v>
      </c>
      <c r="CV673" s="1508" t="s">
        <v>1890</v>
      </c>
      <c r="CW673" s="1508" t="s">
        <v>1890</v>
      </c>
      <c r="CX673" s="1508" t="s">
        <v>1890</v>
      </c>
      <c r="CY673" s="1508" t="s">
        <v>1890</v>
      </c>
      <c r="CZ673" s="1508" t="s">
        <v>1890</v>
      </c>
      <c r="DA673" s="1508" t="s">
        <v>1890</v>
      </c>
      <c r="DB673" s="1508" t="s">
        <v>1890</v>
      </c>
      <c r="DC673" s="1508" t="s">
        <v>1890</v>
      </c>
      <c r="DD673" s="1508" t="s">
        <v>1890</v>
      </c>
      <c r="DE673" s="1508" t="s">
        <v>1890</v>
      </c>
      <c r="DF673" s="1508" t="s">
        <v>1890</v>
      </c>
      <c r="DG673" s="1508" t="s">
        <v>1890</v>
      </c>
      <c r="DH673" s="1508" t="s">
        <v>1890</v>
      </c>
      <c r="DI673" s="1508" t="s">
        <v>1890</v>
      </c>
      <c r="DJ673" s="1508" t="s">
        <v>1890</v>
      </c>
      <c r="DK673" s="1508" t="s">
        <v>1890</v>
      </c>
      <c r="DL673" s="1508" t="s">
        <v>1890</v>
      </c>
      <c r="DM673" s="1508" t="s">
        <v>1890</v>
      </c>
      <c r="DN673" s="1508" t="s">
        <v>1890</v>
      </c>
      <c r="DO673" s="1508" t="s">
        <v>1890</v>
      </c>
      <c r="DP673" s="1508" t="s">
        <v>1890</v>
      </c>
      <c r="DQ673" s="1508" t="s">
        <v>1890</v>
      </c>
      <c r="DR673" s="1508" t="s">
        <v>1890</v>
      </c>
      <c r="DS673" s="1508" t="s">
        <v>1890</v>
      </c>
      <c r="DT673" s="1233" t="s">
        <v>1890</v>
      </c>
      <c r="DU673" s="1233" t="s">
        <v>1890</v>
      </c>
      <c r="DV673" s="1233" t="s">
        <v>1890</v>
      </c>
      <c r="DW673" s="1233" t="s">
        <v>1890</v>
      </c>
      <c r="DX673" s="1233" t="s">
        <v>1890</v>
      </c>
      <c r="DY673" s="1233" t="s">
        <v>1890</v>
      </c>
    </row>
    <row r="674" spans="2:129" x14ac:dyDescent="0.25">
      <c r="B674" s="1668"/>
      <c r="C674" s="1505"/>
      <c r="D674" s="1439"/>
      <c r="E674" s="1267"/>
      <c r="F674" s="1438"/>
      <c r="G674" s="1438"/>
      <c r="H674" s="1439"/>
      <c r="I674" s="1476" t="s">
        <v>1890</v>
      </c>
      <c r="J674" s="1477" t="s">
        <v>1890</v>
      </c>
      <c r="K674" s="1477" t="s">
        <v>1890</v>
      </c>
      <c r="L674" s="1477" t="s">
        <v>1890</v>
      </c>
      <c r="M674" s="1477" t="s">
        <v>1890</v>
      </c>
      <c r="N674" s="1509" t="s">
        <v>1890</v>
      </c>
      <c r="O674" s="1509"/>
      <c r="P674" s="1509"/>
      <c r="Q674" s="1509"/>
      <c r="R674" s="1509"/>
      <c r="S674" s="1509"/>
      <c r="T674" s="1509"/>
      <c r="U674" s="1509"/>
      <c r="V674" s="1509"/>
      <c r="W674" s="1509"/>
      <c r="X674" s="1509"/>
      <c r="Y674" s="1509"/>
      <c r="Z674" s="1509"/>
      <c r="AA674" s="1509"/>
      <c r="AB674" s="1509"/>
      <c r="AC674" s="1509"/>
      <c r="AD674" s="1509"/>
      <c r="AE674" s="1509"/>
      <c r="AF674" s="1509"/>
      <c r="AG674" s="1509"/>
      <c r="AH674" s="1509"/>
      <c r="AI674" s="1509"/>
      <c r="AJ674" s="1509"/>
      <c r="AK674" s="1509"/>
      <c r="AL674" s="1509"/>
      <c r="AM674" s="1509"/>
      <c r="AN674" s="1509"/>
      <c r="AO674" s="1509"/>
      <c r="AP674" s="1509"/>
      <c r="AQ674" s="1509"/>
      <c r="AR674" s="1509"/>
      <c r="AS674" s="1509"/>
      <c r="AT674" s="1509"/>
      <c r="AU674" s="1509"/>
      <c r="AV674" s="1509"/>
      <c r="AW674" s="1509"/>
      <c r="AX674" s="1509"/>
      <c r="AY674" s="1509"/>
      <c r="AZ674" s="1509"/>
      <c r="BA674" s="1509"/>
      <c r="BB674" s="1509"/>
      <c r="BC674" s="1509"/>
      <c r="BD674" s="1509"/>
      <c r="BE674" s="1509"/>
      <c r="BF674" s="1509"/>
      <c r="BG674" s="1509"/>
      <c r="BH674" s="1509"/>
      <c r="BI674" s="1509"/>
      <c r="BJ674" s="1509"/>
      <c r="BK674" s="1509"/>
      <c r="BL674" s="1509"/>
      <c r="BM674" s="1509"/>
      <c r="BN674" s="1509"/>
      <c r="BO674" s="1509"/>
      <c r="BP674" s="1509"/>
      <c r="BQ674" s="1509"/>
      <c r="BR674" s="1509"/>
      <c r="BS674" s="1509"/>
      <c r="BT674" s="1509"/>
      <c r="BU674" s="1509"/>
      <c r="BV674" s="1509"/>
      <c r="BW674" s="1509"/>
      <c r="BX674" s="1509"/>
      <c r="BY674" s="1509"/>
      <c r="BZ674" s="1509"/>
      <c r="CA674" s="1509"/>
      <c r="CB674" s="1509"/>
      <c r="CC674" s="1509"/>
      <c r="CD674" s="1509"/>
      <c r="CE674" s="1509"/>
      <c r="CF674" s="1509"/>
      <c r="CG674" s="1509"/>
      <c r="CH674" s="1509"/>
      <c r="CI674" s="1509"/>
      <c r="CJ674" s="1509"/>
      <c r="CK674" s="1509"/>
      <c r="CL674" s="1509"/>
      <c r="CM674" s="1509"/>
      <c r="CN674" s="1509"/>
      <c r="CO674" s="1509"/>
      <c r="CP674" s="1510"/>
      <c r="CQ674" s="1508" t="s">
        <v>1890</v>
      </c>
      <c r="CR674" s="1508" t="s">
        <v>1890</v>
      </c>
      <c r="CS674" s="1508" t="s">
        <v>1890</v>
      </c>
      <c r="CT674" s="1508" t="s">
        <v>1890</v>
      </c>
      <c r="CU674" s="1508" t="s">
        <v>1890</v>
      </c>
      <c r="CV674" s="1508" t="s">
        <v>1890</v>
      </c>
      <c r="CW674" s="1508" t="s">
        <v>1890</v>
      </c>
      <c r="CX674" s="1508" t="s">
        <v>1890</v>
      </c>
      <c r="CY674" s="1508" t="s">
        <v>1890</v>
      </c>
      <c r="CZ674" s="1508" t="s">
        <v>1890</v>
      </c>
      <c r="DA674" s="1508" t="s">
        <v>1890</v>
      </c>
      <c r="DB674" s="1508" t="s">
        <v>1890</v>
      </c>
      <c r="DC674" s="1508" t="s">
        <v>1890</v>
      </c>
      <c r="DD674" s="1508" t="s">
        <v>1890</v>
      </c>
      <c r="DE674" s="1508" t="s">
        <v>1890</v>
      </c>
      <c r="DF674" s="1508" t="s">
        <v>1890</v>
      </c>
      <c r="DG674" s="1508" t="s">
        <v>1890</v>
      </c>
      <c r="DH674" s="1508" t="s">
        <v>1890</v>
      </c>
      <c r="DI674" s="1508" t="s">
        <v>1890</v>
      </c>
      <c r="DJ674" s="1508" t="s">
        <v>1890</v>
      </c>
      <c r="DK674" s="1508" t="s">
        <v>1890</v>
      </c>
      <c r="DL674" s="1508" t="s">
        <v>1890</v>
      </c>
      <c r="DM674" s="1508" t="s">
        <v>1890</v>
      </c>
      <c r="DN674" s="1508" t="s">
        <v>1890</v>
      </c>
      <c r="DO674" s="1508" t="s">
        <v>1890</v>
      </c>
      <c r="DP674" s="1508" t="s">
        <v>1890</v>
      </c>
      <c r="DQ674" s="1508" t="s">
        <v>1890</v>
      </c>
      <c r="DR674" s="1508" t="s">
        <v>1890</v>
      </c>
      <c r="DS674" s="1508" t="s">
        <v>1890</v>
      </c>
      <c r="DT674" s="1233" t="s">
        <v>1890</v>
      </c>
      <c r="DU674" s="1233" t="s">
        <v>1890</v>
      </c>
      <c r="DV674" s="1233" t="s">
        <v>1890</v>
      </c>
      <c r="DW674" s="1233" t="s">
        <v>1890</v>
      </c>
      <c r="DX674" s="1233" t="s">
        <v>1890</v>
      </c>
      <c r="DY674" s="1233" t="s">
        <v>1890</v>
      </c>
    </row>
    <row r="675" spans="2:129" x14ac:dyDescent="0.25">
      <c r="B675" s="1668"/>
      <c r="C675" s="1505"/>
      <c r="D675" s="1439"/>
      <c r="E675" s="1267"/>
      <c r="F675" s="1438"/>
      <c r="G675" s="1438"/>
      <c r="H675" s="1439"/>
      <c r="I675" s="1476" t="s">
        <v>1890</v>
      </c>
      <c r="J675" s="1477" t="s">
        <v>1890</v>
      </c>
      <c r="K675" s="1477" t="s">
        <v>1890</v>
      </c>
      <c r="L675" s="1477" t="s">
        <v>1890</v>
      </c>
      <c r="M675" s="1477" t="s">
        <v>1890</v>
      </c>
      <c r="N675" s="1509" t="s">
        <v>1890</v>
      </c>
      <c r="O675" s="1509"/>
      <c r="P675" s="1509"/>
      <c r="Q675" s="1509"/>
      <c r="R675" s="1509"/>
      <c r="S675" s="1509"/>
      <c r="T675" s="1509"/>
      <c r="U675" s="1509"/>
      <c r="V675" s="1509"/>
      <c r="W675" s="1509"/>
      <c r="X675" s="1509"/>
      <c r="Y675" s="1509"/>
      <c r="Z675" s="1509"/>
      <c r="AA675" s="1509"/>
      <c r="AB675" s="1509"/>
      <c r="AC675" s="1509"/>
      <c r="AD675" s="1509"/>
      <c r="AE675" s="1509"/>
      <c r="AF675" s="1509"/>
      <c r="AG675" s="1509"/>
      <c r="AH675" s="1509"/>
      <c r="AI675" s="1509"/>
      <c r="AJ675" s="1509"/>
      <c r="AK675" s="1509"/>
      <c r="AL675" s="1509"/>
      <c r="AM675" s="1509"/>
      <c r="AN675" s="1509"/>
      <c r="AO675" s="1509"/>
      <c r="AP675" s="1509"/>
      <c r="AQ675" s="1509"/>
      <c r="AR675" s="1509"/>
      <c r="AS675" s="1509"/>
      <c r="AT675" s="1509"/>
      <c r="AU675" s="1509"/>
      <c r="AV675" s="1509"/>
      <c r="AW675" s="1509"/>
      <c r="AX675" s="1509"/>
      <c r="AY675" s="1509"/>
      <c r="AZ675" s="1509"/>
      <c r="BA675" s="1509"/>
      <c r="BB675" s="1509"/>
      <c r="BC675" s="1509"/>
      <c r="BD675" s="1509"/>
      <c r="BE675" s="1509"/>
      <c r="BF675" s="1509"/>
      <c r="BG675" s="1509"/>
      <c r="BH675" s="1509"/>
      <c r="BI675" s="1509"/>
      <c r="BJ675" s="1509"/>
      <c r="BK675" s="1509"/>
      <c r="BL675" s="1509"/>
      <c r="BM675" s="1509"/>
      <c r="BN675" s="1509"/>
      <c r="BO675" s="1509"/>
      <c r="BP675" s="1509"/>
      <c r="BQ675" s="1509"/>
      <c r="BR675" s="1509"/>
      <c r="BS675" s="1509"/>
      <c r="BT675" s="1509"/>
      <c r="BU675" s="1509"/>
      <c r="BV675" s="1509"/>
      <c r="BW675" s="1509"/>
      <c r="BX675" s="1509"/>
      <c r="BY675" s="1509"/>
      <c r="BZ675" s="1509"/>
      <c r="CA675" s="1509"/>
      <c r="CB675" s="1509"/>
      <c r="CC675" s="1509"/>
      <c r="CD675" s="1509"/>
      <c r="CE675" s="1509"/>
      <c r="CF675" s="1509"/>
      <c r="CG675" s="1509"/>
      <c r="CH675" s="1509"/>
      <c r="CI675" s="1509"/>
      <c r="CJ675" s="1509"/>
      <c r="CK675" s="1509"/>
      <c r="CL675" s="1509"/>
      <c r="CM675" s="1509"/>
      <c r="CN675" s="1509"/>
      <c r="CO675" s="1509"/>
      <c r="CP675" s="1510"/>
      <c r="CQ675" s="1508" t="s">
        <v>1890</v>
      </c>
      <c r="CR675" s="1508" t="s">
        <v>1890</v>
      </c>
      <c r="CS675" s="1508" t="s">
        <v>1890</v>
      </c>
      <c r="CT675" s="1508" t="s">
        <v>1890</v>
      </c>
      <c r="CU675" s="1508" t="s">
        <v>1890</v>
      </c>
      <c r="CV675" s="1508" t="s">
        <v>1890</v>
      </c>
      <c r="CW675" s="1508" t="s">
        <v>1890</v>
      </c>
      <c r="CX675" s="1508" t="s">
        <v>1890</v>
      </c>
      <c r="CY675" s="1508" t="s">
        <v>1890</v>
      </c>
      <c r="CZ675" s="1508" t="s">
        <v>1890</v>
      </c>
      <c r="DA675" s="1508" t="s">
        <v>1890</v>
      </c>
      <c r="DB675" s="1508" t="s">
        <v>1890</v>
      </c>
      <c r="DC675" s="1508" t="s">
        <v>1890</v>
      </c>
      <c r="DD675" s="1508" t="s">
        <v>1890</v>
      </c>
      <c r="DE675" s="1508" t="s">
        <v>1890</v>
      </c>
      <c r="DF675" s="1508" t="s">
        <v>1890</v>
      </c>
      <c r="DG675" s="1508" t="s">
        <v>1890</v>
      </c>
      <c r="DH675" s="1508" t="s">
        <v>1890</v>
      </c>
      <c r="DI675" s="1508" t="s">
        <v>1890</v>
      </c>
      <c r="DJ675" s="1508" t="s">
        <v>1890</v>
      </c>
      <c r="DK675" s="1508" t="s">
        <v>1890</v>
      </c>
      <c r="DL675" s="1508" t="s">
        <v>1890</v>
      </c>
      <c r="DM675" s="1508" t="s">
        <v>1890</v>
      </c>
      <c r="DN675" s="1508" t="s">
        <v>1890</v>
      </c>
      <c r="DO675" s="1508" t="s">
        <v>1890</v>
      </c>
      <c r="DP675" s="1508" t="s">
        <v>1890</v>
      </c>
      <c r="DQ675" s="1508" t="s">
        <v>1890</v>
      </c>
      <c r="DR675" s="1508" t="s">
        <v>1890</v>
      </c>
      <c r="DS675" s="1508" t="s">
        <v>1890</v>
      </c>
      <c r="DT675" s="1233" t="s">
        <v>1890</v>
      </c>
      <c r="DU675" s="1233" t="s">
        <v>1890</v>
      </c>
      <c r="DV675" s="1233" t="s">
        <v>1890</v>
      </c>
      <c r="DW675" s="1233" t="s">
        <v>1890</v>
      </c>
      <c r="DX675" s="1233" t="s">
        <v>1890</v>
      </c>
      <c r="DY675" s="1233" t="s">
        <v>1890</v>
      </c>
    </row>
    <row r="676" spans="2:129" x14ac:dyDescent="0.25">
      <c r="B676" s="1668"/>
      <c r="C676" s="1505"/>
      <c r="D676" s="1439"/>
      <c r="E676" s="1267"/>
      <c r="F676" s="1438"/>
      <c r="G676" s="1438"/>
      <c r="H676" s="1439"/>
      <c r="I676" s="1476" t="s">
        <v>1890</v>
      </c>
      <c r="J676" s="1477" t="s">
        <v>1890</v>
      </c>
      <c r="K676" s="1477" t="s">
        <v>1890</v>
      </c>
      <c r="L676" s="1477" t="s">
        <v>1890</v>
      </c>
      <c r="M676" s="1477" t="s">
        <v>1890</v>
      </c>
      <c r="N676" s="1509" t="s">
        <v>1890</v>
      </c>
      <c r="O676" s="1509"/>
      <c r="P676" s="1509"/>
      <c r="Q676" s="1509"/>
      <c r="R676" s="1509"/>
      <c r="S676" s="1509"/>
      <c r="T676" s="1509"/>
      <c r="U676" s="1509"/>
      <c r="V676" s="1509"/>
      <c r="W676" s="1509"/>
      <c r="X676" s="1509"/>
      <c r="Y676" s="1509"/>
      <c r="Z676" s="1509"/>
      <c r="AA676" s="1509"/>
      <c r="AB676" s="1509"/>
      <c r="AC676" s="1509"/>
      <c r="AD676" s="1509"/>
      <c r="AE676" s="1509"/>
      <c r="AF676" s="1509"/>
      <c r="AG676" s="1509"/>
      <c r="AH676" s="1509"/>
      <c r="AI676" s="1509"/>
      <c r="AJ676" s="1509"/>
      <c r="AK676" s="1509"/>
      <c r="AL676" s="1509"/>
      <c r="AM676" s="1509"/>
      <c r="AN676" s="1509"/>
      <c r="AO676" s="1509"/>
      <c r="AP676" s="1509"/>
      <c r="AQ676" s="1509"/>
      <c r="AR676" s="1509"/>
      <c r="AS676" s="1509"/>
      <c r="AT676" s="1509"/>
      <c r="AU676" s="1509"/>
      <c r="AV676" s="1509"/>
      <c r="AW676" s="1509"/>
      <c r="AX676" s="1509"/>
      <c r="AY676" s="1509"/>
      <c r="AZ676" s="1509"/>
      <c r="BA676" s="1509"/>
      <c r="BB676" s="1509"/>
      <c r="BC676" s="1509"/>
      <c r="BD676" s="1509"/>
      <c r="BE676" s="1509"/>
      <c r="BF676" s="1509"/>
      <c r="BG676" s="1509"/>
      <c r="BH676" s="1509"/>
      <c r="BI676" s="1509"/>
      <c r="BJ676" s="1509"/>
      <c r="BK676" s="1509"/>
      <c r="BL676" s="1509"/>
      <c r="BM676" s="1509"/>
      <c r="BN676" s="1509"/>
      <c r="BO676" s="1509"/>
      <c r="BP676" s="1509"/>
      <c r="BQ676" s="1509"/>
      <c r="BR676" s="1509"/>
      <c r="BS676" s="1509"/>
      <c r="BT676" s="1509"/>
      <c r="BU676" s="1509"/>
      <c r="BV676" s="1509"/>
      <c r="BW676" s="1509"/>
      <c r="BX676" s="1509"/>
      <c r="BY676" s="1509"/>
      <c r="BZ676" s="1509"/>
      <c r="CA676" s="1509"/>
      <c r="CB676" s="1509"/>
      <c r="CC676" s="1509"/>
      <c r="CD676" s="1509"/>
      <c r="CE676" s="1509"/>
      <c r="CF676" s="1509"/>
      <c r="CG676" s="1509"/>
      <c r="CH676" s="1509"/>
      <c r="CI676" s="1509"/>
      <c r="CJ676" s="1509"/>
      <c r="CK676" s="1509"/>
      <c r="CL676" s="1509"/>
      <c r="CM676" s="1509"/>
      <c r="CN676" s="1509"/>
      <c r="CO676" s="1509"/>
      <c r="CP676" s="1510"/>
      <c r="CQ676" s="1508" t="s">
        <v>1890</v>
      </c>
      <c r="CR676" s="1508" t="s">
        <v>1890</v>
      </c>
      <c r="CS676" s="1508" t="s">
        <v>1890</v>
      </c>
      <c r="CT676" s="1508" t="s">
        <v>1890</v>
      </c>
      <c r="CU676" s="1508" t="s">
        <v>1890</v>
      </c>
      <c r="CV676" s="1508" t="s">
        <v>1890</v>
      </c>
      <c r="CW676" s="1508" t="s">
        <v>1890</v>
      </c>
      <c r="CX676" s="1508" t="s">
        <v>1890</v>
      </c>
      <c r="CY676" s="1508" t="s">
        <v>1890</v>
      </c>
      <c r="CZ676" s="1508" t="s">
        <v>1890</v>
      </c>
      <c r="DA676" s="1508" t="s">
        <v>1890</v>
      </c>
      <c r="DB676" s="1508" t="s">
        <v>1890</v>
      </c>
      <c r="DC676" s="1508" t="s">
        <v>1890</v>
      </c>
      <c r="DD676" s="1508" t="s">
        <v>1890</v>
      </c>
      <c r="DE676" s="1508" t="s">
        <v>1890</v>
      </c>
      <c r="DF676" s="1508" t="s">
        <v>1890</v>
      </c>
      <c r="DG676" s="1508" t="s">
        <v>1890</v>
      </c>
      <c r="DH676" s="1508" t="s">
        <v>1890</v>
      </c>
      <c r="DI676" s="1508" t="s">
        <v>1890</v>
      </c>
      <c r="DJ676" s="1508" t="s">
        <v>1890</v>
      </c>
      <c r="DK676" s="1508" t="s">
        <v>1890</v>
      </c>
      <c r="DL676" s="1508" t="s">
        <v>1890</v>
      </c>
      <c r="DM676" s="1508" t="s">
        <v>1890</v>
      </c>
      <c r="DN676" s="1508" t="s">
        <v>1890</v>
      </c>
      <c r="DO676" s="1508" t="s">
        <v>1890</v>
      </c>
      <c r="DP676" s="1508" t="s">
        <v>1890</v>
      </c>
      <c r="DQ676" s="1508" t="s">
        <v>1890</v>
      </c>
      <c r="DR676" s="1508" t="s">
        <v>1890</v>
      </c>
      <c r="DS676" s="1508" t="s">
        <v>1890</v>
      </c>
      <c r="DT676" s="1233" t="s">
        <v>1890</v>
      </c>
      <c r="DU676" s="1233" t="s">
        <v>1890</v>
      </c>
      <c r="DV676" s="1233" t="s">
        <v>1890</v>
      </c>
      <c r="DW676" s="1233" t="s">
        <v>1890</v>
      </c>
      <c r="DX676" s="1233" t="s">
        <v>1890</v>
      </c>
      <c r="DY676" s="1233" t="s">
        <v>1890</v>
      </c>
    </row>
    <row r="677" spans="2:129" x14ac:dyDescent="0.25">
      <c r="B677" s="1668"/>
      <c r="C677" s="1505"/>
      <c r="D677" s="1439"/>
      <c r="E677" s="1267"/>
      <c r="F677" s="1438"/>
      <c r="G677" s="1438"/>
      <c r="H677" s="1439"/>
      <c r="I677" s="1476" t="s">
        <v>1890</v>
      </c>
      <c r="J677" s="1477" t="s">
        <v>1890</v>
      </c>
      <c r="K677" s="1477" t="s">
        <v>1890</v>
      </c>
      <c r="L677" s="1477" t="s">
        <v>1890</v>
      </c>
      <c r="M677" s="1477" t="s">
        <v>1890</v>
      </c>
      <c r="N677" s="1509" t="s">
        <v>1890</v>
      </c>
      <c r="O677" s="1509"/>
      <c r="P677" s="1509"/>
      <c r="Q677" s="1509"/>
      <c r="R677" s="1509"/>
      <c r="S677" s="1509"/>
      <c r="T677" s="1509"/>
      <c r="U677" s="1509"/>
      <c r="V677" s="1509"/>
      <c r="W677" s="1509"/>
      <c r="X677" s="1509"/>
      <c r="Y677" s="1509"/>
      <c r="Z677" s="1509"/>
      <c r="AA677" s="1509"/>
      <c r="AB677" s="1509"/>
      <c r="AC677" s="1509"/>
      <c r="AD677" s="1509"/>
      <c r="AE677" s="1509"/>
      <c r="AF677" s="1509"/>
      <c r="AG677" s="1509"/>
      <c r="AH677" s="1509"/>
      <c r="AI677" s="1509"/>
      <c r="AJ677" s="1509"/>
      <c r="AK677" s="1509"/>
      <c r="AL677" s="1509"/>
      <c r="AM677" s="1509"/>
      <c r="AN677" s="1509"/>
      <c r="AO677" s="1509"/>
      <c r="AP677" s="1509"/>
      <c r="AQ677" s="1509"/>
      <c r="AR677" s="1509"/>
      <c r="AS677" s="1509"/>
      <c r="AT677" s="1509"/>
      <c r="AU677" s="1509"/>
      <c r="AV677" s="1509"/>
      <c r="AW677" s="1509"/>
      <c r="AX677" s="1509"/>
      <c r="AY677" s="1509"/>
      <c r="AZ677" s="1509"/>
      <c r="BA677" s="1509"/>
      <c r="BB677" s="1509"/>
      <c r="BC677" s="1509"/>
      <c r="BD677" s="1509"/>
      <c r="BE677" s="1509"/>
      <c r="BF677" s="1509"/>
      <c r="BG677" s="1509"/>
      <c r="BH677" s="1509"/>
      <c r="BI677" s="1509"/>
      <c r="BJ677" s="1509"/>
      <c r="BK677" s="1509"/>
      <c r="BL677" s="1509"/>
      <c r="BM677" s="1509"/>
      <c r="BN677" s="1509"/>
      <c r="BO677" s="1509"/>
      <c r="BP677" s="1509"/>
      <c r="BQ677" s="1509"/>
      <c r="BR677" s="1509"/>
      <c r="BS677" s="1509"/>
      <c r="BT677" s="1509"/>
      <c r="BU677" s="1509"/>
      <c r="BV677" s="1509"/>
      <c r="BW677" s="1509"/>
      <c r="BX677" s="1509"/>
      <c r="BY677" s="1509"/>
      <c r="BZ677" s="1509"/>
      <c r="CA677" s="1509"/>
      <c r="CB677" s="1509"/>
      <c r="CC677" s="1509"/>
      <c r="CD677" s="1509"/>
      <c r="CE677" s="1509"/>
      <c r="CF677" s="1509"/>
      <c r="CG677" s="1509"/>
      <c r="CH677" s="1509"/>
      <c r="CI677" s="1509"/>
      <c r="CJ677" s="1509"/>
      <c r="CK677" s="1509"/>
      <c r="CL677" s="1509"/>
      <c r="CM677" s="1509"/>
      <c r="CN677" s="1509"/>
      <c r="CO677" s="1509"/>
      <c r="CP677" s="1510"/>
      <c r="CQ677" s="1508" t="s">
        <v>1890</v>
      </c>
      <c r="CR677" s="1508" t="s">
        <v>1890</v>
      </c>
      <c r="CS677" s="1508" t="s">
        <v>1890</v>
      </c>
      <c r="CT677" s="1508" t="s">
        <v>1890</v>
      </c>
      <c r="CU677" s="1508" t="s">
        <v>1890</v>
      </c>
      <c r="CV677" s="1508" t="s">
        <v>1890</v>
      </c>
      <c r="CW677" s="1508" t="s">
        <v>1890</v>
      </c>
      <c r="CX677" s="1508" t="s">
        <v>1890</v>
      </c>
      <c r="CY677" s="1508" t="s">
        <v>1890</v>
      </c>
      <c r="CZ677" s="1508" t="s">
        <v>1890</v>
      </c>
      <c r="DA677" s="1508" t="s">
        <v>1890</v>
      </c>
      <c r="DB677" s="1508" t="s">
        <v>1890</v>
      </c>
      <c r="DC677" s="1508" t="s">
        <v>1890</v>
      </c>
      <c r="DD677" s="1508" t="s">
        <v>1890</v>
      </c>
      <c r="DE677" s="1508" t="s">
        <v>1890</v>
      </c>
      <c r="DF677" s="1508" t="s">
        <v>1890</v>
      </c>
      <c r="DG677" s="1508" t="s">
        <v>1890</v>
      </c>
      <c r="DH677" s="1508" t="s">
        <v>1890</v>
      </c>
      <c r="DI677" s="1508" t="s">
        <v>1890</v>
      </c>
      <c r="DJ677" s="1508" t="s">
        <v>1890</v>
      </c>
      <c r="DK677" s="1508" t="s">
        <v>1890</v>
      </c>
      <c r="DL677" s="1508" t="s">
        <v>1890</v>
      </c>
      <c r="DM677" s="1508" t="s">
        <v>1890</v>
      </c>
      <c r="DN677" s="1508" t="s">
        <v>1890</v>
      </c>
      <c r="DO677" s="1508" t="s">
        <v>1890</v>
      </c>
      <c r="DP677" s="1508" t="s">
        <v>1890</v>
      </c>
      <c r="DQ677" s="1508" t="s">
        <v>1890</v>
      </c>
      <c r="DR677" s="1508" t="s">
        <v>1890</v>
      </c>
      <c r="DS677" s="1508" t="s">
        <v>1890</v>
      </c>
      <c r="DT677" s="1233" t="s">
        <v>1890</v>
      </c>
      <c r="DU677" s="1233" t="s">
        <v>1890</v>
      </c>
      <c r="DV677" s="1233" t="s">
        <v>1890</v>
      </c>
      <c r="DW677" s="1233" t="s">
        <v>1890</v>
      </c>
      <c r="DX677" s="1233" t="s">
        <v>1890</v>
      </c>
      <c r="DY677" s="1233" t="s">
        <v>1890</v>
      </c>
    </row>
    <row r="678" spans="2:129" x14ac:dyDescent="0.25">
      <c r="B678" s="1668"/>
      <c r="C678" s="1505"/>
      <c r="D678" s="1439"/>
      <c r="E678" s="1267"/>
      <c r="F678" s="1438"/>
      <c r="G678" s="1438"/>
      <c r="H678" s="1439"/>
      <c r="I678" s="1476" t="s">
        <v>1890</v>
      </c>
      <c r="J678" s="1477" t="s">
        <v>1890</v>
      </c>
      <c r="K678" s="1477" t="s">
        <v>1890</v>
      </c>
      <c r="L678" s="1477" t="s">
        <v>1890</v>
      </c>
      <c r="M678" s="1477" t="s">
        <v>1890</v>
      </c>
      <c r="N678" s="1509" t="s">
        <v>1890</v>
      </c>
      <c r="O678" s="1509"/>
      <c r="P678" s="1509"/>
      <c r="Q678" s="1509"/>
      <c r="R678" s="1509"/>
      <c r="S678" s="1509"/>
      <c r="T678" s="1509"/>
      <c r="U678" s="1509"/>
      <c r="V678" s="1509"/>
      <c r="W678" s="1509"/>
      <c r="X678" s="1509"/>
      <c r="Y678" s="1509"/>
      <c r="Z678" s="1509"/>
      <c r="AA678" s="1509"/>
      <c r="AB678" s="1509"/>
      <c r="AC678" s="1509"/>
      <c r="AD678" s="1509"/>
      <c r="AE678" s="1509"/>
      <c r="AF678" s="1509"/>
      <c r="AG678" s="1509"/>
      <c r="AH678" s="1509"/>
      <c r="AI678" s="1509"/>
      <c r="AJ678" s="1509"/>
      <c r="AK678" s="1509"/>
      <c r="AL678" s="1509"/>
      <c r="AM678" s="1509"/>
      <c r="AN678" s="1509"/>
      <c r="AO678" s="1509"/>
      <c r="AP678" s="1509"/>
      <c r="AQ678" s="1509"/>
      <c r="AR678" s="1509"/>
      <c r="AS678" s="1509"/>
      <c r="AT678" s="1509"/>
      <c r="AU678" s="1509"/>
      <c r="AV678" s="1509"/>
      <c r="AW678" s="1509"/>
      <c r="AX678" s="1509"/>
      <c r="AY678" s="1509"/>
      <c r="AZ678" s="1509"/>
      <c r="BA678" s="1509"/>
      <c r="BB678" s="1509"/>
      <c r="BC678" s="1509"/>
      <c r="BD678" s="1509"/>
      <c r="BE678" s="1509"/>
      <c r="BF678" s="1509"/>
      <c r="BG678" s="1509"/>
      <c r="BH678" s="1509"/>
      <c r="BI678" s="1509"/>
      <c r="BJ678" s="1509"/>
      <c r="BK678" s="1509"/>
      <c r="BL678" s="1509"/>
      <c r="BM678" s="1509"/>
      <c r="BN678" s="1509"/>
      <c r="BO678" s="1509"/>
      <c r="BP678" s="1509"/>
      <c r="BQ678" s="1509"/>
      <c r="BR678" s="1509"/>
      <c r="BS678" s="1509"/>
      <c r="BT678" s="1509"/>
      <c r="BU678" s="1509"/>
      <c r="BV678" s="1509"/>
      <c r="BW678" s="1509"/>
      <c r="BX678" s="1509"/>
      <c r="BY678" s="1509"/>
      <c r="BZ678" s="1509"/>
      <c r="CA678" s="1509"/>
      <c r="CB678" s="1509"/>
      <c r="CC678" s="1509"/>
      <c r="CD678" s="1509"/>
      <c r="CE678" s="1509"/>
      <c r="CF678" s="1509"/>
      <c r="CG678" s="1509"/>
      <c r="CH678" s="1509"/>
      <c r="CI678" s="1509"/>
      <c r="CJ678" s="1509"/>
      <c r="CK678" s="1509"/>
      <c r="CL678" s="1509"/>
      <c r="CM678" s="1509"/>
      <c r="CN678" s="1509"/>
      <c r="CO678" s="1509"/>
      <c r="CP678" s="1510"/>
      <c r="CQ678" s="1508" t="s">
        <v>1890</v>
      </c>
      <c r="CR678" s="1508" t="s">
        <v>1890</v>
      </c>
      <c r="CS678" s="1508" t="s">
        <v>1890</v>
      </c>
      <c r="CT678" s="1508" t="s">
        <v>1890</v>
      </c>
      <c r="CU678" s="1508" t="s">
        <v>1890</v>
      </c>
      <c r="CV678" s="1508" t="s">
        <v>1890</v>
      </c>
      <c r="CW678" s="1508" t="s">
        <v>1890</v>
      </c>
      <c r="CX678" s="1508" t="s">
        <v>1890</v>
      </c>
      <c r="CY678" s="1508" t="s">
        <v>1890</v>
      </c>
      <c r="CZ678" s="1508" t="s">
        <v>1890</v>
      </c>
      <c r="DA678" s="1508" t="s">
        <v>1890</v>
      </c>
      <c r="DB678" s="1508" t="s">
        <v>1890</v>
      </c>
      <c r="DC678" s="1508" t="s">
        <v>1890</v>
      </c>
      <c r="DD678" s="1508" t="s">
        <v>1890</v>
      </c>
      <c r="DE678" s="1508" t="s">
        <v>1890</v>
      </c>
      <c r="DF678" s="1508" t="s">
        <v>1890</v>
      </c>
      <c r="DG678" s="1508" t="s">
        <v>1890</v>
      </c>
      <c r="DH678" s="1508" t="s">
        <v>1890</v>
      </c>
      <c r="DI678" s="1508" t="s">
        <v>1890</v>
      </c>
      <c r="DJ678" s="1508" t="s">
        <v>1890</v>
      </c>
      <c r="DK678" s="1508" t="s">
        <v>1890</v>
      </c>
      <c r="DL678" s="1508" t="s">
        <v>1890</v>
      </c>
      <c r="DM678" s="1508" t="s">
        <v>1890</v>
      </c>
      <c r="DN678" s="1508" t="s">
        <v>1890</v>
      </c>
      <c r="DO678" s="1508" t="s">
        <v>1890</v>
      </c>
      <c r="DP678" s="1508" t="s">
        <v>1890</v>
      </c>
      <c r="DQ678" s="1508" t="s">
        <v>1890</v>
      </c>
      <c r="DR678" s="1508" t="s">
        <v>1890</v>
      </c>
      <c r="DS678" s="1508" t="s">
        <v>1890</v>
      </c>
      <c r="DT678" s="1233" t="s">
        <v>1890</v>
      </c>
      <c r="DU678" s="1233" t="s">
        <v>1890</v>
      </c>
      <c r="DV678" s="1233" t="s">
        <v>1890</v>
      </c>
      <c r="DW678" s="1233" t="s">
        <v>1890</v>
      </c>
      <c r="DX678" s="1233" t="s">
        <v>1890</v>
      </c>
      <c r="DY678" s="1233" t="s">
        <v>1890</v>
      </c>
    </row>
    <row r="679" spans="2:129" x14ac:dyDescent="0.25">
      <c r="B679" s="1668"/>
      <c r="C679" s="1505"/>
      <c r="D679" s="1439"/>
      <c r="E679" s="1267"/>
      <c r="F679" s="1438"/>
      <c r="G679" s="1438"/>
      <c r="H679" s="1439"/>
      <c r="I679" s="1476" t="s">
        <v>1890</v>
      </c>
      <c r="J679" s="1477" t="s">
        <v>1890</v>
      </c>
      <c r="K679" s="1477" t="s">
        <v>1890</v>
      </c>
      <c r="L679" s="1477" t="s">
        <v>1890</v>
      </c>
      <c r="M679" s="1477" t="s">
        <v>1890</v>
      </c>
      <c r="N679" s="1509" t="s">
        <v>1890</v>
      </c>
      <c r="O679" s="1509"/>
      <c r="P679" s="1509"/>
      <c r="Q679" s="1509"/>
      <c r="R679" s="1509"/>
      <c r="S679" s="1509"/>
      <c r="T679" s="1509"/>
      <c r="U679" s="1509"/>
      <c r="V679" s="1509"/>
      <c r="W679" s="1509"/>
      <c r="X679" s="1509"/>
      <c r="Y679" s="1509"/>
      <c r="Z679" s="1509"/>
      <c r="AA679" s="1509"/>
      <c r="AB679" s="1509"/>
      <c r="AC679" s="1509"/>
      <c r="AD679" s="1509"/>
      <c r="AE679" s="1509"/>
      <c r="AF679" s="1509"/>
      <c r="AG679" s="1509"/>
      <c r="AH679" s="1509"/>
      <c r="AI679" s="1509"/>
      <c r="AJ679" s="1509"/>
      <c r="AK679" s="1509"/>
      <c r="AL679" s="1509"/>
      <c r="AM679" s="1509"/>
      <c r="AN679" s="1509"/>
      <c r="AO679" s="1509"/>
      <c r="AP679" s="1509"/>
      <c r="AQ679" s="1509"/>
      <c r="AR679" s="1509"/>
      <c r="AS679" s="1509"/>
      <c r="AT679" s="1509"/>
      <c r="AU679" s="1509"/>
      <c r="AV679" s="1509"/>
      <c r="AW679" s="1509"/>
      <c r="AX679" s="1509"/>
      <c r="AY679" s="1509"/>
      <c r="AZ679" s="1509"/>
      <c r="BA679" s="1509"/>
      <c r="BB679" s="1509"/>
      <c r="BC679" s="1509"/>
      <c r="BD679" s="1509"/>
      <c r="BE679" s="1509"/>
      <c r="BF679" s="1509"/>
      <c r="BG679" s="1509"/>
      <c r="BH679" s="1509"/>
      <c r="BI679" s="1509"/>
      <c r="BJ679" s="1509"/>
      <c r="BK679" s="1509"/>
      <c r="BL679" s="1509"/>
      <c r="BM679" s="1509"/>
      <c r="BN679" s="1509"/>
      <c r="BO679" s="1509"/>
      <c r="BP679" s="1509"/>
      <c r="BQ679" s="1509"/>
      <c r="BR679" s="1509"/>
      <c r="BS679" s="1509"/>
      <c r="BT679" s="1509"/>
      <c r="BU679" s="1509"/>
      <c r="BV679" s="1509"/>
      <c r="BW679" s="1509"/>
      <c r="BX679" s="1509"/>
      <c r="BY679" s="1509"/>
      <c r="BZ679" s="1509"/>
      <c r="CA679" s="1509"/>
      <c r="CB679" s="1509"/>
      <c r="CC679" s="1509"/>
      <c r="CD679" s="1509"/>
      <c r="CE679" s="1509"/>
      <c r="CF679" s="1509"/>
      <c r="CG679" s="1509"/>
      <c r="CH679" s="1509"/>
      <c r="CI679" s="1509"/>
      <c r="CJ679" s="1509"/>
      <c r="CK679" s="1509"/>
      <c r="CL679" s="1509"/>
      <c r="CM679" s="1509"/>
      <c r="CN679" s="1509"/>
      <c r="CO679" s="1509"/>
      <c r="CP679" s="1510"/>
      <c r="CQ679" s="1508" t="s">
        <v>1890</v>
      </c>
      <c r="CR679" s="1508" t="s">
        <v>1890</v>
      </c>
      <c r="CS679" s="1508" t="s">
        <v>1890</v>
      </c>
      <c r="CT679" s="1508" t="s">
        <v>1890</v>
      </c>
      <c r="CU679" s="1508" t="s">
        <v>1890</v>
      </c>
      <c r="CV679" s="1508" t="s">
        <v>1890</v>
      </c>
      <c r="CW679" s="1508" t="s">
        <v>1890</v>
      </c>
      <c r="CX679" s="1508" t="s">
        <v>1890</v>
      </c>
      <c r="CY679" s="1508" t="s">
        <v>1890</v>
      </c>
      <c r="CZ679" s="1508" t="s">
        <v>1890</v>
      </c>
      <c r="DA679" s="1508" t="s">
        <v>1890</v>
      </c>
      <c r="DB679" s="1508" t="s">
        <v>1890</v>
      </c>
      <c r="DC679" s="1508" t="s">
        <v>1890</v>
      </c>
      <c r="DD679" s="1508" t="s">
        <v>1890</v>
      </c>
      <c r="DE679" s="1508" t="s">
        <v>1890</v>
      </c>
      <c r="DF679" s="1508" t="s">
        <v>1890</v>
      </c>
      <c r="DG679" s="1508" t="s">
        <v>1890</v>
      </c>
      <c r="DH679" s="1508" t="s">
        <v>1890</v>
      </c>
      <c r="DI679" s="1508" t="s">
        <v>1890</v>
      </c>
      <c r="DJ679" s="1508" t="s">
        <v>1890</v>
      </c>
      <c r="DK679" s="1508" t="s">
        <v>1890</v>
      </c>
      <c r="DL679" s="1508" t="s">
        <v>1890</v>
      </c>
      <c r="DM679" s="1508" t="s">
        <v>1890</v>
      </c>
      <c r="DN679" s="1508" t="s">
        <v>1890</v>
      </c>
      <c r="DO679" s="1508" t="s">
        <v>1890</v>
      </c>
      <c r="DP679" s="1508" t="s">
        <v>1890</v>
      </c>
      <c r="DQ679" s="1508" t="s">
        <v>1890</v>
      </c>
      <c r="DR679" s="1508" t="s">
        <v>1890</v>
      </c>
      <c r="DS679" s="1508" t="s">
        <v>1890</v>
      </c>
      <c r="DT679" s="1233" t="s">
        <v>1890</v>
      </c>
      <c r="DU679" s="1233" t="s">
        <v>1890</v>
      </c>
      <c r="DV679" s="1233" t="s">
        <v>1890</v>
      </c>
      <c r="DW679" s="1233" t="s">
        <v>1890</v>
      </c>
      <c r="DX679" s="1233" t="s">
        <v>1890</v>
      </c>
      <c r="DY679" s="1233" t="s">
        <v>1890</v>
      </c>
    </row>
    <row r="680" spans="2:129" ht="14.4" thickBot="1" x14ac:dyDescent="0.3">
      <c r="B680" s="1668"/>
      <c r="C680" s="1505"/>
      <c r="D680" s="1439"/>
      <c r="E680" s="1267"/>
      <c r="F680" s="1438"/>
      <c r="G680" s="1438"/>
      <c r="H680" s="1439"/>
      <c r="I680" s="1476" t="s">
        <v>1890</v>
      </c>
      <c r="J680" s="1477" t="s">
        <v>1890</v>
      </c>
      <c r="K680" s="1477" t="s">
        <v>1890</v>
      </c>
      <c r="L680" s="1477" t="s">
        <v>1890</v>
      </c>
      <c r="M680" s="1477" t="s">
        <v>1890</v>
      </c>
      <c r="N680" s="1509" t="s">
        <v>1890</v>
      </c>
      <c r="O680" s="1509"/>
      <c r="P680" s="1509"/>
      <c r="Q680" s="1509"/>
      <c r="R680" s="1509"/>
      <c r="S680" s="1509"/>
      <c r="T680" s="1509"/>
      <c r="U680" s="1509"/>
      <c r="V680" s="1509"/>
      <c r="W680" s="1509"/>
      <c r="X680" s="1509"/>
      <c r="Y680" s="1509"/>
      <c r="Z680" s="1509"/>
      <c r="AA680" s="1509"/>
      <c r="AB680" s="1509"/>
      <c r="AC680" s="1509"/>
      <c r="AD680" s="1509"/>
      <c r="AE680" s="1509"/>
      <c r="AF680" s="1509"/>
      <c r="AG680" s="1509"/>
      <c r="AH680" s="1509"/>
      <c r="AI680" s="1509"/>
      <c r="AJ680" s="1509"/>
      <c r="AK680" s="1509"/>
      <c r="AL680" s="1509"/>
      <c r="AM680" s="1509"/>
      <c r="AN680" s="1509"/>
      <c r="AO680" s="1509"/>
      <c r="AP680" s="1509"/>
      <c r="AQ680" s="1509"/>
      <c r="AR680" s="1509"/>
      <c r="AS680" s="1509"/>
      <c r="AT680" s="1509"/>
      <c r="AU680" s="1509"/>
      <c r="AV680" s="1509"/>
      <c r="AW680" s="1509"/>
      <c r="AX680" s="1509"/>
      <c r="AY680" s="1509"/>
      <c r="AZ680" s="1509"/>
      <c r="BA680" s="1509"/>
      <c r="BB680" s="1509"/>
      <c r="BC680" s="1509"/>
      <c r="BD680" s="1509"/>
      <c r="BE680" s="1509"/>
      <c r="BF680" s="1509"/>
      <c r="BG680" s="1509"/>
      <c r="BH680" s="1509"/>
      <c r="BI680" s="1509"/>
      <c r="BJ680" s="1509"/>
      <c r="BK680" s="1509"/>
      <c r="BL680" s="1509"/>
      <c r="BM680" s="1509"/>
      <c r="BN680" s="1509"/>
      <c r="BO680" s="1509"/>
      <c r="BP680" s="1509"/>
      <c r="BQ680" s="1509"/>
      <c r="BR680" s="1509"/>
      <c r="BS680" s="1509"/>
      <c r="BT680" s="1509"/>
      <c r="BU680" s="1509"/>
      <c r="BV680" s="1509"/>
      <c r="BW680" s="1509"/>
      <c r="BX680" s="1509"/>
      <c r="BY680" s="1509"/>
      <c r="BZ680" s="1509"/>
      <c r="CA680" s="1509"/>
      <c r="CB680" s="1509"/>
      <c r="CC680" s="1509"/>
      <c r="CD680" s="1509"/>
      <c r="CE680" s="1509"/>
      <c r="CF680" s="1509"/>
      <c r="CG680" s="1509"/>
      <c r="CH680" s="1509"/>
      <c r="CI680" s="1509"/>
      <c r="CJ680" s="1509"/>
      <c r="CK680" s="1509"/>
      <c r="CL680" s="1509"/>
      <c r="CM680" s="1509"/>
      <c r="CN680" s="1509"/>
      <c r="CO680" s="1509"/>
      <c r="CP680" s="1510"/>
      <c r="CQ680" s="1508" t="s">
        <v>1890</v>
      </c>
      <c r="CR680" s="1508" t="s">
        <v>1890</v>
      </c>
      <c r="CS680" s="1508" t="s">
        <v>1890</v>
      </c>
      <c r="CT680" s="1508" t="s">
        <v>1890</v>
      </c>
      <c r="CU680" s="1508" t="s">
        <v>1890</v>
      </c>
      <c r="CV680" s="1508" t="s">
        <v>1890</v>
      </c>
      <c r="CW680" s="1508" t="s">
        <v>1890</v>
      </c>
      <c r="CX680" s="1508" t="s">
        <v>1890</v>
      </c>
      <c r="CY680" s="1508" t="s">
        <v>1890</v>
      </c>
      <c r="CZ680" s="1508" t="s">
        <v>1890</v>
      </c>
      <c r="DA680" s="1508" t="s">
        <v>1890</v>
      </c>
      <c r="DB680" s="1508" t="s">
        <v>1890</v>
      </c>
      <c r="DC680" s="1508" t="s">
        <v>1890</v>
      </c>
      <c r="DD680" s="1508" t="s">
        <v>1890</v>
      </c>
      <c r="DE680" s="1508" t="s">
        <v>1890</v>
      </c>
      <c r="DF680" s="1508" t="s">
        <v>1890</v>
      </c>
      <c r="DG680" s="1508" t="s">
        <v>1890</v>
      </c>
      <c r="DH680" s="1508" t="s">
        <v>1890</v>
      </c>
      <c r="DI680" s="1508" t="s">
        <v>1890</v>
      </c>
      <c r="DJ680" s="1508" t="s">
        <v>1890</v>
      </c>
      <c r="DK680" s="1508" t="s">
        <v>1890</v>
      </c>
      <c r="DL680" s="1508" t="s">
        <v>1890</v>
      </c>
      <c r="DM680" s="1508" t="s">
        <v>1890</v>
      </c>
      <c r="DN680" s="1508" t="s">
        <v>1890</v>
      </c>
      <c r="DO680" s="1508" t="s">
        <v>1890</v>
      </c>
      <c r="DP680" s="1508" t="s">
        <v>1890</v>
      </c>
      <c r="DQ680" s="1508" t="s">
        <v>1890</v>
      </c>
      <c r="DR680" s="1508" t="s">
        <v>1890</v>
      </c>
      <c r="DS680" s="1508" t="s">
        <v>1890</v>
      </c>
      <c r="DT680" s="1233" t="s">
        <v>1890</v>
      </c>
      <c r="DU680" s="1233" t="s">
        <v>1890</v>
      </c>
      <c r="DV680" s="1233" t="s">
        <v>1890</v>
      </c>
      <c r="DW680" s="1233" t="s">
        <v>1890</v>
      </c>
      <c r="DX680" s="1233" t="s">
        <v>1890</v>
      </c>
      <c r="DY680" s="1233" t="s">
        <v>1890</v>
      </c>
    </row>
    <row r="681" spans="2:129" ht="14.4" thickBot="1" x14ac:dyDescent="0.3">
      <c r="B681" s="1668"/>
      <c r="C681" s="1505"/>
      <c r="D681" s="1439"/>
      <c r="E681" s="1267"/>
      <c r="F681" s="1438"/>
      <c r="G681" s="1438"/>
      <c r="H681" s="1439"/>
      <c r="I681" s="1655" t="str">
        <f>IF(SUM(N680:CP680)&lt;&gt;0,SUM(N680:CP680),"")</f>
        <v/>
      </c>
      <c r="J681" s="1656"/>
      <c r="K681" s="1656"/>
      <c r="L681" s="1656"/>
      <c r="M681" s="1657"/>
      <c r="N681" s="1509" t="s">
        <v>1890</v>
      </c>
      <c r="O681" s="1509"/>
      <c r="P681" s="1509"/>
      <c r="Q681" s="1509"/>
      <c r="R681" s="1509"/>
      <c r="S681" s="1509"/>
      <c r="T681" s="1509"/>
      <c r="U681" s="1509"/>
      <c r="V681" s="1509"/>
      <c r="W681" s="1509"/>
      <c r="X681" s="1509"/>
      <c r="Y681" s="1509"/>
      <c r="Z681" s="1509"/>
      <c r="AA681" s="1509"/>
      <c r="AB681" s="1509"/>
      <c r="AC681" s="1509"/>
      <c r="AD681" s="1509"/>
      <c r="AE681" s="1509"/>
      <c r="AF681" s="1509"/>
      <c r="AG681" s="1509"/>
      <c r="AH681" s="1509"/>
      <c r="AI681" s="1509"/>
      <c r="AJ681" s="1509"/>
      <c r="AK681" s="1509"/>
      <c r="AL681" s="1509"/>
      <c r="AM681" s="1509"/>
      <c r="AN681" s="1509"/>
      <c r="AO681" s="1509"/>
      <c r="AP681" s="1509"/>
      <c r="AQ681" s="1509"/>
      <c r="AR681" s="1509"/>
      <c r="AS681" s="1509"/>
      <c r="AT681" s="1509"/>
      <c r="AU681" s="1509"/>
      <c r="AV681" s="1509"/>
      <c r="AW681" s="1509"/>
      <c r="AX681" s="1509"/>
      <c r="AY681" s="1509"/>
      <c r="AZ681" s="1509"/>
      <c r="BA681" s="1509"/>
      <c r="BB681" s="1509"/>
      <c r="BC681" s="1509"/>
      <c r="BD681" s="1509"/>
      <c r="BE681" s="1509"/>
      <c r="BF681" s="1509"/>
      <c r="BG681" s="1509"/>
      <c r="BH681" s="1509"/>
      <c r="BI681" s="1509"/>
      <c r="BJ681" s="1509"/>
      <c r="BK681" s="1509"/>
      <c r="BL681" s="1509"/>
      <c r="BM681" s="1509"/>
      <c r="BN681" s="1509"/>
      <c r="BO681" s="1509"/>
      <c r="BP681" s="1509"/>
      <c r="BQ681" s="1509"/>
      <c r="BR681" s="1509"/>
      <c r="BS681" s="1509"/>
      <c r="BT681" s="1509"/>
      <c r="BU681" s="1509"/>
      <c r="BV681" s="1509"/>
      <c r="BW681" s="1509"/>
      <c r="BX681" s="1509"/>
      <c r="BY681" s="1509"/>
      <c r="BZ681" s="1509"/>
      <c r="CA681" s="1509"/>
      <c r="CB681" s="1509"/>
      <c r="CC681" s="1509"/>
      <c r="CD681" s="1509"/>
      <c r="CE681" s="1509"/>
      <c r="CF681" s="1509"/>
      <c r="CG681" s="1509"/>
      <c r="CH681" s="1509"/>
      <c r="CI681" s="1509"/>
      <c r="CJ681" s="1509"/>
      <c r="CK681" s="1509"/>
      <c r="CL681" s="1509"/>
      <c r="CM681" s="1509"/>
      <c r="CN681" s="1509"/>
      <c r="CO681" s="1509"/>
      <c r="CP681" s="1510"/>
      <c r="CQ681" s="1508" t="s">
        <v>1890</v>
      </c>
      <c r="CR681" s="1508" t="s">
        <v>1890</v>
      </c>
      <c r="CS681" s="1508" t="s">
        <v>1890</v>
      </c>
      <c r="CT681" s="1508" t="s">
        <v>1890</v>
      </c>
      <c r="CU681" s="1508" t="s">
        <v>1890</v>
      </c>
      <c r="CV681" s="1508" t="s">
        <v>1890</v>
      </c>
      <c r="CW681" s="1508" t="s">
        <v>1890</v>
      </c>
      <c r="CX681" s="1508" t="s">
        <v>1890</v>
      </c>
      <c r="CY681" s="1508" t="s">
        <v>1890</v>
      </c>
      <c r="CZ681" s="1508" t="s">
        <v>1890</v>
      </c>
      <c r="DA681" s="1508" t="s">
        <v>1890</v>
      </c>
      <c r="DB681" s="1508" t="s">
        <v>1890</v>
      </c>
      <c r="DC681" s="1508" t="s">
        <v>1890</v>
      </c>
      <c r="DD681" s="1508" t="s">
        <v>1890</v>
      </c>
      <c r="DE681" s="1508" t="s">
        <v>1890</v>
      </c>
      <c r="DF681" s="1508" t="s">
        <v>1890</v>
      </c>
      <c r="DG681" s="1508" t="s">
        <v>1890</v>
      </c>
      <c r="DH681" s="1508" t="s">
        <v>1890</v>
      </c>
      <c r="DI681" s="1508" t="s">
        <v>1890</v>
      </c>
      <c r="DJ681" s="1508" t="s">
        <v>1890</v>
      </c>
      <c r="DK681" s="1508" t="s">
        <v>1890</v>
      </c>
      <c r="DL681" s="1508" t="s">
        <v>1890</v>
      </c>
      <c r="DM681" s="1508" t="s">
        <v>1890</v>
      </c>
      <c r="DN681" s="1508" t="s">
        <v>1890</v>
      </c>
      <c r="DO681" s="1508" t="s">
        <v>1890</v>
      </c>
      <c r="DP681" s="1508" t="s">
        <v>1890</v>
      </c>
      <c r="DQ681" s="1508" t="s">
        <v>1890</v>
      </c>
      <c r="DR681" s="1508" t="s">
        <v>1890</v>
      </c>
      <c r="DS681" s="1508" t="s">
        <v>1890</v>
      </c>
      <c r="DT681" s="1233" t="s">
        <v>1890</v>
      </c>
      <c r="DU681" s="1233" t="s">
        <v>1890</v>
      </c>
      <c r="DV681" s="1233" t="s">
        <v>1890</v>
      </c>
      <c r="DW681" s="1233" t="s">
        <v>1890</v>
      </c>
      <c r="DX681" s="1233" t="s">
        <v>1890</v>
      </c>
      <c r="DY681" s="1233" t="s">
        <v>1890</v>
      </c>
    </row>
    <row r="682" spans="2:129" x14ac:dyDescent="0.25">
      <c r="B682" s="1668"/>
      <c r="C682" s="1505"/>
      <c r="D682" s="1439"/>
      <c r="E682" s="1267"/>
      <c r="F682" s="1438"/>
      <c r="G682" s="1438"/>
      <c r="H682" s="1439"/>
      <c r="I682" s="1476" t="s">
        <v>1890</v>
      </c>
      <c r="J682" s="1477" t="s">
        <v>1890</v>
      </c>
      <c r="K682" s="1477" t="s">
        <v>1890</v>
      </c>
      <c r="L682" s="1477" t="s">
        <v>1890</v>
      </c>
      <c r="M682" s="1477" t="s">
        <v>1890</v>
      </c>
      <c r="N682" s="1509" t="s">
        <v>1890</v>
      </c>
      <c r="O682" s="1509"/>
      <c r="P682" s="1509"/>
      <c r="Q682" s="1509"/>
      <c r="R682" s="1509"/>
      <c r="S682" s="1509"/>
      <c r="T682" s="1509"/>
      <c r="U682" s="1509"/>
      <c r="V682" s="1509"/>
      <c r="W682" s="1509"/>
      <c r="X682" s="1509"/>
      <c r="Y682" s="1509"/>
      <c r="Z682" s="1509"/>
      <c r="AA682" s="1509"/>
      <c r="AB682" s="1509"/>
      <c r="AC682" s="1509"/>
      <c r="AD682" s="1509"/>
      <c r="AE682" s="1509"/>
      <c r="AF682" s="1509"/>
      <c r="AG682" s="1509"/>
      <c r="AH682" s="1509"/>
      <c r="AI682" s="1509"/>
      <c r="AJ682" s="1509"/>
      <c r="AK682" s="1509"/>
      <c r="AL682" s="1509"/>
      <c r="AM682" s="1509"/>
      <c r="AN682" s="1509"/>
      <c r="AO682" s="1509"/>
      <c r="AP682" s="1509"/>
      <c r="AQ682" s="1509"/>
      <c r="AR682" s="1509"/>
      <c r="AS682" s="1509"/>
      <c r="AT682" s="1509"/>
      <c r="AU682" s="1509"/>
      <c r="AV682" s="1509"/>
      <c r="AW682" s="1509"/>
      <c r="AX682" s="1509"/>
      <c r="AY682" s="1509"/>
      <c r="AZ682" s="1509"/>
      <c r="BA682" s="1509"/>
      <c r="BB682" s="1509"/>
      <c r="BC682" s="1509"/>
      <c r="BD682" s="1509"/>
      <c r="BE682" s="1509"/>
      <c r="BF682" s="1509"/>
      <c r="BG682" s="1509"/>
      <c r="BH682" s="1509"/>
      <c r="BI682" s="1509"/>
      <c r="BJ682" s="1509"/>
      <c r="BK682" s="1509"/>
      <c r="BL682" s="1509"/>
      <c r="BM682" s="1509"/>
      <c r="BN682" s="1509"/>
      <c r="BO682" s="1509"/>
      <c r="BP682" s="1509"/>
      <c r="BQ682" s="1509"/>
      <c r="BR682" s="1509"/>
      <c r="BS682" s="1509"/>
      <c r="BT682" s="1509"/>
      <c r="BU682" s="1509"/>
      <c r="BV682" s="1509"/>
      <c r="BW682" s="1509"/>
      <c r="BX682" s="1509"/>
      <c r="BY682" s="1509"/>
      <c r="BZ682" s="1509"/>
      <c r="CA682" s="1509"/>
      <c r="CB682" s="1509"/>
      <c r="CC682" s="1509"/>
      <c r="CD682" s="1509"/>
      <c r="CE682" s="1509"/>
      <c r="CF682" s="1509"/>
      <c r="CG682" s="1509"/>
      <c r="CH682" s="1509"/>
      <c r="CI682" s="1509"/>
      <c r="CJ682" s="1509"/>
      <c r="CK682" s="1509"/>
      <c r="CL682" s="1509"/>
      <c r="CM682" s="1509"/>
      <c r="CN682" s="1509"/>
      <c r="CO682" s="1509"/>
      <c r="CP682" s="1510"/>
      <c r="CQ682" s="1508" t="s">
        <v>1890</v>
      </c>
      <c r="CR682" s="1508" t="s">
        <v>1890</v>
      </c>
      <c r="CS682" s="1508" t="s">
        <v>1890</v>
      </c>
      <c r="CT682" s="1508" t="s">
        <v>1890</v>
      </c>
      <c r="CU682" s="1508" t="s">
        <v>1890</v>
      </c>
      <c r="CV682" s="1508" t="s">
        <v>1890</v>
      </c>
      <c r="CW682" s="1508" t="s">
        <v>1890</v>
      </c>
      <c r="CX682" s="1508" t="s">
        <v>1890</v>
      </c>
      <c r="CY682" s="1508" t="s">
        <v>1890</v>
      </c>
      <c r="CZ682" s="1508" t="s">
        <v>1890</v>
      </c>
      <c r="DA682" s="1508" t="s">
        <v>1890</v>
      </c>
      <c r="DB682" s="1508" t="s">
        <v>1890</v>
      </c>
      <c r="DC682" s="1508" t="s">
        <v>1890</v>
      </c>
      <c r="DD682" s="1508" t="s">
        <v>1890</v>
      </c>
      <c r="DE682" s="1508" t="s">
        <v>1890</v>
      </c>
      <c r="DF682" s="1508" t="s">
        <v>1890</v>
      </c>
      <c r="DG682" s="1508" t="s">
        <v>1890</v>
      </c>
      <c r="DH682" s="1508" t="s">
        <v>1890</v>
      </c>
      <c r="DI682" s="1508" t="s">
        <v>1890</v>
      </c>
      <c r="DJ682" s="1508" t="s">
        <v>1890</v>
      </c>
      <c r="DK682" s="1508" t="s">
        <v>1890</v>
      </c>
      <c r="DL682" s="1508" t="s">
        <v>1890</v>
      </c>
      <c r="DM682" s="1508" t="s">
        <v>1890</v>
      </c>
      <c r="DN682" s="1508" t="s">
        <v>1890</v>
      </c>
      <c r="DO682" s="1508" t="s">
        <v>1890</v>
      </c>
      <c r="DP682" s="1508" t="s">
        <v>1890</v>
      </c>
      <c r="DQ682" s="1508" t="s">
        <v>1890</v>
      </c>
      <c r="DR682" s="1508" t="s">
        <v>1890</v>
      </c>
      <c r="DS682" s="1508" t="s">
        <v>1890</v>
      </c>
      <c r="DT682" s="1233" t="s">
        <v>1890</v>
      </c>
      <c r="DU682" s="1233" t="s">
        <v>1890</v>
      </c>
      <c r="DV682" s="1233" t="s">
        <v>1890</v>
      </c>
      <c r="DW682" s="1233" t="s">
        <v>1890</v>
      </c>
      <c r="DX682" s="1233" t="s">
        <v>1890</v>
      </c>
      <c r="DY682" s="1233" t="s">
        <v>1890</v>
      </c>
    </row>
    <row r="683" spans="2:129" x14ac:dyDescent="0.25">
      <c r="B683" s="1668"/>
      <c r="C683" s="1505"/>
      <c r="D683" s="1439"/>
      <c r="E683" s="1267"/>
      <c r="F683" s="1438"/>
      <c r="G683" s="1438"/>
      <c r="H683" s="1439"/>
      <c r="I683" s="1476" t="s">
        <v>1890</v>
      </c>
      <c r="J683" s="1477" t="s">
        <v>1890</v>
      </c>
      <c r="K683" s="1477" t="s">
        <v>1890</v>
      </c>
      <c r="L683" s="1477" t="s">
        <v>1890</v>
      </c>
      <c r="M683" s="1477" t="s">
        <v>1890</v>
      </c>
      <c r="N683" s="1509" t="s">
        <v>1890</v>
      </c>
      <c r="O683" s="1509"/>
      <c r="P683" s="1509"/>
      <c r="Q683" s="1509"/>
      <c r="R683" s="1509"/>
      <c r="S683" s="1509"/>
      <c r="T683" s="1509"/>
      <c r="U683" s="1509"/>
      <c r="V683" s="1509"/>
      <c r="W683" s="1509"/>
      <c r="X683" s="1509"/>
      <c r="Y683" s="1509"/>
      <c r="Z683" s="1509"/>
      <c r="AA683" s="1509"/>
      <c r="AB683" s="1509"/>
      <c r="AC683" s="1509"/>
      <c r="AD683" s="1509"/>
      <c r="AE683" s="1509"/>
      <c r="AF683" s="1509"/>
      <c r="AG683" s="1509"/>
      <c r="AH683" s="1509"/>
      <c r="AI683" s="1509"/>
      <c r="AJ683" s="1509"/>
      <c r="AK683" s="1509"/>
      <c r="AL683" s="1509"/>
      <c r="AM683" s="1509"/>
      <c r="AN683" s="1509"/>
      <c r="AO683" s="1509"/>
      <c r="AP683" s="1509"/>
      <c r="AQ683" s="1509"/>
      <c r="AR683" s="1509"/>
      <c r="AS683" s="1509"/>
      <c r="AT683" s="1509"/>
      <c r="AU683" s="1509"/>
      <c r="AV683" s="1509"/>
      <c r="AW683" s="1509"/>
      <c r="AX683" s="1509"/>
      <c r="AY683" s="1509"/>
      <c r="AZ683" s="1509"/>
      <c r="BA683" s="1509"/>
      <c r="BB683" s="1509"/>
      <c r="BC683" s="1509"/>
      <c r="BD683" s="1509"/>
      <c r="BE683" s="1509"/>
      <c r="BF683" s="1509"/>
      <c r="BG683" s="1509"/>
      <c r="BH683" s="1509"/>
      <c r="BI683" s="1509"/>
      <c r="BJ683" s="1509"/>
      <c r="BK683" s="1509"/>
      <c r="BL683" s="1509"/>
      <c r="BM683" s="1509"/>
      <c r="BN683" s="1509"/>
      <c r="BO683" s="1509"/>
      <c r="BP683" s="1509"/>
      <c r="BQ683" s="1509"/>
      <c r="BR683" s="1509"/>
      <c r="BS683" s="1509"/>
      <c r="BT683" s="1509"/>
      <c r="BU683" s="1509"/>
      <c r="BV683" s="1509"/>
      <c r="BW683" s="1509"/>
      <c r="BX683" s="1509"/>
      <c r="BY683" s="1509"/>
      <c r="BZ683" s="1509"/>
      <c r="CA683" s="1509"/>
      <c r="CB683" s="1509"/>
      <c r="CC683" s="1509"/>
      <c r="CD683" s="1509"/>
      <c r="CE683" s="1509"/>
      <c r="CF683" s="1509"/>
      <c r="CG683" s="1509"/>
      <c r="CH683" s="1509"/>
      <c r="CI683" s="1509"/>
      <c r="CJ683" s="1509"/>
      <c r="CK683" s="1509"/>
      <c r="CL683" s="1509"/>
      <c r="CM683" s="1509"/>
      <c r="CN683" s="1509"/>
      <c r="CO683" s="1509"/>
      <c r="CP683" s="1510"/>
      <c r="CQ683" s="1508" t="s">
        <v>1890</v>
      </c>
      <c r="CR683" s="1508" t="s">
        <v>1890</v>
      </c>
      <c r="CS683" s="1508" t="s">
        <v>1890</v>
      </c>
      <c r="CT683" s="1508" t="s">
        <v>1890</v>
      </c>
      <c r="CU683" s="1508" t="s">
        <v>1890</v>
      </c>
      <c r="CV683" s="1508" t="s">
        <v>1890</v>
      </c>
      <c r="CW683" s="1508" t="s">
        <v>1890</v>
      </c>
      <c r="CX683" s="1508" t="s">
        <v>1890</v>
      </c>
      <c r="CY683" s="1508" t="s">
        <v>1890</v>
      </c>
      <c r="CZ683" s="1508" t="s">
        <v>1890</v>
      </c>
      <c r="DA683" s="1508" t="s">
        <v>1890</v>
      </c>
      <c r="DB683" s="1508" t="s">
        <v>1890</v>
      </c>
      <c r="DC683" s="1508" t="s">
        <v>1890</v>
      </c>
      <c r="DD683" s="1508" t="s">
        <v>1890</v>
      </c>
      <c r="DE683" s="1508" t="s">
        <v>1890</v>
      </c>
      <c r="DF683" s="1508" t="s">
        <v>1890</v>
      </c>
      <c r="DG683" s="1508" t="s">
        <v>1890</v>
      </c>
      <c r="DH683" s="1508" t="s">
        <v>1890</v>
      </c>
      <c r="DI683" s="1508" t="s">
        <v>1890</v>
      </c>
      <c r="DJ683" s="1508" t="s">
        <v>1890</v>
      </c>
      <c r="DK683" s="1508" t="s">
        <v>1890</v>
      </c>
      <c r="DL683" s="1508" t="s">
        <v>1890</v>
      </c>
      <c r="DM683" s="1508" t="s">
        <v>1890</v>
      </c>
      <c r="DN683" s="1508" t="s">
        <v>1890</v>
      </c>
      <c r="DO683" s="1508" t="s">
        <v>1890</v>
      </c>
      <c r="DP683" s="1508" t="s">
        <v>1890</v>
      </c>
      <c r="DQ683" s="1508" t="s">
        <v>1890</v>
      </c>
      <c r="DR683" s="1508" t="s">
        <v>1890</v>
      </c>
      <c r="DS683" s="1508" t="s">
        <v>1890</v>
      </c>
      <c r="DT683" s="1233" t="s">
        <v>1890</v>
      </c>
      <c r="DU683" s="1233" t="s">
        <v>1890</v>
      </c>
      <c r="DV683" s="1233" t="s">
        <v>1890</v>
      </c>
      <c r="DW683" s="1233" t="s">
        <v>1890</v>
      </c>
      <c r="DX683" s="1233" t="s">
        <v>1890</v>
      </c>
      <c r="DY683" s="1233" t="s">
        <v>1890</v>
      </c>
    </row>
    <row r="684" spans="2:129" x14ac:dyDescent="0.25">
      <c r="B684" s="1668"/>
      <c r="C684" s="1505"/>
      <c r="D684" s="1439"/>
      <c r="E684" s="1267"/>
      <c r="F684" s="1438"/>
      <c r="G684" s="1438"/>
      <c r="H684" s="1439"/>
      <c r="I684" s="1476" t="s">
        <v>1890</v>
      </c>
      <c r="J684" s="1477" t="s">
        <v>1890</v>
      </c>
      <c r="K684" s="1477" t="s">
        <v>1890</v>
      </c>
      <c r="L684" s="1477" t="s">
        <v>1890</v>
      </c>
      <c r="M684" s="1477" t="s">
        <v>1890</v>
      </c>
      <c r="N684" s="1509" t="s">
        <v>1890</v>
      </c>
      <c r="O684" s="1509"/>
      <c r="P684" s="1509"/>
      <c r="Q684" s="1509"/>
      <c r="R684" s="1509"/>
      <c r="S684" s="1509"/>
      <c r="T684" s="1509"/>
      <c r="U684" s="1509"/>
      <c r="V684" s="1509"/>
      <c r="W684" s="1509"/>
      <c r="X684" s="1509"/>
      <c r="Y684" s="1509"/>
      <c r="Z684" s="1509"/>
      <c r="AA684" s="1509"/>
      <c r="AB684" s="1509"/>
      <c r="AC684" s="1509"/>
      <c r="AD684" s="1509"/>
      <c r="AE684" s="1509"/>
      <c r="AF684" s="1509"/>
      <c r="AG684" s="1509"/>
      <c r="AH684" s="1509"/>
      <c r="AI684" s="1509"/>
      <c r="AJ684" s="1509"/>
      <c r="AK684" s="1509"/>
      <c r="AL684" s="1509"/>
      <c r="AM684" s="1509"/>
      <c r="AN684" s="1509"/>
      <c r="AO684" s="1509"/>
      <c r="AP684" s="1509"/>
      <c r="AQ684" s="1509"/>
      <c r="AR684" s="1509"/>
      <c r="AS684" s="1509"/>
      <c r="AT684" s="1509"/>
      <c r="AU684" s="1509"/>
      <c r="AV684" s="1509"/>
      <c r="AW684" s="1509"/>
      <c r="AX684" s="1509"/>
      <c r="AY684" s="1509"/>
      <c r="AZ684" s="1509"/>
      <c r="BA684" s="1509"/>
      <c r="BB684" s="1509"/>
      <c r="BC684" s="1509"/>
      <c r="BD684" s="1509"/>
      <c r="BE684" s="1509"/>
      <c r="BF684" s="1509"/>
      <c r="BG684" s="1509"/>
      <c r="BH684" s="1509"/>
      <c r="BI684" s="1509"/>
      <c r="BJ684" s="1509"/>
      <c r="BK684" s="1509"/>
      <c r="BL684" s="1509"/>
      <c r="BM684" s="1509"/>
      <c r="BN684" s="1509"/>
      <c r="BO684" s="1509"/>
      <c r="BP684" s="1509"/>
      <c r="BQ684" s="1509"/>
      <c r="BR684" s="1509"/>
      <c r="BS684" s="1509"/>
      <c r="BT684" s="1509"/>
      <c r="BU684" s="1509"/>
      <c r="BV684" s="1509"/>
      <c r="BW684" s="1509"/>
      <c r="BX684" s="1509"/>
      <c r="BY684" s="1509"/>
      <c r="BZ684" s="1509"/>
      <c r="CA684" s="1509"/>
      <c r="CB684" s="1509"/>
      <c r="CC684" s="1509"/>
      <c r="CD684" s="1509"/>
      <c r="CE684" s="1509"/>
      <c r="CF684" s="1509"/>
      <c r="CG684" s="1509"/>
      <c r="CH684" s="1509"/>
      <c r="CI684" s="1509"/>
      <c r="CJ684" s="1509"/>
      <c r="CK684" s="1509"/>
      <c r="CL684" s="1509"/>
      <c r="CM684" s="1509"/>
      <c r="CN684" s="1509"/>
      <c r="CO684" s="1509"/>
      <c r="CP684" s="1510"/>
      <c r="CQ684" s="1508" t="s">
        <v>1890</v>
      </c>
      <c r="CR684" s="1508" t="s">
        <v>1890</v>
      </c>
      <c r="CS684" s="1508" t="s">
        <v>1890</v>
      </c>
      <c r="CT684" s="1508" t="s">
        <v>1890</v>
      </c>
      <c r="CU684" s="1508" t="s">
        <v>1890</v>
      </c>
      <c r="CV684" s="1508" t="s">
        <v>1890</v>
      </c>
      <c r="CW684" s="1508" t="s">
        <v>1890</v>
      </c>
      <c r="CX684" s="1508" t="s">
        <v>1890</v>
      </c>
      <c r="CY684" s="1508" t="s">
        <v>1890</v>
      </c>
      <c r="CZ684" s="1508" t="s">
        <v>1890</v>
      </c>
      <c r="DA684" s="1508" t="s">
        <v>1890</v>
      </c>
      <c r="DB684" s="1508" t="s">
        <v>1890</v>
      </c>
      <c r="DC684" s="1508" t="s">
        <v>1890</v>
      </c>
      <c r="DD684" s="1508" t="s">
        <v>1890</v>
      </c>
      <c r="DE684" s="1508" t="s">
        <v>1890</v>
      </c>
      <c r="DF684" s="1508" t="s">
        <v>1890</v>
      </c>
      <c r="DG684" s="1508" t="s">
        <v>1890</v>
      </c>
      <c r="DH684" s="1508" t="s">
        <v>1890</v>
      </c>
      <c r="DI684" s="1508" t="s">
        <v>1890</v>
      </c>
      <c r="DJ684" s="1508" t="s">
        <v>1890</v>
      </c>
      <c r="DK684" s="1508" t="s">
        <v>1890</v>
      </c>
      <c r="DL684" s="1508" t="s">
        <v>1890</v>
      </c>
      <c r="DM684" s="1508" t="s">
        <v>1890</v>
      </c>
      <c r="DN684" s="1508" t="s">
        <v>1890</v>
      </c>
      <c r="DO684" s="1508" t="s">
        <v>1890</v>
      </c>
      <c r="DP684" s="1508" t="s">
        <v>1890</v>
      </c>
      <c r="DQ684" s="1508" t="s">
        <v>1890</v>
      </c>
      <c r="DR684" s="1508" t="s">
        <v>1890</v>
      </c>
      <c r="DS684" s="1508" t="s">
        <v>1890</v>
      </c>
      <c r="DT684" s="1233" t="s">
        <v>1890</v>
      </c>
      <c r="DU684" s="1233" t="s">
        <v>1890</v>
      </c>
      <c r="DV684" s="1233" t="s">
        <v>1890</v>
      </c>
      <c r="DW684" s="1233" t="s">
        <v>1890</v>
      </c>
      <c r="DX684" s="1233" t="s">
        <v>1890</v>
      </c>
      <c r="DY684" s="1233" t="s">
        <v>1890</v>
      </c>
    </row>
    <row r="685" spans="2:129" x14ac:dyDescent="0.25">
      <c r="B685" s="1668"/>
      <c r="C685" s="1505"/>
      <c r="D685" s="1439"/>
      <c r="E685" s="1267"/>
      <c r="F685" s="1438"/>
      <c r="G685" s="1438"/>
      <c r="H685" s="1439"/>
      <c r="I685" s="1476" t="s">
        <v>1890</v>
      </c>
      <c r="J685" s="1477" t="s">
        <v>1890</v>
      </c>
      <c r="K685" s="1477" t="s">
        <v>1890</v>
      </c>
      <c r="L685" s="1477" t="s">
        <v>1890</v>
      </c>
      <c r="M685" s="1477" t="s">
        <v>1890</v>
      </c>
      <c r="N685" s="1509" t="s">
        <v>1890</v>
      </c>
      <c r="O685" s="1509"/>
      <c r="P685" s="1509"/>
      <c r="Q685" s="1509"/>
      <c r="R685" s="1509"/>
      <c r="S685" s="1509"/>
      <c r="T685" s="1509"/>
      <c r="U685" s="1509"/>
      <c r="V685" s="1509"/>
      <c r="W685" s="1509"/>
      <c r="X685" s="1509"/>
      <c r="Y685" s="1509"/>
      <c r="Z685" s="1509"/>
      <c r="AA685" s="1509"/>
      <c r="AB685" s="1509"/>
      <c r="AC685" s="1509"/>
      <c r="AD685" s="1509"/>
      <c r="AE685" s="1509"/>
      <c r="AF685" s="1509"/>
      <c r="AG685" s="1509"/>
      <c r="AH685" s="1509"/>
      <c r="AI685" s="1509"/>
      <c r="AJ685" s="1509"/>
      <c r="AK685" s="1509"/>
      <c r="AL685" s="1509"/>
      <c r="AM685" s="1509"/>
      <c r="AN685" s="1509"/>
      <c r="AO685" s="1509"/>
      <c r="AP685" s="1509"/>
      <c r="AQ685" s="1509"/>
      <c r="AR685" s="1509"/>
      <c r="AS685" s="1509"/>
      <c r="AT685" s="1509"/>
      <c r="AU685" s="1509"/>
      <c r="AV685" s="1509"/>
      <c r="AW685" s="1509"/>
      <c r="AX685" s="1509"/>
      <c r="AY685" s="1509"/>
      <c r="AZ685" s="1509"/>
      <c r="BA685" s="1509"/>
      <c r="BB685" s="1509"/>
      <c r="BC685" s="1509"/>
      <c r="BD685" s="1509"/>
      <c r="BE685" s="1509"/>
      <c r="BF685" s="1509"/>
      <c r="BG685" s="1509"/>
      <c r="BH685" s="1509"/>
      <c r="BI685" s="1509"/>
      <c r="BJ685" s="1509"/>
      <c r="BK685" s="1509"/>
      <c r="BL685" s="1509"/>
      <c r="BM685" s="1509"/>
      <c r="BN685" s="1509"/>
      <c r="BO685" s="1509"/>
      <c r="BP685" s="1509"/>
      <c r="BQ685" s="1509"/>
      <c r="BR685" s="1509"/>
      <c r="BS685" s="1509"/>
      <c r="BT685" s="1509"/>
      <c r="BU685" s="1509"/>
      <c r="BV685" s="1509"/>
      <c r="BW685" s="1509"/>
      <c r="BX685" s="1509"/>
      <c r="BY685" s="1509"/>
      <c r="BZ685" s="1509"/>
      <c r="CA685" s="1509"/>
      <c r="CB685" s="1509"/>
      <c r="CC685" s="1509"/>
      <c r="CD685" s="1509"/>
      <c r="CE685" s="1509"/>
      <c r="CF685" s="1509"/>
      <c r="CG685" s="1509"/>
      <c r="CH685" s="1509"/>
      <c r="CI685" s="1509"/>
      <c r="CJ685" s="1509"/>
      <c r="CK685" s="1509"/>
      <c r="CL685" s="1509"/>
      <c r="CM685" s="1509"/>
      <c r="CN685" s="1509"/>
      <c r="CO685" s="1509"/>
      <c r="CP685" s="1510"/>
      <c r="CQ685" s="1508" t="s">
        <v>1890</v>
      </c>
      <c r="CR685" s="1508" t="s">
        <v>1890</v>
      </c>
      <c r="CS685" s="1508" t="s">
        <v>1890</v>
      </c>
      <c r="CT685" s="1508" t="s">
        <v>1890</v>
      </c>
      <c r="CU685" s="1508" t="s">
        <v>1890</v>
      </c>
      <c r="CV685" s="1508" t="s">
        <v>1890</v>
      </c>
      <c r="CW685" s="1508" t="s">
        <v>1890</v>
      </c>
      <c r="CX685" s="1508" t="s">
        <v>1890</v>
      </c>
      <c r="CY685" s="1508" t="s">
        <v>1890</v>
      </c>
      <c r="CZ685" s="1508" t="s">
        <v>1890</v>
      </c>
      <c r="DA685" s="1508" t="s">
        <v>1890</v>
      </c>
      <c r="DB685" s="1508" t="s">
        <v>1890</v>
      </c>
      <c r="DC685" s="1508" t="s">
        <v>1890</v>
      </c>
      <c r="DD685" s="1508" t="s">
        <v>1890</v>
      </c>
      <c r="DE685" s="1508" t="s">
        <v>1890</v>
      </c>
      <c r="DF685" s="1508" t="s">
        <v>1890</v>
      </c>
      <c r="DG685" s="1508" t="s">
        <v>1890</v>
      </c>
      <c r="DH685" s="1508" t="s">
        <v>1890</v>
      </c>
      <c r="DI685" s="1508" t="s">
        <v>1890</v>
      </c>
      <c r="DJ685" s="1508" t="s">
        <v>1890</v>
      </c>
      <c r="DK685" s="1508" t="s">
        <v>1890</v>
      </c>
      <c r="DL685" s="1508" t="s">
        <v>1890</v>
      </c>
      <c r="DM685" s="1508" t="s">
        <v>1890</v>
      </c>
      <c r="DN685" s="1508" t="s">
        <v>1890</v>
      </c>
      <c r="DO685" s="1508" t="s">
        <v>1890</v>
      </c>
      <c r="DP685" s="1508" t="s">
        <v>1890</v>
      </c>
      <c r="DQ685" s="1508" t="s">
        <v>1890</v>
      </c>
      <c r="DR685" s="1508" t="s">
        <v>1890</v>
      </c>
      <c r="DS685" s="1508" t="s">
        <v>1890</v>
      </c>
      <c r="DT685" s="1233" t="s">
        <v>1890</v>
      </c>
      <c r="DU685" s="1233" t="s">
        <v>1890</v>
      </c>
      <c r="DV685" s="1233" t="s">
        <v>1890</v>
      </c>
      <c r="DW685" s="1233" t="s">
        <v>1890</v>
      </c>
      <c r="DX685" s="1233" t="s">
        <v>1890</v>
      </c>
      <c r="DY685" s="1233" t="s">
        <v>1890</v>
      </c>
    </row>
    <row r="686" spans="2:129" x14ac:dyDescent="0.25">
      <c r="B686" s="1668"/>
      <c r="C686" s="1505"/>
      <c r="D686" s="1439"/>
      <c r="E686" s="1267"/>
      <c r="F686" s="1438"/>
      <c r="G686" s="1438"/>
      <c r="H686" s="1439"/>
      <c r="I686" s="1476" t="s">
        <v>1890</v>
      </c>
      <c r="J686" s="1477" t="s">
        <v>1890</v>
      </c>
      <c r="K686" s="1477" t="s">
        <v>1890</v>
      </c>
      <c r="L686" s="1477" t="s">
        <v>1890</v>
      </c>
      <c r="M686" s="1477" t="s">
        <v>1890</v>
      </c>
      <c r="N686" s="1509" t="s">
        <v>1890</v>
      </c>
      <c r="O686" s="1509"/>
      <c r="P686" s="1509"/>
      <c r="Q686" s="1509"/>
      <c r="R686" s="1509"/>
      <c r="S686" s="1509"/>
      <c r="T686" s="1509"/>
      <c r="U686" s="1509"/>
      <c r="V686" s="1509"/>
      <c r="W686" s="1509"/>
      <c r="X686" s="1509"/>
      <c r="Y686" s="1509"/>
      <c r="Z686" s="1509"/>
      <c r="AA686" s="1509"/>
      <c r="AB686" s="1509"/>
      <c r="AC686" s="1509"/>
      <c r="AD686" s="1509"/>
      <c r="AE686" s="1509"/>
      <c r="AF686" s="1509"/>
      <c r="AG686" s="1509"/>
      <c r="AH686" s="1509"/>
      <c r="AI686" s="1509"/>
      <c r="AJ686" s="1509"/>
      <c r="AK686" s="1509"/>
      <c r="AL686" s="1509"/>
      <c r="AM686" s="1509"/>
      <c r="AN686" s="1509"/>
      <c r="AO686" s="1509"/>
      <c r="AP686" s="1509"/>
      <c r="AQ686" s="1509"/>
      <c r="AR686" s="1509"/>
      <c r="AS686" s="1509"/>
      <c r="AT686" s="1509"/>
      <c r="AU686" s="1509"/>
      <c r="AV686" s="1509"/>
      <c r="AW686" s="1509"/>
      <c r="AX686" s="1509"/>
      <c r="AY686" s="1509"/>
      <c r="AZ686" s="1509"/>
      <c r="BA686" s="1509"/>
      <c r="BB686" s="1509"/>
      <c r="BC686" s="1509"/>
      <c r="BD686" s="1509"/>
      <c r="BE686" s="1509"/>
      <c r="BF686" s="1509"/>
      <c r="BG686" s="1509"/>
      <c r="BH686" s="1509"/>
      <c r="BI686" s="1509"/>
      <c r="BJ686" s="1509"/>
      <c r="BK686" s="1509"/>
      <c r="BL686" s="1509"/>
      <c r="BM686" s="1509"/>
      <c r="BN686" s="1509"/>
      <c r="BO686" s="1509"/>
      <c r="BP686" s="1509"/>
      <c r="BQ686" s="1509"/>
      <c r="BR686" s="1509"/>
      <c r="BS686" s="1509"/>
      <c r="BT686" s="1509"/>
      <c r="BU686" s="1509"/>
      <c r="BV686" s="1509"/>
      <c r="BW686" s="1509"/>
      <c r="BX686" s="1509"/>
      <c r="BY686" s="1509"/>
      <c r="BZ686" s="1509"/>
      <c r="CA686" s="1509"/>
      <c r="CB686" s="1509"/>
      <c r="CC686" s="1509"/>
      <c r="CD686" s="1509"/>
      <c r="CE686" s="1509"/>
      <c r="CF686" s="1509"/>
      <c r="CG686" s="1509"/>
      <c r="CH686" s="1509"/>
      <c r="CI686" s="1509"/>
      <c r="CJ686" s="1509"/>
      <c r="CK686" s="1509"/>
      <c r="CL686" s="1509"/>
      <c r="CM686" s="1509"/>
      <c r="CN686" s="1509"/>
      <c r="CO686" s="1509"/>
      <c r="CP686" s="1510"/>
      <c r="CQ686" s="1508" t="s">
        <v>1890</v>
      </c>
      <c r="CR686" s="1508" t="s">
        <v>1890</v>
      </c>
      <c r="CS686" s="1508" t="s">
        <v>1890</v>
      </c>
      <c r="CT686" s="1508" t="s">
        <v>1890</v>
      </c>
      <c r="CU686" s="1508" t="s">
        <v>1890</v>
      </c>
      <c r="CV686" s="1508" t="s">
        <v>1890</v>
      </c>
      <c r="CW686" s="1508" t="s">
        <v>1890</v>
      </c>
      <c r="CX686" s="1508" t="s">
        <v>1890</v>
      </c>
      <c r="CY686" s="1508" t="s">
        <v>1890</v>
      </c>
      <c r="CZ686" s="1508" t="s">
        <v>1890</v>
      </c>
      <c r="DA686" s="1508" t="s">
        <v>1890</v>
      </c>
      <c r="DB686" s="1508" t="s">
        <v>1890</v>
      </c>
      <c r="DC686" s="1508" t="s">
        <v>1890</v>
      </c>
      <c r="DD686" s="1508" t="s">
        <v>1890</v>
      </c>
      <c r="DE686" s="1508" t="s">
        <v>1890</v>
      </c>
      <c r="DF686" s="1508" t="s">
        <v>1890</v>
      </c>
      <c r="DG686" s="1508" t="s">
        <v>1890</v>
      </c>
      <c r="DH686" s="1508" t="s">
        <v>1890</v>
      </c>
      <c r="DI686" s="1508" t="s">
        <v>1890</v>
      </c>
      <c r="DJ686" s="1508" t="s">
        <v>1890</v>
      </c>
      <c r="DK686" s="1508" t="s">
        <v>1890</v>
      </c>
      <c r="DL686" s="1508" t="s">
        <v>1890</v>
      </c>
      <c r="DM686" s="1508" t="s">
        <v>1890</v>
      </c>
      <c r="DN686" s="1508" t="s">
        <v>1890</v>
      </c>
      <c r="DO686" s="1508" t="s">
        <v>1890</v>
      </c>
      <c r="DP686" s="1508" t="s">
        <v>1890</v>
      </c>
      <c r="DQ686" s="1508" t="s">
        <v>1890</v>
      </c>
      <c r="DR686" s="1508" t="s">
        <v>1890</v>
      </c>
      <c r="DS686" s="1508" t="s">
        <v>1890</v>
      </c>
      <c r="DT686" s="1233" t="s">
        <v>1890</v>
      </c>
      <c r="DU686" s="1233" t="s">
        <v>1890</v>
      </c>
      <c r="DV686" s="1233" t="s">
        <v>1890</v>
      </c>
      <c r="DW686" s="1233" t="s">
        <v>1890</v>
      </c>
      <c r="DX686" s="1233" t="s">
        <v>1890</v>
      </c>
      <c r="DY686" s="1233" t="s">
        <v>1890</v>
      </c>
    </row>
    <row r="687" spans="2:129" x14ac:dyDescent="0.25">
      <c r="B687" s="1668"/>
      <c r="C687" s="1505"/>
      <c r="D687" s="1439"/>
      <c r="E687" s="1267"/>
      <c r="F687" s="1438"/>
      <c r="G687" s="1438"/>
      <c r="H687" s="1439"/>
      <c r="I687" s="1476" t="s">
        <v>1890</v>
      </c>
      <c r="J687" s="1477" t="s">
        <v>1890</v>
      </c>
      <c r="K687" s="1477" t="s">
        <v>1890</v>
      </c>
      <c r="L687" s="1477" t="s">
        <v>1890</v>
      </c>
      <c r="M687" s="1477" t="s">
        <v>1890</v>
      </c>
      <c r="N687" s="1509" t="s">
        <v>1890</v>
      </c>
      <c r="O687" s="1509"/>
      <c r="P687" s="1509"/>
      <c r="Q687" s="1509"/>
      <c r="R687" s="1509"/>
      <c r="S687" s="1509"/>
      <c r="T687" s="1509"/>
      <c r="U687" s="1509"/>
      <c r="V687" s="1509"/>
      <c r="W687" s="1509"/>
      <c r="X687" s="1509"/>
      <c r="Y687" s="1509"/>
      <c r="Z687" s="1509"/>
      <c r="AA687" s="1509"/>
      <c r="AB687" s="1509"/>
      <c r="AC687" s="1509"/>
      <c r="AD687" s="1509"/>
      <c r="AE687" s="1509"/>
      <c r="AF687" s="1509"/>
      <c r="AG687" s="1509"/>
      <c r="AH687" s="1509"/>
      <c r="AI687" s="1509"/>
      <c r="AJ687" s="1509"/>
      <c r="AK687" s="1509"/>
      <c r="AL687" s="1509"/>
      <c r="AM687" s="1509"/>
      <c r="AN687" s="1509"/>
      <c r="AO687" s="1509"/>
      <c r="AP687" s="1509"/>
      <c r="AQ687" s="1509"/>
      <c r="AR687" s="1509"/>
      <c r="AS687" s="1509"/>
      <c r="AT687" s="1509"/>
      <c r="AU687" s="1509"/>
      <c r="AV687" s="1509"/>
      <c r="AW687" s="1509"/>
      <c r="AX687" s="1509"/>
      <c r="AY687" s="1509"/>
      <c r="AZ687" s="1509"/>
      <c r="BA687" s="1509"/>
      <c r="BB687" s="1509"/>
      <c r="BC687" s="1509"/>
      <c r="BD687" s="1509"/>
      <c r="BE687" s="1509"/>
      <c r="BF687" s="1509"/>
      <c r="BG687" s="1509"/>
      <c r="BH687" s="1509"/>
      <c r="BI687" s="1509"/>
      <c r="BJ687" s="1509"/>
      <c r="BK687" s="1509"/>
      <c r="BL687" s="1509"/>
      <c r="BM687" s="1509"/>
      <c r="BN687" s="1509"/>
      <c r="BO687" s="1509"/>
      <c r="BP687" s="1509"/>
      <c r="BQ687" s="1509"/>
      <c r="BR687" s="1509"/>
      <c r="BS687" s="1509"/>
      <c r="BT687" s="1509"/>
      <c r="BU687" s="1509"/>
      <c r="BV687" s="1509"/>
      <c r="BW687" s="1509"/>
      <c r="BX687" s="1509"/>
      <c r="BY687" s="1509"/>
      <c r="BZ687" s="1509"/>
      <c r="CA687" s="1509"/>
      <c r="CB687" s="1509"/>
      <c r="CC687" s="1509"/>
      <c r="CD687" s="1509"/>
      <c r="CE687" s="1509"/>
      <c r="CF687" s="1509"/>
      <c r="CG687" s="1509"/>
      <c r="CH687" s="1509"/>
      <c r="CI687" s="1509"/>
      <c r="CJ687" s="1509"/>
      <c r="CK687" s="1509"/>
      <c r="CL687" s="1509"/>
      <c r="CM687" s="1509"/>
      <c r="CN687" s="1509"/>
      <c r="CO687" s="1509"/>
      <c r="CP687" s="1510"/>
      <c r="CQ687" s="1508" t="s">
        <v>1890</v>
      </c>
      <c r="CR687" s="1508" t="s">
        <v>1890</v>
      </c>
      <c r="CS687" s="1508" t="s">
        <v>1890</v>
      </c>
      <c r="CT687" s="1508" t="s">
        <v>1890</v>
      </c>
      <c r="CU687" s="1508" t="s">
        <v>1890</v>
      </c>
      <c r="CV687" s="1508" t="s">
        <v>1890</v>
      </c>
      <c r="CW687" s="1508" t="s">
        <v>1890</v>
      </c>
      <c r="CX687" s="1508" t="s">
        <v>1890</v>
      </c>
      <c r="CY687" s="1508" t="s">
        <v>1890</v>
      </c>
      <c r="CZ687" s="1508" t="s">
        <v>1890</v>
      </c>
      <c r="DA687" s="1508" t="s">
        <v>1890</v>
      </c>
      <c r="DB687" s="1508" t="s">
        <v>1890</v>
      </c>
      <c r="DC687" s="1508" t="s">
        <v>1890</v>
      </c>
      <c r="DD687" s="1508" t="s">
        <v>1890</v>
      </c>
      <c r="DE687" s="1508" t="s">
        <v>1890</v>
      </c>
      <c r="DF687" s="1508" t="s">
        <v>1890</v>
      </c>
      <c r="DG687" s="1508" t="s">
        <v>1890</v>
      </c>
      <c r="DH687" s="1508" t="s">
        <v>1890</v>
      </c>
      <c r="DI687" s="1508" t="s">
        <v>1890</v>
      </c>
      <c r="DJ687" s="1508" t="s">
        <v>1890</v>
      </c>
      <c r="DK687" s="1508" t="s">
        <v>1890</v>
      </c>
      <c r="DL687" s="1508" t="s">
        <v>1890</v>
      </c>
      <c r="DM687" s="1508" t="s">
        <v>1890</v>
      </c>
      <c r="DN687" s="1508" t="s">
        <v>1890</v>
      </c>
      <c r="DO687" s="1508" t="s">
        <v>1890</v>
      </c>
      <c r="DP687" s="1508" t="s">
        <v>1890</v>
      </c>
      <c r="DQ687" s="1508" t="s">
        <v>1890</v>
      </c>
      <c r="DR687" s="1508" t="s">
        <v>1890</v>
      </c>
      <c r="DS687" s="1508" t="s">
        <v>1890</v>
      </c>
      <c r="DT687" s="1233" t="s">
        <v>1890</v>
      </c>
      <c r="DU687" s="1233" t="s">
        <v>1890</v>
      </c>
      <c r="DV687" s="1233" t="s">
        <v>1890</v>
      </c>
      <c r="DW687" s="1233" t="s">
        <v>1890</v>
      </c>
      <c r="DX687" s="1233" t="s">
        <v>1890</v>
      </c>
      <c r="DY687" s="1233" t="s">
        <v>1890</v>
      </c>
    </row>
    <row r="688" spans="2:129" x14ac:dyDescent="0.25">
      <c r="B688" s="1668"/>
      <c r="C688" s="1505"/>
      <c r="D688" s="1439"/>
      <c r="E688" s="1267"/>
      <c r="F688" s="1438"/>
      <c r="G688" s="1438"/>
      <c r="H688" s="1439"/>
      <c r="I688" s="1476" t="s">
        <v>1890</v>
      </c>
      <c r="J688" s="1477" t="s">
        <v>1890</v>
      </c>
      <c r="K688" s="1477" t="s">
        <v>1890</v>
      </c>
      <c r="L688" s="1477" t="s">
        <v>1890</v>
      </c>
      <c r="M688" s="1477" t="s">
        <v>1890</v>
      </c>
      <c r="N688" s="1509" t="s">
        <v>1890</v>
      </c>
      <c r="O688" s="1509"/>
      <c r="P688" s="1509"/>
      <c r="Q688" s="1509"/>
      <c r="R688" s="1509"/>
      <c r="S688" s="1509"/>
      <c r="T688" s="1509"/>
      <c r="U688" s="1509"/>
      <c r="V688" s="1509"/>
      <c r="W688" s="1509"/>
      <c r="X688" s="1509"/>
      <c r="Y688" s="1509"/>
      <c r="Z688" s="1509"/>
      <c r="AA688" s="1509"/>
      <c r="AB688" s="1509"/>
      <c r="AC688" s="1509"/>
      <c r="AD688" s="1509"/>
      <c r="AE688" s="1509"/>
      <c r="AF688" s="1509"/>
      <c r="AG688" s="1509"/>
      <c r="AH688" s="1509"/>
      <c r="AI688" s="1509"/>
      <c r="AJ688" s="1509"/>
      <c r="AK688" s="1509"/>
      <c r="AL688" s="1509"/>
      <c r="AM688" s="1509"/>
      <c r="AN688" s="1509"/>
      <c r="AO688" s="1509"/>
      <c r="AP688" s="1509"/>
      <c r="AQ688" s="1509"/>
      <c r="AR688" s="1509"/>
      <c r="AS688" s="1509"/>
      <c r="AT688" s="1509"/>
      <c r="AU688" s="1509"/>
      <c r="AV688" s="1509"/>
      <c r="AW688" s="1509"/>
      <c r="AX688" s="1509"/>
      <c r="AY688" s="1509"/>
      <c r="AZ688" s="1509"/>
      <c r="BA688" s="1509"/>
      <c r="BB688" s="1509"/>
      <c r="BC688" s="1509"/>
      <c r="BD688" s="1509"/>
      <c r="BE688" s="1509"/>
      <c r="BF688" s="1509"/>
      <c r="BG688" s="1509"/>
      <c r="BH688" s="1509"/>
      <c r="BI688" s="1509"/>
      <c r="BJ688" s="1509"/>
      <c r="BK688" s="1509"/>
      <c r="BL688" s="1509"/>
      <c r="BM688" s="1509"/>
      <c r="BN688" s="1509"/>
      <c r="BO688" s="1509"/>
      <c r="BP688" s="1509"/>
      <c r="BQ688" s="1509"/>
      <c r="BR688" s="1509"/>
      <c r="BS688" s="1509"/>
      <c r="BT688" s="1509"/>
      <c r="BU688" s="1509"/>
      <c r="BV688" s="1509"/>
      <c r="BW688" s="1509"/>
      <c r="BX688" s="1509"/>
      <c r="BY688" s="1509"/>
      <c r="BZ688" s="1509"/>
      <c r="CA688" s="1509"/>
      <c r="CB688" s="1509"/>
      <c r="CC688" s="1509"/>
      <c r="CD688" s="1509"/>
      <c r="CE688" s="1509"/>
      <c r="CF688" s="1509"/>
      <c r="CG688" s="1509"/>
      <c r="CH688" s="1509"/>
      <c r="CI688" s="1509"/>
      <c r="CJ688" s="1509"/>
      <c r="CK688" s="1509"/>
      <c r="CL688" s="1509"/>
      <c r="CM688" s="1509"/>
      <c r="CN688" s="1509"/>
      <c r="CO688" s="1509"/>
      <c r="CP688" s="1510"/>
      <c r="CQ688" s="1508" t="s">
        <v>1890</v>
      </c>
      <c r="CR688" s="1508" t="s">
        <v>1890</v>
      </c>
      <c r="CS688" s="1508" t="s">
        <v>1890</v>
      </c>
      <c r="CT688" s="1508" t="s">
        <v>1890</v>
      </c>
      <c r="CU688" s="1508" t="s">
        <v>1890</v>
      </c>
      <c r="CV688" s="1508" t="s">
        <v>1890</v>
      </c>
      <c r="CW688" s="1508" t="s">
        <v>1890</v>
      </c>
      <c r="CX688" s="1508" t="s">
        <v>1890</v>
      </c>
      <c r="CY688" s="1508" t="s">
        <v>1890</v>
      </c>
      <c r="CZ688" s="1508" t="s">
        <v>1890</v>
      </c>
      <c r="DA688" s="1508" t="s">
        <v>1890</v>
      </c>
      <c r="DB688" s="1508" t="s">
        <v>1890</v>
      </c>
      <c r="DC688" s="1508" t="s">
        <v>1890</v>
      </c>
      <c r="DD688" s="1508" t="s">
        <v>1890</v>
      </c>
      <c r="DE688" s="1508" t="s">
        <v>1890</v>
      </c>
      <c r="DF688" s="1508" t="s">
        <v>1890</v>
      </c>
      <c r="DG688" s="1508" t="s">
        <v>1890</v>
      </c>
      <c r="DH688" s="1508" t="s">
        <v>1890</v>
      </c>
      <c r="DI688" s="1508" t="s">
        <v>1890</v>
      </c>
      <c r="DJ688" s="1508" t="s">
        <v>1890</v>
      </c>
      <c r="DK688" s="1508" t="s">
        <v>1890</v>
      </c>
      <c r="DL688" s="1508" t="s">
        <v>1890</v>
      </c>
      <c r="DM688" s="1508" t="s">
        <v>1890</v>
      </c>
      <c r="DN688" s="1508" t="s">
        <v>1890</v>
      </c>
      <c r="DO688" s="1508" t="s">
        <v>1890</v>
      </c>
      <c r="DP688" s="1508" t="s">
        <v>1890</v>
      </c>
      <c r="DQ688" s="1508" t="s">
        <v>1890</v>
      </c>
      <c r="DR688" s="1508" t="s">
        <v>1890</v>
      </c>
      <c r="DS688" s="1508" t="s">
        <v>1890</v>
      </c>
      <c r="DT688" s="1233" t="s">
        <v>1890</v>
      </c>
      <c r="DU688" s="1233" t="s">
        <v>1890</v>
      </c>
      <c r="DV688" s="1233" t="s">
        <v>1890</v>
      </c>
      <c r="DW688" s="1233" t="s">
        <v>1890</v>
      </c>
      <c r="DX688" s="1233" t="s">
        <v>1890</v>
      </c>
      <c r="DY688" s="1233" t="s">
        <v>1890</v>
      </c>
    </row>
    <row r="689" spans="2:129" ht="14.4" thickBot="1" x14ac:dyDescent="0.3">
      <c r="B689" s="1668"/>
      <c r="C689" s="1505"/>
      <c r="D689" s="1439"/>
      <c r="E689" s="1267"/>
      <c r="F689" s="1438"/>
      <c r="G689" s="1438"/>
      <c r="H689" s="1439"/>
      <c r="I689" s="1476" t="s">
        <v>1890</v>
      </c>
      <c r="J689" s="1477" t="s">
        <v>1890</v>
      </c>
      <c r="K689" s="1477" t="s">
        <v>1890</v>
      </c>
      <c r="L689" s="1477" t="s">
        <v>1890</v>
      </c>
      <c r="M689" s="1477" t="s">
        <v>1890</v>
      </c>
      <c r="N689" s="1509" t="s">
        <v>1890</v>
      </c>
      <c r="O689" s="1509"/>
      <c r="P689" s="1509"/>
      <c r="Q689" s="1509"/>
      <c r="R689" s="1509"/>
      <c r="S689" s="1509"/>
      <c r="T689" s="1509"/>
      <c r="U689" s="1509"/>
      <c r="V689" s="1509"/>
      <c r="W689" s="1509"/>
      <c r="X689" s="1509"/>
      <c r="Y689" s="1509"/>
      <c r="Z689" s="1509"/>
      <c r="AA689" s="1509"/>
      <c r="AB689" s="1509"/>
      <c r="AC689" s="1509"/>
      <c r="AD689" s="1509"/>
      <c r="AE689" s="1509"/>
      <c r="AF689" s="1509"/>
      <c r="AG689" s="1509"/>
      <c r="AH689" s="1509"/>
      <c r="AI689" s="1509"/>
      <c r="AJ689" s="1509"/>
      <c r="AK689" s="1509"/>
      <c r="AL689" s="1509"/>
      <c r="AM689" s="1509"/>
      <c r="AN689" s="1509"/>
      <c r="AO689" s="1509"/>
      <c r="AP689" s="1509"/>
      <c r="AQ689" s="1509"/>
      <c r="AR689" s="1509"/>
      <c r="AS689" s="1509"/>
      <c r="AT689" s="1509"/>
      <c r="AU689" s="1509"/>
      <c r="AV689" s="1509"/>
      <c r="AW689" s="1509"/>
      <c r="AX689" s="1509"/>
      <c r="AY689" s="1509"/>
      <c r="AZ689" s="1509"/>
      <c r="BA689" s="1509"/>
      <c r="BB689" s="1509"/>
      <c r="BC689" s="1509"/>
      <c r="BD689" s="1509"/>
      <c r="BE689" s="1509"/>
      <c r="BF689" s="1509"/>
      <c r="BG689" s="1509"/>
      <c r="BH689" s="1509"/>
      <c r="BI689" s="1509"/>
      <c r="BJ689" s="1509"/>
      <c r="BK689" s="1509"/>
      <c r="BL689" s="1509"/>
      <c r="BM689" s="1509"/>
      <c r="BN689" s="1509"/>
      <c r="BO689" s="1509"/>
      <c r="BP689" s="1509"/>
      <c r="BQ689" s="1509"/>
      <c r="BR689" s="1509"/>
      <c r="BS689" s="1509"/>
      <c r="BT689" s="1509"/>
      <c r="BU689" s="1509"/>
      <c r="BV689" s="1509"/>
      <c r="BW689" s="1509"/>
      <c r="BX689" s="1509"/>
      <c r="BY689" s="1509"/>
      <c r="BZ689" s="1509"/>
      <c r="CA689" s="1509"/>
      <c r="CB689" s="1509"/>
      <c r="CC689" s="1509"/>
      <c r="CD689" s="1509"/>
      <c r="CE689" s="1509"/>
      <c r="CF689" s="1509"/>
      <c r="CG689" s="1509"/>
      <c r="CH689" s="1509"/>
      <c r="CI689" s="1509"/>
      <c r="CJ689" s="1509"/>
      <c r="CK689" s="1509"/>
      <c r="CL689" s="1509"/>
      <c r="CM689" s="1509"/>
      <c r="CN689" s="1509"/>
      <c r="CO689" s="1509"/>
      <c r="CP689" s="1510"/>
      <c r="CQ689" s="1508" t="s">
        <v>1890</v>
      </c>
      <c r="CR689" s="1508" t="s">
        <v>1890</v>
      </c>
      <c r="CS689" s="1508" t="s">
        <v>1890</v>
      </c>
      <c r="CT689" s="1508" t="s">
        <v>1890</v>
      </c>
      <c r="CU689" s="1508" t="s">
        <v>1890</v>
      </c>
      <c r="CV689" s="1508" t="s">
        <v>1890</v>
      </c>
      <c r="CW689" s="1508" t="s">
        <v>1890</v>
      </c>
      <c r="CX689" s="1508" t="s">
        <v>1890</v>
      </c>
      <c r="CY689" s="1508" t="s">
        <v>1890</v>
      </c>
      <c r="CZ689" s="1508" t="s">
        <v>1890</v>
      </c>
      <c r="DA689" s="1508" t="s">
        <v>1890</v>
      </c>
      <c r="DB689" s="1508" t="s">
        <v>1890</v>
      </c>
      <c r="DC689" s="1508" t="s">
        <v>1890</v>
      </c>
      <c r="DD689" s="1508" t="s">
        <v>1890</v>
      </c>
      <c r="DE689" s="1508" t="s">
        <v>1890</v>
      </c>
      <c r="DF689" s="1508" t="s">
        <v>1890</v>
      </c>
      <c r="DG689" s="1508" t="s">
        <v>1890</v>
      </c>
      <c r="DH689" s="1508" t="s">
        <v>1890</v>
      </c>
      <c r="DI689" s="1508" t="s">
        <v>1890</v>
      </c>
      <c r="DJ689" s="1508" t="s">
        <v>1890</v>
      </c>
      <c r="DK689" s="1508" t="s">
        <v>1890</v>
      </c>
      <c r="DL689" s="1508" t="s">
        <v>1890</v>
      </c>
      <c r="DM689" s="1508" t="s">
        <v>1890</v>
      </c>
      <c r="DN689" s="1508" t="s">
        <v>1890</v>
      </c>
      <c r="DO689" s="1508" t="s">
        <v>1890</v>
      </c>
      <c r="DP689" s="1508" t="s">
        <v>1890</v>
      </c>
      <c r="DQ689" s="1508" t="s">
        <v>1890</v>
      </c>
      <c r="DR689" s="1508" t="s">
        <v>1890</v>
      </c>
      <c r="DS689" s="1508" t="s">
        <v>1890</v>
      </c>
      <c r="DT689" s="1233" t="s">
        <v>1890</v>
      </c>
      <c r="DU689" s="1233" t="s">
        <v>1890</v>
      </c>
      <c r="DV689" s="1233" t="s">
        <v>1890</v>
      </c>
      <c r="DW689" s="1233" t="s">
        <v>1890</v>
      </c>
      <c r="DX689" s="1233" t="s">
        <v>1890</v>
      </c>
      <c r="DY689" s="1233" t="s">
        <v>1890</v>
      </c>
    </row>
    <row r="690" spans="2:129" ht="14.4" thickBot="1" x14ac:dyDescent="0.3">
      <c r="B690" s="1668"/>
      <c r="C690" s="1505"/>
      <c r="D690" s="1439"/>
      <c r="E690" s="1267"/>
      <c r="F690" s="1438"/>
      <c r="G690" s="1438"/>
      <c r="H690" s="1439"/>
      <c r="I690" s="1655" t="str">
        <f>IF(SUM(N689:CP689)&lt;&gt;0,SUM(N689:CP689),"")</f>
        <v/>
      </c>
      <c r="J690" s="1656"/>
      <c r="K690" s="1656"/>
      <c r="L690" s="1656"/>
      <c r="M690" s="1657"/>
      <c r="N690" s="1509" t="s">
        <v>1890</v>
      </c>
      <c r="O690" s="1509"/>
      <c r="P690" s="1509"/>
      <c r="Q690" s="1509"/>
      <c r="R690" s="1509"/>
      <c r="S690" s="1509"/>
      <c r="T690" s="1509"/>
      <c r="U690" s="1509"/>
      <c r="V690" s="1509"/>
      <c r="W690" s="1509"/>
      <c r="X690" s="1509"/>
      <c r="Y690" s="1509"/>
      <c r="Z690" s="1509"/>
      <c r="AA690" s="1509"/>
      <c r="AB690" s="1509"/>
      <c r="AC690" s="1509"/>
      <c r="AD690" s="1509"/>
      <c r="AE690" s="1509"/>
      <c r="AF690" s="1509"/>
      <c r="AG690" s="1509"/>
      <c r="AH690" s="1509"/>
      <c r="AI690" s="1509"/>
      <c r="AJ690" s="1509"/>
      <c r="AK690" s="1509"/>
      <c r="AL690" s="1509"/>
      <c r="AM690" s="1509"/>
      <c r="AN690" s="1509"/>
      <c r="AO690" s="1509"/>
      <c r="AP690" s="1509"/>
      <c r="AQ690" s="1509"/>
      <c r="AR690" s="1509"/>
      <c r="AS690" s="1509"/>
      <c r="AT690" s="1509"/>
      <c r="AU690" s="1509"/>
      <c r="AV690" s="1509"/>
      <c r="AW690" s="1509"/>
      <c r="AX690" s="1509"/>
      <c r="AY690" s="1509"/>
      <c r="AZ690" s="1509"/>
      <c r="BA690" s="1509"/>
      <c r="BB690" s="1509"/>
      <c r="BC690" s="1509"/>
      <c r="BD690" s="1509"/>
      <c r="BE690" s="1509"/>
      <c r="BF690" s="1509"/>
      <c r="BG690" s="1509"/>
      <c r="BH690" s="1509"/>
      <c r="BI690" s="1509"/>
      <c r="BJ690" s="1509"/>
      <c r="BK690" s="1509"/>
      <c r="BL690" s="1509"/>
      <c r="BM690" s="1509"/>
      <c r="BN690" s="1509"/>
      <c r="BO690" s="1509"/>
      <c r="BP690" s="1509"/>
      <c r="BQ690" s="1509"/>
      <c r="BR690" s="1509"/>
      <c r="BS690" s="1509"/>
      <c r="BT690" s="1509"/>
      <c r="BU690" s="1509"/>
      <c r="BV690" s="1509"/>
      <c r="BW690" s="1509"/>
      <c r="BX690" s="1509"/>
      <c r="BY690" s="1509"/>
      <c r="BZ690" s="1509"/>
      <c r="CA690" s="1509"/>
      <c r="CB690" s="1509"/>
      <c r="CC690" s="1509"/>
      <c r="CD690" s="1509"/>
      <c r="CE690" s="1509"/>
      <c r="CF690" s="1509"/>
      <c r="CG690" s="1509"/>
      <c r="CH690" s="1509"/>
      <c r="CI690" s="1509"/>
      <c r="CJ690" s="1509"/>
      <c r="CK690" s="1509"/>
      <c r="CL690" s="1509"/>
      <c r="CM690" s="1509"/>
      <c r="CN690" s="1509"/>
      <c r="CO690" s="1509"/>
      <c r="CP690" s="1510"/>
      <c r="CQ690" s="1508" t="s">
        <v>1890</v>
      </c>
      <c r="CR690" s="1508" t="s">
        <v>1890</v>
      </c>
      <c r="CS690" s="1508" t="s">
        <v>1890</v>
      </c>
      <c r="CT690" s="1508" t="s">
        <v>1890</v>
      </c>
      <c r="CU690" s="1508" t="s">
        <v>1890</v>
      </c>
      <c r="CV690" s="1508" t="s">
        <v>1890</v>
      </c>
      <c r="CW690" s="1508" t="s">
        <v>1890</v>
      </c>
      <c r="CX690" s="1508" t="s">
        <v>1890</v>
      </c>
      <c r="CY690" s="1508" t="s">
        <v>1890</v>
      </c>
      <c r="CZ690" s="1508" t="s">
        <v>1890</v>
      </c>
      <c r="DA690" s="1508" t="s">
        <v>1890</v>
      </c>
      <c r="DB690" s="1508" t="s">
        <v>1890</v>
      </c>
      <c r="DC690" s="1508" t="s">
        <v>1890</v>
      </c>
      <c r="DD690" s="1508" t="s">
        <v>1890</v>
      </c>
      <c r="DE690" s="1508" t="s">
        <v>1890</v>
      </c>
      <c r="DF690" s="1508" t="s">
        <v>1890</v>
      </c>
      <c r="DG690" s="1508" t="s">
        <v>1890</v>
      </c>
      <c r="DH690" s="1508" t="s">
        <v>1890</v>
      </c>
      <c r="DI690" s="1508" t="s">
        <v>1890</v>
      </c>
      <c r="DJ690" s="1508" t="s">
        <v>1890</v>
      </c>
      <c r="DK690" s="1508" t="s">
        <v>1890</v>
      </c>
      <c r="DL690" s="1508" t="s">
        <v>1890</v>
      </c>
      <c r="DM690" s="1508" t="s">
        <v>1890</v>
      </c>
      <c r="DN690" s="1508" t="s">
        <v>1890</v>
      </c>
      <c r="DO690" s="1508" t="s">
        <v>1890</v>
      </c>
      <c r="DP690" s="1508" t="s">
        <v>1890</v>
      </c>
      <c r="DQ690" s="1508" t="s">
        <v>1890</v>
      </c>
      <c r="DR690" s="1508" t="s">
        <v>1890</v>
      </c>
      <c r="DS690" s="1508" t="s">
        <v>1890</v>
      </c>
      <c r="DT690" s="1233" t="s">
        <v>1890</v>
      </c>
      <c r="DU690" s="1233" t="s">
        <v>1890</v>
      </c>
      <c r="DV690" s="1233" t="s">
        <v>1890</v>
      </c>
      <c r="DW690" s="1233" t="s">
        <v>1890</v>
      </c>
      <c r="DX690" s="1233" t="s">
        <v>1890</v>
      </c>
      <c r="DY690" s="1233" t="s">
        <v>1890</v>
      </c>
    </row>
    <row r="691" spans="2:129" x14ac:dyDescent="0.25">
      <c r="B691" s="1668"/>
      <c r="C691" s="1505"/>
      <c r="D691" s="1439"/>
      <c r="E691" s="1267"/>
      <c r="F691" s="1438"/>
      <c r="G691" s="1438"/>
      <c r="H691" s="1439"/>
      <c r="I691" s="1476" t="s">
        <v>1890</v>
      </c>
      <c r="J691" s="1477" t="s">
        <v>1890</v>
      </c>
      <c r="K691" s="1477" t="s">
        <v>1890</v>
      </c>
      <c r="L691" s="1477" t="s">
        <v>1890</v>
      </c>
      <c r="M691" s="1477" t="s">
        <v>1890</v>
      </c>
      <c r="N691" s="1509" t="s">
        <v>1890</v>
      </c>
      <c r="O691" s="1509"/>
      <c r="P691" s="1509"/>
      <c r="Q691" s="1509"/>
      <c r="R691" s="1509"/>
      <c r="S691" s="1509"/>
      <c r="T691" s="1509"/>
      <c r="U691" s="1509"/>
      <c r="V691" s="1509"/>
      <c r="W691" s="1509"/>
      <c r="X691" s="1509"/>
      <c r="Y691" s="1509"/>
      <c r="Z691" s="1509"/>
      <c r="AA691" s="1509"/>
      <c r="AB691" s="1509"/>
      <c r="AC691" s="1509"/>
      <c r="AD691" s="1509"/>
      <c r="AE691" s="1509"/>
      <c r="AF691" s="1509"/>
      <c r="AG691" s="1509"/>
      <c r="AH691" s="1509"/>
      <c r="AI691" s="1509"/>
      <c r="AJ691" s="1509"/>
      <c r="AK691" s="1509"/>
      <c r="AL691" s="1509"/>
      <c r="AM691" s="1509"/>
      <c r="AN691" s="1509"/>
      <c r="AO691" s="1509"/>
      <c r="AP691" s="1509"/>
      <c r="AQ691" s="1509"/>
      <c r="AR691" s="1509"/>
      <c r="AS691" s="1509"/>
      <c r="AT691" s="1509"/>
      <c r="AU691" s="1509"/>
      <c r="AV691" s="1509"/>
      <c r="AW691" s="1509"/>
      <c r="AX691" s="1509"/>
      <c r="AY691" s="1509"/>
      <c r="AZ691" s="1509"/>
      <c r="BA691" s="1509"/>
      <c r="BB691" s="1509"/>
      <c r="BC691" s="1509"/>
      <c r="BD691" s="1509"/>
      <c r="BE691" s="1509"/>
      <c r="BF691" s="1509"/>
      <c r="BG691" s="1509"/>
      <c r="BH691" s="1509"/>
      <c r="BI691" s="1509"/>
      <c r="BJ691" s="1509"/>
      <c r="BK691" s="1509"/>
      <c r="BL691" s="1509"/>
      <c r="BM691" s="1509"/>
      <c r="BN691" s="1509"/>
      <c r="BO691" s="1509"/>
      <c r="BP691" s="1509"/>
      <c r="BQ691" s="1509"/>
      <c r="BR691" s="1509"/>
      <c r="BS691" s="1509"/>
      <c r="BT691" s="1509"/>
      <c r="BU691" s="1509"/>
      <c r="BV691" s="1509"/>
      <c r="BW691" s="1509"/>
      <c r="BX691" s="1509"/>
      <c r="BY691" s="1509"/>
      <c r="BZ691" s="1509"/>
      <c r="CA691" s="1509"/>
      <c r="CB691" s="1509"/>
      <c r="CC691" s="1509"/>
      <c r="CD691" s="1509"/>
      <c r="CE691" s="1509"/>
      <c r="CF691" s="1509"/>
      <c r="CG691" s="1509"/>
      <c r="CH691" s="1509"/>
      <c r="CI691" s="1509"/>
      <c r="CJ691" s="1509"/>
      <c r="CK691" s="1509"/>
      <c r="CL691" s="1509"/>
      <c r="CM691" s="1509"/>
      <c r="CN691" s="1509"/>
      <c r="CO691" s="1509"/>
      <c r="CP691" s="1510"/>
      <c r="CQ691" s="1508" t="s">
        <v>1890</v>
      </c>
      <c r="CR691" s="1508" t="s">
        <v>1890</v>
      </c>
      <c r="CS691" s="1508" t="s">
        <v>1890</v>
      </c>
      <c r="CT691" s="1508" t="s">
        <v>1890</v>
      </c>
      <c r="CU691" s="1508" t="s">
        <v>1890</v>
      </c>
      <c r="CV691" s="1508" t="s">
        <v>1890</v>
      </c>
      <c r="CW691" s="1508" t="s">
        <v>1890</v>
      </c>
      <c r="CX691" s="1508" t="s">
        <v>1890</v>
      </c>
      <c r="CY691" s="1508" t="s">
        <v>1890</v>
      </c>
      <c r="CZ691" s="1508" t="s">
        <v>1890</v>
      </c>
      <c r="DA691" s="1508" t="s">
        <v>1890</v>
      </c>
      <c r="DB691" s="1508" t="s">
        <v>1890</v>
      </c>
      <c r="DC691" s="1508" t="s">
        <v>1890</v>
      </c>
      <c r="DD691" s="1508" t="s">
        <v>1890</v>
      </c>
      <c r="DE691" s="1508" t="s">
        <v>1890</v>
      </c>
      <c r="DF691" s="1508" t="s">
        <v>1890</v>
      </c>
      <c r="DG691" s="1508" t="s">
        <v>1890</v>
      </c>
      <c r="DH691" s="1508" t="s">
        <v>1890</v>
      </c>
      <c r="DI691" s="1508" t="s">
        <v>1890</v>
      </c>
      <c r="DJ691" s="1508" t="s">
        <v>1890</v>
      </c>
      <c r="DK691" s="1508" t="s">
        <v>1890</v>
      </c>
      <c r="DL691" s="1508" t="s">
        <v>1890</v>
      </c>
      <c r="DM691" s="1508" t="s">
        <v>1890</v>
      </c>
      <c r="DN691" s="1508" t="s">
        <v>1890</v>
      </c>
      <c r="DO691" s="1508" t="s">
        <v>1890</v>
      </c>
      <c r="DP691" s="1508" t="s">
        <v>1890</v>
      </c>
      <c r="DQ691" s="1508" t="s">
        <v>1890</v>
      </c>
      <c r="DR691" s="1508" t="s">
        <v>1890</v>
      </c>
      <c r="DS691" s="1508" t="s">
        <v>1890</v>
      </c>
      <c r="DT691" s="1233" t="s">
        <v>1890</v>
      </c>
      <c r="DU691" s="1233" t="s">
        <v>1890</v>
      </c>
      <c r="DV691" s="1233" t="s">
        <v>1890</v>
      </c>
      <c r="DW691" s="1233" t="s">
        <v>1890</v>
      </c>
      <c r="DX691" s="1233" t="s">
        <v>1890</v>
      </c>
      <c r="DY691" s="1233" t="s">
        <v>1890</v>
      </c>
    </row>
    <row r="692" spans="2:129" x14ac:dyDescent="0.25">
      <c r="B692" s="1668"/>
      <c r="C692" s="1505"/>
      <c r="D692" s="1439"/>
      <c r="E692" s="1267"/>
      <c r="F692" s="1438"/>
      <c r="G692" s="1438"/>
      <c r="H692" s="1439"/>
      <c r="I692" s="1476" t="s">
        <v>1890</v>
      </c>
      <c r="J692" s="1477" t="s">
        <v>1890</v>
      </c>
      <c r="K692" s="1477" t="s">
        <v>1890</v>
      </c>
      <c r="L692" s="1477" t="s">
        <v>1890</v>
      </c>
      <c r="M692" s="1477" t="s">
        <v>1890</v>
      </c>
      <c r="N692" s="1509" t="s">
        <v>1890</v>
      </c>
      <c r="O692" s="1509"/>
      <c r="P692" s="1509"/>
      <c r="Q692" s="1509"/>
      <c r="R692" s="1509"/>
      <c r="S692" s="1509"/>
      <c r="T692" s="1509"/>
      <c r="U692" s="1509"/>
      <c r="V692" s="1509"/>
      <c r="W692" s="1509"/>
      <c r="X692" s="1509"/>
      <c r="Y692" s="1509"/>
      <c r="Z692" s="1509"/>
      <c r="AA692" s="1509"/>
      <c r="AB692" s="1509"/>
      <c r="AC692" s="1509"/>
      <c r="AD692" s="1509"/>
      <c r="AE692" s="1509"/>
      <c r="AF692" s="1509"/>
      <c r="AG692" s="1509"/>
      <c r="AH692" s="1509"/>
      <c r="AI692" s="1509"/>
      <c r="AJ692" s="1509"/>
      <c r="AK692" s="1509"/>
      <c r="AL692" s="1509"/>
      <c r="AM692" s="1509"/>
      <c r="AN692" s="1509"/>
      <c r="AO692" s="1509"/>
      <c r="AP692" s="1509"/>
      <c r="AQ692" s="1509"/>
      <c r="AR692" s="1509"/>
      <c r="AS692" s="1509"/>
      <c r="AT692" s="1509"/>
      <c r="AU692" s="1509"/>
      <c r="AV692" s="1509"/>
      <c r="AW692" s="1509"/>
      <c r="AX692" s="1509"/>
      <c r="AY692" s="1509"/>
      <c r="AZ692" s="1509"/>
      <c r="BA692" s="1509"/>
      <c r="BB692" s="1509"/>
      <c r="BC692" s="1509"/>
      <c r="BD692" s="1509"/>
      <c r="BE692" s="1509"/>
      <c r="BF692" s="1509"/>
      <c r="BG692" s="1509"/>
      <c r="BH692" s="1509"/>
      <c r="BI692" s="1509"/>
      <c r="BJ692" s="1509"/>
      <c r="BK692" s="1509"/>
      <c r="BL692" s="1509"/>
      <c r="BM692" s="1509"/>
      <c r="BN692" s="1509"/>
      <c r="BO692" s="1509"/>
      <c r="BP692" s="1509"/>
      <c r="BQ692" s="1509"/>
      <c r="BR692" s="1509"/>
      <c r="BS692" s="1509"/>
      <c r="BT692" s="1509"/>
      <c r="BU692" s="1509"/>
      <c r="BV692" s="1509"/>
      <c r="BW692" s="1509"/>
      <c r="BX692" s="1509"/>
      <c r="BY692" s="1509"/>
      <c r="BZ692" s="1509"/>
      <c r="CA692" s="1509"/>
      <c r="CB692" s="1509"/>
      <c r="CC692" s="1509"/>
      <c r="CD692" s="1509"/>
      <c r="CE692" s="1509"/>
      <c r="CF692" s="1509"/>
      <c r="CG692" s="1509"/>
      <c r="CH692" s="1509"/>
      <c r="CI692" s="1509"/>
      <c r="CJ692" s="1509"/>
      <c r="CK692" s="1509"/>
      <c r="CL692" s="1509"/>
      <c r="CM692" s="1509"/>
      <c r="CN692" s="1509"/>
      <c r="CO692" s="1509"/>
      <c r="CP692" s="1510"/>
      <c r="CQ692" s="1508" t="s">
        <v>1890</v>
      </c>
      <c r="CR692" s="1508" t="s">
        <v>1890</v>
      </c>
      <c r="CS692" s="1508" t="s">
        <v>1890</v>
      </c>
      <c r="CT692" s="1508" t="s">
        <v>1890</v>
      </c>
      <c r="CU692" s="1508" t="s">
        <v>1890</v>
      </c>
      <c r="CV692" s="1508" t="s">
        <v>1890</v>
      </c>
      <c r="CW692" s="1508" t="s">
        <v>1890</v>
      </c>
      <c r="CX692" s="1508" t="s">
        <v>1890</v>
      </c>
      <c r="CY692" s="1508" t="s">
        <v>1890</v>
      </c>
      <c r="CZ692" s="1508" t="s">
        <v>1890</v>
      </c>
      <c r="DA692" s="1508" t="s">
        <v>1890</v>
      </c>
      <c r="DB692" s="1508" t="s">
        <v>1890</v>
      </c>
      <c r="DC692" s="1508" t="s">
        <v>1890</v>
      </c>
      <c r="DD692" s="1508" t="s">
        <v>1890</v>
      </c>
      <c r="DE692" s="1508" t="s">
        <v>1890</v>
      </c>
      <c r="DF692" s="1508" t="s">
        <v>1890</v>
      </c>
      <c r="DG692" s="1508" t="s">
        <v>1890</v>
      </c>
      <c r="DH692" s="1508" t="s">
        <v>1890</v>
      </c>
      <c r="DI692" s="1508" t="s">
        <v>1890</v>
      </c>
      <c r="DJ692" s="1508" t="s">
        <v>1890</v>
      </c>
      <c r="DK692" s="1508" t="s">
        <v>1890</v>
      </c>
      <c r="DL692" s="1508" t="s">
        <v>1890</v>
      </c>
      <c r="DM692" s="1508" t="s">
        <v>1890</v>
      </c>
      <c r="DN692" s="1508" t="s">
        <v>1890</v>
      </c>
      <c r="DO692" s="1508" t="s">
        <v>1890</v>
      </c>
      <c r="DP692" s="1508" t="s">
        <v>1890</v>
      </c>
      <c r="DQ692" s="1508" t="s">
        <v>1890</v>
      </c>
      <c r="DR692" s="1508" t="s">
        <v>1890</v>
      </c>
      <c r="DS692" s="1508" t="s">
        <v>1890</v>
      </c>
      <c r="DT692" s="1233" t="s">
        <v>1890</v>
      </c>
      <c r="DU692" s="1233" t="s">
        <v>1890</v>
      </c>
      <c r="DV692" s="1233" t="s">
        <v>1890</v>
      </c>
      <c r="DW692" s="1233" t="s">
        <v>1890</v>
      </c>
      <c r="DX692" s="1233" t="s">
        <v>1890</v>
      </c>
      <c r="DY692" s="1233" t="s">
        <v>1890</v>
      </c>
    </row>
    <row r="693" spans="2:129" x14ac:dyDescent="0.25">
      <c r="B693" s="1668"/>
      <c r="C693" s="1505"/>
      <c r="D693" s="1439"/>
      <c r="E693" s="1267"/>
      <c r="F693" s="1438"/>
      <c r="G693" s="1438"/>
      <c r="H693" s="1439"/>
      <c r="I693" s="1476" t="s">
        <v>1890</v>
      </c>
      <c r="J693" s="1477" t="s">
        <v>1890</v>
      </c>
      <c r="K693" s="1477" t="s">
        <v>1890</v>
      </c>
      <c r="L693" s="1477" t="s">
        <v>1890</v>
      </c>
      <c r="M693" s="1477" t="s">
        <v>1890</v>
      </c>
      <c r="N693" s="1509" t="s">
        <v>1890</v>
      </c>
      <c r="O693" s="1509"/>
      <c r="P693" s="1509"/>
      <c r="Q693" s="1509"/>
      <c r="R693" s="1509"/>
      <c r="S693" s="1509"/>
      <c r="T693" s="1509"/>
      <c r="U693" s="1509"/>
      <c r="V693" s="1509"/>
      <c r="W693" s="1509"/>
      <c r="X693" s="1509"/>
      <c r="Y693" s="1509"/>
      <c r="Z693" s="1509"/>
      <c r="AA693" s="1509"/>
      <c r="AB693" s="1509"/>
      <c r="AC693" s="1509"/>
      <c r="AD693" s="1509"/>
      <c r="AE693" s="1509"/>
      <c r="AF693" s="1509"/>
      <c r="AG693" s="1509"/>
      <c r="AH693" s="1509"/>
      <c r="AI693" s="1509"/>
      <c r="AJ693" s="1509"/>
      <c r="AK693" s="1509"/>
      <c r="AL693" s="1509"/>
      <c r="AM693" s="1509"/>
      <c r="AN693" s="1509"/>
      <c r="AO693" s="1509"/>
      <c r="AP693" s="1509"/>
      <c r="AQ693" s="1509"/>
      <c r="AR693" s="1509"/>
      <c r="AS693" s="1509"/>
      <c r="AT693" s="1509"/>
      <c r="AU693" s="1509"/>
      <c r="AV693" s="1509"/>
      <c r="AW693" s="1509"/>
      <c r="AX693" s="1509"/>
      <c r="AY693" s="1509"/>
      <c r="AZ693" s="1509"/>
      <c r="BA693" s="1509"/>
      <c r="BB693" s="1509"/>
      <c r="BC693" s="1509"/>
      <c r="BD693" s="1509"/>
      <c r="BE693" s="1509"/>
      <c r="BF693" s="1509"/>
      <c r="BG693" s="1509"/>
      <c r="BH693" s="1509"/>
      <c r="BI693" s="1509"/>
      <c r="BJ693" s="1509"/>
      <c r="BK693" s="1509"/>
      <c r="BL693" s="1509"/>
      <c r="BM693" s="1509"/>
      <c r="BN693" s="1509"/>
      <c r="BO693" s="1509"/>
      <c r="BP693" s="1509"/>
      <c r="BQ693" s="1509"/>
      <c r="BR693" s="1509"/>
      <c r="BS693" s="1509"/>
      <c r="BT693" s="1509"/>
      <c r="BU693" s="1509"/>
      <c r="BV693" s="1509"/>
      <c r="BW693" s="1509"/>
      <c r="BX693" s="1509"/>
      <c r="BY693" s="1509"/>
      <c r="BZ693" s="1509"/>
      <c r="CA693" s="1509"/>
      <c r="CB693" s="1509"/>
      <c r="CC693" s="1509"/>
      <c r="CD693" s="1509"/>
      <c r="CE693" s="1509"/>
      <c r="CF693" s="1509"/>
      <c r="CG693" s="1509"/>
      <c r="CH693" s="1509"/>
      <c r="CI693" s="1509"/>
      <c r="CJ693" s="1509"/>
      <c r="CK693" s="1509"/>
      <c r="CL693" s="1509"/>
      <c r="CM693" s="1509"/>
      <c r="CN693" s="1509"/>
      <c r="CO693" s="1509"/>
      <c r="CP693" s="1510"/>
      <c r="CQ693" s="1508" t="s">
        <v>1890</v>
      </c>
      <c r="CR693" s="1508" t="s">
        <v>1890</v>
      </c>
      <c r="CS693" s="1508" t="s">
        <v>1890</v>
      </c>
      <c r="CT693" s="1508" t="s">
        <v>1890</v>
      </c>
      <c r="CU693" s="1508" t="s">
        <v>1890</v>
      </c>
      <c r="CV693" s="1508" t="s">
        <v>1890</v>
      </c>
      <c r="CW693" s="1508" t="s">
        <v>1890</v>
      </c>
      <c r="CX693" s="1508" t="s">
        <v>1890</v>
      </c>
      <c r="CY693" s="1508" t="s">
        <v>1890</v>
      </c>
      <c r="CZ693" s="1508" t="s">
        <v>1890</v>
      </c>
      <c r="DA693" s="1508" t="s">
        <v>1890</v>
      </c>
      <c r="DB693" s="1508" t="s">
        <v>1890</v>
      </c>
      <c r="DC693" s="1508" t="s">
        <v>1890</v>
      </c>
      <c r="DD693" s="1508" t="s">
        <v>1890</v>
      </c>
      <c r="DE693" s="1508" t="s">
        <v>1890</v>
      </c>
      <c r="DF693" s="1508" t="s">
        <v>1890</v>
      </c>
      <c r="DG693" s="1508" t="s">
        <v>1890</v>
      </c>
      <c r="DH693" s="1508" t="s">
        <v>1890</v>
      </c>
      <c r="DI693" s="1508" t="s">
        <v>1890</v>
      </c>
      <c r="DJ693" s="1508" t="s">
        <v>1890</v>
      </c>
      <c r="DK693" s="1508" t="s">
        <v>1890</v>
      </c>
      <c r="DL693" s="1508" t="s">
        <v>1890</v>
      </c>
      <c r="DM693" s="1508" t="s">
        <v>1890</v>
      </c>
      <c r="DN693" s="1508" t="s">
        <v>1890</v>
      </c>
      <c r="DO693" s="1508" t="s">
        <v>1890</v>
      </c>
      <c r="DP693" s="1508" t="s">
        <v>1890</v>
      </c>
      <c r="DQ693" s="1508" t="s">
        <v>1890</v>
      </c>
      <c r="DR693" s="1508" t="s">
        <v>1890</v>
      </c>
      <c r="DS693" s="1508" t="s">
        <v>1890</v>
      </c>
      <c r="DT693" s="1233" t="s">
        <v>1890</v>
      </c>
      <c r="DU693" s="1233" t="s">
        <v>1890</v>
      </c>
      <c r="DV693" s="1233" t="s">
        <v>1890</v>
      </c>
      <c r="DW693" s="1233" t="s">
        <v>1890</v>
      </c>
      <c r="DX693" s="1233" t="s">
        <v>1890</v>
      </c>
      <c r="DY693" s="1233" t="s">
        <v>1890</v>
      </c>
    </row>
    <row r="694" spans="2:129" x14ac:dyDescent="0.25">
      <c r="B694" s="1668"/>
      <c r="C694" s="1505"/>
      <c r="D694" s="1439"/>
      <c r="E694" s="1267"/>
      <c r="F694" s="1438"/>
      <c r="G694" s="1438"/>
      <c r="H694" s="1439"/>
      <c r="I694" s="1476" t="s">
        <v>1890</v>
      </c>
      <c r="J694" s="1477" t="s">
        <v>1890</v>
      </c>
      <c r="K694" s="1477" t="s">
        <v>1890</v>
      </c>
      <c r="L694" s="1477" t="s">
        <v>1890</v>
      </c>
      <c r="M694" s="1477" t="s">
        <v>1890</v>
      </c>
      <c r="N694" s="1509" t="s">
        <v>1890</v>
      </c>
      <c r="O694" s="1509"/>
      <c r="P694" s="1509"/>
      <c r="Q694" s="1509"/>
      <c r="R694" s="1509"/>
      <c r="S694" s="1509"/>
      <c r="T694" s="1509"/>
      <c r="U694" s="1509"/>
      <c r="V694" s="1509"/>
      <c r="W694" s="1509"/>
      <c r="X694" s="1509"/>
      <c r="Y694" s="1509"/>
      <c r="Z694" s="1509"/>
      <c r="AA694" s="1509"/>
      <c r="AB694" s="1509"/>
      <c r="AC694" s="1509"/>
      <c r="AD694" s="1509"/>
      <c r="AE694" s="1509"/>
      <c r="AF694" s="1509"/>
      <c r="AG694" s="1509"/>
      <c r="AH694" s="1509"/>
      <c r="AI694" s="1509"/>
      <c r="AJ694" s="1509"/>
      <c r="AK694" s="1509"/>
      <c r="AL694" s="1509"/>
      <c r="AM694" s="1509"/>
      <c r="AN694" s="1509"/>
      <c r="AO694" s="1509"/>
      <c r="AP694" s="1509"/>
      <c r="AQ694" s="1509"/>
      <c r="AR694" s="1509"/>
      <c r="AS694" s="1509"/>
      <c r="AT694" s="1509"/>
      <c r="AU694" s="1509"/>
      <c r="AV694" s="1509"/>
      <c r="AW694" s="1509"/>
      <c r="AX694" s="1509"/>
      <c r="AY694" s="1509"/>
      <c r="AZ694" s="1509"/>
      <c r="BA694" s="1509"/>
      <c r="BB694" s="1509"/>
      <c r="BC694" s="1509"/>
      <c r="BD694" s="1509"/>
      <c r="BE694" s="1509"/>
      <c r="BF694" s="1509"/>
      <c r="BG694" s="1509"/>
      <c r="BH694" s="1509"/>
      <c r="BI694" s="1509"/>
      <c r="BJ694" s="1509"/>
      <c r="BK694" s="1509"/>
      <c r="BL694" s="1509"/>
      <c r="BM694" s="1509"/>
      <c r="BN694" s="1509"/>
      <c r="BO694" s="1509"/>
      <c r="BP694" s="1509"/>
      <c r="BQ694" s="1509"/>
      <c r="BR694" s="1509"/>
      <c r="BS694" s="1509"/>
      <c r="BT694" s="1509"/>
      <c r="BU694" s="1509"/>
      <c r="BV694" s="1509"/>
      <c r="BW694" s="1509"/>
      <c r="BX694" s="1509"/>
      <c r="BY694" s="1509"/>
      <c r="BZ694" s="1509"/>
      <c r="CA694" s="1509"/>
      <c r="CB694" s="1509"/>
      <c r="CC694" s="1509"/>
      <c r="CD694" s="1509"/>
      <c r="CE694" s="1509"/>
      <c r="CF694" s="1509"/>
      <c r="CG694" s="1509"/>
      <c r="CH694" s="1509"/>
      <c r="CI694" s="1509"/>
      <c r="CJ694" s="1509"/>
      <c r="CK694" s="1509"/>
      <c r="CL694" s="1509"/>
      <c r="CM694" s="1509"/>
      <c r="CN694" s="1509"/>
      <c r="CO694" s="1509"/>
      <c r="CP694" s="1510"/>
      <c r="CQ694" s="1508" t="s">
        <v>1890</v>
      </c>
      <c r="CR694" s="1508" t="s">
        <v>1890</v>
      </c>
      <c r="CS694" s="1508" t="s">
        <v>1890</v>
      </c>
      <c r="CT694" s="1508" t="s">
        <v>1890</v>
      </c>
      <c r="CU694" s="1508" t="s">
        <v>1890</v>
      </c>
      <c r="CV694" s="1508" t="s">
        <v>1890</v>
      </c>
      <c r="CW694" s="1508" t="s">
        <v>1890</v>
      </c>
      <c r="CX694" s="1508" t="s">
        <v>1890</v>
      </c>
      <c r="CY694" s="1508" t="s">
        <v>1890</v>
      </c>
      <c r="CZ694" s="1508" t="s">
        <v>1890</v>
      </c>
      <c r="DA694" s="1508" t="s">
        <v>1890</v>
      </c>
      <c r="DB694" s="1508" t="s">
        <v>1890</v>
      </c>
      <c r="DC694" s="1508" t="s">
        <v>1890</v>
      </c>
      <c r="DD694" s="1508" t="s">
        <v>1890</v>
      </c>
      <c r="DE694" s="1508" t="s">
        <v>1890</v>
      </c>
      <c r="DF694" s="1508" t="s">
        <v>1890</v>
      </c>
      <c r="DG694" s="1508" t="s">
        <v>1890</v>
      </c>
      <c r="DH694" s="1508" t="s">
        <v>1890</v>
      </c>
      <c r="DI694" s="1508" t="s">
        <v>1890</v>
      </c>
      <c r="DJ694" s="1508" t="s">
        <v>1890</v>
      </c>
      <c r="DK694" s="1508" t="s">
        <v>1890</v>
      </c>
      <c r="DL694" s="1508" t="s">
        <v>1890</v>
      </c>
      <c r="DM694" s="1508" t="s">
        <v>1890</v>
      </c>
      <c r="DN694" s="1508" t="s">
        <v>1890</v>
      </c>
      <c r="DO694" s="1508" t="s">
        <v>1890</v>
      </c>
      <c r="DP694" s="1508" t="s">
        <v>1890</v>
      </c>
      <c r="DQ694" s="1508" t="s">
        <v>1890</v>
      </c>
      <c r="DR694" s="1508" t="s">
        <v>1890</v>
      </c>
      <c r="DS694" s="1508" t="s">
        <v>1890</v>
      </c>
      <c r="DT694" s="1233" t="s">
        <v>1890</v>
      </c>
      <c r="DU694" s="1233" t="s">
        <v>1890</v>
      </c>
      <c r="DV694" s="1233" t="s">
        <v>1890</v>
      </c>
      <c r="DW694" s="1233" t="s">
        <v>1890</v>
      </c>
      <c r="DX694" s="1233" t="s">
        <v>1890</v>
      </c>
      <c r="DY694" s="1233" t="s">
        <v>1890</v>
      </c>
    </row>
    <row r="695" spans="2:129" x14ac:dyDescent="0.25">
      <c r="B695" s="1668"/>
      <c r="C695" s="1505"/>
      <c r="D695" s="1439"/>
      <c r="E695" s="1267"/>
      <c r="F695" s="1438"/>
      <c r="G695" s="1438"/>
      <c r="H695" s="1439"/>
      <c r="I695" s="1476" t="s">
        <v>1890</v>
      </c>
      <c r="J695" s="1477" t="s">
        <v>1890</v>
      </c>
      <c r="K695" s="1477" t="s">
        <v>1890</v>
      </c>
      <c r="L695" s="1477" t="s">
        <v>1890</v>
      </c>
      <c r="M695" s="1477" t="s">
        <v>1890</v>
      </c>
      <c r="N695" s="1509" t="s">
        <v>1890</v>
      </c>
      <c r="O695" s="1509"/>
      <c r="P695" s="1509"/>
      <c r="Q695" s="1509"/>
      <c r="R695" s="1509"/>
      <c r="S695" s="1509"/>
      <c r="T695" s="1509"/>
      <c r="U695" s="1509"/>
      <c r="V695" s="1509"/>
      <c r="W695" s="1509"/>
      <c r="X695" s="1509"/>
      <c r="Y695" s="1509"/>
      <c r="Z695" s="1509"/>
      <c r="AA695" s="1509"/>
      <c r="AB695" s="1509"/>
      <c r="AC695" s="1509"/>
      <c r="AD695" s="1509"/>
      <c r="AE695" s="1509"/>
      <c r="AF695" s="1509"/>
      <c r="AG695" s="1509"/>
      <c r="AH695" s="1509"/>
      <c r="AI695" s="1509"/>
      <c r="AJ695" s="1509"/>
      <c r="AK695" s="1509"/>
      <c r="AL695" s="1509"/>
      <c r="AM695" s="1509"/>
      <c r="AN695" s="1509"/>
      <c r="AO695" s="1509"/>
      <c r="AP695" s="1509"/>
      <c r="AQ695" s="1509"/>
      <c r="AR695" s="1509"/>
      <c r="AS695" s="1509"/>
      <c r="AT695" s="1509"/>
      <c r="AU695" s="1509"/>
      <c r="AV695" s="1509"/>
      <c r="AW695" s="1509"/>
      <c r="AX695" s="1509"/>
      <c r="AY695" s="1509"/>
      <c r="AZ695" s="1509"/>
      <c r="BA695" s="1509"/>
      <c r="BB695" s="1509"/>
      <c r="BC695" s="1509"/>
      <c r="BD695" s="1509"/>
      <c r="BE695" s="1509"/>
      <c r="BF695" s="1509"/>
      <c r="BG695" s="1509"/>
      <c r="BH695" s="1509"/>
      <c r="BI695" s="1509"/>
      <c r="BJ695" s="1509"/>
      <c r="BK695" s="1509"/>
      <c r="BL695" s="1509"/>
      <c r="BM695" s="1509"/>
      <c r="BN695" s="1509"/>
      <c r="BO695" s="1509"/>
      <c r="BP695" s="1509"/>
      <c r="BQ695" s="1509"/>
      <c r="BR695" s="1509"/>
      <c r="BS695" s="1509"/>
      <c r="BT695" s="1509"/>
      <c r="BU695" s="1509"/>
      <c r="BV695" s="1509"/>
      <c r="BW695" s="1509"/>
      <c r="BX695" s="1509"/>
      <c r="BY695" s="1509"/>
      <c r="BZ695" s="1509"/>
      <c r="CA695" s="1509"/>
      <c r="CB695" s="1509"/>
      <c r="CC695" s="1509"/>
      <c r="CD695" s="1509"/>
      <c r="CE695" s="1509"/>
      <c r="CF695" s="1509"/>
      <c r="CG695" s="1509"/>
      <c r="CH695" s="1509"/>
      <c r="CI695" s="1509"/>
      <c r="CJ695" s="1509"/>
      <c r="CK695" s="1509"/>
      <c r="CL695" s="1509"/>
      <c r="CM695" s="1509"/>
      <c r="CN695" s="1509"/>
      <c r="CO695" s="1509"/>
      <c r="CP695" s="1510"/>
      <c r="CQ695" s="1508" t="s">
        <v>1890</v>
      </c>
      <c r="CR695" s="1508" t="s">
        <v>1890</v>
      </c>
      <c r="CS695" s="1508" t="s">
        <v>1890</v>
      </c>
      <c r="CT695" s="1508" t="s">
        <v>1890</v>
      </c>
      <c r="CU695" s="1508" t="s">
        <v>1890</v>
      </c>
      <c r="CV695" s="1508" t="s">
        <v>1890</v>
      </c>
      <c r="CW695" s="1508" t="s">
        <v>1890</v>
      </c>
      <c r="CX695" s="1508" t="s">
        <v>1890</v>
      </c>
      <c r="CY695" s="1508" t="s">
        <v>1890</v>
      </c>
      <c r="CZ695" s="1508" t="s">
        <v>1890</v>
      </c>
      <c r="DA695" s="1508" t="s">
        <v>1890</v>
      </c>
      <c r="DB695" s="1508" t="s">
        <v>1890</v>
      </c>
      <c r="DC695" s="1508" t="s">
        <v>1890</v>
      </c>
      <c r="DD695" s="1508" t="s">
        <v>1890</v>
      </c>
      <c r="DE695" s="1508" t="s">
        <v>1890</v>
      </c>
      <c r="DF695" s="1508" t="s">
        <v>1890</v>
      </c>
      <c r="DG695" s="1508" t="s">
        <v>1890</v>
      </c>
      <c r="DH695" s="1508" t="s">
        <v>1890</v>
      </c>
      <c r="DI695" s="1508" t="s">
        <v>1890</v>
      </c>
      <c r="DJ695" s="1508" t="s">
        <v>1890</v>
      </c>
      <c r="DK695" s="1508" t="s">
        <v>1890</v>
      </c>
      <c r="DL695" s="1508" t="s">
        <v>1890</v>
      </c>
      <c r="DM695" s="1508" t="s">
        <v>1890</v>
      </c>
      <c r="DN695" s="1508" t="s">
        <v>1890</v>
      </c>
      <c r="DO695" s="1508" t="s">
        <v>1890</v>
      </c>
      <c r="DP695" s="1508" t="s">
        <v>1890</v>
      </c>
      <c r="DQ695" s="1508" t="s">
        <v>1890</v>
      </c>
      <c r="DR695" s="1508" t="s">
        <v>1890</v>
      </c>
      <c r="DS695" s="1508" t="s">
        <v>1890</v>
      </c>
      <c r="DT695" s="1233" t="s">
        <v>1890</v>
      </c>
      <c r="DU695" s="1233" t="s">
        <v>1890</v>
      </c>
      <c r="DV695" s="1233" t="s">
        <v>1890</v>
      </c>
      <c r="DW695" s="1233" t="s">
        <v>1890</v>
      </c>
      <c r="DX695" s="1233" t="s">
        <v>1890</v>
      </c>
      <c r="DY695" s="1233" t="s">
        <v>1890</v>
      </c>
    </row>
    <row r="696" spans="2:129" x14ac:dyDescent="0.25">
      <c r="B696" s="1668"/>
      <c r="C696" s="1505"/>
      <c r="D696" s="1439"/>
      <c r="E696" s="1267"/>
      <c r="F696" s="1438"/>
      <c r="G696" s="1438"/>
      <c r="H696" s="1439"/>
      <c r="I696" s="1476" t="s">
        <v>1890</v>
      </c>
      <c r="J696" s="1477" t="s">
        <v>1890</v>
      </c>
      <c r="K696" s="1477" t="s">
        <v>1890</v>
      </c>
      <c r="L696" s="1477" t="s">
        <v>1890</v>
      </c>
      <c r="M696" s="1477" t="s">
        <v>1890</v>
      </c>
      <c r="N696" s="1509" t="s">
        <v>1890</v>
      </c>
      <c r="O696" s="1509"/>
      <c r="P696" s="1509"/>
      <c r="Q696" s="1509"/>
      <c r="R696" s="1509"/>
      <c r="S696" s="1509"/>
      <c r="T696" s="1509"/>
      <c r="U696" s="1509"/>
      <c r="V696" s="1509"/>
      <c r="W696" s="1509"/>
      <c r="X696" s="1509"/>
      <c r="Y696" s="1509"/>
      <c r="Z696" s="1509"/>
      <c r="AA696" s="1509"/>
      <c r="AB696" s="1509"/>
      <c r="AC696" s="1509"/>
      <c r="AD696" s="1509"/>
      <c r="AE696" s="1509"/>
      <c r="AF696" s="1509"/>
      <c r="AG696" s="1509"/>
      <c r="AH696" s="1509"/>
      <c r="AI696" s="1509"/>
      <c r="AJ696" s="1509"/>
      <c r="AK696" s="1509"/>
      <c r="AL696" s="1509"/>
      <c r="AM696" s="1509"/>
      <c r="AN696" s="1509"/>
      <c r="AO696" s="1509"/>
      <c r="AP696" s="1509"/>
      <c r="AQ696" s="1509"/>
      <c r="AR696" s="1509"/>
      <c r="AS696" s="1509"/>
      <c r="AT696" s="1509"/>
      <c r="AU696" s="1509"/>
      <c r="AV696" s="1509"/>
      <c r="AW696" s="1509"/>
      <c r="AX696" s="1509"/>
      <c r="AY696" s="1509"/>
      <c r="AZ696" s="1509"/>
      <c r="BA696" s="1509"/>
      <c r="BB696" s="1509"/>
      <c r="BC696" s="1509"/>
      <c r="BD696" s="1509"/>
      <c r="BE696" s="1509"/>
      <c r="BF696" s="1509"/>
      <c r="BG696" s="1509"/>
      <c r="BH696" s="1509"/>
      <c r="BI696" s="1509"/>
      <c r="BJ696" s="1509"/>
      <c r="BK696" s="1509"/>
      <c r="BL696" s="1509"/>
      <c r="BM696" s="1509"/>
      <c r="BN696" s="1509"/>
      <c r="BO696" s="1509"/>
      <c r="BP696" s="1509"/>
      <c r="BQ696" s="1509"/>
      <c r="BR696" s="1509"/>
      <c r="BS696" s="1509"/>
      <c r="BT696" s="1509"/>
      <c r="BU696" s="1509"/>
      <c r="BV696" s="1509"/>
      <c r="BW696" s="1509"/>
      <c r="BX696" s="1509"/>
      <c r="BY696" s="1509"/>
      <c r="BZ696" s="1509"/>
      <c r="CA696" s="1509"/>
      <c r="CB696" s="1509"/>
      <c r="CC696" s="1509"/>
      <c r="CD696" s="1509"/>
      <c r="CE696" s="1509"/>
      <c r="CF696" s="1509"/>
      <c r="CG696" s="1509"/>
      <c r="CH696" s="1509"/>
      <c r="CI696" s="1509"/>
      <c r="CJ696" s="1509"/>
      <c r="CK696" s="1509"/>
      <c r="CL696" s="1509"/>
      <c r="CM696" s="1509"/>
      <c r="CN696" s="1509"/>
      <c r="CO696" s="1509"/>
      <c r="CP696" s="1510"/>
      <c r="CQ696" s="1508" t="s">
        <v>1890</v>
      </c>
      <c r="CR696" s="1508" t="s">
        <v>1890</v>
      </c>
      <c r="CS696" s="1508" t="s">
        <v>1890</v>
      </c>
      <c r="CT696" s="1508" t="s">
        <v>1890</v>
      </c>
      <c r="CU696" s="1508" t="s">
        <v>1890</v>
      </c>
      <c r="CV696" s="1508" t="s">
        <v>1890</v>
      </c>
      <c r="CW696" s="1508" t="s">
        <v>1890</v>
      </c>
      <c r="CX696" s="1508" t="s">
        <v>1890</v>
      </c>
      <c r="CY696" s="1508" t="s">
        <v>1890</v>
      </c>
      <c r="CZ696" s="1508" t="s">
        <v>1890</v>
      </c>
      <c r="DA696" s="1508" t="s">
        <v>1890</v>
      </c>
      <c r="DB696" s="1508" t="s">
        <v>1890</v>
      </c>
      <c r="DC696" s="1508" t="s">
        <v>1890</v>
      </c>
      <c r="DD696" s="1508" t="s">
        <v>1890</v>
      </c>
      <c r="DE696" s="1508" t="s">
        <v>1890</v>
      </c>
      <c r="DF696" s="1508" t="s">
        <v>1890</v>
      </c>
      <c r="DG696" s="1508" t="s">
        <v>1890</v>
      </c>
      <c r="DH696" s="1508" t="s">
        <v>1890</v>
      </c>
      <c r="DI696" s="1508" t="s">
        <v>1890</v>
      </c>
      <c r="DJ696" s="1508" t="s">
        <v>1890</v>
      </c>
      <c r="DK696" s="1508" t="s">
        <v>1890</v>
      </c>
      <c r="DL696" s="1508" t="s">
        <v>1890</v>
      </c>
      <c r="DM696" s="1508" t="s">
        <v>1890</v>
      </c>
      <c r="DN696" s="1508" t="s">
        <v>1890</v>
      </c>
      <c r="DO696" s="1508" t="s">
        <v>1890</v>
      </c>
      <c r="DP696" s="1508" t="s">
        <v>1890</v>
      </c>
      <c r="DQ696" s="1508" t="s">
        <v>1890</v>
      </c>
      <c r="DR696" s="1508" t="s">
        <v>1890</v>
      </c>
      <c r="DS696" s="1508" t="s">
        <v>1890</v>
      </c>
      <c r="DT696" s="1233" t="s">
        <v>1890</v>
      </c>
      <c r="DU696" s="1233" t="s">
        <v>1890</v>
      </c>
      <c r="DV696" s="1233" t="s">
        <v>1890</v>
      </c>
      <c r="DW696" s="1233" t="s">
        <v>1890</v>
      </c>
      <c r="DX696" s="1233" t="s">
        <v>1890</v>
      </c>
      <c r="DY696" s="1233" t="s">
        <v>1890</v>
      </c>
    </row>
    <row r="697" spans="2:129" x14ac:dyDescent="0.25">
      <c r="B697" s="1668"/>
      <c r="C697" s="1505"/>
      <c r="D697" s="1439"/>
      <c r="E697" s="1267"/>
      <c r="F697" s="1438"/>
      <c r="G697" s="1438"/>
      <c r="H697" s="1439"/>
      <c r="I697" s="1476" t="s">
        <v>1890</v>
      </c>
      <c r="J697" s="1477" t="s">
        <v>1890</v>
      </c>
      <c r="K697" s="1477" t="s">
        <v>1890</v>
      </c>
      <c r="L697" s="1477" t="s">
        <v>1890</v>
      </c>
      <c r="M697" s="1477" t="s">
        <v>1890</v>
      </c>
      <c r="N697" s="1509" t="s">
        <v>1890</v>
      </c>
      <c r="O697" s="1509"/>
      <c r="P697" s="1509"/>
      <c r="Q697" s="1509"/>
      <c r="R697" s="1509"/>
      <c r="S697" s="1509"/>
      <c r="T697" s="1509"/>
      <c r="U697" s="1509"/>
      <c r="V697" s="1509"/>
      <c r="W697" s="1509"/>
      <c r="X697" s="1509"/>
      <c r="Y697" s="1509"/>
      <c r="Z697" s="1509"/>
      <c r="AA697" s="1509"/>
      <c r="AB697" s="1509"/>
      <c r="AC697" s="1509"/>
      <c r="AD697" s="1509"/>
      <c r="AE697" s="1509"/>
      <c r="AF697" s="1509"/>
      <c r="AG697" s="1509"/>
      <c r="AH697" s="1509"/>
      <c r="AI697" s="1509"/>
      <c r="AJ697" s="1509"/>
      <c r="AK697" s="1509"/>
      <c r="AL697" s="1509"/>
      <c r="AM697" s="1509"/>
      <c r="AN697" s="1509"/>
      <c r="AO697" s="1509"/>
      <c r="AP697" s="1509"/>
      <c r="AQ697" s="1509"/>
      <c r="AR697" s="1509"/>
      <c r="AS697" s="1509"/>
      <c r="AT697" s="1509"/>
      <c r="AU697" s="1509"/>
      <c r="AV697" s="1509"/>
      <c r="AW697" s="1509"/>
      <c r="AX697" s="1509"/>
      <c r="AY697" s="1509"/>
      <c r="AZ697" s="1509"/>
      <c r="BA697" s="1509"/>
      <c r="BB697" s="1509"/>
      <c r="BC697" s="1509"/>
      <c r="BD697" s="1509"/>
      <c r="BE697" s="1509"/>
      <c r="BF697" s="1509"/>
      <c r="BG697" s="1509"/>
      <c r="BH697" s="1509"/>
      <c r="BI697" s="1509"/>
      <c r="BJ697" s="1509"/>
      <c r="BK697" s="1509"/>
      <c r="BL697" s="1509"/>
      <c r="BM697" s="1509"/>
      <c r="BN697" s="1509"/>
      <c r="BO697" s="1509"/>
      <c r="BP697" s="1509"/>
      <c r="BQ697" s="1509"/>
      <c r="BR697" s="1509"/>
      <c r="BS697" s="1509"/>
      <c r="BT697" s="1509"/>
      <c r="BU697" s="1509"/>
      <c r="BV697" s="1509"/>
      <c r="BW697" s="1509"/>
      <c r="BX697" s="1509"/>
      <c r="BY697" s="1509"/>
      <c r="BZ697" s="1509"/>
      <c r="CA697" s="1509"/>
      <c r="CB697" s="1509"/>
      <c r="CC697" s="1509"/>
      <c r="CD697" s="1509"/>
      <c r="CE697" s="1509"/>
      <c r="CF697" s="1509"/>
      <c r="CG697" s="1509"/>
      <c r="CH697" s="1509"/>
      <c r="CI697" s="1509"/>
      <c r="CJ697" s="1509"/>
      <c r="CK697" s="1509"/>
      <c r="CL697" s="1509"/>
      <c r="CM697" s="1509"/>
      <c r="CN697" s="1509"/>
      <c r="CO697" s="1509"/>
      <c r="CP697" s="1510"/>
      <c r="CQ697" s="1508" t="s">
        <v>1890</v>
      </c>
      <c r="CR697" s="1508" t="s">
        <v>1890</v>
      </c>
      <c r="CS697" s="1508" t="s">
        <v>1890</v>
      </c>
      <c r="CT697" s="1508" t="s">
        <v>1890</v>
      </c>
      <c r="CU697" s="1508" t="s">
        <v>1890</v>
      </c>
      <c r="CV697" s="1508" t="s">
        <v>1890</v>
      </c>
      <c r="CW697" s="1508" t="s">
        <v>1890</v>
      </c>
      <c r="CX697" s="1508" t="s">
        <v>1890</v>
      </c>
      <c r="CY697" s="1508" t="s">
        <v>1890</v>
      </c>
      <c r="CZ697" s="1508" t="s">
        <v>1890</v>
      </c>
      <c r="DA697" s="1508" t="s">
        <v>1890</v>
      </c>
      <c r="DB697" s="1508" t="s">
        <v>1890</v>
      </c>
      <c r="DC697" s="1508" t="s">
        <v>1890</v>
      </c>
      <c r="DD697" s="1508" t="s">
        <v>1890</v>
      </c>
      <c r="DE697" s="1508" t="s">
        <v>1890</v>
      </c>
      <c r="DF697" s="1508" t="s">
        <v>1890</v>
      </c>
      <c r="DG697" s="1508" t="s">
        <v>1890</v>
      </c>
      <c r="DH697" s="1508" t="s">
        <v>1890</v>
      </c>
      <c r="DI697" s="1508" t="s">
        <v>1890</v>
      </c>
      <c r="DJ697" s="1508" t="s">
        <v>1890</v>
      </c>
      <c r="DK697" s="1508" t="s">
        <v>1890</v>
      </c>
      <c r="DL697" s="1508" t="s">
        <v>1890</v>
      </c>
      <c r="DM697" s="1508" t="s">
        <v>1890</v>
      </c>
      <c r="DN697" s="1508" t="s">
        <v>1890</v>
      </c>
      <c r="DO697" s="1508" t="s">
        <v>1890</v>
      </c>
      <c r="DP697" s="1508" t="s">
        <v>1890</v>
      </c>
      <c r="DQ697" s="1508" t="s">
        <v>1890</v>
      </c>
      <c r="DR697" s="1508" t="s">
        <v>1890</v>
      </c>
      <c r="DS697" s="1508" t="s">
        <v>1890</v>
      </c>
      <c r="DT697" s="1233" t="s">
        <v>1890</v>
      </c>
      <c r="DU697" s="1233" t="s">
        <v>1890</v>
      </c>
      <c r="DV697" s="1233" t="s">
        <v>1890</v>
      </c>
      <c r="DW697" s="1233" t="s">
        <v>1890</v>
      </c>
      <c r="DX697" s="1233" t="s">
        <v>1890</v>
      </c>
      <c r="DY697" s="1233" t="s">
        <v>1890</v>
      </c>
    </row>
    <row r="698" spans="2:129" ht="14.4" thickBot="1" x14ac:dyDescent="0.3">
      <c r="B698" s="1668"/>
      <c r="C698" s="1505"/>
      <c r="D698" s="1439"/>
      <c r="E698" s="1267"/>
      <c r="F698" s="1438"/>
      <c r="G698" s="1438"/>
      <c r="H698" s="1439"/>
      <c r="I698" s="1476" t="s">
        <v>1890</v>
      </c>
      <c r="J698" s="1477" t="s">
        <v>1890</v>
      </c>
      <c r="K698" s="1477" t="s">
        <v>1890</v>
      </c>
      <c r="L698" s="1477" t="s">
        <v>1890</v>
      </c>
      <c r="M698" s="1477" t="s">
        <v>1890</v>
      </c>
      <c r="N698" s="1509" t="s">
        <v>1890</v>
      </c>
      <c r="O698" s="1509"/>
      <c r="P698" s="1509"/>
      <c r="Q698" s="1509"/>
      <c r="R698" s="1509"/>
      <c r="S698" s="1509"/>
      <c r="T698" s="1509"/>
      <c r="U698" s="1509"/>
      <c r="V698" s="1509"/>
      <c r="W698" s="1509"/>
      <c r="X698" s="1509"/>
      <c r="Y698" s="1509"/>
      <c r="Z698" s="1509"/>
      <c r="AA698" s="1509"/>
      <c r="AB698" s="1509"/>
      <c r="AC698" s="1509"/>
      <c r="AD698" s="1509"/>
      <c r="AE698" s="1509"/>
      <c r="AF698" s="1509"/>
      <c r="AG698" s="1509"/>
      <c r="AH698" s="1509"/>
      <c r="AI698" s="1509"/>
      <c r="AJ698" s="1509"/>
      <c r="AK698" s="1509"/>
      <c r="AL698" s="1509"/>
      <c r="AM698" s="1509"/>
      <c r="AN698" s="1509"/>
      <c r="AO698" s="1509"/>
      <c r="AP698" s="1509"/>
      <c r="AQ698" s="1509"/>
      <c r="AR698" s="1509"/>
      <c r="AS698" s="1509"/>
      <c r="AT698" s="1509"/>
      <c r="AU698" s="1509"/>
      <c r="AV698" s="1509"/>
      <c r="AW698" s="1509"/>
      <c r="AX698" s="1509"/>
      <c r="AY698" s="1509"/>
      <c r="AZ698" s="1509"/>
      <c r="BA698" s="1509"/>
      <c r="BB698" s="1509"/>
      <c r="BC698" s="1509"/>
      <c r="BD698" s="1509"/>
      <c r="BE698" s="1509"/>
      <c r="BF698" s="1509"/>
      <c r="BG698" s="1509"/>
      <c r="BH698" s="1509"/>
      <c r="BI698" s="1509"/>
      <c r="BJ698" s="1509"/>
      <c r="BK698" s="1509"/>
      <c r="BL698" s="1509"/>
      <c r="BM698" s="1509"/>
      <c r="BN698" s="1509"/>
      <c r="BO698" s="1509"/>
      <c r="BP698" s="1509"/>
      <c r="BQ698" s="1509"/>
      <c r="BR698" s="1509"/>
      <c r="BS698" s="1509"/>
      <c r="BT698" s="1509"/>
      <c r="BU698" s="1509"/>
      <c r="BV698" s="1509"/>
      <c r="BW698" s="1509"/>
      <c r="BX698" s="1509"/>
      <c r="BY698" s="1509"/>
      <c r="BZ698" s="1509"/>
      <c r="CA698" s="1509"/>
      <c r="CB698" s="1509"/>
      <c r="CC698" s="1509"/>
      <c r="CD698" s="1509"/>
      <c r="CE698" s="1509"/>
      <c r="CF698" s="1509"/>
      <c r="CG698" s="1509"/>
      <c r="CH698" s="1509"/>
      <c r="CI698" s="1509"/>
      <c r="CJ698" s="1509"/>
      <c r="CK698" s="1509"/>
      <c r="CL698" s="1509"/>
      <c r="CM698" s="1509"/>
      <c r="CN698" s="1509"/>
      <c r="CO698" s="1509"/>
      <c r="CP698" s="1510"/>
      <c r="CQ698" s="1508" t="s">
        <v>1890</v>
      </c>
      <c r="CR698" s="1508" t="s">
        <v>1890</v>
      </c>
      <c r="CS698" s="1508" t="s">
        <v>1890</v>
      </c>
      <c r="CT698" s="1508" t="s">
        <v>1890</v>
      </c>
      <c r="CU698" s="1508" t="s">
        <v>1890</v>
      </c>
      <c r="CV698" s="1508" t="s">
        <v>1890</v>
      </c>
      <c r="CW698" s="1508" t="s">
        <v>1890</v>
      </c>
      <c r="CX698" s="1508" t="s">
        <v>1890</v>
      </c>
      <c r="CY698" s="1508" t="s">
        <v>1890</v>
      </c>
      <c r="CZ698" s="1508" t="s">
        <v>1890</v>
      </c>
      <c r="DA698" s="1508" t="s">
        <v>1890</v>
      </c>
      <c r="DB698" s="1508" t="s">
        <v>1890</v>
      </c>
      <c r="DC698" s="1508" t="s">
        <v>1890</v>
      </c>
      <c r="DD698" s="1508" t="s">
        <v>1890</v>
      </c>
      <c r="DE698" s="1508" t="s">
        <v>1890</v>
      </c>
      <c r="DF698" s="1508" t="s">
        <v>1890</v>
      </c>
      <c r="DG698" s="1508" t="s">
        <v>1890</v>
      </c>
      <c r="DH698" s="1508" t="s">
        <v>1890</v>
      </c>
      <c r="DI698" s="1508" t="s">
        <v>1890</v>
      </c>
      <c r="DJ698" s="1508" t="s">
        <v>1890</v>
      </c>
      <c r="DK698" s="1508" t="s">
        <v>1890</v>
      </c>
      <c r="DL698" s="1508" t="s">
        <v>1890</v>
      </c>
      <c r="DM698" s="1508" t="s">
        <v>1890</v>
      </c>
      <c r="DN698" s="1508" t="s">
        <v>1890</v>
      </c>
      <c r="DO698" s="1508" t="s">
        <v>1890</v>
      </c>
      <c r="DP698" s="1508" t="s">
        <v>1890</v>
      </c>
      <c r="DQ698" s="1508" t="s">
        <v>1890</v>
      </c>
      <c r="DR698" s="1508" t="s">
        <v>1890</v>
      </c>
      <c r="DS698" s="1508" t="s">
        <v>1890</v>
      </c>
      <c r="DT698" s="1233" t="s">
        <v>1890</v>
      </c>
      <c r="DU698" s="1233" t="s">
        <v>1890</v>
      </c>
      <c r="DV698" s="1233" t="s">
        <v>1890</v>
      </c>
      <c r="DW698" s="1233" t="s">
        <v>1890</v>
      </c>
      <c r="DX698" s="1233" t="s">
        <v>1890</v>
      </c>
      <c r="DY698" s="1233" t="s">
        <v>1890</v>
      </c>
    </row>
    <row r="699" spans="2:129" ht="14.4" thickBot="1" x14ac:dyDescent="0.3">
      <c r="B699" s="1668"/>
      <c r="C699" s="1505"/>
      <c r="D699" s="1439"/>
      <c r="E699" s="1267"/>
      <c r="F699" s="1438"/>
      <c r="G699" s="1438"/>
      <c r="H699" s="1439"/>
      <c r="I699" s="1655" t="str">
        <f>IF(SUM(N698:CP698)&lt;&gt;0,SUM(N698:CP698),"")</f>
        <v/>
      </c>
      <c r="J699" s="1656"/>
      <c r="K699" s="1656"/>
      <c r="L699" s="1656"/>
      <c r="M699" s="1657"/>
      <c r="N699" s="1509" t="s">
        <v>1890</v>
      </c>
      <c r="O699" s="1509"/>
      <c r="P699" s="1509"/>
      <c r="Q699" s="1509"/>
      <c r="R699" s="1509"/>
      <c r="S699" s="1509"/>
      <c r="T699" s="1509"/>
      <c r="U699" s="1509"/>
      <c r="V699" s="1509"/>
      <c r="W699" s="1509"/>
      <c r="X699" s="1509"/>
      <c r="Y699" s="1509"/>
      <c r="Z699" s="1509"/>
      <c r="AA699" s="1509"/>
      <c r="AB699" s="1509"/>
      <c r="AC699" s="1509"/>
      <c r="AD699" s="1509"/>
      <c r="AE699" s="1509"/>
      <c r="AF699" s="1509"/>
      <c r="AG699" s="1509"/>
      <c r="AH699" s="1509"/>
      <c r="AI699" s="1509"/>
      <c r="AJ699" s="1509"/>
      <c r="AK699" s="1509"/>
      <c r="AL699" s="1509"/>
      <c r="AM699" s="1509"/>
      <c r="AN699" s="1509"/>
      <c r="AO699" s="1509"/>
      <c r="AP699" s="1509"/>
      <c r="AQ699" s="1509"/>
      <c r="AR699" s="1509"/>
      <c r="AS699" s="1509"/>
      <c r="AT699" s="1509"/>
      <c r="AU699" s="1509"/>
      <c r="AV699" s="1509"/>
      <c r="AW699" s="1509"/>
      <c r="AX699" s="1509"/>
      <c r="AY699" s="1509"/>
      <c r="AZ699" s="1509"/>
      <c r="BA699" s="1509"/>
      <c r="BB699" s="1509"/>
      <c r="BC699" s="1509"/>
      <c r="BD699" s="1509"/>
      <c r="BE699" s="1509"/>
      <c r="BF699" s="1509"/>
      <c r="BG699" s="1509"/>
      <c r="BH699" s="1509"/>
      <c r="BI699" s="1509"/>
      <c r="BJ699" s="1509"/>
      <c r="BK699" s="1509"/>
      <c r="BL699" s="1509"/>
      <c r="BM699" s="1509"/>
      <c r="BN699" s="1509"/>
      <c r="BO699" s="1509"/>
      <c r="BP699" s="1509"/>
      <c r="BQ699" s="1509"/>
      <c r="BR699" s="1509"/>
      <c r="BS699" s="1509"/>
      <c r="BT699" s="1509"/>
      <c r="BU699" s="1509"/>
      <c r="BV699" s="1509"/>
      <c r="BW699" s="1509"/>
      <c r="BX699" s="1509"/>
      <c r="BY699" s="1509"/>
      <c r="BZ699" s="1509"/>
      <c r="CA699" s="1509"/>
      <c r="CB699" s="1509"/>
      <c r="CC699" s="1509"/>
      <c r="CD699" s="1509"/>
      <c r="CE699" s="1509"/>
      <c r="CF699" s="1509"/>
      <c r="CG699" s="1509"/>
      <c r="CH699" s="1509"/>
      <c r="CI699" s="1509"/>
      <c r="CJ699" s="1509"/>
      <c r="CK699" s="1509"/>
      <c r="CL699" s="1509"/>
      <c r="CM699" s="1509"/>
      <c r="CN699" s="1509"/>
      <c r="CO699" s="1509"/>
      <c r="CP699" s="1510"/>
      <c r="CQ699" s="1508" t="s">
        <v>1890</v>
      </c>
      <c r="CR699" s="1508" t="s">
        <v>1890</v>
      </c>
      <c r="CS699" s="1508" t="s">
        <v>1890</v>
      </c>
      <c r="CT699" s="1508" t="s">
        <v>1890</v>
      </c>
      <c r="CU699" s="1508" t="s">
        <v>1890</v>
      </c>
      <c r="CV699" s="1508" t="s">
        <v>1890</v>
      </c>
      <c r="CW699" s="1508" t="s">
        <v>1890</v>
      </c>
      <c r="CX699" s="1508" t="s">
        <v>1890</v>
      </c>
      <c r="CY699" s="1508" t="s">
        <v>1890</v>
      </c>
      <c r="CZ699" s="1508" t="s">
        <v>1890</v>
      </c>
      <c r="DA699" s="1508" t="s">
        <v>1890</v>
      </c>
      <c r="DB699" s="1508" t="s">
        <v>1890</v>
      </c>
      <c r="DC699" s="1508" t="s">
        <v>1890</v>
      </c>
      <c r="DD699" s="1508" t="s">
        <v>1890</v>
      </c>
      <c r="DE699" s="1508" t="s">
        <v>1890</v>
      </c>
      <c r="DF699" s="1508" t="s">
        <v>1890</v>
      </c>
      <c r="DG699" s="1508" t="s">
        <v>1890</v>
      </c>
      <c r="DH699" s="1508" t="s">
        <v>1890</v>
      </c>
      <c r="DI699" s="1508" t="s">
        <v>1890</v>
      </c>
      <c r="DJ699" s="1508" t="s">
        <v>1890</v>
      </c>
      <c r="DK699" s="1508" t="s">
        <v>1890</v>
      </c>
      <c r="DL699" s="1508" t="s">
        <v>1890</v>
      </c>
      <c r="DM699" s="1508" t="s">
        <v>1890</v>
      </c>
      <c r="DN699" s="1508" t="s">
        <v>1890</v>
      </c>
      <c r="DO699" s="1508" t="s">
        <v>1890</v>
      </c>
      <c r="DP699" s="1508" t="s">
        <v>1890</v>
      </c>
      <c r="DQ699" s="1508" t="s">
        <v>1890</v>
      </c>
      <c r="DR699" s="1508" t="s">
        <v>1890</v>
      </c>
      <c r="DS699" s="1508" t="s">
        <v>1890</v>
      </c>
      <c r="DT699" s="1233" t="s">
        <v>1890</v>
      </c>
      <c r="DU699" s="1233" t="s">
        <v>1890</v>
      </c>
      <c r="DV699" s="1233" t="s">
        <v>1890</v>
      </c>
      <c r="DW699" s="1233" t="s">
        <v>1890</v>
      </c>
      <c r="DX699" s="1233" t="s">
        <v>1890</v>
      </c>
      <c r="DY699" s="1233" t="s">
        <v>1890</v>
      </c>
    </row>
    <row r="700" spans="2:129" x14ac:dyDescent="0.25">
      <c r="B700" s="1668"/>
      <c r="C700" s="1505"/>
      <c r="D700" s="1439"/>
      <c r="E700" s="1267"/>
      <c r="F700" s="1438"/>
      <c r="G700" s="1438"/>
      <c r="H700" s="1439"/>
      <c r="I700" s="1476" t="s">
        <v>1890</v>
      </c>
      <c r="J700" s="1477" t="s">
        <v>1890</v>
      </c>
      <c r="K700" s="1477" t="s">
        <v>1890</v>
      </c>
      <c r="L700" s="1477" t="s">
        <v>1890</v>
      </c>
      <c r="M700" s="1477" t="s">
        <v>1890</v>
      </c>
      <c r="N700" s="1509" t="s">
        <v>1890</v>
      </c>
      <c r="O700" s="1509"/>
      <c r="P700" s="1509"/>
      <c r="Q700" s="1509"/>
      <c r="R700" s="1509"/>
      <c r="S700" s="1509"/>
      <c r="T700" s="1509"/>
      <c r="U700" s="1509"/>
      <c r="V700" s="1509"/>
      <c r="W700" s="1509"/>
      <c r="X700" s="1509"/>
      <c r="Y700" s="1509"/>
      <c r="Z700" s="1509"/>
      <c r="AA700" s="1509"/>
      <c r="AB700" s="1509"/>
      <c r="AC700" s="1509"/>
      <c r="AD700" s="1509"/>
      <c r="AE700" s="1509"/>
      <c r="AF700" s="1509"/>
      <c r="AG700" s="1509"/>
      <c r="AH700" s="1509"/>
      <c r="AI700" s="1509"/>
      <c r="AJ700" s="1509"/>
      <c r="AK700" s="1509"/>
      <c r="AL700" s="1509"/>
      <c r="AM700" s="1509"/>
      <c r="AN700" s="1509"/>
      <c r="AO700" s="1509"/>
      <c r="AP700" s="1509"/>
      <c r="AQ700" s="1509"/>
      <c r="AR700" s="1509"/>
      <c r="AS700" s="1509"/>
      <c r="AT700" s="1509"/>
      <c r="AU700" s="1509"/>
      <c r="AV700" s="1509"/>
      <c r="AW700" s="1509"/>
      <c r="AX700" s="1509"/>
      <c r="AY700" s="1509"/>
      <c r="AZ700" s="1509"/>
      <c r="BA700" s="1509"/>
      <c r="BB700" s="1509"/>
      <c r="BC700" s="1509"/>
      <c r="BD700" s="1509"/>
      <c r="BE700" s="1509"/>
      <c r="BF700" s="1509"/>
      <c r="BG700" s="1509"/>
      <c r="BH700" s="1509"/>
      <c r="BI700" s="1509"/>
      <c r="BJ700" s="1509"/>
      <c r="BK700" s="1509"/>
      <c r="BL700" s="1509"/>
      <c r="BM700" s="1509"/>
      <c r="BN700" s="1509"/>
      <c r="BO700" s="1509"/>
      <c r="BP700" s="1509"/>
      <c r="BQ700" s="1509"/>
      <c r="BR700" s="1509"/>
      <c r="BS700" s="1509"/>
      <c r="BT700" s="1509"/>
      <c r="BU700" s="1509"/>
      <c r="BV700" s="1509"/>
      <c r="BW700" s="1509"/>
      <c r="BX700" s="1509"/>
      <c r="BY700" s="1509"/>
      <c r="BZ700" s="1509"/>
      <c r="CA700" s="1509"/>
      <c r="CB700" s="1509"/>
      <c r="CC700" s="1509"/>
      <c r="CD700" s="1509"/>
      <c r="CE700" s="1509"/>
      <c r="CF700" s="1509"/>
      <c r="CG700" s="1509"/>
      <c r="CH700" s="1509"/>
      <c r="CI700" s="1509"/>
      <c r="CJ700" s="1509"/>
      <c r="CK700" s="1509"/>
      <c r="CL700" s="1509"/>
      <c r="CM700" s="1509"/>
      <c r="CN700" s="1509"/>
      <c r="CO700" s="1509"/>
      <c r="CP700" s="1510"/>
      <c r="CQ700" s="1508" t="s">
        <v>1890</v>
      </c>
      <c r="CR700" s="1508" t="s">
        <v>1890</v>
      </c>
      <c r="CS700" s="1508" t="s">
        <v>1890</v>
      </c>
      <c r="CT700" s="1508" t="s">
        <v>1890</v>
      </c>
      <c r="CU700" s="1508" t="s">
        <v>1890</v>
      </c>
      <c r="CV700" s="1508" t="s">
        <v>1890</v>
      </c>
      <c r="CW700" s="1508" t="s">
        <v>1890</v>
      </c>
      <c r="CX700" s="1508" t="s">
        <v>1890</v>
      </c>
      <c r="CY700" s="1508" t="s">
        <v>1890</v>
      </c>
      <c r="CZ700" s="1508" t="s">
        <v>1890</v>
      </c>
      <c r="DA700" s="1508" t="s">
        <v>1890</v>
      </c>
      <c r="DB700" s="1508" t="s">
        <v>1890</v>
      </c>
      <c r="DC700" s="1508" t="s">
        <v>1890</v>
      </c>
      <c r="DD700" s="1508" t="s">
        <v>1890</v>
      </c>
      <c r="DE700" s="1508" t="s">
        <v>1890</v>
      </c>
      <c r="DF700" s="1508" t="s">
        <v>1890</v>
      </c>
      <c r="DG700" s="1508" t="s">
        <v>1890</v>
      </c>
      <c r="DH700" s="1508" t="s">
        <v>1890</v>
      </c>
      <c r="DI700" s="1508" t="s">
        <v>1890</v>
      </c>
      <c r="DJ700" s="1508" t="s">
        <v>1890</v>
      </c>
      <c r="DK700" s="1508" t="s">
        <v>1890</v>
      </c>
      <c r="DL700" s="1508" t="s">
        <v>1890</v>
      </c>
      <c r="DM700" s="1508" t="s">
        <v>1890</v>
      </c>
      <c r="DN700" s="1508" t="s">
        <v>1890</v>
      </c>
      <c r="DO700" s="1508" t="s">
        <v>1890</v>
      </c>
      <c r="DP700" s="1508" t="s">
        <v>1890</v>
      </c>
      <c r="DQ700" s="1508" t="s">
        <v>1890</v>
      </c>
      <c r="DR700" s="1508" t="s">
        <v>1890</v>
      </c>
      <c r="DS700" s="1508" t="s">
        <v>1890</v>
      </c>
      <c r="DT700" s="1233" t="s">
        <v>1890</v>
      </c>
      <c r="DU700" s="1233" t="s">
        <v>1890</v>
      </c>
      <c r="DV700" s="1233" t="s">
        <v>1890</v>
      </c>
      <c r="DW700" s="1233" t="s">
        <v>1890</v>
      </c>
      <c r="DX700" s="1233" t="s">
        <v>1890</v>
      </c>
      <c r="DY700" s="1233" t="s">
        <v>1890</v>
      </c>
    </row>
    <row r="701" spans="2:129" x14ac:dyDescent="0.25">
      <c r="B701" s="1668"/>
      <c r="C701" s="1505"/>
      <c r="D701" s="1439"/>
      <c r="E701" s="1267"/>
      <c r="F701" s="1438"/>
      <c r="G701" s="1438"/>
      <c r="H701" s="1439"/>
      <c r="I701" s="1476" t="s">
        <v>1890</v>
      </c>
      <c r="J701" s="1477" t="s">
        <v>1890</v>
      </c>
      <c r="K701" s="1477" t="s">
        <v>1890</v>
      </c>
      <c r="L701" s="1477" t="s">
        <v>1890</v>
      </c>
      <c r="M701" s="1477" t="s">
        <v>1890</v>
      </c>
      <c r="N701" s="1509" t="s">
        <v>1890</v>
      </c>
      <c r="O701" s="1509"/>
      <c r="P701" s="1509"/>
      <c r="Q701" s="1509"/>
      <c r="R701" s="1509"/>
      <c r="S701" s="1509"/>
      <c r="T701" s="1509"/>
      <c r="U701" s="1509"/>
      <c r="V701" s="1509"/>
      <c r="W701" s="1509"/>
      <c r="X701" s="1509"/>
      <c r="Y701" s="1509"/>
      <c r="Z701" s="1509"/>
      <c r="AA701" s="1509"/>
      <c r="AB701" s="1509"/>
      <c r="AC701" s="1509"/>
      <c r="AD701" s="1509"/>
      <c r="AE701" s="1509"/>
      <c r="AF701" s="1509"/>
      <c r="AG701" s="1509"/>
      <c r="AH701" s="1509"/>
      <c r="AI701" s="1509"/>
      <c r="AJ701" s="1509"/>
      <c r="AK701" s="1509"/>
      <c r="AL701" s="1509"/>
      <c r="AM701" s="1509"/>
      <c r="AN701" s="1509"/>
      <c r="AO701" s="1509"/>
      <c r="AP701" s="1509"/>
      <c r="AQ701" s="1509"/>
      <c r="AR701" s="1509"/>
      <c r="AS701" s="1509"/>
      <c r="AT701" s="1509"/>
      <c r="AU701" s="1509"/>
      <c r="AV701" s="1509"/>
      <c r="AW701" s="1509"/>
      <c r="AX701" s="1509"/>
      <c r="AY701" s="1509"/>
      <c r="AZ701" s="1509"/>
      <c r="BA701" s="1509"/>
      <c r="BB701" s="1509"/>
      <c r="BC701" s="1509"/>
      <c r="BD701" s="1509"/>
      <c r="BE701" s="1509"/>
      <c r="BF701" s="1509"/>
      <c r="BG701" s="1509"/>
      <c r="BH701" s="1509"/>
      <c r="BI701" s="1509"/>
      <c r="BJ701" s="1509"/>
      <c r="BK701" s="1509"/>
      <c r="BL701" s="1509"/>
      <c r="BM701" s="1509"/>
      <c r="BN701" s="1509"/>
      <c r="BO701" s="1509"/>
      <c r="BP701" s="1509"/>
      <c r="BQ701" s="1509"/>
      <c r="BR701" s="1509"/>
      <c r="BS701" s="1509"/>
      <c r="BT701" s="1509"/>
      <c r="BU701" s="1509"/>
      <c r="BV701" s="1509"/>
      <c r="BW701" s="1509"/>
      <c r="BX701" s="1509"/>
      <c r="BY701" s="1509"/>
      <c r="BZ701" s="1509"/>
      <c r="CA701" s="1509"/>
      <c r="CB701" s="1509"/>
      <c r="CC701" s="1509"/>
      <c r="CD701" s="1509"/>
      <c r="CE701" s="1509"/>
      <c r="CF701" s="1509"/>
      <c r="CG701" s="1509"/>
      <c r="CH701" s="1509"/>
      <c r="CI701" s="1509"/>
      <c r="CJ701" s="1509"/>
      <c r="CK701" s="1509"/>
      <c r="CL701" s="1509"/>
      <c r="CM701" s="1509"/>
      <c r="CN701" s="1509"/>
      <c r="CO701" s="1509"/>
      <c r="CP701" s="1510"/>
      <c r="CQ701" s="1508" t="s">
        <v>1890</v>
      </c>
      <c r="CR701" s="1508" t="s">
        <v>1890</v>
      </c>
      <c r="CS701" s="1508" t="s">
        <v>1890</v>
      </c>
      <c r="CT701" s="1508" t="s">
        <v>1890</v>
      </c>
      <c r="CU701" s="1508" t="s">
        <v>1890</v>
      </c>
      <c r="CV701" s="1508" t="s">
        <v>1890</v>
      </c>
      <c r="CW701" s="1508" t="s">
        <v>1890</v>
      </c>
      <c r="CX701" s="1508" t="s">
        <v>1890</v>
      </c>
      <c r="CY701" s="1508" t="s">
        <v>1890</v>
      </c>
      <c r="CZ701" s="1508" t="s">
        <v>1890</v>
      </c>
      <c r="DA701" s="1508" t="s">
        <v>1890</v>
      </c>
      <c r="DB701" s="1508" t="s">
        <v>1890</v>
      </c>
      <c r="DC701" s="1508" t="s">
        <v>1890</v>
      </c>
      <c r="DD701" s="1508" t="s">
        <v>1890</v>
      </c>
      <c r="DE701" s="1508" t="s">
        <v>1890</v>
      </c>
      <c r="DF701" s="1508" t="s">
        <v>1890</v>
      </c>
      <c r="DG701" s="1508" t="s">
        <v>1890</v>
      </c>
      <c r="DH701" s="1508" t="s">
        <v>1890</v>
      </c>
      <c r="DI701" s="1508" t="s">
        <v>1890</v>
      </c>
      <c r="DJ701" s="1508" t="s">
        <v>1890</v>
      </c>
      <c r="DK701" s="1508" t="s">
        <v>1890</v>
      </c>
      <c r="DL701" s="1508" t="s">
        <v>1890</v>
      </c>
      <c r="DM701" s="1508" t="s">
        <v>1890</v>
      </c>
      <c r="DN701" s="1508" t="s">
        <v>1890</v>
      </c>
      <c r="DO701" s="1508" t="s">
        <v>1890</v>
      </c>
      <c r="DP701" s="1508" t="s">
        <v>1890</v>
      </c>
      <c r="DQ701" s="1508" t="s">
        <v>1890</v>
      </c>
      <c r="DR701" s="1508" t="s">
        <v>1890</v>
      </c>
      <c r="DS701" s="1508" t="s">
        <v>1890</v>
      </c>
      <c r="DT701" s="1233" t="s">
        <v>1890</v>
      </c>
      <c r="DU701" s="1233" t="s">
        <v>1890</v>
      </c>
      <c r="DV701" s="1233" t="s">
        <v>1890</v>
      </c>
      <c r="DW701" s="1233" t="s">
        <v>1890</v>
      </c>
      <c r="DX701" s="1233" t="s">
        <v>1890</v>
      </c>
      <c r="DY701" s="1233" t="s">
        <v>1890</v>
      </c>
    </row>
    <row r="702" spans="2:129" x14ac:dyDescent="0.25">
      <c r="B702" s="1668"/>
      <c r="C702" s="1505"/>
      <c r="D702" s="1439"/>
      <c r="E702" s="1267"/>
      <c r="F702" s="1438"/>
      <c r="G702" s="1438"/>
      <c r="H702" s="1439"/>
      <c r="I702" s="1476" t="s">
        <v>1890</v>
      </c>
      <c r="J702" s="1477" t="s">
        <v>1890</v>
      </c>
      <c r="K702" s="1477" t="s">
        <v>1890</v>
      </c>
      <c r="L702" s="1477" t="s">
        <v>1890</v>
      </c>
      <c r="M702" s="1477" t="s">
        <v>1890</v>
      </c>
      <c r="N702" s="1509" t="s">
        <v>1890</v>
      </c>
      <c r="O702" s="1509"/>
      <c r="P702" s="1509"/>
      <c r="Q702" s="1509"/>
      <c r="R702" s="1509"/>
      <c r="S702" s="1509"/>
      <c r="T702" s="1509"/>
      <c r="U702" s="1509"/>
      <c r="V702" s="1509"/>
      <c r="W702" s="1509"/>
      <c r="X702" s="1509"/>
      <c r="Y702" s="1509"/>
      <c r="Z702" s="1509"/>
      <c r="AA702" s="1509"/>
      <c r="AB702" s="1509"/>
      <c r="AC702" s="1509"/>
      <c r="AD702" s="1509"/>
      <c r="AE702" s="1509"/>
      <c r="AF702" s="1509"/>
      <c r="AG702" s="1509"/>
      <c r="AH702" s="1509"/>
      <c r="AI702" s="1509"/>
      <c r="AJ702" s="1509"/>
      <c r="AK702" s="1509"/>
      <c r="AL702" s="1509"/>
      <c r="AM702" s="1509"/>
      <c r="AN702" s="1509"/>
      <c r="AO702" s="1509"/>
      <c r="AP702" s="1509"/>
      <c r="AQ702" s="1509"/>
      <c r="AR702" s="1509"/>
      <c r="AS702" s="1509"/>
      <c r="AT702" s="1509"/>
      <c r="AU702" s="1509"/>
      <c r="AV702" s="1509"/>
      <c r="AW702" s="1509"/>
      <c r="AX702" s="1509"/>
      <c r="AY702" s="1509"/>
      <c r="AZ702" s="1509"/>
      <c r="BA702" s="1509"/>
      <c r="BB702" s="1509"/>
      <c r="BC702" s="1509"/>
      <c r="BD702" s="1509"/>
      <c r="BE702" s="1509"/>
      <c r="BF702" s="1509"/>
      <c r="BG702" s="1509"/>
      <c r="BH702" s="1509"/>
      <c r="BI702" s="1509"/>
      <c r="BJ702" s="1509"/>
      <c r="BK702" s="1509"/>
      <c r="BL702" s="1509"/>
      <c r="BM702" s="1509"/>
      <c r="BN702" s="1509"/>
      <c r="BO702" s="1509"/>
      <c r="BP702" s="1509"/>
      <c r="BQ702" s="1509"/>
      <c r="BR702" s="1509"/>
      <c r="BS702" s="1509"/>
      <c r="BT702" s="1509"/>
      <c r="BU702" s="1509"/>
      <c r="BV702" s="1509"/>
      <c r="BW702" s="1509"/>
      <c r="BX702" s="1509"/>
      <c r="BY702" s="1509"/>
      <c r="BZ702" s="1509"/>
      <c r="CA702" s="1509"/>
      <c r="CB702" s="1509"/>
      <c r="CC702" s="1509"/>
      <c r="CD702" s="1509"/>
      <c r="CE702" s="1509"/>
      <c r="CF702" s="1509"/>
      <c r="CG702" s="1509"/>
      <c r="CH702" s="1509"/>
      <c r="CI702" s="1509"/>
      <c r="CJ702" s="1509"/>
      <c r="CK702" s="1509"/>
      <c r="CL702" s="1509"/>
      <c r="CM702" s="1509"/>
      <c r="CN702" s="1509"/>
      <c r="CO702" s="1509"/>
      <c r="CP702" s="1510"/>
      <c r="CQ702" s="1508" t="s">
        <v>1890</v>
      </c>
      <c r="CR702" s="1508" t="s">
        <v>1890</v>
      </c>
      <c r="CS702" s="1508" t="s">
        <v>1890</v>
      </c>
      <c r="CT702" s="1508" t="s">
        <v>1890</v>
      </c>
      <c r="CU702" s="1508" t="s">
        <v>1890</v>
      </c>
      <c r="CV702" s="1508" t="s">
        <v>1890</v>
      </c>
      <c r="CW702" s="1508" t="s">
        <v>1890</v>
      </c>
      <c r="CX702" s="1508" t="s">
        <v>1890</v>
      </c>
      <c r="CY702" s="1508" t="s">
        <v>1890</v>
      </c>
      <c r="CZ702" s="1508" t="s">
        <v>1890</v>
      </c>
      <c r="DA702" s="1508" t="s">
        <v>1890</v>
      </c>
      <c r="DB702" s="1508" t="s">
        <v>1890</v>
      </c>
      <c r="DC702" s="1508" t="s">
        <v>1890</v>
      </c>
      <c r="DD702" s="1508" t="s">
        <v>1890</v>
      </c>
      <c r="DE702" s="1508" t="s">
        <v>1890</v>
      </c>
      <c r="DF702" s="1508" t="s">
        <v>1890</v>
      </c>
      <c r="DG702" s="1508" t="s">
        <v>1890</v>
      </c>
      <c r="DH702" s="1508" t="s">
        <v>1890</v>
      </c>
      <c r="DI702" s="1508" t="s">
        <v>1890</v>
      </c>
      <c r="DJ702" s="1508" t="s">
        <v>1890</v>
      </c>
      <c r="DK702" s="1508" t="s">
        <v>1890</v>
      </c>
      <c r="DL702" s="1508" t="s">
        <v>1890</v>
      </c>
      <c r="DM702" s="1508" t="s">
        <v>1890</v>
      </c>
      <c r="DN702" s="1508" t="s">
        <v>1890</v>
      </c>
      <c r="DO702" s="1508" t="s">
        <v>1890</v>
      </c>
      <c r="DP702" s="1508" t="s">
        <v>1890</v>
      </c>
      <c r="DQ702" s="1508" t="s">
        <v>1890</v>
      </c>
      <c r="DR702" s="1508" t="s">
        <v>1890</v>
      </c>
      <c r="DS702" s="1508" t="s">
        <v>1890</v>
      </c>
      <c r="DT702" s="1233" t="s">
        <v>1890</v>
      </c>
      <c r="DU702" s="1233" t="s">
        <v>1890</v>
      </c>
      <c r="DV702" s="1233" t="s">
        <v>1890</v>
      </c>
      <c r="DW702" s="1233" t="s">
        <v>1890</v>
      </c>
      <c r="DX702" s="1233" t="s">
        <v>1890</v>
      </c>
      <c r="DY702" s="1233" t="s">
        <v>1890</v>
      </c>
    </row>
    <row r="703" spans="2:129" x14ac:dyDescent="0.25">
      <c r="B703" s="1668"/>
      <c r="C703" s="1505"/>
      <c r="D703" s="1439"/>
      <c r="E703" s="1267"/>
      <c r="F703" s="1438"/>
      <c r="G703" s="1438"/>
      <c r="H703" s="1439"/>
      <c r="I703" s="1476" t="s">
        <v>1890</v>
      </c>
      <c r="J703" s="1477" t="s">
        <v>1890</v>
      </c>
      <c r="K703" s="1477" t="s">
        <v>1890</v>
      </c>
      <c r="L703" s="1477" t="s">
        <v>1890</v>
      </c>
      <c r="M703" s="1477" t="s">
        <v>1890</v>
      </c>
      <c r="N703" s="1509" t="s">
        <v>1890</v>
      </c>
      <c r="O703" s="1509"/>
      <c r="P703" s="1509"/>
      <c r="Q703" s="1509"/>
      <c r="R703" s="1509"/>
      <c r="S703" s="1509"/>
      <c r="T703" s="1509"/>
      <c r="U703" s="1509"/>
      <c r="V703" s="1509"/>
      <c r="W703" s="1509"/>
      <c r="X703" s="1509"/>
      <c r="Y703" s="1509"/>
      <c r="Z703" s="1509"/>
      <c r="AA703" s="1509"/>
      <c r="AB703" s="1509"/>
      <c r="AC703" s="1509"/>
      <c r="AD703" s="1509"/>
      <c r="AE703" s="1509"/>
      <c r="AF703" s="1509"/>
      <c r="AG703" s="1509"/>
      <c r="AH703" s="1509"/>
      <c r="AI703" s="1509"/>
      <c r="AJ703" s="1509"/>
      <c r="AK703" s="1509"/>
      <c r="AL703" s="1509"/>
      <c r="AM703" s="1509"/>
      <c r="AN703" s="1509"/>
      <c r="AO703" s="1509"/>
      <c r="AP703" s="1509"/>
      <c r="AQ703" s="1509"/>
      <c r="AR703" s="1509"/>
      <c r="AS703" s="1509"/>
      <c r="AT703" s="1509"/>
      <c r="AU703" s="1509"/>
      <c r="AV703" s="1509"/>
      <c r="AW703" s="1509"/>
      <c r="AX703" s="1509"/>
      <c r="AY703" s="1509"/>
      <c r="AZ703" s="1509"/>
      <c r="BA703" s="1509"/>
      <c r="BB703" s="1509"/>
      <c r="BC703" s="1509"/>
      <c r="BD703" s="1509"/>
      <c r="BE703" s="1509"/>
      <c r="BF703" s="1509"/>
      <c r="BG703" s="1509"/>
      <c r="BH703" s="1509"/>
      <c r="BI703" s="1509"/>
      <c r="BJ703" s="1509"/>
      <c r="BK703" s="1509"/>
      <c r="BL703" s="1509"/>
      <c r="BM703" s="1509"/>
      <c r="BN703" s="1509"/>
      <c r="BO703" s="1509"/>
      <c r="BP703" s="1509"/>
      <c r="BQ703" s="1509"/>
      <c r="BR703" s="1509"/>
      <c r="BS703" s="1509"/>
      <c r="BT703" s="1509"/>
      <c r="BU703" s="1509"/>
      <c r="BV703" s="1509"/>
      <c r="BW703" s="1509"/>
      <c r="BX703" s="1509"/>
      <c r="BY703" s="1509"/>
      <c r="BZ703" s="1509"/>
      <c r="CA703" s="1509"/>
      <c r="CB703" s="1509"/>
      <c r="CC703" s="1509"/>
      <c r="CD703" s="1509"/>
      <c r="CE703" s="1509"/>
      <c r="CF703" s="1509"/>
      <c r="CG703" s="1509"/>
      <c r="CH703" s="1509"/>
      <c r="CI703" s="1509"/>
      <c r="CJ703" s="1509"/>
      <c r="CK703" s="1509"/>
      <c r="CL703" s="1509"/>
      <c r="CM703" s="1509"/>
      <c r="CN703" s="1509"/>
      <c r="CO703" s="1509"/>
      <c r="CP703" s="1510"/>
      <c r="CQ703" s="1508" t="s">
        <v>1890</v>
      </c>
      <c r="CR703" s="1508" t="s">
        <v>1890</v>
      </c>
      <c r="CS703" s="1508" t="s">
        <v>1890</v>
      </c>
      <c r="CT703" s="1508" t="s">
        <v>1890</v>
      </c>
      <c r="CU703" s="1508" t="s">
        <v>1890</v>
      </c>
      <c r="CV703" s="1508" t="s">
        <v>1890</v>
      </c>
      <c r="CW703" s="1508" t="s">
        <v>1890</v>
      </c>
      <c r="CX703" s="1508" t="s">
        <v>1890</v>
      </c>
      <c r="CY703" s="1508" t="s">
        <v>1890</v>
      </c>
      <c r="CZ703" s="1508" t="s">
        <v>1890</v>
      </c>
      <c r="DA703" s="1508" t="s">
        <v>1890</v>
      </c>
      <c r="DB703" s="1508" t="s">
        <v>1890</v>
      </c>
      <c r="DC703" s="1508" t="s">
        <v>1890</v>
      </c>
      <c r="DD703" s="1508" t="s">
        <v>1890</v>
      </c>
      <c r="DE703" s="1508" t="s">
        <v>1890</v>
      </c>
      <c r="DF703" s="1508" t="s">
        <v>1890</v>
      </c>
      <c r="DG703" s="1508" t="s">
        <v>1890</v>
      </c>
      <c r="DH703" s="1508" t="s">
        <v>1890</v>
      </c>
      <c r="DI703" s="1508" t="s">
        <v>1890</v>
      </c>
      <c r="DJ703" s="1508" t="s">
        <v>1890</v>
      </c>
      <c r="DK703" s="1508" t="s">
        <v>1890</v>
      </c>
      <c r="DL703" s="1508" t="s">
        <v>1890</v>
      </c>
      <c r="DM703" s="1508" t="s">
        <v>1890</v>
      </c>
      <c r="DN703" s="1508" t="s">
        <v>1890</v>
      </c>
      <c r="DO703" s="1508" t="s">
        <v>1890</v>
      </c>
      <c r="DP703" s="1508" t="s">
        <v>1890</v>
      </c>
      <c r="DQ703" s="1508" t="s">
        <v>1890</v>
      </c>
      <c r="DR703" s="1508" t="s">
        <v>1890</v>
      </c>
      <c r="DS703" s="1508" t="s">
        <v>1890</v>
      </c>
      <c r="DT703" s="1233" t="s">
        <v>1890</v>
      </c>
      <c r="DU703" s="1233" t="s">
        <v>1890</v>
      </c>
      <c r="DV703" s="1233" t="s">
        <v>1890</v>
      </c>
      <c r="DW703" s="1233" t="s">
        <v>1890</v>
      </c>
      <c r="DX703" s="1233" t="s">
        <v>1890</v>
      </c>
      <c r="DY703" s="1233" t="s">
        <v>1890</v>
      </c>
    </row>
    <row r="704" spans="2:129" x14ac:dyDescent="0.25">
      <c r="B704" s="1668"/>
      <c r="C704" s="1505"/>
      <c r="D704" s="1439"/>
      <c r="E704" s="1267"/>
      <c r="F704" s="1438"/>
      <c r="G704" s="1438"/>
      <c r="H704" s="1439"/>
      <c r="I704" s="1476" t="s">
        <v>1890</v>
      </c>
      <c r="J704" s="1477" t="s">
        <v>1890</v>
      </c>
      <c r="K704" s="1477" t="s">
        <v>1890</v>
      </c>
      <c r="L704" s="1477" t="s">
        <v>1890</v>
      </c>
      <c r="M704" s="1477" t="s">
        <v>1890</v>
      </c>
      <c r="N704" s="1509" t="s">
        <v>1890</v>
      </c>
      <c r="O704" s="1509"/>
      <c r="P704" s="1509"/>
      <c r="Q704" s="1509"/>
      <c r="R704" s="1509"/>
      <c r="S704" s="1509"/>
      <c r="T704" s="1509"/>
      <c r="U704" s="1509"/>
      <c r="V704" s="1509"/>
      <c r="W704" s="1509"/>
      <c r="X704" s="1509"/>
      <c r="Y704" s="1509"/>
      <c r="Z704" s="1509"/>
      <c r="AA704" s="1509"/>
      <c r="AB704" s="1509"/>
      <c r="AC704" s="1509"/>
      <c r="AD704" s="1509"/>
      <c r="AE704" s="1509"/>
      <c r="AF704" s="1509"/>
      <c r="AG704" s="1509"/>
      <c r="AH704" s="1509"/>
      <c r="AI704" s="1509"/>
      <c r="AJ704" s="1509"/>
      <c r="AK704" s="1509"/>
      <c r="AL704" s="1509"/>
      <c r="AM704" s="1509"/>
      <c r="AN704" s="1509"/>
      <c r="AO704" s="1509"/>
      <c r="AP704" s="1509"/>
      <c r="AQ704" s="1509"/>
      <c r="AR704" s="1509"/>
      <c r="AS704" s="1509"/>
      <c r="AT704" s="1509"/>
      <c r="AU704" s="1509"/>
      <c r="AV704" s="1509"/>
      <c r="AW704" s="1509"/>
      <c r="AX704" s="1509"/>
      <c r="AY704" s="1509"/>
      <c r="AZ704" s="1509"/>
      <c r="BA704" s="1509"/>
      <c r="BB704" s="1509"/>
      <c r="BC704" s="1509"/>
      <c r="BD704" s="1509"/>
      <c r="BE704" s="1509"/>
      <c r="BF704" s="1509"/>
      <c r="BG704" s="1509"/>
      <c r="BH704" s="1509"/>
      <c r="BI704" s="1509"/>
      <c r="BJ704" s="1509"/>
      <c r="BK704" s="1509"/>
      <c r="BL704" s="1509"/>
      <c r="BM704" s="1509"/>
      <c r="BN704" s="1509"/>
      <c r="BO704" s="1509"/>
      <c r="BP704" s="1509"/>
      <c r="BQ704" s="1509"/>
      <c r="BR704" s="1509"/>
      <c r="BS704" s="1509"/>
      <c r="BT704" s="1509"/>
      <c r="BU704" s="1509"/>
      <c r="BV704" s="1509"/>
      <c r="BW704" s="1509"/>
      <c r="BX704" s="1509"/>
      <c r="BY704" s="1509"/>
      <c r="BZ704" s="1509"/>
      <c r="CA704" s="1509"/>
      <c r="CB704" s="1509"/>
      <c r="CC704" s="1509"/>
      <c r="CD704" s="1509"/>
      <c r="CE704" s="1509"/>
      <c r="CF704" s="1509"/>
      <c r="CG704" s="1509"/>
      <c r="CH704" s="1509"/>
      <c r="CI704" s="1509"/>
      <c r="CJ704" s="1509"/>
      <c r="CK704" s="1509"/>
      <c r="CL704" s="1509"/>
      <c r="CM704" s="1509"/>
      <c r="CN704" s="1509"/>
      <c r="CO704" s="1509"/>
      <c r="CP704" s="1510"/>
      <c r="CQ704" s="1508" t="s">
        <v>1890</v>
      </c>
      <c r="CR704" s="1508" t="s">
        <v>1890</v>
      </c>
      <c r="CS704" s="1508" t="s">
        <v>1890</v>
      </c>
      <c r="CT704" s="1508" t="s">
        <v>1890</v>
      </c>
      <c r="CU704" s="1508" t="s">
        <v>1890</v>
      </c>
      <c r="CV704" s="1508" t="s">
        <v>1890</v>
      </c>
      <c r="CW704" s="1508" t="s">
        <v>1890</v>
      </c>
      <c r="CX704" s="1508" t="s">
        <v>1890</v>
      </c>
      <c r="CY704" s="1508" t="s">
        <v>1890</v>
      </c>
      <c r="CZ704" s="1508" t="s">
        <v>1890</v>
      </c>
      <c r="DA704" s="1508" t="s">
        <v>1890</v>
      </c>
      <c r="DB704" s="1508" t="s">
        <v>1890</v>
      </c>
      <c r="DC704" s="1508" t="s">
        <v>1890</v>
      </c>
      <c r="DD704" s="1508" t="s">
        <v>1890</v>
      </c>
      <c r="DE704" s="1508" t="s">
        <v>1890</v>
      </c>
      <c r="DF704" s="1508" t="s">
        <v>1890</v>
      </c>
      <c r="DG704" s="1508" t="s">
        <v>1890</v>
      </c>
      <c r="DH704" s="1508" t="s">
        <v>1890</v>
      </c>
      <c r="DI704" s="1508" t="s">
        <v>1890</v>
      </c>
      <c r="DJ704" s="1508" t="s">
        <v>1890</v>
      </c>
      <c r="DK704" s="1508" t="s">
        <v>1890</v>
      </c>
      <c r="DL704" s="1508" t="s">
        <v>1890</v>
      </c>
      <c r="DM704" s="1508" t="s">
        <v>1890</v>
      </c>
      <c r="DN704" s="1508" t="s">
        <v>1890</v>
      </c>
      <c r="DO704" s="1508" t="s">
        <v>1890</v>
      </c>
      <c r="DP704" s="1508" t="s">
        <v>1890</v>
      </c>
      <c r="DQ704" s="1508" t="s">
        <v>1890</v>
      </c>
      <c r="DR704" s="1508" t="s">
        <v>1890</v>
      </c>
      <c r="DS704" s="1508" t="s">
        <v>1890</v>
      </c>
      <c r="DT704" s="1233" t="s">
        <v>1890</v>
      </c>
      <c r="DU704" s="1233" t="s">
        <v>1890</v>
      </c>
      <c r="DV704" s="1233" t="s">
        <v>1890</v>
      </c>
      <c r="DW704" s="1233" t="s">
        <v>1890</v>
      </c>
      <c r="DX704" s="1233" t="s">
        <v>1890</v>
      </c>
      <c r="DY704" s="1233" t="s">
        <v>1890</v>
      </c>
    </row>
    <row r="705" spans="2:129" x14ac:dyDescent="0.25">
      <c r="B705" s="1668"/>
      <c r="C705" s="1505"/>
      <c r="D705" s="1439"/>
      <c r="E705" s="1267"/>
      <c r="F705" s="1438"/>
      <c r="G705" s="1438"/>
      <c r="H705" s="1439"/>
      <c r="I705" s="1476" t="s">
        <v>1890</v>
      </c>
      <c r="J705" s="1477" t="s">
        <v>1890</v>
      </c>
      <c r="K705" s="1477" t="s">
        <v>1890</v>
      </c>
      <c r="L705" s="1477" t="s">
        <v>1890</v>
      </c>
      <c r="M705" s="1477" t="s">
        <v>1890</v>
      </c>
      <c r="N705" s="1509" t="s">
        <v>1890</v>
      </c>
      <c r="O705" s="1509"/>
      <c r="P705" s="1509"/>
      <c r="Q705" s="1509"/>
      <c r="R705" s="1509"/>
      <c r="S705" s="1509"/>
      <c r="T705" s="1509"/>
      <c r="U705" s="1509"/>
      <c r="V705" s="1509"/>
      <c r="W705" s="1509"/>
      <c r="X705" s="1509"/>
      <c r="Y705" s="1509"/>
      <c r="Z705" s="1509"/>
      <c r="AA705" s="1509"/>
      <c r="AB705" s="1509"/>
      <c r="AC705" s="1509"/>
      <c r="AD705" s="1509"/>
      <c r="AE705" s="1509"/>
      <c r="AF705" s="1509"/>
      <c r="AG705" s="1509"/>
      <c r="AH705" s="1509"/>
      <c r="AI705" s="1509"/>
      <c r="AJ705" s="1509"/>
      <c r="AK705" s="1509"/>
      <c r="AL705" s="1509"/>
      <c r="AM705" s="1509"/>
      <c r="AN705" s="1509"/>
      <c r="AO705" s="1509"/>
      <c r="AP705" s="1509"/>
      <c r="AQ705" s="1509"/>
      <c r="AR705" s="1509"/>
      <c r="AS705" s="1509"/>
      <c r="AT705" s="1509"/>
      <c r="AU705" s="1509"/>
      <c r="AV705" s="1509"/>
      <c r="AW705" s="1509"/>
      <c r="AX705" s="1509"/>
      <c r="AY705" s="1509"/>
      <c r="AZ705" s="1509"/>
      <c r="BA705" s="1509"/>
      <c r="BB705" s="1509"/>
      <c r="BC705" s="1509"/>
      <c r="BD705" s="1509"/>
      <c r="BE705" s="1509"/>
      <c r="BF705" s="1509"/>
      <c r="BG705" s="1509"/>
      <c r="BH705" s="1509"/>
      <c r="BI705" s="1509"/>
      <c r="BJ705" s="1509"/>
      <c r="BK705" s="1509"/>
      <c r="BL705" s="1509"/>
      <c r="BM705" s="1509"/>
      <c r="BN705" s="1509"/>
      <c r="BO705" s="1509"/>
      <c r="BP705" s="1509"/>
      <c r="BQ705" s="1509"/>
      <c r="BR705" s="1509"/>
      <c r="BS705" s="1509"/>
      <c r="BT705" s="1509"/>
      <c r="BU705" s="1509"/>
      <c r="BV705" s="1509"/>
      <c r="BW705" s="1509"/>
      <c r="BX705" s="1509"/>
      <c r="BY705" s="1509"/>
      <c r="BZ705" s="1509"/>
      <c r="CA705" s="1509"/>
      <c r="CB705" s="1509"/>
      <c r="CC705" s="1509"/>
      <c r="CD705" s="1509"/>
      <c r="CE705" s="1509"/>
      <c r="CF705" s="1509"/>
      <c r="CG705" s="1509"/>
      <c r="CH705" s="1509"/>
      <c r="CI705" s="1509"/>
      <c r="CJ705" s="1509"/>
      <c r="CK705" s="1509"/>
      <c r="CL705" s="1509"/>
      <c r="CM705" s="1509"/>
      <c r="CN705" s="1509"/>
      <c r="CO705" s="1509"/>
      <c r="CP705" s="1510"/>
      <c r="CQ705" s="1508" t="s">
        <v>1890</v>
      </c>
      <c r="CR705" s="1508" t="s">
        <v>1890</v>
      </c>
      <c r="CS705" s="1508" t="s">
        <v>1890</v>
      </c>
      <c r="CT705" s="1508" t="s">
        <v>1890</v>
      </c>
      <c r="CU705" s="1508" t="s">
        <v>1890</v>
      </c>
      <c r="CV705" s="1508" t="s">
        <v>1890</v>
      </c>
      <c r="CW705" s="1508" t="s">
        <v>1890</v>
      </c>
      <c r="CX705" s="1508" t="s">
        <v>1890</v>
      </c>
      <c r="CY705" s="1508" t="s">
        <v>1890</v>
      </c>
      <c r="CZ705" s="1508" t="s">
        <v>1890</v>
      </c>
      <c r="DA705" s="1508" t="s">
        <v>1890</v>
      </c>
      <c r="DB705" s="1508" t="s">
        <v>1890</v>
      </c>
      <c r="DC705" s="1508" t="s">
        <v>1890</v>
      </c>
      <c r="DD705" s="1508" t="s">
        <v>1890</v>
      </c>
      <c r="DE705" s="1508" t="s">
        <v>1890</v>
      </c>
      <c r="DF705" s="1508" t="s">
        <v>1890</v>
      </c>
      <c r="DG705" s="1508" t="s">
        <v>1890</v>
      </c>
      <c r="DH705" s="1508" t="s">
        <v>1890</v>
      </c>
      <c r="DI705" s="1508" t="s">
        <v>1890</v>
      </c>
      <c r="DJ705" s="1508" t="s">
        <v>1890</v>
      </c>
      <c r="DK705" s="1508" t="s">
        <v>1890</v>
      </c>
      <c r="DL705" s="1508" t="s">
        <v>1890</v>
      </c>
      <c r="DM705" s="1508" t="s">
        <v>1890</v>
      </c>
      <c r="DN705" s="1508" t="s">
        <v>1890</v>
      </c>
      <c r="DO705" s="1508" t="s">
        <v>1890</v>
      </c>
      <c r="DP705" s="1508" t="s">
        <v>1890</v>
      </c>
      <c r="DQ705" s="1508" t="s">
        <v>1890</v>
      </c>
      <c r="DR705" s="1508" t="s">
        <v>1890</v>
      </c>
      <c r="DS705" s="1508" t="s">
        <v>1890</v>
      </c>
      <c r="DT705" s="1233" t="s">
        <v>1890</v>
      </c>
      <c r="DU705" s="1233" t="s">
        <v>1890</v>
      </c>
      <c r="DV705" s="1233" t="s">
        <v>1890</v>
      </c>
      <c r="DW705" s="1233" t="s">
        <v>1890</v>
      </c>
      <c r="DX705" s="1233" t="s">
        <v>1890</v>
      </c>
      <c r="DY705" s="1233" t="s">
        <v>1890</v>
      </c>
    </row>
    <row r="706" spans="2:129" x14ac:dyDescent="0.25">
      <c r="B706" s="1668"/>
      <c r="C706" s="1505"/>
      <c r="D706" s="1439"/>
      <c r="E706" s="1267"/>
      <c r="F706" s="1438"/>
      <c r="G706" s="1438"/>
      <c r="H706" s="1439"/>
      <c r="I706" s="1476" t="s">
        <v>1890</v>
      </c>
      <c r="J706" s="1477" t="s">
        <v>1890</v>
      </c>
      <c r="K706" s="1477" t="s">
        <v>1890</v>
      </c>
      <c r="L706" s="1477" t="s">
        <v>1890</v>
      </c>
      <c r="M706" s="1477" t="s">
        <v>1890</v>
      </c>
      <c r="N706" s="1509" t="s">
        <v>1890</v>
      </c>
      <c r="O706" s="1509"/>
      <c r="P706" s="1509"/>
      <c r="Q706" s="1509"/>
      <c r="R706" s="1509"/>
      <c r="S706" s="1509"/>
      <c r="T706" s="1509"/>
      <c r="U706" s="1509"/>
      <c r="V706" s="1509"/>
      <c r="W706" s="1509"/>
      <c r="X706" s="1509"/>
      <c r="Y706" s="1509"/>
      <c r="Z706" s="1509"/>
      <c r="AA706" s="1509"/>
      <c r="AB706" s="1509"/>
      <c r="AC706" s="1509"/>
      <c r="AD706" s="1509"/>
      <c r="AE706" s="1509"/>
      <c r="AF706" s="1509"/>
      <c r="AG706" s="1509"/>
      <c r="AH706" s="1509"/>
      <c r="AI706" s="1509"/>
      <c r="AJ706" s="1509"/>
      <c r="AK706" s="1509"/>
      <c r="AL706" s="1509"/>
      <c r="AM706" s="1509"/>
      <c r="AN706" s="1509"/>
      <c r="AO706" s="1509"/>
      <c r="AP706" s="1509"/>
      <c r="AQ706" s="1509"/>
      <c r="AR706" s="1509"/>
      <c r="AS706" s="1509"/>
      <c r="AT706" s="1509"/>
      <c r="AU706" s="1509"/>
      <c r="AV706" s="1509"/>
      <c r="AW706" s="1509"/>
      <c r="AX706" s="1509"/>
      <c r="AY706" s="1509"/>
      <c r="AZ706" s="1509"/>
      <c r="BA706" s="1509"/>
      <c r="BB706" s="1509"/>
      <c r="BC706" s="1509"/>
      <c r="BD706" s="1509"/>
      <c r="BE706" s="1509"/>
      <c r="BF706" s="1509"/>
      <c r="BG706" s="1509"/>
      <c r="BH706" s="1509"/>
      <c r="BI706" s="1509"/>
      <c r="BJ706" s="1509"/>
      <c r="BK706" s="1509"/>
      <c r="BL706" s="1509"/>
      <c r="BM706" s="1509"/>
      <c r="BN706" s="1509"/>
      <c r="BO706" s="1509"/>
      <c r="BP706" s="1509"/>
      <c r="BQ706" s="1509"/>
      <c r="BR706" s="1509"/>
      <c r="BS706" s="1509"/>
      <c r="BT706" s="1509"/>
      <c r="BU706" s="1509"/>
      <c r="BV706" s="1509"/>
      <c r="BW706" s="1509"/>
      <c r="BX706" s="1509"/>
      <c r="BY706" s="1509"/>
      <c r="BZ706" s="1509"/>
      <c r="CA706" s="1509"/>
      <c r="CB706" s="1509"/>
      <c r="CC706" s="1509"/>
      <c r="CD706" s="1509"/>
      <c r="CE706" s="1509"/>
      <c r="CF706" s="1509"/>
      <c r="CG706" s="1509"/>
      <c r="CH706" s="1509"/>
      <c r="CI706" s="1509"/>
      <c r="CJ706" s="1509"/>
      <c r="CK706" s="1509"/>
      <c r="CL706" s="1509"/>
      <c r="CM706" s="1509"/>
      <c r="CN706" s="1509"/>
      <c r="CO706" s="1509"/>
      <c r="CP706" s="1510"/>
      <c r="CQ706" s="1508" t="s">
        <v>1890</v>
      </c>
      <c r="CR706" s="1508" t="s">
        <v>1890</v>
      </c>
      <c r="CS706" s="1508" t="s">
        <v>1890</v>
      </c>
      <c r="CT706" s="1508" t="s">
        <v>1890</v>
      </c>
      <c r="CU706" s="1508" t="s">
        <v>1890</v>
      </c>
      <c r="CV706" s="1508" t="s">
        <v>1890</v>
      </c>
      <c r="CW706" s="1508" t="s">
        <v>1890</v>
      </c>
      <c r="CX706" s="1508" t="s">
        <v>1890</v>
      </c>
      <c r="CY706" s="1508" t="s">
        <v>1890</v>
      </c>
      <c r="CZ706" s="1508" t="s">
        <v>1890</v>
      </c>
      <c r="DA706" s="1508" t="s">
        <v>1890</v>
      </c>
      <c r="DB706" s="1508" t="s">
        <v>1890</v>
      </c>
      <c r="DC706" s="1508" t="s">
        <v>1890</v>
      </c>
      <c r="DD706" s="1508" t="s">
        <v>1890</v>
      </c>
      <c r="DE706" s="1508" t="s">
        <v>1890</v>
      </c>
      <c r="DF706" s="1508" t="s">
        <v>1890</v>
      </c>
      <c r="DG706" s="1508" t="s">
        <v>1890</v>
      </c>
      <c r="DH706" s="1508" t="s">
        <v>1890</v>
      </c>
      <c r="DI706" s="1508" t="s">
        <v>1890</v>
      </c>
      <c r="DJ706" s="1508" t="s">
        <v>1890</v>
      </c>
      <c r="DK706" s="1508" t="s">
        <v>1890</v>
      </c>
      <c r="DL706" s="1508" t="s">
        <v>1890</v>
      </c>
      <c r="DM706" s="1508" t="s">
        <v>1890</v>
      </c>
      <c r="DN706" s="1508" t="s">
        <v>1890</v>
      </c>
      <c r="DO706" s="1508" t="s">
        <v>1890</v>
      </c>
      <c r="DP706" s="1508" t="s">
        <v>1890</v>
      </c>
      <c r="DQ706" s="1508" t="s">
        <v>1890</v>
      </c>
      <c r="DR706" s="1508" t="s">
        <v>1890</v>
      </c>
      <c r="DS706" s="1508" t="s">
        <v>1890</v>
      </c>
      <c r="DT706" s="1233" t="s">
        <v>1890</v>
      </c>
      <c r="DU706" s="1233" t="s">
        <v>1890</v>
      </c>
      <c r="DV706" s="1233" t="s">
        <v>1890</v>
      </c>
      <c r="DW706" s="1233" t="s">
        <v>1890</v>
      </c>
      <c r="DX706" s="1233" t="s">
        <v>1890</v>
      </c>
      <c r="DY706" s="1233" t="s">
        <v>1890</v>
      </c>
    </row>
    <row r="707" spans="2:129" ht="14.4" thickBot="1" x14ac:dyDescent="0.3">
      <c r="B707" s="1668"/>
      <c r="C707" s="1505"/>
      <c r="D707" s="1439"/>
      <c r="E707" s="1267"/>
      <c r="F707" s="1438"/>
      <c r="G707" s="1438"/>
      <c r="H707" s="1439"/>
      <c r="I707" s="1476" t="s">
        <v>1890</v>
      </c>
      <c r="J707" s="1477" t="s">
        <v>1890</v>
      </c>
      <c r="K707" s="1477" t="s">
        <v>1890</v>
      </c>
      <c r="L707" s="1477" t="s">
        <v>1890</v>
      </c>
      <c r="M707" s="1477" t="s">
        <v>1890</v>
      </c>
      <c r="N707" s="1509" t="s">
        <v>1890</v>
      </c>
      <c r="O707" s="1509"/>
      <c r="P707" s="1509"/>
      <c r="Q707" s="1509"/>
      <c r="R707" s="1509"/>
      <c r="S707" s="1509"/>
      <c r="T707" s="1509"/>
      <c r="U707" s="1509"/>
      <c r="V707" s="1509"/>
      <c r="W707" s="1509"/>
      <c r="X707" s="1509"/>
      <c r="Y707" s="1509"/>
      <c r="Z707" s="1509"/>
      <c r="AA707" s="1509"/>
      <c r="AB707" s="1509"/>
      <c r="AC707" s="1509"/>
      <c r="AD707" s="1509"/>
      <c r="AE707" s="1509"/>
      <c r="AF707" s="1509"/>
      <c r="AG707" s="1509"/>
      <c r="AH707" s="1509"/>
      <c r="AI707" s="1509"/>
      <c r="AJ707" s="1509"/>
      <c r="AK707" s="1509"/>
      <c r="AL707" s="1509"/>
      <c r="AM707" s="1509"/>
      <c r="AN707" s="1509"/>
      <c r="AO707" s="1509"/>
      <c r="AP707" s="1509"/>
      <c r="AQ707" s="1509"/>
      <c r="AR707" s="1509"/>
      <c r="AS707" s="1509"/>
      <c r="AT707" s="1509"/>
      <c r="AU707" s="1509"/>
      <c r="AV707" s="1509"/>
      <c r="AW707" s="1509"/>
      <c r="AX707" s="1509"/>
      <c r="AY707" s="1509"/>
      <c r="AZ707" s="1509"/>
      <c r="BA707" s="1509"/>
      <c r="BB707" s="1509"/>
      <c r="BC707" s="1509"/>
      <c r="BD707" s="1509"/>
      <c r="BE707" s="1509"/>
      <c r="BF707" s="1509"/>
      <c r="BG707" s="1509"/>
      <c r="BH707" s="1509"/>
      <c r="BI707" s="1509"/>
      <c r="BJ707" s="1509"/>
      <c r="BK707" s="1509"/>
      <c r="BL707" s="1509"/>
      <c r="BM707" s="1509"/>
      <c r="BN707" s="1509"/>
      <c r="BO707" s="1509"/>
      <c r="BP707" s="1509"/>
      <c r="BQ707" s="1509"/>
      <c r="BR707" s="1509"/>
      <c r="BS707" s="1509"/>
      <c r="BT707" s="1509"/>
      <c r="BU707" s="1509"/>
      <c r="BV707" s="1509"/>
      <c r="BW707" s="1509"/>
      <c r="BX707" s="1509"/>
      <c r="BY707" s="1509"/>
      <c r="BZ707" s="1509"/>
      <c r="CA707" s="1509"/>
      <c r="CB707" s="1509"/>
      <c r="CC707" s="1509"/>
      <c r="CD707" s="1509"/>
      <c r="CE707" s="1509"/>
      <c r="CF707" s="1509"/>
      <c r="CG707" s="1509"/>
      <c r="CH707" s="1509"/>
      <c r="CI707" s="1509"/>
      <c r="CJ707" s="1509"/>
      <c r="CK707" s="1509"/>
      <c r="CL707" s="1509"/>
      <c r="CM707" s="1509"/>
      <c r="CN707" s="1509"/>
      <c r="CO707" s="1509"/>
      <c r="CP707" s="1510"/>
      <c r="CQ707" s="1508" t="s">
        <v>1890</v>
      </c>
      <c r="CR707" s="1508" t="s">
        <v>1890</v>
      </c>
      <c r="CS707" s="1508" t="s">
        <v>1890</v>
      </c>
      <c r="CT707" s="1508" t="s">
        <v>1890</v>
      </c>
      <c r="CU707" s="1508" t="s">
        <v>1890</v>
      </c>
      <c r="CV707" s="1508" t="s">
        <v>1890</v>
      </c>
      <c r="CW707" s="1508" t="s">
        <v>1890</v>
      </c>
      <c r="CX707" s="1508" t="s">
        <v>1890</v>
      </c>
      <c r="CY707" s="1508" t="s">
        <v>1890</v>
      </c>
      <c r="CZ707" s="1508" t="s">
        <v>1890</v>
      </c>
      <c r="DA707" s="1508" t="s">
        <v>1890</v>
      </c>
      <c r="DB707" s="1508" t="s">
        <v>1890</v>
      </c>
      <c r="DC707" s="1508" t="s">
        <v>1890</v>
      </c>
      <c r="DD707" s="1508" t="s">
        <v>1890</v>
      </c>
      <c r="DE707" s="1508" t="s">
        <v>1890</v>
      </c>
      <c r="DF707" s="1508" t="s">
        <v>1890</v>
      </c>
      <c r="DG707" s="1508" t="s">
        <v>1890</v>
      </c>
      <c r="DH707" s="1508" t="s">
        <v>1890</v>
      </c>
      <c r="DI707" s="1508" t="s">
        <v>1890</v>
      </c>
      <c r="DJ707" s="1508" t="s">
        <v>1890</v>
      </c>
      <c r="DK707" s="1508" t="s">
        <v>1890</v>
      </c>
      <c r="DL707" s="1508" t="s">
        <v>1890</v>
      </c>
      <c r="DM707" s="1508" t="s">
        <v>1890</v>
      </c>
      <c r="DN707" s="1508" t="s">
        <v>1890</v>
      </c>
      <c r="DO707" s="1508" t="s">
        <v>1890</v>
      </c>
      <c r="DP707" s="1508" t="s">
        <v>1890</v>
      </c>
      <c r="DQ707" s="1508" t="s">
        <v>1890</v>
      </c>
      <c r="DR707" s="1508" t="s">
        <v>1890</v>
      </c>
      <c r="DS707" s="1508" t="s">
        <v>1890</v>
      </c>
      <c r="DT707" s="1233" t="s">
        <v>1890</v>
      </c>
      <c r="DU707" s="1233" t="s">
        <v>1890</v>
      </c>
      <c r="DV707" s="1233" t="s">
        <v>1890</v>
      </c>
      <c r="DW707" s="1233" t="s">
        <v>1890</v>
      </c>
      <c r="DX707" s="1233" t="s">
        <v>1890</v>
      </c>
      <c r="DY707" s="1233" t="s">
        <v>1890</v>
      </c>
    </row>
    <row r="708" spans="2:129" ht="14.4" thickBot="1" x14ac:dyDescent="0.3">
      <c r="B708" s="1668"/>
      <c r="C708" s="1505"/>
      <c r="D708" s="1439"/>
      <c r="E708" s="1267"/>
      <c r="F708" s="1438"/>
      <c r="G708" s="1438"/>
      <c r="H708" s="1439"/>
      <c r="I708" s="1655" t="str">
        <f>IF(SUM(N707:CP707)&lt;&gt;0,SUM(N707:CP707),"")</f>
        <v/>
      </c>
      <c r="J708" s="1656"/>
      <c r="K708" s="1656"/>
      <c r="L708" s="1656"/>
      <c r="M708" s="1657"/>
      <c r="N708" s="1509" t="s">
        <v>1890</v>
      </c>
      <c r="O708" s="1509"/>
      <c r="P708" s="1509"/>
      <c r="Q708" s="1509"/>
      <c r="R708" s="1509"/>
      <c r="S708" s="1509"/>
      <c r="T708" s="1509"/>
      <c r="U708" s="1509"/>
      <c r="V708" s="1509"/>
      <c r="W708" s="1509"/>
      <c r="X708" s="1509"/>
      <c r="Y708" s="1509"/>
      <c r="Z708" s="1509"/>
      <c r="AA708" s="1509"/>
      <c r="AB708" s="1509"/>
      <c r="AC708" s="1509"/>
      <c r="AD708" s="1509"/>
      <c r="AE708" s="1509"/>
      <c r="AF708" s="1509"/>
      <c r="AG708" s="1509"/>
      <c r="AH708" s="1509"/>
      <c r="AI708" s="1509"/>
      <c r="AJ708" s="1509"/>
      <c r="AK708" s="1509"/>
      <c r="AL708" s="1509"/>
      <c r="AM708" s="1509"/>
      <c r="AN708" s="1509"/>
      <c r="AO708" s="1509"/>
      <c r="AP708" s="1509"/>
      <c r="AQ708" s="1509"/>
      <c r="AR708" s="1509"/>
      <c r="AS708" s="1509"/>
      <c r="AT708" s="1509"/>
      <c r="AU708" s="1509"/>
      <c r="AV708" s="1509"/>
      <c r="AW708" s="1509"/>
      <c r="AX708" s="1509"/>
      <c r="AY708" s="1509"/>
      <c r="AZ708" s="1509"/>
      <c r="BA708" s="1509"/>
      <c r="BB708" s="1509"/>
      <c r="BC708" s="1509"/>
      <c r="BD708" s="1509"/>
      <c r="BE708" s="1509"/>
      <c r="BF708" s="1509"/>
      <c r="BG708" s="1509"/>
      <c r="BH708" s="1509"/>
      <c r="BI708" s="1509"/>
      <c r="BJ708" s="1509"/>
      <c r="BK708" s="1509"/>
      <c r="BL708" s="1509"/>
      <c r="BM708" s="1509"/>
      <c r="BN708" s="1509"/>
      <c r="BO708" s="1509"/>
      <c r="BP708" s="1509"/>
      <c r="BQ708" s="1509"/>
      <c r="BR708" s="1509"/>
      <c r="BS708" s="1509"/>
      <c r="BT708" s="1509"/>
      <c r="BU708" s="1509"/>
      <c r="BV708" s="1509"/>
      <c r="BW708" s="1509"/>
      <c r="BX708" s="1509"/>
      <c r="BY708" s="1509"/>
      <c r="BZ708" s="1509"/>
      <c r="CA708" s="1509"/>
      <c r="CB708" s="1509"/>
      <c r="CC708" s="1509"/>
      <c r="CD708" s="1509"/>
      <c r="CE708" s="1509"/>
      <c r="CF708" s="1509"/>
      <c r="CG708" s="1509"/>
      <c r="CH708" s="1509"/>
      <c r="CI708" s="1509"/>
      <c r="CJ708" s="1509"/>
      <c r="CK708" s="1509"/>
      <c r="CL708" s="1509"/>
      <c r="CM708" s="1509"/>
      <c r="CN708" s="1509"/>
      <c r="CO708" s="1509"/>
      <c r="CP708" s="1510"/>
      <c r="CQ708" s="1508"/>
      <c r="CR708" s="1508"/>
      <c r="CS708" s="1508"/>
      <c r="CT708" s="1508"/>
      <c r="CU708" s="1508"/>
      <c r="CV708" s="1508"/>
      <c r="CW708" s="1508"/>
      <c r="CX708" s="1508"/>
      <c r="CY708" s="1508"/>
      <c r="CZ708" s="1508"/>
      <c r="DA708" s="1508"/>
      <c r="DB708" s="1508"/>
      <c r="DC708" s="1508"/>
      <c r="DD708" s="1508"/>
      <c r="DE708" s="1508"/>
      <c r="DF708" s="1508"/>
      <c r="DG708" s="1508"/>
      <c r="DH708" s="1508"/>
      <c r="DI708" s="1508"/>
      <c r="DJ708" s="1508"/>
      <c r="DK708" s="1508"/>
      <c r="DL708" s="1508"/>
      <c r="DM708" s="1508"/>
      <c r="DN708" s="1508"/>
      <c r="DO708" s="1508"/>
      <c r="DP708" s="1508"/>
      <c r="DQ708" s="1508"/>
      <c r="DR708" s="1508"/>
      <c r="DS708" s="1508"/>
    </row>
    <row r="709" spans="2:129" s="1266" customFormat="1" ht="14.4" thickBot="1" x14ac:dyDescent="0.3">
      <c r="B709" s="1328"/>
      <c r="C709" s="1321"/>
      <c r="D709" s="1321"/>
      <c r="E709" s="1322"/>
      <c r="F709" s="1321"/>
      <c r="G709" s="1321"/>
      <c r="H709" s="1321"/>
      <c r="I709" s="1323"/>
      <c r="J709" s="1324"/>
    </row>
    <row r="710" spans="2:129" x14ac:dyDescent="0.25">
      <c r="B710" s="1685" t="s">
        <v>821</v>
      </c>
      <c r="C710" s="1686"/>
      <c r="D710" s="1325"/>
      <c r="E710" s="1326"/>
      <c r="F710" s="1325"/>
      <c r="G710" s="1325"/>
      <c r="H710" s="1325"/>
      <c r="I710" s="1337"/>
      <c r="J710" s="1338"/>
      <c r="K710" s="1327"/>
      <c r="L710" s="1327"/>
      <c r="M710" s="1327"/>
      <c r="N710" s="1327"/>
      <c r="O710" s="1327"/>
      <c r="P710" s="1327"/>
      <c r="Q710" s="1327"/>
      <c r="R710" s="1327"/>
      <c r="S710" s="1327"/>
      <c r="T710" s="1327"/>
      <c r="U710" s="1327"/>
      <c r="V710" s="1327"/>
      <c r="W710" s="1327"/>
      <c r="X710" s="1327"/>
      <c r="Y710" s="1327"/>
      <c r="Z710" s="1327"/>
      <c r="AA710" s="1327"/>
      <c r="AB710" s="1327"/>
      <c r="AC710" s="1327"/>
      <c r="AD710" s="1327"/>
      <c r="AE710" s="1327"/>
      <c r="AF710" s="1327"/>
      <c r="AG710" s="1327"/>
      <c r="AH710" s="1327"/>
      <c r="AI710" s="1327"/>
      <c r="AJ710" s="1327"/>
      <c r="AK710" s="1327"/>
      <c r="AL710" s="1327"/>
      <c r="AM710" s="1327"/>
      <c r="AN710" s="1327"/>
      <c r="AO710" s="1327"/>
      <c r="AP710" s="1327"/>
      <c r="AQ710" s="1327"/>
      <c r="AR710" s="1327"/>
      <c r="AS710" s="1327"/>
      <c r="AT710" s="1327"/>
      <c r="AU710" s="1327"/>
      <c r="AV710" s="1327"/>
      <c r="AW710" s="1327"/>
      <c r="AX710" s="1327"/>
      <c r="AY710" s="1327"/>
      <c r="AZ710" s="1327"/>
      <c r="BA710" s="1327"/>
      <c r="BB710" s="1327"/>
      <c r="BC710" s="1327"/>
      <c r="BD710" s="1327"/>
      <c r="BE710" s="1327"/>
      <c r="BF710" s="1327"/>
      <c r="BG710" s="1327"/>
      <c r="BH710" s="1327"/>
      <c r="BI710" s="1327"/>
      <c r="BJ710" s="1327"/>
      <c r="BK710" s="1327"/>
      <c r="BL710" s="1327"/>
      <c r="BM710" s="1327"/>
      <c r="BN710" s="1327"/>
      <c r="BO710" s="1327"/>
      <c r="BP710" s="1327"/>
      <c r="BQ710" s="1327"/>
      <c r="BR710" s="1327"/>
      <c r="BS710" s="1327"/>
      <c r="BT710" s="1327"/>
      <c r="BU710" s="1327"/>
      <c r="BV710" s="1327"/>
      <c r="BW710" s="1327"/>
      <c r="BX710" s="1327"/>
      <c r="BY710" s="1327"/>
      <c r="BZ710" s="1327"/>
      <c r="CA710" s="1327"/>
      <c r="CB710" s="1327"/>
      <c r="CC710" s="1327"/>
      <c r="CD710" s="1327"/>
      <c r="CE710" s="1327"/>
      <c r="CF710" s="1327"/>
      <c r="CG710" s="1327"/>
      <c r="CH710" s="1327"/>
      <c r="CI710" s="1327"/>
      <c r="CJ710" s="1327"/>
      <c r="CK710" s="1327"/>
      <c r="CL710" s="1327"/>
      <c r="CM710" s="1327"/>
      <c r="CN710" s="1327"/>
      <c r="CO710" s="1327"/>
      <c r="CP710" s="1327"/>
    </row>
    <row r="711" spans="2:129" ht="111" thickBot="1" x14ac:dyDescent="0.3">
      <c r="B711" s="1329" t="s">
        <v>802</v>
      </c>
      <c r="C711" s="1330" t="s">
        <v>714</v>
      </c>
      <c r="D711" s="1319" t="s">
        <v>715</v>
      </c>
      <c r="E711" s="1319" t="s">
        <v>803</v>
      </c>
      <c r="F711" s="1319" t="s">
        <v>804</v>
      </c>
      <c r="G711" s="1319" t="s">
        <v>805</v>
      </c>
      <c r="H711" s="1320"/>
      <c r="I711" s="471" t="s">
        <v>118</v>
      </c>
      <c r="J711" s="472" t="s">
        <v>119</v>
      </c>
      <c r="K711" s="472" t="s">
        <v>120</v>
      </c>
      <c r="L711" s="472" t="s">
        <v>121</v>
      </c>
      <c r="M711" s="472" t="s">
        <v>122</v>
      </c>
      <c r="N711" s="472" t="s">
        <v>123</v>
      </c>
      <c r="O711" s="472" t="s">
        <v>124</v>
      </c>
      <c r="P711" s="472" t="s">
        <v>125</v>
      </c>
      <c r="Q711" s="472" t="s">
        <v>126</v>
      </c>
      <c r="R711" s="472" t="s">
        <v>127</v>
      </c>
      <c r="S711" s="472" t="s">
        <v>128</v>
      </c>
      <c r="T711" s="472" t="s">
        <v>129</v>
      </c>
      <c r="U711" s="472" t="s">
        <v>157</v>
      </c>
      <c r="V711" s="472" t="s">
        <v>158</v>
      </c>
      <c r="W711" s="472" t="s">
        <v>159</v>
      </c>
      <c r="X711" s="472" t="s">
        <v>160</v>
      </c>
      <c r="Y711" s="472" t="s">
        <v>130</v>
      </c>
      <c r="Z711" s="472" t="s">
        <v>161</v>
      </c>
      <c r="AA711" s="472" t="s">
        <v>162</v>
      </c>
      <c r="AB711" s="472" t="s">
        <v>163</v>
      </c>
      <c r="AC711" s="472" t="s">
        <v>164</v>
      </c>
      <c r="AD711" s="472" t="s">
        <v>131</v>
      </c>
      <c r="AE711" s="472" t="s">
        <v>165</v>
      </c>
      <c r="AF711" s="472" t="s">
        <v>166</v>
      </c>
      <c r="AG711" s="472" t="s">
        <v>167</v>
      </c>
      <c r="AH711" s="472" t="s">
        <v>168</v>
      </c>
      <c r="AI711" s="472" t="s">
        <v>132</v>
      </c>
      <c r="AJ711" s="472" t="s">
        <v>169</v>
      </c>
      <c r="AK711" s="472" t="s">
        <v>170</v>
      </c>
      <c r="AL711" s="472" t="s">
        <v>171</v>
      </c>
      <c r="AM711" s="472" t="s">
        <v>172</v>
      </c>
      <c r="AN711" s="472" t="s">
        <v>133</v>
      </c>
      <c r="AO711" s="472" t="s">
        <v>173</v>
      </c>
      <c r="AP711" s="472" t="s">
        <v>174</v>
      </c>
      <c r="AQ711" s="472" t="s">
        <v>175</v>
      </c>
      <c r="AR711" s="472" t="s">
        <v>176</v>
      </c>
      <c r="AS711" s="472" t="s">
        <v>134</v>
      </c>
      <c r="AT711" s="472" t="s">
        <v>177</v>
      </c>
      <c r="AU711" s="472" t="s">
        <v>178</v>
      </c>
      <c r="AV711" s="472" t="s">
        <v>179</v>
      </c>
      <c r="AW711" s="472" t="s">
        <v>180</v>
      </c>
      <c r="AX711" s="472" t="s">
        <v>135</v>
      </c>
      <c r="AY711" s="472" t="s">
        <v>181</v>
      </c>
      <c r="AZ711" s="472" t="s">
        <v>182</v>
      </c>
      <c r="BA711" s="472" t="s">
        <v>183</v>
      </c>
      <c r="BB711" s="472" t="s">
        <v>184</v>
      </c>
      <c r="BC711" s="472" t="s">
        <v>136</v>
      </c>
      <c r="BD711" s="472" t="s">
        <v>185</v>
      </c>
      <c r="BE711" s="472" t="s">
        <v>186</v>
      </c>
      <c r="BF711" s="472" t="s">
        <v>187</v>
      </c>
      <c r="BG711" s="472" t="s">
        <v>188</v>
      </c>
      <c r="BH711" s="472" t="s">
        <v>137</v>
      </c>
      <c r="BI711" s="472" t="s">
        <v>189</v>
      </c>
      <c r="BJ711" s="472" t="s">
        <v>190</v>
      </c>
      <c r="BK711" s="472" t="s">
        <v>191</v>
      </c>
      <c r="BL711" s="472" t="s">
        <v>192</v>
      </c>
      <c r="BM711" s="472" t="s">
        <v>138</v>
      </c>
      <c r="BN711" s="472" t="s">
        <v>193</v>
      </c>
      <c r="BO711" s="472" t="s">
        <v>194</v>
      </c>
      <c r="BP711" s="472" t="s">
        <v>195</v>
      </c>
      <c r="BQ711" s="472" t="s">
        <v>196</v>
      </c>
      <c r="BR711" s="472" t="s">
        <v>139</v>
      </c>
      <c r="BS711" s="472" t="s">
        <v>197</v>
      </c>
      <c r="BT711" s="472" t="s">
        <v>198</v>
      </c>
      <c r="BU711" s="472" t="s">
        <v>199</v>
      </c>
      <c r="BV711" s="472" t="s">
        <v>200</v>
      </c>
      <c r="BW711" s="472" t="s">
        <v>140</v>
      </c>
      <c r="BX711" s="472" t="s">
        <v>201</v>
      </c>
      <c r="BY711" s="472" t="s">
        <v>202</v>
      </c>
      <c r="BZ711" s="472" t="s">
        <v>203</v>
      </c>
      <c r="CA711" s="472" t="s">
        <v>204</v>
      </c>
      <c r="CB711" s="472" t="s">
        <v>141</v>
      </c>
      <c r="CC711" s="472" t="s">
        <v>205</v>
      </c>
      <c r="CD711" s="472" t="s">
        <v>206</v>
      </c>
      <c r="CE711" s="472" t="s">
        <v>207</v>
      </c>
      <c r="CF711" s="472" t="s">
        <v>208</v>
      </c>
      <c r="CG711" s="472" t="s">
        <v>142</v>
      </c>
      <c r="CH711" s="472" t="s">
        <v>209</v>
      </c>
      <c r="CI711" s="472" t="s">
        <v>210</v>
      </c>
      <c r="CJ711" s="472" t="s">
        <v>211</v>
      </c>
      <c r="CK711" s="472" t="s">
        <v>212</v>
      </c>
      <c r="CL711" s="472" t="s">
        <v>213</v>
      </c>
      <c r="CM711" s="472" t="s">
        <v>807</v>
      </c>
      <c r="CN711" s="472" t="s">
        <v>808</v>
      </c>
      <c r="CO711" s="472" t="s">
        <v>809</v>
      </c>
      <c r="CP711" s="473" t="s">
        <v>810</v>
      </c>
    </row>
    <row r="712" spans="2:129" x14ac:dyDescent="0.25">
      <c r="B712" s="1667" t="s">
        <v>822</v>
      </c>
      <c r="C712" s="1258" t="s">
        <v>1625</v>
      </c>
      <c r="D712" s="1256" t="s">
        <v>1757</v>
      </c>
      <c r="E712" s="1256" t="s">
        <v>812</v>
      </c>
      <c r="F712" s="1257" t="s">
        <v>823</v>
      </c>
      <c r="G712" s="1257" t="s">
        <v>1890</v>
      </c>
      <c r="H712" s="1256" t="s">
        <v>817</v>
      </c>
      <c r="I712" s="1255" t="s">
        <v>1890</v>
      </c>
      <c r="J712" s="1254" t="s">
        <v>1890</v>
      </c>
      <c r="K712" s="1253" t="s">
        <v>1890</v>
      </c>
      <c r="L712" s="1252" t="s">
        <v>1890</v>
      </c>
      <c r="M712" s="1252" t="s">
        <v>1890</v>
      </c>
      <c r="N712" s="1251" t="s">
        <v>1890</v>
      </c>
      <c r="O712" s="1251">
        <v>2.3193987374875134</v>
      </c>
      <c r="P712" s="1251">
        <v>2.4358357246404543</v>
      </c>
      <c r="Q712" s="1251">
        <v>2.5450200719989815</v>
      </c>
      <c r="R712" s="1251">
        <v>2.6510784009999604</v>
      </c>
      <c r="S712" s="1251">
        <v>2.7540107116433914</v>
      </c>
      <c r="T712" s="1251">
        <v>2.8824373438985864</v>
      </c>
      <c r="U712" s="1251">
        <v>2.8615542192160155</v>
      </c>
      <c r="V712" s="1251">
        <v>3.1012916802806685</v>
      </c>
      <c r="W712" s="1251">
        <v>3.077282270697375</v>
      </c>
      <c r="X712" s="1251">
        <v>3.2790208036337209</v>
      </c>
      <c r="Y712" s="1251">
        <v>3.363196204502338</v>
      </c>
      <c r="Z712" s="1251">
        <v>3.4442455870134063</v>
      </c>
      <c r="AA712" s="1251">
        <v>3.6303534950756617</v>
      </c>
      <c r="AB712" s="1251">
        <v>3.703587565149685</v>
      </c>
      <c r="AC712" s="1251">
        <v>3.8787538758741706</v>
      </c>
      <c r="AD712" s="1251">
        <v>4.0476681498835605</v>
      </c>
      <c r="AE712" s="1251">
        <v>4.1083976134410412</v>
      </c>
      <c r="AF712" s="1251">
        <v>4.266370290112663</v>
      </c>
      <c r="AG712" s="1251">
        <v>4.4180906635260122</v>
      </c>
      <c r="AH712" s="1251">
        <v>4.5635587336810923</v>
      </c>
      <c r="AI712" s="1251">
        <v>4.7027747671210749</v>
      </c>
      <c r="AJ712" s="1251">
        <v>4.8357382307596106</v>
      </c>
      <c r="AK712" s="1251">
        <v>4.9624496576830506</v>
      </c>
      <c r="AL712" s="1251">
        <v>4.9624496576830506</v>
      </c>
      <c r="AM712" s="1251">
        <v>4.9624496576830506</v>
      </c>
      <c r="AN712" s="1251">
        <v>4.9624496576830497</v>
      </c>
      <c r="AO712" s="1251">
        <v>4.9624496576830506</v>
      </c>
      <c r="AP712" s="1251">
        <v>4.9624496576830506</v>
      </c>
      <c r="AQ712" s="1251">
        <v>4.9624496576830506</v>
      </c>
      <c r="AR712" s="1251">
        <v>4.9624496576830497</v>
      </c>
      <c r="AS712" s="1251">
        <v>4.9624496576830506</v>
      </c>
      <c r="AT712" s="1251">
        <v>4.9624496576830506</v>
      </c>
      <c r="AU712" s="1251">
        <v>4.9624496576830497</v>
      </c>
      <c r="AV712" s="1251">
        <v>4.9624496576830506</v>
      </c>
      <c r="AW712" s="1251">
        <v>4.9624496576830506</v>
      </c>
      <c r="AX712" s="1251">
        <v>4.9624496576830506</v>
      </c>
      <c r="AY712" s="1251">
        <v>4.9624496576830497</v>
      </c>
      <c r="AZ712" s="1251">
        <v>4.9624496576830506</v>
      </c>
      <c r="BA712" s="1251">
        <v>4.9624496576830506</v>
      </c>
      <c r="BB712" s="1251">
        <v>4.9624496576830506</v>
      </c>
      <c r="BC712" s="1251">
        <v>4.9624496576830506</v>
      </c>
      <c r="BD712" s="1251">
        <v>4.9624496576830506</v>
      </c>
      <c r="BE712" s="1251">
        <v>4.9624496576830506</v>
      </c>
      <c r="BF712" s="1251">
        <v>4.9624496576830506</v>
      </c>
      <c r="BG712" s="1251">
        <v>4.9624496576830506</v>
      </c>
      <c r="BH712" s="1251">
        <v>4.9624496576830506</v>
      </c>
      <c r="BI712" s="1251">
        <v>4.9624496576830506</v>
      </c>
      <c r="BJ712" s="1251">
        <v>4.9624496576830506</v>
      </c>
      <c r="BK712" s="1251">
        <v>4.9624496576830506</v>
      </c>
      <c r="BL712" s="1251">
        <v>4.9624496576830506</v>
      </c>
      <c r="BM712" s="1251">
        <v>4.9624496576830506</v>
      </c>
      <c r="BN712" s="1251">
        <v>4.9624496576830506</v>
      </c>
      <c r="BO712" s="1251">
        <v>4.9624496576830506</v>
      </c>
      <c r="BP712" s="1251">
        <v>4.9624496576830506</v>
      </c>
      <c r="BQ712" s="1251">
        <v>4.9624496576830506</v>
      </c>
      <c r="BR712" s="1251">
        <v>4.9624496576830506</v>
      </c>
      <c r="BS712" s="1251">
        <v>4.9624496576830506</v>
      </c>
      <c r="BT712" s="1251">
        <v>4.9624496576830506</v>
      </c>
      <c r="BU712" s="1251">
        <v>4.9624496576830506</v>
      </c>
      <c r="BV712" s="1251">
        <v>4.9624496576830506</v>
      </c>
      <c r="BW712" s="1251">
        <v>4.9624496576830506</v>
      </c>
      <c r="BX712" s="1251">
        <v>4.9624496576830506</v>
      </c>
      <c r="BY712" s="1251">
        <v>4.9624496576830506</v>
      </c>
      <c r="BZ712" s="1251">
        <v>4.9624496576830506</v>
      </c>
      <c r="CA712" s="1251">
        <v>4.9624496576830506</v>
      </c>
      <c r="CB712" s="1251">
        <v>4.9624496576830506</v>
      </c>
      <c r="CC712" s="1251">
        <v>4.9624496576830506</v>
      </c>
      <c r="CD712" s="1251">
        <v>4.9624496576830506</v>
      </c>
      <c r="CE712" s="1251">
        <v>4.9624496576830506</v>
      </c>
      <c r="CF712" s="1251">
        <v>4.9624496576830506</v>
      </c>
      <c r="CG712" s="1251">
        <v>4.9624496576830506</v>
      </c>
      <c r="CH712" s="1251">
        <v>4.9624496576830506</v>
      </c>
      <c r="CI712" s="1251">
        <v>4.9624496576830506</v>
      </c>
      <c r="CJ712" s="1251">
        <v>4.9624496576830506</v>
      </c>
      <c r="CK712" s="1251">
        <v>4.9624496576830506</v>
      </c>
      <c r="CL712" s="1251" t="s">
        <v>1890</v>
      </c>
      <c r="CM712" s="1251" t="s">
        <v>1890</v>
      </c>
      <c r="CN712" s="1251" t="s">
        <v>1890</v>
      </c>
      <c r="CO712" s="1251" t="s">
        <v>1890</v>
      </c>
      <c r="CP712" s="1250" t="s">
        <v>1890</v>
      </c>
      <c r="CQ712" s="1233" t="s">
        <v>1890</v>
      </c>
      <c r="CR712" s="1233" t="s">
        <v>1890</v>
      </c>
      <c r="CS712" s="1233" t="s">
        <v>1890</v>
      </c>
      <c r="CT712" s="1233" t="s">
        <v>1890</v>
      </c>
      <c r="CU712" s="1233" t="s">
        <v>1890</v>
      </c>
      <c r="CV712" s="1233" t="s">
        <v>1890</v>
      </c>
      <c r="CW712" s="1233" t="s">
        <v>1890</v>
      </c>
      <c r="CX712" s="1233" t="s">
        <v>1890</v>
      </c>
      <c r="CY712" s="1233" t="s">
        <v>1890</v>
      </c>
      <c r="CZ712" s="1233" t="s">
        <v>1890</v>
      </c>
      <c r="DA712" s="1233" t="s">
        <v>1890</v>
      </c>
      <c r="DB712" s="1233" t="s">
        <v>1890</v>
      </c>
      <c r="DC712" s="1233" t="s">
        <v>1890</v>
      </c>
      <c r="DD712" s="1233" t="s">
        <v>1890</v>
      </c>
      <c r="DE712" s="1233" t="s">
        <v>1890</v>
      </c>
      <c r="DF712" s="1233" t="s">
        <v>1890</v>
      </c>
      <c r="DG712" s="1233" t="s">
        <v>1890</v>
      </c>
      <c r="DH712" s="1233" t="s">
        <v>1890</v>
      </c>
      <c r="DI712" s="1233" t="s">
        <v>1890</v>
      </c>
      <c r="DJ712" s="1233" t="s">
        <v>1890</v>
      </c>
      <c r="DK712" s="1233" t="s">
        <v>1890</v>
      </c>
      <c r="DL712" s="1233" t="s">
        <v>1890</v>
      </c>
      <c r="DM712" s="1233" t="s">
        <v>1890</v>
      </c>
      <c r="DN712" s="1233" t="s">
        <v>1890</v>
      </c>
      <c r="DO712" s="1233" t="s">
        <v>1890</v>
      </c>
      <c r="DP712" s="1233" t="s">
        <v>1890</v>
      </c>
      <c r="DQ712" s="1233" t="s">
        <v>1890</v>
      </c>
      <c r="DR712" s="1233" t="s">
        <v>1890</v>
      </c>
      <c r="DS712" s="1233" t="s">
        <v>1890</v>
      </c>
      <c r="DT712" s="1233" t="s">
        <v>1890</v>
      </c>
      <c r="DU712" s="1233" t="s">
        <v>1890</v>
      </c>
      <c r="DV712" s="1233" t="s">
        <v>1890</v>
      </c>
      <c r="DW712" s="1233" t="s">
        <v>1890</v>
      </c>
      <c r="DX712" s="1233" t="s">
        <v>1890</v>
      </c>
      <c r="DY712" s="1233" t="s">
        <v>1890</v>
      </c>
    </row>
    <row r="713" spans="2:129" x14ac:dyDescent="0.25">
      <c r="B713" s="1683"/>
      <c r="C713" s="1244" t="s">
        <v>1625</v>
      </c>
      <c r="D713" s="1242" t="s">
        <v>1757</v>
      </c>
      <c r="E713" s="1242" t="s">
        <v>815</v>
      </c>
      <c r="F713" s="1249" t="s">
        <v>824</v>
      </c>
      <c r="G713" s="1249" t="s">
        <v>1890</v>
      </c>
      <c r="H713" s="1242" t="s">
        <v>817</v>
      </c>
      <c r="I713" s="1247" t="s">
        <v>1890</v>
      </c>
      <c r="J713" s="1248" t="s">
        <v>1890</v>
      </c>
      <c r="K713" s="1245" t="s">
        <v>1890</v>
      </c>
      <c r="L713" s="1241" t="s">
        <v>1890</v>
      </c>
      <c r="M713" s="1241" t="s">
        <v>1890</v>
      </c>
      <c r="N713" s="1240" t="s">
        <v>1890</v>
      </c>
      <c r="O713" s="1240">
        <v>0.58744899819283947</v>
      </c>
      <c r="P713" s="1240">
        <v>0.62527535214836405</v>
      </c>
      <c r="Q713" s="1240">
        <v>0.63519954390749245</v>
      </c>
      <c r="R713" s="1240">
        <v>0.64512373566662062</v>
      </c>
      <c r="S713" s="1240">
        <v>0.65504792742574902</v>
      </c>
      <c r="T713" s="1240">
        <v>0.65504792742574902</v>
      </c>
      <c r="U713" s="1240">
        <v>0.65504792742574902</v>
      </c>
      <c r="V713" s="1240">
        <v>0.66057114722960986</v>
      </c>
      <c r="W713" s="1240">
        <v>0.66057114722960986</v>
      </c>
      <c r="X713" s="1240">
        <v>0.67161758683733142</v>
      </c>
      <c r="Y713" s="1240">
        <v>0.67714080664119214</v>
      </c>
      <c r="Z713" s="1240">
        <v>0.68266402644505297</v>
      </c>
      <c r="AA713" s="1240">
        <v>0.69371046605277453</v>
      </c>
      <c r="AB713" s="1240">
        <v>0.69923368585663537</v>
      </c>
      <c r="AC713" s="1240">
        <v>0.71028012546435682</v>
      </c>
      <c r="AD713" s="1240">
        <v>0.72132656507207848</v>
      </c>
      <c r="AE713" s="1240">
        <v>0.7268497848759391</v>
      </c>
      <c r="AF713" s="1240">
        <v>0.73789622448366077</v>
      </c>
      <c r="AG713" s="1240">
        <v>0.74894266409138233</v>
      </c>
      <c r="AH713" s="1240">
        <v>0.75998910369910389</v>
      </c>
      <c r="AI713" s="1240">
        <v>0.77103554330682533</v>
      </c>
      <c r="AJ713" s="1240">
        <v>0.78208198291454711</v>
      </c>
      <c r="AK713" s="1240">
        <v>1.2572934664366833</v>
      </c>
      <c r="AL713" s="1240">
        <v>1.4378020817894539</v>
      </c>
      <c r="AM713" s="1240">
        <v>1.3604412466382663</v>
      </c>
      <c r="AN713" s="1240">
        <v>1.025210927975831</v>
      </c>
      <c r="AO713" s="1240">
        <v>0.99942398292543522</v>
      </c>
      <c r="AP713" s="1240">
        <v>0.99942398292543522</v>
      </c>
      <c r="AQ713" s="1240">
        <v>0.99942398292543522</v>
      </c>
      <c r="AR713" s="1240">
        <v>1.025210927975831</v>
      </c>
      <c r="AS713" s="1240">
        <v>0.99942398292543522</v>
      </c>
      <c r="AT713" s="1240">
        <v>0.97363703787503941</v>
      </c>
      <c r="AU713" s="1240">
        <v>1.025210927975831</v>
      </c>
      <c r="AV713" s="1240">
        <v>0.99942398292543522</v>
      </c>
      <c r="AW713" s="1240">
        <v>0.99942398292543522</v>
      </c>
      <c r="AX713" s="1240">
        <v>0.97363703787503941</v>
      </c>
      <c r="AY713" s="1240">
        <v>1.025210927975831</v>
      </c>
      <c r="AZ713" s="1240">
        <v>0.97363703787503941</v>
      </c>
      <c r="BA713" s="1240">
        <v>0.99942398292543522</v>
      </c>
      <c r="BB713" s="1240">
        <v>0.99942398292543522</v>
      </c>
      <c r="BC713" s="1240">
        <v>0.99942398292543522</v>
      </c>
      <c r="BD713" s="1240">
        <v>0.97363703787503941</v>
      </c>
      <c r="BE713" s="1240">
        <v>0.99942398292543522</v>
      </c>
      <c r="BF713" s="1240">
        <v>0.99942398292543522</v>
      </c>
      <c r="BG713" s="1240">
        <v>0.97363703787503941</v>
      </c>
      <c r="BH713" s="1240">
        <v>0.99942398292543522</v>
      </c>
      <c r="BI713" s="1240">
        <v>0.97363703787503941</v>
      </c>
      <c r="BJ713" s="1240">
        <v>0.99942398292543522</v>
      </c>
      <c r="BK713" s="1240">
        <v>0.97363703787503941</v>
      </c>
      <c r="BL713" s="1240">
        <v>0.97363703787503941</v>
      </c>
      <c r="BM713" s="1240">
        <v>0.99942398292543522</v>
      </c>
      <c r="BN713" s="1240">
        <v>0.97363703787503941</v>
      </c>
      <c r="BO713" s="1240">
        <v>0.97363703787503941</v>
      </c>
      <c r="BP713" s="1240">
        <v>0.99942398292543522</v>
      </c>
      <c r="BQ713" s="1240">
        <v>0.97363703787503941</v>
      </c>
      <c r="BR713" s="1240">
        <v>0.97363703787503941</v>
      </c>
      <c r="BS713" s="1240">
        <v>0.97363703787503941</v>
      </c>
      <c r="BT713" s="1240">
        <v>0.97363703787503941</v>
      </c>
      <c r="BU713" s="1240">
        <v>1.1489882972250207</v>
      </c>
      <c r="BV713" s="1240">
        <v>1.2332256510563138</v>
      </c>
      <c r="BW713" s="1240">
        <v>1.1232013521746247</v>
      </c>
      <c r="BX713" s="1240">
        <v>1.1782135016154691</v>
      </c>
      <c r="BY713" s="1240">
        <v>1.1782135016154691</v>
      </c>
      <c r="BZ713" s="1240">
        <v>1.1782135016154691</v>
      </c>
      <c r="CA713" s="1240">
        <v>1.1782135016154691</v>
      </c>
      <c r="CB713" s="1240">
        <v>1.1782135016154691</v>
      </c>
      <c r="CC713" s="1240">
        <v>1.143797900925277</v>
      </c>
      <c r="CD713" s="1240">
        <v>1.3223893428700342</v>
      </c>
      <c r="CE713" s="1240">
        <v>1.3223893428700342</v>
      </c>
      <c r="CF713" s="1240">
        <v>1.3223893428700342</v>
      </c>
      <c r="CG713" s="1240">
        <v>1.2467806446785377</v>
      </c>
      <c r="CH713" s="1240">
        <v>1.3223893428700342</v>
      </c>
      <c r="CI713" s="1240">
        <v>1.2467806446785377</v>
      </c>
      <c r="CJ713" s="1240">
        <v>1.3223893428700342</v>
      </c>
      <c r="CK713" s="1240">
        <v>1.3223893428700342</v>
      </c>
      <c r="CL713" s="1240" t="s">
        <v>1890</v>
      </c>
      <c r="CM713" s="1240" t="s">
        <v>1890</v>
      </c>
      <c r="CN713" s="1240" t="s">
        <v>1890</v>
      </c>
      <c r="CO713" s="1240" t="s">
        <v>1890</v>
      </c>
      <c r="CP713" s="1239" t="s">
        <v>1890</v>
      </c>
      <c r="CQ713" s="1233" t="s">
        <v>1890</v>
      </c>
      <c r="CR713" s="1233" t="s">
        <v>1890</v>
      </c>
      <c r="CS713" s="1233" t="s">
        <v>1890</v>
      </c>
      <c r="CT713" s="1233" t="s">
        <v>1890</v>
      </c>
      <c r="CU713" s="1233" t="s">
        <v>1890</v>
      </c>
      <c r="CV713" s="1233" t="s">
        <v>1890</v>
      </c>
      <c r="CW713" s="1233" t="s">
        <v>1890</v>
      </c>
      <c r="CX713" s="1233" t="s">
        <v>1890</v>
      </c>
      <c r="CY713" s="1233" t="s">
        <v>1890</v>
      </c>
      <c r="CZ713" s="1233" t="s">
        <v>1890</v>
      </c>
      <c r="DA713" s="1233" t="s">
        <v>1890</v>
      </c>
      <c r="DB713" s="1233" t="s">
        <v>1890</v>
      </c>
      <c r="DC713" s="1233" t="s">
        <v>1890</v>
      </c>
      <c r="DD713" s="1233" t="s">
        <v>1890</v>
      </c>
      <c r="DE713" s="1233" t="s">
        <v>1890</v>
      </c>
      <c r="DF713" s="1233" t="s">
        <v>1890</v>
      </c>
      <c r="DG713" s="1233" t="s">
        <v>1890</v>
      </c>
      <c r="DH713" s="1233" t="s">
        <v>1890</v>
      </c>
      <c r="DI713" s="1233" t="s">
        <v>1890</v>
      </c>
      <c r="DJ713" s="1233" t="s">
        <v>1890</v>
      </c>
      <c r="DK713" s="1233" t="s">
        <v>1890</v>
      </c>
      <c r="DL713" s="1233" t="s">
        <v>1890</v>
      </c>
      <c r="DM713" s="1233" t="s">
        <v>1890</v>
      </c>
      <c r="DN713" s="1233" t="s">
        <v>1890</v>
      </c>
      <c r="DO713" s="1233" t="s">
        <v>1890</v>
      </c>
      <c r="DP713" s="1233" t="s">
        <v>1890</v>
      </c>
      <c r="DQ713" s="1233" t="s">
        <v>1890</v>
      </c>
      <c r="DR713" s="1233" t="s">
        <v>1890</v>
      </c>
      <c r="DS713" s="1233" t="s">
        <v>1890</v>
      </c>
      <c r="DT713" s="1233" t="s">
        <v>1890</v>
      </c>
      <c r="DU713" s="1233" t="s">
        <v>1890</v>
      </c>
      <c r="DV713" s="1233" t="s">
        <v>1890</v>
      </c>
      <c r="DW713" s="1233" t="s">
        <v>1890</v>
      </c>
      <c r="DX713" s="1233" t="s">
        <v>1890</v>
      </c>
      <c r="DY713" s="1233" t="s">
        <v>1890</v>
      </c>
    </row>
    <row r="714" spans="2:129" ht="14.4" x14ac:dyDescent="0.25">
      <c r="B714" s="1683"/>
      <c r="C714" s="1244" t="s">
        <v>1607</v>
      </c>
      <c r="D714" s="1242" t="s">
        <v>1730</v>
      </c>
      <c r="E714" s="1242" t="s">
        <v>812</v>
      </c>
      <c r="F714" s="1242" t="s">
        <v>823</v>
      </c>
      <c r="G714" s="1242" t="s">
        <v>1890</v>
      </c>
      <c r="H714" s="1242" t="s">
        <v>817</v>
      </c>
      <c r="I714" s="1246" t="s">
        <v>1890</v>
      </c>
      <c r="J714" s="1248" t="s">
        <v>1890</v>
      </c>
      <c r="K714" s="1245" t="s">
        <v>1890</v>
      </c>
      <c r="L714" s="1241" t="s">
        <v>1890</v>
      </c>
      <c r="M714" s="1241" t="s">
        <v>1890</v>
      </c>
      <c r="N714" s="1240" t="s">
        <v>1890</v>
      </c>
      <c r="O714" s="1240">
        <v>2.3193987374875134</v>
      </c>
      <c r="P714" s="1240">
        <v>2.4358357246404543</v>
      </c>
      <c r="Q714" s="1240">
        <v>2.5450200719989815</v>
      </c>
      <c r="R714" s="1240">
        <v>2.6510784009999604</v>
      </c>
      <c r="S714" s="1240">
        <v>2.7540107116433914</v>
      </c>
      <c r="T714" s="1240">
        <v>2.8824373438985864</v>
      </c>
      <c r="U714" s="1240">
        <v>2.8615542192160155</v>
      </c>
      <c r="V714" s="1240">
        <v>3.1012916802806685</v>
      </c>
      <c r="W714" s="1240">
        <v>3.077282270697375</v>
      </c>
      <c r="X714" s="1240">
        <v>3.2790208036337209</v>
      </c>
      <c r="Y714" s="1240">
        <v>3.363196204502338</v>
      </c>
      <c r="Z714" s="1240">
        <v>3.4442455870134063</v>
      </c>
      <c r="AA714" s="1240">
        <v>3.6303534950756617</v>
      </c>
      <c r="AB714" s="1240">
        <v>3.703587565149685</v>
      </c>
      <c r="AC714" s="1240">
        <v>3.8787538758741706</v>
      </c>
      <c r="AD714" s="1240">
        <v>4.0476681498835605</v>
      </c>
      <c r="AE714" s="1240">
        <v>4.1083976134410412</v>
      </c>
      <c r="AF714" s="1240">
        <v>4.266370290112663</v>
      </c>
      <c r="AG714" s="1240">
        <v>4.4180906635260122</v>
      </c>
      <c r="AH714" s="1240">
        <v>4.5635587336810923</v>
      </c>
      <c r="AI714" s="1240">
        <v>4.7027747671210749</v>
      </c>
      <c r="AJ714" s="1240">
        <v>4.8357382307596106</v>
      </c>
      <c r="AK714" s="1240">
        <v>4.9624496576830506</v>
      </c>
      <c r="AL714" s="1240">
        <v>4.9624496576830506</v>
      </c>
      <c r="AM714" s="1240">
        <v>4.9624496576830506</v>
      </c>
      <c r="AN714" s="1240">
        <v>4.9624496576830497</v>
      </c>
      <c r="AO714" s="1240">
        <v>4.9624496576830506</v>
      </c>
      <c r="AP714" s="1240">
        <v>4.9624496576830506</v>
      </c>
      <c r="AQ714" s="1240">
        <v>4.9624496576830506</v>
      </c>
      <c r="AR714" s="1240">
        <v>4.9624496576830497</v>
      </c>
      <c r="AS714" s="1240">
        <v>4.9624496576830506</v>
      </c>
      <c r="AT714" s="1240">
        <v>4.9624496576830506</v>
      </c>
      <c r="AU714" s="1240">
        <v>4.9624496576830497</v>
      </c>
      <c r="AV714" s="1240">
        <v>4.9624496576830506</v>
      </c>
      <c r="AW714" s="1240">
        <v>4.9624496576830506</v>
      </c>
      <c r="AX714" s="1240">
        <v>4.9624496576830506</v>
      </c>
      <c r="AY714" s="1240">
        <v>4.9624496576830497</v>
      </c>
      <c r="AZ714" s="1240">
        <v>4.9624496576830506</v>
      </c>
      <c r="BA714" s="1240">
        <v>4.9624496576830506</v>
      </c>
      <c r="BB714" s="1240">
        <v>4.9624496576830506</v>
      </c>
      <c r="BC714" s="1240">
        <v>4.9624496576830506</v>
      </c>
      <c r="BD714" s="1240">
        <v>4.9624496576830506</v>
      </c>
      <c r="BE714" s="1240">
        <v>4.9624496576830506</v>
      </c>
      <c r="BF714" s="1240">
        <v>4.9624496576830506</v>
      </c>
      <c r="BG714" s="1240">
        <v>4.9624496576830506</v>
      </c>
      <c r="BH714" s="1240">
        <v>4.9624496576830506</v>
      </c>
      <c r="BI714" s="1240">
        <v>4.9624496576830506</v>
      </c>
      <c r="BJ714" s="1240">
        <v>4.9624496576830506</v>
      </c>
      <c r="BK714" s="1240">
        <v>4.9624496576830506</v>
      </c>
      <c r="BL714" s="1240">
        <v>4.9624496576830506</v>
      </c>
      <c r="BM714" s="1240">
        <v>4.9624496576830506</v>
      </c>
      <c r="BN714" s="1240">
        <v>4.9624496576830506</v>
      </c>
      <c r="BO714" s="1240">
        <v>4.9624496576830506</v>
      </c>
      <c r="BP714" s="1240">
        <v>4.9624496576830506</v>
      </c>
      <c r="BQ714" s="1240">
        <v>4.9624496576830506</v>
      </c>
      <c r="BR714" s="1240">
        <v>4.9624496576830506</v>
      </c>
      <c r="BS714" s="1240">
        <v>4.9624496576830506</v>
      </c>
      <c r="BT714" s="1240">
        <v>4.9624496576830506</v>
      </c>
      <c r="BU714" s="1240">
        <v>4.9624496576830506</v>
      </c>
      <c r="BV714" s="1240">
        <v>4.9624496576830506</v>
      </c>
      <c r="BW714" s="1240">
        <v>4.9624496576830506</v>
      </c>
      <c r="BX714" s="1240">
        <v>4.9624496576830506</v>
      </c>
      <c r="BY714" s="1240">
        <v>4.9624496576830506</v>
      </c>
      <c r="BZ714" s="1240">
        <v>4.9624496576830506</v>
      </c>
      <c r="CA714" s="1240">
        <v>4.9624496576830506</v>
      </c>
      <c r="CB714" s="1240">
        <v>4.9624496576830506</v>
      </c>
      <c r="CC714" s="1240">
        <v>4.9624496576830506</v>
      </c>
      <c r="CD714" s="1240">
        <v>4.9624496576830506</v>
      </c>
      <c r="CE714" s="1240">
        <v>4.9624496576830506</v>
      </c>
      <c r="CF714" s="1240">
        <v>4.9624496576830506</v>
      </c>
      <c r="CG714" s="1240">
        <v>4.9624496576830506</v>
      </c>
      <c r="CH714" s="1240">
        <v>4.9624496576830506</v>
      </c>
      <c r="CI714" s="1240">
        <v>4.9624496576830506</v>
      </c>
      <c r="CJ714" s="1240">
        <v>4.9624496576830506</v>
      </c>
      <c r="CK714" s="1240">
        <v>4.9624496576830506</v>
      </c>
      <c r="CL714" s="1240" t="s">
        <v>1890</v>
      </c>
      <c r="CM714" s="1240" t="s">
        <v>1890</v>
      </c>
      <c r="CN714" s="1240" t="s">
        <v>1890</v>
      </c>
      <c r="CO714" s="1240" t="s">
        <v>1890</v>
      </c>
      <c r="CP714" s="1239" t="s">
        <v>1890</v>
      </c>
      <c r="CQ714" s="1233" t="s">
        <v>1890</v>
      </c>
      <c r="CR714" s="1233" t="s">
        <v>1890</v>
      </c>
      <c r="CS714" s="1233" t="s">
        <v>1890</v>
      </c>
      <c r="CT714" s="1233" t="s">
        <v>1890</v>
      </c>
      <c r="CU714" s="1233" t="s">
        <v>1890</v>
      </c>
      <c r="CV714" s="1233" t="s">
        <v>1890</v>
      </c>
      <c r="CW714" s="1233" t="s">
        <v>1890</v>
      </c>
      <c r="CX714" s="1233" t="s">
        <v>1890</v>
      </c>
      <c r="CY714" s="1233" t="s">
        <v>1890</v>
      </c>
      <c r="CZ714" s="1233" t="s">
        <v>1890</v>
      </c>
      <c r="DA714" s="1233" t="s">
        <v>1890</v>
      </c>
      <c r="DB714" s="1233" t="s">
        <v>1890</v>
      </c>
      <c r="DC714" s="1233" t="s">
        <v>1890</v>
      </c>
      <c r="DD714" s="1233" t="s">
        <v>1890</v>
      </c>
      <c r="DE714" s="1233" t="s">
        <v>1890</v>
      </c>
      <c r="DF714" s="1233" t="s">
        <v>1890</v>
      </c>
      <c r="DG714" s="1233" t="s">
        <v>1890</v>
      </c>
      <c r="DH714" s="1233" t="s">
        <v>1890</v>
      </c>
      <c r="DI714" s="1233" t="s">
        <v>1890</v>
      </c>
      <c r="DJ714" s="1233" t="s">
        <v>1890</v>
      </c>
      <c r="DK714" s="1233" t="s">
        <v>1890</v>
      </c>
      <c r="DL714" s="1233" t="s">
        <v>1890</v>
      </c>
      <c r="DM714" s="1233" t="s">
        <v>1890</v>
      </c>
      <c r="DN714" s="1233" t="s">
        <v>1890</v>
      </c>
      <c r="DO714" s="1233" t="s">
        <v>1890</v>
      </c>
      <c r="DP714" s="1233" t="s">
        <v>1890</v>
      </c>
      <c r="DQ714" s="1233" t="s">
        <v>1890</v>
      </c>
      <c r="DR714" s="1233" t="s">
        <v>1890</v>
      </c>
      <c r="DS714" s="1233" t="s">
        <v>1890</v>
      </c>
      <c r="DT714" s="1233" t="s">
        <v>1890</v>
      </c>
      <c r="DU714" s="1233" t="s">
        <v>1890</v>
      </c>
      <c r="DV714" s="1233" t="s">
        <v>1890</v>
      </c>
      <c r="DW714" s="1233" t="s">
        <v>1890</v>
      </c>
      <c r="DX714" s="1233" t="s">
        <v>1890</v>
      </c>
      <c r="DY714" s="1233" t="s">
        <v>1890</v>
      </c>
    </row>
    <row r="715" spans="2:129" ht="14.4" x14ac:dyDescent="0.25">
      <c r="B715" s="1683"/>
      <c r="C715" s="1244" t="s">
        <v>1607</v>
      </c>
      <c r="D715" s="1242" t="s">
        <v>1730</v>
      </c>
      <c r="E715" s="1242" t="s">
        <v>815</v>
      </c>
      <c r="F715" s="1242" t="s">
        <v>824</v>
      </c>
      <c r="G715" s="1242" t="s">
        <v>1890</v>
      </c>
      <c r="H715" s="1242" t="s">
        <v>817</v>
      </c>
      <c r="I715" s="1246" t="s">
        <v>1890</v>
      </c>
      <c r="J715" s="1248" t="s">
        <v>1890</v>
      </c>
      <c r="K715" s="1245" t="s">
        <v>1890</v>
      </c>
      <c r="L715" s="1241" t="s">
        <v>1890</v>
      </c>
      <c r="M715" s="1241" t="s">
        <v>1890</v>
      </c>
      <c r="N715" s="1240" t="s">
        <v>1890</v>
      </c>
      <c r="O715" s="1240">
        <v>0.58744899819283947</v>
      </c>
      <c r="P715" s="1240">
        <v>0.62527535214836405</v>
      </c>
      <c r="Q715" s="1240">
        <v>0.63519954390749245</v>
      </c>
      <c r="R715" s="1240">
        <v>0.64512373566662062</v>
      </c>
      <c r="S715" s="1240">
        <v>0.65504792742574902</v>
      </c>
      <c r="T715" s="1240">
        <v>0.65504792742574902</v>
      </c>
      <c r="U715" s="1240">
        <v>0.65504792742574902</v>
      </c>
      <c r="V715" s="1240">
        <v>0.66057114722960986</v>
      </c>
      <c r="W715" s="1240">
        <v>0.66057114722960986</v>
      </c>
      <c r="X715" s="1240">
        <v>0.67161758683733142</v>
      </c>
      <c r="Y715" s="1240">
        <v>0.67714080664119214</v>
      </c>
      <c r="Z715" s="1240">
        <v>0.68266402644505297</v>
      </c>
      <c r="AA715" s="1240">
        <v>0.69371046605277453</v>
      </c>
      <c r="AB715" s="1240">
        <v>0.69923368585663537</v>
      </c>
      <c r="AC715" s="1240">
        <v>0.71028012546435682</v>
      </c>
      <c r="AD715" s="1240">
        <v>0.72132656507207848</v>
      </c>
      <c r="AE715" s="1240">
        <v>0.7268497848759391</v>
      </c>
      <c r="AF715" s="1240">
        <v>0.73789622448366077</v>
      </c>
      <c r="AG715" s="1240">
        <v>0.74894266409138233</v>
      </c>
      <c r="AH715" s="1240">
        <v>0.75998910369910389</v>
      </c>
      <c r="AI715" s="1240">
        <v>0.77103554330682533</v>
      </c>
      <c r="AJ715" s="1240">
        <v>0.78208198291454711</v>
      </c>
      <c r="AK715" s="1240">
        <v>1.2572934664366833</v>
      </c>
      <c r="AL715" s="1240">
        <v>1.4378020817894539</v>
      </c>
      <c r="AM715" s="1240">
        <v>1.3604412466382663</v>
      </c>
      <c r="AN715" s="1240">
        <v>1.025210927975831</v>
      </c>
      <c r="AO715" s="1240">
        <v>0.99942398292543522</v>
      </c>
      <c r="AP715" s="1240">
        <v>0.99942398292543522</v>
      </c>
      <c r="AQ715" s="1240">
        <v>0.99942398292543522</v>
      </c>
      <c r="AR715" s="1240">
        <v>1.025210927975831</v>
      </c>
      <c r="AS715" s="1240">
        <v>0.99942398292543522</v>
      </c>
      <c r="AT715" s="1240">
        <v>0.97363703787503941</v>
      </c>
      <c r="AU715" s="1240">
        <v>1.025210927975831</v>
      </c>
      <c r="AV715" s="1240">
        <v>0.99942398292543522</v>
      </c>
      <c r="AW715" s="1240">
        <v>0.99942398292543522</v>
      </c>
      <c r="AX715" s="1240">
        <v>0.97363703787503941</v>
      </c>
      <c r="AY715" s="1240">
        <v>1.025210927975831</v>
      </c>
      <c r="AZ715" s="1240">
        <v>0.97363703787503941</v>
      </c>
      <c r="BA715" s="1240">
        <v>0.99942398292543522</v>
      </c>
      <c r="BB715" s="1240">
        <v>0.99942398292543522</v>
      </c>
      <c r="BC715" s="1240">
        <v>0.99942398292543522</v>
      </c>
      <c r="BD715" s="1240">
        <v>0.97363703787503941</v>
      </c>
      <c r="BE715" s="1240">
        <v>0.99942398292543522</v>
      </c>
      <c r="BF715" s="1240">
        <v>0.99942398292543522</v>
      </c>
      <c r="BG715" s="1240">
        <v>0.97363703787503941</v>
      </c>
      <c r="BH715" s="1240">
        <v>0.99942398292543522</v>
      </c>
      <c r="BI715" s="1240">
        <v>0.97363703787503941</v>
      </c>
      <c r="BJ715" s="1240">
        <v>0.99942398292543522</v>
      </c>
      <c r="BK715" s="1240">
        <v>0.97363703787503941</v>
      </c>
      <c r="BL715" s="1240">
        <v>0.97363703787503941</v>
      </c>
      <c r="BM715" s="1240">
        <v>0.99942398292543522</v>
      </c>
      <c r="BN715" s="1240">
        <v>0.97363703787503941</v>
      </c>
      <c r="BO715" s="1240">
        <v>0.97363703787503941</v>
      </c>
      <c r="BP715" s="1240">
        <v>0.99942398292543522</v>
      </c>
      <c r="BQ715" s="1240">
        <v>0.97363703787503941</v>
      </c>
      <c r="BR715" s="1240">
        <v>0.97363703787503941</v>
      </c>
      <c r="BS715" s="1240">
        <v>0.97363703787503941</v>
      </c>
      <c r="BT715" s="1240">
        <v>0.97363703787503941</v>
      </c>
      <c r="BU715" s="1240">
        <v>1.1489882972250207</v>
      </c>
      <c r="BV715" s="1240">
        <v>1.2332256510563138</v>
      </c>
      <c r="BW715" s="1240">
        <v>1.1232013521746247</v>
      </c>
      <c r="BX715" s="1240">
        <v>1.1782135016154691</v>
      </c>
      <c r="BY715" s="1240">
        <v>1.1782135016154691</v>
      </c>
      <c r="BZ715" s="1240">
        <v>1.1782135016154691</v>
      </c>
      <c r="CA715" s="1240">
        <v>1.1782135016154691</v>
      </c>
      <c r="CB715" s="1240">
        <v>1.1782135016154691</v>
      </c>
      <c r="CC715" s="1240">
        <v>1.143797900925277</v>
      </c>
      <c r="CD715" s="1240">
        <v>1.3223893428700342</v>
      </c>
      <c r="CE715" s="1240">
        <v>1.3223893428700342</v>
      </c>
      <c r="CF715" s="1240">
        <v>1.3223893428700342</v>
      </c>
      <c r="CG715" s="1240">
        <v>1.2467806446785377</v>
      </c>
      <c r="CH715" s="1240">
        <v>1.3223893428700342</v>
      </c>
      <c r="CI715" s="1240">
        <v>1.2467806446785377</v>
      </c>
      <c r="CJ715" s="1240">
        <v>1.3223893428700342</v>
      </c>
      <c r="CK715" s="1240">
        <v>1.3223893428700342</v>
      </c>
      <c r="CL715" s="1240" t="s">
        <v>1890</v>
      </c>
      <c r="CM715" s="1240" t="s">
        <v>1890</v>
      </c>
      <c r="CN715" s="1240" t="s">
        <v>1890</v>
      </c>
      <c r="CO715" s="1240" t="s">
        <v>1890</v>
      </c>
      <c r="CP715" s="1239" t="s">
        <v>1890</v>
      </c>
      <c r="CQ715" s="1233" t="s">
        <v>1890</v>
      </c>
      <c r="CR715" s="1233" t="s">
        <v>1890</v>
      </c>
      <c r="CS715" s="1233" t="s">
        <v>1890</v>
      </c>
      <c r="CT715" s="1233" t="s">
        <v>1890</v>
      </c>
      <c r="CU715" s="1233" t="s">
        <v>1890</v>
      </c>
      <c r="CV715" s="1233" t="s">
        <v>1890</v>
      </c>
      <c r="CW715" s="1233" t="s">
        <v>1890</v>
      </c>
      <c r="CX715" s="1233" t="s">
        <v>1890</v>
      </c>
      <c r="CY715" s="1233" t="s">
        <v>1890</v>
      </c>
      <c r="CZ715" s="1233" t="s">
        <v>1890</v>
      </c>
      <c r="DA715" s="1233" t="s">
        <v>1890</v>
      </c>
      <c r="DB715" s="1233" t="s">
        <v>1890</v>
      </c>
      <c r="DC715" s="1233" t="s">
        <v>1890</v>
      </c>
      <c r="DD715" s="1233" t="s">
        <v>1890</v>
      </c>
      <c r="DE715" s="1233" t="s">
        <v>1890</v>
      </c>
      <c r="DF715" s="1233" t="s">
        <v>1890</v>
      </c>
      <c r="DG715" s="1233" t="s">
        <v>1890</v>
      </c>
      <c r="DH715" s="1233" t="s">
        <v>1890</v>
      </c>
      <c r="DI715" s="1233" t="s">
        <v>1890</v>
      </c>
      <c r="DJ715" s="1233" t="s">
        <v>1890</v>
      </c>
      <c r="DK715" s="1233" t="s">
        <v>1890</v>
      </c>
      <c r="DL715" s="1233" t="s">
        <v>1890</v>
      </c>
      <c r="DM715" s="1233" t="s">
        <v>1890</v>
      </c>
      <c r="DN715" s="1233" t="s">
        <v>1890</v>
      </c>
      <c r="DO715" s="1233" t="s">
        <v>1890</v>
      </c>
      <c r="DP715" s="1233" t="s">
        <v>1890</v>
      </c>
      <c r="DQ715" s="1233" t="s">
        <v>1890</v>
      </c>
      <c r="DR715" s="1233" t="s">
        <v>1890</v>
      </c>
      <c r="DS715" s="1233" t="s">
        <v>1890</v>
      </c>
      <c r="DT715" s="1233" t="s">
        <v>1890</v>
      </c>
      <c r="DU715" s="1233" t="s">
        <v>1890</v>
      </c>
      <c r="DV715" s="1233" t="s">
        <v>1890</v>
      </c>
      <c r="DW715" s="1233" t="s">
        <v>1890</v>
      </c>
      <c r="DX715" s="1233" t="s">
        <v>1890</v>
      </c>
      <c r="DY715" s="1233" t="s">
        <v>1890</v>
      </c>
    </row>
    <row r="716" spans="2:129" ht="14.4" x14ac:dyDescent="0.25">
      <c r="B716" s="1683"/>
      <c r="C716" s="1244" t="s">
        <v>1627</v>
      </c>
      <c r="D716" s="1242" t="s">
        <v>1759</v>
      </c>
      <c r="E716" s="1242" t="s">
        <v>812</v>
      </c>
      <c r="F716" s="1242" t="s">
        <v>823</v>
      </c>
      <c r="G716" s="1242" t="s">
        <v>1890</v>
      </c>
      <c r="H716" s="1242" t="s">
        <v>817</v>
      </c>
      <c r="I716" s="1246" t="s">
        <v>1890</v>
      </c>
      <c r="J716" s="1248" t="s">
        <v>1890</v>
      </c>
      <c r="K716" s="1245" t="s">
        <v>1890</v>
      </c>
      <c r="L716" s="1241" t="s">
        <v>1890</v>
      </c>
      <c r="M716" s="1241" t="s">
        <v>1890</v>
      </c>
      <c r="N716" s="1240" t="s">
        <v>1890</v>
      </c>
      <c r="O716" s="1240">
        <v>2.3193987374875134</v>
      </c>
      <c r="P716" s="1240">
        <v>2.4358357246404543</v>
      </c>
      <c r="Q716" s="1240">
        <v>2.5450200719989815</v>
      </c>
      <c r="R716" s="1240">
        <v>2.6510784009999604</v>
      </c>
      <c r="S716" s="1240">
        <v>2.7540107116433914</v>
      </c>
      <c r="T716" s="1240">
        <v>2.8824373438985864</v>
      </c>
      <c r="U716" s="1240">
        <v>2.8615542192160155</v>
      </c>
      <c r="V716" s="1240">
        <v>3.1012916802806685</v>
      </c>
      <c r="W716" s="1240">
        <v>3.077282270697375</v>
      </c>
      <c r="X716" s="1240">
        <v>3.2790208036337209</v>
      </c>
      <c r="Y716" s="1240">
        <v>3.363196204502338</v>
      </c>
      <c r="Z716" s="1240">
        <v>3.4442455870134063</v>
      </c>
      <c r="AA716" s="1240">
        <v>3.6303534950756617</v>
      </c>
      <c r="AB716" s="1240">
        <v>3.703587565149685</v>
      </c>
      <c r="AC716" s="1240">
        <v>3.8787538758741706</v>
      </c>
      <c r="AD716" s="1240">
        <v>4.0476681498835605</v>
      </c>
      <c r="AE716" s="1240">
        <v>4.1083976134410412</v>
      </c>
      <c r="AF716" s="1240">
        <v>4.266370290112663</v>
      </c>
      <c r="AG716" s="1240">
        <v>4.4180906635260122</v>
      </c>
      <c r="AH716" s="1240">
        <v>4.5635587336810923</v>
      </c>
      <c r="AI716" s="1240">
        <v>4.7027747671210749</v>
      </c>
      <c r="AJ716" s="1240">
        <v>4.8357382307596106</v>
      </c>
      <c r="AK716" s="1240">
        <v>4.9624496576830506</v>
      </c>
      <c r="AL716" s="1240">
        <v>4.9624496576830506</v>
      </c>
      <c r="AM716" s="1240">
        <v>4.9624496576830506</v>
      </c>
      <c r="AN716" s="1240">
        <v>4.9624496576830506</v>
      </c>
      <c r="AO716" s="1240">
        <v>4.9624496576830497</v>
      </c>
      <c r="AP716" s="1240">
        <v>4.9624496576830506</v>
      </c>
      <c r="AQ716" s="1240">
        <v>4.9624496576830506</v>
      </c>
      <c r="AR716" s="1240">
        <v>4.9624496576830506</v>
      </c>
      <c r="AS716" s="1240">
        <v>4.9624496576830497</v>
      </c>
      <c r="AT716" s="1240">
        <v>4.9624496576830506</v>
      </c>
      <c r="AU716" s="1240">
        <v>4.9624496576830506</v>
      </c>
      <c r="AV716" s="1240">
        <v>4.9624496576830497</v>
      </c>
      <c r="AW716" s="1240">
        <v>4.9624496576830506</v>
      </c>
      <c r="AX716" s="1240">
        <v>4.9624496576830497</v>
      </c>
      <c r="AY716" s="1240">
        <v>4.9624496576830506</v>
      </c>
      <c r="AZ716" s="1240">
        <v>4.9624496576830497</v>
      </c>
      <c r="BA716" s="1240">
        <v>4.9624496576830506</v>
      </c>
      <c r="BB716" s="1240">
        <v>4.9624496576830497</v>
      </c>
      <c r="BC716" s="1240">
        <v>4.9624496576830506</v>
      </c>
      <c r="BD716" s="1240">
        <v>4.9624496576830497</v>
      </c>
      <c r="BE716" s="1240">
        <v>4.9624496576830506</v>
      </c>
      <c r="BF716" s="1240">
        <v>4.9624496576830506</v>
      </c>
      <c r="BG716" s="1240">
        <v>4.9624496576830497</v>
      </c>
      <c r="BH716" s="1240">
        <v>4.9624496576830506</v>
      </c>
      <c r="BI716" s="1240">
        <v>4.9624496576830506</v>
      </c>
      <c r="BJ716" s="1240">
        <v>4.9624496576830506</v>
      </c>
      <c r="BK716" s="1240">
        <v>4.9624496576830497</v>
      </c>
      <c r="BL716" s="1240">
        <v>4.9624496576830506</v>
      </c>
      <c r="BM716" s="1240">
        <v>4.9624496576830497</v>
      </c>
      <c r="BN716" s="1240">
        <v>4.9624496576830506</v>
      </c>
      <c r="BO716" s="1240">
        <v>4.9624496576830506</v>
      </c>
      <c r="BP716" s="1240">
        <v>4.9624496576830497</v>
      </c>
      <c r="BQ716" s="1240">
        <v>4.9624496576830506</v>
      </c>
      <c r="BR716" s="1240">
        <v>4.9624496576830506</v>
      </c>
      <c r="BS716" s="1240">
        <v>4.9624496576830497</v>
      </c>
      <c r="BT716" s="1240">
        <v>4.9624496576830497</v>
      </c>
      <c r="BU716" s="1240">
        <v>4.9624496576830506</v>
      </c>
      <c r="BV716" s="1240">
        <v>4.9624496576830506</v>
      </c>
      <c r="BW716" s="1240">
        <v>4.9624496576830497</v>
      </c>
      <c r="BX716" s="1240">
        <v>4.9624496576830497</v>
      </c>
      <c r="BY716" s="1240">
        <v>4.9624496576830506</v>
      </c>
      <c r="BZ716" s="1240">
        <v>4.9624496576830506</v>
      </c>
      <c r="CA716" s="1240">
        <v>4.9624496576830497</v>
      </c>
      <c r="CB716" s="1240">
        <v>4.9624496576830497</v>
      </c>
      <c r="CC716" s="1240">
        <v>4.9624496576830506</v>
      </c>
      <c r="CD716" s="1240">
        <v>4.9624496576830497</v>
      </c>
      <c r="CE716" s="1240">
        <v>4.9624496576830497</v>
      </c>
      <c r="CF716" s="1240">
        <v>4.9624496576830506</v>
      </c>
      <c r="CG716" s="1240">
        <v>4.9624496576830497</v>
      </c>
      <c r="CH716" s="1240">
        <v>4.9624496576830506</v>
      </c>
      <c r="CI716" s="1240">
        <v>4.9624496576830497</v>
      </c>
      <c r="CJ716" s="1240">
        <v>4.9624496576830497</v>
      </c>
      <c r="CK716" s="1240">
        <v>4.9624496576830506</v>
      </c>
      <c r="CL716" s="1240" t="s">
        <v>1890</v>
      </c>
      <c r="CM716" s="1240" t="s">
        <v>1890</v>
      </c>
      <c r="CN716" s="1240" t="s">
        <v>1890</v>
      </c>
      <c r="CO716" s="1240" t="s">
        <v>1890</v>
      </c>
      <c r="CP716" s="1239" t="s">
        <v>1890</v>
      </c>
      <c r="CQ716" s="1233" t="s">
        <v>1890</v>
      </c>
      <c r="CR716" s="1233" t="s">
        <v>1890</v>
      </c>
      <c r="CS716" s="1233" t="s">
        <v>1890</v>
      </c>
      <c r="CT716" s="1233" t="s">
        <v>1890</v>
      </c>
      <c r="CU716" s="1233" t="s">
        <v>1890</v>
      </c>
      <c r="CV716" s="1233" t="s">
        <v>1890</v>
      </c>
      <c r="CW716" s="1233" t="s">
        <v>1890</v>
      </c>
      <c r="CX716" s="1233" t="s">
        <v>1890</v>
      </c>
      <c r="CY716" s="1233" t="s">
        <v>1890</v>
      </c>
      <c r="CZ716" s="1233" t="s">
        <v>1890</v>
      </c>
      <c r="DA716" s="1233" t="s">
        <v>1890</v>
      </c>
      <c r="DB716" s="1233" t="s">
        <v>1890</v>
      </c>
      <c r="DC716" s="1233" t="s">
        <v>1890</v>
      </c>
      <c r="DD716" s="1233" t="s">
        <v>1890</v>
      </c>
      <c r="DE716" s="1233" t="s">
        <v>1890</v>
      </c>
      <c r="DF716" s="1233" t="s">
        <v>1890</v>
      </c>
      <c r="DG716" s="1233" t="s">
        <v>1890</v>
      </c>
      <c r="DH716" s="1233" t="s">
        <v>1890</v>
      </c>
      <c r="DI716" s="1233" t="s">
        <v>1890</v>
      </c>
      <c r="DJ716" s="1233" t="s">
        <v>1890</v>
      </c>
      <c r="DK716" s="1233" t="s">
        <v>1890</v>
      </c>
      <c r="DL716" s="1233" t="s">
        <v>1890</v>
      </c>
      <c r="DM716" s="1233" t="s">
        <v>1890</v>
      </c>
      <c r="DN716" s="1233" t="s">
        <v>1890</v>
      </c>
      <c r="DO716" s="1233" t="s">
        <v>1890</v>
      </c>
      <c r="DP716" s="1233" t="s">
        <v>1890</v>
      </c>
      <c r="DQ716" s="1233" t="s">
        <v>1890</v>
      </c>
      <c r="DR716" s="1233" t="s">
        <v>1890</v>
      </c>
      <c r="DS716" s="1233" t="s">
        <v>1890</v>
      </c>
      <c r="DT716" s="1233" t="s">
        <v>1890</v>
      </c>
      <c r="DU716" s="1233" t="s">
        <v>1890</v>
      </c>
      <c r="DV716" s="1233" t="s">
        <v>1890</v>
      </c>
      <c r="DW716" s="1233" t="s">
        <v>1890</v>
      </c>
      <c r="DX716" s="1233" t="s">
        <v>1890</v>
      </c>
      <c r="DY716" s="1233" t="s">
        <v>1890</v>
      </c>
    </row>
    <row r="717" spans="2:129" x14ac:dyDescent="0.25">
      <c r="B717" s="1683"/>
      <c r="C717" s="1244" t="s">
        <v>1627</v>
      </c>
      <c r="D717" s="1242" t="s">
        <v>1759</v>
      </c>
      <c r="E717" s="1242" t="s">
        <v>815</v>
      </c>
      <c r="F717" s="1242" t="s">
        <v>824</v>
      </c>
      <c r="G717" s="1242" t="s">
        <v>1890</v>
      </c>
      <c r="H717" s="1242" t="s">
        <v>817</v>
      </c>
      <c r="I717" s="1247" t="s">
        <v>1890</v>
      </c>
      <c r="J717" s="1248" t="s">
        <v>1890</v>
      </c>
      <c r="K717" s="1245" t="s">
        <v>1890</v>
      </c>
      <c r="L717" s="1241" t="s">
        <v>1890</v>
      </c>
      <c r="M717" s="1241" t="s">
        <v>1890</v>
      </c>
      <c r="N717" s="1240" t="s">
        <v>1890</v>
      </c>
      <c r="O717" s="1240">
        <v>0.58744899819283947</v>
      </c>
      <c r="P717" s="1240">
        <v>0.62527535214836405</v>
      </c>
      <c r="Q717" s="1240">
        <v>0.63519954390749245</v>
      </c>
      <c r="R717" s="1240">
        <v>0.64512373566662062</v>
      </c>
      <c r="S717" s="1240">
        <v>0.65504792742574902</v>
      </c>
      <c r="T717" s="1240">
        <v>0.65504792742574902</v>
      </c>
      <c r="U717" s="1240">
        <v>0.65504792742574902</v>
      </c>
      <c r="V717" s="1240">
        <v>0.66057114722960986</v>
      </c>
      <c r="W717" s="1240">
        <v>0.66057114722960986</v>
      </c>
      <c r="X717" s="1240">
        <v>0.67161758683733142</v>
      </c>
      <c r="Y717" s="1240">
        <v>0.67714080664119214</v>
      </c>
      <c r="Z717" s="1240">
        <v>0.68266402644505297</v>
      </c>
      <c r="AA717" s="1240">
        <v>0.69371046605277453</v>
      </c>
      <c r="AB717" s="1240">
        <v>0.69923368585663537</v>
      </c>
      <c r="AC717" s="1240">
        <v>0.71028012546435682</v>
      </c>
      <c r="AD717" s="1240">
        <v>0.72132656507207848</v>
      </c>
      <c r="AE717" s="1240">
        <v>0.7268497848759391</v>
      </c>
      <c r="AF717" s="1240">
        <v>0.73789622448366077</v>
      </c>
      <c r="AG717" s="1240">
        <v>0.74894266409138233</v>
      </c>
      <c r="AH717" s="1240">
        <v>0.75998910369910389</v>
      </c>
      <c r="AI717" s="1240">
        <v>0.77103554330682533</v>
      </c>
      <c r="AJ717" s="1240">
        <v>0.78208198291454711</v>
      </c>
      <c r="AK717" s="1240">
        <v>1.2572934664366833</v>
      </c>
      <c r="AL717" s="1240">
        <v>1.4378020817894539</v>
      </c>
      <c r="AM717" s="1240">
        <v>1.3604412466382663</v>
      </c>
      <c r="AN717" s="1240">
        <v>0.94785009282464361</v>
      </c>
      <c r="AO717" s="1240">
        <v>0.89627620272385189</v>
      </c>
      <c r="AP717" s="1240">
        <v>0.9220631477742478</v>
      </c>
      <c r="AQ717" s="1240">
        <v>0.9220631477742478</v>
      </c>
      <c r="AR717" s="1240">
        <v>0.94785009282464361</v>
      </c>
      <c r="AS717" s="1240">
        <v>0.89627620272385189</v>
      </c>
      <c r="AT717" s="1240">
        <v>0.9220631477742478</v>
      </c>
      <c r="AU717" s="1240">
        <v>0.9220631477742478</v>
      </c>
      <c r="AV717" s="1240">
        <v>0.89627620272385189</v>
      </c>
      <c r="AW717" s="1240">
        <v>0.94785009282464361</v>
      </c>
      <c r="AX717" s="1240">
        <v>0.89627620272385189</v>
      </c>
      <c r="AY717" s="1240">
        <v>0.94785009282464361</v>
      </c>
      <c r="AZ717" s="1240">
        <v>0.89627620272385189</v>
      </c>
      <c r="BA717" s="1240">
        <v>0.9220631477742478</v>
      </c>
      <c r="BB717" s="1240">
        <v>0.89627620272385189</v>
      </c>
      <c r="BC717" s="1240">
        <v>0.94785009282464361</v>
      </c>
      <c r="BD717" s="1240">
        <v>0.89627620272385189</v>
      </c>
      <c r="BE717" s="1240">
        <v>0.9220631477742478</v>
      </c>
      <c r="BF717" s="1240">
        <v>0.9220631477742478</v>
      </c>
      <c r="BG717" s="1240">
        <v>0.89627620272385189</v>
      </c>
      <c r="BH717" s="1240">
        <v>0.9220631477742478</v>
      </c>
      <c r="BI717" s="1240">
        <v>0.9220631477742478</v>
      </c>
      <c r="BJ717" s="1240">
        <v>0.9220631477742478</v>
      </c>
      <c r="BK717" s="1240">
        <v>0.89627620272385189</v>
      </c>
      <c r="BL717" s="1240">
        <v>0.9220631477742478</v>
      </c>
      <c r="BM717" s="1240">
        <v>0.89627620272385189</v>
      </c>
      <c r="BN717" s="1240">
        <v>0.9220631477742478</v>
      </c>
      <c r="BO717" s="1240">
        <v>0.9220631477742478</v>
      </c>
      <c r="BP717" s="1240">
        <v>0.89627620272385189</v>
      </c>
      <c r="BQ717" s="1240">
        <v>0.9220631477742478</v>
      </c>
      <c r="BR717" s="1240">
        <v>0.9220631477742478</v>
      </c>
      <c r="BS717" s="1240">
        <v>0.89627620272385189</v>
      </c>
      <c r="BT717" s="1240">
        <v>0.89627620272385189</v>
      </c>
      <c r="BU717" s="1240">
        <v>0.9220631477742478</v>
      </c>
      <c r="BV717" s="1240">
        <v>0.9220631477742478</v>
      </c>
      <c r="BW717" s="1240">
        <v>0.89627620272385189</v>
      </c>
      <c r="BX717" s="1240">
        <v>0.89627620272385189</v>
      </c>
      <c r="BY717" s="1240">
        <v>0.9220631477742478</v>
      </c>
      <c r="BZ717" s="1240">
        <v>0.9220631477742478</v>
      </c>
      <c r="CA717" s="1240">
        <v>0.89627620272385189</v>
      </c>
      <c r="CB717" s="1240">
        <v>0.89627620272385189</v>
      </c>
      <c r="CC717" s="1240">
        <v>0.9220631477742478</v>
      </c>
      <c r="CD717" s="1240">
        <v>0.89627620272385189</v>
      </c>
      <c r="CE717" s="1240">
        <v>0.89627620272385189</v>
      </c>
      <c r="CF717" s="1240">
        <v>0.9220631477742478</v>
      </c>
      <c r="CG717" s="1240">
        <v>0.89627620272385189</v>
      </c>
      <c r="CH717" s="1240">
        <v>0.9220631477742478</v>
      </c>
      <c r="CI717" s="1240">
        <v>0.89627620272385189</v>
      </c>
      <c r="CJ717" s="1240">
        <v>0.89627620272385189</v>
      </c>
      <c r="CK717" s="1240">
        <v>0.9220631477742478</v>
      </c>
      <c r="CL717" s="1240" t="s">
        <v>1890</v>
      </c>
      <c r="CM717" s="1240" t="s">
        <v>1890</v>
      </c>
      <c r="CN717" s="1240" t="s">
        <v>1890</v>
      </c>
      <c r="CO717" s="1240" t="s">
        <v>1890</v>
      </c>
      <c r="CP717" s="1239" t="s">
        <v>1890</v>
      </c>
      <c r="CQ717" s="1233" t="s">
        <v>1890</v>
      </c>
      <c r="CR717" s="1233" t="s">
        <v>1890</v>
      </c>
      <c r="CS717" s="1233" t="s">
        <v>1890</v>
      </c>
      <c r="CT717" s="1233" t="s">
        <v>1890</v>
      </c>
      <c r="CU717" s="1233" t="s">
        <v>1890</v>
      </c>
      <c r="CV717" s="1233" t="s">
        <v>1890</v>
      </c>
      <c r="CW717" s="1233" t="s">
        <v>1890</v>
      </c>
      <c r="CX717" s="1233" t="s">
        <v>1890</v>
      </c>
      <c r="CY717" s="1233" t="s">
        <v>1890</v>
      </c>
      <c r="CZ717" s="1233" t="s">
        <v>1890</v>
      </c>
      <c r="DA717" s="1233" t="s">
        <v>1890</v>
      </c>
      <c r="DB717" s="1233" t="s">
        <v>1890</v>
      </c>
      <c r="DC717" s="1233" t="s">
        <v>1890</v>
      </c>
      <c r="DD717" s="1233" t="s">
        <v>1890</v>
      </c>
      <c r="DE717" s="1233" t="s">
        <v>1890</v>
      </c>
      <c r="DF717" s="1233" t="s">
        <v>1890</v>
      </c>
      <c r="DG717" s="1233" t="s">
        <v>1890</v>
      </c>
      <c r="DH717" s="1233" t="s">
        <v>1890</v>
      </c>
      <c r="DI717" s="1233" t="s">
        <v>1890</v>
      </c>
      <c r="DJ717" s="1233" t="s">
        <v>1890</v>
      </c>
      <c r="DK717" s="1233" t="s">
        <v>1890</v>
      </c>
      <c r="DL717" s="1233" t="s">
        <v>1890</v>
      </c>
      <c r="DM717" s="1233" t="s">
        <v>1890</v>
      </c>
      <c r="DN717" s="1233" t="s">
        <v>1890</v>
      </c>
      <c r="DO717" s="1233" t="s">
        <v>1890</v>
      </c>
      <c r="DP717" s="1233" t="s">
        <v>1890</v>
      </c>
      <c r="DQ717" s="1233" t="s">
        <v>1890</v>
      </c>
      <c r="DR717" s="1233" t="s">
        <v>1890</v>
      </c>
      <c r="DS717" s="1233" t="s">
        <v>1890</v>
      </c>
      <c r="DT717" s="1233" t="s">
        <v>1890</v>
      </c>
      <c r="DU717" s="1233" t="s">
        <v>1890</v>
      </c>
      <c r="DV717" s="1233" t="s">
        <v>1890</v>
      </c>
      <c r="DW717" s="1233" t="s">
        <v>1890</v>
      </c>
      <c r="DX717" s="1233" t="s">
        <v>1890</v>
      </c>
      <c r="DY717" s="1233" t="s">
        <v>1890</v>
      </c>
    </row>
    <row r="718" spans="2:129" x14ac:dyDescent="0.25">
      <c r="B718" s="1683"/>
      <c r="C718" s="1244"/>
      <c r="D718" s="1242"/>
      <c r="E718" s="1242" t="s">
        <v>825</v>
      </c>
      <c r="F718" s="1242"/>
      <c r="G718" s="1242"/>
      <c r="H718" s="1242"/>
      <c r="I718" s="1241"/>
      <c r="J718" s="1241"/>
      <c r="K718" s="1241"/>
      <c r="L718" s="1241"/>
      <c r="M718" s="1241"/>
      <c r="N718" s="1240"/>
      <c r="O718" s="1240"/>
      <c r="P718" s="1240"/>
      <c r="Q718" s="1240"/>
      <c r="R718" s="1240"/>
      <c r="S718" s="1240"/>
      <c r="T718" s="1240"/>
      <c r="U718" s="1240"/>
      <c r="V718" s="1240"/>
      <c r="W718" s="1240"/>
      <c r="X718" s="1240"/>
      <c r="Y718" s="1240"/>
      <c r="Z718" s="1240"/>
      <c r="AA718" s="1240"/>
      <c r="AB718" s="1240"/>
      <c r="AC718" s="1240"/>
      <c r="AD718" s="1240"/>
      <c r="AE718" s="1240"/>
      <c r="AF718" s="1240"/>
      <c r="AG718" s="1240"/>
      <c r="AH718" s="1240"/>
      <c r="AI718" s="1240"/>
      <c r="AJ718" s="1240"/>
      <c r="AK718" s="1240"/>
      <c r="AL718" s="1240"/>
      <c r="AM718" s="1240"/>
      <c r="AN718" s="1240"/>
      <c r="AO718" s="1240"/>
      <c r="AP718" s="1240"/>
      <c r="AQ718" s="1240"/>
      <c r="AR718" s="1240"/>
      <c r="AS718" s="1240"/>
      <c r="AT718" s="1240"/>
      <c r="AU718" s="1240"/>
      <c r="AV718" s="1240"/>
      <c r="AW718" s="1240"/>
      <c r="AX718" s="1240"/>
      <c r="AY718" s="1240"/>
      <c r="AZ718" s="1240"/>
      <c r="BA718" s="1240"/>
      <c r="BB718" s="1240"/>
      <c r="BC718" s="1240"/>
      <c r="BD718" s="1240"/>
      <c r="BE718" s="1240"/>
      <c r="BF718" s="1240"/>
      <c r="BG718" s="1240"/>
      <c r="BH718" s="1240"/>
      <c r="BI718" s="1240"/>
      <c r="BJ718" s="1240"/>
      <c r="BK718" s="1240"/>
      <c r="BL718" s="1240"/>
      <c r="BM718" s="1240"/>
      <c r="BN718" s="1240"/>
      <c r="BO718" s="1240"/>
      <c r="BP718" s="1240"/>
      <c r="BQ718" s="1240"/>
      <c r="BR718" s="1240"/>
      <c r="BS718" s="1240"/>
      <c r="BT718" s="1240"/>
      <c r="BU718" s="1240"/>
      <c r="BV718" s="1240"/>
      <c r="BW718" s="1240"/>
      <c r="BX718" s="1240"/>
      <c r="BY718" s="1240"/>
      <c r="BZ718" s="1240"/>
      <c r="CA718" s="1240"/>
      <c r="CB718" s="1240"/>
      <c r="CC718" s="1240"/>
      <c r="CD718" s="1240"/>
      <c r="CE718" s="1240"/>
      <c r="CF718" s="1240"/>
      <c r="CG718" s="1240"/>
      <c r="CH718" s="1240"/>
      <c r="CI718" s="1240"/>
      <c r="CJ718" s="1240"/>
      <c r="CK718" s="1240"/>
      <c r="CL718" s="1240"/>
      <c r="CM718" s="1240"/>
      <c r="CN718" s="1240"/>
      <c r="CO718" s="1240"/>
      <c r="CP718" s="1239"/>
    </row>
    <row r="719" spans="2:129" x14ac:dyDescent="0.25">
      <c r="B719" s="1683"/>
      <c r="C719" s="1243"/>
      <c r="D719" s="1240"/>
      <c r="E719" s="1242" t="s">
        <v>826</v>
      </c>
      <c r="F719" s="1242"/>
      <c r="G719" s="1240"/>
      <c r="H719" s="1240"/>
      <c r="I719" s="1241"/>
      <c r="J719" s="1241"/>
      <c r="K719" s="1241"/>
      <c r="L719" s="1241"/>
      <c r="M719" s="1241"/>
      <c r="N719" s="1240"/>
      <c r="O719" s="1240"/>
      <c r="P719" s="1240"/>
      <c r="Q719" s="1240"/>
      <c r="R719" s="1240"/>
      <c r="S719" s="1240"/>
      <c r="T719" s="1240"/>
      <c r="U719" s="1240"/>
      <c r="V719" s="1240"/>
      <c r="W719" s="1240"/>
      <c r="X719" s="1240"/>
      <c r="Y719" s="1240"/>
      <c r="Z719" s="1240"/>
      <c r="AA719" s="1240"/>
      <c r="AB719" s="1240"/>
      <c r="AC719" s="1240"/>
      <c r="AD719" s="1240"/>
      <c r="AE719" s="1240"/>
      <c r="AF719" s="1240"/>
      <c r="AG719" s="1240"/>
      <c r="AH719" s="1240"/>
      <c r="AI719" s="1240"/>
      <c r="AJ719" s="1240"/>
      <c r="AK719" s="1240"/>
      <c r="AL719" s="1240"/>
      <c r="AM719" s="1240"/>
      <c r="AN719" s="1240"/>
      <c r="AO719" s="1240"/>
      <c r="AP719" s="1240"/>
      <c r="AQ719" s="1240"/>
      <c r="AR719" s="1240"/>
      <c r="AS719" s="1240"/>
      <c r="AT719" s="1240"/>
      <c r="AU719" s="1240"/>
      <c r="AV719" s="1240"/>
      <c r="AW719" s="1240"/>
      <c r="AX719" s="1240"/>
      <c r="AY719" s="1240"/>
      <c r="AZ719" s="1240"/>
      <c r="BA719" s="1240"/>
      <c r="BB719" s="1240"/>
      <c r="BC719" s="1240"/>
      <c r="BD719" s="1240"/>
      <c r="BE719" s="1240"/>
      <c r="BF719" s="1240"/>
      <c r="BG719" s="1240"/>
      <c r="BH719" s="1240"/>
      <c r="BI719" s="1240"/>
      <c r="BJ719" s="1240"/>
      <c r="BK719" s="1240"/>
      <c r="BL719" s="1240"/>
      <c r="BM719" s="1240"/>
      <c r="BN719" s="1240"/>
      <c r="BO719" s="1240"/>
      <c r="BP719" s="1240"/>
      <c r="BQ719" s="1240"/>
      <c r="BR719" s="1240"/>
      <c r="BS719" s="1240"/>
      <c r="BT719" s="1240"/>
      <c r="BU719" s="1240"/>
      <c r="BV719" s="1240"/>
      <c r="BW719" s="1240"/>
      <c r="BX719" s="1240"/>
      <c r="BY719" s="1240"/>
      <c r="BZ719" s="1240"/>
      <c r="CA719" s="1240"/>
      <c r="CB719" s="1240"/>
      <c r="CC719" s="1240"/>
      <c r="CD719" s="1240"/>
      <c r="CE719" s="1240"/>
      <c r="CF719" s="1240"/>
      <c r="CG719" s="1240"/>
      <c r="CH719" s="1240"/>
      <c r="CI719" s="1240"/>
      <c r="CJ719" s="1240"/>
      <c r="CK719" s="1240"/>
      <c r="CL719" s="1240"/>
      <c r="CM719" s="1240"/>
      <c r="CN719" s="1240"/>
      <c r="CO719" s="1240"/>
      <c r="CP719" s="1239"/>
    </row>
    <row r="720" spans="2:129" x14ac:dyDescent="0.25">
      <c r="B720" s="1684"/>
      <c r="C720" s="1238"/>
      <c r="D720" s="1235"/>
      <c r="E720" s="1237" t="s">
        <v>827</v>
      </c>
      <c r="F720" s="1237"/>
      <c r="G720" s="1235"/>
      <c r="H720" s="1235"/>
      <c r="I720" s="1236"/>
      <c r="J720" s="1236"/>
      <c r="K720" s="1236"/>
      <c r="L720" s="1236"/>
      <c r="M720" s="1236"/>
      <c r="N720" s="1235"/>
      <c r="O720" s="1235"/>
      <c r="P720" s="1235"/>
      <c r="Q720" s="1235"/>
      <c r="R720" s="1235"/>
      <c r="S720" s="1235"/>
      <c r="T720" s="1235"/>
      <c r="U720" s="1235"/>
      <c r="V720" s="1235"/>
      <c r="W720" s="1235"/>
      <c r="X720" s="1235"/>
      <c r="Y720" s="1235"/>
      <c r="Z720" s="1235"/>
      <c r="AA720" s="1235"/>
      <c r="AB720" s="1235"/>
      <c r="AC720" s="1235"/>
      <c r="AD720" s="1235"/>
      <c r="AE720" s="1235"/>
      <c r="AF720" s="1235"/>
      <c r="AG720" s="1235"/>
      <c r="AH720" s="1235"/>
      <c r="AI720" s="1235"/>
      <c r="AJ720" s="1235"/>
      <c r="AK720" s="1235"/>
      <c r="AL720" s="1235"/>
      <c r="AM720" s="1235"/>
      <c r="AN720" s="1235"/>
      <c r="AO720" s="1235"/>
      <c r="AP720" s="1235"/>
      <c r="AQ720" s="1235"/>
      <c r="AR720" s="1235"/>
      <c r="AS720" s="1235"/>
      <c r="AT720" s="1235"/>
      <c r="AU720" s="1235"/>
      <c r="AV720" s="1235"/>
      <c r="AW720" s="1235"/>
      <c r="AX720" s="1235"/>
      <c r="AY720" s="1235"/>
      <c r="AZ720" s="1235"/>
      <c r="BA720" s="1235"/>
      <c r="BB720" s="1235"/>
      <c r="BC720" s="1235"/>
      <c r="BD720" s="1235"/>
      <c r="BE720" s="1235"/>
      <c r="BF720" s="1235"/>
      <c r="BG720" s="1235"/>
      <c r="BH720" s="1235"/>
      <c r="BI720" s="1235"/>
      <c r="BJ720" s="1235"/>
      <c r="BK720" s="1235"/>
      <c r="BL720" s="1235"/>
      <c r="BM720" s="1235"/>
      <c r="BN720" s="1235"/>
      <c r="BO720" s="1235"/>
      <c r="BP720" s="1235"/>
      <c r="BQ720" s="1235"/>
      <c r="BR720" s="1235"/>
      <c r="BS720" s="1235"/>
      <c r="BT720" s="1235"/>
      <c r="BU720" s="1235"/>
      <c r="BV720" s="1235"/>
      <c r="BW720" s="1235"/>
      <c r="BX720" s="1235"/>
      <c r="BY720" s="1235"/>
      <c r="BZ720" s="1235"/>
      <c r="CA720" s="1235"/>
      <c r="CB720" s="1235"/>
      <c r="CC720" s="1235"/>
      <c r="CD720" s="1235"/>
      <c r="CE720" s="1235"/>
      <c r="CF720" s="1235"/>
      <c r="CG720" s="1235"/>
      <c r="CH720" s="1235"/>
      <c r="CI720" s="1235"/>
      <c r="CJ720" s="1235"/>
      <c r="CK720" s="1235"/>
      <c r="CL720" s="1235"/>
      <c r="CM720" s="1235"/>
      <c r="CN720" s="1235"/>
      <c r="CO720" s="1235"/>
      <c r="CP720" s="1234"/>
    </row>
    <row r="722" spans="2:13" ht="14.4" thickBot="1" x14ac:dyDescent="0.3"/>
    <row r="723" spans="2:13" ht="14.4" thickBot="1" x14ac:dyDescent="0.3">
      <c r="B723" s="461" t="s">
        <v>57</v>
      </c>
      <c r="C723" s="462" t="str">
        <f>'TITLE PAGE'!$D$18</f>
        <v>Portsmouth Water</v>
      </c>
      <c r="D723" s="461" t="s">
        <v>2</v>
      </c>
      <c r="E723" s="463"/>
    </row>
    <row r="724" spans="2:13" ht="14.4" thickBot="1" x14ac:dyDescent="0.3">
      <c r="B724" s="8"/>
      <c r="C724" s="8"/>
      <c r="D724" s="8"/>
      <c r="E724" s="8"/>
    </row>
    <row r="725" spans="2:13" ht="14.4" thickBot="1" x14ac:dyDescent="0.3">
      <c r="B725" s="1681" t="s">
        <v>828</v>
      </c>
      <c r="C725" s="1682"/>
      <c r="D725" s="87" t="s">
        <v>761</v>
      </c>
      <c r="E725" s="87" t="s">
        <v>761</v>
      </c>
      <c r="F725" s="1274"/>
      <c r="G725" s="1274"/>
      <c r="H725" s="1274"/>
      <c r="I725" s="1274"/>
      <c r="J725" s="1274"/>
      <c r="K725" s="1274"/>
      <c r="L725" s="1275"/>
      <c r="M725" s="1274"/>
    </row>
    <row r="726" spans="2:13" x14ac:dyDescent="0.25">
      <c r="B726" s="1288" t="s">
        <v>829</v>
      </c>
      <c r="C726" s="1289"/>
      <c r="D726" s="1290"/>
      <c r="E726" s="1266"/>
      <c r="F726" s="1274"/>
      <c r="G726" s="1274"/>
      <c r="H726" s="1274"/>
      <c r="I726" s="1274"/>
      <c r="J726" s="1274"/>
      <c r="K726" s="1274"/>
      <c r="L726" s="1275"/>
      <c r="M726" s="1274"/>
    </row>
    <row r="727" spans="2:13" x14ac:dyDescent="0.25">
      <c r="B727" s="1285" t="s">
        <v>830</v>
      </c>
      <c r="C727" s="1274" t="s">
        <v>831</v>
      </c>
      <c r="D727" s="1287">
        <f>3.5%</f>
        <v>3.5000000000000003E-2</v>
      </c>
      <c r="E727" s="1266"/>
      <c r="F727" s="1274"/>
      <c r="G727" s="1274"/>
      <c r="H727" s="1274"/>
      <c r="I727" s="1274"/>
      <c r="J727" s="1274"/>
      <c r="K727" s="1274"/>
      <c r="L727" s="1275"/>
      <c r="M727" s="1274"/>
    </row>
    <row r="728" spans="2:13" x14ac:dyDescent="0.25">
      <c r="B728" s="1285" t="s">
        <v>832</v>
      </c>
      <c r="C728" s="1274" t="s">
        <v>833</v>
      </c>
      <c r="D728" s="1287">
        <v>2.92E-2</v>
      </c>
      <c r="E728" s="1266"/>
      <c r="F728" s="1274"/>
      <c r="G728" s="1274"/>
      <c r="H728" s="1274"/>
      <c r="I728" s="1274"/>
      <c r="J728" s="1274"/>
      <c r="K728" s="1274"/>
      <c r="L728" s="1275"/>
      <c r="M728" s="1274"/>
    </row>
    <row r="729" spans="2:13" x14ac:dyDescent="0.25">
      <c r="B729" s="1285" t="s">
        <v>834</v>
      </c>
      <c r="C729" s="1274" t="s">
        <v>835</v>
      </c>
      <c r="D729" s="1286">
        <v>5</v>
      </c>
      <c r="E729" s="1266"/>
      <c r="F729" s="1274"/>
      <c r="G729" s="1274"/>
      <c r="H729" s="1274"/>
      <c r="I729" s="1274"/>
      <c r="J729" s="1274"/>
      <c r="K729" s="1274"/>
      <c r="L729" s="1275"/>
      <c r="M729" s="1274"/>
    </row>
    <row r="730" spans="2:13" x14ac:dyDescent="0.25">
      <c r="B730" s="1285" t="s">
        <v>836</v>
      </c>
      <c r="C730" s="1274" t="s">
        <v>837</v>
      </c>
      <c r="D730" s="1342">
        <v>1000</v>
      </c>
      <c r="E730" s="1266"/>
      <c r="F730" s="1274"/>
      <c r="G730" s="1274"/>
      <c r="H730" s="1274"/>
      <c r="I730" s="1274"/>
      <c r="J730" s="1274"/>
      <c r="K730" s="1274"/>
      <c r="L730" s="1275"/>
      <c r="M730" s="1274"/>
    </row>
    <row r="731" spans="2:13" x14ac:dyDescent="0.25">
      <c r="B731" s="1282" t="s">
        <v>838</v>
      </c>
      <c r="C731" s="1281" t="s">
        <v>839</v>
      </c>
      <c r="D731" s="1284">
        <f>1/D729</f>
        <v>0.2</v>
      </c>
      <c r="E731" s="1266"/>
      <c r="F731" s="1274"/>
      <c r="G731" s="1274"/>
      <c r="H731" s="1274"/>
      <c r="I731" s="1274"/>
      <c r="J731" s="1274"/>
      <c r="K731" s="1274"/>
      <c r="L731" s="1275"/>
      <c r="M731" s="1274"/>
    </row>
    <row r="732" spans="2:13" x14ac:dyDescent="0.25">
      <c r="B732" s="1275"/>
      <c r="C732" s="1274"/>
      <c r="D732" s="1274"/>
      <c r="E732" s="1274"/>
      <c r="F732" s="1274"/>
      <c r="G732" s="1274"/>
      <c r="H732" s="1274"/>
      <c r="I732" s="1274"/>
      <c r="J732" s="1274"/>
      <c r="K732" s="1274"/>
      <c r="L732" s="1275"/>
      <c r="M732" s="1274"/>
    </row>
    <row r="733" spans="2:13" ht="14.4" thickBot="1" x14ac:dyDescent="0.3">
      <c r="B733" s="1275"/>
      <c r="C733" s="1274"/>
      <c r="D733" s="1274"/>
      <c r="E733" s="1283">
        <v>1</v>
      </c>
      <c r="F733" s="1283">
        <v>2</v>
      </c>
      <c r="G733" s="1283">
        <v>3</v>
      </c>
      <c r="H733" s="1283">
        <v>4</v>
      </c>
      <c r="I733" s="1283">
        <v>5</v>
      </c>
      <c r="K733" s="1274"/>
      <c r="L733" s="1275"/>
      <c r="M733" s="1274"/>
    </row>
    <row r="734" spans="2:13" x14ac:dyDescent="0.25">
      <c r="B734" s="1304"/>
      <c r="C734" s="1305"/>
      <c r="D734" s="1305"/>
      <c r="E734" s="1306" t="s">
        <v>840</v>
      </c>
      <c r="F734" s="1306" t="s">
        <v>841</v>
      </c>
      <c r="G734" s="1306" t="s">
        <v>842</v>
      </c>
      <c r="H734" s="1306" t="s">
        <v>843</v>
      </c>
      <c r="I734" s="1307" t="s">
        <v>844</v>
      </c>
      <c r="J734" s="1274"/>
      <c r="K734" s="1671" t="s">
        <v>845</v>
      </c>
      <c r="L734" s="1672"/>
      <c r="M734" s="1274"/>
    </row>
    <row r="735" spans="2:13" ht="14.4" thickBot="1" x14ac:dyDescent="0.3">
      <c r="B735" s="1308" t="s">
        <v>846</v>
      </c>
      <c r="C735" s="1301" t="s">
        <v>814</v>
      </c>
      <c r="D735" s="1301"/>
      <c r="E735" s="1343">
        <f>1/((1+$D$727)^(E733))</f>
        <v>0.96618357487922713</v>
      </c>
      <c r="F735" s="1343">
        <f t="shared" ref="F735:I735" si="0">1/((1+$D$727)^(F733))</f>
        <v>0.93351070036640305</v>
      </c>
      <c r="G735" s="1343">
        <f t="shared" si="0"/>
        <v>0.90194270566802237</v>
      </c>
      <c r="H735" s="1343">
        <f t="shared" si="0"/>
        <v>0.87144222769857238</v>
      </c>
      <c r="I735" s="1343">
        <f t="shared" si="0"/>
        <v>0.84197316685852419</v>
      </c>
      <c r="J735" s="1274"/>
      <c r="K735" s="1673" t="s">
        <v>847</v>
      </c>
      <c r="L735" s="1674"/>
      <c r="M735" s="1274"/>
    </row>
    <row r="736" spans="2:13" ht="14.4" thickBot="1" x14ac:dyDescent="0.3">
      <c r="B736" s="1275"/>
      <c r="C736" s="1274"/>
      <c r="D736" s="1274"/>
      <c r="E736" s="1274"/>
      <c r="F736" s="1274"/>
      <c r="G736" s="1274"/>
      <c r="H736" s="1274"/>
      <c r="I736" s="1274"/>
      <c r="J736" s="1274"/>
      <c r="K736" s="1340"/>
      <c r="L736" s="1309"/>
      <c r="M736" s="1274"/>
    </row>
    <row r="737" spans="2:13" x14ac:dyDescent="0.25">
      <c r="B737" s="1341" t="s">
        <v>848</v>
      </c>
      <c r="C737" s="1291"/>
      <c r="D737" s="1291"/>
      <c r="E737" s="1292"/>
      <c r="F737" s="1292"/>
      <c r="G737" s="1292"/>
      <c r="H737" s="1292"/>
      <c r="I737" s="1293"/>
      <c r="J737" s="1274"/>
      <c r="K737" s="1340"/>
      <c r="L737" s="1309"/>
      <c r="M737" s="1274"/>
    </row>
    <row r="738" spans="2:13" x14ac:dyDescent="0.25">
      <c r="B738" s="1294"/>
      <c r="C738" s="1295"/>
      <c r="D738" s="1280" t="s">
        <v>116</v>
      </c>
      <c r="E738" s="1296" t="s">
        <v>840</v>
      </c>
      <c r="F738" s="1296" t="s">
        <v>841</v>
      </c>
      <c r="G738" s="1296" t="s">
        <v>842</v>
      </c>
      <c r="H738" s="1296" t="s">
        <v>843</v>
      </c>
      <c r="I738" s="1297" t="s">
        <v>844</v>
      </c>
      <c r="J738" s="1274"/>
      <c r="K738" s="1340"/>
      <c r="L738" s="1309"/>
      <c r="M738" s="1274"/>
    </row>
    <row r="739" spans="2:13" x14ac:dyDescent="0.25">
      <c r="B739" s="1340" t="s">
        <v>849</v>
      </c>
      <c r="C739" s="1274" t="s">
        <v>850</v>
      </c>
      <c r="D739" s="1279" t="s">
        <v>851</v>
      </c>
      <c r="E739" s="1298">
        <f>D730</f>
        <v>1000</v>
      </c>
      <c r="F739" s="1298">
        <f>E741</f>
        <v>800</v>
      </c>
      <c r="G739" s="1298">
        <f>F741</f>
        <v>600</v>
      </c>
      <c r="H739" s="1298">
        <f>G741</f>
        <v>400</v>
      </c>
      <c r="I739" s="1299">
        <f>H741</f>
        <v>200</v>
      </c>
      <c r="J739" s="1274"/>
      <c r="K739" s="1675" t="s">
        <v>852</v>
      </c>
      <c r="L739" s="1676"/>
      <c r="M739" s="1274"/>
    </row>
    <row r="740" spans="2:13" x14ac:dyDescent="0.25">
      <c r="B740" s="1340" t="s">
        <v>853</v>
      </c>
      <c r="C740" s="1274" t="s">
        <v>854</v>
      </c>
      <c r="D740" s="1279" t="s">
        <v>851</v>
      </c>
      <c r="E740" s="1298">
        <f>$E$739*$D$731</f>
        <v>200</v>
      </c>
      <c r="F740" s="1298">
        <f>$E$739*$D$731</f>
        <v>200</v>
      </c>
      <c r="G740" s="1298">
        <f>$E$739*$D$731</f>
        <v>200</v>
      </c>
      <c r="H740" s="1298">
        <f>$E$739*$D$731</f>
        <v>200</v>
      </c>
      <c r="I740" s="1299">
        <f>$E$739*$D$731</f>
        <v>200</v>
      </c>
      <c r="J740" s="1274"/>
      <c r="K740" s="1677" t="s">
        <v>855</v>
      </c>
      <c r="L740" s="1678"/>
      <c r="M740" s="1274"/>
    </row>
    <row r="741" spans="2:13" x14ac:dyDescent="0.25">
      <c r="B741" s="1340" t="s">
        <v>856</v>
      </c>
      <c r="C741" s="1274" t="s">
        <v>857</v>
      </c>
      <c r="D741" s="1279" t="s">
        <v>851</v>
      </c>
      <c r="E741" s="1298">
        <f>E739-E740</f>
        <v>800</v>
      </c>
      <c r="F741" s="1298">
        <f>F739-F740</f>
        <v>600</v>
      </c>
      <c r="G741" s="1298">
        <f>G739-G740</f>
        <v>400</v>
      </c>
      <c r="H741" s="1298">
        <f>H739-H740</f>
        <v>200</v>
      </c>
      <c r="I741" s="1299">
        <f>I739-I740</f>
        <v>0</v>
      </c>
      <c r="J741" s="1274"/>
      <c r="K741" s="1679" t="s">
        <v>858</v>
      </c>
      <c r="L741" s="1680"/>
      <c r="M741" s="1274"/>
    </row>
    <row r="742" spans="2:13" x14ac:dyDescent="0.25">
      <c r="B742" s="1340" t="s">
        <v>859</v>
      </c>
      <c r="C742" s="1274" t="s">
        <v>860</v>
      </c>
      <c r="D742" s="1279" t="s">
        <v>851</v>
      </c>
      <c r="E742" s="1298">
        <f>AVERAGE(E739,E741)</f>
        <v>900</v>
      </c>
      <c r="F742" s="1298">
        <f>AVERAGE(F739,F741)</f>
        <v>700</v>
      </c>
      <c r="G742" s="1298">
        <f>AVERAGE(G739,G741)</f>
        <v>500</v>
      </c>
      <c r="H742" s="1298">
        <f>AVERAGE(H739,H741)</f>
        <v>300</v>
      </c>
      <c r="I742" s="1299">
        <f>AVERAGE(I739,I741)</f>
        <v>100</v>
      </c>
      <c r="J742" s="1274"/>
      <c r="K742" s="1679" t="s">
        <v>861</v>
      </c>
      <c r="L742" s="1680"/>
      <c r="M742" s="1274"/>
    </row>
    <row r="743" spans="2:13" x14ac:dyDescent="0.25">
      <c r="B743" s="1340" t="s">
        <v>862</v>
      </c>
      <c r="C743" s="1274" t="s">
        <v>813</v>
      </c>
      <c r="D743" s="1279" t="s">
        <v>851</v>
      </c>
      <c r="E743" s="1298">
        <f>(E742*($D$728))+E740</f>
        <v>226.28</v>
      </c>
      <c r="F743" s="1298">
        <f>(F742*($D$728))+F740</f>
        <v>220.44</v>
      </c>
      <c r="G743" s="1298">
        <f>(G742*($D$728))+G740</f>
        <v>214.6</v>
      </c>
      <c r="H743" s="1298">
        <f>(H742*($D$728))+H740</f>
        <v>208.76</v>
      </c>
      <c r="I743" s="1299">
        <f>(I742*($D$728))+I740</f>
        <v>202.92</v>
      </c>
      <c r="J743" s="1274"/>
      <c r="K743" s="1669" t="s">
        <v>863</v>
      </c>
      <c r="L743" s="1670"/>
      <c r="M743" s="1274"/>
    </row>
    <row r="744" spans="2:13" x14ac:dyDescent="0.25">
      <c r="B744" s="1340" t="s">
        <v>864</v>
      </c>
      <c r="C744" s="1274" t="s">
        <v>865</v>
      </c>
      <c r="D744" s="1279" t="s">
        <v>851</v>
      </c>
      <c r="E744" s="1298">
        <f>E743*E735</f>
        <v>218.62801932367151</v>
      </c>
      <c r="F744" s="1298">
        <f>F743*F735</f>
        <v>205.78309878876988</v>
      </c>
      <c r="G744" s="1298">
        <f>G743*G735</f>
        <v>193.55690463635759</v>
      </c>
      <c r="H744" s="1298">
        <f>H743*H735</f>
        <v>181.92227945435397</v>
      </c>
      <c r="I744" s="1299">
        <f>I743*I735</f>
        <v>170.85319501893173</v>
      </c>
      <c r="J744" s="1274"/>
      <c r="K744" s="1669" t="s">
        <v>866</v>
      </c>
      <c r="L744" s="1670"/>
      <c r="M744" s="1274"/>
    </row>
    <row r="745" spans="2:13" x14ac:dyDescent="0.25">
      <c r="B745" s="1340"/>
      <c r="C745" s="1274"/>
      <c r="D745" s="1279"/>
      <c r="E745" s="1298"/>
      <c r="F745" s="1298"/>
      <c r="G745" s="1298"/>
      <c r="H745" s="1298"/>
      <c r="I745" s="1299"/>
      <c r="J745" s="1274"/>
      <c r="K745" s="1340"/>
      <c r="L745" s="1309"/>
      <c r="M745" s="1274"/>
    </row>
    <row r="746" spans="2:13" x14ac:dyDescent="0.25">
      <c r="B746" s="1340" t="s">
        <v>867</v>
      </c>
      <c r="C746" s="1278" t="s">
        <v>868</v>
      </c>
      <c r="D746" s="1277" t="s">
        <v>851</v>
      </c>
      <c r="E746" s="1276">
        <f>SUM(E744:I744)</f>
        <v>970.74349722208467</v>
      </c>
      <c r="F746" s="1298"/>
      <c r="G746" s="1298"/>
      <c r="H746" s="1298"/>
      <c r="I746" s="1299"/>
      <c r="J746" s="1274"/>
      <c r="K746" s="1669" t="s">
        <v>869</v>
      </c>
      <c r="L746" s="1670"/>
      <c r="M746" s="1274"/>
    </row>
    <row r="747" spans="2:13" ht="14.4" thickBot="1" x14ac:dyDescent="0.3">
      <c r="B747" s="1300"/>
      <c r="C747" s="1301"/>
      <c r="D747" s="1302"/>
      <c r="E747" s="1301"/>
      <c r="F747" s="1301"/>
      <c r="G747" s="1301"/>
      <c r="H747" s="1301"/>
      <c r="I747" s="1303"/>
      <c r="J747" s="1274"/>
      <c r="K747" s="1308"/>
      <c r="L747" s="1303"/>
      <c r="M747" s="1274"/>
    </row>
    <row r="748" spans="2:13" x14ac:dyDescent="0.25">
      <c r="B748" s="1275"/>
      <c r="C748" s="1274"/>
      <c r="D748" s="1274"/>
      <c r="E748" s="1274"/>
      <c r="F748" s="1274"/>
      <c r="G748" s="1274"/>
      <c r="H748" s="1274"/>
      <c r="I748" s="1274"/>
      <c r="J748" s="1274"/>
      <c r="K748" s="1275"/>
      <c r="L748" s="1274"/>
      <c r="M748" s="1274"/>
    </row>
    <row r="749" spans="2:13" ht="14.4" thickBot="1" x14ac:dyDescent="0.3">
      <c r="B749" s="1275"/>
      <c r="C749" s="1274"/>
      <c r="D749" s="1274"/>
      <c r="E749" s="1274"/>
      <c r="F749" s="1274"/>
      <c r="G749" s="1274"/>
      <c r="H749" s="1274"/>
      <c r="I749" s="1274"/>
      <c r="J749" s="1274"/>
      <c r="K749" s="1275"/>
      <c r="L749" s="1274"/>
      <c r="M749" s="1274"/>
    </row>
    <row r="750" spans="2:13" x14ac:dyDescent="0.25">
      <c r="B750" s="1658" t="s">
        <v>870</v>
      </c>
      <c r="C750" s="1659"/>
      <c r="D750" s="1659"/>
      <c r="E750" s="1659"/>
      <c r="F750" s="1659"/>
      <c r="G750" s="1659"/>
      <c r="H750" s="1659"/>
      <c r="I750" s="1660"/>
      <c r="J750" s="1274"/>
      <c r="K750" s="1275"/>
      <c r="L750" s="1274"/>
      <c r="M750" s="1274"/>
    </row>
    <row r="751" spans="2:13" x14ac:dyDescent="0.25">
      <c r="B751" s="1661"/>
      <c r="C751" s="1662"/>
      <c r="D751" s="1662"/>
      <c r="E751" s="1662"/>
      <c r="F751" s="1662"/>
      <c r="G751" s="1662"/>
      <c r="H751" s="1662"/>
      <c r="I751" s="1663"/>
      <c r="K751" s="1274"/>
      <c r="L751" s="1275"/>
      <c r="M751" s="1274"/>
    </row>
    <row r="752" spans="2:13" x14ac:dyDescent="0.25">
      <c r="B752" s="1661"/>
      <c r="C752" s="1662"/>
      <c r="D752" s="1662"/>
      <c r="E752" s="1662"/>
      <c r="F752" s="1662"/>
      <c r="G752" s="1662"/>
      <c r="H752" s="1662"/>
      <c r="I752" s="1663"/>
    </row>
    <row r="753" spans="2:9" x14ac:dyDescent="0.25">
      <c r="B753" s="1661"/>
      <c r="C753" s="1662"/>
      <c r="D753" s="1662"/>
      <c r="E753" s="1662"/>
      <c r="F753" s="1662"/>
      <c r="G753" s="1662"/>
      <c r="H753" s="1662"/>
      <c r="I753" s="1663"/>
    </row>
    <row r="754" spans="2:9" x14ac:dyDescent="0.25">
      <c r="B754" s="1661"/>
      <c r="C754" s="1662"/>
      <c r="D754" s="1662"/>
      <c r="E754" s="1662"/>
      <c r="F754" s="1662"/>
      <c r="G754" s="1662"/>
      <c r="H754" s="1662"/>
      <c r="I754" s="1663"/>
    </row>
    <row r="755" spans="2:9" x14ac:dyDescent="0.25">
      <c r="B755" s="1661"/>
      <c r="C755" s="1662"/>
      <c r="D755" s="1662"/>
      <c r="E755" s="1662"/>
      <c r="F755" s="1662"/>
      <c r="G755" s="1662"/>
      <c r="H755" s="1662"/>
      <c r="I755" s="1663"/>
    </row>
    <row r="756" spans="2:9" x14ac:dyDescent="0.25">
      <c r="B756" s="1661"/>
      <c r="C756" s="1662"/>
      <c r="D756" s="1662"/>
      <c r="E756" s="1662"/>
      <c r="F756" s="1662"/>
      <c r="G756" s="1662"/>
      <c r="H756" s="1662"/>
      <c r="I756" s="1663"/>
    </row>
    <row r="757" spans="2:9" x14ac:dyDescent="0.25">
      <c r="B757" s="1661"/>
      <c r="C757" s="1662"/>
      <c r="D757" s="1662"/>
      <c r="E757" s="1662"/>
      <c r="F757" s="1662"/>
      <c r="G757" s="1662"/>
      <c r="H757" s="1662"/>
      <c r="I757" s="1663"/>
    </row>
    <row r="758" spans="2:9" x14ac:dyDescent="0.25">
      <c r="B758" s="1661"/>
      <c r="C758" s="1662"/>
      <c r="D758" s="1662"/>
      <c r="E758" s="1662"/>
      <c r="F758" s="1662"/>
      <c r="G758" s="1662"/>
      <c r="H758" s="1662"/>
      <c r="I758" s="1663"/>
    </row>
    <row r="759" spans="2:9" x14ac:dyDescent="0.25">
      <c r="B759" s="1661"/>
      <c r="C759" s="1662"/>
      <c r="D759" s="1662"/>
      <c r="E759" s="1662"/>
      <c r="F759" s="1662"/>
      <c r="G759" s="1662"/>
      <c r="H759" s="1662"/>
      <c r="I759" s="1663"/>
    </row>
    <row r="760" spans="2:9" x14ac:dyDescent="0.25">
      <c r="B760" s="1661"/>
      <c r="C760" s="1662"/>
      <c r="D760" s="1662"/>
      <c r="E760" s="1662"/>
      <c r="F760" s="1662"/>
      <c r="G760" s="1662"/>
      <c r="H760" s="1662"/>
      <c r="I760" s="1663"/>
    </row>
    <row r="761" spans="2:9" x14ac:dyDescent="0.25">
      <c r="B761" s="1661"/>
      <c r="C761" s="1662"/>
      <c r="D761" s="1662"/>
      <c r="E761" s="1662"/>
      <c r="F761" s="1662"/>
      <c r="G761" s="1662"/>
      <c r="H761" s="1662"/>
      <c r="I761" s="1663"/>
    </row>
    <row r="762" spans="2:9" x14ac:dyDescent="0.25">
      <c r="B762" s="1661"/>
      <c r="C762" s="1662"/>
      <c r="D762" s="1662"/>
      <c r="E762" s="1662"/>
      <c r="F762" s="1662"/>
      <c r="G762" s="1662"/>
      <c r="H762" s="1662"/>
      <c r="I762" s="1663"/>
    </row>
    <row r="763" spans="2:9" x14ac:dyDescent="0.25">
      <c r="B763" s="1661"/>
      <c r="C763" s="1662"/>
      <c r="D763" s="1662"/>
      <c r="E763" s="1662"/>
      <c r="F763" s="1662"/>
      <c r="G763" s="1662"/>
      <c r="H763" s="1662"/>
      <c r="I763" s="1663"/>
    </row>
    <row r="764" spans="2:9" x14ac:dyDescent="0.25">
      <c r="B764" s="1661"/>
      <c r="C764" s="1662"/>
      <c r="D764" s="1662"/>
      <c r="E764" s="1662"/>
      <c r="F764" s="1662"/>
      <c r="G764" s="1662"/>
      <c r="H764" s="1662"/>
      <c r="I764" s="1663"/>
    </row>
    <row r="765" spans="2:9" x14ac:dyDescent="0.25">
      <c r="B765" s="1661"/>
      <c r="C765" s="1662"/>
      <c r="D765" s="1662"/>
      <c r="E765" s="1662"/>
      <c r="F765" s="1662"/>
      <c r="G765" s="1662"/>
      <c r="H765" s="1662"/>
      <c r="I765" s="1663"/>
    </row>
    <row r="766" spans="2:9" x14ac:dyDescent="0.25">
      <c r="B766" s="1661"/>
      <c r="C766" s="1662"/>
      <c r="D766" s="1662"/>
      <c r="E766" s="1662"/>
      <c r="F766" s="1662"/>
      <c r="G766" s="1662"/>
      <c r="H766" s="1662"/>
      <c r="I766" s="1663"/>
    </row>
    <row r="767" spans="2:9" x14ac:dyDescent="0.25">
      <c r="B767" s="1661"/>
      <c r="C767" s="1662"/>
      <c r="D767" s="1662"/>
      <c r="E767" s="1662"/>
      <c r="F767" s="1662"/>
      <c r="G767" s="1662"/>
      <c r="H767" s="1662"/>
      <c r="I767" s="1663"/>
    </row>
    <row r="768" spans="2:9" x14ac:dyDescent="0.25">
      <c r="B768" s="1661"/>
      <c r="C768" s="1662"/>
      <c r="D768" s="1662"/>
      <c r="E768" s="1662"/>
      <c r="F768" s="1662"/>
      <c r="G768" s="1662"/>
      <c r="H768" s="1662"/>
      <c r="I768" s="1663"/>
    </row>
    <row r="769" spans="2:9" x14ac:dyDescent="0.25">
      <c r="B769" s="1661"/>
      <c r="C769" s="1662"/>
      <c r="D769" s="1662"/>
      <c r="E769" s="1662"/>
      <c r="F769" s="1662"/>
      <c r="G769" s="1662"/>
      <c r="H769" s="1662"/>
      <c r="I769" s="1663"/>
    </row>
    <row r="770" spans="2:9" x14ac:dyDescent="0.25">
      <c r="B770" s="1661"/>
      <c r="C770" s="1662"/>
      <c r="D770" s="1662"/>
      <c r="E770" s="1662"/>
      <c r="F770" s="1662"/>
      <c r="G770" s="1662"/>
      <c r="H770" s="1662"/>
      <c r="I770" s="1663"/>
    </row>
    <row r="771" spans="2:9" x14ac:dyDescent="0.25">
      <c r="B771" s="1661"/>
      <c r="C771" s="1662"/>
      <c r="D771" s="1662"/>
      <c r="E771" s="1662"/>
      <c r="F771" s="1662"/>
      <c r="G771" s="1662"/>
      <c r="H771" s="1662"/>
      <c r="I771" s="1663"/>
    </row>
    <row r="772" spans="2:9" x14ac:dyDescent="0.25">
      <c r="B772" s="1661"/>
      <c r="C772" s="1662"/>
      <c r="D772" s="1662"/>
      <c r="E772" s="1662"/>
      <c r="F772" s="1662"/>
      <c r="G772" s="1662"/>
      <c r="H772" s="1662"/>
      <c r="I772" s="1663"/>
    </row>
    <row r="773" spans="2:9" x14ac:dyDescent="0.25">
      <c r="B773" s="1661"/>
      <c r="C773" s="1662"/>
      <c r="D773" s="1662"/>
      <c r="E773" s="1662"/>
      <c r="F773" s="1662"/>
      <c r="G773" s="1662"/>
      <c r="H773" s="1662"/>
      <c r="I773" s="1663"/>
    </row>
    <row r="774" spans="2:9" ht="14.4" thickBot="1" x14ac:dyDescent="0.3">
      <c r="B774" s="1664"/>
      <c r="C774" s="1665"/>
      <c r="D774" s="1665"/>
      <c r="E774" s="1665"/>
      <c r="F774" s="1665"/>
      <c r="G774" s="1665"/>
      <c r="H774" s="1665"/>
      <c r="I774" s="1666"/>
    </row>
  </sheetData>
  <mergeCells count="93">
    <mergeCell ref="B5:C5"/>
    <mergeCell ref="B712:B720"/>
    <mergeCell ref="B710:C710"/>
    <mergeCell ref="K742:L742"/>
    <mergeCell ref="K743:L743"/>
    <mergeCell ref="B725:C725"/>
    <mergeCell ref="I636:M636"/>
    <mergeCell ref="I627:M627"/>
    <mergeCell ref="I618:M618"/>
    <mergeCell ref="I609:M609"/>
    <mergeCell ref="I600:M600"/>
    <mergeCell ref="I591:M591"/>
    <mergeCell ref="I582:M582"/>
    <mergeCell ref="I573:M573"/>
    <mergeCell ref="I564:M564"/>
    <mergeCell ref="I555:M555"/>
    <mergeCell ref="B750:I774"/>
    <mergeCell ref="B7:B708"/>
    <mergeCell ref="K744:L744"/>
    <mergeCell ref="K746:L746"/>
    <mergeCell ref="K734:L734"/>
    <mergeCell ref="K735:L735"/>
    <mergeCell ref="K739:L739"/>
    <mergeCell ref="K740:L740"/>
    <mergeCell ref="K741:L741"/>
    <mergeCell ref="I708:M708"/>
    <mergeCell ref="I699:M699"/>
    <mergeCell ref="I690:M690"/>
    <mergeCell ref="I681:M681"/>
    <mergeCell ref="I654:M654"/>
    <mergeCell ref="I645:M645"/>
    <mergeCell ref="I546:M546"/>
    <mergeCell ref="I537:M537"/>
    <mergeCell ref="I528:M528"/>
    <mergeCell ref="I519:M519"/>
    <mergeCell ref="I510:M510"/>
    <mergeCell ref="I501:M501"/>
    <mergeCell ref="I492:M492"/>
    <mergeCell ref="I483:M483"/>
    <mergeCell ref="I474:M474"/>
    <mergeCell ref="I465:M465"/>
    <mergeCell ref="I456:M456"/>
    <mergeCell ref="I366:M366"/>
    <mergeCell ref="I357:M357"/>
    <mergeCell ref="I348:M348"/>
    <mergeCell ref="I447:M447"/>
    <mergeCell ref="I438:M438"/>
    <mergeCell ref="I429:M429"/>
    <mergeCell ref="I402:M402"/>
    <mergeCell ref="I393:M393"/>
    <mergeCell ref="I213:M213"/>
    <mergeCell ref="I204:M204"/>
    <mergeCell ref="I195:M195"/>
    <mergeCell ref="I177:M177"/>
    <mergeCell ref="I168:M168"/>
    <mergeCell ref="I186:M186"/>
    <mergeCell ref="I159:M159"/>
    <mergeCell ref="I150:M150"/>
    <mergeCell ref="I141:M141"/>
    <mergeCell ref="I132:M132"/>
    <mergeCell ref="I123:M123"/>
    <mergeCell ref="I222:M222"/>
    <mergeCell ref="I231:M231"/>
    <mergeCell ref="I240:M240"/>
    <mergeCell ref="I249:M249"/>
    <mergeCell ref="I15:M15"/>
    <mergeCell ref="I78:M78"/>
    <mergeCell ref="I69:M69"/>
    <mergeCell ref="I51:M51"/>
    <mergeCell ref="I42:M42"/>
    <mergeCell ref="I33:M33"/>
    <mergeCell ref="I60:M60"/>
    <mergeCell ref="I114:M114"/>
    <mergeCell ref="I105:M105"/>
    <mergeCell ref="I96:M96"/>
    <mergeCell ref="I87:M87"/>
    <mergeCell ref="I24:M24"/>
    <mergeCell ref="I671:M671"/>
    <mergeCell ref="I258:M258"/>
    <mergeCell ref="I294:M294"/>
    <mergeCell ref="I411:M411"/>
    <mergeCell ref="I420:M420"/>
    <mergeCell ref="I662:M662"/>
    <mergeCell ref="I285:M285"/>
    <mergeCell ref="I276:M276"/>
    <mergeCell ref="I267:M267"/>
    <mergeCell ref="I339:M339"/>
    <mergeCell ref="I330:M330"/>
    <mergeCell ref="I321:M321"/>
    <mergeCell ref="I312:M312"/>
    <mergeCell ref="I303:M303"/>
    <mergeCell ref="I384:M384"/>
    <mergeCell ref="I375:M375"/>
  </mergeCells>
  <dataValidations count="4">
    <dataValidation type="list" allowBlank="1" showInputMessage="1" showErrorMessage="1" sqref="F718:F720 E709:E710 E712:E720" xr:uid="{D9E63875-CE11-48B1-8F8C-18F1E63DF469}">
      <formula1>Variables</formula1>
    </dataValidation>
    <dataValidation type="list" allowBlank="1" showInputMessage="1" showErrorMessage="1" sqref="H709:H710 H712:H718" xr:uid="{C2387620-7A91-44C0-91EF-46044B699B14}">
      <formula1>"Fixed,Variable"</formula1>
    </dataValidation>
    <dataValidation type="list" allowBlank="1" showInputMessage="1" showErrorMessage="1" sqref="F712:G713" xr:uid="{4F6ECD81-E4BB-448E-81DD-07E12837B546}">
      <formula1>INDIRECT(IFERROR(RIGHT(#REF!,LEN(#REF!)-FIND(" ",#REF!)),#REF!)&amp;"Subs")</formula1>
    </dataValidation>
    <dataValidation type="list" allowBlank="1" showInputMessage="1" showErrorMessage="1" sqref="F714:G717" xr:uid="{732B769D-6B05-4A11-9DE2-FBF312B650C5}">
      <formula1>INDIRECT(IFERROR(RIGHT($C714,LEN($C714)-FIND(" ",$C714)),$C714)&amp;"Subs")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33"/>
  <sheetViews>
    <sheetView zoomScale="55" zoomScaleNormal="55" workbookViewId="0">
      <selection activeCell="H9" sqref="H9"/>
    </sheetView>
  </sheetViews>
  <sheetFormatPr defaultColWidth="8.81640625" defaultRowHeight="13.8" x14ac:dyDescent="0.25"/>
  <cols>
    <col min="1" max="1" width="3.54296875" style="8" customWidth="1"/>
    <col min="2" max="2" width="16.81640625" style="8" bestFit="1" customWidth="1"/>
    <col min="3" max="3" width="27" style="8" customWidth="1"/>
    <col min="4" max="4" width="28.81640625" style="8" customWidth="1"/>
    <col min="5" max="5" width="8.81640625" style="8"/>
    <col min="6" max="6" width="17.54296875" style="8" customWidth="1"/>
    <col min="7" max="7" width="30.1796875" style="8" customWidth="1"/>
    <col min="8" max="8" width="11.81640625" style="8" customWidth="1"/>
    <col min="9" max="9" width="8.81640625" style="8"/>
    <col min="10" max="10" width="8.1796875" style="8" customWidth="1"/>
    <col min="11" max="11" width="7.54296875" style="8" customWidth="1"/>
    <col min="12" max="12" width="7.1796875" style="8" customWidth="1"/>
    <col min="13" max="13" width="7.453125" style="8" customWidth="1"/>
    <col min="14" max="15" width="8.81640625" style="8" customWidth="1"/>
    <col min="16" max="16384" width="8.81640625" style="8"/>
  </cols>
  <sheetData>
    <row r="1" spans="2:37" ht="14.4" thickBot="1" x14ac:dyDescent="0.3"/>
    <row r="2" spans="2:37" ht="14.4" thickBot="1" x14ac:dyDescent="0.3">
      <c r="B2" s="1386" t="s">
        <v>355</v>
      </c>
    </row>
    <row r="7" spans="2:37" ht="14.4" thickBot="1" x14ac:dyDescent="0.3"/>
    <row r="8" spans="2:37" ht="14.4" thickBot="1" x14ac:dyDescent="0.3">
      <c r="B8" s="461" t="s">
        <v>57</v>
      </c>
      <c r="C8" s="462" t="str">
        <f>'TITLE PAGE'!$D$18</f>
        <v>Portsmouth Water</v>
      </c>
      <c r="D8" s="467" t="s">
        <v>2</v>
      </c>
    </row>
    <row r="9" spans="2:37" ht="63" customHeight="1" thickBot="1" x14ac:dyDescent="0.3">
      <c r="B9" s="93" t="s">
        <v>354</v>
      </c>
      <c r="C9" s="67" t="s">
        <v>355</v>
      </c>
      <c r="D9" s="94" t="s">
        <v>2117</v>
      </c>
      <c r="F9" s="69"/>
      <c r="G9" s="69"/>
    </row>
    <row r="10" spans="2:37" ht="14.4" thickBot="1" x14ac:dyDescent="0.3">
      <c r="B10" s="95"/>
      <c r="C10" s="95"/>
      <c r="D10" s="1"/>
      <c r="E10" s="1"/>
      <c r="F10" s="1"/>
      <c r="G10" s="69"/>
      <c r="H10" s="69"/>
    </row>
    <row r="11" spans="2:37" ht="50.4" customHeight="1" thickBot="1" x14ac:dyDescent="0.3">
      <c r="B11" s="216" t="s">
        <v>871</v>
      </c>
      <c r="C11" s="1385" t="s">
        <v>114</v>
      </c>
      <c r="D11" s="84"/>
      <c r="E11" s="84"/>
      <c r="F11" s="84"/>
      <c r="G11" s="69"/>
      <c r="H11" s="69"/>
      <c r="I11" s="69"/>
      <c r="J11" s="1687" t="s">
        <v>872</v>
      </c>
      <c r="K11" s="1688"/>
      <c r="L11" s="1688"/>
      <c r="M11" s="1688"/>
      <c r="N11" s="1688"/>
      <c r="O11" s="1688"/>
      <c r="P11" s="1688"/>
      <c r="Q11" s="1687" t="s">
        <v>873</v>
      </c>
      <c r="R11" s="1688"/>
      <c r="S11" s="1688"/>
      <c r="T11" s="1688"/>
      <c r="U11" s="1688"/>
      <c r="V11" s="1688"/>
      <c r="W11" s="1688"/>
      <c r="X11" s="1687" t="s">
        <v>2176</v>
      </c>
      <c r="Y11" s="1688"/>
      <c r="Z11" s="1688"/>
      <c r="AA11" s="1688"/>
      <c r="AB11" s="1688"/>
      <c r="AC11" s="1688"/>
      <c r="AD11" s="1688"/>
      <c r="AE11" s="1687" t="s">
        <v>2177</v>
      </c>
      <c r="AF11" s="1688"/>
      <c r="AG11" s="1688"/>
      <c r="AH11" s="1688"/>
      <c r="AI11" s="1688"/>
      <c r="AJ11" s="1688"/>
      <c r="AK11" s="1689"/>
    </row>
    <row r="12" spans="2:37" ht="28.2" thickBot="1" x14ac:dyDescent="0.3">
      <c r="B12" s="97" t="s">
        <v>874</v>
      </c>
      <c r="C12" s="98" t="s">
        <v>875</v>
      </c>
      <c r="D12" s="98" t="s">
        <v>876</v>
      </c>
      <c r="E12" s="98" t="s">
        <v>877</v>
      </c>
      <c r="F12" s="98" t="s">
        <v>878</v>
      </c>
      <c r="G12" s="98" t="s">
        <v>879</v>
      </c>
      <c r="H12" s="98" t="s">
        <v>116</v>
      </c>
      <c r="I12" s="112" t="s">
        <v>117</v>
      </c>
      <c r="J12" s="226" t="s">
        <v>880</v>
      </c>
      <c r="K12" s="220" t="s">
        <v>123</v>
      </c>
      <c r="L12" s="274" t="s">
        <v>128</v>
      </c>
      <c r="M12" s="220" t="s">
        <v>160</v>
      </c>
      <c r="N12" s="220" t="s">
        <v>164</v>
      </c>
      <c r="O12" s="224" t="s">
        <v>168</v>
      </c>
      <c r="P12" s="454" t="s">
        <v>172</v>
      </c>
      <c r="Q12" s="101" t="s">
        <v>881</v>
      </c>
      <c r="R12" s="99" t="s">
        <v>123</v>
      </c>
      <c r="S12" s="99" t="s">
        <v>128</v>
      </c>
      <c r="T12" s="99" t="s">
        <v>160</v>
      </c>
      <c r="U12" s="99" t="s">
        <v>164</v>
      </c>
      <c r="V12" s="100" t="s">
        <v>168</v>
      </c>
      <c r="W12" s="429" t="s">
        <v>172</v>
      </c>
      <c r="X12" s="101" t="s">
        <v>881</v>
      </c>
      <c r="Y12" s="99" t="s">
        <v>123</v>
      </c>
      <c r="Z12" s="99" t="s">
        <v>128</v>
      </c>
      <c r="AA12" s="99" t="s">
        <v>160</v>
      </c>
      <c r="AB12" s="99" t="s">
        <v>164</v>
      </c>
      <c r="AC12" s="100" t="s">
        <v>168</v>
      </c>
      <c r="AD12" s="429" t="s">
        <v>172</v>
      </c>
      <c r="AE12" s="101" t="s">
        <v>882</v>
      </c>
      <c r="AF12" s="99" t="s">
        <v>123</v>
      </c>
      <c r="AG12" s="99" t="s">
        <v>128</v>
      </c>
      <c r="AH12" s="99" t="s">
        <v>160</v>
      </c>
      <c r="AI12" s="99" t="s">
        <v>164</v>
      </c>
      <c r="AJ12" s="100" t="s">
        <v>168</v>
      </c>
      <c r="AK12" s="430" t="s">
        <v>172</v>
      </c>
    </row>
    <row r="13" spans="2:37" ht="27.6" x14ac:dyDescent="0.25">
      <c r="B13" s="102" t="s">
        <v>883</v>
      </c>
      <c r="C13" s="103" t="s">
        <v>884</v>
      </c>
      <c r="D13" s="103" t="s">
        <v>2118</v>
      </c>
      <c r="E13" s="104" t="s">
        <v>885</v>
      </c>
      <c r="F13" s="103" t="s">
        <v>1890</v>
      </c>
      <c r="G13" s="103" t="s">
        <v>1890</v>
      </c>
      <c r="H13" s="104" t="s">
        <v>146</v>
      </c>
      <c r="I13" s="303">
        <v>2</v>
      </c>
      <c r="J13" s="452">
        <v>0</v>
      </c>
      <c r="K13" s="453">
        <v>0</v>
      </c>
      <c r="L13" s="357">
        <v>0</v>
      </c>
      <c r="M13" s="453">
        <v>0</v>
      </c>
      <c r="N13" s="453">
        <v>0</v>
      </c>
      <c r="O13" s="453">
        <v>0</v>
      </c>
      <c r="P13" s="358">
        <v>0</v>
      </c>
      <c r="Q13" s="442">
        <v>0</v>
      </c>
      <c r="R13" s="357">
        <v>0</v>
      </c>
      <c r="S13" s="357">
        <v>0</v>
      </c>
      <c r="T13" s="357">
        <v>0</v>
      </c>
      <c r="U13" s="357">
        <v>0</v>
      </c>
      <c r="V13" s="358">
        <v>0</v>
      </c>
      <c r="W13" s="358">
        <v>0</v>
      </c>
      <c r="X13" s="442">
        <v>0</v>
      </c>
      <c r="Y13" s="357">
        <v>0</v>
      </c>
      <c r="Z13" s="357">
        <v>0</v>
      </c>
      <c r="AA13" s="357">
        <v>0</v>
      </c>
      <c r="AB13" s="357">
        <v>0</v>
      </c>
      <c r="AC13" s="358">
        <v>0</v>
      </c>
      <c r="AD13" s="358">
        <v>0</v>
      </c>
      <c r="AE13" s="442">
        <v>0</v>
      </c>
      <c r="AF13" s="357">
        <v>0</v>
      </c>
      <c r="AG13" s="357">
        <v>0</v>
      </c>
      <c r="AH13" s="357">
        <v>0</v>
      </c>
      <c r="AI13" s="357">
        <v>0</v>
      </c>
      <c r="AJ13" s="358">
        <v>0</v>
      </c>
      <c r="AK13" s="242">
        <v>0</v>
      </c>
    </row>
    <row r="14" spans="2:37" ht="27.6" x14ac:dyDescent="0.25">
      <c r="B14" s="105" t="s">
        <v>886</v>
      </c>
      <c r="C14" s="103" t="s">
        <v>887</v>
      </c>
      <c r="D14" s="103" t="s">
        <v>2118</v>
      </c>
      <c r="E14" s="104" t="s">
        <v>888</v>
      </c>
      <c r="F14" s="1511"/>
      <c r="G14" s="1511"/>
      <c r="H14" s="104" t="s">
        <v>146</v>
      </c>
      <c r="I14" s="303">
        <v>2</v>
      </c>
      <c r="J14" s="443">
        <v>0</v>
      </c>
      <c r="K14" s="355">
        <v>0</v>
      </c>
      <c r="L14" s="355">
        <v>0</v>
      </c>
      <c r="M14" s="355">
        <v>0</v>
      </c>
      <c r="N14" s="355">
        <v>0</v>
      </c>
      <c r="O14" s="355">
        <v>0</v>
      </c>
      <c r="P14" s="356">
        <v>0</v>
      </c>
      <c r="Q14" s="443">
        <v>0</v>
      </c>
      <c r="R14" s="355">
        <v>0</v>
      </c>
      <c r="S14" s="355">
        <v>0</v>
      </c>
      <c r="T14" s="355">
        <v>0</v>
      </c>
      <c r="U14" s="355">
        <v>0</v>
      </c>
      <c r="V14" s="356">
        <v>0</v>
      </c>
      <c r="W14" s="356">
        <v>0</v>
      </c>
      <c r="X14" s="443">
        <v>0</v>
      </c>
      <c r="Y14" s="355">
        <v>0</v>
      </c>
      <c r="Z14" s="355">
        <v>0</v>
      </c>
      <c r="AA14" s="355">
        <v>0</v>
      </c>
      <c r="AB14" s="355">
        <v>0</v>
      </c>
      <c r="AC14" s="356">
        <v>0</v>
      </c>
      <c r="AD14" s="356">
        <v>0</v>
      </c>
      <c r="AE14" s="442">
        <v>0</v>
      </c>
      <c r="AF14" s="355">
        <v>0</v>
      </c>
      <c r="AG14" s="355">
        <v>0</v>
      </c>
      <c r="AH14" s="355">
        <v>0</v>
      </c>
      <c r="AI14" s="355">
        <v>0</v>
      </c>
      <c r="AJ14" s="356">
        <v>0</v>
      </c>
      <c r="AK14" s="243">
        <v>0</v>
      </c>
    </row>
    <row r="15" spans="2:37" ht="14.4" x14ac:dyDescent="0.25">
      <c r="B15" s="106" t="s">
        <v>889</v>
      </c>
      <c r="C15" s="103" t="s">
        <v>890</v>
      </c>
      <c r="D15" s="103" t="s">
        <v>2118</v>
      </c>
      <c r="E15" s="104"/>
      <c r="F15" s="1511"/>
      <c r="G15" s="1511"/>
      <c r="H15" s="104" t="s">
        <v>146</v>
      </c>
      <c r="I15" s="303">
        <v>2</v>
      </c>
      <c r="J15" s="443">
        <v>0</v>
      </c>
      <c r="K15" s="355">
        <v>0</v>
      </c>
      <c r="L15" s="355">
        <v>0</v>
      </c>
      <c r="M15" s="355">
        <v>0</v>
      </c>
      <c r="N15" s="355">
        <v>0</v>
      </c>
      <c r="O15" s="355">
        <v>0</v>
      </c>
      <c r="P15" s="356">
        <v>0</v>
      </c>
      <c r="Q15" s="443">
        <v>0</v>
      </c>
      <c r="R15" s="355">
        <v>0</v>
      </c>
      <c r="S15" s="355">
        <v>0</v>
      </c>
      <c r="T15" s="355">
        <v>0</v>
      </c>
      <c r="U15" s="355">
        <v>0</v>
      </c>
      <c r="V15" s="356">
        <v>0</v>
      </c>
      <c r="W15" s="356">
        <v>0</v>
      </c>
      <c r="X15" s="443">
        <v>0</v>
      </c>
      <c r="Y15" s="355">
        <v>0</v>
      </c>
      <c r="Z15" s="355">
        <v>0</v>
      </c>
      <c r="AA15" s="355">
        <v>0</v>
      </c>
      <c r="AB15" s="355">
        <v>0</v>
      </c>
      <c r="AC15" s="356">
        <v>0</v>
      </c>
      <c r="AD15" s="356">
        <v>0</v>
      </c>
      <c r="AE15" s="442">
        <v>0</v>
      </c>
      <c r="AF15" s="355">
        <v>0</v>
      </c>
      <c r="AG15" s="355">
        <v>0</v>
      </c>
      <c r="AH15" s="355">
        <v>0</v>
      </c>
      <c r="AI15" s="355">
        <v>0</v>
      </c>
      <c r="AJ15" s="356">
        <v>0</v>
      </c>
      <c r="AK15" s="243">
        <v>0</v>
      </c>
    </row>
    <row r="16" spans="2:37" ht="41.4" x14ac:dyDescent="0.25">
      <c r="B16" s="105" t="s">
        <v>891</v>
      </c>
      <c r="C16" s="103" t="s">
        <v>892</v>
      </c>
      <c r="D16" s="103" t="s">
        <v>2119</v>
      </c>
      <c r="E16" s="104" t="s">
        <v>885</v>
      </c>
      <c r="F16" s="1511" t="s">
        <v>2185</v>
      </c>
      <c r="G16" s="1511" t="s">
        <v>1872</v>
      </c>
      <c r="H16" s="104" t="s">
        <v>146</v>
      </c>
      <c r="I16" s="303">
        <v>2</v>
      </c>
      <c r="J16" s="443">
        <v>10.8</v>
      </c>
      <c r="K16" s="355">
        <v>10.8</v>
      </c>
      <c r="L16" s="355">
        <v>10.8</v>
      </c>
      <c r="M16" s="355">
        <v>10.8</v>
      </c>
      <c r="N16" s="355">
        <v>10.8</v>
      </c>
      <c r="O16" s="355">
        <v>10.8</v>
      </c>
      <c r="P16" s="356">
        <v>10.8</v>
      </c>
      <c r="Q16" s="443">
        <v>9.3000000000000007</v>
      </c>
      <c r="R16" s="355">
        <v>9.3000000000000007</v>
      </c>
      <c r="S16" s="355">
        <v>9.3000000000000007</v>
      </c>
      <c r="T16" s="355">
        <v>9.3000000000000007</v>
      </c>
      <c r="U16" s="355">
        <v>9.3000000000000007</v>
      </c>
      <c r="V16" s="356">
        <v>9.3000000000000007</v>
      </c>
      <c r="W16" s="356">
        <v>9.3000000000000007</v>
      </c>
      <c r="X16" s="443">
        <v>3.6</v>
      </c>
      <c r="Y16" s="355">
        <v>3.6</v>
      </c>
      <c r="Z16" s="355">
        <v>3.6</v>
      </c>
      <c r="AA16" s="355">
        <v>3.6</v>
      </c>
      <c r="AB16" s="355">
        <v>3.6</v>
      </c>
      <c r="AC16" s="356">
        <v>3.6</v>
      </c>
      <c r="AD16" s="356">
        <v>3.6</v>
      </c>
      <c r="AE16" s="442">
        <v>9.6999999999999993</v>
      </c>
      <c r="AF16" s="355">
        <v>9.6999999999999993</v>
      </c>
      <c r="AG16" s="355">
        <v>9.6999999999999993</v>
      </c>
      <c r="AH16" s="355">
        <v>9.6999999999999993</v>
      </c>
      <c r="AI16" s="355">
        <v>9.6999999999999993</v>
      </c>
      <c r="AJ16" s="356">
        <v>9.6999999999999993</v>
      </c>
      <c r="AK16" s="243">
        <v>9.6999999999999993</v>
      </c>
    </row>
    <row r="17" spans="2:37" ht="27.6" x14ac:dyDescent="0.25">
      <c r="B17" s="105" t="s">
        <v>893</v>
      </c>
      <c r="C17" s="103" t="s">
        <v>894</v>
      </c>
      <c r="D17" s="103" t="s">
        <v>2118</v>
      </c>
      <c r="E17" s="104" t="s">
        <v>888</v>
      </c>
      <c r="F17" s="1511" t="s">
        <v>1890</v>
      </c>
      <c r="G17" s="1511" t="s">
        <v>1890</v>
      </c>
      <c r="H17" s="104" t="s">
        <v>146</v>
      </c>
      <c r="I17" s="303">
        <v>2</v>
      </c>
      <c r="J17" s="443">
        <v>0</v>
      </c>
      <c r="K17" s="355">
        <v>0</v>
      </c>
      <c r="L17" s="355">
        <v>0</v>
      </c>
      <c r="M17" s="355">
        <v>0</v>
      </c>
      <c r="N17" s="355">
        <v>0</v>
      </c>
      <c r="O17" s="355">
        <v>0</v>
      </c>
      <c r="P17" s="356">
        <v>0</v>
      </c>
      <c r="Q17" s="443">
        <v>0</v>
      </c>
      <c r="R17" s="355">
        <v>0</v>
      </c>
      <c r="S17" s="355">
        <v>0</v>
      </c>
      <c r="T17" s="355">
        <v>0</v>
      </c>
      <c r="U17" s="355">
        <v>0</v>
      </c>
      <c r="V17" s="356">
        <v>0</v>
      </c>
      <c r="W17" s="356">
        <v>0</v>
      </c>
      <c r="X17" s="443">
        <v>0</v>
      </c>
      <c r="Y17" s="355">
        <v>0</v>
      </c>
      <c r="Z17" s="355">
        <v>0</v>
      </c>
      <c r="AA17" s="355">
        <v>0</v>
      </c>
      <c r="AB17" s="355">
        <v>0</v>
      </c>
      <c r="AC17" s="356">
        <v>0</v>
      </c>
      <c r="AD17" s="356">
        <v>0</v>
      </c>
      <c r="AE17" s="442">
        <v>0</v>
      </c>
      <c r="AF17" s="355">
        <v>0</v>
      </c>
      <c r="AG17" s="355">
        <v>0</v>
      </c>
      <c r="AH17" s="355">
        <v>0</v>
      </c>
      <c r="AI17" s="355">
        <v>0</v>
      </c>
      <c r="AJ17" s="356">
        <v>0</v>
      </c>
      <c r="AK17" s="243">
        <v>0</v>
      </c>
    </row>
    <row r="18" spans="2:37" ht="27.6" x14ac:dyDescent="0.25">
      <c r="B18" s="105" t="s">
        <v>895</v>
      </c>
      <c r="C18" s="103" t="s">
        <v>896</v>
      </c>
      <c r="D18" s="103" t="s">
        <v>2118</v>
      </c>
      <c r="E18" s="104" t="s">
        <v>888</v>
      </c>
      <c r="F18" s="1511" t="s">
        <v>1890</v>
      </c>
      <c r="G18" s="1511" t="s">
        <v>1890</v>
      </c>
      <c r="H18" s="104" t="s">
        <v>146</v>
      </c>
      <c r="I18" s="303">
        <v>2</v>
      </c>
      <c r="J18" s="443">
        <v>0</v>
      </c>
      <c r="K18" s="355">
        <v>0</v>
      </c>
      <c r="L18" s="355">
        <v>0</v>
      </c>
      <c r="M18" s="355">
        <v>0</v>
      </c>
      <c r="N18" s="355">
        <v>0</v>
      </c>
      <c r="O18" s="355">
        <v>0</v>
      </c>
      <c r="P18" s="356">
        <v>0</v>
      </c>
      <c r="Q18" s="443">
        <v>0</v>
      </c>
      <c r="R18" s="355">
        <v>0</v>
      </c>
      <c r="S18" s="355">
        <v>0</v>
      </c>
      <c r="T18" s="355">
        <v>0</v>
      </c>
      <c r="U18" s="355">
        <v>0</v>
      </c>
      <c r="V18" s="356">
        <v>0</v>
      </c>
      <c r="W18" s="356">
        <v>0</v>
      </c>
      <c r="X18" s="443">
        <v>0</v>
      </c>
      <c r="Y18" s="355">
        <v>0</v>
      </c>
      <c r="Z18" s="355">
        <v>0</v>
      </c>
      <c r="AA18" s="355">
        <v>0</v>
      </c>
      <c r="AB18" s="355">
        <v>0</v>
      </c>
      <c r="AC18" s="356">
        <v>0</v>
      </c>
      <c r="AD18" s="356">
        <v>0</v>
      </c>
      <c r="AE18" s="442">
        <v>0</v>
      </c>
      <c r="AF18" s="355">
        <v>0</v>
      </c>
      <c r="AG18" s="355">
        <v>0</v>
      </c>
      <c r="AH18" s="355">
        <v>0</v>
      </c>
      <c r="AI18" s="355">
        <v>0</v>
      </c>
      <c r="AJ18" s="356">
        <v>0</v>
      </c>
      <c r="AK18" s="243">
        <v>0</v>
      </c>
    </row>
    <row r="19" spans="2:37" ht="41.4" x14ac:dyDescent="0.25">
      <c r="B19" s="105" t="s">
        <v>897</v>
      </c>
      <c r="C19" s="103" t="s">
        <v>898</v>
      </c>
      <c r="D19" s="103" t="s">
        <v>2120</v>
      </c>
      <c r="E19" s="104" t="s">
        <v>885</v>
      </c>
      <c r="F19" s="1511" t="s">
        <v>2186</v>
      </c>
      <c r="G19" s="1511" t="s">
        <v>1872</v>
      </c>
      <c r="H19" s="104" t="s">
        <v>146</v>
      </c>
      <c r="I19" s="303">
        <v>2</v>
      </c>
      <c r="J19" s="443">
        <v>6.5</v>
      </c>
      <c r="K19" s="355">
        <v>6.5</v>
      </c>
      <c r="L19" s="355">
        <v>6.5</v>
      </c>
      <c r="M19" s="355">
        <v>6.5</v>
      </c>
      <c r="N19" s="355">
        <v>6.5</v>
      </c>
      <c r="O19" s="355">
        <v>6.5</v>
      </c>
      <c r="P19" s="356">
        <v>6.5</v>
      </c>
      <c r="Q19" s="443">
        <v>7.3</v>
      </c>
      <c r="R19" s="355">
        <v>7.3</v>
      </c>
      <c r="S19" s="355">
        <v>7.3</v>
      </c>
      <c r="T19" s="355">
        <v>7.3</v>
      </c>
      <c r="U19" s="355">
        <v>7.3</v>
      </c>
      <c r="V19" s="356">
        <v>7.3</v>
      </c>
      <c r="W19" s="356">
        <v>7.3</v>
      </c>
      <c r="X19" s="443">
        <v>0</v>
      </c>
      <c r="Y19" s="355">
        <v>0</v>
      </c>
      <c r="Z19" s="355">
        <v>0</v>
      </c>
      <c r="AA19" s="355">
        <v>0</v>
      </c>
      <c r="AB19" s="355">
        <v>0</v>
      </c>
      <c r="AC19" s="356">
        <v>0</v>
      </c>
      <c r="AD19" s="356">
        <v>0</v>
      </c>
      <c r="AE19" s="442">
        <v>1.8</v>
      </c>
      <c r="AF19" s="355">
        <v>1.8</v>
      </c>
      <c r="AG19" s="355">
        <v>1.8</v>
      </c>
      <c r="AH19" s="355">
        <v>1.8</v>
      </c>
      <c r="AI19" s="355">
        <v>1.8</v>
      </c>
      <c r="AJ19" s="356">
        <v>1.8</v>
      </c>
      <c r="AK19" s="243">
        <v>1.8</v>
      </c>
    </row>
    <row r="20" spans="2:37" ht="27.6" x14ac:dyDescent="0.25">
      <c r="B20" s="105" t="s">
        <v>899</v>
      </c>
      <c r="C20" s="103" t="s">
        <v>900</v>
      </c>
      <c r="D20" s="103" t="s">
        <v>1736</v>
      </c>
      <c r="E20" s="104" t="s">
        <v>888</v>
      </c>
      <c r="F20" s="1512" t="s">
        <v>2187</v>
      </c>
      <c r="G20" s="1511" t="s">
        <v>1872</v>
      </c>
      <c r="H20" s="104" t="s">
        <v>146</v>
      </c>
      <c r="I20" s="303">
        <v>2</v>
      </c>
      <c r="J20" s="444">
        <v>3.6</v>
      </c>
      <c r="K20" s="355">
        <v>3.6</v>
      </c>
      <c r="L20" s="355">
        <v>3.6</v>
      </c>
      <c r="M20" s="355">
        <v>1.3</v>
      </c>
      <c r="N20" s="355">
        <v>1.3</v>
      </c>
      <c r="O20" s="355">
        <v>0</v>
      </c>
      <c r="P20" s="356">
        <v>0</v>
      </c>
      <c r="Q20" s="443">
        <v>3.6</v>
      </c>
      <c r="R20" s="355">
        <v>3.6</v>
      </c>
      <c r="S20" s="355">
        <v>3.6</v>
      </c>
      <c r="T20" s="355">
        <v>3.6</v>
      </c>
      <c r="U20" s="355">
        <v>3.6</v>
      </c>
      <c r="V20" s="356">
        <v>0</v>
      </c>
      <c r="W20" s="356">
        <v>0</v>
      </c>
      <c r="X20" s="443">
        <v>0</v>
      </c>
      <c r="Y20" s="355">
        <v>0</v>
      </c>
      <c r="Z20" s="355">
        <v>0</v>
      </c>
      <c r="AA20" s="355">
        <v>0</v>
      </c>
      <c r="AB20" s="355">
        <v>0</v>
      </c>
      <c r="AC20" s="356">
        <v>0</v>
      </c>
      <c r="AD20" s="356">
        <v>0</v>
      </c>
      <c r="AE20" s="442">
        <v>0</v>
      </c>
      <c r="AF20" s="355">
        <v>0</v>
      </c>
      <c r="AG20" s="355">
        <v>0</v>
      </c>
      <c r="AH20" s="355">
        <v>0</v>
      </c>
      <c r="AI20" s="355">
        <v>0</v>
      </c>
      <c r="AJ20" s="355">
        <v>0</v>
      </c>
      <c r="AK20" s="243">
        <v>0</v>
      </c>
    </row>
    <row r="21" spans="2:37" x14ac:dyDescent="0.25">
      <c r="B21" s="105" t="s">
        <v>901</v>
      </c>
      <c r="C21" s="103" t="s">
        <v>902</v>
      </c>
      <c r="D21" s="103" t="s">
        <v>2118</v>
      </c>
      <c r="E21" s="104"/>
      <c r="F21" s="103"/>
      <c r="G21" s="103"/>
      <c r="H21" s="104" t="s">
        <v>146</v>
      </c>
      <c r="I21" s="303">
        <v>2</v>
      </c>
      <c r="J21" s="443">
        <v>0</v>
      </c>
      <c r="K21" s="355">
        <v>0</v>
      </c>
      <c r="L21" s="355">
        <v>0</v>
      </c>
      <c r="M21" s="355">
        <v>0</v>
      </c>
      <c r="N21" s="355">
        <v>0</v>
      </c>
      <c r="O21" s="355">
        <v>0</v>
      </c>
      <c r="P21" s="356">
        <v>0</v>
      </c>
      <c r="Q21" s="443">
        <v>0</v>
      </c>
      <c r="R21" s="355">
        <v>0</v>
      </c>
      <c r="S21" s="355">
        <v>0</v>
      </c>
      <c r="T21" s="355">
        <v>0</v>
      </c>
      <c r="U21" s="355">
        <v>0</v>
      </c>
      <c r="V21" s="356">
        <v>0</v>
      </c>
      <c r="W21" s="356">
        <v>0</v>
      </c>
      <c r="X21" s="443">
        <v>0</v>
      </c>
      <c r="Y21" s="355">
        <v>0</v>
      </c>
      <c r="Z21" s="355">
        <v>0</v>
      </c>
      <c r="AA21" s="355">
        <v>0</v>
      </c>
      <c r="AB21" s="355">
        <v>0</v>
      </c>
      <c r="AC21" s="356">
        <v>0</v>
      </c>
      <c r="AD21" s="356">
        <v>0</v>
      </c>
      <c r="AE21" s="442">
        <v>0</v>
      </c>
      <c r="AF21" s="355">
        <v>0</v>
      </c>
      <c r="AG21" s="355">
        <v>0</v>
      </c>
      <c r="AH21" s="355">
        <v>0</v>
      </c>
      <c r="AI21" s="355">
        <v>0</v>
      </c>
      <c r="AJ21" s="356">
        <v>0</v>
      </c>
      <c r="AK21" s="243">
        <v>0</v>
      </c>
    </row>
    <row r="22" spans="2:37" ht="42" thickBot="1" x14ac:dyDescent="0.3">
      <c r="B22" s="107" t="s">
        <v>903</v>
      </c>
      <c r="C22" s="108" t="s">
        <v>904</v>
      </c>
      <c r="D22" s="109" t="s">
        <v>905</v>
      </c>
      <c r="E22" s="110"/>
      <c r="F22" s="111"/>
      <c r="G22" s="111"/>
      <c r="H22" s="111" t="s">
        <v>146</v>
      </c>
      <c r="I22" s="304">
        <v>2</v>
      </c>
      <c r="J22" s="359">
        <f>SUM($J13:$J21)</f>
        <v>20.900000000000002</v>
      </c>
      <c r="K22" s="360">
        <f>SUM($K13:$K21)</f>
        <v>20.900000000000002</v>
      </c>
      <c r="L22" s="360">
        <f>SUM($L13:$L21)</f>
        <v>20.900000000000002</v>
      </c>
      <c r="M22" s="360">
        <f>SUM($M13:$M21)</f>
        <v>18.600000000000001</v>
      </c>
      <c r="N22" s="360">
        <f>SUM($N13:$N21)</f>
        <v>18.600000000000001</v>
      </c>
      <c r="O22" s="360">
        <f>SUM($O13:$O21)</f>
        <v>17.3</v>
      </c>
      <c r="P22" s="361">
        <f>SUM($P13:$P21)</f>
        <v>17.3</v>
      </c>
      <c r="Q22" s="362">
        <f>SUM($Q13:$Q21)</f>
        <v>20.200000000000003</v>
      </c>
      <c r="R22" s="363">
        <f>SUM($R13:$R21)</f>
        <v>20.200000000000003</v>
      </c>
      <c r="S22" s="363">
        <f>SUM($S13:$S21)</f>
        <v>20.200000000000003</v>
      </c>
      <c r="T22" s="363">
        <f>SUM($T13:$T21)</f>
        <v>20.200000000000003</v>
      </c>
      <c r="U22" s="363">
        <f>SUM($U13:$U21)</f>
        <v>20.200000000000003</v>
      </c>
      <c r="V22" s="364">
        <f>SUM($V13:$V21)</f>
        <v>16.600000000000001</v>
      </c>
      <c r="W22" s="363">
        <f>SUM($W13:$W21)</f>
        <v>16.600000000000001</v>
      </c>
      <c r="X22" s="365">
        <f>SUM($X13:$X21)</f>
        <v>3.6</v>
      </c>
      <c r="Y22" s="363">
        <f>SUM($Y13:$Y21)</f>
        <v>3.6</v>
      </c>
      <c r="Z22" s="363">
        <f>SUM($Z13:$Z21)</f>
        <v>3.6</v>
      </c>
      <c r="AA22" s="363">
        <f>SUM($AA13:$AA21)</f>
        <v>3.6</v>
      </c>
      <c r="AB22" s="363">
        <f>SUM($AB13:$AB21)</f>
        <v>3.6</v>
      </c>
      <c r="AC22" s="364">
        <f>SUM($AC13:$AC21)</f>
        <v>3.6</v>
      </c>
      <c r="AD22" s="364">
        <f>SUM($AD13:$AD21)</f>
        <v>3.6</v>
      </c>
      <c r="AE22" s="365">
        <f>SUM($AE13:$AE21)</f>
        <v>11.5</v>
      </c>
      <c r="AF22" s="363">
        <f>SUM($AF13:$AF21)</f>
        <v>11.5</v>
      </c>
      <c r="AG22" s="363">
        <f>SUM($AG13:$AG21)</f>
        <v>11.5</v>
      </c>
      <c r="AH22" s="363">
        <f>SUM($AH13:$AH21)</f>
        <v>11.5</v>
      </c>
      <c r="AI22" s="363">
        <f>SUM($AI13:$AI21)</f>
        <v>11.5</v>
      </c>
      <c r="AJ22" s="364">
        <f>SUM($AJ13:$AJ21)</f>
        <v>11.5</v>
      </c>
      <c r="AK22" s="244">
        <f>SUM($AK13:$AK21)</f>
        <v>11.5</v>
      </c>
    </row>
    <row r="23" spans="2:37" ht="28.2" thickBot="1" x14ac:dyDescent="0.3">
      <c r="B23" s="97" t="s">
        <v>874</v>
      </c>
      <c r="C23" s="98" t="s">
        <v>115</v>
      </c>
      <c r="D23" s="112" t="s">
        <v>64</v>
      </c>
      <c r="E23" s="112" t="s">
        <v>761</v>
      </c>
      <c r="F23" s="112" t="s">
        <v>761</v>
      </c>
      <c r="G23" s="221"/>
      <c r="H23" s="98" t="s">
        <v>116</v>
      </c>
      <c r="I23" s="112" t="s">
        <v>117</v>
      </c>
      <c r="J23" s="1177" t="s">
        <v>881</v>
      </c>
      <c r="K23" s="220" t="s">
        <v>123</v>
      </c>
      <c r="L23" s="220" t="s">
        <v>128</v>
      </c>
      <c r="M23" s="220" t="s">
        <v>160</v>
      </c>
      <c r="N23" s="220" t="s">
        <v>164</v>
      </c>
      <c r="O23" s="1178" t="s">
        <v>168</v>
      </c>
      <c r="P23" s="224" t="s">
        <v>172</v>
      </c>
      <c r="Q23" s="273" t="s">
        <v>881</v>
      </c>
      <c r="R23" s="98" t="s">
        <v>123</v>
      </c>
      <c r="S23" s="98" t="s">
        <v>128</v>
      </c>
      <c r="T23" s="98" t="s">
        <v>160</v>
      </c>
      <c r="U23" s="98" t="s">
        <v>164</v>
      </c>
      <c r="V23" s="224" t="s">
        <v>168</v>
      </c>
      <c r="W23" s="224" t="s">
        <v>172</v>
      </c>
      <c r="X23" s="226" t="s">
        <v>881</v>
      </c>
      <c r="Y23" s="98" t="s">
        <v>123</v>
      </c>
      <c r="Z23" s="98" t="s">
        <v>128</v>
      </c>
      <c r="AA23" s="98" t="s">
        <v>160</v>
      </c>
      <c r="AB23" s="98" t="s">
        <v>164</v>
      </c>
      <c r="AC23" s="448" t="s">
        <v>168</v>
      </c>
      <c r="AD23" s="224" t="s">
        <v>172</v>
      </c>
      <c r="AE23" s="226" t="s">
        <v>881</v>
      </c>
      <c r="AF23" s="220" t="s">
        <v>123</v>
      </c>
      <c r="AG23" s="220" t="s">
        <v>128</v>
      </c>
      <c r="AH23" s="220" t="s">
        <v>160</v>
      </c>
      <c r="AI23" s="220" t="s">
        <v>164</v>
      </c>
      <c r="AJ23" s="225" t="s">
        <v>168</v>
      </c>
      <c r="AK23" s="451" t="s">
        <v>172</v>
      </c>
    </row>
    <row r="24" spans="2:37" x14ac:dyDescent="0.25">
      <c r="B24" s="113" t="s">
        <v>906</v>
      </c>
      <c r="C24" s="114" t="s">
        <v>907</v>
      </c>
      <c r="D24" s="1154" t="s">
        <v>908</v>
      </c>
      <c r="E24" s="115"/>
      <c r="F24" s="115"/>
      <c r="G24" s="449"/>
      <c r="H24" s="116" t="s">
        <v>146</v>
      </c>
      <c r="I24" s="305">
        <v>2</v>
      </c>
      <c r="J24" s="1162" t="s">
        <v>761</v>
      </c>
      <c r="K24" s="1163">
        <v>0</v>
      </c>
      <c r="L24" s="1164">
        <v>0</v>
      </c>
      <c r="M24" s="1164">
        <v>0</v>
      </c>
      <c r="N24" s="1164">
        <v>0</v>
      </c>
      <c r="O24" s="1164">
        <v>0</v>
      </c>
      <c r="P24" s="1165">
        <v>0</v>
      </c>
      <c r="Q24" s="1175" t="s">
        <v>761</v>
      </c>
      <c r="R24" s="238">
        <v>0</v>
      </c>
      <c r="S24" s="239">
        <v>0</v>
      </c>
      <c r="T24" s="239">
        <v>0</v>
      </c>
      <c r="U24" s="240">
        <v>0</v>
      </c>
      <c r="V24" s="446">
        <v>0</v>
      </c>
      <c r="W24" s="458">
        <v>0</v>
      </c>
      <c r="X24" s="455" t="s">
        <v>761</v>
      </c>
      <c r="Y24" s="238">
        <v>0</v>
      </c>
      <c r="Z24" s="239">
        <v>0</v>
      </c>
      <c r="AA24" s="239">
        <v>0</v>
      </c>
      <c r="AB24" s="240">
        <v>0</v>
      </c>
      <c r="AC24" s="272">
        <v>0</v>
      </c>
      <c r="AD24" s="447">
        <v>0</v>
      </c>
      <c r="AE24" s="450" t="s">
        <v>761</v>
      </c>
      <c r="AF24" s="446">
        <v>0</v>
      </c>
      <c r="AG24" s="446">
        <v>0</v>
      </c>
      <c r="AH24" s="446">
        <v>0</v>
      </c>
      <c r="AI24" s="446">
        <v>0</v>
      </c>
      <c r="AJ24" s="446">
        <v>0</v>
      </c>
      <c r="AK24" s="447">
        <v>0</v>
      </c>
    </row>
    <row r="25" spans="2:37" x14ac:dyDescent="0.25">
      <c r="B25" s="117" t="s">
        <v>909</v>
      </c>
      <c r="C25" s="118" t="s">
        <v>910</v>
      </c>
      <c r="D25" s="119" t="s">
        <v>911</v>
      </c>
      <c r="E25" s="119"/>
      <c r="F25" s="119"/>
      <c r="G25" s="222"/>
      <c r="H25" s="116" t="s">
        <v>146</v>
      </c>
      <c r="I25" s="306">
        <v>2</v>
      </c>
      <c r="J25" s="1166"/>
      <c r="K25" s="227">
        <f>PWSPRT!$L$175+$K24</f>
        <v>173.42999999999998</v>
      </c>
      <c r="L25" s="228">
        <f>PWSPRT!$Q$175+$L24</f>
        <v>166.94178274711547</v>
      </c>
      <c r="M25" s="228">
        <f>PWSPRT!$V$175+$M24</f>
        <v>156.81820326073867</v>
      </c>
      <c r="N25" s="228">
        <f>PWSPRT!$AA$175+$N24</f>
        <v>153.82144303906662</v>
      </c>
      <c r="O25" s="228">
        <f>PWSPRT!$AF$175+$O24</f>
        <v>154.20505232969299</v>
      </c>
      <c r="P25" s="1167">
        <f>PWSPRT!$AK$175+$P24</f>
        <v>151.79240253148743</v>
      </c>
      <c r="Q25" s="459" t="s">
        <v>761</v>
      </c>
      <c r="R25" s="238">
        <v>0</v>
      </c>
      <c r="S25" s="239">
        <v>0</v>
      </c>
      <c r="T25" s="239">
        <v>0</v>
      </c>
      <c r="U25" s="240">
        <v>0</v>
      </c>
      <c r="V25" s="236">
        <v>0</v>
      </c>
      <c r="W25" s="237">
        <v>0</v>
      </c>
      <c r="X25" s="456" t="s">
        <v>761</v>
      </c>
      <c r="Y25" s="238">
        <v>0</v>
      </c>
      <c r="Z25" s="239">
        <v>0</v>
      </c>
      <c r="AA25" s="239">
        <v>0</v>
      </c>
      <c r="AB25" s="240">
        <v>0</v>
      </c>
      <c r="AC25" s="236">
        <v>0</v>
      </c>
      <c r="AD25" s="237">
        <v>0</v>
      </c>
      <c r="AE25" s="241" t="s">
        <v>761</v>
      </c>
      <c r="AF25" s="236">
        <v>0</v>
      </c>
      <c r="AG25" s="236">
        <v>0</v>
      </c>
      <c r="AH25" s="236">
        <v>0</v>
      </c>
      <c r="AI25" s="236">
        <v>0</v>
      </c>
      <c r="AJ25" s="236">
        <v>0</v>
      </c>
      <c r="AK25" s="245">
        <v>0</v>
      </c>
    </row>
    <row r="26" spans="2:37" ht="27.6" x14ac:dyDescent="0.25">
      <c r="B26" s="117" t="s">
        <v>912</v>
      </c>
      <c r="C26" s="116" t="s">
        <v>297</v>
      </c>
      <c r="D26" s="119" t="s">
        <v>913</v>
      </c>
      <c r="E26" s="119"/>
      <c r="F26" s="119"/>
      <c r="G26" s="222"/>
      <c r="H26" s="116" t="s">
        <v>146</v>
      </c>
      <c r="I26" s="306">
        <v>2</v>
      </c>
      <c r="J26" s="1168" t="s">
        <v>761</v>
      </c>
      <c r="K26" s="1157">
        <f>PWSPRT!$L$131-(PWSPRT!$L$102+PWSPRT!$L$103)+$K22</f>
        <v>218.32000000000002</v>
      </c>
      <c r="L26" s="1157">
        <f>PWSPRT!$Q$131-(PWSPRT!$Q$102+PWSPRT!$Q$103)+$L22</f>
        <v>227.85992537313436</v>
      </c>
      <c r="M26" s="1157">
        <f>PWSPRT!$V$131-(PWSPRT!$V$102+PWSPRT!$V$103)+$M22</f>
        <v>356.49367537313429</v>
      </c>
      <c r="N26" s="1157">
        <f>PWSPRT!$AA$131-(PWSPRT!$AA$102+PWSPRT!$AA$103)+$N22</f>
        <v>308.02624499999996</v>
      </c>
      <c r="O26" s="1157">
        <f>PWSPRT!$AF$131-(PWSPRT!$AF$102+PWSPRT!$AF$103)+$O22</f>
        <v>298.59807249999994</v>
      </c>
      <c r="P26" s="1355">
        <f>PWSPRT!$AK$131-(PWSPRT!$AK$102+PWSPRT!$AK$103)+$P22</f>
        <v>276.62909999999999</v>
      </c>
      <c r="Q26" s="459" t="s">
        <v>761</v>
      </c>
      <c r="R26" s="238">
        <v>0</v>
      </c>
      <c r="S26" s="239">
        <v>0</v>
      </c>
      <c r="T26" s="239">
        <v>0</v>
      </c>
      <c r="U26" s="240">
        <v>0</v>
      </c>
      <c r="V26" s="236">
        <v>0</v>
      </c>
      <c r="W26" s="237">
        <v>0</v>
      </c>
      <c r="X26" s="456" t="s">
        <v>761</v>
      </c>
      <c r="Y26" s="238">
        <v>0</v>
      </c>
      <c r="Z26" s="239">
        <v>0</v>
      </c>
      <c r="AA26" s="239">
        <v>0</v>
      </c>
      <c r="AB26" s="240">
        <v>0</v>
      </c>
      <c r="AC26" s="236">
        <v>0</v>
      </c>
      <c r="AD26" s="237">
        <v>0</v>
      </c>
      <c r="AE26" s="241" t="s">
        <v>761</v>
      </c>
      <c r="AF26" s="236">
        <v>0</v>
      </c>
      <c r="AG26" s="236">
        <v>0</v>
      </c>
      <c r="AH26" s="236">
        <v>0</v>
      </c>
      <c r="AI26" s="236">
        <v>0</v>
      </c>
      <c r="AJ26" s="236">
        <v>0</v>
      </c>
      <c r="AK26" s="245">
        <v>0</v>
      </c>
    </row>
    <row r="27" spans="2:37" ht="27.6" x14ac:dyDescent="0.25">
      <c r="B27" s="113" t="s">
        <v>914</v>
      </c>
      <c r="C27" s="120" t="s">
        <v>915</v>
      </c>
      <c r="D27" s="1154" t="s">
        <v>916</v>
      </c>
      <c r="E27" s="115"/>
      <c r="F27" s="115"/>
      <c r="G27" s="222"/>
      <c r="H27" s="120" t="s">
        <v>146</v>
      </c>
      <c r="I27" s="307">
        <v>2</v>
      </c>
      <c r="J27" s="1168" t="s">
        <v>761</v>
      </c>
      <c r="K27" s="1156">
        <v>0</v>
      </c>
      <c r="L27" s="1156">
        <v>0</v>
      </c>
      <c r="M27" s="1156">
        <v>0</v>
      </c>
      <c r="N27" s="1156">
        <v>0</v>
      </c>
      <c r="O27" s="1156">
        <v>0</v>
      </c>
      <c r="P27" s="1169">
        <v>0</v>
      </c>
      <c r="Q27" s="459" t="s">
        <v>761</v>
      </c>
      <c r="R27" s="238">
        <v>0</v>
      </c>
      <c r="S27" s="239">
        <v>0</v>
      </c>
      <c r="T27" s="239">
        <v>0</v>
      </c>
      <c r="U27" s="240">
        <v>0</v>
      </c>
      <c r="V27" s="236">
        <v>0</v>
      </c>
      <c r="W27" s="460">
        <v>0</v>
      </c>
      <c r="X27" s="459" t="s">
        <v>761</v>
      </c>
      <c r="Y27" s="238">
        <v>0</v>
      </c>
      <c r="Z27" s="239">
        <v>0</v>
      </c>
      <c r="AA27" s="239">
        <v>0</v>
      </c>
      <c r="AB27" s="240">
        <v>0</v>
      </c>
      <c r="AC27" s="236">
        <v>0</v>
      </c>
      <c r="AD27" s="237">
        <v>0</v>
      </c>
      <c r="AE27" s="241" t="s">
        <v>761</v>
      </c>
      <c r="AF27" s="236">
        <v>0</v>
      </c>
      <c r="AG27" s="236">
        <v>0</v>
      </c>
      <c r="AH27" s="236">
        <v>0</v>
      </c>
      <c r="AI27" s="236">
        <v>0</v>
      </c>
      <c r="AJ27" s="236">
        <v>0</v>
      </c>
      <c r="AK27" s="245">
        <v>0</v>
      </c>
    </row>
    <row r="28" spans="2:37" x14ac:dyDescent="0.25">
      <c r="B28" s="117" t="s">
        <v>917</v>
      </c>
      <c r="C28" s="118" t="s">
        <v>300</v>
      </c>
      <c r="D28" s="119" t="s">
        <v>918</v>
      </c>
      <c r="E28" s="119"/>
      <c r="F28" s="119"/>
      <c r="G28" s="222"/>
      <c r="H28" s="116" t="s">
        <v>146</v>
      </c>
      <c r="I28" s="306">
        <v>2</v>
      </c>
      <c r="J28" s="1168" t="s">
        <v>761</v>
      </c>
      <c r="K28" s="1157">
        <f>K26+SUM(PWSPRT!$L$124:$L$127)+K27</f>
        <v>179.32000000000002</v>
      </c>
      <c r="L28" s="1157">
        <f>L26+SUM(PWSPRT!$Q$124:$Q$127)+L27</f>
        <v>172.95551007313435</v>
      </c>
      <c r="M28" s="1157">
        <f>M26+SUM(PWSPRT!$V$124:$V$127)+M27</f>
        <v>290.76455437313427</v>
      </c>
      <c r="N28" s="1157">
        <f>N26+SUM(PWSPRT!$AA$124:$AA$127)+N27</f>
        <v>236.96065999999996</v>
      </c>
      <c r="O28" s="1157">
        <f>O26+SUM(PWSPRT!$AF$124:$AF$127)+O27</f>
        <v>156.80142981999995</v>
      </c>
      <c r="P28" s="1170">
        <f>P26+SUM(PWSPRT!$AK$124:$AK$127)+P27</f>
        <v>154.42044000000001</v>
      </c>
      <c r="Q28" s="459" t="s">
        <v>761</v>
      </c>
      <c r="R28" s="238">
        <v>0</v>
      </c>
      <c r="S28" s="239">
        <v>0</v>
      </c>
      <c r="T28" s="239">
        <v>0</v>
      </c>
      <c r="U28" s="240">
        <v>0</v>
      </c>
      <c r="V28" s="236">
        <v>0</v>
      </c>
      <c r="W28" s="237">
        <v>0</v>
      </c>
      <c r="X28" s="456" t="s">
        <v>761</v>
      </c>
      <c r="Y28" s="238">
        <v>0</v>
      </c>
      <c r="Z28" s="239">
        <v>0</v>
      </c>
      <c r="AA28" s="239">
        <v>0</v>
      </c>
      <c r="AB28" s="240">
        <v>0</v>
      </c>
      <c r="AC28" s="236">
        <v>0</v>
      </c>
      <c r="AD28" s="237">
        <v>0</v>
      </c>
      <c r="AE28" s="241" t="s">
        <v>761</v>
      </c>
      <c r="AF28" s="236">
        <v>0</v>
      </c>
      <c r="AG28" s="236">
        <v>0</v>
      </c>
      <c r="AH28" s="236">
        <v>0</v>
      </c>
      <c r="AI28" s="236">
        <v>0</v>
      </c>
      <c r="AJ28" s="236">
        <v>0</v>
      </c>
      <c r="AK28" s="245">
        <v>0</v>
      </c>
    </row>
    <row r="29" spans="2:37" x14ac:dyDescent="0.25">
      <c r="B29" s="117" t="s">
        <v>919</v>
      </c>
      <c r="C29" s="118" t="s">
        <v>294</v>
      </c>
      <c r="D29" s="119" t="s">
        <v>681</v>
      </c>
      <c r="E29" s="119"/>
      <c r="F29" s="119"/>
      <c r="G29" s="222"/>
      <c r="H29" s="116" t="s">
        <v>146</v>
      </c>
      <c r="I29" s="306">
        <v>2</v>
      </c>
      <c r="J29" s="1168" t="s">
        <v>761</v>
      </c>
      <c r="K29" s="1157">
        <f>PWSPRT!$L$178</f>
        <v>4.9499999999999993</v>
      </c>
      <c r="L29" s="1157">
        <f>PWSPRT!$Q$178</f>
        <v>4.8000000000000007</v>
      </c>
      <c r="M29" s="1157">
        <f>PWSPRT!$V$178</f>
        <v>4.3100000000000005</v>
      </c>
      <c r="N29" s="1157">
        <f>PWSPRT!$AA$178</f>
        <v>3.22</v>
      </c>
      <c r="O29" s="1157">
        <f>PWSPRT!$AF$178</f>
        <v>2.5400273559958366</v>
      </c>
      <c r="P29" s="1170">
        <f>PWSPRT!$AK$178</f>
        <v>2.44</v>
      </c>
      <c r="Q29" s="459" t="s">
        <v>761</v>
      </c>
      <c r="R29" s="238">
        <v>0</v>
      </c>
      <c r="S29" s="239">
        <v>0</v>
      </c>
      <c r="T29" s="239">
        <v>0</v>
      </c>
      <c r="U29" s="240">
        <v>0</v>
      </c>
      <c r="V29" s="236">
        <v>0</v>
      </c>
      <c r="W29" s="460">
        <v>0</v>
      </c>
      <c r="X29" s="459" t="s">
        <v>761</v>
      </c>
      <c r="Y29" s="238">
        <v>0</v>
      </c>
      <c r="Z29" s="239">
        <v>0</v>
      </c>
      <c r="AA29" s="239">
        <v>0</v>
      </c>
      <c r="AB29" s="240">
        <v>0</v>
      </c>
      <c r="AC29" s="236">
        <v>0</v>
      </c>
      <c r="AD29" s="237">
        <v>0</v>
      </c>
      <c r="AE29" s="241" t="s">
        <v>761</v>
      </c>
      <c r="AF29" s="236">
        <v>0</v>
      </c>
      <c r="AG29" s="236">
        <v>0</v>
      </c>
      <c r="AH29" s="236">
        <v>0</v>
      </c>
      <c r="AI29" s="236">
        <v>0</v>
      </c>
      <c r="AJ29" s="236">
        <v>0</v>
      </c>
      <c r="AK29" s="245">
        <v>0</v>
      </c>
    </row>
    <row r="30" spans="2:37" x14ac:dyDescent="0.25">
      <c r="B30" s="113" t="s">
        <v>920</v>
      </c>
      <c r="C30" s="114" t="s">
        <v>921</v>
      </c>
      <c r="D30" s="1155" t="s">
        <v>922</v>
      </c>
      <c r="E30" s="121"/>
      <c r="F30" s="121"/>
      <c r="G30" s="223"/>
      <c r="H30" s="120" t="s">
        <v>146</v>
      </c>
      <c r="I30" s="307">
        <v>2</v>
      </c>
      <c r="J30" s="1168"/>
      <c r="K30" s="1156">
        <v>0</v>
      </c>
      <c r="L30" s="1156">
        <v>0</v>
      </c>
      <c r="M30" s="1156">
        <v>0</v>
      </c>
      <c r="N30" s="1156">
        <v>0</v>
      </c>
      <c r="O30" s="1156">
        <v>0</v>
      </c>
      <c r="P30" s="1169">
        <v>0</v>
      </c>
      <c r="Q30" s="459" t="s">
        <v>761</v>
      </c>
      <c r="R30" s="238">
        <v>0</v>
      </c>
      <c r="S30" s="239">
        <v>0</v>
      </c>
      <c r="T30" s="239">
        <v>0</v>
      </c>
      <c r="U30" s="240">
        <v>0</v>
      </c>
      <c r="V30" s="236">
        <v>0</v>
      </c>
      <c r="W30" s="460">
        <v>0</v>
      </c>
      <c r="X30" s="459" t="s">
        <v>761</v>
      </c>
      <c r="Y30" s="238">
        <v>0</v>
      </c>
      <c r="Z30" s="239">
        <v>0</v>
      </c>
      <c r="AA30" s="239">
        <v>0</v>
      </c>
      <c r="AB30" s="240">
        <v>0</v>
      </c>
      <c r="AC30" s="236">
        <v>0</v>
      </c>
      <c r="AD30" s="237">
        <v>0</v>
      </c>
      <c r="AE30" s="241" t="s">
        <v>761</v>
      </c>
      <c r="AF30" s="236">
        <v>0</v>
      </c>
      <c r="AG30" s="236">
        <v>0</v>
      </c>
      <c r="AH30" s="236">
        <v>0</v>
      </c>
      <c r="AI30" s="236">
        <v>0</v>
      </c>
      <c r="AJ30" s="236">
        <v>0</v>
      </c>
      <c r="AK30" s="245">
        <v>0</v>
      </c>
    </row>
    <row r="31" spans="2:37" x14ac:dyDescent="0.25">
      <c r="B31" s="117" t="s">
        <v>923</v>
      </c>
      <c r="C31" s="118" t="s">
        <v>507</v>
      </c>
      <c r="D31" s="119" t="s">
        <v>924</v>
      </c>
      <c r="E31" s="119"/>
      <c r="F31" s="119"/>
      <c r="G31" s="222"/>
      <c r="H31" s="116" t="s">
        <v>146</v>
      </c>
      <c r="I31" s="306">
        <v>2</v>
      </c>
      <c r="J31" s="1168"/>
      <c r="K31" s="1157">
        <f>$K28-$K25</f>
        <v>5.8900000000000432</v>
      </c>
      <c r="L31" s="1157">
        <f>$L28-$L25</f>
        <v>6.0137273260188806</v>
      </c>
      <c r="M31" s="1157">
        <f>$M28-$M25</f>
        <v>133.9463511123956</v>
      </c>
      <c r="N31" s="1157">
        <f>$N28-$N25</f>
        <v>83.139216960933339</v>
      </c>
      <c r="O31" s="1157">
        <f>$O28-$O25</f>
        <v>2.5963774903069634</v>
      </c>
      <c r="P31" s="1170">
        <f>$P28-$P25</f>
        <v>2.6280374685125878</v>
      </c>
      <c r="Q31" s="459" t="s">
        <v>761</v>
      </c>
      <c r="R31" s="238">
        <v>0</v>
      </c>
      <c r="S31" s="239">
        <v>0</v>
      </c>
      <c r="T31" s="239">
        <v>0</v>
      </c>
      <c r="U31" s="240">
        <v>0</v>
      </c>
      <c r="V31" s="236">
        <v>0</v>
      </c>
      <c r="W31" s="460">
        <v>0</v>
      </c>
      <c r="X31" s="459" t="s">
        <v>761</v>
      </c>
      <c r="Y31" s="238">
        <v>0</v>
      </c>
      <c r="Z31" s="239">
        <v>0</v>
      </c>
      <c r="AA31" s="239">
        <v>0</v>
      </c>
      <c r="AB31" s="240">
        <v>0</v>
      </c>
      <c r="AC31" s="236">
        <v>0</v>
      </c>
      <c r="AD31" s="237">
        <v>0</v>
      </c>
      <c r="AE31" s="241" t="s">
        <v>761</v>
      </c>
      <c r="AF31" s="236">
        <v>0</v>
      </c>
      <c r="AG31" s="236">
        <v>0</v>
      </c>
      <c r="AH31" s="236">
        <v>0</v>
      </c>
      <c r="AI31" s="236">
        <v>0</v>
      </c>
      <c r="AJ31" s="236">
        <v>0</v>
      </c>
      <c r="AK31" s="245">
        <v>0</v>
      </c>
    </row>
    <row r="32" spans="2:37" ht="14.4" thickBot="1" x14ac:dyDescent="0.3">
      <c r="B32" s="233" t="s">
        <v>925</v>
      </c>
      <c r="C32" s="234" t="s">
        <v>303</v>
      </c>
      <c r="D32" s="235" t="s">
        <v>926</v>
      </c>
      <c r="E32" s="229"/>
      <c r="F32" s="229"/>
      <c r="G32" s="230"/>
      <c r="H32" s="231" t="s">
        <v>146</v>
      </c>
      <c r="I32" s="308">
        <v>2</v>
      </c>
      <c r="J32" s="1171"/>
      <c r="K32" s="1172">
        <f>$K31-($K29+$K30)</f>
        <v>0.94000000000004391</v>
      </c>
      <c r="L32" s="1173">
        <f>$L31-($L29+$L30)</f>
        <v>1.2137273260188799</v>
      </c>
      <c r="M32" s="1173">
        <f>$M31-($M29+$M30)</f>
        <v>129.6363511123956</v>
      </c>
      <c r="N32" s="1173">
        <f>$N31-($N29+$N30)</f>
        <v>79.91921696093334</v>
      </c>
      <c r="O32" s="1173">
        <f>$O31-($O29+$O30)</f>
        <v>5.6350134311126787E-2</v>
      </c>
      <c r="P32" s="1174">
        <f>$P31-($P29+$P30)</f>
        <v>0.18803746851258785</v>
      </c>
      <c r="Q32" s="1176" t="s">
        <v>761</v>
      </c>
      <c r="R32" s="238">
        <v>0</v>
      </c>
      <c r="S32" s="239">
        <v>0</v>
      </c>
      <c r="T32" s="239">
        <v>0</v>
      </c>
      <c r="U32" s="240">
        <v>0</v>
      </c>
      <c r="V32" s="236">
        <v>0</v>
      </c>
      <c r="W32" s="237">
        <v>0</v>
      </c>
      <c r="X32" s="457" t="s">
        <v>761</v>
      </c>
      <c r="Y32" s="238">
        <v>0</v>
      </c>
      <c r="Z32" s="239">
        <v>0</v>
      </c>
      <c r="AA32" s="239">
        <v>0</v>
      </c>
      <c r="AB32" s="240">
        <v>0</v>
      </c>
      <c r="AC32" s="236">
        <v>0</v>
      </c>
      <c r="AD32" s="237">
        <v>0</v>
      </c>
      <c r="AE32" s="457" t="s">
        <v>761</v>
      </c>
      <c r="AF32" s="236">
        <v>0</v>
      </c>
      <c r="AG32" s="236">
        <v>0</v>
      </c>
      <c r="AH32" s="236">
        <v>0</v>
      </c>
      <c r="AI32" s="236">
        <v>0</v>
      </c>
      <c r="AJ32" s="236">
        <v>0</v>
      </c>
      <c r="AK32" s="245">
        <v>0</v>
      </c>
    </row>
    <row r="33" spans="2:37" ht="14.4" thickTop="1" x14ac:dyDescent="0.25">
      <c r="B33" s="232"/>
      <c r="C33" s="232"/>
      <c r="D33" s="232"/>
      <c r="E33" s="232"/>
      <c r="F33" s="232"/>
      <c r="G33" s="232"/>
      <c r="H33" s="232"/>
      <c r="I33" s="232"/>
      <c r="Q33" s="445"/>
      <c r="R33" s="232"/>
      <c r="S33" s="232"/>
      <c r="T33" s="232"/>
      <c r="U33" s="232"/>
      <c r="V33" s="232"/>
      <c r="W33" s="232"/>
      <c r="X33" s="445"/>
      <c r="Y33" s="232"/>
      <c r="Z33" s="232"/>
      <c r="AA33" s="232"/>
      <c r="AB33" s="232"/>
      <c r="AC33" s="232"/>
      <c r="AD33" s="232"/>
      <c r="AF33" s="232"/>
      <c r="AG33" s="232"/>
      <c r="AH33" s="232"/>
      <c r="AI33" s="232"/>
      <c r="AJ33" s="232"/>
      <c r="AK33" s="232"/>
    </row>
  </sheetData>
  <mergeCells count="4">
    <mergeCell ref="J11:P11"/>
    <mergeCell ref="Q11:W11"/>
    <mergeCell ref="X11:AD11"/>
    <mergeCell ref="AE11:AK11"/>
  </mergeCells>
  <hyperlinks>
    <hyperlink ref="B2" location="'6. Drought Plan Links'!$B$11" display="PWSPRT" xr:uid="{00000000-0004-0000-0600-000000000000}"/>
    <hyperlink ref="C11" location="'6. Drought Plan Links'!$A$1" display="Back to top of sheet" xr:uid="{EC6D8B8A-C222-42F8-8B0D-914BEB0EB9E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Z296"/>
  <sheetViews>
    <sheetView zoomScale="85" zoomScaleNormal="85" workbookViewId="0">
      <selection activeCell="H88" sqref="H88"/>
    </sheetView>
  </sheetViews>
  <sheetFormatPr defaultColWidth="8.81640625" defaultRowHeight="13.8" x14ac:dyDescent="0.25"/>
  <cols>
    <col min="1" max="1" width="2.1796875" style="8" customWidth="1"/>
    <col min="2" max="2" width="21.1796875" style="8" customWidth="1"/>
    <col min="3" max="3" width="23.81640625" style="8" customWidth="1"/>
    <col min="4" max="4" width="10.1796875" style="8" customWidth="1"/>
    <col min="5" max="7" width="8.81640625" style="8"/>
    <col min="8" max="8" width="9.36328125" style="8" customWidth="1"/>
    <col min="9" max="9" width="11.1796875" style="8" customWidth="1"/>
    <col min="10" max="12" width="8.81640625" style="8"/>
    <col min="13" max="14" width="9.54296875" style="8" bestFit="1" customWidth="1"/>
    <col min="15" max="15" width="10" style="8" bestFit="1" customWidth="1"/>
    <col min="16" max="16" width="9.54296875" style="8" bestFit="1" customWidth="1"/>
    <col min="17" max="16384" width="8.81640625" style="8"/>
  </cols>
  <sheetData>
    <row r="1" spans="2:26" ht="14.4" thickBot="1" x14ac:dyDescent="0.3">
      <c r="B1" s="69"/>
      <c r="C1" s="69"/>
      <c r="D1" s="69"/>
      <c r="E1" s="69"/>
      <c r="F1" s="69"/>
      <c r="G1" s="69"/>
      <c r="H1" s="69"/>
      <c r="I1" s="69"/>
      <c r="J1" s="69"/>
      <c r="K1" s="69"/>
      <c r="L1" s="69"/>
      <c r="M1" s="69"/>
      <c r="N1" s="69"/>
      <c r="O1" s="69"/>
      <c r="P1" s="69"/>
      <c r="Q1" s="69"/>
      <c r="R1" s="69"/>
    </row>
    <row r="2" spans="2:26" ht="30.6" thickBot="1" x14ac:dyDescent="0.3">
      <c r="B2" s="122" t="s">
        <v>57</v>
      </c>
      <c r="C2" s="66" t="str">
        <f>'TITLE PAGE'!$D$18</f>
        <v>Portsmouth Water</v>
      </c>
      <c r="D2" s="123" t="s">
        <v>927</v>
      </c>
      <c r="E2" s="1440" t="s">
        <v>2121</v>
      </c>
      <c r="F2" s="122" t="s">
        <v>928</v>
      </c>
      <c r="G2" s="67" t="s">
        <v>355</v>
      </c>
      <c r="H2" s="124" t="s">
        <v>110</v>
      </c>
      <c r="I2" s="67" t="s">
        <v>929</v>
      </c>
      <c r="K2" s="1209" t="s">
        <v>56</v>
      </c>
      <c r="M2" s="441"/>
      <c r="O2" s="69"/>
      <c r="S2" s="441"/>
    </row>
    <row r="3" spans="2:26" ht="71.25" customHeight="1" thickBot="1" x14ac:dyDescent="0.3">
      <c r="B3" s="123" t="s">
        <v>930</v>
      </c>
      <c r="C3" s="1700" t="s">
        <v>2122</v>
      </c>
      <c r="D3" s="1701" t="e">
        <v>#REF!</v>
      </c>
      <c r="E3" s="1701" t="e">
        <v>#REF!</v>
      </c>
      <c r="F3" s="1701" t="e">
        <v>#REF!</v>
      </c>
      <c r="G3" s="1701" t="e">
        <v>#REF!</v>
      </c>
      <c r="H3" s="1701" t="e">
        <v>#REF!</v>
      </c>
      <c r="I3" s="1702" t="e">
        <v>#REF!</v>
      </c>
      <c r="N3" s="69"/>
    </row>
    <row r="4" spans="2:26" ht="42" thickBot="1" x14ac:dyDescent="0.3">
      <c r="B4" s="123" t="s">
        <v>931</v>
      </c>
      <c r="C4" s="1708" t="s">
        <v>2183</v>
      </c>
      <c r="D4" s="1709"/>
      <c r="E4" s="1709"/>
      <c r="F4" s="1709"/>
      <c r="G4" s="1709"/>
      <c r="H4" s="1709"/>
      <c r="I4" s="1710"/>
      <c r="N4" s="1714" t="s">
        <v>932</v>
      </c>
      <c r="O4" s="1715"/>
      <c r="P4" s="1715"/>
      <c r="Q4" s="1715"/>
      <c r="R4" s="1715"/>
      <c r="S4" s="1715"/>
      <c r="T4" s="1715"/>
      <c r="U4" s="1716"/>
    </row>
    <row r="5" spans="2:26" ht="42" thickBot="1" x14ac:dyDescent="0.3">
      <c r="B5" s="123" t="s">
        <v>933</v>
      </c>
      <c r="C5" s="1711" t="s">
        <v>2239</v>
      </c>
      <c r="D5" s="1712"/>
      <c r="E5" s="1712"/>
      <c r="F5" s="1712"/>
      <c r="G5" s="1712"/>
      <c r="H5" s="1712"/>
      <c r="I5" s="1713"/>
      <c r="N5" s="69"/>
    </row>
    <row r="6" spans="2:26" ht="58.95" customHeight="1" thickBot="1" x14ac:dyDescent="0.3">
      <c r="B6" s="1581" t="s">
        <v>2191</v>
      </c>
      <c r="C6" s="1582">
        <v>248.87925780531427</v>
      </c>
      <c r="D6" s="68" t="s">
        <v>934</v>
      </c>
      <c r="E6" s="1441">
        <v>0.1111111111111111</v>
      </c>
      <c r="F6" s="125" t="s">
        <v>935</v>
      </c>
      <c r="G6" s="126" t="s">
        <v>2123</v>
      </c>
      <c r="H6" s="125" t="s">
        <v>2</v>
      </c>
      <c r="I6" s="126" t="s">
        <v>2124</v>
      </c>
      <c r="K6" s="69"/>
    </row>
    <row r="7" spans="2:26" ht="14.4" thickBot="1" x14ac:dyDescent="0.3">
      <c r="P7" s="69"/>
    </row>
    <row r="8" spans="2:26" ht="55.8" thickBot="1" x14ac:dyDescent="0.3">
      <c r="B8" s="216" t="str">
        <f>CONCATENATE("Table 7a: WC level - Alternative Programme ",E2, " Baseline SDB")</f>
        <v>Table 7a: WC level - Alternative Programme Alternative Plan 1 Baseline SDB</v>
      </c>
      <c r="M8" s="1690" t="s">
        <v>936</v>
      </c>
      <c r="N8" s="1691"/>
      <c r="O8" s="1691"/>
      <c r="P8" s="1691"/>
      <c r="Q8" s="1691"/>
      <c r="R8" s="1691"/>
      <c r="S8" s="1691"/>
      <c r="T8" s="1691"/>
      <c r="U8" s="1691"/>
      <c r="V8" s="1691"/>
      <c r="W8" s="1691"/>
      <c r="X8" s="1691"/>
      <c r="Y8" s="1691"/>
      <c r="Z8" s="1691"/>
    </row>
    <row r="9" spans="2:26" ht="28.2" thickBot="1" x14ac:dyDescent="0.3">
      <c r="B9" s="127" t="s">
        <v>63</v>
      </c>
      <c r="C9" s="128" t="s">
        <v>937</v>
      </c>
      <c r="D9" s="1692" t="s">
        <v>116</v>
      </c>
      <c r="E9" s="1693"/>
      <c r="F9" s="129" t="s">
        <v>117</v>
      </c>
      <c r="G9" s="141" t="s">
        <v>938</v>
      </c>
      <c r="H9" s="130" t="s">
        <v>939</v>
      </c>
      <c r="I9" s="130" t="s">
        <v>940</v>
      </c>
      <c r="J9" s="130" t="s">
        <v>941</v>
      </c>
      <c r="K9" s="130" t="s">
        <v>942</v>
      </c>
      <c r="L9" s="131" t="s">
        <v>943</v>
      </c>
      <c r="M9" s="142" t="s">
        <v>944</v>
      </c>
      <c r="N9" s="142" t="s">
        <v>945</v>
      </c>
      <c r="O9" s="142" t="s">
        <v>946</v>
      </c>
      <c r="P9" s="142" t="s">
        <v>947</v>
      </c>
      <c r="Q9" s="141" t="s">
        <v>948</v>
      </c>
      <c r="R9" s="130" t="s">
        <v>949</v>
      </c>
      <c r="S9" s="130" t="s">
        <v>950</v>
      </c>
      <c r="T9" s="130" t="s">
        <v>951</v>
      </c>
      <c r="U9" s="130" t="s">
        <v>952</v>
      </c>
      <c r="V9" s="131" t="s">
        <v>953</v>
      </c>
      <c r="W9" s="142" t="s">
        <v>954</v>
      </c>
      <c r="X9" s="142" t="s">
        <v>955</v>
      </c>
      <c r="Y9" s="142" t="s">
        <v>956</v>
      </c>
      <c r="Z9" s="142" t="s">
        <v>957</v>
      </c>
    </row>
    <row r="10" spans="2:26" x14ac:dyDescent="0.25">
      <c r="B10" s="132" t="s">
        <v>958</v>
      </c>
      <c r="C10" s="133" t="s">
        <v>910</v>
      </c>
      <c r="D10" s="1694" t="s">
        <v>146</v>
      </c>
      <c r="E10" s="1695"/>
      <c r="F10" s="134">
        <v>2</v>
      </c>
      <c r="G10" s="339">
        <v>172.40269629999995</v>
      </c>
      <c r="H10" s="340">
        <v>173.43439629999997</v>
      </c>
      <c r="I10" s="340">
        <v>174.10639629999997</v>
      </c>
      <c r="J10" s="340">
        <v>175.14029629999999</v>
      </c>
      <c r="K10" s="340">
        <v>175.70149629999997</v>
      </c>
      <c r="L10" s="341">
        <v>176.75759629999999</v>
      </c>
      <c r="M10" s="342">
        <v>179.48439629999996</v>
      </c>
      <c r="N10" s="342">
        <v>183.42699629999998</v>
      </c>
      <c r="O10" s="342">
        <v>186.79809629999994</v>
      </c>
      <c r="P10" s="342">
        <v>189.96509629999997</v>
      </c>
      <c r="Q10" s="339">
        <v>193.13129629999997</v>
      </c>
      <c r="R10" s="340">
        <v>196.28139629999998</v>
      </c>
      <c r="S10" s="340">
        <v>199.42459629999996</v>
      </c>
      <c r="T10" s="340">
        <v>202.72929629999996</v>
      </c>
      <c r="U10" s="340">
        <v>205.66599629999996</v>
      </c>
      <c r="V10" s="341"/>
      <c r="W10" s="342"/>
      <c r="X10" s="342"/>
      <c r="Y10" s="342"/>
      <c r="Z10" s="342"/>
    </row>
    <row r="11" spans="2:26" ht="28.5" customHeight="1" x14ac:dyDescent="0.25">
      <c r="B11" s="135" t="s">
        <v>959</v>
      </c>
      <c r="C11" s="136" t="s">
        <v>300</v>
      </c>
      <c r="D11" s="1696" t="s">
        <v>146</v>
      </c>
      <c r="E11" s="1697"/>
      <c r="F11" s="137">
        <v>2</v>
      </c>
      <c r="G11" s="343">
        <v>154.73625000000001</v>
      </c>
      <c r="H11" s="344">
        <v>154.62300000000002</v>
      </c>
      <c r="I11" s="344">
        <v>169.50975000000003</v>
      </c>
      <c r="J11" s="344">
        <v>169.39650000000003</v>
      </c>
      <c r="K11" s="344">
        <v>163.76821268656718</v>
      </c>
      <c r="L11" s="345">
        <v>194.1399253731343</v>
      </c>
      <c r="M11" s="346">
        <v>193.57367537313431</v>
      </c>
      <c r="N11" s="346">
        <v>145.106245</v>
      </c>
      <c r="O11" s="346">
        <v>136.9780725</v>
      </c>
      <c r="P11" s="346">
        <v>115.0091</v>
      </c>
      <c r="Q11" s="343">
        <v>93.040127500000011</v>
      </c>
      <c r="R11" s="344">
        <v>92.475754999999992</v>
      </c>
      <c r="S11" s="344">
        <v>91.911372499999999</v>
      </c>
      <c r="T11" s="344">
        <v>91.347000000000008</v>
      </c>
      <c r="U11" s="344">
        <v>90.78262749999999</v>
      </c>
      <c r="V11" s="345"/>
      <c r="W11" s="346"/>
      <c r="X11" s="346"/>
      <c r="Y11" s="346"/>
      <c r="Z11" s="346"/>
    </row>
    <row r="12" spans="2:26" x14ac:dyDescent="0.25">
      <c r="B12" s="218" t="s">
        <v>960</v>
      </c>
      <c r="C12" s="219" t="s">
        <v>294</v>
      </c>
      <c r="D12" s="1696" t="s">
        <v>146</v>
      </c>
      <c r="E12" s="1697"/>
      <c r="F12" s="137">
        <v>2</v>
      </c>
      <c r="G12" s="347">
        <v>4.9514500000000004</v>
      </c>
      <c r="H12" s="348">
        <v>4.8137100000000004</v>
      </c>
      <c r="I12" s="348">
        <v>4.9620300000000004</v>
      </c>
      <c r="J12" s="348">
        <v>4.6660599999999999</v>
      </c>
      <c r="K12" s="348">
        <v>4.8111699999999997</v>
      </c>
      <c r="L12" s="349">
        <v>4.8017099999999999</v>
      </c>
      <c r="M12" s="350">
        <v>4.3098799999999997</v>
      </c>
      <c r="N12" s="350">
        <v>3.21672</v>
      </c>
      <c r="O12" s="350">
        <v>2.8391700000000002</v>
      </c>
      <c r="P12" s="350">
        <v>2.4436900000000001</v>
      </c>
      <c r="Q12" s="347">
        <v>2.26261</v>
      </c>
      <c r="R12" s="348">
        <v>2.4052899999999999</v>
      </c>
      <c r="S12" s="348">
        <v>2.3572199999999999</v>
      </c>
      <c r="T12" s="348">
        <v>2.24674</v>
      </c>
      <c r="U12" s="348">
        <v>2.1740699999999999</v>
      </c>
      <c r="V12" s="349"/>
      <c r="W12" s="350"/>
      <c r="X12" s="350"/>
      <c r="Y12" s="350"/>
      <c r="Z12" s="350"/>
    </row>
    <row r="13" spans="2:26" ht="14.4" thickBot="1" x14ac:dyDescent="0.3">
      <c r="B13" s="138" t="s">
        <v>961</v>
      </c>
      <c r="C13" s="139" t="s">
        <v>303</v>
      </c>
      <c r="D13" s="1698" t="s">
        <v>146</v>
      </c>
      <c r="E13" s="1699"/>
      <c r="F13" s="140">
        <v>2</v>
      </c>
      <c r="G13" s="351">
        <v>-22.617896299999945</v>
      </c>
      <c r="H13" s="352">
        <v>-23.625106299999963</v>
      </c>
      <c r="I13" s="352">
        <v>-9.5586762999999468</v>
      </c>
      <c r="J13" s="352">
        <v>-10.409856299999982</v>
      </c>
      <c r="K13" s="352">
        <v>-16.744453613432789</v>
      </c>
      <c r="L13" s="353">
        <v>12.580619073134347</v>
      </c>
      <c r="M13" s="354">
        <v>9.7793990731343428</v>
      </c>
      <c r="N13" s="354">
        <v>-41.537471299999979</v>
      </c>
      <c r="O13" s="354">
        <v>-52.659193799999969</v>
      </c>
      <c r="P13" s="354">
        <v>-77.399686299999956</v>
      </c>
      <c r="Q13" s="351">
        <v>-102.35377879999996</v>
      </c>
      <c r="R13" s="352">
        <v>-106.21093129999996</v>
      </c>
      <c r="S13" s="352">
        <v>-109.87044379999999</v>
      </c>
      <c r="T13" s="352">
        <v>-113.62903629999997</v>
      </c>
      <c r="U13" s="352">
        <v>-117.05743879999997</v>
      </c>
      <c r="V13" s="353"/>
      <c r="W13" s="354"/>
      <c r="X13" s="354"/>
      <c r="Y13" s="354"/>
      <c r="Z13" s="354"/>
    </row>
    <row r="14" spans="2:26" ht="14.4" thickBot="1" x14ac:dyDescent="0.3">
      <c r="B14" s="158"/>
      <c r="C14" s="87"/>
      <c r="D14" s="87"/>
      <c r="E14" s="87"/>
      <c r="Q14" s="69"/>
      <c r="R14" s="69"/>
    </row>
    <row r="15" spans="2:26" ht="55.8" thickBot="1" x14ac:dyDescent="0.3">
      <c r="B15" s="216" t="str">
        <f>CONCATENATE("Table 7b: WC level - Alternative Programme  ",E2, " Final Plan SDB")</f>
        <v>Table 7b: WC level - Alternative Programme  Alternative Plan 1 Final Plan SDB</v>
      </c>
      <c r="C15" s="160"/>
      <c r="D15" s="159"/>
      <c r="E15" s="159"/>
      <c r="F15" s="96"/>
      <c r="G15" s="96"/>
      <c r="H15" s="96"/>
      <c r="I15" s="96"/>
      <c r="J15" s="96"/>
      <c r="K15" s="96"/>
      <c r="L15" s="96"/>
      <c r="M15" s="1690" t="s">
        <v>936</v>
      </c>
      <c r="N15" s="1691"/>
      <c r="O15" s="1691"/>
      <c r="P15" s="1691"/>
      <c r="Q15" s="1691"/>
      <c r="R15" s="1691"/>
      <c r="S15" s="1691"/>
      <c r="T15" s="1691"/>
      <c r="U15" s="1691"/>
      <c r="V15" s="1691"/>
      <c r="W15" s="1691"/>
      <c r="X15" s="1691"/>
      <c r="Y15" s="1691"/>
      <c r="Z15" s="1691"/>
    </row>
    <row r="16" spans="2:26" ht="28.2" thickBot="1" x14ac:dyDescent="0.3">
      <c r="B16" s="412" t="s">
        <v>63</v>
      </c>
      <c r="C16" s="413" t="s">
        <v>962</v>
      </c>
      <c r="D16" s="1692" t="s">
        <v>116</v>
      </c>
      <c r="E16" s="1693"/>
      <c r="F16" s="414" t="s">
        <v>117</v>
      </c>
      <c r="G16" s="415" t="s">
        <v>938</v>
      </c>
      <c r="H16" s="416" t="s">
        <v>939</v>
      </c>
      <c r="I16" s="416" t="s">
        <v>940</v>
      </c>
      <c r="J16" s="416" t="s">
        <v>941</v>
      </c>
      <c r="K16" s="416" t="s">
        <v>942</v>
      </c>
      <c r="L16" s="417" t="s">
        <v>943</v>
      </c>
      <c r="M16" s="418" t="s">
        <v>944</v>
      </c>
      <c r="N16" s="418" t="s">
        <v>945</v>
      </c>
      <c r="O16" s="418" t="s">
        <v>946</v>
      </c>
      <c r="P16" s="418" t="s">
        <v>947</v>
      </c>
      <c r="Q16" s="141" t="s">
        <v>948</v>
      </c>
      <c r="R16" s="130" t="s">
        <v>949</v>
      </c>
      <c r="S16" s="130" t="s">
        <v>950</v>
      </c>
      <c r="T16" s="130" t="s">
        <v>951</v>
      </c>
      <c r="U16" s="130" t="s">
        <v>952</v>
      </c>
      <c r="V16" s="131" t="s">
        <v>953</v>
      </c>
      <c r="W16" s="142" t="s">
        <v>954</v>
      </c>
      <c r="X16" s="142" t="s">
        <v>955</v>
      </c>
      <c r="Y16" s="142" t="s">
        <v>956</v>
      </c>
      <c r="Z16" s="142" t="s">
        <v>957</v>
      </c>
    </row>
    <row r="17" spans="2:26" x14ac:dyDescent="0.25">
      <c r="B17" s="392" t="s">
        <v>963</v>
      </c>
      <c r="C17" s="393" t="s">
        <v>910</v>
      </c>
      <c r="D17" s="1694" t="s">
        <v>146</v>
      </c>
      <c r="E17" s="1695"/>
      <c r="F17" s="394">
        <v>2</v>
      </c>
      <c r="G17" s="395">
        <v>172.4026963</v>
      </c>
      <c r="H17" s="396">
        <v>170.32019630000002</v>
      </c>
      <c r="I17" s="396">
        <v>168.92779630000001</v>
      </c>
      <c r="J17" s="396">
        <v>167.8991963</v>
      </c>
      <c r="K17" s="396">
        <v>166.55569629999999</v>
      </c>
      <c r="L17" s="397">
        <v>165.3915963</v>
      </c>
      <c r="M17" s="398">
        <v>154.74709630000004</v>
      </c>
      <c r="N17" s="398">
        <v>152.49279630000004</v>
      </c>
      <c r="O17" s="398">
        <v>153.30749630000003</v>
      </c>
      <c r="P17" s="399">
        <v>150.9418963</v>
      </c>
      <c r="Q17" s="339">
        <v>151.58547361304318</v>
      </c>
      <c r="R17" s="340">
        <v>153.96756931224087</v>
      </c>
      <c r="S17" s="340">
        <v>156.35703790516874</v>
      </c>
      <c r="T17" s="340">
        <v>151.58933997564606</v>
      </c>
      <c r="U17" s="340">
        <v>150.0089420333411</v>
      </c>
      <c r="V17" s="341"/>
      <c r="W17" s="342"/>
      <c r="X17" s="342"/>
      <c r="Y17" s="342"/>
      <c r="Z17" s="342"/>
    </row>
    <row r="18" spans="2:26" ht="28.5" customHeight="1" x14ac:dyDescent="0.25">
      <c r="B18" s="400" t="s">
        <v>964</v>
      </c>
      <c r="C18" s="136" t="s">
        <v>300</v>
      </c>
      <c r="D18" s="1696" t="s">
        <v>146</v>
      </c>
      <c r="E18" s="1697"/>
      <c r="F18" s="137">
        <v>2</v>
      </c>
      <c r="G18" s="343">
        <v>175.63625000000002</v>
      </c>
      <c r="H18" s="344">
        <v>175.52300000000002</v>
      </c>
      <c r="I18" s="344">
        <v>176.37788</v>
      </c>
      <c r="J18" s="344">
        <v>175.29650000000001</v>
      </c>
      <c r="K18" s="344">
        <v>174.0340201865672</v>
      </c>
      <c r="L18" s="345">
        <v>172.95551007313435</v>
      </c>
      <c r="M18" s="346">
        <v>290.76455437313427</v>
      </c>
      <c r="N18" s="346">
        <v>219.82372132</v>
      </c>
      <c r="O18" s="346">
        <v>158.00443469999999</v>
      </c>
      <c r="P18" s="401">
        <v>155.7054435</v>
      </c>
      <c r="Q18" s="343">
        <v>156.15864979999998</v>
      </c>
      <c r="R18" s="344">
        <v>158.66341822000001</v>
      </c>
      <c r="S18" s="344">
        <v>160.99693249999996</v>
      </c>
      <c r="T18" s="344">
        <v>156.109938</v>
      </c>
      <c r="U18" s="344">
        <v>154.4497575</v>
      </c>
      <c r="V18" s="345"/>
      <c r="W18" s="346"/>
      <c r="X18" s="346"/>
      <c r="Y18" s="346"/>
      <c r="Z18" s="346"/>
    </row>
    <row r="19" spans="2:26" x14ac:dyDescent="0.25">
      <c r="B19" s="402" t="s">
        <v>965</v>
      </c>
      <c r="C19" s="219" t="s">
        <v>294</v>
      </c>
      <c r="D19" s="1696" t="s">
        <v>146</v>
      </c>
      <c r="E19" s="1697"/>
      <c r="F19" s="137">
        <v>2</v>
      </c>
      <c r="G19" s="347">
        <v>4.9514500000000004</v>
      </c>
      <c r="H19" s="348">
        <v>4.8137100000000004</v>
      </c>
      <c r="I19" s="348">
        <v>4.9620300000000004</v>
      </c>
      <c r="J19" s="348">
        <v>4.6660599999999999</v>
      </c>
      <c r="K19" s="348">
        <v>4.8111699999999997</v>
      </c>
      <c r="L19" s="349">
        <v>4.8017099999999999</v>
      </c>
      <c r="M19" s="350">
        <v>4.3098799999999997</v>
      </c>
      <c r="N19" s="350">
        <v>3.21672</v>
      </c>
      <c r="O19" s="350">
        <v>2.8391700000000002</v>
      </c>
      <c r="P19" s="403">
        <v>2.4436900000000001</v>
      </c>
      <c r="Q19" s="347">
        <v>2.26261</v>
      </c>
      <c r="R19" s="348">
        <v>2.4052899999999999</v>
      </c>
      <c r="S19" s="348">
        <v>2.3572199999999999</v>
      </c>
      <c r="T19" s="348">
        <v>2.24674</v>
      </c>
      <c r="U19" s="348">
        <v>2.1740699999999999</v>
      </c>
      <c r="V19" s="349"/>
      <c r="W19" s="350"/>
      <c r="X19" s="350"/>
      <c r="Y19" s="350"/>
      <c r="Z19" s="350"/>
    </row>
    <row r="20" spans="2:26" ht="14.4" thickBot="1" x14ac:dyDescent="0.3">
      <c r="B20" s="404" t="s">
        <v>966</v>
      </c>
      <c r="C20" s="405" t="s">
        <v>303</v>
      </c>
      <c r="D20" s="1698" t="s">
        <v>146</v>
      </c>
      <c r="E20" s="1699"/>
      <c r="F20" s="406">
        <v>2</v>
      </c>
      <c r="G20" s="407">
        <v>-1.7178962999999845</v>
      </c>
      <c r="H20" s="408">
        <v>0.38909370000000365</v>
      </c>
      <c r="I20" s="408">
        <v>2.4880536999999929</v>
      </c>
      <c r="J20" s="408">
        <v>2.7312437000000092</v>
      </c>
      <c r="K20" s="408">
        <v>2.6671538865672106</v>
      </c>
      <c r="L20" s="409">
        <v>2.7622037731343454</v>
      </c>
      <c r="M20" s="410">
        <v>131.70757807313424</v>
      </c>
      <c r="N20" s="410">
        <v>64.114205019999972</v>
      </c>
      <c r="O20" s="410">
        <v>1.8577683999999648</v>
      </c>
      <c r="P20" s="411">
        <v>2.3198572000000048</v>
      </c>
      <c r="Q20" s="351">
        <v>2.3105661869568004</v>
      </c>
      <c r="R20" s="352">
        <v>2.2905589077591424</v>
      </c>
      <c r="S20" s="352">
        <v>2.282674594831219</v>
      </c>
      <c r="T20" s="352">
        <v>2.2738580243539444</v>
      </c>
      <c r="U20" s="352">
        <v>2.2667454666589042</v>
      </c>
      <c r="V20" s="353"/>
      <c r="W20" s="354"/>
      <c r="X20" s="354"/>
      <c r="Y20" s="354"/>
      <c r="Z20" s="354"/>
    </row>
    <row r="21" spans="2:26" ht="14.4" thickBot="1" x14ac:dyDescent="0.3">
      <c r="B21" s="69"/>
      <c r="Q21" s="69"/>
      <c r="R21" s="69"/>
    </row>
    <row r="22" spans="2:26" ht="60.75" customHeight="1" thickBot="1" x14ac:dyDescent="0.3">
      <c r="B22" s="216" t="str">
        <f>CONCATENATE("Table 7c: WC level - Alternative Programme  ",E2, " Totex")</f>
        <v>Table 7c: WC level - Alternative Programme  Alternative Plan 1 Totex</v>
      </c>
      <c r="C22" s="160"/>
      <c r="D22" s="159"/>
      <c r="E22" s="96"/>
      <c r="F22" s="96"/>
      <c r="G22" s="96"/>
      <c r="H22" s="96"/>
      <c r="I22" s="96"/>
      <c r="J22" s="96"/>
      <c r="K22" s="96"/>
      <c r="L22" s="96"/>
      <c r="M22" s="1690" t="s">
        <v>936</v>
      </c>
      <c r="N22" s="1691"/>
      <c r="O22" s="1691"/>
      <c r="P22" s="1691"/>
      <c r="Q22" s="1691"/>
      <c r="R22" s="1691"/>
      <c r="S22" s="1691"/>
      <c r="T22" s="1691"/>
      <c r="U22" s="1691"/>
      <c r="V22" s="1691"/>
      <c r="W22" s="1691"/>
      <c r="X22" s="1691"/>
      <c r="Y22" s="1691"/>
      <c r="Z22" s="1691"/>
    </row>
    <row r="23" spans="2:26" ht="28.2" thickBot="1" x14ac:dyDescent="0.3">
      <c r="B23" s="127" t="s">
        <v>63</v>
      </c>
      <c r="C23" s="128" t="s">
        <v>967</v>
      </c>
      <c r="D23" s="128" t="s">
        <v>968</v>
      </c>
      <c r="E23" s="128" t="s">
        <v>116</v>
      </c>
      <c r="F23" s="129" t="s">
        <v>117</v>
      </c>
      <c r="G23" s="141" t="s">
        <v>938</v>
      </c>
      <c r="H23" s="130" t="s">
        <v>939</v>
      </c>
      <c r="I23" s="130" t="s">
        <v>940</v>
      </c>
      <c r="J23" s="130" t="s">
        <v>941</v>
      </c>
      <c r="K23" s="130" t="s">
        <v>942</v>
      </c>
      <c r="L23" s="131" t="s">
        <v>943</v>
      </c>
      <c r="M23" s="142" t="s">
        <v>944</v>
      </c>
      <c r="N23" s="142" t="s">
        <v>945</v>
      </c>
      <c r="O23" s="142" t="s">
        <v>946</v>
      </c>
      <c r="P23" s="142" t="s">
        <v>947</v>
      </c>
      <c r="Q23" s="141" t="s">
        <v>948</v>
      </c>
      <c r="R23" s="130" t="s">
        <v>949</v>
      </c>
      <c r="S23" s="130" t="s">
        <v>950</v>
      </c>
      <c r="T23" s="130" t="s">
        <v>951</v>
      </c>
      <c r="U23" s="130" t="s">
        <v>952</v>
      </c>
      <c r="V23" s="131" t="s">
        <v>953</v>
      </c>
      <c r="W23" s="142" t="s">
        <v>954</v>
      </c>
      <c r="X23" s="142" t="s">
        <v>955</v>
      </c>
      <c r="Y23" s="142" t="s">
        <v>956</v>
      </c>
      <c r="Z23" s="142" t="s">
        <v>957</v>
      </c>
    </row>
    <row r="24" spans="2:26" x14ac:dyDescent="0.25">
      <c r="B24" s="270" t="s">
        <v>969</v>
      </c>
      <c r="C24" s="271" t="s">
        <v>970</v>
      </c>
      <c r="D24" s="271" t="s">
        <v>971</v>
      </c>
      <c r="E24" s="1584" t="s">
        <v>2192</v>
      </c>
      <c r="F24" s="309">
        <v>3</v>
      </c>
      <c r="G24" s="327">
        <v>0</v>
      </c>
      <c r="H24" s="328">
        <v>2.8320932639076508</v>
      </c>
      <c r="I24" s="328">
        <v>2.8434592919610262</v>
      </c>
      <c r="J24" s="328">
        <v>2.8501749336238409</v>
      </c>
      <c r="K24" s="328">
        <v>2.8562757237103682</v>
      </c>
      <c r="L24" s="329">
        <v>2.8396237568163523</v>
      </c>
      <c r="M24" s="330">
        <v>20.284221641743017</v>
      </c>
      <c r="N24" s="330">
        <v>23.830973546669171</v>
      </c>
      <c r="O24" s="330">
        <v>20.669392308811751</v>
      </c>
      <c r="P24" s="330">
        <v>20.515961883119708</v>
      </c>
      <c r="Q24" s="339">
        <v>14.667510904859252</v>
      </c>
      <c r="R24" s="340">
        <v>14.667510903273737</v>
      </c>
      <c r="S24" s="340">
        <v>14.66751090246864</v>
      </c>
      <c r="T24" s="340">
        <v>14.667510901655151</v>
      </c>
      <c r="U24" s="340">
        <v>14.667510900833131</v>
      </c>
      <c r="V24" s="341">
        <v>14.667510900833131</v>
      </c>
      <c r="W24" s="342">
        <v>14.667510948793334</v>
      </c>
      <c r="X24" s="342">
        <v>14.667511008646937</v>
      </c>
      <c r="Y24" s="342">
        <v>14.667511012237602</v>
      </c>
      <c r="Z24" s="342">
        <v>14.667511013465569</v>
      </c>
    </row>
    <row r="25" spans="2:26" x14ac:dyDescent="0.25">
      <c r="B25" s="135" t="s">
        <v>972</v>
      </c>
      <c r="C25" s="136" t="s">
        <v>973</v>
      </c>
      <c r="D25" s="136" t="s">
        <v>971</v>
      </c>
      <c r="E25" s="1585" t="s">
        <v>2192</v>
      </c>
      <c r="F25" s="310">
        <v>3</v>
      </c>
      <c r="G25" s="331">
        <v>0</v>
      </c>
      <c r="H25" s="332">
        <v>0</v>
      </c>
      <c r="I25" s="332">
        <v>0</v>
      </c>
      <c r="J25" s="332">
        <v>0</v>
      </c>
      <c r="K25" s="332">
        <v>0</v>
      </c>
      <c r="L25" s="333">
        <v>0</v>
      </c>
      <c r="M25" s="334">
        <v>0</v>
      </c>
      <c r="N25" s="334">
        <v>0</v>
      </c>
      <c r="O25" s="334">
        <v>0</v>
      </c>
      <c r="P25" s="334">
        <v>0</v>
      </c>
      <c r="Q25" s="343">
        <v>0</v>
      </c>
      <c r="R25" s="344">
        <v>0</v>
      </c>
      <c r="S25" s="344">
        <v>0</v>
      </c>
      <c r="T25" s="344">
        <v>0</v>
      </c>
      <c r="U25" s="344">
        <v>0</v>
      </c>
      <c r="V25" s="345">
        <v>0</v>
      </c>
      <c r="W25" s="346">
        <v>0</v>
      </c>
      <c r="X25" s="346">
        <v>0</v>
      </c>
      <c r="Y25" s="346">
        <v>0</v>
      </c>
      <c r="Z25" s="346">
        <v>0</v>
      </c>
    </row>
    <row r="26" spans="2:26" ht="14.4" thickBot="1" x14ac:dyDescent="0.3">
      <c r="B26" s="138" t="s">
        <v>974</v>
      </c>
      <c r="C26" s="139" t="s">
        <v>975</v>
      </c>
      <c r="D26" s="139" t="s">
        <v>971</v>
      </c>
      <c r="E26" s="1586" t="s">
        <v>2192</v>
      </c>
      <c r="F26" s="311">
        <v>3</v>
      </c>
      <c r="G26" s="335">
        <v>0</v>
      </c>
      <c r="H26" s="336">
        <v>2.8320932639076508</v>
      </c>
      <c r="I26" s="336">
        <v>2.8434592919610262</v>
      </c>
      <c r="J26" s="336">
        <v>2.8501749336238409</v>
      </c>
      <c r="K26" s="336">
        <v>2.8562757237103682</v>
      </c>
      <c r="L26" s="337">
        <v>2.8396237568163523</v>
      </c>
      <c r="M26" s="338">
        <v>20.284221641743017</v>
      </c>
      <c r="N26" s="338">
        <v>23.830973546669171</v>
      </c>
      <c r="O26" s="338">
        <v>20.669392308811751</v>
      </c>
      <c r="P26" s="338">
        <v>20.515961883119708</v>
      </c>
      <c r="Q26" s="351">
        <v>14.667510904859252</v>
      </c>
      <c r="R26" s="352">
        <v>14.667510903273737</v>
      </c>
      <c r="S26" s="352">
        <v>14.66751090246864</v>
      </c>
      <c r="T26" s="352">
        <v>14.667510901655151</v>
      </c>
      <c r="U26" s="352">
        <v>14.667510900833131</v>
      </c>
      <c r="V26" s="353">
        <v>14.667510900833131</v>
      </c>
      <c r="W26" s="354">
        <v>14.667510948793334</v>
      </c>
      <c r="X26" s="354">
        <v>14.667511008646937</v>
      </c>
      <c r="Y26" s="354">
        <v>14.667511012237602</v>
      </c>
      <c r="Z26" s="354">
        <v>14.667511013465569</v>
      </c>
    </row>
    <row r="27" spans="2:26" ht="14.4" thickBot="1" x14ac:dyDescent="0.3">
      <c r="R27" s="69"/>
      <c r="S27" s="69"/>
    </row>
    <row r="28" spans="2:26" ht="69.599999999999994" thickBot="1" x14ac:dyDescent="0.3">
      <c r="B28" s="216" t="str">
        <f>CONCATENATE("Table 7d: WC level - Alternative Programme  ",E2, " Enhancement Expenditure")</f>
        <v>Table 7d: WC level - Alternative Programme  Alternative Plan 1 Enhancement Expenditure</v>
      </c>
      <c r="C28" s="160"/>
      <c r="D28" s="159"/>
      <c r="E28" s="159"/>
      <c r="F28" s="96"/>
      <c r="G28" s="96"/>
      <c r="H28" s="96"/>
      <c r="I28" s="96"/>
      <c r="J28" s="96"/>
      <c r="K28" s="96"/>
      <c r="L28" s="96"/>
      <c r="M28" s="1690" t="s">
        <v>936</v>
      </c>
      <c r="N28" s="1691"/>
      <c r="O28" s="1691"/>
      <c r="P28" s="1691"/>
      <c r="Q28" s="1691"/>
      <c r="R28" s="1691"/>
      <c r="S28" s="1691"/>
      <c r="T28" s="1691"/>
      <c r="U28" s="1691"/>
      <c r="V28" s="1691"/>
      <c r="W28" s="1691"/>
      <c r="X28" s="1691"/>
      <c r="Y28" s="1691"/>
      <c r="Z28" s="1691"/>
    </row>
    <row r="29" spans="2:26" ht="28.2" thickBot="1" x14ac:dyDescent="0.3">
      <c r="B29" s="127" t="s">
        <v>63</v>
      </c>
      <c r="C29" s="128" t="s">
        <v>967</v>
      </c>
      <c r="D29" s="128" t="s">
        <v>968</v>
      </c>
      <c r="E29" s="128" t="s">
        <v>116</v>
      </c>
      <c r="F29" s="129" t="s">
        <v>117</v>
      </c>
      <c r="G29" s="141" t="s">
        <v>938</v>
      </c>
      <c r="H29" s="130" t="s">
        <v>939</v>
      </c>
      <c r="I29" s="130" t="s">
        <v>940</v>
      </c>
      <c r="J29" s="130" t="s">
        <v>941</v>
      </c>
      <c r="K29" s="130" t="s">
        <v>942</v>
      </c>
      <c r="L29" s="131" t="s">
        <v>943</v>
      </c>
      <c r="M29" s="142" t="s">
        <v>944</v>
      </c>
      <c r="N29" s="142" t="s">
        <v>945</v>
      </c>
      <c r="O29" s="142" t="s">
        <v>946</v>
      </c>
      <c r="P29" s="142" t="s">
        <v>947</v>
      </c>
      <c r="Q29" s="141" t="s">
        <v>948</v>
      </c>
      <c r="R29" s="130" t="s">
        <v>949</v>
      </c>
      <c r="S29" s="130" t="s">
        <v>950</v>
      </c>
      <c r="T29" s="130" t="s">
        <v>951</v>
      </c>
      <c r="U29" s="130" t="s">
        <v>952</v>
      </c>
      <c r="V29" s="131" t="s">
        <v>953</v>
      </c>
      <c r="W29" s="142" t="s">
        <v>954</v>
      </c>
      <c r="X29" s="142" t="s">
        <v>955</v>
      </c>
      <c r="Y29" s="142" t="s">
        <v>956</v>
      </c>
      <c r="Z29" s="142" t="s">
        <v>957</v>
      </c>
    </row>
    <row r="30" spans="2:26" ht="13.95" customHeight="1" x14ac:dyDescent="0.25">
      <c r="B30" s="270" t="s">
        <v>976</v>
      </c>
      <c r="C30" s="271" t="s">
        <v>977</v>
      </c>
      <c r="D30" s="271" t="s">
        <v>815</v>
      </c>
      <c r="E30" s="1584" t="s">
        <v>2192</v>
      </c>
      <c r="F30" s="309">
        <v>3</v>
      </c>
      <c r="G30" s="327">
        <v>0</v>
      </c>
      <c r="H30" s="328">
        <v>6.5759543004205572</v>
      </c>
      <c r="I30" s="328">
        <v>6.7581655386036541</v>
      </c>
      <c r="J30" s="328">
        <v>7.08335393376308</v>
      </c>
      <c r="K30" s="328">
        <v>7.0645287754730735</v>
      </c>
      <c r="L30" s="329">
        <v>6.7002707502769763</v>
      </c>
      <c r="M30" s="330">
        <v>33.315588723173022</v>
      </c>
      <c r="N30" s="330">
        <v>0.78851531844272227</v>
      </c>
      <c r="O30" s="330">
        <v>7.693310870625325</v>
      </c>
      <c r="P30" s="330">
        <v>24.3138043860463</v>
      </c>
      <c r="Q30" s="339">
        <v>28.782879665607776</v>
      </c>
      <c r="R30" s="340">
        <v>9.266001406701184</v>
      </c>
      <c r="S30" s="340">
        <v>9.7146421220427239</v>
      </c>
      <c r="T30" s="340">
        <v>9.367516939056161</v>
      </c>
      <c r="U30" s="340">
        <v>17.59684213077297</v>
      </c>
      <c r="V30" s="341">
        <v>9.1895207683816551</v>
      </c>
      <c r="W30" s="342">
        <v>10.04731436243876</v>
      </c>
      <c r="X30" s="342">
        <v>10.468159493744693</v>
      </c>
      <c r="Y30" s="342">
        <v>17.037242565434415</v>
      </c>
      <c r="Z30" s="342">
        <v>12.661271088631461</v>
      </c>
    </row>
    <row r="31" spans="2:26" ht="13.95" customHeight="1" x14ac:dyDescent="0.25">
      <c r="B31" s="135" t="s">
        <v>978</v>
      </c>
      <c r="C31" s="136" t="s">
        <v>977</v>
      </c>
      <c r="D31" s="136" t="s">
        <v>812</v>
      </c>
      <c r="E31" s="1585" t="s">
        <v>2192</v>
      </c>
      <c r="F31" s="310">
        <v>3</v>
      </c>
      <c r="G31" s="331">
        <v>0</v>
      </c>
      <c r="H31" s="332">
        <v>1.6500459802776779</v>
      </c>
      <c r="I31" s="332">
        <v>1.7190410701435017</v>
      </c>
      <c r="J31" s="332">
        <v>1.7866090397361754</v>
      </c>
      <c r="K31" s="332">
        <v>1.8525669450357913</v>
      </c>
      <c r="L31" s="333">
        <v>1.9924618675808463</v>
      </c>
      <c r="M31" s="334">
        <v>17.081342668974809</v>
      </c>
      <c r="N31" s="334">
        <v>22.428902242054718</v>
      </c>
      <c r="O31" s="334">
        <v>26.309811867173632</v>
      </c>
      <c r="P31" s="334">
        <v>31.915784066413622</v>
      </c>
      <c r="Q31" s="343">
        <v>34.16854478533778</v>
      </c>
      <c r="R31" s="344">
        <v>32.381182597190609</v>
      </c>
      <c r="S31" s="344">
        <v>33.37403613013219</v>
      </c>
      <c r="T31" s="344">
        <v>32.971292310350648</v>
      </c>
      <c r="U31" s="344">
        <v>33.123913393018888</v>
      </c>
      <c r="V31" s="345">
        <v>31.870606714895843</v>
      </c>
      <c r="W31" s="346">
        <v>32.140012968839919</v>
      </c>
      <c r="X31" s="346">
        <v>32.409419489327171</v>
      </c>
      <c r="Y31" s="346">
        <v>32.678825860550248</v>
      </c>
      <c r="Z31" s="346">
        <v>32.948232253096769</v>
      </c>
    </row>
    <row r="32" spans="2:26" ht="13.95" customHeight="1" thickBot="1" x14ac:dyDescent="0.3">
      <c r="B32" s="138" t="s">
        <v>979</v>
      </c>
      <c r="C32" s="139" t="s">
        <v>977</v>
      </c>
      <c r="D32" s="139" t="s">
        <v>971</v>
      </c>
      <c r="E32" s="1586" t="s">
        <v>2192</v>
      </c>
      <c r="F32" s="311">
        <v>3</v>
      </c>
      <c r="G32" s="335">
        <v>0</v>
      </c>
      <c r="H32" s="336">
        <v>8.2260002806982353</v>
      </c>
      <c r="I32" s="336">
        <v>8.4772066087471565</v>
      </c>
      <c r="J32" s="336">
        <v>8.8699629734992556</v>
      </c>
      <c r="K32" s="336">
        <v>8.9170957205088648</v>
      </c>
      <c r="L32" s="337">
        <v>8.692732617857823</v>
      </c>
      <c r="M32" s="338">
        <v>50.396931392147835</v>
      </c>
      <c r="N32" s="338">
        <v>23.217417560497442</v>
      </c>
      <c r="O32" s="338">
        <v>34.003122737798961</v>
      </c>
      <c r="P32" s="338">
        <v>56.229588452459922</v>
      </c>
      <c r="Q32" s="351">
        <v>62.951424450945552</v>
      </c>
      <c r="R32" s="352">
        <v>41.647184003891795</v>
      </c>
      <c r="S32" s="352">
        <v>43.088678252174915</v>
      </c>
      <c r="T32" s="352">
        <v>42.338809249406808</v>
      </c>
      <c r="U32" s="352">
        <v>50.720755523791858</v>
      </c>
      <c r="V32" s="353">
        <v>41.060127483277498</v>
      </c>
      <c r="W32" s="354">
        <v>42.187327331278681</v>
      </c>
      <c r="X32" s="354">
        <v>42.877578983071864</v>
      </c>
      <c r="Y32" s="354">
        <v>49.716068425984659</v>
      </c>
      <c r="Z32" s="354">
        <v>45.609503341728228</v>
      </c>
    </row>
    <row r="33" spans="2:26" x14ac:dyDescent="0.25">
      <c r="Q33" s="69"/>
      <c r="R33" s="69"/>
    </row>
    <row r="34" spans="2:26" ht="14.4" thickBot="1" x14ac:dyDescent="0.3">
      <c r="Q34" s="69"/>
      <c r="R34" s="69"/>
    </row>
    <row r="35" spans="2:26" ht="42.6" customHeight="1" thickBot="1" x14ac:dyDescent="0.3">
      <c r="B35" s="122" t="s">
        <v>57</v>
      </c>
      <c r="C35" s="66" t="str">
        <f>'TITLE PAGE'!$D$18</f>
        <v>Portsmouth Water</v>
      </c>
      <c r="D35" s="123" t="s">
        <v>927</v>
      </c>
      <c r="E35" s="67" t="s">
        <v>2125</v>
      </c>
      <c r="F35" s="122" t="s">
        <v>928</v>
      </c>
      <c r="G35" s="67" t="s">
        <v>355</v>
      </c>
      <c r="H35" s="124" t="s">
        <v>110</v>
      </c>
      <c r="I35" s="67" t="s">
        <v>929</v>
      </c>
      <c r="Q35" s="69"/>
      <c r="R35" s="69"/>
    </row>
    <row r="36" spans="2:26" ht="51.6" customHeight="1" thickBot="1" x14ac:dyDescent="0.3">
      <c r="B36" s="123" t="s">
        <v>930</v>
      </c>
      <c r="C36" s="1700" t="s">
        <v>2126</v>
      </c>
      <c r="D36" s="1701"/>
      <c r="E36" s="1701"/>
      <c r="F36" s="1701"/>
      <c r="G36" s="1701"/>
      <c r="H36" s="1701"/>
      <c r="I36" s="1702"/>
      <c r="Q36" s="69"/>
      <c r="R36" s="69"/>
    </row>
    <row r="37" spans="2:26" ht="50.4" customHeight="1" thickBot="1" x14ac:dyDescent="0.3">
      <c r="B37" s="123" t="s">
        <v>931</v>
      </c>
      <c r="C37" s="1708" t="s">
        <v>2183</v>
      </c>
      <c r="D37" s="1709"/>
      <c r="E37" s="1709"/>
      <c r="F37" s="1709"/>
      <c r="G37" s="1709"/>
      <c r="H37" s="1709"/>
      <c r="I37" s="1710"/>
      <c r="Q37" s="69"/>
      <c r="R37" s="69"/>
    </row>
    <row r="38" spans="2:26" ht="42" thickBot="1" x14ac:dyDescent="0.3">
      <c r="B38" s="123" t="s">
        <v>933</v>
      </c>
      <c r="C38" s="1711" t="s">
        <v>2178</v>
      </c>
      <c r="D38" s="1712"/>
      <c r="E38" s="1712"/>
      <c r="F38" s="1712"/>
      <c r="G38" s="1712"/>
      <c r="H38" s="1712"/>
      <c r="I38" s="1713"/>
    </row>
    <row r="39" spans="2:26" ht="55.8" thickBot="1" x14ac:dyDescent="0.3">
      <c r="B39" s="1581" t="s">
        <v>2191</v>
      </c>
      <c r="C39" s="1583">
        <v>227.02371429544226</v>
      </c>
      <c r="D39" s="68" t="s">
        <v>934</v>
      </c>
      <c r="E39" s="1441">
        <v>0.1111111111111111</v>
      </c>
      <c r="F39" s="125" t="s">
        <v>935</v>
      </c>
      <c r="G39" s="126" t="s">
        <v>2123</v>
      </c>
      <c r="H39" s="125" t="s">
        <v>2</v>
      </c>
      <c r="I39" s="126" t="s">
        <v>2127</v>
      </c>
    </row>
    <row r="40" spans="2:26" ht="14.4" thickBot="1" x14ac:dyDescent="0.3"/>
    <row r="41" spans="2:26" ht="55.8" thickBot="1" x14ac:dyDescent="0.3">
      <c r="B41" s="216" t="str">
        <f>CONCATENATE("Table 7a: WC level - Alternative Programme ",E35, " Baseline SDB")</f>
        <v>Table 7a: WC level - Alternative Programme Alternative Plan 2 Baseline SDB</v>
      </c>
      <c r="M41" s="1690" t="s">
        <v>936</v>
      </c>
      <c r="N41" s="1691"/>
      <c r="O41" s="1691"/>
      <c r="P41" s="1691"/>
      <c r="Q41" s="1691"/>
      <c r="R41" s="1691"/>
      <c r="S41" s="1691"/>
      <c r="T41" s="1691"/>
      <c r="U41" s="1691"/>
      <c r="V41" s="1691"/>
      <c r="W41" s="1691"/>
      <c r="X41" s="1691"/>
      <c r="Y41" s="1691"/>
      <c r="Z41" s="1691"/>
    </row>
    <row r="42" spans="2:26" ht="28.2" thickBot="1" x14ac:dyDescent="0.3">
      <c r="B42" s="127" t="s">
        <v>63</v>
      </c>
      <c r="C42" s="128" t="s">
        <v>937</v>
      </c>
      <c r="D42" s="1692" t="s">
        <v>116</v>
      </c>
      <c r="E42" s="1693"/>
      <c r="F42" s="129" t="s">
        <v>117</v>
      </c>
      <c r="G42" s="141" t="s">
        <v>938</v>
      </c>
      <c r="H42" s="130" t="s">
        <v>939</v>
      </c>
      <c r="I42" s="130" t="s">
        <v>940</v>
      </c>
      <c r="J42" s="130" t="s">
        <v>941</v>
      </c>
      <c r="K42" s="130" t="s">
        <v>942</v>
      </c>
      <c r="L42" s="131" t="s">
        <v>943</v>
      </c>
      <c r="M42" s="142" t="s">
        <v>944</v>
      </c>
      <c r="N42" s="142" t="s">
        <v>945</v>
      </c>
      <c r="O42" s="142" t="s">
        <v>946</v>
      </c>
      <c r="P42" s="142" t="s">
        <v>947</v>
      </c>
      <c r="Q42" s="141" t="s">
        <v>948</v>
      </c>
      <c r="R42" s="130" t="s">
        <v>949</v>
      </c>
      <c r="S42" s="130" t="s">
        <v>950</v>
      </c>
      <c r="T42" s="130" t="s">
        <v>951</v>
      </c>
      <c r="U42" s="130" t="s">
        <v>952</v>
      </c>
      <c r="V42" s="131" t="s">
        <v>953</v>
      </c>
      <c r="W42" s="142" t="s">
        <v>954</v>
      </c>
      <c r="X42" s="142" t="s">
        <v>955</v>
      </c>
      <c r="Y42" s="142" t="s">
        <v>956</v>
      </c>
      <c r="Z42" s="142" t="s">
        <v>957</v>
      </c>
    </row>
    <row r="43" spans="2:26" x14ac:dyDescent="0.25">
      <c r="B43" s="132" t="s">
        <v>958</v>
      </c>
      <c r="C43" s="133" t="s">
        <v>910</v>
      </c>
      <c r="D43" s="1694" t="s">
        <v>146</v>
      </c>
      <c r="E43" s="1695"/>
      <c r="F43" s="134">
        <v>2</v>
      </c>
      <c r="G43" s="339">
        <v>172.40269629999995</v>
      </c>
      <c r="H43" s="340">
        <v>173.43439629999997</v>
      </c>
      <c r="I43" s="340">
        <v>174.10639629999997</v>
      </c>
      <c r="J43" s="340">
        <v>175.14029629999999</v>
      </c>
      <c r="K43" s="340">
        <v>175.70149629999997</v>
      </c>
      <c r="L43" s="341">
        <v>176.75759629999999</v>
      </c>
      <c r="M43" s="342">
        <v>179.48439629999996</v>
      </c>
      <c r="N43" s="342">
        <v>182.67309629999997</v>
      </c>
      <c r="O43" s="342">
        <v>185.59509629999997</v>
      </c>
      <c r="P43" s="342">
        <v>188.68009629999997</v>
      </c>
      <c r="Q43" s="339">
        <v>191.07349629999999</v>
      </c>
      <c r="R43" s="340">
        <v>193.41929629999998</v>
      </c>
      <c r="S43" s="340">
        <v>195.71609629999998</v>
      </c>
      <c r="T43" s="340">
        <v>198.14399629999997</v>
      </c>
      <c r="U43" s="340">
        <v>200.2004963</v>
      </c>
      <c r="V43" s="341"/>
      <c r="W43" s="342"/>
      <c r="X43" s="342"/>
      <c r="Y43" s="342"/>
      <c r="Z43" s="342"/>
    </row>
    <row r="44" spans="2:26" x14ac:dyDescent="0.25">
      <c r="B44" s="135" t="s">
        <v>959</v>
      </c>
      <c r="C44" s="136" t="s">
        <v>300</v>
      </c>
      <c r="D44" s="1696" t="s">
        <v>146</v>
      </c>
      <c r="E44" s="1697"/>
      <c r="F44" s="137">
        <v>2</v>
      </c>
      <c r="G44" s="343">
        <v>154.73625000000001</v>
      </c>
      <c r="H44" s="344">
        <v>154.62300000000002</v>
      </c>
      <c r="I44" s="344">
        <v>169.50975000000003</v>
      </c>
      <c r="J44" s="344">
        <v>169.39650000000003</v>
      </c>
      <c r="K44" s="344">
        <v>163.76821268656718</v>
      </c>
      <c r="L44" s="345">
        <v>194.1399253731343</v>
      </c>
      <c r="M44" s="346">
        <v>193.57367537313431</v>
      </c>
      <c r="N44" s="346">
        <v>182.99609574626868</v>
      </c>
      <c r="O44" s="346">
        <v>182.7617232462687</v>
      </c>
      <c r="P44" s="346">
        <v>182.5273507462687</v>
      </c>
      <c r="Q44" s="343">
        <v>178.6261275</v>
      </c>
      <c r="R44" s="344">
        <v>178.39175499999999</v>
      </c>
      <c r="S44" s="344">
        <v>178.15737250000001</v>
      </c>
      <c r="T44" s="344">
        <v>177.923</v>
      </c>
      <c r="U44" s="344">
        <v>177.6886275</v>
      </c>
      <c r="V44" s="345"/>
      <c r="W44" s="346"/>
      <c r="X44" s="346"/>
      <c r="Y44" s="346"/>
      <c r="Z44" s="346"/>
    </row>
    <row r="45" spans="2:26" x14ac:dyDescent="0.25">
      <c r="B45" s="218" t="s">
        <v>960</v>
      </c>
      <c r="C45" s="219" t="s">
        <v>294</v>
      </c>
      <c r="D45" s="1696" t="s">
        <v>146</v>
      </c>
      <c r="E45" s="1697"/>
      <c r="F45" s="137">
        <v>2</v>
      </c>
      <c r="G45" s="347">
        <v>4.9514500000000004</v>
      </c>
      <c r="H45" s="348">
        <v>4.8137100000000004</v>
      </c>
      <c r="I45" s="348">
        <v>4.9620300000000004</v>
      </c>
      <c r="J45" s="348">
        <v>4.6660599999999999</v>
      </c>
      <c r="K45" s="348">
        <v>4.8111699999999997</v>
      </c>
      <c r="L45" s="349">
        <v>4.8017099999999999</v>
      </c>
      <c r="M45" s="350">
        <v>4.3098799999999997</v>
      </c>
      <c r="N45" s="350">
        <v>3.21672</v>
      </c>
      <c r="O45" s="350">
        <v>2.8391700000000002</v>
      </c>
      <c r="P45" s="350">
        <v>2.4436900000000001</v>
      </c>
      <c r="Q45" s="347">
        <v>2.26261</v>
      </c>
      <c r="R45" s="348">
        <v>2.4052899999999999</v>
      </c>
      <c r="S45" s="348">
        <v>2.3572199999999999</v>
      </c>
      <c r="T45" s="348">
        <v>2.24674</v>
      </c>
      <c r="U45" s="348">
        <v>2.1740699999999999</v>
      </c>
      <c r="V45" s="349"/>
      <c r="W45" s="350"/>
      <c r="X45" s="350"/>
      <c r="Y45" s="350"/>
      <c r="Z45" s="350"/>
    </row>
    <row r="46" spans="2:26" ht="14.4" thickBot="1" x14ac:dyDescent="0.3">
      <c r="B46" s="138" t="s">
        <v>961</v>
      </c>
      <c r="C46" s="139" t="s">
        <v>303</v>
      </c>
      <c r="D46" s="1698" t="s">
        <v>146</v>
      </c>
      <c r="E46" s="1699"/>
      <c r="F46" s="140">
        <v>2</v>
      </c>
      <c r="G46" s="351">
        <v>-22.617896299999945</v>
      </c>
      <c r="H46" s="352">
        <v>-23.625106299999963</v>
      </c>
      <c r="I46" s="352">
        <v>-9.5586762999999468</v>
      </c>
      <c r="J46" s="352">
        <v>-10.409856299999982</v>
      </c>
      <c r="K46" s="352">
        <v>-16.744453613432789</v>
      </c>
      <c r="L46" s="353">
        <v>12.580619073134347</v>
      </c>
      <c r="M46" s="354">
        <v>9.7793990731343428</v>
      </c>
      <c r="N46" s="354">
        <v>-2.8937205537312689</v>
      </c>
      <c r="O46" s="354">
        <v>-5.6725430537312498</v>
      </c>
      <c r="P46" s="354">
        <v>-8.5964355537312933</v>
      </c>
      <c r="Q46" s="351">
        <v>-14.70997879999997</v>
      </c>
      <c r="R46" s="352">
        <v>-17.43283129999995</v>
      </c>
      <c r="S46" s="352">
        <v>-19.915943799999972</v>
      </c>
      <c r="T46" s="352">
        <v>-22.467736299999949</v>
      </c>
      <c r="U46" s="352">
        <v>-24.685938799999953</v>
      </c>
      <c r="V46" s="353"/>
      <c r="W46" s="354"/>
      <c r="X46" s="354"/>
      <c r="Y46" s="354"/>
      <c r="Z46" s="354"/>
    </row>
    <row r="47" spans="2:26" ht="14.4" thickBot="1" x14ac:dyDescent="0.3">
      <c r="B47" s="158"/>
      <c r="C47" s="87"/>
      <c r="D47" s="87"/>
      <c r="E47" s="87"/>
      <c r="Q47" s="69"/>
      <c r="R47" s="69"/>
    </row>
    <row r="48" spans="2:26" ht="55.8" thickBot="1" x14ac:dyDescent="0.3">
      <c r="B48" s="216" t="str">
        <f>CONCATENATE("Table 7b: WC level - Alternative Programme  ",E35, " Final Plan SDB")</f>
        <v>Table 7b: WC level - Alternative Programme  Alternative Plan 2 Final Plan SDB</v>
      </c>
      <c r="C48" s="160"/>
      <c r="D48" s="159"/>
      <c r="E48" s="159"/>
      <c r="F48" s="96"/>
      <c r="G48" s="96"/>
      <c r="H48" s="96"/>
      <c r="I48" s="96"/>
      <c r="J48" s="96"/>
      <c r="K48" s="96"/>
      <c r="L48" s="96"/>
      <c r="M48" s="1690" t="s">
        <v>936</v>
      </c>
      <c r="N48" s="1691"/>
      <c r="O48" s="1691"/>
      <c r="P48" s="1691"/>
      <c r="Q48" s="1691"/>
      <c r="R48" s="1691"/>
      <c r="S48" s="1691"/>
      <c r="T48" s="1691"/>
      <c r="U48" s="1691"/>
      <c r="V48" s="1691"/>
      <c r="W48" s="1691"/>
      <c r="X48" s="1691"/>
      <c r="Y48" s="1691"/>
      <c r="Z48" s="1691"/>
    </row>
    <row r="49" spans="2:26" ht="28.2" thickBot="1" x14ac:dyDescent="0.3">
      <c r="B49" s="412" t="s">
        <v>63</v>
      </c>
      <c r="C49" s="413" t="s">
        <v>962</v>
      </c>
      <c r="D49" s="1692" t="s">
        <v>116</v>
      </c>
      <c r="E49" s="1693"/>
      <c r="F49" s="414" t="s">
        <v>117</v>
      </c>
      <c r="G49" s="415" t="s">
        <v>938</v>
      </c>
      <c r="H49" s="416" t="s">
        <v>939</v>
      </c>
      <c r="I49" s="416" t="s">
        <v>940</v>
      </c>
      <c r="J49" s="416" t="s">
        <v>941</v>
      </c>
      <c r="K49" s="416" t="s">
        <v>942</v>
      </c>
      <c r="L49" s="417" t="s">
        <v>943</v>
      </c>
      <c r="M49" s="418" t="s">
        <v>944</v>
      </c>
      <c r="N49" s="418" t="s">
        <v>945</v>
      </c>
      <c r="O49" s="418" t="s">
        <v>946</v>
      </c>
      <c r="P49" s="418" t="s">
        <v>947</v>
      </c>
      <c r="Q49" s="141" t="s">
        <v>948</v>
      </c>
      <c r="R49" s="130" t="s">
        <v>949</v>
      </c>
      <c r="S49" s="130" t="s">
        <v>950</v>
      </c>
      <c r="T49" s="130" t="s">
        <v>951</v>
      </c>
      <c r="U49" s="130" t="s">
        <v>952</v>
      </c>
      <c r="V49" s="131" t="s">
        <v>953</v>
      </c>
      <c r="W49" s="142" t="s">
        <v>954</v>
      </c>
      <c r="X49" s="142" t="s">
        <v>955</v>
      </c>
      <c r="Y49" s="142" t="s">
        <v>956</v>
      </c>
      <c r="Z49" s="142" t="s">
        <v>957</v>
      </c>
    </row>
    <row r="50" spans="2:26" x14ac:dyDescent="0.25">
      <c r="B50" s="392" t="s">
        <v>963</v>
      </c>
      <c r="C50" s="393" t="s">
        <v>910</v>
      </c>
      <c r="D50" s="1694" t="s">
        <v>146</v>
      </c>
      <c r="E50" s="1695"/>
      <c r="F50" s="394">
        <v>2</v>
      </c>
      <c r="G50" s="395">
        <v>172.4026963</v>
      </c>
      <c r="H50" s="396">
        <v>170.32019630000002</v>
      </c>
      <c r="I50" s="396">
        <v>168.92779630000001</v>
      </c>
      <c r="J50" s="396">
        <v>167.8991963</v>
      </c>
      <c r="K50" s="396">
        <v>166.55569629999999</v>
      </c>
      <c r="L50" s="397">
        <v>165.3915963</v>
      </c>
      <c r="M50" s="398">
        <v>154.74709630000004</v>
      </c>
      <c r="N50" s="398">
        <v>151.73889630000002</v>
      </c>
      <c r="O50" s="398">
        <v>152.10449630000002</v>
      </c>
      <c r="P50" s="399">
        <v>149.6568963</v>
      </c>
      <c r="Q50" s="339">
        <v>149.52767361304316</v>
      </c>
      <c r="R50" s="340">
        <v>151.10546931224087</v>
      </c>
      <c r="S50" s="340">
        <v>152.64853790516872</v>
      </c>
      <c r="T50" s="340">
        <v>147.00403997564604</v>
      </c>
      <c r="U50" s="340">
        <v>144.54344203334114</v>
      </c>
      <c r="V50" s="341"/>
      <c r="W50" s="342"/>
      <c r="X50" s="342"/>
      <c r="Y50" s="342"/>
      <c r="Z50" s="342"/>
    </row>
    <row r="51" spans="2:26" x14ac:dyDescent="0.25">
      <c r="B51" s="400" t="s">
        <v>964</v>
      </c>
      <c r="C51" s="136" t="s">
        <v>300</v>
      </c>
      <c r="D51" s="1696" t="s">
        <v>146</v>
      </c>
      <c r="E51" s="1697"/>
      <c r="F51" s="137">
        <v>2</v>
      </c>
      <c r="G51" s="343">
        <v>175.63625000000002</v>
      </c>
      <c r="H51" s="344">
        <v>175.52300000000002</v>
      </c>
      <c r="I51" s="344">
        <v>176.37788</v>
      </c>
      <c r="J51" s="344">
        <v>175.29650000000001</v>
      </c>
      <c r="K51" s="344">
        <v>174.0340201865672</v>
      </c>
      <c r="L51" s="345">
        <v>172.95551007313435</v>
      </c>
      <c r="M51" s="346">
        <v>290.76455437313427</v>
      </c>
      <c r="N51" s="346">
        <v>275.8476141362687</v>
      </c>
      <c r="O51" s="346">
        <v>188.32307384626876</v>
      </c>
      <c r="P51" s="401">
        <v>181.72951136626864</v>
      </c>
      <c r="Q51" s="343">
        <v>174.02114756000003</v>
      </c>
      <c r="R51" s="344">
        <v>169.03714499999998</v>
      </c>
      <c r="S51" s="344">
        <v>164.33813872999991</v>
      </c>
      <c r="T51" s="344">
        <v>163.10983999999999</v>
      </c>
      <c r="U51" s="344">
        <v>161.83293885000001</v>
      </c>
      <c r="V51" s="345"/>
      <c r="W51" s="346"/>
      <c r="X51" s="346"/>
      <c r="Y51" s="346"/>
      <c r="Z51" s="346"/>
    </row>
    <row r="52" spans="2:26" x14ac:dyDescent="0.25">
      <c r="B52" s="402" t="s">
        <v>965</v>
      </c>
      <c r="C52" s="219" t="s">
        <v>294</v>
      </c>
      <c r="D52" s="1696" t="s">
        <v>146</v>
      </c>
      <c r="E52" s="1697"/>
      <c r="F52" s="137">
        <v>2</v>
      </c>
      <c r="G52" s="347">
        <v>4.9514500000000004</v>
      </c>
      <c r="H52" s="348">
        <v>4.8137100000000004</v>
      </c>
      <c r="I52" s="348">
        <v>4.9620300000000004</v>
      </c>
      <c r="J52" s="348">
        <v>4.6660599999999999</v>
      </c>
      <c r="K52" s="348">
        <v>4.8111699999999997</v>
      </c>
      <c r="L52" s="349">
        <v>4.8017099999999999</v>
      </c>
      <c r="M52" s="350">
        <v>4.3098799999999997</v>
      </c>
      <c r="N52" s="350">
        <v>3.21672</v>
      </c>
      <c r="O52" s="350">
        <v>2.8391700000000002</v>
      </c>
      <c r="P52" s="403">
        <v>2.4436900000000001</v>
      </c>
      <c r="Q52" s="347">
        <v>2.26261</v>
      </c>
      <c r="R52" s="348">
        <v>2.4052899999999999</v>
      </c>
      <c r="S52" s="348">
        <v>2.3572199999999999</v>
      </c>
      <c r="T52" s="348">
        <v>2.24674</v>
      </c>
      <c r="U52" s="348">
        <v>2.1740699999999999</v>
      </c>
      <c r="V52" s="349"/>
      <c r="W52" s="350"/>
      <c r="X52" s="350"/>
      <c r="Y52" s="350"/>
      <c r="Z52" s="350"/>
    </row>
    <row r="53" spans="2:26" ht="14.4" thickBot="1" x14ac:dyDescent="0.3">
      <c r="B53" s="404" t="s">
        <v>966</v>
      </c>
      <c r="C53" s="405" t="s">
        <v>303</v>
      </c>
      <c r="D53" s="1698" t="s">
        <v>146</v>
      </c>
      <c r="E53" s="1699"/>
      <c r="F53" s="406">
        <v>2</v>
      </c>
      <c r="G53" s="407">
        <v>-1.7178962999999845</v>
      </c>
      <c r="H53" s="408">
        <v>0.38909370000000365</v>
      </c>
      <c r="I53" s="408">
        <v>2.4880536999999929</v>
      </c>
      <c r="J53" s="408">
        <v>2.7312437000000092</v>
      </c>
      <c r="K53" s="408">
        <v>2.6671538865672106</v>
      </c>
      <c r="L53" s="409">
        <v>2.7622037731343454</v>
      </c>
      <c r="M53" s="410">
        <v>131.70757807313424</v>
      </c>
      <c r="N53" s="410">
        <v>120.89199783626869</v>
      </c>
      <c r="O53" s="410">
        <v>33.37940754626873</v>
      </c>
      <c r="P53" s="411">
        <v>29.628925066268639</v>
      </c>
      <c r="Q53" s="351">
        <v>22.23086394695687</v>
      </c>
      <c r="R53" s="352">
        <v>15.52638568775911</v>
      </c>
      <c r="S53" s="352">
        <v>9.3323808248311888</v>
      </c>
      <c r="T53" s="352">
        <v>13.859060024353955</v>
      </c>
      <c r="U53" s="352">
        <v>15.115426816658868</v>
      </c>
      <c r="V53" s="353"/>
      <c r="W53" s="354"/>
      <c r="X53" s="354"/>
      <c r="Y53" s="354"/>
      <c r="Z53" s="354"/>
    </row>
    <row r="54" spans="2:26" ht="14.4" thickBot="1" x14ac:dyDescent="0.3">
      <c r="B54" s="69"/>
      <c r="Q54" s="69"/>
      <c r="R54" s="69"/>
    </row>
    <row r="55" spans="2:26" ht="42" thickBot="1" x14ac:dyDescent="0.3">
      <c r="B55" s="216" t="str">
        <f>CONCATENATE("Table 7c: WC level - Alternative Programme  ",E35, " Totex")</f>
        <v>Table 7c: WC level - Alternative Programme  Alternative Plan 2 Totex</v>
      </c>
      <c r="C55" s="160"/>
      <c r="D55" s="159"/>
      <c r="E55" s="96"/>
      <c r="F55" s="96"/>
      <c r="G55" s="96"/>
      <c r="H55" s="96"/>
      <c r="I55" s="96"/>
      <c r="J55" s="96"/>
      <c r="K55" s="96"/>
      <c r="L55" s="96"/>
      <c r="M55" s="1690" t="s">
        <v>936</v>
      </c>
      <c r="N55" s="1691"/>
      <c r="O55" s="1691"/>
      <c r="P55" s="1691"/>
      <c r="Q55" s="1691"/>
      <c r="R55" s="1691"/>
      <c r="S55" s="1691"/>
      <c r="T55" s="1691"/>
      <c r="U55" s="1691"/>
      <c r="V55" s="1691"/>
      <c r="W55" s="1691"/>
      <c r="X55" s="1691"/>
      <c r="Y55" s="1691"/>
      <c r="Z55" s="1691"/>
    </row>
    <row r="56" spans="2:26" ht="28.2" thickBot="1" x14ac:dyDescent="0.3">
      <c r="B56" s="127" t="s">
        <v>63</v>
      </c>
      <c r="C56" s="128" t="s">
        <v>967</v>
      </c>
      <c r="D56" s="128" t="s">
        <v>968</v>
      </c>
      <c r="E56" s="128" t="s">
        <v>116</v>
      </c>
      <c r="F56" s="129" t="s">
        <v>117</v>
      </c>
      <c r="G56" s="141" t="s">
        <v>938</v>
      </c>
      <c r="H56" s="130" t="s">
        <v>939</v>
      </c>
      <c r="I56" s="130" t="s">
        <v>940</v>
      </c>
      <c r="J56" s="130" t="s">
        <v>941</v>
      </c>
      <c r="K56" s="130" t="s">
        <v>942</v>
      </c>
      <c r="L56" s="131" t="s">
        <v>943</v>
      </c>
      <c r="M56" s="142" t="s">
        <v>944</v>
      </c>
      <c r="N56" s="142" t="s">
        <v>945</v>
      </c>
      <c r="O56" s="142" t="s">
        <v>946</v>
      </c>
      <c r="P56" s="142" t="s">
        <v>947</v>
      </c>
      <c r="Q56" s="141" t="s">
        <v>948</v>
      </c>
      <c r="R56" s="130" t="s">
        <v>949</v>
      </c>
      <c r="S56" s="130" t="s">
        <v>950</v>
      </c>
      <c r="T56" s="130" t="s">
        <v>951</v>
      </c>
      <c r="U56" s="130" t="s">
        <v>952</v>
      </c>
      <c r="V56" s="131" t="s">
        <v>953</v>
      </c>
      <c r="W56" s="142" t="s">
        <v>954</v>
      </c>
      <c r="X56" s="142" t="s">
        <v>955</v>
      </c>
      <c r="Y56" s="142" t="s">
        <v>956</v>
      </c>
      <c r="Z56" s="142" t="s">
        <v>957</v>
      </c>
    </row>
    <row r="57" spans="2:26" x14ac:dyDescent="0.25">
      <c r="B57" s="270" t="s">
        <v>969</v>
      </c>
      <c r="C57" s="271" t="s">
        <v>970</v>
      </c>
      <c r="D57" s="271" t="s">
        <v>971</v>
      </c>
      <c r="E57" s="1584" t="s">
        <v>2192</v>
      </c>
      <c r="F57" s="309">
        <v>3</v>
      </c>
      <c r="G57" s="327">
        <v>0</v>
      </c>
      <c r="H57" s="328">
        <v>2.8320932639076508</v>
      </c>
      <c r="I57" s="328">
        <v>2.8434592919610262</v>
      </c>
      <c r="J57" s="328">
        <v>2.8501749336238409</v>
      </c>
      <c r="K57" s="328">
        <v>2.8562757237103682</v>
      </c>
      <c r="L57" s="329">
        <v>2.8396237568163523</v>
      </c>
      <c r="M57" s="330">
        <v>20.284221641743017</v>
      </c>
      <c r="N57" s="330">
        <v>23.830973546669171</v>
      </c>
      <c r="O57" s="330">
        <v>20.669392308811751</v>
      </c>
      <c r="P57" s="330">
        <v>20.515961883119708</v>
      </c>
      <c r="Q57" s="339">
        <v>14.667510904859252</v>
      </c>
      <c r="R57" s="340">
        <v>14.667510903273737</v>
      </c>
      <c r="S57" s="340">
        <v>14.66751090246864</v>
      </c>
      <c r="T57" s="340">
        <v>14.667510901655151</v>
      </c>
      <c r="U57" s="340">
        <v>14.667510900833131</v>
      </c>
      <c r="V57" s="341">
        <v>14.667510900833131</v>
      </c>
      <c r="W57" s="342">
        <v>14.667510948793334</v>
      </c>
      <c r="X57" s="342">
        <v>14.667511008646937</v>
      </c>
      <c r="Y57" s="342">
        <v>14.667511012237602</v>
      </c>
      <c r="Z57" s="342">
        <v>14.667511013465569</v>
      </c>
    </row>
    <row r="58" spans="2:26" x14ac:dyDescent="0.25">
      <c r="B58" s="135" t="s">
        <v>972</v>
      </c>
      <c r="C58" s="136" t="s">
        <v>973</v>
      </c>
      <c r="D58" s="136" t="s">
        <v>971</v>
      </c>
      <c r="E58" s="1585" t="s">
        <v>2192</v>
      </c>
      <c r="F58" s="310">
        <v>3</v>
      </c>
      <c r="G58" s="331">
        <v>0</v>
      </c>
      <c r="H58" s="332">
        <v>0</v>
      </c>
      <c r="I58" s="332">
        <v>0</v>
      </c>
      <c r="J58" s="332">
        <v>0</v>
      </c>
      <c r="K58" s="332">
        <v>0</v>
      </c>
      <c r="L58" s="333">
        <v>0</v>
      </c>
      <c r="M58" s="334">
        <v>0</v>
      </c>
      <c r="N58" s="334">
        <v>0</v>
      </c>
      <c r="O58" s="334">
        <v>0</v>
      </c>
      <c r="P58" s="334">
        <v>0</v>
      </c>
      <c r="Q58" s="343">
        <v>0</v>
      </c>
      <c r="R58" s="344">
        <v>0</v>
      </c>
      <c r="S58" s="344">
        <v>0</v>
      </c>
      <c r="T58" s="344">
        <v>0</v>
      </c>
      <c r="U58" s="344">
        <v>0</v>
      </c>
      <c r="V58" s="345">
        <v>0</v>
      </c>
      <c r="W58" s="346">
        <v>0</v>
      </c>
      <c r="X58" s="346">
        <v>0</v>
      </c>
      <c r="Y58" s="346">
        <v>0</v>
      </c>
      <c r="Z58" s="346">
        <v>0</v>
      </c>
    </row>
    <row r="59" spans="2:26" ht="14.4" thickBot="1" x14ac:dyDescent="0.3">
      <c r="B59" s="138" t="s">
        <v>974</v>
      </c>
      <c r="C59" s="139" t="s">
        <v>975</v>
      </c>
      <c r="D59" s="139" t="s">
        <v>971</v>
      </c>
      <c r="E59" s="1586" t="s">
        <v>2192</v>
      </c>
      <c r="F59" s="311">
        <v>3</v>
      </c>
      <c r="G59" s="335">
        <v>0</v>
      </c>
      <c r="H59" s="336">
        <v>2.8320932639076508</v>
      </c>
      <c r="I59" s="336">
        <v>2.8434592919610262</v>
      </c>
      <c r="J59" s="336">
        <v>2.8501749336238409</v>
      </c>
      <c r="K59" s="336">
        <v>2.8562757237103682</v>
      </c>
      <c r="L59" s="337">
        <v>2.8396237568163523</v>
      </c>
      <c r="M59" s="338">
        <v>20.284221641743017</v>
      </c>
      <c r="N59" s="338">
        <v>23.830973546669171</v>
      </c>
      <c r="O59" s="338">
        <v>20.669392308811751</v>
      </c>
      <c r="P59" s="338">
        <v>20.515961883119708</v>
      </c>
      <c r="Q59" s="351">
        <v>14.667510904859252</v>
      </c>
      <c r="R59" s="352">
        <v>14.667510903273737</v>
      </c>
      <c r="S59" s="352">
        <v>14.66751090246864</v>
      </c>
      <c r="T59" s="352">
        <v>14.667510901655151</v>
      </c>
      <c r="U59" s="352">
        <v>14.667510900833131</v>
      </c>
      <c r="V59" s="353">
        <v>14.667510900833131</v>
      </c>
      <c r="W59" s="354">
        <v>14.667510948793334</v>
      </c>
      <c r="X59" s="354">
        <v>14.667511008646937</v>
      </c>
      <c r="Y59" s="354">
        <v>14.667511012237602</v>
      </c>
      <c r="Z59" s="354">
        <v>14.667511013465569</v>
      </c>
    </row>
    <row r="60" spans="2:26" ht="14.4" thickBot="1" x14ac:dyDescent="0.3">
      <c r="R60" s="69"/>
      <c r="S60" s="69"/>
    </row>
    <row r="61" spans="2:26" ht="69.599999999999994" thickBot="1" x14ac:dyDescent="0.3">
      <c r="B61" s="216" t="str">
        <f>CONCATENATE("Table 7d: WC level - Alternative Programme  ",E35, " Enhancement Expenditure")</f>
        <v>Table 7d: WC level - Alternative Programme  Alternative Plan 2 Enhancement Expenditure</v>
      </c>
      <c r="C61" s="160"/>
      <c r="D61" s="159"/>
      <c r="E61" s="159"/>
      <c r="F61" s="96"/>
      <c r="G61" s="96"/>
      <c r="H61" s="96"/>
      <c r="I61" s="96"/>
      <c r="J61" s="96"/>
      <c r="K61" s="96"/>
      <c r="L61" s="96"/>
      <c r="M61" s="1690" t="s">
        <v>936</v>
      </c>
      <c r="N61" s="1691"/>
      <c r="O61" s="1691"/>
      <c r="P61" s="1691"/>
      <c r="Q61" s="1691"/>
      <c r="R61" s="1691"/>
      <c r="S61" s="1691"/>
      <c r="T61" s="1691"/>
      <c r="U61" s="1691"/>
      <c r="V61" s="1691"/>
      <c r="W61" s="1691"/>
      <c r="X61" s="1691"/>
      <c r="Y61" s="1691"/>
      <c r="Z61" s="1691"/>
    </row>
    <row r="62" spans="2:26" ht="28.2" thickBot="1" x14ac:dyDescent="0.3">
      <c r="B62" s="127" t="s">
        <v>63</v>
      </c>
      <c r="C62" s="128" t="s">
        <v>967</v>
      </c>
      <c r="D62" s="128" t="s">
        <v>968</v>
      </c>
      <c r="E62" s="128" t="s">
        <v>116</v>
      </c>
      <c r="F62" s="129" t="s">
        <v>117</v>
      </c>
      <c r="G62" s="141" t="s">
        <v>938</v>
      </c>
      <c r="H62" s="130" t="s">
        <v>939</v>
      </c>
      <c r="I62" s="130" t="s">
        <v>940</v>
      </c>
      <c r="J62" s="130" t="s">
        <v>941</v>
      </c>
      <c r="K62" s="130" t="s">
        <v>942</v>
      </c>
      <c r="L62" s="131" t="s">
        <v>943</v>
      </c>
      <c r="M62" s="142" t="s">
        <v>944</v>
      </c>
      <c r="N62" s="142" t="s">
        <v>945</v>
      </c>
      <c r="O62" s="142" t="s">
        <v>946</v>
      </c>
      <c r="P62" s="142" t="s">
        <v>947</v>
      </c>
      <c r="Q62" s="141" t="s">
        <v>948</v>
      </c>
      <c r="R62" s="130" t="s">
        <v>949</v>
      </c>
      <c r="S62" s="130" t="s">
        <v>950</v>
      </c>
      <c r="T62" s="130" t="s">
        <v>951</v>
      </c>
      <c r="U62" s="130" t="s">
        <v>952</v>
      </c>
      <c r="V62" s="131" t="s">
        <v>953</v>
      </c>
      <c r="W62" s="142" t="s">
        <v>954</v>
      </c>
      <c r="X62" s="142" t="s">
        <v>955</v>
      </c>
      <c r="Y62" s="142" t="s">
        <v>956</v>
      </c>
      <c r="Z62" s="142" t="s">
        <v>957</v>
      </c>
    </row>
    <row r="63" spans="2:26" ht="27.6" x14ac:dyDescent="0.25">
      <c r="B63" s="270" t="s">
        <v>976</v>
      </c>
      <c r="C63" s="271" t="s">
        <v>977</v>
      </c>
      <c r="D63" s="271" t="s">
        <v>815</v>
      </c>
      <c r="E63" s="1584" t="s">
        <v>2192</v>
      </c>
      <c r="F63" s="309">
        <v>3</v>
      </c>
      <c r="G63" s="327">
        <v>0</v>
      </c>
      <c r="H63" s="328">
        <v>6.5759543004205572</v>
      </c>
      <c r="I63" s="328">
        <v>6.7581655386036541</v>
      </c>
      <c r="J63" s="328">
        <v>7.08335393376308</v>
      </c>
      <c r="K63" s="328">
        <v>7.0645287754730735</v>
      </c>
      <c r="L63" s="329">
        <v>6.7002707502769763</v>
      </c>
      <c r="M63" s="330">
        <v>33.315588723173022</v>
      </c>
      <c r="N63" s="330">
        <v>0.78851531844272227</v>
      </c>
      <c r="O63" s="330">
        <v>2.6620751906253259</v>
      </c>
      <c r="P63" s="330">
        <v>4.1060729940463006</v>
      </c>
      <c r="Q63" s="339">
        <v>9.7915628576077722</v>
      </c>
      <c r="R63" s="340">
        <v>9.266001406701184</v>
      </c>
      <c r="S63" s="340">
        <v>9.7146421220427239</v>
      </c>
      <c r="T63" s="340">
        <v>9.367516939056161</v>
      </c>
      <c r="U63" s="340">
        <v>9.6635083307729719</v>
      </c>
      <c r="V63" s="341">
        <v>9.1895207683816551</v>
      </c>
      <c r="W63" s="342">
        <v>10.04731436243876</v>
      </c>
      <c r="X63" s="342">
        <v>10.468159493744693</v>
      </c>
      <c r="Y63" s="342">
        <v>11.033808765434413</v>
      </c>
      <c r="Z63" s="342">
        <v>10.731371088631459</v>
      </c>
    </row>
    <row r="64" spans="2:26" ht="27.6" x14ac:dyDescent="0.25">
      <c r="B64" s="135" t="s">
        <v>978</v>
      </c>
      <c r="C64" s="136" t="s">
        <v>977</v>
      </c>
      <c r="D64" s="136" t="s">
        <v>812</v>
      </c>
      <c r="E64" s="1585" t="s">
        <v>2192</v>
      </c>
      <c r="F64" s="310">
        <v>3</v>
      </c>
      <c r="G64" s="331">
        <v>0</v>
      </c>
      <c r="H64" s="332">
        <v>1.6500459802776779</v>
      </c>
      <c r="I64" s="332">
        <v>1.7190410701435017</v>
      </c>
      <c r="J64" s="332">
        <v>1.7866090397361754</v>
      </c>
      <c r="K64" s="332">
        <v>1.8525669450357913</v>
      </c>
      <c r="L64" s="333">
        <v>1.9924618675808463</v>
      </c>
      <c r="M64" s="334">
        <v>17.081342668974809</v>
      </c>
      <c r="N64" s="334">
        <v>22.428870305047553</v>
      </c>
      <c r="O64" s="334">
        <v>26.309811867173632</v>
      </c>
      <c r="P64" s="334">
        <v>29.503647784196342</v>
      </c>
      <c r="Q64" s="343">
        <v>30.041366207398372</v>
      </c>
      <c r="R64" s="344">
        <v>30.310772461342452</v>
      </c>
      <c r="S64" s="344">
        <v>30.580178981829697</v>
      </c>
      <c r="T64" s="344">
        <v>30.849585353052777</v>
      </c>
      <c r="U64" s="344">
        <v>31.118991745599303</v>
      </c>
      <c r="V64" s="345">
        <v>31.120606714895843</v>
      </c>
      <c r="W64" s="346">
        <v>31.390012968839923</v>
      </c>
      <c r="X64" s="346">
        <v>31.659419489327171</v>
      </c>
      <c r="Y64" s="346">
        <v>31.928825860550244</v>
      </c>
      <c r="Z64" s="346">
        <v>32.198232253096769</v>
      </c>
    </row>
    <row r="65" spans="2:26" ht="28.2" thickBot="1" x14ac:dyDescent="0.3">
      <c r="B65" s="138" t="s">
        <v>979</v>
      </c>
      <c r="C65" s="139" t="s">
        <v>977</v>
      </c>
      <c r="D65" s="139" t="s">
        <v>971</v>
      </c>
      <c r="E65" s="1586" t="s">
        <v>2192</v>
      </c>
      <c r="F65" s="311">
        <v>3</v>
      </c>
      <c r="G65" s="335">
        <v>0</v>
      </c>
      <c r="H65" s="336">
        <v>8.2260002806982353</v>
      </c>
      <c r="I65" s="336">
        <v>8.4772066087471565</v>
      </c>
      <c r="J65" s="336">
        <v>8.8699629734992556</v>
      </c>
      <c r="K65" s="336">
        <v>8.9170957205088648</v>
      </c>
      <c r="L65" s="337">
        <v>8.692732617857823</v>
      </c>
      <c r="M65" s="338">
        <v>50.396931392147835</v>
      </c>
      <c r="N65" s="338">
        <v>23.217385623490276</v>
      </c>
      <c r="O65" s="338">
        <v>28.971887057798959</v>
      </c>
      <c r="P65" s="338">
        <v>33.609720778242647</v>
      </c>
      <c r="Q65" s="351">
        <v>39.832929065006141</v>
      </c>
      <c r="R65" s="352">
        <v>39.576773868043638</v>
      </c>
      <c r="S65" s="352">
        <v>40.294821103872422</v>
      </c>
      <c r="T65" s="352">
        <v>40.21710229210894</v>
      </c>
      <c r="U65" s="352">
        <v>40.782500076372273</v>
      </c>
      <c r="V65" s="353">
        <v>40.310127483277498</v>
      </c>
      <c r="W65" s="354">
        <v>41.437327331278681</v>
      </c>
      <c r="X65" s="354">
        <v>42.127578983071864</v>
      </c>
      <c r="Y65" s="354">
        <v>42.962634625984656</v>
      </c>
      <c r="Z65" s="354">
        <v>42.929603341728225</v>
      </c>
    </row>
    <row r="67" spans="2:26" ht="14.4" thickBot="1" x14ac:dyDescent="0.3"/>
    <row r="68" spans="2:26" ht="28.2" thickBot="1" x14ac:dyDescent="0.3">
      <c r="B68" s="122" t="s">
        <v>57</v>
      </c>
      <c r="C68" s="66" t="str">
        <f>'TITLE PAGE'!$D$18</f>
        <v>Portsmouth Water</v>
      </c>
      <c r="D68" s="123" t="s">
        <v>927</v>
      </c>
      <c r="E68" s="67" t="s">
        <v>2128</v>
      </c>
      <c r="F68" s="122" t="s">
        <v>928</v>
      </c>
      <c r="G68" s="67" t="s">
        <v>355</v>
      </c>
      <c r="H68" s="124" t="s">
        <v>110</v>
      </c>
      <c r="I68" s="67" t="s">
        <v>929</v>
      </c>
    </row>
    <row r="69" spans="2:26" ht="42" thickBot="1" x14ac:dyDescent="0.3">
      <c r="B69" s="123" t="s">
        <v>930</v>
      </c>
      <c r="C69" s="1700" t="s">
        <v>2129</v>
      </c>
      <c r="D69" s="1701"/>
      <c r="E69" s="1701"/>
      <c r="F69" s="1701"/>
      <c r="G69" s="1701"/>
      <c r="H69" s="1701"/>
      <c r="I69" s="1702"/>
    </row>
    <row r="70" spans="2:26" ht="42" customHeight="1" thickBot="1" x14ac:dyDescent="0.3">
      <c r="B70" s="123" t="s">
        <v>931</v>
      </c>
      <c r="C70" s="1708" t="s">
        <v>2183</v>
      </c>
      <c r="D70" s="1709"/>
      <c r="E70" s="1709"/>
      <c r="F70" s="1709"/>
      <c r="G70" s="1709"/>
      <c r="H70" s="1709"/>
      <c r="I70" s="1710"/>
    </row>
    <row r="71" spans="2:26" ht="75.599999999999994" customHeight="1" thickBot="1" x14ac:dyDescent="0.3">
      <c r="B71" s="123" t="s">
        <v>933</v>
      </c>
      <c r="C71" s="1711" t="s">
        <v>2240</v>
      </c>
      <c r="D71" s="1712"/>
      <c r="E71" s="1712"/>
      <c r="F71" s="1712"/>
      <c r="G71" s="1712"/>
      <c r="H71" s="1712"/>
      <c r="I71" s="1713"/>
    </row>
    <row r="72" spans="2:26" ht="55.8" thickBot="1" x14ac:dyDescent="0.3">
      <c r="B72" s="1581" t="s">
        <v>2191</v>
      </c>
      <c r="C72" s="1583">
        <v>226.99686624203287</v>
      </c>
      <c r="D72" s="68" t="s">
        <v>934</v>
      </c>
      <c r="E72" s="1441">
        <v>0.1111111111111111</v>
      </c>
      <c r="F72" s="125" t="s">
        <v>935</v>
      </c>
      <c r="G72" s="126" t="s">
        <v>2123</v>
      </c>
      <c r="H72" s="125" t="s">
        <v>2</v>
      </c>
      <c r="I72" s="126" t="s">
        <v>2130</v>
      </c>
    </row>
    <row r="73" spans="2:26" ht="14.4" thickBot="1" x14ac:dyDescent="0.3"/>
    <row r="74" spans="2:26" ht="55.8" thickBot="1" x14ac:dyDescent="0.3">
      <c r="B74" s="216" t="str">
        <f>CONCATENATE("Table 7a: WC level - Alternative Programme ",E68, " Baseline SDB")</f>
        <v>Table 7a: WC level - Alternative Programme Alternative Plan 3 Baseline SDB</v>
      </c>
      <c r="M74" s="1690" t="s">
        <v>936</v>
      </c>
      <c r="N74" s="1691"/>
      <c r="O74" s="1691"/>
      <c r="P74" s="1691"/>
      <c r="Q74" s="1691"/>
      <c r="R74" s="1691"/>
      <c r="S74" s="1691"/>
      <c r="T74" s="1691"/>
      <c r="U74" s="1691"/>
      <c r="V74" s="1691"/>
      <c r="W74" s="1691"/>
      <c r="X74" s="1691"/>
      <c r="Y74" s="1691"/>
      <c r="Z74" s="1691"/>
    </row>
    <row r="75" spans="2:26" ht="28.2" thickBot="1" x14ac:dyDescent="0.3">
      <c r="B75" s="127" t="s">
        <v>63</v>
      </c>
      <c r="C75" s="128" t="s">
        <v>937</v>
      </c>
      <c r="D75" s="1692" t="s">
        <v>116</v>
      </c>
      <c r="E75" s="1693"/>
      <c r="F75" s="129" t="s">
        <v>117</v>
      </c>
      <c r="G75" s="141" t="s">
        <v>938</v>
      </c>
      <c r="H75" s="130" t="s">
        <v>939</v>
      </c>
      <c r="I75" s="130" t="s">
        <v>940</v>
      </c>
      <c r="J75" s="130" t="s">
        <v>941</v>
      </c>
      <c r="K75" s="130" t="s">
        <v>942</v>
      </c>
      <c r="L75" s="131" t="s">
        <v>943</v>
      </c>
      <c r="M75" s="142" t="s">
        <v>944</v>
      </c>
      <c r="N75" s="142" t="s">
        <v>945</v>
      </c>
      <c r="O75" s="142" t="s">
        <v>946</v>
      </c>
      <c r="P75" s="142" t="s">
        <v>947</v>
      </c>
      <c r="Q75" s="141" t="s">
        <v>948</v>
      </c>
      <c r="R75" s="130" t="s">
        <v>949</v>
      </c>
      <c r="S75" s="130" t="s">
        <v>950</v>
      </c>
      <c r="T75" s="130" t="s">
        <v>951</v>
      </c>
      <c r="U75" s="130" t="s">
        <v>952</v>
      </c>
      <c r="V75" s="131" t="s">
        <v>953</v>
      </c>
      <c r="W75" s="142" t="s">
        <v>954</v>
      </c>
      <c r="X75" s="142" t="s">
        <v>955</v>
      </c>
      <c r="Y75" s="142" t="s">
        <v>956</v>
      </c>
      <c r="Z75" s="142" t="s">
        <v>957</v>
      </c>
    </row>
    <row r="76" spans="2:26" x14ac:dyDescent="0.25">
      <c r="B76" s="132" t="s">
        <v>958</v>
      </c>
      <c r="C76" s="133" t="s">
        <v>910</v>
      </c>
      <c r="D76" s="1694" t="s">
        <v>146</v>
      </c>
      <c r="E76" s="1695"/>
      <c r="F76" s="134">
        <v>2</v>
      </c>
      <c r="G76" s="339">
        <v>172.40269629999995</v>
      </c>
      <c r="H76" s="340">
        <v>173.43439629999997</v>
      </c>
      <c r="I76" s="340">
        <v>174.10639629999997</v>
      </c>
      <c r="J76" s="340">
        <v>175.14029629999999</v>
      </c>
      <c r="K76" s="340">
        <v>175.70149629999997</v>
      </c>
      <c r="L76" s="341">
        <v>176.75759629999999</v>
      </c>
      <c r="M76" s="342">
        <v>174.87329629999999</v>
      </c>
      <c r="N76" s="342">
        <v>174.66459629999997</v>
      </c>
      <c r="O76" s="342">
        <v>175.41279629999997</v>
      </c>
      <c r="P76" s="342">
        <v>175.95049629999994</v>
      </c>
      <c r="Q76" s="339">
        <v>177.45699629999996</v>
      </c>
      <c r="R76" s="340">
        <v>178.88529629999999</v>
      </c>
      <c r="S76" s="340">
        <v>180.23239629999995</v>
      </c>
      <c r="T76" s="340">
        <v>181.68429629999997</v>
      </c>
      <c r="U76" s="340">
        <v>182.76779629999996</v>
      </c>
      <c r="V76" s="341"/>
      <c r="W76" s="342"/>
      <c r="X76" s="342"/>
      <c r="Y76" s="342"/>
      <c r="Z76" s="342"/>
    </row>
    <row r="77" spans="2:26" x14ac:dyDescent="0.25">
      <c r="B77" s="135" t="s">
        <v>959</v>
      </c>
      <c r="C77" s="136" t="s">
        <v>300</v>
      </c>
      <c r="D77" s="1696" t="s">
        <v>146</v>
      </c>
      <c r="E77" s="1697"/>
      <c r="F77" s="137">
        <v>2</v>
      </c>
      <c r="G77" s="343">
        <v>154.73625000000001</v>
      </c>
      <c r="H77" s="344">
        <v>154.62300000000002</v>
      </c>
      <c r="I77" s="344">
        <v>169.50975000000003</v>
      </c>
      <c r="J77" s="344">
        <v>169.39650000000003</v>
      </c>
      <c r="K77" s="344">
        <v>163.76821268656718</v>
      </c>
      <c r="L77" s="345">
        <v>194.1399253731343</v>
      </c>
      <c r="M77" s="346">
        <v>193.57367537313431</v>
      </c>
      <c r="N77" s="346">
        <v>182.99609574626868</v>
      </c>
      <c r="O77" s="346">
        <v>182.7617232462687</v>
      </c>
      <c r="P77" s="346">
        <v>182.5273507462687</v>
      </c>
      <c r="Q77" s="343">
        <v>178.6261275</v>
      </c>
      <c r="R77" s="344">
        <v>178.39175499999999</v>
      </c>
      <c r="S77" s="344">
        <v>178.15737250000001</v>
      </c>
      <c r="T77" s="344">
        <v>177.923</v>
      </c>
      <c r="U77" s="344">
        <v>177.6886275</v>
      </c>
      <c r="V77" s="345"/>
      <c r="W77" s="346"/>
      <c r="X77" s="346"/>
      <c r="Y77" s="346"/>
      <c r="Z77" s="346"/>
    </row>
    <row r="78" spans="2:26" x14ac:dyDescent="0.25">
      <c r="B78" s="218" t="s">
        <v>960</v>
      </c>
      <c r="C78" s="219" t="s">
        <v>294</v>
      </c>
      <c r="D78" s="1696" t="s">
        <v>146</v>
      </c>
      <c r="E78" s="1697"/>
      <c r="F78" s="137">
        <v>2</v>
      </c>
      <c r="G78" s="347">
        <v>4.9514500000000004</v>
      </c>
      <c r="H78" s="348">
        <v>4.8137100000000004</v>
      </c>
      <c r="I78" s="348">
        <v>4.9620300000000004</v>
      </c>
      <c r="J78" s="348">
        <v>4.6660599999999999</v>
      </c>
      <c r="K78" s="348">
        <v>4.8111699999999997</v>
      </c>
      <c r="L78" s="349">
        <v>4.8017099999999999</v>
      </c>
      <c r="M78" s="350">
        <v>4.3098799999999997</v>
      </c>
      <c r="N78" s="350">
        <v>3.21672</v>
      </c>
      <c r="O78" s="350">
        <v>2.8391700000000002</v>
      </c>
      <c r="P78" s="350">
        <v>2.4436900000000001</v>
      </c>
      <c r="Q78" s="347">
        <v>2.26261</v>
      </c>
      <c r="R78" s="348">
        <v>2.4052899999999999</v>
      </c>
      <c r="S78" s="348">
        <v>2.3572199999999999</v>
      </c>
      <c r="T78" s="348">
        <v>2.24674</v>
      </c>
      <c r="U78" s="348">
        <v>2.1740699999999999</v>
      </c>
      <c r="V78" s="349"/>
      <c r="W78" s="350"/>
      <c r="X78" s="350"/>
      <c r="Y78" s="350"/>
      <c r="Z78" s="350"/>
    </row>
    <row r="79" spans="2:26" ht="14.4" thickBot="1" x14ac:dyDescent="0.3">
      <c r="B79" s="138" t="s">
        <v>961</v>
      </c>
      <c r="C79" s="139" t="s">
        <v>303</v>
      </c>
      <c r="D79" s="1698" t="s">
        <v>146</v>
      </c>
      <c r="E79" s="1699"/>
      <c r="F79" s="140">
        <v>2</v>
      </c>
      <c r="G79" s="351">
        <v>-22.617896299999945</v>
      </c>
      <c r="H79" s="352">
        <v>-23.625106299999963</v>
      </c>
      <c r="I79" s="352">
        <v>-9.5586762999999468</v>
      </c>
      <c r="J79" s="352">
        <v>-10.409856299999982</v>
      </c>
      <c r="K79" s="352">
        <v>-16.744453613432789</v>
      </c>
      <c r="L79" s="353">
        <v>12.580619073134347</v>
      </c>
      <c r="M79" s="354">
        <v>14.390499073134336</v>
      </c>
      <c r="N79" s="354">
        <v>5.114779446268729</v>
      </c>
      <c r="O79" s="354">
        <v>4.5097569462687179</v>
      </c>
      <c r="P79" s="354">
        <v>4.1331644462687347</v>
      </c>
      <c r="Q79" s="351">
        <v>-1.0934787999999713</v>
      </c>
      <c r="R79" s="352">
        <v>-2.8988312999999621</v>
      </c>
      <c r="S79" s="352">
        <v>-4.4322437999999771</v>
      </c>
      <c r="T79" s="352">
        <v>-6.0080362999999473</v>
      </c>
      <c r="U79" s="352">
        <v>-7.253238799999945</v>
      </c>
      <c r="V79" s="353"/>
      <c r="W79" s="354"/>
      <c r="X79" s="354"/>
      <c r="Y79" s="354"/>
      <c r="Z79" s="354"/>
    </row>
    <row r="80" spans="2:26" ht="14.4" thickBot="1" x14ac:dyDescent="0.3">
      <c r="B80" s="158"/>
      <c r="C80" s="87"/>
      <c r="D80" s="87"/>
      <c r="E80" s="87"/>
      <c r="Q80" s="69"/>
      <c r="R80" s="69"/>
    </row>
    <row r="81" spans="2:26" ht="55.8" thickBot="1" x14ac:dyDescent="0.3">
      <c r="B81" s="216" t="str">
        <f>CONCATENATE("Table 7b: WC level - Alternative Programme  ",E68, " Final Plan SDB")</f>
        <v>Table 7b: WC level - Alternative Programme  Alternative Plan 3 Final Plan SDB</v>
      </c>
      <c r="C81" s="160"/>
      <c r="D81" s="159"/>
      <c r="E81" s="159"/>
      <c r="F81" s="96"/>
      <c r="G81" s="96"/>
      <c r="H81" s="96"/>
      <c r="I81" s="96"/>
      <c r="J81" s="96"/>
      <c r="K81" s="96"/>
      <c r="L81" s="96"/>
      <c r="M81" s="1690" t="s">
        <v>936</v>
      </c>
      <c r="N81" s="1691"/>
      <c r="O81" s="1691"/>
      <c r="P81" s="1691"/>
      <c r="Q81" s="1691"/>
      <c r="R81" s="1691"/>
      <c r="S81" s="1691"/>
      <c r="T81" s="1691"/>
      <c r="U81" s="1691"/>
      <c r="V81" s="1691"/>
      <c r="W81" s="1691"/>
      <c r="X81" s="1691"/>
      <c r="Y81" s="1691"/>
      <c r="Z81" s="1691"/>
    </row>
    <row r="82" spans="2:26" ht="28.2" thickBot="1" x14ac:dyDescent="0.3">
      <c r="B82" s="412" t="s">
        <v>63</v>
      </c>
      <c r="C82" s="413" t="s">
        <v>962</v>
      </c>
      <c r="D82" s="1692" t="s">
        <v>116</v>
      </c>
      <c r="E82" s="1693"/>
      <c r="F82" s="414" t="s">
        <v>117</v>
      </c>
      <c r="G82" s="415" t="s">
        <v>938</v>
      </c>
      <c r="H82" s="416" t="s">
        <v>939</v>
      </c>
      <c r="I82" s="416" t="s">
        <v>940</v>
      </c>
      <c r="J82" s="416" t="s">
        <v>941</v>
      </c>
      <c r="K82" s="416" t="s">
        <v>942</v>
      </c>
      <c r="L82" s="417" t="s">
        <v>943</v>
      </c>
      <c r="M82" s="418" t="s">
        <v>944</v>
      </c>
      <c r="N82" s="418" t="s">
        <v>945</v>
      </c>
      <c r="O82" s="418" t="s">
        <v>946</v>
      </c>
      <c r="P82" s="418" t="s">
        <v>947</v>
      </c>
      <c r="Q82" s="141" t="s">
        <v>948</v>
      </c>
      <c r="R82" s="130" t="s">
        <v>949</v>
      </c>
      <c r="S82" s="130" t="s">
        <v>950</v>
      </c>
      <c r="T82" s="130" t="s">
        <v>951</v>
      </c>
      <c r="U82" s="130" t="s">
        <v>952</v>
      </c>
      <c r="V82" s="131" t="s">
        <v>953</v>
      </c>
      <c r="W82" s="142" t="s">
        <v>954</v>
      </c>
      <c r="X82" s="142" t="s">
        <v>955</v>
      </c>
      <c r="Y82" s="142" t="s">
        <v>956</v>
      </c>
      <c r="Z82" s="142" t="s">
        <v>957</v>
      </c>
    </row>
    <row r="83" spans="2:26" x14ac:dyDescent="0.25">
      <c r="B83" s="392" t="s">
        <v>963</v>
      </c>
      <c r="C83" s="393" t="s">
        <v>910</v>
      </c>
      <c r="D83" s="1694" t="s">
        <v>146</v>
      </c>
      <c r="E83" s="1695"/>
      <c r="F83" s="394">
        <v>2</v>
      </c>
      <c r="G83" s="395">
        <v>172.4026963</v>
      </c>
      <c r="H83" s="396">
        <v>170.32019630000002</v>
      </c>
      <c r="I83" s="396">
        <v>168.92779630000001</v>
      </c>
      <c r="J83" s="396">
        <v>167.8991963</v>
      </c>
      <c r="K83" s="396">
        <v>166.55569629999999</v>
      </c>
      <c r="L83" s="397">
        <v>165.3915963</v>
      </c>
      <c r="M83" s="398">
        <v>150.13599630000004</v>
      </c>
      <c r="N83" s="398">
        <v>143.73039630000005</v>
      </c>
      <c r="O83" s="398">
        <v>141.92219630000005</v>
      </c>
      <c r="P83" s="399">
        <v>136.92729629999999</v>
      </c>
      <c r="Q83" s="339">
        <v>135.91117361304316</v>
      </c>
      <c r="R83" s="340">
        <v>136.57146931224085</v>
      </c>
      <c r="S83" s="340">
        <v>137.16483790516872</v>
      </c>
      <c r="T83" s="340">
        <v>130.54433997564604</v>
      </c>
      <c r="U83" s="340">
        <v>127.11074203334113</v>
      </c>
      <c r="V83" s="341">
        <v>184.29179629999999</v>
      </c>
      <c r="W83" s="342">
        <v>185.72339630000002</v>
      </c>
      <c r="X83" s="342">
        <v>187.29699629999999</v>
      </c>
      <c r="Y83" s="342">
        <v>188.72409629999999</v>
      </c>
      <c r="Z83" s="342">
        <v>190.23299629999997</v>
      </c>
    </row>
    <row r="84" spans="2:26" x14ac:dyDescent="0.25">
      <c r="B84" s="400" t="s">
        <v>964</v>
      </c>
      <c r="C84" s="136" t="s">
        <v>300</v>
      </c>
      <c r="D84" s="1696" t="s">
        <v>146</v>
      </c>
      <c r="E84" s="1697"/>
      <c r="F84" s="137">
        <v>2</v>
      </c>
      <c r="G84" s="343">
        <v>175.63625000000002</v>
      </c>
      <c r="H84" s="344">
        <v>175.52300000000002</v>
      </c>
      <c r="I84" s="344">
        <v>176.37788</v>
      </c>
      <c r="J84" s="344">
        <v>175.29650000000001</v>
      </c>
      <c r="K84" s="344">
        <v>174.0340201865672</v>
      </c>
      <c r="L84" s="345">
        <v>172.95551007313435</v>
      </c>
      <c r="M84" s="346">
        <v>289.18902983313433</v>
      </c>
      <c r="N84" s="346">
        <v>282.15209008626869</v>
      </c>
      <c r="O84" s="346">
        <v>218.48536854626872</v>
      </c>
      <c r="P84" s="401">
        <v>218.11372074626865</v>
      </c>
      <c r="Q84" s="343">
        <v>212.7463175</v>
      </c>
      <c r="R84" s="344">
        <v>211.84392500000001</v>
      </c>
      <c r="S84" s="344">
        <v>210.51276249999995</v>
      </c>
      <c r="T84" s="344">
        <v>200.04689000000002</v>
      </c>
      <c r="U84" s="344">
        <v>198.90212289999999</v>
      </c>
      <c r="V84" s="345">
        <v>165.45424500000001</v>
      </c>
      <c r="W84" s="346">
        <v>165.21987250000001</v>
      </c>
      <c r="X84" s="346">
        <v>164.9855</v>
      </c>
      <c r="Y84" s="346">
        <v>164.7511275</v>
      </c>
      <c r="Z84" s="346">
        <v>164.51674500000001</v>
      </c>
    </row>
    <row r="85" spans="2:26" x14ac:dyDescent="0.25">
      <c r="B85" s="402" t="s">
        <v>965</v>
      </c>
      <c r="C85" s="219" t="s">
        <v>294</v>
      </c>
      <c r="D85" s="1696" t="s">
        <v>146</v>
      </c>
      <c r="E85" s="1697"/>
      <c r="F85" s="137">
        <v>2</v>
      </c>
      <c r="G85" s="347">
        <v>4.9514500000000004</v>
      </c>
      <c r="H85" s="348">
        <v>4.8137100000000004</v>
      </c>
      <c r="I85" s="348">
        <v>4.9620300000000004</v>
      </c>
      <c r="J85" s="348">
        <v>4.6660599999999999</v>
      </c>
      <c r="K85" s="348">
        <v>4.8111699999999997</v>
      </c>
      <c r="L85" s="349">
        <v>4.8017099999999999</v>
      </c>
      <c r="M85" s="350">
        <v>4.3098799999999997</v>
      </c>
      <c r="N85" s="350">
        <v>3.21672</v>
      </c>
      <c r="O85" s="350">
        <v>2.8391700000000002</v>
      </c>
      <c r="P85" s="403">
        <v>2.4436900000000001</v>
      </c>
      <c r="Q85" s="347">
        <v>2.26261</v>
      </c>
      <c r="R85" s="348">
        <v>2.4052899999999999</v>
      </c>
      <c r="S85" s="348">
        <v>2.3572199999999999</v>
      </c>
      <c r="T85" s="348">
        <v>2.24674</v>
      </c>
      <c r="U85" s="348">
        <v>2.1740699999999999</v>
      </c>
      <c r="V85" s="349">
        <v>2.3790800000000001</v>
      </c>
      <c r="W85" s="350">
        <v>2.4055599999999999</v>
      </c>
      <c r="X85" s="350">
        <v>2.3386300000000002</v>
      </c>
      <c r="Y85" s="350">
        <v>2.4632000000000001</v>
      </c>
      <c r="Z85" s="350">
        <v>2.5175900000000002</v>
      </c>
    </row>
    <row r="86" spans="2:26" ht="14.4" thickBot="1" x14ac:dyDescent="0.3">
      <c r="B86" s="404" t="s">
        <v>966</v>
      </c>
      <c r="C86" s="405" t="s">
        <v>303</v>
      </c>
      <c r="D86" s="1698" t="s">
        <v>146</v>
      </c>
      <c r="E86" s="1699"/>
      <c r="F86" s="406">
        <v>2</v>
      </c>
      <c r="G86" s="407">
        <v>-1.7178962999999845</v>
      </c>
      <c r="H86" s="408">
        <v>0.38909370000000365</v>
      </c>
      <c r="I86" s="408">
        <v>2.4880536999999929</v>
      </c>
      <c r="J86" s="408">
        <v>2.7312437000000092</v>
      </c>
      <c r="K86" s="408">
        <v>2.6671538865672106</v>
      </c>
      <c r="L86" s="409">
        <v>2.7622037731343454</v>
      </c>
      <c r="M86" s="410">
        <v>134.74315353313429</v>
      </c>
      <c r="N86" s="410">
        <v>135.20497378626862</v>
      </c>
      <c r="O86" s="410">
        <v>73.724002246268668</v>
      </c>
      <c r="P86" s="411">
        <v>78.742734446268656</v>
      </c>
      <c r="Q86" s="351">
        <v>74.572533886956847</v>
      </c>
      <c r="R86" s="352">
        <v>72.867165687759169</v>
      </c>
      <c r="S86" s="352">
        <v>70.990704594831229</v>
      </c>
      <c r="T86" s="352">
        <v>67.255810024353977</v>
      </c>
      <c r="U86" s="352">
        <v>69.617310866658869</v>
      </c>
      <c r="V86" s="353">
        <v>-21.216631299999975</v>
      </c>
      <c r="W86" s="354">
        <v>-22.909083800000012</v>
      </c>
      <c r="X86" s="354">
        <v>-24.650126299999989</v>
      </c>
      <c r="Y86" s="354">
        <v>-26.43616879999999</v>
      </c>
      <c r="Z86" s="354">
        <v>-28.233841299999952</v>
      </c>
    </row>
    <row r="87" spans="2:26" ht="14.4" thickBot="1" x14ac:dyDescent="0.3">
      <c r="B87" s="69"/>
      <c r="Q87" s="69"/>
      <c r="R87" s="69"/>
    </row>
    <row r="88" spans="2:26" ht="42" thickBot="1" x14ac:dyDescent="0.3">
      <c r="B88" s="216" t="str">
        <f>CONCATENATE("Table 7c: WC level - Alternative Programme  ",E68, " Totex")</f>
        <v>Table 7c: WC level - Alternative Programme  Alternative Plan 3 Totex</v>
      </c>
      <c r="C88" s="160"/>
      <c r="D88" s="159"/>
      <c r="E88" s="96"/>
      <c r="F88" s="96"/>
      <c r="G88" s="96"/>
      <c r="H88" s="96"/>
      <c r="I88" s="96"/>
      <c r="J88" s="96"/>
      <c r="K88" s="96"/>
      <c r="L88" s="96"/>
      <c r="M88" s="1690" t="s">
        <v>936</v>
      </c>
      <c r="N88" s="1691"/>
      <c r="O88" s="1691"/>
      <c r="P88" s="1691"/>
      <c r="Q88" s="1691"/>
      <c r="R88" s="1691"/>
      <c r="S88" s="1691"/>
      <c r="T88" s="1691"/>
      <c r="U88" s="1691"/>
      <c r="V88" s="1691"/>
      <c r="W88" s="1691"/>
      <c r="X88" s="1691"/>
      <c r="Y88" s="1691"/>
      <c r="Z88" s="1691"/>
    </row>
    <row r="89" spans="2:26" ht="28.2" thickBot="1" x14ac:dyDescent="0.3">
      <c r="B89" s="127" t="s">
        <v>63</v>
      </c>
      <c r="C89" s="128" t="s">
        <v>967</v>
      </c>
      <c r="D89" s="128" t="s">
        <v>968</v>
      </c>
      <c r="E89" s="128" t="s">
        <v>116</v>
      </c>
      <c r="F89" s="129" t="s">
        <v>117</v>
      </c>
      <c r="G89" s="141" t="s">
        <v>938</v>
      </c>
      <c r="H89" s="130" t="s">
        <v>939</v>
      </c>
      <c r="I89" s="130" t="s">
        <v>940</v>
      </c>
      <c r="J89" s="130" t="s">
        <v>941</v>
      </c>
      <c r="K89" s="130" t="s">
        <v>942</v>
      </c>
      <c r="L89" s="131" t="s">
        <v>943</v>
      </c>
      <c r="M89" s="142" t="s">
        <v>944</v>
      </c>
      <c r="N89" s="142" t="s">
        <v>945</v>
      </c>
      <c r="O89" s="142" t="s">
        <v>946</v>
      </c>
      <c r="P89" s="142" t="s">
        <v>947</v>
      </c>
      <c r="Q89" s="141" t="s">
        <v>948</v>
      </c>
      <c r="R89" s="130" t="s">
        <v>949</v>
      </c>
      <c r="S89" s="130" t="s">
        <v>950</v>
      </c>
      <c r="T89" s="130" t="s">
        <v>951</v>
      </c>
      <c r="U89" s="130" t="s">
        <v>952</v>
      </c>
      <c r="V89" s="131" t="s">
        <v>953</v>
      </c>
      <c r="W89" s="142" t="s">
        <v>954</v>
      </c>
      <c r="X89" s="142" t="s">
        <v>955</v>
      </c>
      <c r="Y89" s="142" t="s">
        <v>956</v>
      </c>
      <c r="Z89" s="142" t="s">
        <v>957</v>
      </c>
    </row>
    <row r="90" spans="2:26" x14ac:dyDescent="0.25">
      <c r="B90" s="270" t="s">
        <v>969</v>
      </c>
      <c r="C90" s="271" t="s">
        <v>970</v>
      </c>
      <c r="D90" s="271" t="s">
        <v>971</v>
      </c>
      <c r="E90" s="1584" t="s">
        <v>2192</v>
      </c>
      <c r="F90" s="309">
        <v>3</v>
      </c>
      <c r="G90" s="327">
        <v>0</v>
      </c>
      <c r="H90" s="328">
        <v>2.8320932639076508</v>
      </c>
      <c r="I90" s="328">
        <v>2.8434592919610262</v>
      </c>
      <c r="J90" s="328">
        <v>2.8501749336238409</v>
      </c>
      <c r="K90" s="328">
        <v>2.8562757237103682</v>
      </c>
      <c r="L90" s="329">
        <v>2.8396237568163523</v>
      </c>
      <c r="M90" s="330">
        <v>20.284221641743017</v>
      </c>
      <c r="N90" s="330">
        <v>23.830973546669171</v>
      </c>
      <c r="O90" s="330">
        <v>20.669392308811751</v>
      </c>
      <c r="P90" s="330">
        <v>20.515961883119708</v>
      </c>
      <c r="Q90" s="339">
        <v>14.667510904859252</v>
      </c>
      <c r="R90" s="340">
        <v>14.667510903273737</v>
      </c>
      <c r="S90" s="340">
        <v>14.66751090246864</v>
      </c>
      <c r="T90" s="340">
        <v>14.667510901655151</v>
      </c>
      <c r="U90" s="340">
        <v>14.667510900833131</v>
      </c>
      <c r="V90" s="341">
        <v>14.667510900833131</v>
      </c>
      <c r="W90" s="342">
        <v>14.667510948793334</v>
      </c>
      <c r="X90" s="342">
        <v>14.667511008646937</v>
      </c>
      <c r="Y90" s="342">
        <v>14.667511012237602</v>
      </c>
      <c r="Z90" s="342">
        <v>14.667511013465569</v>
      </c>
    </row>
    <row r="91" spans="2:26" x14ac:dyDescent="0.25">
      <c r="B91" s="135" t="s">
        <v>972</v>
      </c>
      <c r="C91" s="136" t="s">
        <v>973</v>
      </c>
      <c r="D91" s="136" t="s">
        <v>971</v>
      </c>
      <c r="E91" s="1585" t="s">
        <v>2192</v>
      </c>
      <c r="F91" s="310">
        <v>3</v>
      </c>
      <c r="G91" s="331">
        <v>0</v>
      </c>
      <c r="H91" s="332">
        <v>0</v>
      </c>
      <c r="I91" s="332">
        <v>0</v>
      </c>
      <c r="J91" s="332">
        <v>0</v>
      </c>
      <c r="K91" s="332">
        <v>0</v>
      </c>
      <c r="L91" s="333">
        <v>0</v>
      </c>
      <c r="M91" s="334">
        <v>0</v>
      </c>
      <c r="N91" s="334">
        <v>0</v>
      </c>
      <c r="O91" s="334">
        <v>0</v>
      </c>
      <c r="P91" s="334">
        <v>0</v>
      </c>
      <c r="Q91" s="343">
        <v>0</v>
      </c>
      <c r="R91" s="344">
        <v>0</v>
      </c>
      <c r="S91" s="344">
        <v>0</v>
      </c>
      <c r="T91" s="344">
        <v>0</v>
      </c>
      <c r="U91" s="344">
        <v>0</v>
      </c>
      <c r="V91" s="345">
        <v>0</v>
      </c>
      <c r="W91" s="346">
        <v>0</v>
      </c>
      <c r="X91" s="346">
        <v>0</v>
      </c>
      <c r="Y91" s="346">
        <v>0</v>
      </c>
      <c r="Z91" s="346">
        <v>0</v>
      </c>
    </row>
    <row r="92" spans="2:26" ht="14.4" thickBot="1" x14ac:dyDescent="0.3">
      <c r="B92" s="138" t="s">
        <v>974</v>
      </c>
      <c r="C92" s="139" t="s">
        <v>975</v>
      </c>
      <c r="D92" s="139" t="s">
        <v>971</v>
      </c>
      <c r="E92" s="1586" t="s">
        <v>2192</v>
      </c>
      <c r="F92" s="311">
        <v>3</v>
      </c>
      <c r="G92" s="335">
        <v>0</v>
      </c>
      <c r="H92" s="336">
        <v>2.8320932639076508</v>
      </c>
      <c r="I92" s="336">
        <v>2.8434592919610262</v>
      </c>
      <c r="J92" s="336">
        <v>2.8501749336238409</v>
      </c>
      <c r="K92" s="336">
        <v>2.8562757237103682</v>
      </c>
      <c r="L92" s="337">
        <v>2.8396237568163523</v>
      </c>
      <c r="M92" s="338">
        <v>20.284221641743017</v>
      </c>
      <c r="N92" s="338">
        <v>23.830973546669171</v>
      </c>
      <c r="O92" s="338">
        <v>20.669392308811751</v>
      </c>
      <c r="P92" s="338">
        <v>20.515961883119708</v>
      </c>
      <c r="Q92" s="351">
        <v>14.667510904859252</v>
      </c>
      <c r="R92" s="352">
        <v>14.667510903273737</v>
      </c>
      <c r="S92" s="352">
        <v>14.66751090246864</v>
      </c>
      <c r="T92" s="352">
        <v>14.667510901655151</v>
      </c>
      <c r="U92" s="352">
        <v>14.667510900833131</v>
      </c>
      <c r="V92" s="353">
        <v>14.667510900833131</v>
      </c>
      <c r="W92" s="354">
        <v>14.667510948793334</v>
      </c>
      <c r="X92" s="354">
        <v>14.667511008646937</v>
      </c>
      <c r="Y92" s="354">
        <v>14.667511012237602</v>
      </c>
      <c r="Z92" s="354">
        <v>14.667511013465569</v>
      </c>
    </row>
    <row r="93" spans="2:26" ht="14.4" thickBot="1" x14ac:dyDescent="0.3">
      <c r="R93" s="69"/>
      <c r="S93" s="69"/>
    </row>
    <row r="94" spans="2:26" ht="69.599999999999994" thickBot="1" x14ac:dyDescent="0.3">
      <c r="B94" s="216" t="str">
        <f>CONCATENATE("Table 7d: WC level - Alternative Programme  ",E68, " Enhancement Expenditure")</f>
        <v>Table 7d: WC level - Alternative Programme  Alternative Plan 3 Enhancement Expenditure</v>
      </c>
      <c r="C94" s="160"/>
      <c r="D94" s="159"/>
      <c r="E94" s="159"/>
      <c r="F94" s="96"/>
      <c r="G94" s="96"/>
      <c r="H94" s="96"/>
      <c r="I94" s="96"/>
      <c r="J94" s="96"/>
      <c r="K94" s="96"/>
      <c r="L94" s="96"/>
      <c r="M94" s="1690" t="s">
        <v>936</v>
      </c>
      <c r="N94" s="1691"/>
      <c r="O94" s="1691"/>
      <c r="P94" s="1691"/>
      <c r="Q94" s="1691"/>
      <c r="R94" s="1691"/>
      <c r="S94" s="1691"/>
      <c r="T94" s="1691"/>
      <c r="U94" s="1691"/>
      <c r="V94" s="1691"/>
      <c r="W94" s="1691"/>
      <c r="X94" s="1691"/>
      <c r="Y94" s="1691"/>
      <c r="Z94" s="1691"/>
    </row>
    <row r="95" spans="2:26" ht="28.2" thickBot="1" x14ac:dyDescent="0.3">
      <c r="B95" s="127" t="s">
        <v>63</v>
      </c>
      <c r="C95" s="128" t="s">
        <v>967</v>
      </c>
      <c r="D95" s="128" t="s">
        <v>968</v>
      </c>
      <c r="E95" s="128" t="s">
        <v>116</v>
      </c>
      <c r="F95" s="129" t="s">
        <v>117</v>
      </c>
      <c r="G95" s="141" t="s">
        <v>938</v>
      </c>
      <c r="H95" s="130" t="s">
        <v>939</v>
      </c>
      <c r="I95" s="130" t="s">
        <v>940</v>
      </c>
      <c r="J95" s="130" t="s">
        <v>941</v>
      </c>
      <c r="K95" s="130" t="s">
        <v>942</v>
      </c>
      <c r="L95" s="131" t="s">
        <v>943</v>
      </c>
      <c r="M95" s="142" t="s">
        <v>944</v>
      </c>
      <c r="N95" s="142" t="s">
        <v>945</v>
      </c>
      <c r="O95" s="142" t="s">
        <v>946</v>
      </c>
      <c r="P95" s="142" t="s">
        <v>947</v>
      </c>
      <c r="Q95" s="141" t="s">
        <v>948</v>
      </c>
      <c r="R95" s="130" t="s">
        <v>949</v>
      </c>
      <c r="S95" s="130" t="s">
        <v>950</v>
      </c>
      <c r="T95" s="130" t="s">
        <v>951</v>
      </c>
      <c r="U95" s="130" t="s">
        <v>952</v>
      </c>
      <c r="V95" s="131" t="s">
        <v>953</v>
      </c>
      <c r="W95" s="142" t="s">
        <v>954</v>
      </c>
      <c r="X95" s="142" t="s">
        <v>955</v>
      </c>
      <c r="Y95" s="142" t="s">
        <v>956</v>
      </c>
      <c r="Z95" s="142" t="s">
        <v>957</v>
      </c>
    </row>
    <row r="96" spans="2:26" ht="27.6" x14ac:dyDescent="0.25">
      <c r="B96" s="270" t="s">
        <v>976</v>
      </c>
      <c r="C96" s="271" t="s">
        <v>977</v>
      </c>
      <c r="D96" s="271" t="s">
        <v>815</v>
      </c>
      <c r="E96" s="1584" t="s">
        <v>2192</v>
      </c>
      <c r="F96" s="309">
        <v>3</v>
      </c>
      <c r="G96" s="327">
        <v>0</v>
      </c>
      <c r="H96" s="328">
        <v>6.5759543004205572</v>
      </c>
      <c r="I96" s="328">
        <v>6.7581655386036541</v>
      </c>
      <c r="J96" s="328">
        <v>7.08335393376308</v>
      </c>
      <c r="K96" s="328">
        <v>7.0645287754730735</v>
      </c>
      <c r="L96" s="329">
        <v>6.7002707502769763</v>
      </c>
      <c r="M96" s="330">
        <v>33.315588723173022</v>
      </c>
      <c r="N96" s="330">
        <v>0.78851531844272227</v>
      </c>
      <c r="O96" s="330">
        <v>2.6620751906253259</v>
      </c>
      <c r="P96" s="330">
        <v>4.1060729940463006</v>
      </c>
      <c r="Q96" s="339">
        <v>9.7915628576077722</v>
      </c>
      <c r="R96" s="340">
        <v>9.266001406701184</v>
      </c>
      <c r="S96" s="340">
        <v>9.7146421220427239</v>
      </c>
      <c r="T96" s="340">
        <v>9.367516939056161</v>
      </c>
      <c r="U96" s="340">
        <v>9.6635083307729719</v>
      </c>
      <c r="V96" s="341">
        <v>9.1895207683816551</v>
      </c>
      <c r="W96" s="342">
        <v>10.04731436243876</v>
      </c>
      <c r="X96" s="342">
        <v>10.468159493744693</v>
      </c>
      <c r="Y96" s="342">
        <v>11.033808765434413</v>
      </c>
      <c r="Z96" s="342">
        <v>10.731371088631459</v>
      </c>
    </row>
    <row r="97" spans="2:26" ht="27.6" x14ac:dyDescent="0.25">
      <c r="B97" s="135" t="s">
        <v>978</v>
      </c>
      <c r="C97" s="136" t="s">
        <v>977</v>
      </c>
      <c r="D97" s="136" t="s">
        <v>812</v>
      </c>
      <c r="E97" s="1585" t="s">
        <v>2192</v>
      </c>
      <c r="F97" s="310">
        <v>3</v>
      </c>
      <c r="G97" s="331">
        <v>0</v>
      </c>
      <c r="H97" s="332">
        <v>1.6500459802776779</v>
      </c>
      <c r="I97" s="332">
        <v>1.7190410701435017</v>
      </c>
      <c r="J97" s="332">
        <v>1.7866090397361754</v>
      </c>
      <c r="K97" s="332">
        <v>1.8525669450357913</v>
      </c>
      <c r="L97" s="333">
        <v>1.9924618675808463</v>
      </c>
      <c r="M97" s="334">
        <v>17.077164000227189</v>
      </c>
      <c r="N97" s="334">
        <v>22.392904053599022</v>
      </c>
      <c r="O97" s="334">
        <v>26.299269294484404</v>
      </c>
      <c r="P97" s="334">
        <v>29.503647784196342</v>
      </c>
      <c r="Q97" s="343">
        <v>30.041366207398372</v>
      </c>
      <c r="R97" s="344">
        <v>30.310772461342452</v>
      </c>
      <c r="S97" s="344">
        <v>30.580178981829697</v>
      </c>
      <c r="T97" s="344">
        <v>30.849585353052777</v>
      </c>
      <c r="U97" s="344">
        <v>31.118991745599303</v>
      </c>
      <c r="V97" s="345">
        <v>31.120606714895843</v>
      </c>
      <c r="W97" s="346">
        <v>31.390012968839923</v>
      </c>
      <c r="X97" s="346">
        <v>31.659419489327171</v>
      </c>
      <c r="Y97" s="346">
        <v>31.928825860550244</v>
      </c>
      <c r="Z97" s="346">
        <v>32.198232253096769</v>
      </c>
    </row>
    <row r="98" spans="2:26" ht="28.2" thickBot="1" x14ac:dyDescent="0.3">
      <c r="B98" s="138" t="s">
        <v>979</v>
      </c>
      <c r="C98" s="139" t="s">
        <v>977</v>
      </c>
      <c r="D98" s="139" t="s">
        <v>971</v>
      </c>
      <c r="E98" s="1586" t="s">
        <v>2192</v>
      </c>
      <c r="F98" s="311">
        <v>3</v>
      </c>
      <c r="G98" s="335">
        <v>0</v>
      </c>
      <c r="H98" s="336">
        <v>8.2260002806982353</v>
      </c>
      <c r="I98" s="336">
        <v>8.4772066087471565</v>
      </c>
      <c r="J98" s="336">
        <v>8.8699629734992556</v>
      </c>
      <c r="K98" s="336">
        <v>8.9170957205088648</v>
      </c>
      <c r="L98" s="337">
        <v>8.692732617857823</v>
      </c>
      <c r="M98" s="338">
        <v>50.392752723400207</v>
      </c>
      <c r="N98" s="338">
        <v>23.181419372041745</v>
      </c>
      <c r="O98" s="338">
        <v>28.961344485109731</v>
      </c>
      <c r="P98" s="338">
        <v>33.609720778242647</v>
      </c>
      <c r="Q98" s="351">
        <v>39.832929065006141</v>
      </c>
      <c r="R98" s="352">
        <v>39.576773868043638</v>
      </c>
      <c r="S98" s="352">
        <v>40.294821103872422</v>
      </c>
      <c r="T98" s="352">
        <v>40.21710229210894</v>
      </c>
      <c r="U98" s="352">
        <v>40.782500076372273</v>
      </c>
      <c r="V98" s="353">
        <v>40.310127483277498</v>
      </c>
      <c r="W98" s="354">
        <v>41.437327331278681</v>
      </c>
      <c r="X98" s="354">
        <v>42.127578983071864</v>
      </c>
      <c r="Y98" s="354">
        <v>42.962634625984656</v>
      </c>
      <c r="Z98" s="354">
        <v>42.929603341728225</v>
      </c>
    </row>
    <row r="100" spans="2:26" ht="14.4" thickBot="1" x14ac:dyDescent="0.3"/>
    <row r="101" spans="2:26" ht="55.8" thickBot="1" x14ac:dyDescent="0.3">
      <c r="B101" s="122" t="s">
        <v>57</v>
      </c>
      <c r="C101" s="66" t="str">
        <f>'TITLE PAGE'!$D$18</f>
        <v>Portsmouth Water</v>
      </c>
      <c r="D101" s="123" t="s">
        <v>927</v>
      </c>
      <c r="E101" s="67" t="s">
        <v>1111</v>
      </c>
      <c r="F101" s="122" t="s">
        <v>928</v>
      </c>
      <c r="G101" s="67" t="s">
        <v>355</v>
      </c>
      <c r="H101" s="124" t="s">
        <v>110</v>
      </c>
      <c r="I101" s="67" t="s">
        <v>929</v>
      </c>
    </row>
    <row r="102" spans="2:26" ht="42" thickBot="1" x14ac:dyDescent="0.3">
      <c r="B102" s="123" t="s">
        <v>930</v>
      </c>
      <c r="C102" s="1700" t="s">
        <v>2157</v>
      </c>
      <c r="D102" s="1701"/>
      <c r="E102" s="1701"/>
      <c r="F102" s="1701"/>
      <c r="G102" s="1701"/>
      <c r="H102" s="1701"/>
      <c r="I102" s="1702"/>
    </row>
    <row r="103" spans="2:26" ht="42" customHeight="1" thickBot="1" x14ac:dyDescent="0.3">
      <c r="B103" s="123" t="s">
        <v>931</v>
      </c>
      <c r="C103" s="1708" t="s">
        <v>2183</v>
      </c>
      <c r="D103" s="1709"/>
      <c r="E103" s="1709"/>
      <c r="F103" s="1709"/>
      <c r="G103" s="1709"/>
      <c r="H103" s="1709"/>
      <c r="I103" s="1710"/>
    </row>
    <row r="104" spans="2:26" ht="42" thickBot="1" x14ac:dyDescent="0.3">
      <c r="B104" s="123" t="s">
        <v>933</v>
      </c>
      <c r="C104" s="1711" t="s">
        <v>2179</v>
      </c>
      <c r="D104" s="1712"/>
      <c r="E104" s="1712"/>
      <c r="F104" s="1712"/>
      <c r="G104" s="1712"/>
      <c r="H104" s="1712"/>
      <c r="I104" s="1713"/>
    </row>
    <row r="105" spans="2:26" ht="55.8" thickBot="1" x14ac:dyDescent="0.3">
      <c r="B105" s="1581" t="s">
        <v>2191</v>
      </c>
      <c r="C105" s="1583">
        <v>227.00728374593953</v>
      </c>
      <c r="D105" s="68" t="s">
        <v>934</v>
      </c>
      <c r="E105" s="1441">
        <v>0.1111111111111111</v>
      </c>
      <c r="F105" s="125" t="s">
        <v>935</v>
      </c>
      <c r="G105" s="126" t="s">
        <v>2123</v>
      </c>
      <c r="H105" s="125" t="s">
        <v>2</v>
      </c>
      <c r="I105" s="126" t="s">
        <v>2158</v>
      </c>
    </row>
    <row r="106" spans="2:26" ht="14.4" thickBot="1" x14ac:dyDescent="0.3"/>
    <row r="107" spans="2:26" ht="55.8" thickBot="1" x14ac:dyDescent="0.3">
      <c r="B107" s="216" t="str">
        <f>CONCATENATE("Table 7a: WC level - Alternative Programme ",E101, " Baseline SDB")</f>
        <v>Table 7a: WC level - Alternative Programme Ofwat Core programme Baseline SDB</v>
      </c>
      <c r="M107" s="1690" t="s">
        <v>936</v>
      </c>
      <c r="N107" s="1691"/>
      <c r="O107" s="1691"/>
      <c r="P107" s="1691"/>
      <c r="Q107" s="1691"/>
      <c r="R107" s="1691"/>
      <c r="S107" s="1691"/>
      <c r="T107" s="1691"/>
      <c r="U107" s="1691"/>
      <c r="V107" s="1691"/>
      <c r="W107" s="1691"/>
      <c r="X107" s="1691"/>
      <c r="Y107" s="1691"/>
      <c r="Z107" s="1691"/>
    </row>
    <row r="108" spans="2:26" ht="28.2" thickBot="1" x14ac:dyDescent="0.3">
      <c r="B108" s="127" t="s">
        <v>63</v>
      </c>
      <c r="C108" s="128" t="s">
        <v>937</v>
      </c>
      <c r="D108" s="1692" t="s">
        <v>116</v>
      </c>
      <c r="E108" s="1693"/>
      <c r="F108" s="129" t="s">
        <v>117</v>
      </c>
      <c r="G108" s="141" t="s">
        <v>938</v>
      </c>
      <c r="H108" s="130" t="s">
        <v>939</v>
      </c>
      <c r="I108" s="130" t="s">
        <v>940</v>
      </c>
      <c r="J108" s="130" t="s">
        <v>941</v>
      </c>
      <c r="K108" s="130" t="s">
        <v>942</v>
      </c>
      <c r="L108" s="131" t="s">
        <v>943</v>
      </c>
      <c r="M108" s="142" t="s">
        <v>944</v>
      </c>
      <c r="N108" s="142" t="s">
        <v>945</v>
      </c>
      <c r="O108" s="142" t="s">
        <v>946</v>
      </c>
      <c r="P108" s="142" t="s">
        <v>947</v>
      </c>
      <c r="Q108" s="141" t="s">
        <v>948</v>
      </c>
      <c r="R108" s="130" t="s">
        <v>949</v>
      </c>
      <c r="S108" s="130" t="s">
        <v>950</v>
      </c>
      <c r="T108" s="130" t="s">
        <v>951</v>
      </c>
      <c r="U108" s="130" t="s">
        <v>952</v>
      </c>
      <c r="V108" s="131" t="s">
        <v>953</v>
      </c>
      <c r="W108" s="142" t="s">
        <v>954</v>
      </c>
      <c r="X108" s="142" t="s">
        <v>955</v>
      </c>
      <c r="Y108" s="142" t="s">
        <v>956</v>
      </c>
      <c r="Z108" s="142" t="s">
        <v>957</v>
      </c>
    </row>
    <row r="109" spans="2:26" ht="15.6" customHeight="1" x14ac:dyDescent="0.25">
      <c r="B109" s="132" t="s">
        <v>958</v>
      </c>
      <c r="C109" s="133" t="s">
        <v>910</v>
      </c>
      <c r="D109" s="1694" t="s">
        <v>146</v>
      </c>
      <c r="E109" s="1695"/>
      <c r="F109" s="134">
        <v>2</v>
      </c>
      <c r="G109" s="339">
        <v>172.40269629999995</v>
      </c>
      <c r="H109" s="340">
        <v>173.43439629999997</v>
      </c>
      <c r="I109" s="340">
        <v>174.10639629999997</v>
      </c>
      <c r="J109" s="340">
        <v>175.14029629999999</v>
      </c>
      <c r="K109" s="340">
        <v>175.70149629999997</v>
      </c>
      <c r="L109" s="341">
        <v>176.75759629999999</v>
      </c>
      <c r="M109" s="342">
        <v>174.87329629999999</v>
      </c>
      <c r="N109" s="342">
        <v>177.14999629999994</v>
      </c>
      <c r="O109" s="342">
        <v>178.76189629999999</v>
      </c>
      <c r="P109" s="342">
        <v>180.20899629999997</v>
      </c>
      <c r="Q109" s="339">
        <v>182.48969629999996</v>
      </c>
      <c r="R109" s="340">
        <v>184.72219629999998</v>
      </c>
      <c r="S109" s="340">
        <v>186.90359629999995</v>
      </c>
      <c r="T109" s="340">
        <v>189.21539629999995</v>
      </c>
      <c r="U109" s="340">
        <v>191.16069629999998</v>
      </c>
      <c r="V109" s="341"/>
      <c r="W109" s="342"/>
      <c r="X109" s="342"/>
      <c r="Y109" s="342"/>
      <c r="Z109" s="342"/>
    </row>
    <row r="110" spans="2:26" ht="15.6" customHeight="1" x14ac:dyDescent="0.25">
      <c r="B110" s="135" t="s">
        <v>959</v>
      </c>
      <c r="C110" s="136" t="s">
        <v>300</v>
      </c>
      <c r="D110" s="1696" t="s">
        <v>146</v>
      </c>
      <c r="E110" s="1697"/>
      <c r="F110" s="137">
        <v>2</v>
      </c>
      <c r="G110" s="343">
        <v>154.73625000000001</v>
      </c>
      <c r="H110" s="344">
        <v>154.62300000000002</v>
      </c>
      <c r="I110" s="344">
        <v>169.50975000000003</v>
      </c>
      <c r="J110" s="344">
        <v>169.39650000000003</v>
      </c>
      <c r="K110" s="344">
        <v>163.76821268656718</v>
      </c>
      <c r="L110" s="345">
        <v>194.1399253731343</v>
      </c>
      <c r="M110" s="346">
        <v>193.57367537313431</v>
      </c>
      <c r="N110" s="346">
        <v>173.5017207462686</v>
      </c>
      <c r="O110" s="346">
        <v>173.22391074626861</v>
      </c>
      <c r="P110" s="346">
        <v>162.90304999999998</v>
      </c>
      <c r="Q110" s="343">
        <v>152.33444</v>
      </c>
      <c r="R110" s="344">
        <v>152.05662999999998</v>
      </c>
      <c r="S110" s="344">
        <v>151.77880999999999</v>
      </c>
      <c r="T110" s="344">
        <v>151.501</v>
      </c>
      <c r="U110" s="344">
        <v>151.22318999999999</v>
      </c>
      <c r="V110" s="345"/>
      <c r="W110" s="346"/>
      <c r="X110" s="346"/>
      <c r="Y110" s="346"/>
      <c r="Z110" s="346"/>
    </row>
    <row r="111" spans="2:26" ht="15.6" customHeight="1" x14ac:dyDescent="0.25">
      <c r="B111" s="218" t="s">
        <v>960</v>
      </c>
      <c r="C111" s="219" t="s">
        <v>294</v>
      </c>
      <c r="D111" s="1696" t="s">
        <v>146</v>
      </c>
      <c r="E111" s="1697"/>
      <c r="F111" s="137">
        <v>2</v>
      </c>
      <c r="G111" s="347">
        <v>4.9514500000000004</v>
      </c>
      <c r="H111" s="348">
        <v>4.8137100000000004</v>
      </c>
      <c r="I111" s="348">
        <v>4.9620300000000004</v>
      </c>
      <c r="J111" s="348">
        <v>4.6660599999999999</v>
      </c>
      <c r="K111" s="348">
        <v>4.8111699999999997</v>
      </c>
      <c r="L111" s="349">
        <v>4.8017099999999999</v>
      </c>
      <c r="M111" s="350">
        <v>4.3098799999999997</v>
      </c>
      <c r="N111" s="350">
        <v>3.21672</v>
      </c>
      <c r="O111" s="350">
        <v>2.8391700000000002</v>
      </c>
      <c r="P111" s="350">
        <v>2.4436900000000001</v>
      </c>
      <c r="Q111" s="347">
        <v>2.26261</v>
      </c>
      <c r="R111" s="348">
        <v>2.4052899999999999</v>
      </c>
      <c r="S111" s="348">
        <v>2.3572199999999999</v>
      </c>
      <c r="T111" s="348">
        <v>2.24674</v>
      </c>
      <c r="U111" s="348">
        <v>2.1740699999999999</v>
      </c>
      <c r="V111" s="349"/>
      <c r="W111" s="350"/>
      <c r="X111" s="350"/>
      <c r="Y111" s="350"/>
      <c r="Z111" s="350"/>
    </row>
    <row r="112" spans="2:26" ht="16.2" customHeight="1" thickBot="1" x14ac:dyDescent="0.3">
      <c r="B112" s="138" t="s">
        <v>961</v>
      </c>
      <c r="C112" s="139" t="s">
        <v>303</v>
      </c>
      <c r="D112" s="1698" t="s">
        <v>146</v>
      </c>
      <c r="E112" s="1699"/>
      <c r="F112" s="140">
        <v>2</v>
      </c>
      <c r="G112" s="351">
        <v>-22.617896299999945</v>
      </c>
      <c r="H112" s="352">
        <v>-23.625106299999963</v>
      </c>
      <c r="I112" s="352">
        <v>-9.5586762999999468</v>
      </c>
      <c r="J112" s="352">
        <v>-10.409856299999982</v>
      </c>
      <c r="K112" s="352">
        <v>-16.744453613432789</v>
      </c>
      <c r="L112" s="353">
        <v>12.580619073134347</v>
      </c>
      <c r="M112" s="354">
        <v>14.390499073134336</v>
      </c>
      <c r="N112" s="354">
        <v>-6.8649955537313403</v>
      </c>
      <c r="O112" s="354">
        <v>-8.3771555537313738</v>
      </c>
      <c r="P112" s="354">
        <v>-19.749636299999963</v>
      </c>
      <c r="Q112" s="351">
        <v>-32.417866299999979</v>
      </c>
      <c r="R112" s="352">
        <v>-35.070856299999974</v>
      </c>
      <c r="S112" s="352">
        <v>-37.482006299999973</v>
      </c>
      <c r="T112" s="352">
        <v>-39.961136299999986</v>
      </c>
      <c r="U112" s="352">
        <v>-42.111576299999946</v>
      </c>
      <c r="V112" s="353"/>
      <c r="W112" s="354"/>
      <c r="X112" s="354"/>
      <c r="Y112" s="354"/>
      <c r="Z112" s="354"/>
    </row>
    <row r="113" spans="2:26" ht="14.4" thickBot="1" x14ac:dyDescent="0.3">
      <c r="B113" s="158"/>
      <c r="C113" s="87"/>
      <c r="D113" s="87"/>
      <c r="E113" s="87"/>
      <c r="Q113" s="69"/>
      <c r="R113" s="69"/>
    </row>
    <row r="114" spans="2:26" ht="55.8" thickBot="1" x14ac:dyDescent="0.3">
      <c r="B114" s="216" t="str">
        <f>CONCATENATE("Table 7b: WC level - Alternative Programme  ",E101, " Final Plan SDB")</f>
        <v>Table 7b: WC level - Alternative Programme  Ofwat Core programme Final Plan SDB</v>
      </c>
      <c r="C114" s="160"/>
      <c r="D114" s="159"/>
      <c r="E114" s="159"/>
      <c r="F114" s="96"/>
      <c r="G114" s="96"/>
      <c r="H114" s="96"/>
      <c r="I114" s="96"/>
      <c r="J114" s="96"/>
      <c r="K114" s="96"/>
      <c r="L114" s="96"/>
      <c r="M114" s="1690" t="s">
        <v>936</v>
      </c>
      <c r="N114" s="1691"/>
      <c r="O114" s="1691"/>
      <c r="P114" s="1691"/>
      <c r="Q114" s="1691"/>
      <c r="R114" s="1691"/>
      <c r="S114" s="1691"/>
      <c r="T114" s="1691"/>
      <c r="U114" s="1691"/>
      <c r="V114" s="1691"/>
      <c r="W114" s="1691"/>
      <c r="X114" s="1691"/>
      <c r="Y114" s="1691"/>
      <c r="Z114" s="1691"/>
    </row>
    <row r="115" spans="2:26" ht="28.2" thickBot="1" x14ac:dyDescent="0.3">
      <c r="B115" s="412" t="s">
        <v>63</v>
      </c>
      <c r="C115" s="413" t="s">
        <v>962</v>
      </c>
      <c r="D115" s="1692" t="s">
        <v>116</v>
      </c>
      <c r="E115" s="1693"/>
      <c r="F115" s="414" t="s">
        <v>117</v>
      </c>
      <c r="G115" s="415" t="s">
        <v>938</v>
      </c>
      <c r="H115" s="416" t="s">
        <v>939</v>
      </c>
      <c r="I115" s="416" t="s">
        <v>940</v>
      </c>
      <c r="J115" s="416" t="s">
        <v>941</v>
      </c>
      <c r="K115" s="416" t="s">
        <v>942</v>
      </c>
      <c r="L115" s="417" t="s">
        <v>943</v>
      </c>
      <c r="M115" s="418" t="s">
        <v>944</v>
      </c>
      <c r="N115" s="418" t="s">
        <v>945</v>
      </c>
      <c r="O115" s="418" t="s">
        <v>946</v>
      </c>
      <c r="P115" s="418" t="s">
        <v>947</v>
      </c>
      <c r="Q115" s="141" t="s">
        <v>948</v>
      </c>
      <c r="R115" s="130" t="s">
        <v>949</v>
      </c>
      <c r="S115" s="130" t="s">
        <v>950</v>
      </c>
      <c r="T115" s="130" t="s">
        <v>951</v>
      </c>
      <c r="U115" s="130" t="s">
        <v>952</v>
      </c>
      <c r="V115" s="131" t="s">
        <v>953</v>
      </c>
      <c r="W115" s="142" t="s">
        <v>954</v>
      </c>
      <c r="X115" s="142" t="s">
        <v>955</v>
      </c>
      <c r="Y115" s="142" t="s">
        <v>956</v>
      </c>
      <c r="Z115" s="142" t="s">
        <v>957</v>
      </c>
    </row>
    <row r="116" spans="2:26" x14ac:dyDescent="0.25">
      <c r="B116" s="392" t="s">
        <v>963</v>
      </c>
      <c r="C116" s="393" t="s">
        <v>910</v>
      </c>
      <c r="D116" s="1694" t="s">
        <v>146</v>
      </c>
      <c r="E116" s="1695"/>
      <c r="F116" s="394">
        <v>2</v>
      </c>
      <c r="G116" s="395">
        <v>172.4026963</v>
      </c>
      <c r="H116" s="396">
        <v>170.32019630000002</v>
      </c>
      <c r="I116" s="396">
        <v>168.92779630000001</v>
      </c>
      <c r="J116" s="396">
        <v>167.8991963</v>
      </c>
      <c r="K116" s="396">
        <v>166.55569629999999</v>
      </c>
      <c r="L116" s="397">
        <v>165.3915963</v>
      </c>
      <c r="M116" s="398">
        <v>150.13599630000004</v>
      </c>
      <c r="N116" s="398">
        <v>146.21579630000002</v>
      </c>
      <c r="O116" s="398">
        <v>145.27129630000005</v>
      </c>
      <c r="P116" s="399">
        <v>141.18579629999999</v>
      </c>
      <c r="Q116" s="339">
        <v>140.94387361304317</v>
      </c>
      <c r="R116" s="340">
        <v>142.40836931224086</v>
      </c>
      <c r="S116" s="340">
        <v>143.83603790516872</v>
      </c>
      <c r="T116" s="340">
        <v>138.07543997564608</v>
      </c>
      <c r="U116" s="340">
        <v>135.50364203334112</v>
      </c>
      <c r="V116" s="341"/>
      <c r="W116" s="342"/>
      <c r="X116" s="342"/>
      <c r="Y116" s="342"/>
      <c r="Z116" s="342"/>
    </row>
    <row r="117" spans="2:26" x14ac:dyDescent="0.25">
      <c r="B117" s="400" t="s">
        <v>964</v>
      </c>
      <c r="C117" s="136" t="s">
        <v>300</v>
      </c>
      <c r="D117" s="1696" t="s">
        <v>146</v>
      </c>
      <c r="E117" s="1697"/>
      <c r="F117" s="137">
        <v>2</v>
      </c>
      <c r="G117" s="343">
        <v>175.63625000000002</v>
      </c>
      <c r="H117" s="344">
        <v>175.52300000000002</v>
      </c>
      <c r="I117" s="344">
        <v>176.37788</v>
      </c>
      <c r="J117" s="344">
        <v>175.29650000000001</v>
      </c>
      <c r="K117" s="344">
        <v>174.0340201865672</v>
      </c>
      <c r="L117" s="345">
        <v>172.95551007313435</v>
      </c>
      <c r="M117" s="346">
        <v>289.18902983313433</v>
      </c>
      <c r="N117" s="346">
        <v>270.31809020626861</v>
      </c>
      <c r="O117" s="346">
        <v>163.19696593626858</v>
      </c>
      <c r="P117" s="401">
        <v>153.0333329</v>
      </c>
      <c r="Q117" s="343">
        <v>145.51765</v>
      </c>
      <c r="R117" s="344">
        <v>147.10442619999998</v>
      </c>
      <c r="S117" s="344">
        <v>148.47593000000006</v>
      </c>
      <c r="T117" s="344">
        <v>142.59594389999995</v>
      </c>
      <c r="U117" s="344">
        <v>139.94476000000003</v>
      </c>
      <c r="V117" s="345"/>
      <c r="W117" s="346"/>
      <c r="X117" s="346"/>
      <c r="Y117" s="346"/>
      <c r="Z117" s="346"/>
    </row>
    <row r="118" spans="2:26" x14ac:dyDescent="0.25">
      <c r="B118" s="402" t="s">
        <v>965</v>
      </c>
      <c r="C118" s="219" t="s">
        <v>294</v>
      </c>
      <c r="D118" s="1696" t="s">
        <v>146</v>
      </c>
      <c r="E118" s="1697"/>
      <c r="F118" s="137">
        <v>2</v>
      </c>
      <c r="G118" s="347">
        <v>4.9514500000000004</v>
      </c>
      <c r="H118" s="348">
        <v>4.8137100000000004</v>
      </c>
      <c r="I118" s="348">
        <v>4.9620300000000004</v>
      </c>
      <c r="J118" s="348">
        <v>4.6660599999999999</v>
      </c>
      <c r="K118" s="348">
        <v>4.8111699999999997</v>
      </c>
      <c r="L118" s="349">
        <v>4.8017099999999999</v>
      </c>
      <c r="M118" s="350">
        <v>4.3098799999999997</v>
      </c>
      <c r="N118" s="350">
        <v>3.21672</v>
      </c>
      <c r="O118" s="350">
        <v>2.8391700000000002</v>
      </c>
      <c r="P118" s="403">
        <v>2.4436900000000001</v>
      </c>
      <c r="Q118" s="347">
        <v>2.26261</v>
      </c>
      <c r="R118" s="348">
        <v>2.4052899999999999</v>
      </c>
      <c r="S118" s="348">
        <v>2.3572199999999999</v>
      </c>
      <c r="T118" s="348">
        <v>2.24674</v>
      </c>
      <c r="U118" s="348">
        <v>2.1740699999999999</v>
      </c>
      <c r="V118" s="349"/>
      <c r="W118" s="350"/>
      <c r="X118" s="350"/>
      <c r="Y118" s="350"/>
      <c r="Z118" s="350"/>
    </row>
    <row r="119" spans="2:26" ht="14.4" thickBot="1" x14ac:dyDescent="0.3">
      <c r="B119" s="404" t="s">
        <v>966</v>
      </c>
      <c r="C119" s="405" t="s">
        <v>303</v>
      </c>
      <c r="D119" s="1698" t="s">
        <v>146</v>
      </c>
      <c r="E119" s="1699"/>
      <c r="F119" s="406">
        <v>2</v>
      </c>
      <c r="G119" s="407">
        <v>-1.7178962999999845</v>
      </c>
      <c r="H119" s="408">
        <v>0.38909370000000365</v>
      </c>
      <c r="I119" s="408">
        <v>2.4880536999999929</v>
      </c>
      <c r="J119" s="408">
        <v>2.7312437000000092</v>
      </c>
      <c r="K119" s="408">
        <v>2.6671538865672106</v>
      </c>
      <c r="L119" s="409">
        <v>2.7622037731343454</v>
      </c>
      <c r="M119" s="410">
        <v>134.74315353313429</v>
      </c>
      <c r="N119" s="410">
        <v>120.88557390626859</v>
      </c>
      <c r="O119" s="410">
        <v>15.086499636268538</v>
      </c>
      <c r="P119" s="411">
        <v>9.403846600000012</v>
      </c>
      <c r="Q119" s="351">
        <v>2.3111663869568368</v>
      </c>
      <c r="R119" s="352">
        <v>2.290766887759113</v>
      </c>
      <c r="S119" s="352">
        <v>2.282672094831339</v>
      </c>
      <c r="T119" s="352">
        <v>2.273763924353875</v>
      </c>
      <c r="U119" s="352">
        <v>2.2670479666589078</v>
      </c>
      <c r="V119" s="353"/>
      <c r="W119" s="354"/>
      <c r="X119" s="354"/>
      <c r="Y119" s="354"/>
      <c r="Z119" s="354"/>
    </row>
    <row r="120" spans="2:26" ht="14.4" thickBot="1" x14ac:dyDescent="0.3">
      <c r="B120" s="69"/>
      <c r="Q120" s="69"/>
      <c r="R120" s="69"/>
    </row>
    <row r="121" spans="2:26" ht="55.8" thickBot="1" x14ac:dyDescent="0.3">
      <c r="B121" s="216" t="str">
        <f>CONCATENATE("Table 7c: WC level - Alternative Programme  ",E101, " Totex")</f>
        <v>Table 7c: WC level - Alternative Programme  Ofwat Core programme Totex</v>
      </c>
      <c r="C121" s="160"/>
      <c r="D121" s="159"/>
      <c r="E121" s="96"/>
      <c r="F121" s="96"/>
      <c r="G121" s="96"/>
      <c r="H121" s="96"/>
      <c r="I121" s="96"/>
      <c r="J121" s="96"/>
      <c r="K121" s="96"/>
      <c r="L121" s="96"/>
      <c r="M121" s="1690" t="s">
        <v>936</v>
      </c>
      <c r="N121" s="1691"/>
      <c r="O121" s="1691"/>
      <c r="P121" s="1691"/>
      <c r="Q121" s="1691"/>
      <c r="R121" s="1691"/>
      <c r="S121" s="1691"/>
      <c r="T121" s="1691"/>
      <c r="U121" s="1691"/>
      <c r="V121" s="1691"/>
      <c r="W121" s="1691"/>
      <c r="X121" s="1691"/>
      <c r="Y121" s="1691"/>
      <c r="Z121" s="1691"/>
    </row>
    <row r="122" spans="2:26" ht="28.2" thickBot="1" x14ac:dyDescent="0.3">
      <c r="B122" s="127" t="s">
        <v>63</v>
      </c>
      <c r="C122" s="128" t="s">
        <v>967</v>
      </c>
      <c r="D122" s="128" t="s">
        <v>968</v>
      </c>
      <c r="E122" s="128" t="s">
        <v>116</v>
      </c>
      <c r="F122" s="129" t="s">
        <v>117</v>
      </c>
      <c r="G122" s="141" t="s">
        <v>938</v>
      </c>
      <c r="H122" s="130" t="s">
        <v>939</v>
      </c>
      <c r="I122" s="130" t="s">
        <v>940</v>
      </c>
      <c r="J122" s="130" t="s">
        <v>941</v>
      </c>
      <c r="K122" s="130" t="s">
        <v>942</v>
      </c>
      <c r="L122" s="131" t="s">
        <v>943</v>
      </c>
      <c r="M122" s="142" t="s">
        <v>944</v>
      </c>
      <c r="N122" s="142" t="s">
        <v>945</v>
      </c>
      <c r="O122" s="142" t="s">
        <v>946</v>
      </c>
      <c r="P122" s="142" t="s">
        <v>947</v>
      </c>
      <c r="Q122" s="141" t="s">
        <v>948</v>
      </c>
      <c r="R122" s="130" t="s">
        <v>949</v>
      </c>
      <c r="S122" s="130" t="s">
        <v>950</v>
      </c>
      <c r="T122" s="130" t="s">
        <v>951</v>
      </c>
      <c r="U122" s="130" t="s">
        <v>952</v>
      </c>
      <c r="V122" s="131" t="s">
        <v>953</v>
      </c>
      <c r="W122" s="142" t="s">
        <v>954</v>
      </c>
      <c r="X122" s="142" t="s">
        <v>955</v>
      </c>
      <c r="Y122" s="142" t="s">
        <v>956</v>
      </c>
      <c r="Z122" s="142" t="s">
        <v>957</v>
      </c>
    </row>
    <row r="123" spans="2:26" x14ac:dyDescent="0.25">
      <c r="B123" s="270" t="s">
        <v>969</v>
      </c>
      <c r="C123" s="271" t="s">
        <v>970</v>
      </c>
      <c r="D123" s="271" t="s">
        <v>971</v>
      </c>
      <c r="E123" s="1584" t="s">
        <v>2192</v>
      </c>
      <c r="F123" s="309">
        <v>3</v>
      </c>
      <c r="G123" s="327">
        <v>0</v>
      </c>
      <c r="H123" s="328">
        <v>2.8320932639076508</v>
      </c>
      <c r="I123" s="328">
        <v>2.8434592919610262</v>
      </c>
      <c r="J123" s="328">
        <v>2.8501749336238409</v>
      </c>
      <c r="K123" s="328">
        <v>2.8562757237103682</v>
      </c>
      <c r="L123" s="329">
        <v>2.8396237568163523</v>
      </c>
      <c r="M123" s="330">
        <v>20.284221641743017</v>
      </c>
      <c r="N123" s="330">
        <v>23.830973546669171</v>
      </c>
      <c r="O123" s="330">
        <v>20.669392308811751</v>
      </c>
      <c r="P123" s="330">
        <v>20.515961883119708</v>
      </c>
      <c r="Q123" s="339">
        <v>14.667510904859252</v>
      </c>
      <c r="R123" s="340">
        <v>14.667510903273737</v>
      </c>
      <c r="S123" s="340">
        <v>14.66751090246864</v>
      </c>
      <c r="T123" s="340">
        <v>14.667510901655151</v>
      </c>
      <c r="U123" s="340">
        <v>14.667510900833131</v>
      </c>
      <c r="V123" s="341">
        <v>14.667510900833131</v>
      </c>
      <c r="W123" s="342">
        <v>14.667510948793334</v>
      </c>
      <c r="X123" s="342">
        <v>14.667511008646937</v>
      </c>
      <c r="Y123" s="342">
        <v>14.667511012237602</v>
      </c>
      <c r="Z123" s="342">
        <v>14.667511013465569</v>
      </c>
    </row>
    <row r="124" spans="2:26" x14ac:dyDescent="0.25">
      <c r="B124" s="135" t="s">
        <v>972</v>
      </c>
      <c r="C124" s="136" t="s">
        <v>973</v>
      </c>
      <c r="D124" s="136" t="s">
        <v>971</v>
      </c>
      <c r="E124" s="1585" t="s">
        <v>2192</v>
      </c>
      <c r="F124" s="310">
        <v>3</v>
      </c>
      <c r="G124" s="331">
        <v>0</v>
      </c>
      <c r="H124" s="332">
        <v>0</v>
      </c>
      <c r="I124" s="332">
        <v>0</v>
      </c>
      <c r="J124" s="332">
        <v>0</v>
      </c>
      <c r="K124" s="332">
        <v>0</v>
      </c>
      <c r="L124" s="333">
        <v>0</v>
      </c>
      <c r="M124" s="334">
        <v>0</v>
      </c>
      <c r="N124" s="334">
        <v>0</v>
      </c>
      <c r="O124" s="334">
        <v>0</v>
      </c>
      <c r="P124" s="334">
        <v>0</v>
      </c>
      <c r="Q124" s="343">
        <v>0</v>
      </c>
      <c r="R124" s="344">
        <v>0</v>
      </c>
      <c r="S124" s="344">
        <v>0</v>
      </c>
      <c r="T124" s="344">
        <v>0</v>
      </c>
      <c r="U124" s="344">
        <v>0</v>
      </c>
      <c r="V124" s="345">
        <v>0</v>
      </c>
      <c r="W124" s="346">
        <v>0</v>
      </c>
      <c r="X124" s="346">
        <v>0</v>
      </c>
      <c r="Y124" s="346">
        <v>0</v>
      </c>
      <c r="Z124" s="346">
        <v>0</v>
      </c>
    </row>
    <row r="125" spans="2:26" ht="14.4" thickBot="1" x14ac:dyDescent="0.3">
      <c r="B125" s="138" t="s">
        <v>974</v>
      </c>
      <c r="C125" s="139" t="s">
        <v>975</v>
      </c>
      <c r="D125" s="139" t="s">
        <v>971</v>
      </c>
      <c r="E125" s="1586" t="s">
        <v>2192</v>
      </c>
      <c r="F125" s="311">
        <v>3</v>
      </c>
      <c r="G125" s="335">
        <v>0</v>
      </c>
      <c r="H125" s="336">
        <v>2.8320932639076508</v>
      </c>
      <c r="I125" s="336">
        <v>2.8434592919610262</v>
      </c>
      <c r="J125" s="336">
        <v>2.8501749336238409</v>
      </c>
      <c r="K125" s="336">
        <v>2.8562757237103682</v>
      </c>
      <c r="L125" s="337">
        <v>2.8396237568163523</v>
      </c>
      <c r="M125" s="338">
        <v>20.284221641743017</v>
      </c>
      <c r="N125" s="338">
        <v>23.830973546669171</v>
      </c>
      <c r="O125" s="338">
        <v>20.669392308811751</v>
      </c>
      <c r="P125" s="338">
        <v>20.515961883119708</v>
      </c>
      <c r="Q125" s="351">
        <v>14.667510904859252</v>
      </c>
      <c r="R125" s="352">
        <v>14.667510903273737</v>
      </c>
      <c r="S125" s="352">
        <v>14.66751090246864</v>
      </c>
      <c r="T125" s="352">
        <v>14.667510901655151</v>
      </c>
      <c r="U125" s="352">
        <v>14.667510900833131</v>
      </c>
      <c r="V125" s="353">
        <v>14.667510900833131</v>
      </c>
      <c r="W125" s="354">
        <v>14.667510948793334</v>
      </c>
      <c r="X125" s="354">
        <v>14.667511008646937</v>
      </c>
      <c r="Y125" s="354">
        <v>14.667511012237602</v>
      </c>
      <c r="Z125" s="354">
        <v>14.667511013465569</v>
      </c>
    </row>
    <row r="126" spans="2:26" ht="14.4" thickBot="1" x14ac:dyDescent="0.3">
      <c r="R126" s="69"/>
      <c r="S126" s="69"/>
    </row>
    <row r="127" spans="2:26" ht="69.599999999999994" thickBot="1" x14ac:dyDescent="0.3">
      <c r="B127" s="216" t="str">
        <f>CONCATENATE("Table 7d: WC level - Alternative Programme  ",E101, " Enhancement Expenditure")</f>
        <v>Table 7d: WC level - Alternative Programme  Ofwat Core programme Enhancement Expenditure</v>
      </c>
      <c r="C127" s="160"/>
      <c r="D127" s="159"/>
      <c r="E127" s="159"/>
      <c r="F127" s="96"/>
      <c r="G127" s="96"/>
      <c r="H127" s="96"/>
      <c r="I127" s="96"/>
      <c r="J127" s="96"/>
      <c r="K127" s="96"/>
      <c r="L127" s="96"/>
      <c r="M127" s="1690" t="s">
        <v>936</v>
      </c>
      <c r="N127" s="1691"/>
      <c r="O127" s="1691"/>
      <c r="P127" s="1691"/>
      <c r="Q127" s="1691"/>
      <c r="R127" s="1691"/>
      <c r="S127" s="1691"/>
      <c r="T127" s="1691"/>
      <c r="U127" s="1691"/>
      <c r="V127" s="1691"/>
      <c r="W127" s="1691"/>
      <c r="X127" s="1691"/>
      <c r="Y127" s="1691"/>
      <c r="Z127" s="1691"/>
    </row>
    <row r="128" spans="2:26" ht="28.2" thickBot="1" x14ac:dyDescent="0.3">
      <c r="B128" s="127" t="s">
        <v>63</v>
      </c>
      <c r="C128" s="128" t="s">
        <v>967</v>
      </c>
      <c r="D128" s="128" t="s">
        <v>968</v>
      </c>
      <c r="E128" s="128" t="s">
        <v>116</v>
      </c>
      <c r="F128" s="129" t="s">
        <v>117</v>
      </c>
      <c r="G128" s="141" t="s">
        <v>938</v>
      </c>
      <c r="H128" s="130" t="s">
        <v>939</v>
      </c>
      <c r="I128" s="130" t="s">
        <v>940</v>
      </c>
      <c r="J128" s="130" t="s">
        <v>941</v>
      </c>
      <c r="K128" s="130" t="s">
        <v>942</v>
      </c>
      <c r="L128" s="131" t="s">
        <v>943</v>
      </c>
      <c r="M128" s="142" t="s">
        <v>944</v>
      </c>
      <c r="N128" s="142" t="s">
        <v>945</v>
      </c>
      <c r="O128" s="142" t="s">
        <v>946</v>
      </c>
      <c r="P128" s="142" t="s">
        <v>947</v>
      </c>
      <c r="Q128" s="141" t="s">
        <v>948</v>
      </c>
      <c r="R128" s="130" t="s">
        <v>949</v>
      </c>
      <c r="S128" s="130" t="s">
        <v>950</v>
      </c>
      <c r="T128" s="130" t="s">
        <v>951</v>
      </c>
      <c r="U128" s="130" t="s">
        <v>952</v>
      </c>
      <c r="V128" s="131" t="s">
        <v>953</v>
      </c>
      <c r="W128" s="142" t="s">
        <v>954</v>
      </c>
      <c r="X128" s="142" t="s">
        <v>955</v>
      </c>
      <c r="Y128" s="142" t="s">
        <v>956</v>
      </c>
      <c r="Z128" s="142" t="s">
        <v>957</v>
      </c>
    </row>
    <row r="129" spans="2:26" ht="27.6" x14ac:dyDescent="0.25">
      <c r="B129" s="270" t="s">
        <v>976</v>
      </c>
      <c r="C129" s="271" t="s">
        <v>977</v>
      </c>
      <c r="D129" s="271" t="s">
        <v>815</v>
      </c>
      <c r="E129" s="1584" t="s">
        <v>2192</v>
      </c>
      <c r="F129" s="309">
        <v>3</v>
      </c>
      <c r="G129" s="327">
        <v>0</v>
      </c>
      <c r="H129" s="328">
        <v>6.5759543004205572</v>
      </c>
      <c r="I129" s="328">
        <v>6.7581655386036541</v>
      </c>
      <c r="J129" s="328">
        <v>7.08335393376308</v>
      </c>
      <c r="K129" s="328">
        <v>7.0645287754730735</v>
      </c>
      <c r="L129" s="329">
        <v>6.7002707502769763</v>
      </c>
      <c r="M129" s="330">
        <v>33.315588723173022</v>
      </c>
      <c r="N129" s="330">
        <v>0.78851531844272227</v>
      </c>
      <c r="O129" s="330">
        <v>2.6620751906253259</v>
      </c>
      <c r="P129" s="330">
        <v>4.1060729940463006</v>
      </c>
      <c r="Q129" s="339">
        <v>9.7915628576077722</v>
      </c>
      <c r="R129" s="340">
        <v>9.266001406701184</v>
      </c>
      <c r="S129" s="340">
        <v>9.7146421220427239</v>
      </c>
      <c r="T129" s="340">
        <v>9.367516939056161</v>
      </c>
      <c r="U129" s="340">
        <v>9.6635083307729719</v>
      </c>
      <c r="V129" s="341">
        <v>9.1895207683816551</v>
      </c>
      <c r="W129" s="342">
        <v>10.04731436243876</v>
      </c>
      <c r="X129" s="342">
        <v>10.468159493744693</v>
      </c>
      <c r="Y129" s="342">
        <v>11.033808765434413</v>
      </c>
      <c r="Z129" s="342">
        <v>10.731371088631459</v>
      </c>
    </row>
    <row r="130" spans="2:26" ht="27.6" x14ac:dyDescent="0.25">
      <c r="B130" s="135" t="s">
        <v>978</v>
      </c>
      <c r="C130" s="136" t="s">
        <v>977</v>
      </c>
      <c r="D130" s="136" t="s">
        <v>812</v>
      </c>
      <c r="E130" s="1585" t="s">
        <v>2192</v>
      </c>
      <c r="F130" s="310">
        <v>3</v>
      </c>
      <c r="G130" s="331">
        <v>0</v>
      </c>
      <c r="H130" s="332">
        <v>1.6500459802776779</v>
      </c>
      <c r="I130" s="332">
        <v>1.7190410701435017</v>
      </c>
      <c r="J130" s="332">
        <v>1.7866090397361754</v>
      </c>
      <c r="K130" s="332">
        <v>1.8525669450357913</v>
      </c>
      <c r="L130" s="333">
        <v>1.9924618675808463</v>
      </c>
      <c r="M130" s="334">
        <v>17.077164000227189</v>
      </c>
      <c r="N130" s="334">
        <v>22.403446626288257</v>
      </c>
      <c r="O130" s="334">
        <v>26.309811867173632</v>
      </c>
      <c r="P130" s="334">
        <v>29.503647784196342</v>
      </c>
      <c r="Q130" s="343">
        <v>30.041366207398372</v>
      </c>
      <c r="R130" s="344">
        <v>30.310772461342452</v>
      </c>
      <c r="S130" s="344">
        <v>30.580178981829697</v>
      </c>
      <c r="T130" s="344">
        <v>30.849585353052777</v>
      </c>
      <c r="U130" s="344">
        <v>31.118991745599303</v>
      </c>
      <c r="V130" s="345">
        <v>31.120606714895843</v>
      </c>
      <c r="W130" s="346">
        <v>31.390012968839923</v>
      </c>
      <c r="X130" s="346">
        <v>31.659419489327171</v>
      </c>
      <c r="Y130" s="346">
        <v>31.928825860550244</v>
      </c>
      <c r="Z130" s="346">
        <v>32.198232253096769</v>
      </c>
    </row>
    <row r="131" spans="2:26" ht="28.2" thickBot="1" x14ac:dyDescent="0.3">
      <c r="B131" s="138" t="s">
        <v>979</v>
      </c>
      <c r="C131" s="139" t="s">
        <v>977</v>
      </c>
      <c r="D131" s="139" t="s">
        <v>971</v>
      </c>
      <c r="E131" s="1586" t="s">
        <v>2192</v>
      </c>
      <c r="F131" s="311">
        <v>3</v>
      </c>
      <c r="G131" s="335">
        <v>0</v>
      </c>
      <c r="H131" s="336">
        <v>8.2260002806982353</v>
      </c>
      <c r="I131" s="336">
        <v>8.4772066087471565</v>
      </c>
      <c r="J131" s="336">
        <v>8.8699629734992556</v>
      </c>
      <c r="K131" s="336">
        <v>8.9170957205088648</v>
      </c>
      <c r="L131" s="337">
        <v>8.692732617857823</v>
      </c>
      <c r="M131" s="338">
        <v>50.392752723400207</v>
      </c>
      <c r="N131" s="338">
        <v>23.191961944730981</v>
      </c>
      <c r="O131" s="338">
        <v>28.971887057798959</v>
      </c>
      <c r="P131" s="338">
        <v>33.609720778242647</v>
      </c>
      <c r="Q131" s="351">
        <v>39.832929065006141</v>
      </c>
      <c r="R131" s="352">
        <v>39.576773868043638</v>
      </c>
      <c r="S131" s="352">
        <v>40.294821103872422</v>
      </c>
      <c r="T131" s="352">
        <v>40.21710229210894</v>
      </c>
      <c r="U131" s="352">
        <v>40.782500076372273</v>
      </c>
      <c r="V131" s="353">
        <v>40.310127483277498</v>
      </c>
      <c r="W131" s="354">
        <v>41.437327331278681</v>
      </c>
      <c r="X131" s="354">
        <v>42.127578983071864</v>
      </c>
      <c r="Y131" s="354">
        <v>42.962634625984656</v>
      </c>
      <c r="Z131" s="354">
        <v>42.929603341728225</v>
      </c>
    </row>
    <row r="133" spans="2:26" ht="14.4" thickBot="1" x14ac:dyDescent="0.3"/>
    <row r="134" spans="2:26" ht="28.2" thickBot="1" x14ac:dyDescent="0.3">
      <c r="B134" s="122" t="s">
        <v>57</v>
      </c>
      <c r="C134" s="66" t="s">
        <v>15</v>
      </c>
      <c r="D134" s="123" t="s">
        <v>927</v>
      </c>
      <c r="E134" s="67" t="s">
        <v>2134</v>
      </c>
      <c r="F134" s="122" t="s">
        <v>928</v>
      </c>
      <c r="G134" s="67" t="s">
        <v>355</v>
      </c>
      <c r="H134" s="124" t="s">
        <v>110</v>
      </c>
      <c r="I134" s="67" t="s">
        <v>929</v>
      </c>
    </row>
    <row r="135" spans="2:26" ht="42" thickBot="1" x14ac:dyDescent="0.3">
      <c r="B135" s="123" t="s">
        <v>930</v>
      </c>
      <c r="C135" s="1700" t="s">
        <v>2139</v>
      </c>
      <c r="D135" s="1701"/>
      <c r="E135" s="1701"/>
      <c r="F135" s="1701"/>
      <c r="G135" s="1701"/>
      <c r="H135" s="1701"/>
      <c r="I135" s="1702"/>
    </row>
    <row r="136" spans="2:26" ht="42" customHeight="1" thickBot="1" x14ac:dyDescent="0.3">
      <c r="B136" s="123" t="s">
        <v>931</v>
      </c>
      <c r="C136" s="1708" t="s">
        <v>2183</v>
      </c>
      <c r="D136" s="1709"/>
      <c r="E136" s="1709"/>
      <c r="F136" s="1709"/>
      <c r="G136" s="1709"/>
      <c r="H136" s="1709"/>
      <c r="I136" s="1710"/>
    </row>
    <row r="137" spans="2:26" ht="42" thickBot="1" x14ac:dyDescent="0.3">
      <c r="B137" s="123" t="s">
        <v>933</v>
      </c>
      <c r="C137" s="1705" t="s">
        <v>2180</v>
      </c>
      <c r="D137" s="1706"/>
      <c r="E137" s="1706"/>
      <c r="F137" s="1706"/>
      <c r="G137" s="1706"/>
      <c r="H137" s="1706"/>
      <c r="I137" s="1707"/>
    </row>
    <row r="138" spans="2:26" ht="55.8" thickBot="1" x14ac:dyDescent="0.3">
      <c r="B138" s="1581" t="s">
        <v>2191</v>
      </c>
      <c r="C138" s="1583">
        <v>241.3956994074035</v>
      </c>
      <c r="D138" s="68" t="s">
        <v>934</v>
      </c>
      <c r="E138" s="1442">
        <v>0.1111111111111111</v>
      </c>
      <c r="F138" s="125" t="s">
        <v>935</v>
      </c>
      <c r="G138" s="126" t="s">
        <v>2123</v>
      </c>
      <c r="H138" s="125" t="s">
        <v>2</v>
      </c>
      <c r="I138" s="126" t="s">
        <v>2140</v>
      </c>
    </row>
    <row r="139" spans="2:26" ht="14.4" thickBot="1" x14ac:dyDescent="0.3"/>
    <row r="140" spans="2:26" ht="55.8" thickBot="1" x14ac:dyDescent="0.3">
      <c r="B140" s="216" t="s">
        <v>2141</v>
      </c>
      <c r="M140" s="1690" t="s">
        <v>936</v>
      </c>
      <c r="N140" s="1691"/>
      <c r="O140" s="1691"/>
      <c r="P140" s="1691"/>
      <c r="Q140" s="1691"/>
      <c r="R140" s="1691"/>
      <c r="S140" s="1691"/>
      <c r="T140" s="1691"/>
      <c r="U140" s="1691"/>
      <c r="V140" s="1691"/>
      <c r="W140" s="1691"/>
      <c r="X140" s="1691"/>
      <c r="Y140" s="1691"/>
      <c r="Z140" s="1691"/>
    </row>
    <row r="141" spans="2:26" ht="28.2" thickBot="1" x14ac:dyDescent="0.3">
      <c r="B141" s="127" t="s">
        <v>63</v>
      </c>
      <c r="C141" s="128" t="s">
        <v>937</v>
      </c>
      <c r="D141" s="1692" t="s">
        <v>116</v>
      </c>
      <c r="E141" s="1693"/>
      <c r="F141" s="129" t="s">
        <v>117</v>
      </c>
      <c r="G141" s="141" t="s">
        <v>938</v>
      </c>
      <c r="H141" s="130" t="s">
        <v>939</v>
      </c>
      <c r="I141" s="130" t="s">
        <v>940</v>
      </c>
      <c r="J141" s="130" t="s">
        <v>941</v>
      </c>
      <c r="K141" s="130" t="s">
        <v>942</v>
      </c>
      <c r="L141" s="131" t="s">
        <v>943</v>
      </c>
      <c r="M141" s="142" t="s">
        <v>944</v>
      </c>
      <c r="N141" s="142" t="s">
        <v>945</v>
      </c>
      <c r="O141" s="142" t="s">
        <v>946</v>
      </c>
      <c r="P141" s="142" t="s">
        <v>947</v>
      </c>
      <c r="Q141" s="141" t="s">
        <v>948</v>
      </c>
      <c r="R141" s="130" t="s">
        <v>949</v>
      </c>
      <c r="S141" s="130" t="s">
        <v>950</v>
      </c>
      <c r="T141" s="130" t="s">
        <v>951</v>
      </c>
      <c r="U141" s="130" t="s">
        <v>952</v>
      </c>
      <c r="V141" s="131" t="s">
        <v>953</v>
      </c>
      <c r="W141" s="142" t="s">
        <v>954</v>
      </c>
      <c r="X141" s="142" t="s">
        <v>955</v>
      </c>
      <c r="Y141" s="142" t="s">
        <v>956</v>
      </c>
      <c r="Z141" s="142" t="s">
        <v>957</v>
      </c>
    </row>
    <row r="142" spans="2:26" x14ac:dyDescent="0.25">
      <c r="B142" s="132" t="s">
        <v>958</v>
      </c>
      <c r="C142" s="133" t="s">
        <v>910</v>
      </c>
      <c r="D142" s="1694" t="s">
        <v>146</v>
      </c>
      <c r="E142" s="1695"/>
      <c r="F142" s="134">
        <v>2</v>
      </c>
      <c r="G142" s="339">
        <v>172.40269629999995</v>
      </c>
      <c r="H142" s="340">
        <v>173.43439629999997</v>
      </c>
      <c r="I142" s="340">
        <v>174.10639629999997</v>
      </c>
      <c r="J142" s="340">
        <v>175.14029629999999</v>
      </c>
      <c r="K142" s="340">
        <v>175.70149629999997</v>
      </c>
      <c r="L142" s="341">
        <v>176.75759629999999</v>
      </c>
      <c r="M142" s="342">
        <v>179.48439629999996</v>
      </c>
      <c r="N142" s="342">
        <v>182.67309629999997</v>
      </c>
      <c r="O142" s="342">
        <v>185.59509629999997</v>
      </c>
      <c r="P142" s="342">
        <v>188.68009629999997</v>
      </c>
      <c r="Q142" s="339">
        <v>191.07349629999999</v>
      </c>
      <c r="R142" s="340">
        <v>193.41929629999998</v>
      </c>
      <c r="S142" s="340">
        <v>195.71609629999998</v>
      </c>
      <c r="T142" s="340">
        <v>198.14399629999997</v>
      </c>
      <c r="U142" s="340">
        <v>200.2004963</v>
      </c>
      <c r="V142" s="341"/>
      <c r="W142" s="342"/>
      <c r="X142" s="342"/>
      <c r="Y142" s="342"/>
      <c r="Z142" s="342"/>
    </row>
    <row r="143" spans="2:26" x14ac:dyDescent="0.25">
      <c r="B143" s="135" t="s">
        <v>959</v>
      </c>
      <c r="C143" s="136" t="s">
        <v>300</v>
      </c>
      <c r="D143" s="1696" t="s">
        <v>146</v>
      </c>
      <c r="E143" s="1697"/>
      <c r="F143" s="137">
        <v>2</v>
      </c>
      <c r="G143" s="343">
        <v>154.73625000000001</v>
      </c>
      <c r="H143" s="344">
        <v>154.62300000000002</v>
      </c>
      <c r="I143" s="344">
        <v>169.50975000000003</v>
      </c>
      <c r="J143" s="344">
        <v>169.39650000000003</v>
      </c>
      <c r="K143" s="344">
        <v>163.76821268656718</v>
      </c>
      <c r="L143" s="345">
        <v>194.1399253731343</v>
      </c>
      <c r="M143" s="346">
        <v>193.57367537313431</v>
      </c>
      <c r="N143" s="346">
        <v>173.5017207462686</v>
      </c>
      <c r="O143" s="346">
        <v>173.22391074626861</v>
      </c>
      <c r="P143" s="346">
        <v>162.90304999999998</v>
      </c>
      <c r="Q143" s="343">
        <v>152.33444</v>
      </c>
      <c r="R143" s="344">
        <v>152.05662999999998</v>
      </c>
      <c r="S143" s="344">
        <v>151.77880999999999</v>
      </c>
      <c r="T143" s="344">
        <v>151.501</v>
      </c>
      <c r="U143" s="344">
        <v>151.22318999999999</v>
      </c>
      <c r="V143" s="345"/>
      <c r="W143" s="346"/>
      <c r="X143" s="346"/>
      <c r="Y143" s="346"/>
      <c r="Z143" s="346"/>
    </row>
    <row r="144" spans="2:26" x14ac:dyDescent="0.25">
      <c r="B144" s="218" t="s">
        <v>2135</v>
      </c>
      <c r="C144" s="219" t="s">
        <v>294</v>
      </c>
      <c r="D144" s="1696" t="s">
        <v>146</v>
      </c>
      <c r="E144" s="1697"/>
      <c r="F144" s="137">
        <v>2</v>
      </c>
      <c r="G144" s="339">
        <v>4.9514500000000004</v>
      </c>
      <c r="H144" s="348">
        <v>4.8137100000000004</v>
      </c>
      <c r="I144" s="348">
        <v>4.9620300000000004</v>
      </c>
      <c r="J144" s="348">
        <v>4.6660599999999999</v>
      </c>
      <c r="K144" s="348">
        <v>4.8111699999999997</v>
      </c>
      <c r="L144" s="349">
        <v>4.8017099999999999</v>
      </c>
      <c r="M144" s="350">
        <v>4.3098799999999997</v>
      </c>
      <c r="N144" s="350">
        <v>3.21672</v>
      </c>
      <c r="O144" s="350">
        <v>2.8391700000000002</v>
      </c>
      <c r="P144" s="350">
        <v>2.4436900000000001</v>
      </c>
      <c r="Q144" s="347">
        <v>2.26261</v>
      </c>
      <c r="R144" s="348">
        <v>2.4052899999999999</v>
      </c>
      <c r="S144" s="348">
        <v>2.3572199999999999</v>
      </c>
      <c r="T144" s="348">
        <v>2.24674</v>
      </c>
      <c r="U144" s="348">
        <v>2.1740699999999999</v>
      </c>
      <c r="V144" s="349"/>
      <c r="W144" s="350"/>
      <c r="X144" s="350"/>
      <c r="Y144" s="350"/>
      <c r="Z144" s="350"/>
    </row>
    <row r="145" spans="2:26" ht="14.4" thickBot="1" x14ac:dyDescent="0.3">
      <c r="B145" s="138" t="s">
        <v>961</v>
      </c>
      <c r="C145" s="139" t="s">
        <v>303</v>
      </c>
      <c r="D145" s="1698" t="s">
        <v>146</v>
      </c>
      <c r="E145" s="1699"/>
      <c r="F145" s="140">
        <v>2</v>
      </c>
      <c r="G145" s="351">
        <v>-22.617896299999945</v>
      </c>
      <c r="H145" s="352">
        <v>-23.625106299999963</v>
      </c>
      <c r="I145" s="352">
        <v>-9.5586762999999468</v>
      </c>
      <c r="J145" s="352">
        <v>-10.409856299999982</v>
      </c>
      <c r="K145" s="352">
        <v>-16.744453613432789</v>
      </c>
      <c r="L145" s="353">
        <v>12.580619073134347</v>
      </c>
      <c r="M145" s="354">
        <v>9.7793990731343428</v>
      </c>
      <c r="N145" s="354">
        <v>-12.388095553731368</v>
      </c>
      <c r="O145" s="354">
        <v>-15.21035555373135</v>
      </c>
      <c r="P145" s="354">
        <v>-28.220736299999999</v>
      </c>
      <c r="Q145" s="351">
        <v>-41.001666299999968</v>
      </c>
      <c r="R145" s="352">
        <v>-43.767956299999952</v>
      </c>
      <c r="S145" s="352">
        <v>-46.294506299999973</v>
      </c>
      <c r="T145" s="352">
        <v>-48.889736299999946</v>
      </c>
      <c r="U145" s="352">
        <v>-51.15137629999996</v>
      </c>
      <c r="V145" s="353"/>
      <c r="W145" s="354"/>
      <c r="X145" s="354"/>
      <c r="Y145" s="354"/>
      <c r="Z145" s="354"/>
    </row>
    <row r="146" spans="2:26" ht="14.4" thickBot="1" x14ac:dyDescent="0.3">
      <c r="B146" s="158"/>
      <c r="C146" s="87"/>
      <c r="D146" s="87"/>
      <c r="E146" s="87"/>
      <c r="Q146" s="69"/>
      <c r="R146" s="69"/>
    </row>
    <row r="147" spans="2:26" ht="55.8" thickBot="1" x14ac:dyDescent="0.3">
      <c r="B147" s="216" t="s">
        <v>2142</v>
      </c>
      <c r="C147" s="160"/>
      <c r="D147" s="159"/>
      <c r="E147" s="159"/>
      <c r="F147" s="96"/>
      <c r="G147" s="96"/>
      <c r="H147" s="96"/>
      <c r="I147" s="96"/>
      <c r="J147" s="96"/>
      <c r="K147" s="96"/>
      <c r="L147" s="96"/>
      <c r="M147" s="1690" t="s">
        <v>936</v>
      </c>
      <c r="N147" s="1691"/>
      <c r="O147" s="1691"/>
      <c r="P147" s="1691"/>
      <c r="Q147" s="1691"/>
      <c r="R147" s="1691"/>
      <c r="S147" s="1691"/>
      <c r="T147" s="1691"/>
      <c r="U147" s="1691"/>
      <c r="V147" s="1691"/>
      <c r="W147" s="1691"/>
      <c r="X147" s="1691"/>
      <c r="Y147" s="1691"/>
      <c r="Z147" s="1691"/>
    </row>
    <row r="148" spans="2:26" ht="28.2" thickBot="1" x14ac:dyDescent="0.3">
      <c r="B148" s="412" t="s">
        <v>63</v>
      </c>
      <c r="C148" s="413" t="s">
        <v>962</v>
      </c>
      <c r="D148" s="1692" t="s">
        <v>116</v>
      </c>
      <c r="E148" s="1693"/>
      <c r="F148" s="414" t="s">
        <v>117</v>
      </c>
      <c r="G148" s="415" t="s">
        <v>938</v>
      </c>
      <c r="H148" s="416" t="s">
        <v>939</v>
      </c>
      <c r="I148" s="416" t="s">
        <v>940</v>
      </c>
      <c r="J148" s="416" t="s">
        <v>941</v>
      </c>
      <c r="K148" s="416" t="s">
        <v>942</v>
      </c>
      <c r="L148" s="417" t="s">
        <v>943</v>
      </c>
      <c r="M148" s="418" t="s">
        <v>944</v>
      </c>
      <c r="N148" s="418" t="s">
        <v>945</v>
      </c>
      <c r="O148" s="418" t="s">
        <v>946</v>
      </c>
      <c r="P148" s="418" t="s">
        <v>947</v>
      </c>
      <c r="Q148" s="141" t="s">
        <v>948</v>
      </c>
      <c r="R148" s="130" t="s">
        <v>949</v>
      </c>
      <c r="S148" s="130" t="s">
        <v>950</v>
      </c>
      <c r="T148" s="130" t="s">
        <v>951</v>
      </c>
      <c r="U148" s="130" t="s">
        <v>952</v>
      </c>
      <c r="V148" s="131" t="s">
        <v>953</v>
      </c>
      <c r="W148" s="142" t="s">
        <v>954</v>
      </c>
      <c r="X148" s="142" t="s">
        <v>955</v>
      </c>
      <c r="Y148" s="142" t="s">
        <v>956</v>
      </c>
      <c r="Z148" s="142" t="s">
        <v>957</v>
      </c>
    </row>
    <row r="149" spans="2:26" x14ac:dyDescent="0.25">
      <c r="B149" s="392" t="s">
        <v>963</v>
      </c>
      <c r="C149" s="393" t="s">
        <v>910</v>
      </c>
      <c r="D149" s="1694" t="s">
        <v>146</v>
      </c>
      <c r="E149" s="1695"/>
      <c r="F149" s="394">
        <v>2</v>
      </c>
      <c r="G149" s="395">
        <v>172.4026963</v>
      </c>
      <c r="H149" s="396">
        <v>170.32019630000002</v>
      </c>
      <c r="I149" s="396">
        <v>168.92779630000001</v>
      </c>
      <c r="J149" s="396">
        <v>167.8991963</v>
      </c>
      <c r="K149" s="396">
        <v>166.55569629999999</v>
      </c>
      <c r="L149" s="397">
        <v>165.3915963</v>
      </c>
      <c r="M149" s="398">
        <v>154.74709630000004</v>
      </c>
      <c r="N149" s="398">
        <v>151.73889630000002</v>
      </c>
      <c r="O149" s="398">
        <v>152.10449630000002</v>
      </c>
      <c r="P149" s="399">
        <v>149.6568963</v>
      </c>
      <c r="Q149" s="339">
        <v>149.52767361304316</v>
      </c>
      <c r="R149" s="340">
        <v>151.10546931224087</v>
      </c>
      <c r="S149" s="340">
        <v>152.64853790516872</v>
      </c>
      <c r="T149" s="340">
        <v>147.00403997564604</v>
      </c>
      <c r="U149" s="340">
        <v>144.54344203334114</v>
      </c>
      <c r="V149" s="341"/>
      <c r="W149" s="342"/>
      <c r="X149" s="342"/>
      <c r="Y149" s="342"/>
      <c r="Z149" s="342"/>
    </row>
    <row r="150" spans="2:26" x14ac:dyDescent="0.25">
      <c r="B150" s="400" t="s">
        <v>964</v>
      </c>
      <c r="C150" s="136" t="s">
        <v>300</v>
      </c>
      <c r="D150" s="1696" t="s">
        <v>146</v>
      </c>
      <c r="E150" s="1697"/>
      <c r="F150" s="137">
        <v>2</v>
      </c>
      <c r="G150" s="343">
        <v>175.63625000000002</v>
      </c>
      <c r="H150" s="344">
        <v>175.52300000000002</v>
      </c>
      <c r="I150" s="344">
        <v>176.37788</v>
      </c>
      <c r="J150" s="344">
        <v>175.29650000000001</v>
      </c>
      <c r="K150" s="344">
        <v>174.0340201865672</v>
      </c>
      <c r="L150" s="345">
        <v>172.95551007313435</v>
      </c>
      <c r="M150" s="346">
        <v>290.76455437313427</v>
      </c>
      <c r="N150" s="346">
        <v>248.7186715362686</v>
      </c>
      <c r="O150" s="346">
        <v>156.80142848626861</v>
      </c>
      <c r="P150" s="401">
        <v>154.42044571000002</v>
      </c>
      <c r="Q150" s="343">
        <v>154.10165000000001</v>
      </c>
      <c r="R150" s="344">
        <v>155.80142014999998</v>
      </c>
      <c r="S150" s="344">
        <v>157.28792999999999</v>
      </c>
      <c r="T150" s="344">
        <v>151.52494019999997</v>
      </c>
      <c r="U150" s="344">
        <v>148.98475999999999</v>
      </c>
      <c r="V150" s="345"/>
      <c r="W150" s="346"/>
      <c r="X150" s="346"/>
      <c r="Y150" s="346"/>
      <c r="Z150" s="346"/>
    </row>
    <row r="151" spans="2:26" x14ac:dyDescent="0.25">
      <c r="B151" s="402" t="s">
        <v>965</v>
      </c>
      <c r="C151" s="219" t="s">
        <v>294</v>
      </c>
      <c r="D151" s="1696" t="s">
        <v>146</v>
      </c>
      <c r="E151" s="1697"/>
      <c r="F151" s="137">
        <v>2</v>
      </c>
      <c r="G151" s="347">
        <v>4.9514500000000004</v>
      </c>
      <c r="H151" s="348">
        <v>4.8137100000000004</v>
      </c>
      <c r="I151" s="348">
        <v>4.9620300000000004</v>
      </c>
      <c r="J151" s="348">
        <v>4.6660599999999999</v>
      </c>
      <c r="K151" s="348">
        <v>4.8111699999999997</v>
      </c>
      <c r="L151" s="349">
        <v>4.8017099999999999</v>
      </c>
      <c r="M151" s="350">
        <v>4.3098799999999997</v>
      </c>
      <c r="N151" s="350">
        <v>3.21672</v>
      </c>
      <c r="O151" s="350">
        <v>2.8391700000000002</v>
      </c>
      <c r="P151" s="403">
        <v>2.4436900000000001</v>
      </c>
      <c r="Q151" s="347">
        <v>2.26261</v>
      </c>
      <c r="R151" s="348">
        <v>2.4052899999999999</v>
      </c>
      <c r="S151" s="348">
        <v>2.3572199999999999</v>
      </c>
      <c r="T151" s="348">
        <v>2.24674</v>
      </c>
      <c r="U151" s="348">
        <v>2.1740699999999999</v>
      </c>
      <c r="V151" s="349"/>
      <c r="W151" s="350"/>
      <c r="X151" s="350"/>
      <c r="Y151" s="350"/>
      <c r="Z151" s="350"/>
    </row>
    <row r="152" spans="2:26" ht="14.4" thickBot="1" x14ac:dyDescent="0.3">
      <c r="B152" s="404" t="s">
        <v>966</v>
      </c>
      <c r="C152" s="405" t="s">
        <v>303</v>
      </c>
      <c r="D152" s="1698" t="s">
        <v>146</v>
      </c>
      <c r="E152" s="1699"/>
      <c r="F152" s="406">
        <v>2</v>
      </c>
      <c r="G152" s="407">
        <v>-1.7178962999999845</v>
      </c>
      <c r="H152" s="408">
        <v>0.38909370000000365</v>
      </c>
      <c r="I152" s="408">
        <v>2.4880536999999929</v>
      </c>
      <c r="J152" s="408">
        <v>2.7312437000000092</v>
      </c>
      <c r="K152" s="408">
        <v>2.6671538865672106</v>
      </c>
      <c r="L152" s="409">
        <v>2.7622037731343454</v>
      </c>
      <c r="M152" s="410">
        <v>131.70757807313424</v>
      </c>
      <c r="N152" s="410">
        <v>93.763055236268585</v>
      </c>
      <c r="O152" s="410">
        <v>1.8577621862685829</v>
      </c>
      <c r="P152" s="411">
        <v>2.3198594100000243</v>
      </c>
      <c r="Q152" s="351">
        <v>2.3113663869568435</v>
      </c>
      <c r="R152" s="352">
        <v>2.2906608377591136</v>
      </c>
      <c r="S152" s="352">
        <v>2.2821720948312656</v>
      </c>
      <c r="T152" s="352">
        <v>2.2741602243539374</v>
      </c>
      <c r="U152" s="352">
        <v>2.2672479666588576</v>
      </c>
      <c r="V152" s="353"/>
      <c r="W152" s="354"/>
      <c r="X152" s="354"/>
      <c r="Y152" s="354"/>
      <c r="Z152" s="354"/>
    </row>
    <row r="153" spans="2:26" ht="14.4" thickBot="1" x14ac:dyDescent="0.3">
      <c r="B153" s="69"/>
      <c r="Q153" s="69"/>
      <c r="R153" s="69"/>
    </row>
    <row r="154" spans="2:26" ht="42" thickBot="1" x14ac:dyDescent="0.3">
      <c r="B154" s="216" t="s">
        <v>2143</v>
      </c>
      <c r="C154" s="160"/>
      <c r="D154" s="159"/>
      <c r="E154" s="96"/>
      <c r="F154" s="96"/>
      <c r="G154" s="96"/>
      <c r="H154" s="96"/>
      <c r="I154" s="96"/>
      <c r="J154" s="96"/>
      <c r="K154" s="96"/>
      <c r="L154" s="96"/>
      <c r="M154" s="1690" t="s">
        <v>936</v>
      </c>
      <c r="N154" s="1691"/>
      <c r="O154" s="1691"/>
      <c r="P154" s="1691"/>
      <c r="Q154" s="1691"/>
      <c r="R154" s="1691"/>
      <c r="S154" s="1691"/>
      <c r="T154" s="1691"/>
      <c r="U154" s="1691"/>
      <c r="V154" s="1691"/>
      <c r="W154" s="1691"/>
      <c r="X154" s="1691"/>
      <c r="Y154" s="1691"/>
      <c r="Z154" s="1691"/>
    </row>
    <row r="155" spans="2:26" ht="28.2" thickBot="1" x14ac:dyDescent="0.3">
      <c r="B155" s="127" t="s">
        <v>63</v>
      </c>
      <c r="C155" s="128" t="s">
        <v>967</v>
      </c>
      <c r="D155" s="128" t="s">
        <v>968</v>
      </c>
      <c r="E155" s="128" t="s">
        <v>116</v>
      </c>
      <c r="F155" s="129" t="s">
        <v>117</v>
      </c>
      <c r="G155" s="141" t="s">
        <v>938</v>
      </c>
      <c r="H155" s="130" t="s">
        <v>939</v>
      </c>
      <c r="I155" s="130" t="s">
        <v>940</v>
      </c>
      <c r="J155" s="130" t="s">
        <v>941</v>
      </c>
      <c r="K155" s="130" t="s">
        <v>942</v>
      </c>
      <c r="L155" s="131" t="s">
        <v>943</v>
      </c>
      <c r="M155" s="142" t="s">
        <v>944</v>
      </c>
      <c r="N155" s="142" t="s">
        <v>945</v>
      </c>
      <c r="O155" s="142" t="s">
        <v>946</v>
      </c>
      <c r="P155" s="142" t="s">
        <v>947</v>
      </c>
      <c r="Q155" s="141" t="s">
        <v>948</v>
      </c>
      <c r="R155" s="130" t="s">
        <v>949</v>
      </c>
      <c r="S155" s="130" t="s">
        <v>950</v>
      </c>
      <c r="T155" s="130" t="s">
        <v>951</v>
      </c>
      <c r="U155" s="130" t="s">
        <v>952</v>
      </c>
      <c r="V155" s="131" t="s">
        <v>953</v>
      </c>
      <c r="W155" s="142" t="s">
        <v>954</v>
      </c>
      <c r="X155" s="142" t="s">
        <v>955</v>
      </c>
      <c r="Y155" s="142" t="s">
        <v>956</v>
      </c>
      <c r="Z155" s="142" t="s">
        <v>957</v>
      </c>
    </row>
    <row r="156" spans="2:26" x14ac:dyDescent="0.25">
      <c r="B156" s="270" t="s">
        <v>969</v>
      </c>
      <c r="C156" s="271" t="s">
        <v>970</v>
      </c>
      <c r="D156" s="271" t="s">
        <v>971</v>
      </c>
      <c r="E156" s="1584" t="s">
        <v>2192</v>
      </c>
      <c r="F156" s="309">
        <v>3</v>
      </c>
      <c r="G156" s="1443">
        <v>0</v>
      </c>
      <c r="H156" s="1444">
        <v>2.8320932639076508</v>
      </c>
      <c r="I156" s="1444">
        <v>2.8434592919610262</v>
      </c>
      <c r="J156" s="1444">
        <v>2.8501749336238409</v>
      </c>
      <c r="K156" s="1444">
        <v>2.8562757237103682</v>
      </c>
      <c r="L156" s="1445">
        <v>2.8396237568163523</v>
      </c>
      <c r="M156" s="1446">
        <v>20.284221641743017</v>
      </c>
      <c r="N156" s="1446">
        <v>23.830973546669171</v>
      </c>
      <c r="O156" s="1446">
        <v>20.669392308811751</v>
      </c>
      <c r="P156" s="1446">
        <v>20.515961883119708</v>
      </c>
      <c r="Q156" s="1447">
        <v>14.667510904859252</v>
      </c>
      <c r="R156" s="1448">
        <v>14.667510903273737</v>
      </c>
      <c r="S156" s="1448">
        <v>14.66751090246864</v>
      </c>
      <c r="T156" s="1448">
        <v>14.667510901655151</v>
      </c>
      <c r="U156" s="1448">
        <v>14.667510900833131</v>
      </c>
      <c r="V156" s="1449">
        <v>14.667510900833131</v>
      </c>
      <c r="W156" s="1450">
        <v>14.667510948793334</v>
      </c>
      <c r="X156" s="1450">
        <v>14.667511008646937</v>
      </c>
      <c r="Y156" s="1450">
        <v>14.667511012237602</v>
      </c>
      <c r="Z156" s="1450">
        <v>14.667511013465569</v>
      </c>
    </row>
    <row r="157" spans="2:26" x14ac:dyDescent="0.25">
      <c r="B157" s="135" t="s">
        <v>972</v>
      </c>
      <c r="C157" s="136" t="s">
        <v>973</v>
      </c>
      <c r="D157" s="136" t="s">
        <v>971</v>
      </c>
      <c r="E157" s="1585" t="s">
        <v>2192</v>
      </c>
      <c r="F157" s="310">
        <v>3</v>
      </c>
      <c r="G157" s="1451">
        <v>0</v>
      </c>
      <c r="H157" s="1452">
        <v>0</v>
      </c>
      <c r="I157" s="1452">
        <v>0</v>
      </c>
      <c r="J157" s="1452">
        <v>0</v>
      </c>
      <c r="K157" s="1452">
        <v>0</v>
      </c>
      <c r="L157" s="1453">
        <v>0</v>
      </c>
      <c r="M157" s="1454">
        <v>0</v>
      </c>
      <c r="N157" s="1454">
        <v>0</v>
      </c>
      <c r="O157" s="1454">
        <v>0</v>
      </c>
      <c r="P157" s="1454">
        <v>0</v>
      </c>
      <c r="Q157" s="1451">
        <v>0</v>
      </c>
      <c r="R157" s="1452">
        <v>0</v>
      </c>
      <c r="S157" s="1452">
        <v>0</v>
      </c>
      <c r="T157" s="1452">
        <v>0</v>
      </c>
      <c r="U157" s="1452">
        <v>0</v>
      </c>
      <c r="V157" s="1453">
        <v>0</v>
      </c>
      <c r="W157" s="1454">
        <v>0</v>
      </c>
      <c r="X157" s="1454">
        <v>0</v>
      </c>
      <c r="Y157" s="1454">
        <v>0</v>
      </c>
      <c r="Z157" s="1454">
        <v>0</v>
      </c>
    </row>
    <row r="158" spans="2:26" ht="14.4" thickBot="1" x14ac:dyDescent="0.3">
      <c r="B158" s="138" t="s">
        <v>974</v>
      </c>
      <c r="C158" s="139" t="s">
        <v>975</v>
      </c>
      <c r="D158" s="139" t="s">
        <v>971</v>
      </c>
      <c r="E158" s="1586" t="s">
        <v>2192</v>
      </c>
      <c r="F158" s="311">
        <v>3</v>
      </c>
      <c r="G158" s="1455">
        <v>0</v>
      </c>
      <c r="H158" s="1456">
        <v>2.8320932639076508</v>
      </c>
      <c r="I158" s="1456">
        <v>2.8434592919610262</v>
      </c>
      <c r="J158" s="1456">
        <v>2.8501749336238409</v>
      </c>
      <c r="K158" s="1456">
        <v>2.8562757237103682</v>
      </c>
      <c r="L158" s="1457">
        <v>2.8396237568163523</v>
      </c>
      <c r="M158" s="1458">
        <v>20.284221641743017</v>
      </c>
      <c r="N158" s="1458">
        <v>23.830973546669171</v>
      </c>
      <c r="O158" s="1458">
        <v>20.669392308811751</v>
      </c>
      <c r="P158" s="1458">
        <v>20.515961883119708</v>
      </c>
      <c r="Q158" s="1455">
        <v>14.667510904859252</v>
      </c>
      <c r="R158" s="1456">
        <v>14.667510903273737</v>
      </c>
      <c r="S158" s="1456">
        <v>14.66751090246864</v>
      </c>
      <c r="T158" s="1456">
        <v>14.667510901655151</v>
      </c>
      <c r="U158" s="1456">
        <v>14.667510900833131</v>
      </c>
      <c r="V158" s="1457">
        <v>14.667510900833131</v>
      </c>
      <c r="W158" s="1458">
        <v>14.667510948793334</v>
      </c>
      <c r="X158" s="1458">
        <v>14.667511008646937</v>
      </c>
      <c r="Y158" s="1458">
        <v>14.667511012237602</v>
      </c>
      <c r="Z158" s="1458">
        <v>14.667511013465569</v>
      </c>
    </row>
    <row r="159" spans="2:26" ht="14.4" thickBot="1" x14ac:dyDescent="0.3">
      <c r="R159" s="69"/>
      <c r="S159" s="69"/>
    </row>
    <row r="160" spans="2:26" ht="69.599999999999994" thickBot="1" x14ac:dyDescent="0.3">
      <c r="B160" s="216" t="s">
        <v>2144</v>
      </c>
      <c r="C160" s="160"/>
      <c r="D160" s="159"/>
      <c r="E160" s="159"/>
      <c r="F160" s="96"/>
      <c r="G160" s="96"/>
      <c r="H160" s="96"/>
      <c r="I160" s="96"/>
      <c r="J160" s="96"/>
      <c r="K160" s="96"/>
      <c r="L160" s="96"/>
      <c r="M160" s="1690" t="s">
        <v>936</v>
      </c>
      <c r="N160" s="1691"/>
      <c r="O160" s="1691"/>
      <c r="P160" s="1691"/>
      <c r="Q160" s="1691"/>
      <c r="R160" s="1691"/>
      <c r="S160" s="1691"/>
      <c r="T160" s="1691"/>
      <c r="U160" s="1691"/>
      <c r="V160" s="1691"/>
      <c r="W160" s="1691"/>
      <c r="X160" s="1691"/>
      <c r="Y160" s="1691"/>
      <c r="Z160" s="1691"/>
    </row>
    <row r="161" spans="2:26" ht="28.2" thickBot="1" x14ac:dyDescent="0.3">
      <c r="B161" s="127" t="s">
        <v>63</v>
      </c>
      <c r="C161" s="128" t="s">
        <v>967</v>
      </c>
      <c r="D161" s="128" t="s">
        <v>968</v>
      </c>
      <c r="E161" s="128" t="s">
        <v>116</v>
      </c>
      <c r="F161" s="129" t="s">
        <v>117</v>
      </c>
      <c r="G161" s="141" t="s">
        <v>938</v>
      </c>
      <c r="H161" s="130" t="s">
        <v>939</v>
      </c>
      <c r="I161" s="130" t="s">
        <v>940</v>
      </c>
      <c r="J161" s="130" t="s">
        <v>941</v>
      </c>
      <c r="K161" s="130" t="s">
        <v>942</v>
      </c>
      <c r="L161" s="131" t="s">
        <v>943</v>
      </c>
      <c r="M161" s="142" t="s">
        <v>944</v>
      </c>
      <c r="N161" s="142" t="s">
        <v>945</v>
      </c>
      <c r="O161" s="142" t="s">
        <v>946</v>
      </c>
      <c r="P161" s="142" t="s">
        <v>947</v>
      </c>
      <c r="Q161" s="141" t="s">
        <v>948</v>
      </c>
      <c r="R161" s="130" t="s">
        <v>949</v>
      </c>
      <c r="S161" s="130" t="s">
        <v>950</v>
      </c>
      <c r="T161" s="130" t="s">
        <v>951</v>
      </c>
      <c r="U161" s="130" t="s">
        <v>952</v>
      </c>
      <c r="V161" s="131" t="s">
        <v>953</v>
      </c>
      <c r="W161" s="142" t="s">
        <v>954</v>
      </c>
      <c r="X161" s="142" t="s">
        <v>955</v>
      </c>
      <c r="Y161" s="142" t="s">
        <v>956</v>
      </c>
      <c r="Z161" s="142" t="s">
        <v>957</v>
      </c>
    </row>
    <row r="162" spans="2:26" ht="27.6" x14ac:dyDescent="0.25">
      <c r="B162" s="270" t="s">
        <v>976</v>
      </c>
      <c r="C162" s="271" t="s">
        <v>977</v>
      </c>
      <c r="D162" s="271" t="s">
        <v>815</v>
      </c>
      <c r="E162" s="1584" t="s">
        <v>2192</v>
      </c>
      <c r="F162" s="309">
        <v>3</v>
      </c>
      <c r="G162" s="327">
        <v>0</v>
      </c>
      <c r="H162" s="328">
        <v>6.5759543004205572</v>
      </c>
      <c r="I162" s="328">
        <v>6.7581655386036541</v>
      </c>
      <c r="J162" s="328">
        <v>7.08335393376308</v>
      </c>
      <c r="K162" s="328">
        <v>7.0645287754730735</v>
      </c>
      <c r="L162" s="329">
        <v>6.7002707502769763</v>
      </c>
      <c r="M162" s="330">
        <v>33.315588723173022</v>
      </c>
      <c r="N162" s="330">
        <v>0.78851531844272227</v>
      </c>
      <c r="O162" s="330">
        <v>2.6620751906253259</v>
      </c>
      <c r="P162" s="330">
        <v>9.1373086740463005</v>
      </c>
      <c r="Q162" s="339">
        <v>25.181224937607769</v>
      </c>
      <c r="R162" s="340">
        <v>11.226703546701183</v>
      </c>
      <c r="S162" s="340">
        <v>9.7146421220427239</v>
      </c>
      <c r="T162" s="340">
        <v>9.367516939056161</v>
      </c>
      <c r="U162" s="340">
        <v>9.6635083307729719</v>
      </c>
      <c r="V162" s="341">
        <v>11.119420768381655</v>
      </c>
      <c r="W162" s="342">
        <v>10.04731436243876</v>
      </c>
      <c r="X162" s="342">
        <v>10.468159493744693</v>
      </c>
      <c r="Y162" s="342">
        <v>11.033808765434413</v>
      </c>
      <c r="Z162" s="342">
        <v>10.731371088631459</v>
      </c>
    </row>
    <row r="163" spans="2:26" ht="27.6" x14ac:dyDescent="0.25">
      <c r="B163" s="135" t="s">
        <v>978</v>
      </c>
      <c r="C163" s="136" t="s">
        <v>977</v>
      </c>
      <c r="D163" s="136" t="s">
        <v>812</v>
      </c>
      <c r="E163" s="1585" t="s">
        <v>2192</v>
      </c>
      <c r="F163" s="310">
        <v>3</v>
      </c>
      <c r="G163" s="331">
        <v>0</v>
      </c>
      <c r="H163" s="332">
        <v>1.6500459802776779</v>
      </c>
      <c r="I163" s="332">
        <v>1.7190410701435017</v>
      </c>
      <c r="J163" s="332">
        <v>1.7866090397361754</v>
      </c>
      <c r="K163" s="332">
        <v>1.8525669450357913</v>
      </c>
      <c r="L163" s="333">
        <v>1.9924618675808463</v>
      </c>
      <c r="M163" s="334">
        <v>17.081342668974809</v>
      </c>
      <c r="N163" s="334">
        <v>22.428902242054718</v>
      </c>
      <c r="O163" s="334">
        <v>26.309811867173632</v>
      </c>
      <c r="P163" s="334">
        <v>29.503647784196342</v>
      </c>
      <c r="Q163" s="343">
        <v>32.671552078069212</v>
      </c>
      <c r="R163" s="344">
        <v>37.852391373634646</v>
      </c>
      <c r="S163" s="344">
        <v>37.78758791365734</v>
      </c>
      <c r="T163" s="344">
        <v>37.045899484975784</v>
      </c>
      <c r="U163" s="344">
        <v>36.128825157359955</v>
      </c>
      <c r="V163" s="345">
        <v>32.620606714895843</v>
      </c>
      <c r="W163" s="346">
        <v>32.890012968839919</v>
      </c>
      <c r="X163" s="346">
        <v>33.159419489327171</v>
      </c>
      <c r="Y163" s="346">
        <v>33.428825860550248</v>
      </c>
      <c r="Z163" s="346">
        <v>33.698232253096769</v>
      </c>
    </row>
    <row r="164" spans="2:26" ht="28.2" thickBot="1" x14ac:dyDescent="0.3">
      <c r="B164" s="138" t="s">
        <v>979</v>
      </c>
      <c r="C164" s="139" t="s">
        <v>977</v>
      </c>
      <c r="D164" s="139" t="s">
        <v>971</v>
      </c>
      <c r="E164" s="1586" t="s">
        <v>2192</v>
      </c>
      <c r="F164" s="311">
        <v>3</v>
      </c>
      <c r="G164" s="335">
        <v>0</v>
      </c>
      <c r="H164" s="336">
        <v>8.2260002806982353</v>
      </c>
      <c r="I164" s="336">
        <v>8.4772066087471565</v>
      </c>
      <c r="J164" s="336">
        <v>8.8699629734992556</v>
      </c>
      <c r="K164" s="336">
        <v>8.9170957205088648</v>
      </c>
      <c r="L164" s="337">
        <v>8.692732617857823</v>
      </c>
      <c r="M164" s="338">
        <v>50.396931392147835</v>
      </c>
      <c r="N164" s="338">
        <v>23.217417560497442</v>
      </c>
      <c r="O164" s="338">
        <v>28.971887057798959</v>
      </c>
      <c r="P164" s="338">
        <v>38.640956458242641</v>
      </c>
      <c r="Q164" s="351">
        <v>57.852777015676978</v>
      </c>
      <c r="R164" s="352">
        <v>49.079094920335827</v>
      </c>
      <c r="S164" s="352">
        <v>47.502230035700066</v>
      </c>
      <c r="T164" s="352">
        <v>46.413416424031944</v>
      </c>
      <c r="U164" s="352">
        <v>45.792333488132925</v>
      </c>
      <c r="V164" s="353">
        <v>43.740027483277501</v>
      </c>
      <c r="W164" s="354">
        <v>42.937327331278681</v>
      </c>
      <c r="X164" s="354">
        <v>43.627578983071864</v>
      </c>
      <c r="Y164" s="354">
        <v>44.462634625984663</v>
      </c>
      <c r="Z164" s="354">
        <v>44.429603341728225</v>
      </c>
    </row>
    <row r="166" spans="2:26" ht="14.4" thickBot="1" x14ac:dyDescent="0.3"/>
    <row r="167" spans="2:26" ht="28.2" thickBot="1" x14ac:dyDescent="0.3">
      <c r="B167" s="122" t="s">
        <v>57</v>
      </c>
      <c r="C167" s="66" t="s">
        <v>15</v>
      </c>
      <c r="D167" s="123" t="s">
        <v>927</v>
      </c>
      <c r="E167" s="67" t="s">
        <v>2136</v>
      </c>
      <c r="F167" s="122" t="s">
        <v>928</v>
      </c>
      <c r="G167" s="67" t="s">
        <v>355</v>
      </c>
      <c r="H167" s="124" t="s">
        <v>110</v>
      </c>
      <c r="I167" s="67" t="s">
        <v>929</v>
      </c>
    </row>
    <row r="168" spans="2:26" ht="42" thickBot="1" x14ac:dyDescent="0.3">
      <c r="B168" s="123" t="s">
        <v>930</v>
      </c>
      <c r="C168" s="1700" t="s">
        <v>2145</v>
      </c>
      <c r="D168" s="1701"/>
      <c r="E168" s="1701"/>
      <c r="F168" s="1701"/>
      <c r="G168" s="1701"/>
      <c r="H168" s="1701"/>
      <c r="I168" s="1702"/>
    </row>
    <row r="169" spans="2:26" ht="42" customHeight="1" thickBot="1" x14ac:dyDescent="0.3">
      <c r="B169" s="123" t="s">
        <v>931</v>
      </c>
      <c r="C169" s="1708" t="s">
        <v>2183</v>
      </c>
      <c r="D169" s="1709"/>
      <c r="E169" s="1709"/>
      <c r="F169" s="1709"/>
      <c r="G169" s="1709"/>
      <c r="H169" s="1709"/>
      <c r="I169" s="1710"/>
    </row>
    <row r="170" spans="2:26" ht="42" thickBot="1" x14ac:dyDescent="0.3">
      <c r="B170" s="123" t="s">
        <v>933</v>
      </c>
      <c r="C170" s="1705" t="s">
        <v>2181</v>
      </c>
      <c r="D170" s="1706"/>
      <c r="E170" s="1706"/>
      <c r="F170" s="1706"/>
      <c r="G170" s="1706"/>
      <c r="H170" s="1706"/>
      <c r="I170" s="1707"/>
    </row>
    <row r="171" spans="2:26" ht="55.8" thickBot="1" x14ac:dyDescent="0.3">
      <c r="B171" s="1581" t="s">
        <v>2191</v>
      </c>
      <c r="C171" s="1583">
        <v>227.02371429544226</v>
      </c>
      <c r="D171" s="68" t="s">
        <v>934</v>
      </c>
      <c r="E171" s="1442">
        <v>0.1111111111111111</v>
      </c>
      <c r="F171" s="125" t="s">
        <v>935</v>
      </c>
      <c r="G171" s="126" t="s">
        <v>2132</v>
      </c>
      <c r="H171" s="125" t="s">
        <v>2</v>
      </c>
      <c r="I171" s="126" t="s">
        <v>2146</v>
      </c>
    </row>
    <row r="172" spans="2:26" ht="14.4" thickBot="1" x14ac:dyDescent="0.3"/>
    <row r="173" spans="2:26" ht="55.8" thickBot="1" x14ac:dyDescent="0.3">
      <c r="B173" s="216" t="s">
        <v>2147</v>
      </c>
      <c r="M173" s="1690" t="s">
        <v>936</v>
      </c>
      <c r="N173" s="1691"/>
      <c r="O173" s="1691"/>
      <c r="P173" s="1691"/>
      <c r="Q173" s="1691"/>
      <c r="R173" s="1691"/>
      <c r="S173" s="1691"/>
      <c r="T173" s="1691"/>
      <c r="U173" s="1691"/>
      <c r="V173" s="1691"/>
      <c r="W173" s="1691"/>
      <c r="X173" s="1691"/>
      <c r="Y173" s="1691"/>
      <c r="Z173" s="1691"/>
    </row>
    <row r="174" spans="2:26" ht="28.2" thickBot="1" x14ac:dyDescent="0.3">
      <c r="B174" s="127" t="s">
        <v>63</v>
      </c>
      <c r="C174" s="128" t="s">
        <v>937</v>
      </c>
      <c r="D174" s="1692" t="s">
        <v>116</v>
      </c>
      <c r="E174" s="1693"/>
      <c r="F174" s="129" t="s">
        <v>117</v>
      </c>
      <c r="G174" s="141" t="s">
        <v>938</v>
      </c>
      <c r="H174" s="130" t="s">
        <v>939</v>
      </c>
      <c r="I174" s="130" t="s">
        <v>940</v>
      </c>
      <c r="J174" s="130" t="s">
        <v>941</v>
      </c>
      <c r="K174" s="130" t="s">
        <v>942</v>
      </c>
      <c r="L174" s="131" t="s">
        <v>943</v>
      </c>
      <c r="M174" s="142" t="s">
        <v>944</v>
      </c>
      <c r="N174" s="142" t="s">
        <v>945</v>
      </c>
      <c r="O174" s="142" t="s">
        <v>946</v>
      </c>
      <c r="P174" s="142" t="s">
        <v>947</v>
      </c>
      <c r="Q174" s="141" t="s">
        <v>948</v>
      </c>
      <c r="R174" s="130" t="s">
        <v>949</v>
      </c>
      <c r="S174" s="130" t="s">
        <v>950</v>
      </c>
      <c r="T174" s="130" t="s">
        <v>951</v>
      </c>
      <c r="U174" s="130" t="s">
        <v>952</v>
      </c>
      <c r="V174" s="131" t="s">
        <v>953</v>
      </c>
      <c r="W174" s="142" t="s">
        <v>954</v>
      </c>
      <c r="X174" s="142" t="s">
        <v>955</v>
      </c>
      <c r="Y174" s="142" t="s">
        <v>956</v>
      </c>
      <c r="Z174" s="142" t="s">
        <v>957</v>
      </c>
    </row>
    <row r="175" spans="2:26" x14ac:dyDescent="0.25">
      <c r="B175" s="132" t="s">
        <v>958</v>
      </c>
      <c r="C175" s="133" t="s">
        <v>910</v>
      </c>
      <c r="D175" s="1694" t="s">
        <v>146</v>
      </c>
      <c r="E175" s="1695"/>
      <c r="F175" s="134">
        <v>2</v>
      </c>
      <c r="G175" s="339">
        <v>172.40269629999995</v>
      </c>
      <c r="H175" s="340">
        <v>173.43439629999997</v>
      </c>
      <c r="I175" s="340">
        <v>174.10639629999997</v>
      </c>
      <c r="J175" s="340">
        <v>175.14029629999999</v>
      </c>
      <c r="K175" s="340">
        <v>175.70149629999997</v>
      </c>
      <c r="L175" s="341">
        <v>176.75759629999999</v>
      </c>
      <c r="M175" s="342">
        <v>179.48439629999996</v>
      </c>
      <c r="N175" s="342">
        <v>182.67309629999997</v>
      </c>
      <c r="O175" s="342">
        <v>185.59509629999997</v>
      </c>
      <c r="P175" s="342">
        <v>188.68009629999997</v>
      </c>
      <c r="Q175" s="339">
        <v>191.07349629999999</v>
      </c>
      <c r="R175" s="340">
        <v>193.41929629999998</v>
      </c>
      <c r="S175" s="340">
        <v>195.71609629999998</v>
      </c>
      <c r="T175" s="340">
        <v>198.14399629999997</v>
      </c>
      <c r="U175" s="340">
        <v>200.2004963</v>
      </c>
      <c r="V175" s="341"/>
      <c r="W175" s="342"/>
      <c r="X175" s="342"/>
      <c r="Y175" s="342"/>
      <c r="Z175" s="342"/>
    </row>
    <row r="176" spans="2:26" x14ac:dyDescent="0.25">
      <c r="B176" s="135" t="s">
        <v>959</v>
      </c>
      <c r="C176" s="136" t="s">
        <v>300</v>
      </c>
      <c r="D176" s="1696" t="s">
        <v>146</v>
      </c>
      <c r="E176" s="1697"/>
      <c r="F176" s="137">
        <v>2</v>
      </c>
      <c r="G176" s="343">
        <v>154.73625000000001</v>
      </c>
      <c r="H176" s="344">
        <v>154.62300000000002</v>
      </c>
      <c r="I176" s="344">
        <v>169.50975000000003</v>
      </c>
      <c r="J176" s="344">
        <v>169.39650000000003</v>
      </c>
      <c r="K176" s="344">
        <v>163.76821268656718</v>
      </c>
      <c r="L176" s="345">
        <v>194.1399253731343</v>
      </c>
      <c r="M176" s="346">
        <v>193.57367537313431</v>
      </c>
      <c r="N176" s="346">
        <v>182.99609574626868</v>
      </c>
      <c r="O176" s="346">
        <v>182.7617232462687</v>
      </c>
      <c r="P176" s="346">
        <v>182.5273507462687</v>
      </c>
      <c r="Q176" s="343">
        <v>178.6261275</v>
      </c>
      <c r="R176" s="344">
        <v>178.39175499999999</v>
      </c>
      <c r="S176" s="344">
        <v>178.15737250000001</v>
      </c>
      <c r="T176" s="344">
        <v>177.923</v>
      </c>
      <c r="U176" s="344">
        <v>177.6886275</v>
      </c>
      <c r="V176" s="345"/>
      <c r="W176" s="346"/>
      <c r="X176" s="346"/>
      <c r="Y176" s="346"/>
      <c r="Z176" s="346"/>
    </row>
    <row r="177" spans="2:26" x14ac:dyDescent="0.25">
      <c r="B177" s="218" t="s">
        <v>2135</v>
      </c>
      <c r="C177" s="219" t="s">
        <v>294</v>
      </c>
      <c r="D177" s="1696" t="s">
        <v>146</v>
      </c>
      <c r="E177" s="1697"/>
      <c r="F177" s="137">
        <v>2</v>
      </c>
      <c r="G177" s="339">
        <v>4.9514500000000004</v>
      </c>
      <c r="H177" s="348">
        <v>4.8137100000000004</v>
      </c>
      <c r="I177" s="348">
        <v>4.9620300000000004</v>
      </c>
      <c r="J177" s="348">
        <v>4.6660599999999999</v>
      </c>
      <c r="K177" s="348">
        <v>4.8111699999999997</v>
      </c>
      <c r="L177" s="349">
        <v>4.8017099999999999</v>
      </c>
      <c r="M177" s="350">
        <v>4.3098799999999997</v>
      </c>
      <c r="N177" s="350">
        <v>3.21672</v>
      </c>
      <c r="O177" s="350">
        <v>2.8391700000000002</v>
      </c>
      <c r="P177" s="350">
        <v>2.4436900000000001</v>
      </c>
      <c r="Q177" s="347">
        <v>2.26261</v>
      </c>
      <c r="R177" s="348">
        <v>2.4052899999999999</v>
      </c>
      <c r="S177" s="348">
        <v>2.3572199999999999</v>
      </c>
      <c r="T177" s="348">
        <v>2.24674</v>
      </c>
      <c r="U177" s="348">
        <v>2.1740699999999999</v>
      </c>
      <c r="V177" s="349"/>
      <c r="W177" s="350"/>
      <c r="X177" s="350"/>
      <c r="Y177" s="350"/>
      <c r="Z177" s="350"/>
    </row>
    <row r="178" spans="2:26" ht="14.4" thickBot="1" x14ac:dyDescent="0.3">
      <c r="B178" s="138" t="s">
        <v>961</v>
      </c>
      <c r="C178" s="139" t="s">
        <v>303</v>
      </c>
      <c r="D178" s="1698" t="s">
        <v>146</v>
      </c>
      <c r="E178" s="1699"/>
      <c r="F178" s="140">
        <v>2</v>
      </c>
      <c r="G178" s="351">
        <v>-22.617896299999945</v>
      </c>
      <c r="H178" s="352">
        <v>-23.625106299999963</v>
      </c>
      <c r="I178" s="352">
        <v>-9.5586762999999468</v>
      </c>
      <c r="J178" s="352">
        <v>-10.409856299999982</v>
      </c>
      <c r="K178" s="352">
        <v>-16.744453613432789</v>
      </c>
      <c r="L178" s="353">
        <v>12.580619073134347</v>
      </c>
      <c r="M178" s="354">
        <v>9.7793990731343428</v>
      </c>
      <c r="N178" s="354">
        <v>-2.8937205537312689</v>
      </c>
      <c r="O178" s="354">
        <v>-5.6725430537312498</v>
      </c>
      <c r="P178" s="354">
        <v>-8.5964355537312933</v>
      </c>
      <c r="Q178" s="351">
        <v>-14.70997879999997</v>
      </c>
      <c r="R178" s="352">
        <v>-17.43283129999995</v>
      </c>
      <c r="S178" s="352">
        <v>-19.915943799999972</v>
      </c>
      <c r="T178" s="352">
        <v>-22.467736299999949</v>
      </c>
      <c r="U178" s="352">
        <v>-24.685938799999953</v>
      </c>
      <c r="V178" s="353"/>
      <c r="W178" s="354"/>
      <c r="X178" s="354"/>
      <c r="Y178" s="354"/>
      <c r="Z178" s="354"/>
    </row>
    <row r="179" spans="2:26" ht="14.4" thickBot="1" x14ac:dyDescent="0.3">
      <c r="B179" s="158"/>
      <c r="C179" s="87"/>
      <c r="D179" s="87"/>
      <c r="E179" s="87"/>
      <c r="Q179" s="69"/>
      <c r="R179" s="69"/>
    </row>
    <row r="180" spans="2:26" ht="55.8" thickBot="1" x14ac:dyDescent="0.3">
      <c r="B180" s="216" t="s">
        <v>2148</v>
      </c>
      <c r="C180" s="160"/>
      <c r="D180" s="159"/>
      <c r="E180" s="159"/>
      <c r="F180" s="96"/>
      <c r="G180" s="96"/>
      <c r="H180" s="96"/>
      <c r="I180" s="96"/>
      <c r="J180" s="96"/>
      <c r="K180" s="96"/>
      <c r="L180" s="96"/>
      <c r="M180" s="1690" t="s">
        <v>936</v>
      </c>
      <c r="N180" s="1691"/>
      <c r="O180" s="1691"/>
      <c r="P180" s="1691"/>
      <c r="Q180" s="1691"/>
      <c r="R180" s="1691"/>
      <c r="S180" s="1691"/>
      <c r="T180" s="1691"/>
      <c r="U180" s="1691"/>
      <c r="V180" s="1691"/>
      <c r="W180" s="1691"/>
      <c r="X180" s="1691"/>
      <c r="Y180" s="1691"/>
      <c r="Z180" s="1691"/>
    </row>
    <row r="181" spans="2:26" ht="28.2" thickBot="1" x14ac:dyDescent="0.3">
      <c r="B181" s="412" t="s">
        <v>63</v>
      </c>
      <c r="C181" s="413" t="s">
        <v>962</v>
      </c>
      <c r="D181" s="1692" t="s">
        <v>116</v>
      </c>
      <c r="E181" s="1693"/>
      <c r="F181" s="414" t="s">
        <v>117</v>
      </c>
      <c r="G181" s="415" t="s">
        <v>938</v>
      </c>
      <c r="H181" s="416" t="s">
        <v>939</v>
      </c>
      <c r="I181" s="416" t="s">
        <v>940</v>
      </c>
      <c r="J181" s="416" t="s">
        <v>941</v>
      </c>
      <c r="K181" s="416" t="s">
        <v>942</v>
      </c>
      <c r="L181" s="417" t="s">
        <v>943</v>
      </c>
      <c r="M181" s="418" t="s">
        <v>944</v>
      </c>
      <c r="N181" s="418" t="s">
        <v>945</v>
      </c>
      <c r="O181" s="418" t="s">
        <v>946</v>
      </c>
      <c r="P181" s="418" t="s">
        <v>947</v>
      </c>
      <c r="Q181" s="141" t="s">
        <v>948</v>
      </c>
      <c r="R181" s="130" t="s">
        <v>949</v>
      </c>
      <c r="S181" s="130" t="s">
        <v>950</v>
      </c>
      <c r="T181" s="130" t="s">
        <v>951</v>
      </c>
      <c r="U181" s="130" t="s">
        <v>952</v>
      </c>
      <c r="V181" s="131" t="s">
        <v>953</v>
      </c>
      <c r="W181" s="142" t="s">
        <v>954</v>
      </c>
      <c r="X181" s="142" t="s">
        <v>955</v>
      </c>
      <c r="Y181" s="142" t="s">
        <v>956</v>
      </c>
      <c r="Z181" s="142" t="s">
        <v>957</v>
      </c>
    </row>
    <row r="182" spans="2:26" x14ac:dyDescent="0.25">
      <c r="B182" s="392" t="s">
        <v>963</v>
      </c>
      <c r="C182" s="393" t="s">
        <v>910</v>
      </c>
      <c r="D182" s="1694" t="s">
        <v>146</v>
      </c>
      <c r="E182" s="1695"/>
      <c r="F182" s="394">
        <v>2</v>
      </c>
      <c r="G182" s="395">
        <v>172.4026963</v>
      </c>
      <c r="H182" s="396">
        <v>170.32019630000002</v>
      </c>
      <c r="I182" s="396">
        <v>168.92779630000001</v>
      </c>
      <c r="J182" s="396">
        <v>167.8991963</v>
      </c>
      <c r="K182" s="396">
        <v>166.55569629999999</v>
      </c>
      <c r="L182" s="397">
        <v>165.3915963</v>
      </c>
      <c r="M182" s="398">
        <v>154.74709630000004</v>
      </c>
      <c r="N182" s="398">
        <v>151.73889630000002</v>
      </c>
      <c r="O182" s="398">
        <v>152.10449630000002</v>
      </c>
      <c r="P182" s="399">
        <v>149.6568963</v>
      </c>
      <c r="Q182" s="339">
        <v>149.52767361304316</v>
      </c>
      <c r="R182" s="340">
        <v>151.10546931224087</v>
      </c>
      <c r="S182" s="340">
        <v>152.64853790516872</v>
      </c>
      <c r="T182" s="340">
        <v>147.00403997564604</v>
      </c>
      <c r="U182" s="340">
        <v>144.54344203334114</v>
      </c>
      <c r="V182" s="341"/>
      <c r="W182" s="342"/>
      <c r="X182" s="342"/>
      <c r="Y182" s="342"/>
      <c r="Z182" s="342"/>
    </row>
    <row r="183" spans="2:26" x14ac:dyDescent="0.25">
      <c r="B183" s="400" t="s">
        <v>964</v>
      </c>
      <c r="C183" s="136" t="s">
        <v>300</v>
      </c>
      <c r="D183" s="1696" t="s">
        <v>146</v>
      </c>
      <c r="E183" s="1697"/>
      <c r="F183" s="137">
        <v>2</v>
      </c>
      <c r="G183" s="343">
        <v>175.63625000000002</v>
      </c>
      <c r="H183" s="344">
        <v>175.52300000000002</v>
      </c>
      <c r="I183" s="344">
        <v>176.37788</v>
      </c>
      <c r="J183" s="344">
        <v>175.29650000000001</v>
      </c>
      <c r="K183" s="344">
        <v>174.0340201865672</v>
      </c>
      <c r="L183" s="345">
        <v>172.95551007313435</v>
      </c>
      <c r="M183" s="346">
        <v>290.76455437313427</v>
      </c>
      <c r="N183" s="346">
        <v>275.8476141362687</v>
      </c>
      <c r="O183" s="346">
        <v>188.32307384626876</v>
      </c>
      <c r="P183" s="401">
        <v>182.94951115626867</v>
      </c>
      <c r="Q183" s="343">
        <v>179.42114777</v>
      </c>
      <c r="R183" s="344">
        <v>172.45874999999998</v>
      </c>
      <c r="S183" s="344">
        <v>167.17718532999993</v>
      </c>
      <c r="T183" s="344">
        <v>165.26531</v>
      </c>
      <c r="U183" s="344">
        <v>161.98144149999999</v>
      </c>
      <c r="V183" s="345"/>
      <c r="W183" s="346"/>
      <c r="X183" s="346"/>
      <c r="Y183" s="346"/>
      <c r="Z183" s="346"/>
    </row>
    <row r="184" spans="2:26" x14ac:dyDescent="0.25">
      <c r="B184" s="402" t="s">
        <v>965</v>
      </c>
      <c r="C184" s="219" t="s">
        <v>294</v>
      </c>
      <c r="D184" s="1696" t="s">
        <v>146</v>
      </c>
      <c r="E184" s="1697"/>
      <c r="F184" s="137">
        <v>2</v>
      </c>
      <c r="G184" s="347">
        <v>4.9514500000000004</v>
      </c>
      <c r="H184" s="348">
        <v>4.8137100000000004</v>
      </c>
      <c r="I184" s="348">
        <v>4.9620300000000004</v>
      </c>
      <c r="J184" s="348">
        <v>4.6660599999999999</v>
      </c>
      <c r="K184" s="348">
        <v>4.8111699999999997</v>
      </c>
      <c r="L184" s="349">
        <v>4.8017099999999999</v>
      </c>
      <c r="M184" s="350">
        <v>4.3098799999999997</v>
      </c>
      <c r="N184" s="350">
        <v>3.21672</v>
      </c>
      <c r="O184" s="350">
        <v>2.8391700000000002</v>
      </c>
      <c r="P184" s="403">
        <v>2.4436900000000001</v>
      </c>
      <c r="Q184" s="347">
        <v>2.26261</v>
      </c>
      <c r="R184" s="348">
        <v>2.4052899999999999</v>
      </c>
      <c r="S184" s="348">
        <v>2.3572199999999999</v>
      </c>
      <c r="T184" s="348">
        <v>2.24674</v>
      </c>
      <c r="U184" s="348">
        <v>2.1740699999999999</v>
      </c>
      <c r="V184" s="349"/>
      <c r="W184" s="350"/>
      <c r="X184" s="350"/>
      <c r="Y184" s="350"/>
      <c r="Z184" s="350"/>
    </row>
    <row r="185" spans="2:26" ht="14.4" thickBot="1" x14ac:dyDescent="0.3">
      <c r="B185" s="404" t="s">
        <v>966</v>
      </c>
      <c r="C185" s="405" t="s">
        <v>303</v>
      </c>
      <c r="D185" s="1698" t="s">
        <v>146</v>
      </c>
      <c r="E185" s="1699"/>
      <c r="F185" s="406">
        <v>2</v>
      </c>
      <c r="G185" s="407">
        <v>-1.7178962999999845</v>
      </c>
      <c r="H185" s="408">
        <v>0.38909370000000365</v>
      </c>
      <c r="I185" s="408">
        <v>2.4880536999999929</v>
      </c>
      <c r="J185" s="408">
        <v>2.7312437000000092</v>
      </c>
      <c r="K185" s="408">
        <v>2.6671538865672106</v>
      </c>
      <c r="L185" s="409">
        <v>2.7622037731343454</v>
      </c>
      <c r="M185" s="410">
        <v>131.70757807313424</v>
      </c>
      <c r="N185" s="410">
        <v>120.89199783626869</v>
      </c>
      <c r="O185" s="410">
        <v>33.37940754626873</v>
      </c>
      <c r="P185" s="411">
        <v>30.84892485626867</v>
      </c>
      <c r="Q185" s="351">
        <v>27.630864156956843</v>
      </c>
      <c r="R185" s="352">
        <v>18.947990687759109</v>
      </c>
      <c r="S185" s="352">
        <v>12.171427424831206</v>
      </c>
      <c r="T185" s="352">
        <v>16.014530024353963</v>
      </c>
      <c r="U185" s="352">
        <v>15.263929466658851</v>
      </c>
      <c r="V185" s="353"/>
      <c r="W185" s="354"/>
      <c r="X185" s="354"/>
      <c r="Y185" s="354"/>
      <c r="Z185" s="354"/>
    </row>
    <row r="186" spans="2:26" ht="14.4" thickBot="1" x14ac:dyDescent="0.3">
      <c r="B186" s="69"/>
      <c r="Q186" s="69"/>
      <c r="R186" s="69"/>
    </row>
    <row r="187" spans="2:26" ht="42" thickBot="1" x14ac:dyDescent="0.3">
      <c r="B187" s="216" t="s">
        <v>2149</v>
      </c>
      <c r="C187" s="160"/>
      <c r="D187" s="159"/>
      <c r="E187" s="96"/>
      <c r="F187" s="96"/>
      <c r="G187" s="96"/>
      <c r="H187" s="96"/>
      <c r="I187" s="96"/>
      <c r="J187" s="96"/>
      <c r="K187" s="96"/>
      <c r="L187" s="96"/>
      <c r="M187" s="1690" t="s">
        <v>936</v>
      </c>
      <c r="N187" s="1691"/>
      <c r="O187" s="1691"/>
      <c r="P187" s="1691"/>
      <c r="Q187" s="1691"/>
      <c r="R187" s="1691"/>
      <c r="S187" s="1691"/>
      <c r="T187" s="1691"/>
      <c r="U187" s="1691"/>
      <c r="V187" s="1691"/>
      <c r="W187" s="1691"/>
      <c r="X187" s="1691"/>
      <c r="Y187" s="1691"/>
      <c r="Z187" s="1691"/>
    </row>
    <row r="188" spans="2:26" ht="28.2" thickBot="1" x14ac:dyDescent="0.3">
      <c r="B188" s="127" t="s">
        <v>63</v>
      </c>
      <c r="C188" s="128" t="s">
        <v>967</v>
      </c>
      <c r="D188" s="128" t="s">
        <v>968</v>
      </c>
      <c r="E188" s="128" t="s">
        <v>116</v>
      </c>
      <c r="F188" s="129" t="s">
        <v>117</v>
      </c>
      <c r="G188" s="141" t="s">
        <v>938</v>
      </c>
      <c r="H188" s="130" t="s">
        <v>939</v>
      </c>
      <c r="I188" s="130" t="s">
        <v>940</v>
      </c>
      <c r="J188" s="130" t="s">
        <v>941</v>
      </c>
      <c r="K188" s="130" t="s">
        <v>942</v>
      </c>
      <c r="L188" s="131" t="s">
        <v>943</v>
      </c>
      <c r="M188" s="142" t="s">
        <v>944</v>
      </c>
      <c r="N188" s="142" t="s">
        <v>945</v>
      </c>
      <c r="O188" s="142" t="s">
        <v>946</v>
      </c>
      <c r="P188" s="142" t="s">
        <v>947</v>
      </c>
      <c r="Q188" s="141" t="s">
        <v>948</v>
      </c>
      <c r="R188" s="130" t="s">
        <v>949</v>
      </c>
      <c r="S188" s="130" t="s">
        <v>950</v>
      </c>
      <c r="T188" s="130" t="s">
        <v>951</v>
      </c>
      <c r="U188" s="130" t="s">
        <v>952</v>
      </c>
      <c r="V188" s="131" t="s">
        <v>953</v>
      </c>
      <c r="W188" s="142" t="s">
        <v>954</v>
      </c>
      <c r="X188" s="142" t="s">
        <v>955</v>
      </c>
      <c r="Y188" s="142" t="s">
        <v>956</v>
      </c>
      <c r="Z188" s="142" t="s">
        <v>957</v>
      </c>
    </row>
    <row r="189" spans="2:26" x14ac:dyDescent="0.25">
      <c r="B189" s="270" t="s">
        <v>969</v>
      </c>
      <c r="C189" s="271" t="s">
        <v>970</v>
      </c>
      <c r="D189" s="271" t="s">
        <v>971</v>
      </c>
      <c r="E189" s="1584" t="s">
        <v>2192</v>
      </c>
      <c r="F189" s="309">
        <v>3</v>
      </c>
      <c r="G189" s="1443">
        <v>0</v>
      </c>
      <c r="H189" s="1444">
        <v>2.8320932639076508</v>
      </c>
      <c r="I189" s="1444">
        <v>2.8434592919610262</v>
      </c>
      <c r="J189" s="1444">
        <v>2.8501749336238409</v>
      </c>
      <c r="K189" s="1444">
        <v>2.8562757237103682</v>
      </c>
      <c r="L189" s="1445">
        <v>2.8396237568163523</v>
      </c>
      <c r="M189" s="1446">
        <v>20.284221641743017</v>
      </c>
      <c r="N189" s="1446">
        <v>23.830973546669171</v>
      </c>
      <c r="O189" s="1446">
        <v>20.669392308811751</v>
      </c>
      <c r="P189" s="1446">
        <v>20.515961883119708</v>
      </c>
      <c r="Q189" s="1447">
        <v>14.667510904859252</v>
      </c>
      <c r="R189" s="1448">
        <v>14.667510903273737</v>
      </c>
      <c r="S189" s="1448">
        <v>14.66751090246864</v>
      </c>
      <c r="T189" s="1448">
        <v>14.667510901655151</v>
      </c>
      <c r="U189" s="1448">
        <v>14.667510900833131</v>
      </c>
      <c r="V189" s="1449">
        <v>14.667510900833131</v>
      </c>
      <c r="W189" s="1450">
        <v>14.667510948793334</v>
      </c>
      <c r="X189" s="1450">
        <v>14.667511008646937</v>
      </c>
      <c r="Y189" s="1450">
        <v>14.667511012237602</v>
      </c>
      <c r="Z189" s="1450">
        <v>14.667511013465569</v>
      </c>
    </row>
    <row r="190" spans="2:26" x14ac:dyDescent="0.25">
      <c r="B190" s="135" t="s">
        <v>972</v>
      </c>
      <c r="C190" s="136" t="s">
        <v>973</v>
      </c>
      <c r="D190" s="136" t="s">
        <v>971</v>
      </c>
      <c r="E190" s="1585" t="s">
        <v>2192</v>
      </c>
      <c r="F190" s="310">
        <v>3</v>
      </c>
      <c r="G190" s="1451">
        <v>0</v>
      </c>
      <c r="H190" s="1452">
        <v>0</v>
      </c>
      <c r="I190" s="1452">
        <v>0</v>
      </c>
      <c r="J190" s="1452">
        <v>0</v>
      </c>
      <c r="K190" s="1452">
        <v>0</v>
      </c>
      <c r="L190" s="1453">
        <v>0</v>
      </c>
      <c r="M190" s="1454">
        <v>0</v>
      </c>
      <c r="N190" s="1454">
        <v>0</v>
      </c>
      <c r="O190" s="1454">
        <v>0</v>
      </c>
      <c r="P190" s="1454">
        <v>0</v>
      </c>
      <c r="Q190" s="1451">
        <v>0</v>
      </c>
      <c r="R190" s="1452">
        <v>0</v>
      </c>
      <c r="S190" s="1452">
        <v>0</v>
      </c>
      <c r="T190" s="1452">
        <v>0</v>
      </c>
      <c r="U190" s="1452">
        <v>0</v>
      </c>
      <c r="V190" s="1453">
        <v>0</v>
      </c>
      <c r="W190" s="1454">
        <v>0</v>
      </c>
      <c r="X190" s="1454">
        <v>0</v>
      </c>
      <c r="Y190" s="1454">
        <v>0</v>
      </c>
      <c r="Z190" s="1454">
        <v>0</v>
      </c>
    </row>
    <row r="191" spans="2:26" ht="14.4" thickBot="1" x14ac:dyDescent="0.3">
      <c r="B191" s="138" t="s">
        <v>974</v>
      </c>
      <c r="C191" s="139" t="s">
        <v>975</v>
      </c>
      <c r="D191" s="139" t="s">
        <v>971</v>
      </c>
      <c r="E191" s="1586" t="s">
        <v>2192</v>
      </c>
      <c r="F191" s="311">
        <v>3</v>
      </c>
      <c r="G191" s="1455">
        <v>0</v>
      </c>
      <c r="H191" s="1456">
        <v>2.8320932639076508</v>
      </c>
      <c r="I191" s="1456">
        <v>2.8434592919610262</v>
      </c>
      <c r="J191" s="1456">
        <v>2.8501749336238409</v>
      </c>
      <c r="K191" s="1456">
        <v>2.8562757237103682</v>
      </c>
      <c r="L191" s="1457">
        <v>2.8396237568163523</v>
      </c>
      <c r="M191" s="1458">
        <v>20.284221641743017</v>
      </c>
      <c r="N191" s="1458">
        <v>23.830973546669171</v>
      </c>
      <c r="O191" s="1458">
        <v>20.669392308811751</v>
      </c>
      <c r="P191" s="1458">
        <v>20.515961883119708</v>
      </c>
      <c r="Q191" s="1455">
        <v>14.667510904859252</v>
      </c>
      <c r="R191" s="1456">
        <v>14.667510903273737</v>
      </c>
      <c r="S191" s="1456">
        <v>14.66751090246864</v>
      </c>
      <c r="T191" s="1456">
        <v>14.667510901655151</v>
      </c>
      <c r="U191" s="1456">
        <v>14.667510900833131</v>
      </c>
      <c r="V191" s="1457">
        <v>14.667510900833131</v>
      </c>
      <c r="W191" s="1458">
        <v>14.667510948793334</v>
      </c>
      <c r="X191" s="1458">
        <v>14.667511008646937</v>
      </c>
      <c r="Y191" s="1458">
        <v>14.667511012237602</v>
      </c>
      <c r="Z191" s="1458">
        <v>14.667511013465569</v>
      </c>
    </row>
    <row r="192" spans="2:26" ht="14.4" thickBot="1" x14ac:dyDescent="0.3">
      <c r="R192" s="69"/>
      <c r="S192" s="69"/>
    </row>
    <row r="193" spans="2:26" ht="69.599999999999994" thickBot="1" x14ac:dyDescent="0.3">
      <c r="B193" s="216" t="s">
        <v>2150</v>
      </c>
      <c r="C193" s="160"/>
      <c r="D193" s="159"/>
      <c r="E193" s="159"/>
      <c r="F193" s="96"/>
      <c r="G193" s="96"/>
      <c r="H193" s="96"/>
      <c r="I193" s="96"/>
      <c r="J193" s="96"/>
      <c r="K193" s="96"/>
      <c r="L193" s="96"/>
      <c r="M193" s="1690" t="s">
        <v>936</v>
      </c>
      <c r="N193" s="1691"/>
      <c r="O193" s="1691"/>
      <c r="P193" s="1691"/>
      <c r="Q193" s="1691"/>
      <c r="R193" s="1691"/>
      <c r="S193" s="1691"/>
      <c r="T193" s="1691"/>
      <c r="U193" s="1691"/>
      <c r="V193" s="1691"/>
      <c r="W193" s="1691"/>
      <c r="X193" s="1691"/>
      <c r="Y193" s="1691"/>
      <c r="Z193" s="1691"/>
    </row>
    <row r="194" spans="2:26" ht="28.2" thickBot="1" x14ac:dyDescent="0.3">
      <c r="B194" s="127" t="s">
        <v>63</v>
      </c>
      <c r="C194" s="128" t="s">
        <v>967</v>
      </c>
      <c r="D194" s="128" t="s">
        <v>968</v>
      </c>
      <c r="E194" s="128" t="s">
        <v>116</v>
      </c>
      <c r="F194" s="129" t="s">
        <v>117</v>
      </c>
      <c r="G194" s="141" t="s">
        <v>938</v>
      </c>
      <c r="H194" s="130" t="s">
        <v>939</v>
      </c>
      <c r="I194" s="130" t="s">
        <v>940</v>
      </c>
      <c r="J194" s="130" t="s">
        <v>941</v>
      </c>
      <c r="K194" s="130" t="s">
        <v>942</v>
      </c>
      <c r="L194" s="131" t="s">
        <v>943</v>
      </c>
      <c r="M194" s="142" t="s">
        <v>944</v>
      </c>
      <c r="N194" s="142" t="s">
        <v>945</v>
      </c>
      <c r="O194" s="142" t="s">
        <v>946</v>
      </c>
      <c r="P194" s="142" t="s">
        <v>947</v>
      </c>
      <c r="Q194" s="141" t="s">
        <v>948</v>
      </c>
      <c r="R194" s="130" t="s">
        <v>949</v>
      </c>
      <c r="S194" s="130" t="s">
        <v>950</v>
      </c>
      <c r="T194" s="130" t="s">
        <v>951</v>
      </c>
      <c r="U194" s="130" t="s">
        <v>952</v>
      </c>
      <c r="V194" s="131" t="s">
        <v>953</v>
      </c>
      <c r="W194" s="142" t="s">
        <v>954</v>
      </c>
      <c r="X194" s="142" t="s">
        <v>955</v>
      </c>
      <c r="Y194" s="142" t="s">
        <v>956</v>
      </c>
      <c r="Z194" s="142" t="s">
        <v>957</v>
      </c>
    </row>
    <row r="195" spans="2:26" ht="27.6" x14ac:dyDescent="0.25">
      <c r="B195" s="270" t="s">
        <v>976</v>
      </c>
      <c r="C195" s="271" t="s">
        <v>977</v>
      </c>
      <c r="D195" s="271" t="s">
        <v>815</v>
      </c>
      <c r="E195" s="1584" t="s">
        <v>2192</v>
      </c>
      <c r="F195" s="309">
        <v>3</v>
      </c>
      <c r="G195" s="327">
        <v>0</v>
      </c>
      <c r="H195" s="328">
        <v>6.5759543004205572</v>
      </c>
      <c r="I195" s="328">
        <v>6.7581655386036541</v>
      </c>
      <c r="J195" s="328">
        <v>7.08335393376308</v>
      </c>
      <c r="K195" s="328">
        <v>7.0645287754730735</v>
      </c>
      <c r="L195" s="329">
        <v>6.7002707502769763</v>
      </c>
      <c r="M195" s="330">
        <v>33.315588723173022</v>
      </c>
      <c r="N195" s="330">
        <v>0.78851531844272227</v>
      </c>
      <c r="O195" s="330">
        <v>2.6620751906253259</v>
      </c>
      <c r="P195" s="330">
        <v>4.1060729940463006</v>
      </c>
      <c r="Q195" s="339">
        <v>9.7915628576077722</v>
      </c>
      <c r="R195" s="340">
        <v>9.266001406701184</v>
      </c>
      <c r="S195" s="340">
        <v>9.7146421220427239</v>
      </c>
      <c r="T195" s="340">
        <v>9.367516939056161</v>
      </c>
      <c r="U195" s="340">
        <v>9.6635083307729719</v>
      </c>
      <c r="V195" s="341">
        <v>9.1895207683816551</v>
      </c>
      <c r="W195" s="342">
        <v>10.04731436243876</v>
      </c>
      <c r="X195" s="342">
        <v>10.468159493744693</v>
      </c>
      <c r="Y195" s="342">
        <v>11.033808765434413</v>
      </c>
      <c r="Z195" s="342">
        <v>10.731371088631459</v>
      </c>
    </row>
    <row r="196" spans="2:26" ht="27.6" x14ac:dyDescent="0.25">
      <c r="B196" s="135" t="s">
        <v>978</v>
      </c>
      <c r="C196" s="136" t="s">
        <v>977</v>
      </c>
      <c r="D196" s="136" t="s">
        <v>812</v>
      </c>
      <c r="E196" s="1585" t="s">
        <v>2192</v>
      </c>
      <c r="F196" s="310">
        <v>3</v>
      </c>
      <c r="G196" s="331">
        <v>0</v>
      </c>
      <c r="H196" s="332">
        <v>1.6500459802776779</v>
      </c>
      <c r="I196" s="332">
        <v>1.7190410701435017</v>
      </c>
      <c r="J196" s="332">
        <v>1.7866090397361754</v>
      </c>
      <c r="K196" s="332">
        <v>1.8525669450357913</v>
      </c>
      <c r="L196" s="333">
        <v>1.9924618675808463</v>
      </c>
      <c r="M196" s="334">
        <v>17.081342668974809</v>
      </c>
      <c r="N196" s="334">
        <v>22.428870305047553</v>
      </c>
      <c r="O196" s="334">
        <v>26.309811867173632</v>
      </c>
      <c r="P196" s="334">
        <v>29.503647784196342</v>
      </c>
      <c r="Q196" s="343">
        <v>30.041366207398372</v>
      </c>
      <c r="R196" s="344">
        <v>30.310772461342452</v>
      </c>
      <c r="S196" s="344">
        <v>30.580178981829697</v>
      </c>
      <c r="T196" s="344">
        <v>30.849585353052777</v>
      </c>
      <c r="U196" s="344">
        <v>31.118991745599303</v>
      </c>
      <c r="V196" s="345">
        <v>31.120606714895843</v>
      </c>
      <c r="W196" s="346">
        <v>31.390012968839923</v>
      </c>
      <c r="X196" s="346">
        <v>31.659419489327171</v>
      </c>
      <c r="Y196" s="346">
        <v>31.928825860550244</v>
      </c>
      <c r="Z196" s="346">
        <v>32.198232253096769</v>
      </c>
    </row>
    <row r="197" spans="2:26" ht="28.2" thickBot="1" x14ac:dyDescent="0.3">
      <c r="B197" s="138" t="s">
        <v>979</v>
      </c>
      <c r="C197" s="139" t="s">
        <v>977</v>
      </c>
      <c r="D197" s="139" t="s">
        <v>971</v>
      </c>
      <c r="E197" s="1586" t="s">
        <v>2192</v>
      </c>
      <c r="F197" s="311">
        <v>3</v>
      </c>
      <c r="G197" s="335">
        <v>0</v>
      </c>
      <c r="H197" s="336">
        <v>8.2260002806982353</v>
      </c>
      <c r="I197" s="336">
        <v>8.4772066087471565</v>
      </c>
      <c r="J197" s="336">
        <v>8.8699629734992556</v>
      </c>
      <c r="K197" s="336">
        <v>8.9170957205088648</v>
      </c>
      <c r="L197" s="337">
        <v>8.692732617857823</v>
      </c>
      <c r="M197" s="338">
        <v>50.396931392147835</v>
      </c>
      <c r="N197" s="338">
        <v>23.217385623490276</v>
      </c>
      <c r="O197" s="338">
        <v>28.971887057798959</v>
      </c>
      <c r="P197" s="338">
        <v>33.609720778242647</v>
      </c>
      <c r="Q197" s="351">
        <v>39.832929065006141</v>
      </c>
      <c r="R197" s="352">
        <v>39.576773868043638</v>
      </c>
      <c r="S197" s="352">
        <v>40.294821103872422</v>
      </c>
      <c r="T197" s="352">
        <v>40.21710229210894</v>
      </c>
      <c r="U197" s="352">
        <v>40.782500076372273</v>
      </c>
      <c r="V197" s="353">
        <v>40.310127483277498</v>
      </c>
      <c r="W197" s="354">
        <v>41.437327331278681</v>
      </c>
      <c r="X197" s="354">
        <v>42.127578983071864</v>
      </c>
      <c r="Y197" s="354">
        <v>42.962634625984656</v>
      </c>
      <c r="Z197" s="354">
        <v>42.929603341728225</v>
      </c>
    </row>
    <row r="199" spans="2:26" ht="14.4" thickBot="1" x14ac:dyDescent="0.3"/>
    <row r="200" spans="2:26" ht="28.2" thickBot="1" x14ac:dyDescent="0.3">
      <c r="B200" s="122" t="s">
        <v>57</v>
      </c>
      <c r="C200" s="66" t="s">
        <v>15</v>
      </c>
      <c r="D200" s="123" t="s">
        <v>927</v>
      </c>
      <c r="E200" s="67" t="s">
        <v>2137</v>
      </c>
      <c r="F200" s="122" t="s">
        <v>928</v>
      </c>
      <c r="G200" s="67" t="s">
        <v>355</v>
      </c>
      <c r="H200" s="124" t="s">
        <v>110</v>
      </c>
      <c r="I200" s="67" t="s">
        <v>929</v>
      </c>
    </row>
    <row r="201" spans="2:26" ht="42" thickBot="1" x14ac:dyDescent="0.3">
      <c r="B201" s="123" t="s">
        <v>930</v>
      </c>
      <c r="C201" s="1700" t="s">
        <v>2151</v>
      </c>
      <c r="D201" s="1701"/>
      <c r="E201" s="1701"/>
      <c r="F201" s="1701"/>
      <c r="G201" s="1701"/>
      <c r="H201" s="1701"/>
      <c r="I201" s="1702"/>
    </row>
    <row r="202" spans="2:26" ht="42" customHeight="1" thickBot="1" x14ac:dyDescent="0.3">
      <c r="B202" s="123" t="s">
        <v>931</v>
      </c>
      <c r="C202" s="1708" t="s">
        <v>2183</v>
      </c>
      <c r="D202" s="1709"/>
      <c r="E202" s="1709"/>
      <c r="F202" s="1709"/>
      <c r="G202" s="1709"/>
      <c r="H202" s="1709"/>
      <c r="I202" s="1710"/>
    </row>
    <row r="203" spans="2:26" ht="42" thickBot="1" x14ac:dyDescent="0.3">
      <c r="B203" s="123" t="s">
        <v>933</v>
      </c>
      <c r="C203" s="1700">
        <v>0</v>
      </c>
      <c r="D203" s="1703"/>
      <c r="E203" s="1703"/>
      <c r="F203" s="1703"/>
      <c r="G203" s="1703"/>
      <c r="H203" s="1703"/>
      <c r="I203" s="1704"/>
    </row>
    <row r="204" spans="2:26" ht="55.8" thickBot="1" x14ac:dyDescent="0.3">
      <c r="B204" s="1581" t="s">
        <v>2191</v>
      </c>
      <c r="C204" s="1583">
        <v>242.21362853841109</v>
      </c>
      <c r="D204" s="68" t="s">
        <v>934</v>
      </c>
      <c r="E204" s="1442">
        <v>0.1111111111111111</v>
      </c>
      <c r="F204" s="125" t="s">
        <v>935</v>
      </c>
      <c r="G204" s="126" t="s">
        <v>2123</v>
      </c>
      <c r="H204" s="125" t="s">
        <v>2</v>
      </c>
      <c r="I204" s="126" t="s">
        <v>2152</v>
      </c>
    </row>
    <row r="205" spans="2:26" ht="14.4" thickBot="1" x14ac:dyDescent="0.3"/>
    <row r="206" spans="2:26" ht="55.8" thickBot="1" x14ac:dyDescent="0.3">
      <c r="B206" s="216" t="s">
        <v>2153</v>
      </c>
      <c r="M206" s="1690" t="s">
        <v>936</v>
      </c>
      <c r="N206" s="1691"/>
      <c r="O206" s="1691"/>
      <c r="P206" s="1691"/>
      <c r="Q206" s="1691"/>
      <c r="R206" s="1691"/>
      <c r="S206" s="1691"/>
      <c r="T206" s="1691"/>
      <c r="U206" s="1691"/>
      <c r="V206" s="1691"/>
      <c r="W206" s="1691"/>
      <c r="X206" s="1691"/>
      <c r="Y206" s="1691"/>
      <c r="Z206" s="1691"/>
    </row>
    <row r="207" spans="2:26" ht="28.2" thickBot="1" x14ac:dyDescent="0.3">
      <c r="B207" s="127" t="s">
        <v>63</v>
      </c>
      <c r="C207" s="128" t="s">
        <v>937</v>
      </c>
      <c r="D207" s="1692" t="s">
        <v>116</v>
      </c>
      <c r="E207" s="1693"/>
      <c r="F207" s="129" t="s">
        <v>117</v>
      </c>
      <c r="G207" s="141" t="s">
        <v>938</v>
      </c>
      <c r="H207" s="130" t="s">
        <v>939</v>
      </c>
      <c r="I207" s="130" t="s">
        <v>940</v>
      </c>
      <c r="J207" s="130" t="s">
        <v>941</v>
      </c>
      <c r="K207" s="130" t="s">
        <v>942</v>
      </c>
      <c r="L207" s="131" t="s">
        <v>943</v>
      </c>
      <c r="M207" s="142" t="s">
        <v>944</v>
      </c>
      <c r="N207" s="142" t="s">
        <v>945</v>
      </c>
      <c r="O207" s="142" t="s">
        <v>946</v>
      </c>
      <c r="P207" s="142" t="s">
        <v>947</v>
      </c>
      <c r="Q207" s="141" t="s">
        <v>948</v>
      </c>
      <c r="R207" s="130" t="s">
        <v>949</v>
      </c>
      <c r="S207" s="130" t="s">
        <v>950</v>
      </c>
      <c r="T207" s="130" t="s">
        <v>951</v>
      </c>
      <c r="U207" s="130" t="s">
        <v>952</v>
      </c>
      <c r="V207" s="131" t="s">
        <v>953</v>
      </c>
      <c r="W207" s="142" t="s">
        <v>954</v>
      </c>
      <c r="X207" s="142" t="s">
        <v>955</v>
      </c>
      <c r="Y207" s="142" t="s">
        <v>956</v>
      </c>
      <c r="Z207" s="142" t="s">
        <v>957</v>
      </c>
    </row>
    <row r="208" spans="2:26" x14ac:dyDescent="0.25">
      <c r="B208" s="132" t="s">
        <v>958</v>
      </c>
      <c r="C208" s="133" t="s">
        <v>910</v>
      </c>
      <c r="D208" s="1694" t="s">
        <v>146</v>
      </c>
      <c r="E208" s="1695"/>
      <c r="F208" s="134">
        <v>2</v>
      </c>
      <c r="G208" s="339">
        <v>172.40269629999995</v>
      </c>
      <c r="H208" s="340">
        <v>173.43439629999997</v>
      </c>
      <c r="I208" s="340">
        <v>174.10639629999997</v>
      </c>
      <c r="J208" s="340">
        <v>175.14029629999999</v>
      </c>
      <c r="K208" s="340">
        <v>175.70149629999997</v>
      </c>
      <c r="L208" s="341">
        <v>176.75759629999999</v>
      </c>
      <c r="M208" s="342">
        <v>174.87329629999999</v>
      </c>
      <c r="N208" s="342">
        <v>177.14999629999994</v>
      </c>
      <c r="O208" s="342">
        <v>178.76189629999999</v>
      </c>
      <c r="P208" s="342">
        <v>180.20899629999997</v>
      </c>
      <c r="Q208" s="339">
        <v>182.48969629999996</v>
      </c>
      <c r="R208" s="340">
        <v>184.72219629999998</v>
      </c>
      <c r="S208" s="340">
        <v>186.90359629999995</v>
      </c>
      <c r="T208" s="340">
        <v>189.21539629999995</v>
      </c>
      <c r="U208" s="340">
        <v>191.16069629999998</v>
      </c>
      <c r="V208" s="341"/>
      <c r="W208" s="342"/>
      <c r="X208" s="342"/>
      <c r="Y208" s="342"/>
      <c r="Z208" s="342"/>
    </row>
    <row r="209" spans="2:26" x14ac:dyDescent="0.25">
      <c r="B209" s="135" t="s">
        <v>959</v>
      </c>
      <c r="C209" s="136" t="s">
        <v>300</v>
      </c>
      <c r="D209" s="1696" t="s">
        <v>146</v>
      </c>
      <c r="E209" s="1697"/>
      <c r="F209" s="137">
        <v>2</v>
      </c>
      <c r="G209" s="343">
        <v>154.73625000000001</v>
      </c>
      <c r="H209" s="344">
        <v>154.62300000000002</v>
      </c>
      <c r="I209" s="344">
        <v>169.50975000000003</v>
      </c>
      <c r="J209" s="344">
        <v>169.39650000000003</v>
      </c>
      <c r="K209" s="344">
        <v>163.76821268656718</v>
      </c>
      <c r="L209" s="345">
        <v>194.1399253731343</v>
      </c>
      <c r="M209" s="346">
        <v>193.57367537313431</v>
      </c>
      <c r="N209" s="346">
        <v>145.106245</v>
      </c>
      <c r="O209" s="346">
        <v>136.9780725</v>
      </c>
      <c r="P209" s="346">
        <v>115.0091</v>
      </c>
      <c r="Q209" s="343">
        <v>93.040127500000011</v>
      </c>
      <c r="R209" s="344">
        <v>92.475754999999992</v>
      </c>
      <c r="S209" s="344">
        <v>91.911372499999999</v>
      </c>
      <c r="T209" s="344">
        <v>91.347000000000008</v>
      </c>
      <c r="U209" s="344">
        <v>90.78262749999999</v>
      </c>
      <c r="V209" s="345"/>
      <c r="W209" s="346"/>
      <c r="X209" s="346"/>
      <c r="Y209" s="346"/>
      <c r="Z209" s="346"/>
    </row>
    <row r="210" spans="2:26" x14ac:dyDescent="0.25">
      <c r="B210" s="218" t="s">
        <v>2135</v>
      </c>
      <c r="C210" s="219" t="s">
        <v>294</v>
      </c>
      <c r="D210" s="1696" t="s">
        <v>146</v>
      </c>
      <c r="E210" s="1697"/>
      <c r="F210" s="137">
        <v>2</v>
      </c>
      <c r="G210" s="339">
        <v>4.9514500000000004</v>
      </c>
      <c r="H210" s="348">
        <v>4.8137100000000004</v>
      </c>
      <c r="I210" s="348">
        <v>4.9620300000000004</v>
      </c>
      <c r="J210" s="348">
        <v>4.6660599999999999</v>
      </c>
      <c r="K210" s="348">
        <v>4.8111699999999997</v>
      </c>
      <c r="L210" s="349">
        <v>4.8017099999999999</v>
      </c>
      <c r="M210" s="350">
        <v>4.3098799999999997</v>
      </c>
      <c r="N210" s="350">
        <v>3.21672</v>
      </c>
      <c r="O210" s="350">
        <v>2.8391700000000002</v>
      </c>
      <c r="P210" s="350">
        <v>2.4436900000000001</v>
      </c>
      <c r="Q210" s="347">
        <v>2.26261</v>
      </c>
      <c r="R210" s="348">
        <v>2.4052899999999999</v>
      </c>
      <c r="S210" s="348">
        <v>2.3572199999999999</v>
      </c>
      <c r="T210" s="348">
        <v>2.24674</v>
      </c>
      <c r="U210" s="348">
        <v>2.1740699999999999</v>
      </c>
      <c r="V210" s="349"/>
      <c r="W210" s="350"/>
      <c r="X210" s="350"/>
      <c r="Y210" s="350"/>
      <c r="Z210" s="350"/>
    </row>
    <row r="211" spans="2:26" ht="14.4" thickBot="1" x14ac:dyDescent="0.3">
      <c r="B211" s="138" t="s">
        <v>961</v>
      </c>
      <c r="C211" s="139" t="s">
        <v>303</v>
      </c>
      <c r="D211" s="1698" t="s">
        <v>146</v>
      </c>
      <c r="E211" s="1699"/>
      <c r="F211" s="140">
        <v>2</v>
      </c>
      <c r="G211" s="351">
        <v>-22.617896299999945</v>
      </c>
      <c r="H211" s="352">
        <v>-23.625106299999963</v>
      </c>
      <c r="I211" s="352">
        <v>-9.5586762999999468</v>
      </c>
      <c r="J211" s="352">
        <v>-10.409856299999982</v>
      </c>
      <c r="K211" s="352">
        <v>-16.744453613432789</v>
      </c>
      <c r="L211" s="353">
        <v>12.580619073134347</v>
      </c>
      <c r="M211" s="354">
        <v>14.390499073134336</v>
      </c>
      <c r="N211" s="354">
        <v>-35.260471299999935</v>
      </c>
      <c r="O211" s="354">
        <v>-44.622993799999982</v>
      </c>
      <c r="P211" s="354">
        <v>-67.643586299999953</v>
      </c>
      <c r="Q211" s="351">
        <v>-91.712178799999975</v>
      </c>
      <c r="R211" s="352">
        <v>-94.65173129999998</v>
      </c>
      <c r="S211" s="352">
        <v>-97.349443799999975</v>
      </c>
      <c r="T211" s="352">
        <v>-100.11513629999999</v>
      </c>
      <c r="U211" s="352">
        <v>-102.55213879999995</v>
      </c>
      <c r="V211" s="353"/>
      <c r="W211" s="354"/>
      <c r="X211" s="354"/>
      <c r="Y211" s="354"/>
      <c r="Z211" s="354"/>
    </row>
    <row r="212" spans="2:26" ht="14.4" thickBot="1" x14ac:dyDescent="0.3">
      <c r="B212" s="158"/>
      <c r="C212" s="87"/>
      <c r="D212" s="87"/>
      <c r="E212" s="87"/>
      <c r="Q212" s="69"/>
      <c r="R212" s="69"/>
    </row>
    <row r="213" spans="2:26" ht="55.8" thickBot="1" x14ac:dyDescent="0.3">
      <c r="B213" s="216" t="s">
        <v>2154</v>
      </c>
      <c r="C213" s="160"/>
      <c r="D213" s="159"/>
      <c r="E213" s="159"/>
      <c r="F213" s="96"/>
      <c r="G213" s="96"/>
      <c r="H213" s="96"/>
      <c r="I213" s="96"/>
      <c r="J213" s="96"/>
      <c r="K213" s="96"/>
      <c r="L213" s="96"/>
      <c r="M213" s="1690" t="s">
        <v>936</v>
      </c>
      <c r="N213" s="1691"/>
      <c r="O213" s="1691"/>
      <c r="P213" s="1691"/>
      <c r="Q213" s="1691"/>
      <c r="R213" s="1691"/>
      <c r="S213" s="1691"/>
      <c r="T213" s="1691"/>
      <c r="U213" s="1691"/>
      <c r="V213" s="1691"/>
      <c r="W213" s="1691"/>
      <c r="X213" s="1691"/>
      <c r="Y213" s="1691"/>
      <c r="Z213" s="1691"/>
    </row>
    <row r="214" spans="2:26" ht="28.2" thickBot="1" x14ac:dyDescent="0.3">
      <c r="B214" s="412" t="s">
        <v>63</v>
      </c>
      <c r="C214" s="413" t="s">
        <v>962</v>
      </c>
      <c r="D214" s="1692" t="s">
        <v>116</v>
      </c>
      <c r="E214" s="1693"/>
      <c r="F214" s="414" t="s">
        <v>117</v>
      </c>
      <c r="G214" s="415" t="s">
        <v>938</v>
      </c>
      <c r="H214" s="416" t="s">
        <v>939</v>
      </c>
      <c r="I214" s="416" t="s">
        <v>940</v>
      </c>
      <c r="J214" s="416" t="s">
        <v>941</v>
      </c>
      <c r="K214" s="416" t="s">
        <v>942</v>
      </c>
      <c r="L214" s="417" t="s">
        <v>943</v>
      </c>
      <c r="M214" s="418" t="s">
        <v>944</v>
      </c>
      <c r="N214" s="418" t="s">
        <v>945</v>
      </c>
      <c r="O214" s="418" t="s">
        <v>946</v>
      </c>
      <c r="P214" s="418" t="s">
        <v>947</v>
      </c>
      <c r="Q214" s="141" t="s">
        <v>948</v>
      </c>
      <c r="R214" s="130" t="s">
        <v>949</v>
      </c>
      <c r="S214" s="130" t="s">
        <v>950</v>
      </c>
      <c r="T214" s="130" t="s">
        <v>951</v>
      </c>
      <c r="U214" s="130" t="s">
        <v>952</v>
      </c>
      <c r="V214" s="131" t="s">
        <v>953</v>
      </c>
      <c r="W214" s="142" t="s">
        <v>954</v>
      </c>
      <c r="X214" s="142" t="s">
        <v>955</v>
      </c>
      <c r="Y214" s="142" t="s">
        <v>956</v>
      </c>
      <c r="Z214" s="142" t="s">
        <v>957</v>
      </c>
    </row>
    <row r="215" spans="2:26" x14ac:dyDescent="0.25">
      <c r="B215" s="392" t="s">
        <v>963</v>
      </c>
      <c r="C215" s="393" t="s">
        <v>910</v>
      </c>
      <c r="D215" s="1694" t="s">
        <v>146</v>
      </c>
      <c r="E215" s="1695"/>
      <c r="F215" s="394">
        <v>2</v>
      </c>
      <c r="G215" s="395">
        <v>172.4026963</v>
      </c>
      <c r="H215" s="396">
        <v>170.32019630000002</v>
      </c>
      <c r="I215" s="396">
        <v>168.92779630000001</v>
      </c>
      <c r="J215" s="396">
        <v>167.8991963</v>
      </c>
      <c r="K215" s="396">
        <v>166.55569629999999</v>
      </c>
      <c r="L215" s="397">
        <v>165.3915963</v>
      </c>
      <c r="M215" s="398">
        <v>150.13599630000004</v>
      </c>
      <c r="N215" s="398">
        <v>146.21579630000002</v>
      </c>
      <c r="O215" s="398">
        <v>145.27129630000005</v>
      </c>
      <c r="P215" s="399">
        <v>141.18579629999999</v>
      </c>
      <c r="Q215" s="339">
        <v>140.94387361304317</v>
      </c>
      <c r="R215" s="340">
        <v>142.40836931224086</v>
      </c>
      <c r="S215" s="340">
        <v>143.83603790516872</v>
      </c>
      <c r="T215" s="340">
        <v>138.07543997564608</v>
      </c>
      <c r="U215" s="340">
        <v>135.50364203334112</v>
      </c>
      <c r="V215" s="341"/>
      <c r="W215" s="342"/>
      <c r="X215" s="342"/>
      <c r="Y215" s="342"/>
      <c r="Z215" s="342"/>
    </row>
    <row r="216" spans="2:26" x14ac:dyDescent="0.25">
      <c r="B216" s="400" t="s">
        <v>964</v>
      </c>
      <c r="C216" s="136" t="s">
        <v>300</v>
      </c>
      <c r="D216" s="1696" t="s">
        <v>146</v>
      </c>
      <c r="E216" s="1697"/>
      <c r="F216" s="137">
        <v>2</v>
      </c>
      <c r="G216" s="343">
        <v>175.63625000000002</v>
      </c>
      <c r="H216" s="344">
        <v>175.52300000000002</v>
      </c>
      <c r="I216" s="344">
        <v>176.37788</v>
      </c>
      <c r="J216" s="344">
        <v>175.29650000000001</v>
      </c>
      <c r="K216" s="344">
        <v>174.0340201865672</v>
      </c>
      <c r="L216" s="345">
        <v>172.95551007313435</v>
      </c>
      <c r="M216" s="346">
        <v>289.18902983313433</v>
      </c>
      <c r="N216" s="346">
        <v>259.715484</v>
      </c>
      <c r="O216" s="346">
        <v>174.64637980000001</v>
      </c>
      <c r="P216" s="401">
        <v>145.94943960000003</v>
      </c>
      <c r="Q216" s="343">
        <v>145.51765090000001</v>
      </c>
      <c r="R216" s="344">
        <v>147.1044205</v>
      </c>
      <c r="S216" s="344">
        <v>148.4759301</v>
      </c>
      <c r="T216" s="344">
        <v>142.595944</v>
      </c>
      <c r="U216" s="344">
        <v>139.94475939999998</v>
      </c>
      <c r="V216" s="345"/>
      <c r="W216" s="346"/>
      <c r="X216" s="346"/>
      <c r="Y216" s="346"/>
      <c r="Z216" s="346"/>
    </row>
    <row r="217" spans="2:26" x14ac:dyDescent="0.25">
      <c r="B217" s="402" t="s">
        <v>965</v>
      </c>
      <c r="C217" s="219" t="s">
        <v>294</v>
      </c>
      <c r="D217" s="1696" t="s">
        <v>146</v>
      </c>
      <c r="E217" s="1697"/>
      <c r="F217" s="137">
        <v>2</v>
      </c>
      <c r="G217" s="347">
        <v>4.9514500000000004</v>
      </c>
      <c r="H217" s="348">
        <v>4.8137100000000004</v>
      </c>
      <c r="I217" s="348">
        <v>4.9620300000000004</v>
      </c>
      <c r="J217" s="348">
        <v>4.6660599999999999</v>
      </c>
      <c r="K217" s="348">
        <v>4.8111699999999997</v>
      </c>
      <c r="L217" s="349">
        <v>4.8017099999999999</v>
      </c>
      <c r="M217" s="350">
        <v>4.3098799999999997</v>
      </c>
      <c r="N217" s="350">
        <v>3.21672</v>
      </c>
      <c r="O217" s="350">
        <v>2.8391700000000002</v>
      </c>
      <c r="P217" s="403">
        <v>2.4436900000000001</v>
      </c>
      <c r="Q217" s="347">
        <v>2.26261</v>
      </c>
      <c r="R217" s="348">
        <v>2.4052899999999999</v>
      </c>
      <c r="S217" s="348">
        <v>2.3572199999999999</v>
      </c>
      <c r="T217" s="348">
        <v>2.24674</v>
      </c>
      <c r="U217" s="348">
        <v>2.1740699999999999</v>
      </c>
      <c r="V217" s="349"/>
      <c r="W217" s="350"/>
      <c r="X217" s="350"/>
      <c r="Y217" s="350"/>
      <c r="Z217" s="350"/>
    </row>
    <row r="218" spans="2:26" ht="14.4" thickBot="1" x14ac:dyDescent="0.3">
      <c r="B218" s="404" t="s">
        <v>966</v>
      </c>
      <c r="C218" s="405" t="s">
        <v>303</v>
      </c>
      <c r="D218" s="1698" t="s">
        <v>146</v>
      </c>
      <c r="E218" s="1699"/>
      <c r="F218" s="406">
        <v>2</v>
      </c>
      <c r="G218" s="407">
        <v>-1.7178962999999845</v>
      </c>
      <c r="H218" s="408">
        <v>0.38909370000000365</v>
      </c>
      <c r="I218" s="408">
        <v>2.4880536999999929</v>
      </c>
      <c r="J218" s="408">
        <v>2.7312437000000092</v>
      </c>
      <c r="K218" s="408">
        <v>2.6671538865672106</v>
      </c>
      <c r="L218" s="409">
        <v>2.7622037731343454</v>
      </c>
      <c r="M218" s="410">
        <v>134.74315353313429</v>
      </c>
      <c r="N218" s="410">
        <v>110.28296769999999</v>
      </c>
      <c r="O218" s="410">
        <v>26.53591349999996</v>
      </c>
      <c r="P218" s="411">
        <v>2.3199533000000407</v>
      </c>
      <c r="Q218" s="351">
        <v>2.3111672869568403</v>
      </c>
      <c r="R218" s="352">
        <v>2.2907611877591387</v>
      </c>
      <c r="S218" s="352">
        <v>2.2826721948312763</v>
      </c>
      <c r="T218" s="352">
        <v>2.2737640243539259</v>
      </c>
      <c r="U218" s="352">
        <v>2.2670473666588582</v>
      </c>
      <c r="V218" s="353"/>
      <c r="W218" s="354"/>
      <c r="X218" s="354"/>
      <c r="Y218" s="354"/>
      <c r="Z218" s="354"/>
    </row>
    <row r="219" spans="2:26" ht="14.4" thickBot="1" x14ac:dyDescent="0.3">
      <c r="B219" s="69"/>
      <c r="Q219" s="69"/>
      <c r="R219" s="69"/>
    </row>
    <row r="220" spans="2:26" ht="42" thickBot="1" x14ac:dyDescent="0.3">
      <c r="B220" s="216" t="s">
        <v>2155</v>
      </c>
      <c r="C220" s="160"/>
      <c r="D220" s="159"/>
      <c r="E220" s="96"/>
      <c r="F220" s="96"/>
      <c r="G220" s="96"/>
      <c r="H220" s="96"/>
      <c r="I220" s="96"/>
      <c r="J220" s="96"/>
      <c r="K220" s="96"/>
      <c r="L220" s="96"/>
      <c r="M220" s="1690" t="s">
        <v>936</v>
      </c>
      <c r="N220" s="1691"/>
      <c r="O220" s="1691"/>
      <c r="P220" s="1691"/>
      <c r="Q220" s="1691"/>
      <c r="R220" s="1691"/>
      <c r="S220" s="1691"/>
      <c r="T220" s="1691"/>
      <c r="U220" s="1691"/>
      <c r="V220" s="1691"/>
      <c r="W220" s="1691"/>
      <c r="X220" s="1691"/>
      <c r="Y220" s="1691"/>
      <c r="Z220" s="1691"/>
    </row>
    <row r="221" spans="2:26" ht="28.2" thickBot="1" x14ac:dyDescent="0.3">
      <c r="B221" s="127" t="s">
        <v>63</v>
      </c>
      <c r="C221" s="128" t="s">
        <v>967</v>
      </c>
      <c r="D221" s="128" t="s">
        <v>968</v>
      </c>
      <c r="E221" s="128" t="s">
        <v>116</v>
      </c>
      <c r="F221" s="129" t="s">
        <v>117</v>
      </c>
      <c r="G221" s="141" t="s">
        <v>938</v>
      </c>
      <c r="H221" s="130" t="s">
        <v>939</v>
      </c>
      <c r="I221" s="130" t="s">
        <v>940</v>
      </c>
      <c r="J221" s="130" t="s">
        <v>941</v>
      </c>
      <c r="K221" s="130" t="s">
        <v>942</v>
      </c>
      <c r="L221" s="131" t="s">
        <v>943</v>
      </c>
      <c r="M221" s="142" t="s">
        <v>944</v>
      </c>
      <c r="N221" s="142" t="s">
        <v>945</v>
      </c>
      <c r="O221" s="142" t="s">
        <v>946</v>
      </c>
      <c r="P221" s="142" t="s">
        <v>947</v>
      </c>
      <c r="Q221" s="141" t="s">
        <v>948</v>
      </c>
      <c r="R221" s="130" t="s">
        <v>949</v>
      </c>
      <c r="S221" s="130" t="s">
        <v>950</v>
      </c>
      <c r="T221" s="130" t="s">
        <v>951</v>
      </c>
      <c r="U221" s="130" t="s">
        <v>952</v>
      </c>
      <c r="V221" s="131" t="s">
        <v>953</v>
      </c>
      <c r="W221" s="142" t="s">
        <v>954</v>
      </c>
      <c r="X221" s="142" t="s">
        <v>955</v>
      </c>
      <c r="Y221" s="142" t="s">
        <v>956</v>
      </c>
      <c r="Z221" s="142" t="s">
        <v>957</v>
      </c>
    </row>
    <row r="222" spans="2:26" x14ac:dyDescent="0.25">
      <c r="B222" s="270" t="s">
        <v>969</v>
      </c>
      <c r="C222" s="271" t="s">
        <v>970</v>
      </c>
      <c r="D222" s="271" t="s">
        <v>971</v>
      </c>
      <c r="E222" s="1584" t="s">
        <v>2192</v>
      </c>
      <c r="F222" s="309">
        <v>3</v>
      </c>
      <c r="G222" s="1443">
        <v>0</v>
      </c>
      <c r="H222" s="1444">
        <v>2.8320932639076508</v>
      </c>
      <c r="I222" s="1444">
        <v>2.8434592919610262</v>
      </c>
      <c r="J222" s="1444">
        <v>2.8501749336238409</v>
      </c>
      <c r="K222" s="1444">
        <v>2.8562757237103682</v>
      </c>
      <c r="L222" s="1445">
        <v>2.8396237568163523</v>
      </c>
      <c r="M222" s="1446">
        <v>20.284221641743017</v>
      </c>
      <c r="N222" s="1446">
        <v>23.830973546669171</v>
      </c>
      <c r="O222" s="1446">
        <v>20.669392308811751</v>
      </c>
      <c r="P222" s="1446">
        <v>20.515961883119708</v>
      </c>
      <c r="Q222" s="1447">
        <v>14.667510904859252</v>
      </c>
      <c r="R222" s="1448">
        <v>14.667510903273737</v>
      </c>
      <c r="S222" s="1448">
        <v>14.66751090246864</v>
      </c>
      <c r="T222" s="1448">
        <v>14.667510901655151</v>
      </c>
      <c r="U222" s="1448">
        <v>14.667510900833131</v>
      </c>
      <c r="V222" s="1449">
        <v>14.667510900833131</v>
      </c>
      <c r="W222" s="1450">
        <v>14.667510948793334</v>
      </c>
      <c r="X222" s="1450">
        <v>14.667511008646937</v>
      </c>
      <c r="Y222" s="1450">
        <v>14.667511012237602</v>
      </c>
      <c r="Z222" s="1450">
        <v>14.667511013465569</v>
      </c>
    </row>
    <row r="223" spans="2:26" x14ac:dyDescent="0.25">
      <c r="B223" s="135" t="s">
        <v>972</v>
      </c>
      <c r="C223" s="136" t="s">
        <v>973</v>
      </c>
      <c r="D223" s="136" t="s">
        <v>971</v>
      </c>
      <c r="E223" s="1585" t="s">
        <v>2192</v>
      </c>
      <c r="F223" s="310">
        <v>3</v>
      </c>
      <c r="G223" s="1451">
        <v>0</v>
      </c>
      <c r="H223" s="1452">
        <v>0</v>
      </c>
      <c r="I223" s="1452">
        <v>0</v>
      </c>
      <c r="J223" s="1452">
        <v>0</v>
      </c>
      <c r="K223" s="1452">
        <v>0</v>
      </c>
      <c r="L223" s="1453">
        <v>0</v>
      </c>
      <c r="M223" s="1454">
        <v>0</v>
      </c>
      <c r="N223" s="1454">
        <v>0</v>
      </c>
      <c r="O223" s="1454">
        <v>0</v>
      </c>
      <c r="P223" s="1454">
        <v>0</v>
      </c>
      <c r="Q223" s="1451">
        <v>0</v>
      </c>
      <c r="R223" s="1452">
        <v>0</v>
      </c>
      <c r="S223" s="1452">
        <v>0</v>
      </c>
      <c r="T223" s="1452">
        <v>0</v>
      </c>
      <c r="U223" s="1452">
        <v>0</v>
      </c>
      <c r="V223" s="1453">
        <v>0</v>
      </c>
      <c r="W223" s="1454">
        <v>0</v>
      </c>
      <c r="X223" s="1454">
        <v>0</v>
      </c>
      <c r="Y223" s="1454">
        <v>0</v>
      </c>
      <c r="Z223" s="1454">
        <v>0</v>
      </c>
    </row>
    <row r="224" spans="2:26" ht="14.4" thickBot="1" x14ac:dyDescent="0.3">
      <c r="B224" s="138" t="s">
        <v>974</v>
      </c>
      <c r="C224" s="139" t="s">
        <v>975</v>
      </c>
      <c r="D224" s="139" t="s">
        <v>971</v>
      </c>
      <c r="E224" s="1586" t="s">
        <v>2192</v>
      </c>
      <c r="F224" s="311">
        <v>3</v>
      </c>
      <c r="G224" s="1455">
        <v>0</v>
      </c>
      <c r="H224" s="1456">
        <v>2.8320932639076508</v>
      </c>
      <c r="I224" s="1456">
        <v>2.8434592919610262</v>
      </c>
      <c r="J224" s="1456">
        <v>2.8501749336238409</v>
      </c>
      <c r="K224" s="1456">
        <v>2.8562757237103682</v>
      </c>
      <c r="L224" s="1457">
        <v>2.8396237568163523</v>
      </c>
      <c r="M224" s="1458">
        <v>20.284221641743017</v>
      </c>
      <c r="N224" s="1458">
        <v>23.830973546669171</v>
      </c>
      <c r="O224" s="1458">
        <v>20.669392308811751</v>
      </c>
      <c r="P224" s="1458">
        <v>20.515961883119708</v>
      </c>
      <c r="Q224" s="1455">
        <v>14.667510904859252</v>
      </c>
      <c r="R224" s="1456">
        <v>14.667510903273737</v>
      </c>
      <c r="S224" s="1456">
        <v>14.66751090246864</v>
      </c>
      <c r="T224" s="1456">
        <v>14.667510901655151</v>
      </c>
      <c r="U224" s="1456">
        <v>14.667510900833131</v>
      </c>
      <c r="V224" s="1457">
        <v>14.667510900833131</v>
      </c>
      <c r="W224" s="1458">
        <v>14.667510948793334</v>
      </c>
      <c r="X224" s="1458">
        <v>14.667511008646937</v>
      </c>
      <c r="Y224" s="1458">
        <v>14.667511012237602</v>
      </c>
      <c r="Z224" s="1458">
        <v>14.667511013465569</v>
      </c>
    </row>
    <row r="225" spans="2:26" ht="14.4" thickBot="1" x14ac:dyDescent="0.3">
      <c r="R225" s="69"/>
      <c r="S225" s="69"/>
    </row>
    <row r="226" spans="2:26" ht="69.599999999999994" thickBot="1" x14ac:dyDescent="0.3">
      <c r="B226" s="216" t="s">
        <v>2156</v>
      </c>
      <c r="C226" s="160"/>
      <c r="D226" s="159"/>
      <c r="E226" s="159"/>
      <c r="F226" s="96"/>
      <c r="G226" s="96"/>
      <c r="H226" s="96"/>
      <c r="I226" s="96"/>
      <c r="J226" s="96"/>
      <c r="K226" s="96"/>
      <c r="L226" s="96"/>
      <c r="M226" s="1690" t="s">
        <v>936</v>
      </c>
      <c r="N226" s="1691"/>
      <c r="O226" s="1691"/>
      <c r="P226" s="1691"/>
      <c r="Q226" s="1691"/>
      <c r="R226" s="1691"/>
      <c r="S226" s="1691"/>
      <c r="T226" s="1691"/>
      <c r="U226" s="1691"/>
      <c r="V226" s="1691"/>
      <c r="W226" s="1691"/>
      <c r="X226" s="1691"/>
      <c r="Y226" s="1691"/>
      <c r="Z226" s="1691"/>
    </row>
    <row r="227" spans="2:26" ht="28.2" thickBot="1" x14ac:dyDescent="0.3">
      <c r="B227" s="127" t="s">
        <v>63</v>
      </c>
      <c r="C227" s="128" t="s">
        <v>967</v>
      </c>
      <c r="D227" s="128" t="s">
        <v>968</v>
      </c>
      <c r="E227" s="128" t="s">
        <v>116</v>
      </c>
      <c r="F227" s="129" t="s">
        <v>117</v>
      </c>
      <c r="G227" s="141" t="s">
        <v>938</v>
      </c>
      <c r="H227" s="130" t="s">
        <v>939</v>
      </c>
      <c r="I227" s="130" t="s">
        <v>940</v>
      </c>
      <c r="J227" s="130" t="s">
        <v>941</v>
      </c>
      <c r="K227" s="130" t="s">
        <v>942</v>
      </c>
      <c r="L227" s="131" t="s">
        <v>943</v>
      </c>
      <c r="M227" s="142" t="s">
        <v>944</v>
      </c>
      <c r="N227" s="142" t="s">
        <v>945</v>
      </c>
      <c r="O227" s="142" t="s">
        <v>946</v>
      </c>
      <c r="P227" s="142" t="s">
        <v>947</v>
      </c>
      <c r="Q227" s="141" t="s">
        <v>948</v>
      </c>
      <c r="R227" s="130" t="s">
        <v>949</v>
      </c>
      <c r="S227" s="130" t="s">
        <v>950</v>
      </c>
      <c r="T227" s="130" t="s">
        <v>951</v>
      </c>
      <c r="U227" s="130" t="s">
        <v>952</v>
      </c>
      <c r="V227" s="131" t="s">
        <v>953</v>
      </c>
      <c r="W227" s="142" t="s">
        <v>954</v>
      </c>
      <c r="X227" s="142" t="s">
        <v>955</v>
      </c>
      <c r="Y227" s="142" t="s">
        <v>956</v>
      </c>
      <c r="Z227" s="142" t="s">
        <v>957</v>
      </c>
    </row>
    <row r="228" spans="2:26" ht="27.6" x14ac:dyDescent="0.25">
      <c r="B228" s="270" t="s">
        <v>976</v>
      </c>
      <c r="C228" s="271" t="s">
        <v>977</v>
      </c>
      <c r="D228" s="271" t="s">
        <v>815</v>
      </c>
      <c r="E228" s="1584" t="s">
        <v>2192</v>
      </c>
      <c r="F228" s="309">
        <v>3</v>
      </c>
      <c r="G228" s="327">
        <v>0</v>
      </c>
      <c r="H228" s="328">
        <v>6.5759543004205572</v>
      </c>
      <c r="I228" s="328">
        <v>6.7581655386036541</v>
      </c>
      <c r="J228" s="328">
        <v>7.08335393376308</v>
      </c>
      <c r="K228" s="328">
        <v>7.0645287754730735</v>
      </c>
      <c r="L228" s="329">
        <v>6.7002707502769763</v>
      </c>
      <c r="M228" s="330">
        <v>33.315588723173022</v>
      </c>
      <c r="N228" s="330">
        <v>0.78851531844272227</v>
      </c>
      <c r="O228" s="330">
        <v>15.322953062625327</v>
      </c>
      <c r="P228" s="330">
        <v>23.097389802046301</v>
      </c>
      <c r="Q228" s="339">
        <v>9.7915628576077722</v>
      </c>
      <c r="R228" s="340">
        <v>9.266001406701184</v>
      </c>
      <c r="S228" s="340">
        <v>9.7146421220427239</v>
      </c>
      <c r="T228" s="340">
        <v>15.370950739056159</v>
      </c>
      <c r="U228" s="340">
        <v>9.6635083307729719</v>
      </c>
      <c r="V228" s="341">
        <v>9.1895207683816551</v>
      </c>
      <c r="W228" s="342">
        <v>10.04731436243876</v>
      </c>
      <c r="X228" s="342">
        <v>16.471593293744696</v>
      </c>
      <c r="Y228" s="342">
        <v>11.033808765434413</v>
      </c>
      <c r="Z228" s="342">
        <v>10.731371088631459</v>
      </c>
    </row>
    <row r="229" spans="2:26" ht="27.6" x14ac:dyDescent="0.25">
      <c r="B229" s="135" t="s">
        <v>978</v>
      </c>
      <c r="C229" s="136" t="s">
        <v>977</v>
      </c>
      <c r="D229" s="136" t="s">
        <v>812</v>
      </c>
      <c r="E229" s="1585" t="s">
        <v>2192</v>
      </c>
      <c r="F229" s="310">
        <v>3</v>
      </c>
      <c r="G229" s="331">
        <v>0</v>
      </c>
      <c r="H229" s="332">
        <v>1.6500459802776779</v>
      </c>
      <c r="I229" s="332">
        <v>1.7190410701435017</v>
      </c>
      <c r="J229" s="332">
        <v>1.7866090397361754</v>
      </c>
      <c r="K229" s="332">
        <v>1.8525669450357913</v>
      </c>
      <c r="L229" s="333">
        <v>1.9924618675808463</v>
      </c>
      <c r="M229" s="334">
        <v>17.077164000227189</v>
      </c>
      <c r="N229" s="334">
        <v>22.403446626288257</v>
      </c>
      <c r="O229" s="334">
        <v>26.309811867173632</v>
      </c>
      <c r="P229" s="334">
        <v>29.679110063948642</v>
      </c>
      <c r="Q229" s="343">
        <v>30.496585740259018</v>
      </c>
      <c r="R229" s="344">
        <v>31.188882191769938</v>
      </c>
      <c r="S229" s="344">
        <v>31.541376654936009</v>
      </c>
      <c r="T229" s="344">
        <v>31.702797745430875</v>
      </c>
      <c r="U229" s="344">
        <v>31.816108194511095</v>
      </c>
      <c r="V229" s="345">
        <v>31.120606714895843</v>
      </c>
      <c r="W229" s="346">
        <v>31.390012968839923</v>
      </c>
      <c r="X229" s="346">
        <v>31.659419489327171</v>
      </c>
      <c r="Y229" s="346">
        <v>31.928825860550244</v>
      </c>
      <c r="Z229" s="346">
        <v>32.198232253096769</v>
      </c>
    </row>
    <row r="230" spans="2:26" ht="28.2" thickBot="1" x14ac:dyDescent="0.3">
      <c r="B230" s="138" t="s">
        <v>979</v>
      </c>
      <c r="C230" s="139" t="s">
        <v>977</v>
      </c>
      <c r="D230" s="139" t="s">
        <v>971</v>
      </c>
      <c r="E230" s="1586" t="s">
        <v>2192</v>
      </c>
      <c r="F230" s="311">
        <v>3</v>
      </c>
      <c r="G230" s="335">
        <v>0</v>
      </c>
      <c r="H230" s="336">
        <v>8.2260002806982353</v>
      </c>
      <c r="I230" s="336">
        <v>8.4772066087471565</v>
      </c>
      <c r="J230" s="336">
        <v>8.8699629734992556</v>
      </c>
      <c r="K230" s="336">
        <v>8.9170957205088648</v>
      </c>
      <c r="L230" s="337">
        <v>8.692732617857823</v>
      </c>
      <c r="M230" s="338">
        <v>50.392752723400207</v>
      </c>
      <c r="N230" s="338">
        <v>23.191961944730981</v>
      </c>
      <c r="O230" s="338">
        <v>41.632764929798959</v>
      </c>
      <c r="P230" s="338">
        <v>52.776499865994943</v>
      </c>
      <c r="Q230" s="351">
        <v>40.288148597866794</v>
      </c>
      <c r="R230" s="352">
        <v>40.45488359847112</v>
      </c>
      <c r="S230" s="352">
        <v>41.256018776978735</v>
      </c>
      <c r="T230" s="352">
        <v>47.073748484487034</v>
      </c>
      <c r="U230" s="352">
        <v>41.479616525284065</v>
      </c>
      <c r="V230" s="353">
        <v>40.310127483277498</v>
      </c>
      <c r="W230" s="354">
        <v>41.437327331278681</v>
      </c>
      <c r="X230" s="354">
        <v>48.131012783071867</v>
      </c>
      <c r="Y230" s="354">
        <v>42.962634625984656</v>
      </c>
      <c r="Z230" s="354">
        <v>42.929603341728225</v>
      </c>
    </row>
    <row r="232" spans="2:26" ht="14.4" thickBot="1" x14ac:dyDescent="0.3"/>
    <row r="233" spans="2:26" ht="28.2" thickBot="1" x14ac:dyDescent="0.3">
      <c r="B233" s="122" t="s">
        <v>57</v>
      </c>
      <c r="C233" s="66" t="s">
        <v>15</v>
      </c>
      <c r="D233" s="123" t="s">
        <v>927</v>
      </c>
      <c r="E233" s="67" t="s">
        <v>2138</v>
      </c>
      <c r="F233" s="122" t="s">
        <v>928</v>
      </c>
      <c r="G233" s="67" t="s">
        <v>355</v>
      </c>
      <c r="H233" s="124" t="s">
        <v>110</v>
      </c>
      <c r="I233" s="67" t="s">
        <v>929</v>
      </c>
    </row>
    <row r="234" spans="2:26" ht="42" thickBot="1" x14ac:dyDescent="0.3">
      <c r="B234" s="123" t="s">
        <v>930</v>
      </c>
      <c r="C234" s="1700" t="s">
        <v>2131</v>
      </c>
      <c r="D234" s="1701"/>
      <c r="E234" s="1701"/>
      <c r="F234" s="1701"/>
      <c r="G234" s="1701"/>
      <c r="H234" s="1701"/>
      <c r="I234" s="1702"/>
    </row>
    <row r="235" spans="2:26" ht="42" thickBot="1" x14ac:dyDescent="0.3">
      <c r="B235" s="123" t="s">
        <v>931</v>
      </c>
      <c r="C235" s="1708" t="s">
        <v>2183</v>
      </c>
      <c r="D235" s="1709"/>
      <c r="E235" s="1709"/>
      <c r="F235" s="1709"/>
      <c r="G235" s="1709"/>
      <c r="H235" s="1709"/>
      <c r="I235" s="1710"/>
    </row>
    <row r="236" spans="2:26" ht="42" thickBot="1" x14ac:dyDescent="0.3">
      <c r="B236" s="123" t="s">
        <v>933</v>
      </c>
      <c r="C236" s="1705" t="s">
        <v>2182</v>
      </c>
      <c r="D236" s="1706"/>
      <c r="E236" s="1706"/>
      <c r="F236" s="1706"/>
      <c r="G236" s="1706"/>
      <c r="H236" s="1706"/>
      <c r="I236" s="1707"/>
    </row>
    <row r="237" spans="2:26" ht="55.8" thickBot="1" x14ac:dyDescent="0.3">
      <c r="B237" s="1581" t="s">
        <v>2191</v>
      </c>
      <c r="C237" s="1583">
        <v>227.02373034589255</v>
      </c>
      <c r="D237" s="68" t="s">
        <v>934</v>
      </c>
      <c r="E237" s="1442">
        <v>0.1111111111111111</v>
      </c>
      <c r="F237" s="125" t="s">
        <v>935</v>
      </c>
      <c r="G237" s="126" t="s">
        <v>2132</v>
      </c>
      <c r="H237" s="125" t="s">
        <v>2</v>
      </c>
      <c r="I237" s="126" t="s">
        <v>2133</v>
      </c>
    </row>
    <row r="238" spans="2:26" ht="14.4" thickBot="1" x14ac:dyDescent="0.3"/>
    <row r="239" spans="2:26" ht="55.8" thickBot="1" x14ac:dyDescent="0.3">
      <c r="B239" s="216" t="s">
        <v>2159</v>
      </c>
      <c r="M239" s="1690" t="s">
        <v>936</v>
      </c>
      <c r="N239" s="1691"/>
      <c r="O239" s="1691"/>
      <c r="P239" s="1691"/>
      <c r="Q239" s="1691"/>
      <c r="R239" s="1691"/>
      <c r="S239" s="1691"/>
      <c r="T239" s="1691"/>
      <c r="U239" s="1691"/>
      <c r="V239" s="1691"/>
      <c r="W239" s="1691"/>
      <c r="X239" s="1691"/>
      <c r="Y239" s="1691"/>
      <c r="Z239" s="1691"/>
    </row>
    <row r="240" spans="2:26" ht="28.2" thickBot="1" x14ac:dyDescent="0.3">
      <c r="B240" s="127" t="s">
        <v>63</v>
      </c>
      <c r="C240" s="128" t="s">
        <v>937</v>
      </c>
      <c r="D240" s="1692" t="s">
        <v>116</v>
      </c>
      <c r="E240" s="1693"/>
      <c r="F240" s="129" t="s">
        <v>117</v>
      </c>
      <c r="G240" s="141" t="s">
        <v>938</v>
      </c>
      <c r="H240" s="130" t="s">
        <v>939</v>
      </c>
      <c r="I240" s="130" t="s">
        <v>940</v>
      </c>
      <c r="J240" s="130" t="s">
        <v>941</v>
      </c>
      <c r="K240" s="130" t="s">
        <v>942</v>
      </c>
      <c r="L240" s="131" t="s">
        <v>943</v>
      </c>
      <c r="M240" s="142" t="s">
        <v>944</v>
      </c>
      <c r="N240" s="142" t="s">
        <v>945</v>
      </c>
      <c r="O240" s="142" t="s">
        <v>946</v>
      </c>
      <c r="P240" s="142" t="s">
        <v>947</v>
      </c>
      <c r="Q240" s="141" t="s">
        <v>948</v>
      </c>
      <c r="R240" s="130" t="s">
        <v>949</v>
      </c>
      <c r="S240" s="130" t="s">
        <v>950</v>
      </c>
      <c r="T240" s="130" t="s">
        <v>951</v>
      </c>
      <c r="U240" s="130" t="s">
        <v>952</v>
      </c>
      <c r="V240" s="131" t="s">
        <v>953</v>
      </c>
      <c r="W240" s="142" t="s">
        <v>954</v>
      </c>
      <c r="X240" s="142" t="s">
        <v>955</v>
      </c>
      <c r="Y240" s="142" t="s">
        <v>956</v>
      </c>
      <c r="Z240" s="142" t="s">
        <v>957</v>
      </c>
    </row>
    <row r="241" spans="2:26" x14ac:dyDescent="0.25">
      <c r="B241" s="132" t="s">
        <v>958</v>
      </c>
      <c r="C241" s="133" t="s">
        <v>910</v>
      </c>
      <c r="D241" s="1694" t="s">
        <v>146</v>
      </c>
      <c r="E241" s="1695"/>
      <c r="F241" s="134">
        <v>2</v>
      </c>
      <c r="G241" s="339">
        <v>172.40269629999995</v>
      </c>
      <c r="H241" s="340">
        <v>173.43439629999997</v>
      </c>
      <c r="I241" s="340">
        <v>174.10639629999997</v>
      </c>
      <c r="J241" s="340">
        <v>175.14029629999999</v>
      </c>
      <c r="K241" s="340">
        <v>175.70149629999997</v>
      </c>
      <c r="L241" s="341">
        <v>176.75759629999999</v>
      </c>
      <c r="M241" s="342">
        <v>179.48439629999996</v>
      </c>
      <c r="N241" s="342">
        <v>182.67309629999997</v>
      </c>
      <c r="O241" s="342">
        <v>185.59509629999997</v>
      </c>
      <c r="P241" s="342">
        <v>188.68009629999997</v>
      </c>
      <c r="Q241" s="339">
        <v>191.07349629999999</v>
      </c>
      <c r="R241" s="340">
        <v>193.41929629999998</v>
      </c>
      <c r="S241" s="340">
        <v>195.71609629999998</v>
      </c>
      <c r="T241" s="340">
        <v>198.14399629999997</v>
      </c>
      <c r="U241" s="340">
        <v>200.2004963</v>
      </c>
      <c r="V241" s="341"/>
      <c r="W241" s="342"/>
      <c r="X241" s="342"/>
      <c r="Y241" s="342"/>
      <c r="Z241" s="342"/>
    </row>
    <row r="242" spans="2:26" x14ac:dyDescent="0.25">
      <c r="B242" s="135" t="s">
        <v>959</v>
      </c>
      <c r="C242" s="136" t="s">
        <v>300</v>
      </c>
      <c r="D242" s="1696" t="s">
        <v>146</v>
      </c>
      <c r="E242" s="1697"/>
      <c r="F242" s="137">
        <v>2</v>
      </c>
      <c r="G242" s="343">
        <v>154.73625000000001</v>
      </c>
      <c r="H242" s="344">
        <v>154.62300000000002</v>
      </c>
      <c r="I242" s="344">
        <v>169.50975000000003</v>
      </c>
      <c r="J242" s="344">
        <v>169.39650000000003</v>
      </c>
      <c r="K242" s="344">
        <v>163.76821268656718</v>
      </c>
      <c r="L242" s="345">
        <v>194.1399253731343</v>
      </c>
      <c r="M242" s="346">
        <v>193.57367537313431</v>
      </c>
      <c r="N242" s="346">
        <v>173.5017207462686</v>
      </c>
      <c r="O242" s="346">
        <v>173.22391074626861</v>
      </c>
      <c r="P242" s="346">
        <v>162.90304999999998</v>
      </c>
      <c r="Q242" s="343">
        <v>152.33444</v>
      </c>
      <c r="R242" s="344">
        <v>152.05662999999998</v>
      </c>
      <c r="S242" s="344">
        <v>151.77880999999999</v>
      </c>
      <c r="T242" s="344">
        <v>151.501</v>
      </c>
      <c r="U242" s="344">
        <v>151.22318999999999</v>
      </c>
      <c r="V242" s="345"/>
      <c r="W242" s="346"/>
      <c r="X242" s="346"/>
      <c r="Y242" s="346"/>
      <c r="Z242" s="346"/>
    </row>
    <row r="243" spans="2:26" x14ac:dyDescent="0.25">
      <c r="B243" s="218" t="s">
        <v>2135</v>
      </c>
      <c r="C243" s="219" t="s">
        <v>294</v>
      </c>
      <c r="D243" s="1696" t="s">
        <v>146</v>
      </c>
      <c r="E243" s="1697"/>
      <c r="F243" s="137">
        <v>2</v>
      </c>
      <c r="G243" s="339">
        <v>4.9514500000000004</v>
      </c>
      <c r="H243" s="348">
        <v>4.8137100000000004</v>
      </c>
      <c r="I243" s="348">
        <v>4.9620300000000004</v>
      </c>
      <c r="J243" s="348">
        <v>4.6660599999999999</v>
      </c>
      <c r="K243" s="348">
        <v>4.8111699999999997</v>
      </c>
      <c r="L243" s="349">
        <v>4.8017099999999999</v>
      </c>
      <c r="M243" s="350">
        <v>4.3098799999999997</v>
      </c>
      <c r="N243" s="350">
        <v>3.21672</v>
      </c>
      <c r="O243" s="350">
        <v>2.8391700000000002</v>
      </c>
      <c r="P243" s="350">
        <v>2.4436900000000001</v>
      </c>
      <c r="Q243" s="347">
        <v>2.26261</v>
      </c>
      <c r="R243" s="348">
        <v>2.4052899999999999</v>
      </c>
      <c r="S243" s="348">
        <v>2.3572199999999999</v>
      </c>
      <c r="T243" s="348">
        <v>2.24674</v>
      </c>
      <c r="U243" s="348">
        <v>2.1740699999999999</v>
      </c>
      <c r="V243" s="349"/>
      <c r="W243" s="350"/>
      <c r="X243" s="350"/>
      <c r="Y243" s="350"/>
      <c r="Z243" s="350"/>
    </row>
    <row r="244" spans="2:26" ht="14.4" thickBot="1" x14ac:dyDescent="0.3">
      <c r="B244" s="138" t="s">
        <v>961</v>
      </c>
      <c r="C244" s="139" t="s">
        <v>303</v>
      </c>
      <c r="D244" s="1698" t="s">
        <v>146</v>
      </c>
      <c r="E244" s="1699"/>
      <c r="F244" s="140">
        <v>2</v>
      </c>
      <c r="G244" s="351">
        <v>-22.617896299999945</v>
      </c>
      <c r="H244" s="352">
        <v>-23.625106299999963</v>
      </c>
      <c r="I244" s="352">
        <v>-9.5586762999999468</v>
      </c>
      <c r="J244" s="352">
        <v>-10.409856299999982</v>
      </c>
      <c r="K244" s="352">
        <v>-16.744453613432789</v>
      </c>
      <c r="L244" s="353">
        <v>12.580619073134347</v>
      </c>
      <c r="M244" s="354">
        <v>9.7793990731343428</v>
      </c>
      <c r="N244" s="354">
        <v>-12.388095553731368</v>
      </c>
      <c r="O244" s="354">
        <v>-15.21035555373135</v>
      </c>
      <c r="P244" s="354">
        <v>-28.220736299999999</v>
      </c>
      <c r="Q244" s="351">
        <v>-41.001666299999968</v>
      </c>
      <c r="R244" s="352">
        <v>-43.767956299999952</v>
      </c>
      <c r="S244" s="352">
        <v>-46.294506299999973</v>
      </c>
      <c r="T244" s="352">
        <v>-48.889736299999946</v>
      </c>
      <c r="U244" s="352">
        <v>-51.15137629999996</v>
      </c>
      <c r="V244" s="353"/>
      <c r="W244" s="354"/>
      <c r="X244" s="354"/>
      <c r="Y244" s="354"/>
      <c r="Z244" s="354"/>
    </row>
    <row r="245" spans="2:26" ht="14.4" thickBot="1" x14ac:dyDescent="0.3">
      <c r="B245" s="158"/>
      <c r="C245" s="87"/>
      <c r="D245" s="87"/>
      <c r="E245" s="87"/>
      <c r="Q245" s="69"/>
      <c r="R245" s="69"/>
    </row>
    <row r="246" spans="2:26" ht="55.8" thickBot="1" x14ac:dyDescent="0.3">
      <c r="B246" s="216" t="s">
        <v>2160</v>
      </c>
      <c r="C246" s="160"/>
      <c r="D246" s="159"/>
      <c r="E246" s="159"/>
      <c r="F246" s="96"/>
      <c r="G246" s="96"/>
      <c r="H246" s="96"/>
      <c r="I246" s="96"/>
      <c r="J246" s="96"/>
      <c r="K246" s="96"/>
      <c r="L246" s="96"/>
      <c r="M246" s="1690" t="s">
        <v>936</v>
      </c>
      <c r="N246" s="1691"/>
      <c r="O246" s="1691"/>
      <c r="P246" s="1691"/>
      <c r="Q246" s="1691"/>
      <c r="R246" s="1691"/>
      <c r="S246" s="1691"/>
      <c r="T246" s="1691"/>
      <c r="U246" s="1691"/>
      <c r="V246" s="1691"/>
      <c r="W246" s="1691"/>
      <c r="X246" s="1691"/>
      <c r="Y246" s="1691"/>
      <c r="Z246" s="1691"/>
    </row>
    <row r="247" spans="2:26" ht="28.2" thickBot="1" x14ac:dyDescent="0.3">
      <c r="B247" s="412" t="s">
        <v>63</v>
      </c>
      <c r="C247" s="413" t="s">
        <v>962</v>
      </c>
      <c r="D247" s="1692" t="s">
        <v>116</v>
      </c>
      <c r="E247" s="1693"/>
      <c r="F247" s="414" t="s">
        <v>117</v>
      </c>
      <c r="G247" s="415" t="s">
        <v>938</v>
      </c>
      <c r="H247" s="416" t="s">
        <v>939</v>
      </c>
      <c r="I247" s="416" t="s">
        <v>940</v>
      </c>
      <c r="J247" s="416" t="s">
        <v>941</v>
      </c>
      <c r="K247" s="416" t="s">
        <v>942</v>
      </c>
      <c r="L247" s="417" t="s">
        <v>943</v>
      </c>
      <c r="M247" s="418" t="s">
        <v>944</v>
      </c>
      <c r="N247" s="418" t="s">
        <v>945</v>
      </c>
      <c r="O247" s="418" t="s">
        <v>946</v>
      </c>
      <c r="P247" s="418" t="s">
        <v>947</v>
      </c>
      <c r="Q247" s="141" t="s">
        <v>948</v>
      </c>
      <c r="R247" s="130" t="s">
        <v>949</v>
      </c>
      <c r="S247" s="130" t="s">
        <v>950</v>
      </c>
      <c r="T247" s="130" t="s">
        <v>951</v>
      </c>
      <c r="U247" s="130" t="s">
        <v>952</v>
      </c>
      <c r="V247" s="131" t="s">
        <v>953</v>
      </c>
      <c r="W247" s="142" t="s">
        <v>954</v>
      </c>
      <c r="X247" s="142" t="s">
        <v>955</v>
      </c>
      <c r="Y247" s="142" t="s">
        <v>956</v>
      </c>
      <c r="Z247" s="142" t="s">
        <v>957</v>
      </c>
    </row>
    <row r="248" spans="2:26" x14ac:dyDescent="0.25">
      <c r="B248" s="392" t="s">
        <v>963</v>
      </c>
      <c r="C248" s="393" t="s">
        <v>910</v>
      </c>
      <c r="D248" s="1694" t="s">
        <v>146</v>
      </c>
      <c r="E248" s="1695"/>
      <c r="F248" s="394">
        <v>2</v>
      </c>
      <c r="G248" s="395">
        <v>172.4026963</v>
      </c>
      <c r="H248" s="396">
        <v>170.32019630000002</v>
      </c>
      <c r="I248" s="396">
        <v>168.92779630000001</v>
      </c>
      <c r="J248" s="396">
        <v>167.8991963</v>
      </c>
      <c r="K248" s="396">
        <v>166.55569629999999</v>
      </c>
      <c r="L248" s="397">
        <v>165.3915963</v>
      </c>
      <c r="M248" s="398">
        <v>154.74709630000004</v>
      </c>
      <c r="N248" s="398">
        <v>151.73889630000002</v>
      </c>
      <c r="O248" s="398">
        <v>152.10449630000002</v>
      </c>
      <c r="P248" s="399">
        <v>149.6568963</v>
      </c>
      <c r="Q248" s="339">
        <v>149.52767361304316</v>
      </c>
      <c r="R248" s="340">
        <v>151.10546931224087</v>
      </c>
      <c r="S248" s="340">
        <v>152.64853790516872</v>
      </c>
      <c r="T248" s="340">
        <v>147.00403997564604</v>
      </c>
      <c r="U248" s="340">
        <v>144.54344203334114</v>
      </c>
      <c r="V248" s="341"/>
      <c r="W248" s="342"/>
      <c r="X248" s="342"/>
      <c r="Y248" s="342"/>
      <c r="Z248" s="342"/>
    </row>
    <row r="249" spans="2:26" x14ac:dyDescent="0.25">
      <c r="B249" s="400" t="s">
        <v>964</v>
      </c>
      <c r="C249" s="136" t="s">
        <v>300</v>
      </c>
      <c r="D249" s="1696" t="s">
        <v>146</v>
      </c>
      <c r="E249" s="1697"/>
      <c r="F249" s="137">
        <v>2</v>
      </c>
      <c r="G249" s="343">
        <v>175.63625000000002</v>
      </c>
      <c r="H249" s="344">
        <v>175.52300000000002</v>
      </c>
      <c r="I249" s="344">
        <v>176.37788</v>
      </c>
      <c r="J249" s="344">
        <v>175.29650000000001</v>
      </c>
      <c r="K249" s="344">
        <v>174.0340201865672</v>
      </c>
      <c r="L249" s="345">
        <v>172.95551007313435</v>
      </c>
      <c r="M249" s="346">
        <v>290.76455437313427</v>
      </c>
      <c r="N249" s="346">
        <v>248.7186715362686</v>
      </c>
      <c r="O249" s="346">
        <v>156.80142601626861</v>
      </c>
      <c r="P249" s="401">
        <v>193.75629269999999</v>
      </c>
      <c r="Q249" s="343">
        <v>173.43232009999997</v>
      </c>
      <c r="R249" s="344">
        <v>158.12451999999999</v>
      </c>
      <c r="S249" s="344">
        <v>157.28792779999998</v>
      </c>
      <c r="T249" s="344">
        <v>161.59779</v>
      </c>
      <c r="U249" s="344">
        <v>173.24849999999998</v>
      </c>
      <c r="V249" s="345"/>
      <c r="W249" s="346"/>
      <c r="X249" s="346"/>
      <c r="Y249" s="346"/>
      <c r="Z249" s="346"/>
    </row>
    <row r="250" spans="2:26" x14ac:dyDescent="0.25">
      <c r="B250" s="402" t="s">
        <v>965</v>
      </c>
      <c r="C250" s="219" t="s">
        <v>294</v>
      </c>
      <c r="D250" s="1696" t="s">
        <v>146</v>
      </c>
      <c r="E250" s="1697"/>
      <c r="F250" s="137">
        <v>2</v>
      </c>
      <c r="G250" s="347">
        <v>4.9514500000000004</v>
      </c>
      <c r="H250" s="348">
        <v>4.8137100000000004</v>
      </c>
      <c r="I250" s="348">
        <v>4.9620300000000004</v>
      </c>
      <c r="J250" s="348">
        <v>4.6660599999999999</v>
      </c>
      <c r="K250" s="348">
        <v>4.8111699999999997</v>
      </c>
      <c r="L250" s="349">
        <v>4.8017099999999999</v>
      </c>
      <c r="M250" s="350">
        <v>4.3098799999999997</v>
      </c>
      <c r="N250" s="350">
        <v>3.21672</v>
      </c>
      <c r="O250" s="350">
        <v>2.8391700000000002</v>
      </c>
      <c r="P250" s="403">
        <v>2.4436900000000001</v>
      </c>
      <c r="Q250" s="347">
        <v>2.26261</v>
      </c>
      <c r="R250" s="348">
        <v>2.4052899999999999</v>
      </c>
      <c r="S250" s="348">
        <v>2.3572199999999999</v>
      </c>
      <c r="T250" s="348">
        <v>2.24674</v>
      </c>
      <c r="U250" s="348">
        <v>2.1740699999999999</v>
      </c>
      <c r="V250" s="349"/>
      <c r="W250" s="350"/>
      <c r="X250" s="350"/>
      <c r="Y250" s="350"/>
      <c r="Z250" s="350"/>
    </row>
    <row r="251" spans="2:26" ht="14.4" thickBot="1" x14ac:dyDescent="0.3">
      <c r="B251" s="404" t="s">
        <v>966</v>
      </c>
      <c r="C251" s="405" t="s">
        <v>303</v>
      </c>
      <c r="D251" s="1698" t="s">
        <v>146</v>
      </c>
      <c r="E251" s="1699"/>
      <c r="F251" s="406">
        <v>2</v>
      </c>
      <c r="G251" s="407">
        <v>-1.7178962999999845</v>
      </c>
      <c r="H251" s="408">
        <v>0.38909370000000365</v>
      </c>
      <c r="I251" s="408">
        <v>2.4880536999999929</v>
      </c>
      <c r="J251" s="408">
        <v>2.7312437000000092</v>
      </c>
      <c r="K251" s="408">
        <v>2.6671538865672106</v>
      </c>
      <c r="L251" s="409">
        <v>2.7622037731343454</v>
      </c>
      <c r="M251" s="410">
        <v>131.70757807313424</v>
      </c>
      <c r="N251" s="410">
        <v>93.763055236268585</v>
      </c>
      <c r="O251" s="410">
        <v>1.8577597162685846</v>
      </c>
      <c r="P251" s="411">
        <v>41.655706399999985</v>
      </c>
      <c r="Q251" s="351">
        <v>21.642036486956808</v>
      </c>
      <c r="R251" s="352">
        <v>4.6137606877591191</v>
      </c>
      <c r="S251" s="352">
        <v>2.2821698948312541</v>
      </c>
      <c r="T251" s="352">
        <v>12.347010024353967</v>
      </c>
      <c r="U251" s="352">
        <v>26.530987966658842</v>
      </c>
      <c r="V251" s="353"/>
      <c r="W251" s="354"/>
      <c r="X251" s="354"/>
      <c r="Y251" s="354"/>
      <c r="Z251" s="354"/>
    </row>
    <row r="252" spans="2:26" ht="14.4" thickBot="1" x14ac:dyDescent="0.3">
      <c r="B252" s="69"/>
      <c r="Q252" s="69"/>
      <c r="R252" s="69"/>
    </row>
    <row r="253" spans="2:26" ht="42" thickBot="1" x14ac:dyDescent="0.3">
      <c r="B253" s="216" t="s">
        <v>2161</v>
      </c>
      <c r="C253" s="160"/>
      <c r="D253" s="159"/>
      <c r="E253" s="96"/>
      <c r="F253" s="96"/>
      <c r="G253" s="96"/>
      <c r="H253" s="96"/>
      <c r="I253" s="96"/>
      <c r="J253" s="96"/>
      <c r="K253" s="96"/>
      <c r="L253" s="96"/>
      <c r="M253" s="1690" t="s">
        <v>936</v>
      </c>
      <c r="N253" s="1691"/>
      <c r="O253" s="1691"/>
      <c r="P253" s="1691"/>
      <c r="Q253" s="1691"/>
      <c r="R253" s="1691"/>
      <c r="S253" s="1691"/>
      <c r="T253" s="1691"/>
      <c r="U253" s="1691"/>
      <c r="V253" s="1691"/>
      <c r="W253" s="1691"/>
      <c r="X253" s="1691"/>
      <c r="Y253" s="1691"/>
      <c r="Z253" s="1691"/>
    </row>
    <row r="254" spans="2:26" ht="28.2" thickBot="1" x14ac:dyDescent="0.3">
      <c r="B254" s="127" t="s">
        <v>63</v>
      </c>
      <c r="C254" s="128" t="s">
        <v>967</v>
      </c>
      <c r="D254" s="128" t="s">
        <v>968</v>
      </c>
      <c r="E254" s="128" t="s">
        <v>116</v>
      </c>
      <c r="F254" s="129" t="s">
        <v>117</v>
      </c>
      <c r="G254" s="141" t="s">
        <v>938</v>
      </c>
      <c r="H254" s="130" t="s">
        <v>939</v>
      </c>
      <c r="I254" s="130" t="s">
        <v>940</v>
      </c>
      <c r="J254" s="130" t="s">
        <v>941</v>
      </c>
      <c r="K254" s="130" t="s">
        <v>942</v>
      </c>
      <c r="L254" s="131" t="s">
        <v>943</v>
      </c>
      <c r="M254" s="142" t="s">
        <v>944</v>
      </c>
      <c r="N254" s="142" t="s">
        <v>945</v>
      </c>
      <c r="O254" s="142" t="s">
        <v>946</v>
      </c>
      <c r="P254" s="142" t="s">
        <v>947</v>
      </c>
      <c r="Q254" s="141" t="s">
        <v>948</v>
      </c>
      <c r="R254" s="130" t="s">
        <v>949</v>
      </c>
      <c r="S254" s="130" t="s">
        <v>950</v>
      </c>
      <c r="T254" s="130" t="s">
        <v>951</v>
      </c>
      <c r="U254" s="130" t="s">
        <v>952</v>
      </c>
      <c r="V254" s="131" t="s">
        <v>953</v>
      </c>
      <c r="W254" s="142" t="s">
        <v>954</v>
      </c>
      <c r="X254" s="142" t="s">
        <v>955</v>
      </c>
      <c r="Y254" s="142" t="s">
        <v>956</v>
      </c>
      <c r="Z254" s="142" t="s">
        <v>957</v>
      </c>
    </row>
    <row r="255" spans="2:26" x14ac:dyDescent="0.25">
      <c r="B255" s="270" t="s">
        <v>969</v>
      </c>
      <c r="C255" s="271" t="s">
        <v>970</v>
      </c>
      <c r="D255" s="271" t="s">
        <v>971</v>
      </c>
      <c r="E255" s="1584" t="s">
        <v>2192</v>
      </c>
      <c r="F255" s="309">
        <v>3</v>
      </c>
      <c r="G255" s="1443">
        <v>0</v>
      </c>
      <c r="H255" s="1444">
        <v>2.8320932639076508</v>
      </c>
      <c r="I255" s="1444">
        <v>2.8434592919610262</v>
      </c>
      <c r="J255" s="1444">
        <v>2.8501749336238409</v>
      </c>
      <c r="K255" s="1444">
        <v>2.8562757237103682</v>
      </c>
      <c r="L255" s="1445">
        <v>2.8396237568163523</v>
      </c>
      <c r="M255" s="1446">
        <v>20.284221641743017</v>
      </c>
      <c r="N255" s="1446">
        <v>23.830973546669171</v>
      </c>
      <c r="O255" s="1446">
        <v>20.669392308811751</v>
      </c>
      <c r="P255" s="1446">
        <v>20.515961883119708</v>
      </c>
      <c r="Q255" s="1447">
        <v>14.667510904859252</v>
      </c>
      <c r="R255" s="1448">
        <v>14.667510903273737</v>
      </c>
      <c r="S255" s="1448">
        <v>14.66751090246864</v>
      </c>
      <c r="T255" s="1448">
        <v>14.667510901655151</v>
      </c>
      <c r="U255" s="1448">
        <v>14.667510900833131</v>
      </c>
      <c r="V255" s="1449">
        <v>14.667510900833131</v>
      </c>
      <c r="W255" s="1450">
        <v>14.667510948793334</v>
      </c>
      <c r="X255" s="1450">
        <v>14.667511008646937</v>
      </c>
      <c r="Y255" s="1450">
        <v>14.667511012237602</v>
      </c>
      <c r="Z255" s="1450">
        <v>14.667511013465569</v>
      </c>
    </row>
    <row r="256" spans="2:26" x14ac:dyDescent="0.25">
      <c r="B256" s="135" t="s">
        <v>972</v>
      </c>
      <c r="C256" s="136" t="s">
        <v>973</v>
      </c>
      <c r="D256" s="136" t="s">
        <v>971</v>
      </c>
      <c r="E256" s="1585" t="s">
        <v>2192</v>
      </c>
      <c r="F256" s="310">
        <v>3</v>
      </c>
      <c r="G256" s="1451">
        <v>0</v>
      </c>
      <c r="H256" s="1452">
        <v>0</v>
      </c>
      <c r="I256" s="1452">
        <v>0</v>
      </c>
      <c r="J256" s="1452">
        <v>0</v>
      </c>
      <c r="K256" s="1452">
        <v>0</v>
      </c>
      <c r="L256" s="1453">
        <v>0</v>
      </c>
      <c r="M256" s="1454">
        <v>0</v>
      </c>
      <c r="N256" s="1454">
        <v>0</v>
      </c>
      <c r="O256" s="1454">
        <v>0</v>
      </c>
      <c r="P256" s="1454">
        <v>0</v>
      </c>
      <c r="Q256" s="1451">
        <v>0</v>
      </c>
      <c r="R256" s="1452">
        <v>0</v>
      </c>
      <c r="S256" s="1452">
        <v>0</v>
      </c>
      <c r="T256" s="1452">
        <v>0</v>
      </c>
      <c r="U256" s="1452">
        <v>0</v>
      </c>
      <c r="V256" s="1453">
        <v>0</v>
      </c>
      <c r="W256" s="1454">
        <v>0</v>
      </c>
      <c r="X256" s="1454">
        <v>0</v>
      </c>
      <c r="Y256" s="1454">
        <v>0</v>
      </c>
      <c r="Z256" s="1454">
        <v>0</v>
      </c>
    </row>
    <row r="257" spans="2:26" ht="14.4" thickBot="1" x14ac:dyDescent="0.3">
      <c r="B257" s="138" t="s">
        <v>974</v>
      </c>
      <c r="C257" s="139" t="s">
        <v>975</v>
      </c>
      <c r="D257" s="139" t="s">
        <v>971</v>
      </c>
      <c r="E257" s="1586" t="s">
        <v>2192</v>
      </c>
      <c r="F257" s="311">
        <v>3</v>
      </c>
      <c r="G257" s="1455">
        <v>0</v>
      </c>
      <c r="H257" s="1456">
        <v>2.8320932639076508</v>
      </c>
      <c r="I257" s="1456">
        <v>2.8434592919610262</v>
      </c>
      <c r="J257" s="1456">
        <v>2.8501749336238409</v>
      </c>
      <c r="K257" s="1456">
        <v>2.8562757237103682</v>
      </c>
      <c r="L257" s="1457">
        <v>2.8396237568163523</v>
      </c>
      <c r="M257" s="1458">
        <v>20.284221641743017</v>
      </c>
      <c r="N257" s="1458">
        <v>23.830973546669171</v>
      </c>
      <c r="O257" s="1458">
        <v>20.669392308811751</v>
      </c>
      <c r="P257" s="1458">
        <v>20.515961883119708</v>
      </c>
      <c r="Q257" s="1455">
        <v>14.667510904859252</v>
      </c>
      <c r="R257" s="1456">
        <v>14.667510903273737</v>
      </c>
      <c r="S257" s="1456">
        <v>14.66751090246864</v>
      </c>
      <c r="T257" s="1456">
        <v>14.667510901655151</v>
      </c>
      <c r="U257" s="1456">
        <v>14.667510900833131</v>
      </c>
      <c r="V257" s="1457">
        <v>14.667510900833131</v>
      </c>
      <c r="W257" s="1458">
        <v>14.667510948793334</v>
      </c>
      <c r="X257" s="1458">
        <v>14.667511008646937</v>
      </c>
      <c r="Y257" s="1458">
        <v>14.667511012237602</v>
      </c>
      <c r="Z257" s="1458">
        <v>14.667511013465569</v>
      </c>
    </row>
    <row r="258" spans="2:26" ht="14.4" thickBot="1" x14ac:dyDescent="0.3">
      <c r="R258" s="69"/>
      <c r="S258" s="69"/>
    </row>
    <row r="259" spans="2:26" ht="69.599999999999994" thickBot="1" x14ac:dyDescent="0.3">
      <c r="B259" s="216" t="s">
        <v>2162</v>
      </c>
      <c r="C259" s="160"/>
      <c r="D259" s="159"/>
      <c r="E259" s="159"/>
      <c r="F259" s="96"/>
      <c r="G259" s="96"/>
      <c r="H259" s="96"/>
      <c r="I259" s="96"/>
      <c r="J259" s="96"/>
      <c r="K259" s="96"/>
      <c r="L259" s="96"/>
      <c r="M259" s="1690" t="s">
        <v>936</v>
      </c>
      <c r="N259" s="1691"/>
      <c r="O259" s="1691"/>
      <c r="P259" s="1691"/>
      <c r="Q259" s="1691"/>
      <c r="R259" s="1691"/>
      <c r="S259" s="1691"/>
      <c r="T259" s="1691"/>
      <c r="U259" s="1691"/>
      <c r="V259" s="1691"/>
      <c r="W259" s="1691"/>
      <c r="X259" s="1691"/>
      <c r="Y259" s="1691"/>
      <c r="Z259" s="1691"/>
    </row>
    <row r="260" spans="2:26" ht="28.2" thickBot="1" x14ac:dyDescent="0.3">
      <c r="B260" s="127" t="s">
        <v>63</v>
      </c>
      <c r="C260" s="128" t="s">
        <v>967</v>
      </c>
      <c r="D260" s="128" t="s">
        <v>968</v>
      </c>
      <c r="E260" s="128" t="s">
        <v>116</v>
      </c>
      <c r="F260" s="129" t="s">
        <v>117</v>
      </c>
      <c r="G260" s="141" t="s">
        <v>938</v>
      </c>
      <c r="H260" s="130" t="s">
        <v>939</v>
      </c>
      <c r="I260" s="130" t="s">
        <v>940</v>
      </c>
      <c r="J260" s="130" t="s">
        <v>941</v>
      </c>
      <c r="K260" s="130" t="s">
        <v>942</v>
      </c>
      <c r="L260" s="131" t="s">
        <v>943</v>
      </c>
      <c r="M260" s="142" t="s">
        <v>944</v>
      </c>
      <c r="N260" s="142" t="s">
        <v>945</v>
      </c>
      <c r="O260" s="142" t="s">
        <v>946</v>
      </c>
      <c r="P260" s="142" t="s">
        <v>947</v>
      </c>
      <c r="Q260" s="141" t="s">
        <v>948</v>
      </c>
      <c r="R260" s="130" t="s">
        <v>949</v>
      </c>
      <c r="S260" s="130" t="s">
        <v>950</v>
      </c>
      <c r="T260" s="130" t="s">
        <v>951</v>
      </c>
      <c r="U260" s="130" t="s">
        <v>952</v>
      </c>
      <c r="V260" s="131" t="s">
        <v>953</v>
      </c>
      <c r="W260" s="142" t="s">
        <v>954</v>
      </c>
      <c r="X260" s="142" t="s">
        <v>955</v>
      </c>
      <c r="Y260" s="142" t="s">
        <v>956</v>
      </c>
      <c r="Z260" s="142" t="s">
        <v>957</v>
      </c>
    </row>
    <row r="261" spans="2:26" ht="27.6" x14ac:dyDescent="0.25">
      <c r="B261" s="270" t="s">
        <v>976</v>
      </c>
      <c r="C261" s="271" t="s">
        <v>977</v>
      </c>
      <c r="D261" s="271" t="s">
        <v>815</v>
      </c>
      <c r="E261" s="1584" t="s">
        <v>2192</v>
      </c>
      <c r="F261" s="309">
        <v>3</v>
      </c>
      <c r="G261" s="327">
        <v>0</v>
      </c>
      <c r="H261" s="328">
        <v>6.5759543004205572</v>
      </c>
      <c r="I261" s="328">
        <v>6.7581655386036541</v>
      </c>
      <c r="J261" s="328">
        <v>7.08335393376308</v>
      </c>
      <c r="K261" s="328">
        <v>7.0645287754730735</v>
      </c>
      <c r="L261" s="329">
        <v>6.7002707502769763</v>
      </c>
      <c r="M261" s="330">
        <v>33.315588723173022</v>
      </c>
      <c r="N261" s="330">
        <v>0.78851531844272227</v>
      </c>
      <c r="O261" s="330">
        <v>2.6620751906253259</v>
      </c>
      <c r="P261" s="330">
        <v>4.1060729940463006</v>
      </c>
      <c r="Q261" s="339">
        <v>9.7915628576077722</v>
      </c>
      <c r="R261" s="340">
        <v>9.266001406701184</v>
      </c>
      <c r="S261" s="340">
        <v>9.7146421220427239</v>
      </c>
      <c r="T261" s="340">
        <v>9.367516939056161</v>
      </c>
      <c r="U261" s="340">
        <v>9.6635083307729719</v>
      </c>
      <c r="V261" s="341">
        <v>9.1895207683816551</v>
      </c>
      <c r="W261" s="342">
        <v>10.04731436243876</v>
      </c>
      <c r="X261" s="342">
        <v>10.468159493744693</v>
      </c>
      <c r="Y261" s="342">
        <v>11.033808765434413</v>
      </c>
      <c r="Z261" s="342">
        <v>10.731371088631459</v>
      </c>
    </row>
    <row r="262" spans="2:26" ht="27.6" x14ac:dyDescent="0.25">
      <c r="B262" s="135" t="s">
        <v>978</v>
      </c>
      <c r="C262" s="136" t="s">
        <v>977</v>
      </c>
      <c r="D262" s="136" t="s">
        <v>812</v>
      </c>
      <c r="E262" s="1585" t="s">
        <v>2192</v>
      </c>
      <c r="F262" s="310">
        <v>3</v>
      </c>
      <c r="G262" s="331">
        <v>0</v>
      </c>
      <c r="H262" s="332">
        <v>1.6500459802776779</v>
      </c>
      <c r="I262" s="332">
        <v>1.7190410701435017</v>
      </c>
      <c r="J262" s="332">
        <v>1.7866090397361754</v>
      </c>
      <c r="K262" s="332">
        <v>1.8525669450357913</v>
      </c>
      <c r="L262" s="333">
        <v>1.9924618675808463</v>
      </c>
      <c r="M262" s="334">
        <v>17.081342668974809</v>
      </c>
      <c r="N262" s="334">
        <v>22.428902242054718</v>
      </c>
      <c r="O262" s="334">
        <v>26.309811867173632</v>
      </c>
      <c r="P262" s="334">
        <v>29.503647784196342</v>
      </c>
      <c r="Q262" s="343">
        <v>30.041366207398372</v>
      </c>
      <c r="R262" s="344">
        <v>30.310772461342452</v>
      </c>
      <c r="S262" s="344">
        <v>30.580178981829697</v>
      </c>
      <c r="T262" s="344">
        <v>30.849585353052777</v>
      </c>
      <c r="U262" s="344">
        <v>31.118991745599303</v>
      </c>
      <c r="V262" s="345">
        <v>31.120606714895843</v>
      </c>
      <c r="W262" s="346">
        <v>31.390012968839923</v>
      </c>
      <c r="X262" s="346">
        <v>31.659419489327171</v>
      </c>
      <c r="Y262" s="346">
        <v>31.928825860550244</v>
      </c>
      <c r="Z262" s="346">
        <v>32.198232253096769</v>
      </c>
    </row>
    <row r="263" spans="2:26" ht="28.2" thickBot="1" x14ac:dyDescent="0.3">
      <c r="B263" s="138" t="s">
        <v>979</v>
      </c>
      <c r="C263" s="139" t="s">
        <v>977</v>
      </c>
      <c r="D263" s="139" t="s">
        <v>971</v>
      </c>
      <c r="E263" s="1586" t="s">
        <v>2192</v>
      </c>
      <c r="F263" s="311">
        <v>3</v>
      </c>
      <c r="G263" s="335">
        <v>0</v>
      </c>
      <c r="H263" s="336">
        <v>8.2260002806982353</v>
      </c>
      <c r="I263" s="336">
        <v>8.4772066087471565</v>
      </c>
      <c r="J263" s="336">
        <v>8.8699629734992556</v>
      </c>
      <c r="K263" s="336">
        <v>8.9170957205088648</v>
      </c>
      <c r="L263" s="337">
        <v>8.692732617857823</v>
      </c>
      <c r="M263" s="338">
        <v>50.396931392147835</v>
      </c>
      <c r="N263" s="338">
        <v>23.217417560497442</v>
      </c>
      <c r="O263" s="338">
        <v>28.971887057798959</v>
      </c>
      <c r="P263" s="338">
        <v>33.609720778242647</v>
      </c>
      <c r="Q263" s="351">
        <v>39.832929065006141</v>
      </c>
      <c r="R263" s="352">
        <v>39.576773868043638</v>
      </c>
      <c r="S263" s="352">
        <v>40.294821103872422</v>
      </c>
      <c r="T263" s="352">
        <v>40.21710229210894</v>
      </c>
      <c r="U263" s="352">
        <v>40.782500076372273</v>
      </c>
      <c r="V263" s="353">
        <v>40.310127483277498</v>
      </c>
      <c r="W263" s="354">
        <v>41.437327331278681</v>
      </c>
      <c r="X263" s="354">
        <v>42.127578983071864</v>
      </c>
      <c r="Y263" s="354">
        <v>42.962634625984656</v>
      </c>
      <c r="Z263" s="354">
        <v>42.929603341728225</v>
      </c>
    </row>
    <row r="265" spans="2:26" ht="14.4" thickBot="1" x14ac:dyDescent="0.3"/>
    <row r="266" spans="2:26" ht="28.2" thickBot="1" x14ac:dyDescent="0.3">
      <c r="B266" s="122" t="s">
        <v>57</v>
      </c>
      <c r="C266" s="66" t="s">
        <v>15</v>
      </c>
      <c r="D266" s="123" t="s">
        <v>927</v>
      </c>
      <c r="E266" s="67" t="s">
        <v>2268</v>
      </c>
      <c r="F266" s="122" t="s">
        <v>928</v>
      </c>
      <c r="G266" s="67" t="s">
        <v>355</v>
      </c>
      <c r="H266" s="124" t="s">
        <v>110</v>
      </c>
      <c r="I266" s="67" t="s">
        <v>929</v>
      </c>
    </row>
    <row r="267" spans="2:26" ht="42" customHeight="1" thickBot="1" x14ac:dyDescent="0.3">
      <c r="B267" s="123" t="s">
        <v>930</v>
      </c>
      <c r="C267" s="1700" t="s">
        <v>2269</v>
      </c>
      <c r="D267" s="1701"/>
      <c r="E267" s="1701"/>
      <c r="F267" s="1701"/>
      <c r="G267" s="1701"/>
      <c r="H267" s="1701"/>
      <c r="I267" s="1702"/>
    </row>
    <row r="268" spans="2:26" ht="42" customHeight="1" thickBot="1" x14ac:dyDescent="0.3">
      <c r="B268" s="123" t="s">
        <v>931</v>
      </c>
      <c r="C268" s="1700" t="s">
        <v>2118</v>
      </c>
      <c r="D268" s="1703"/>
      <c r="E268" s="1703"/>
      <c r="F268" s="1703"/>
      <c r="G268" s="1703"/>
      <c r="H268" s="1703"/>
      <c r="I268" s="1704"/>
    </row>
    <row r="269" spans="2:26" ht="42" thickBot="1" x14ac:dyDescent="0.3">
      <c r="B269" s="123" t="s">
        <v>933</v>
      </c>
      <c r="C269" s="1700" t="s">
        <v>2118</v>
      </c>
      <c r="D269" s="1703"/>
      <c r="E269" s="1703"/>
      <c r="F269" s="1703"/>
      <c r="G269" s="1703"/>
      <c r="H269" s="1703"/>
      <c r="I269" s="1704"/>
    </row>
    <row r="270" spans="2:26" ht="55.8" thickBot="1" x14ac:dyDescent="0.3">
      <c r="B270" s="1581" t="s">
        <v>2191</v>
      </c>
      <c r="C270" s="1583">
        <v>242.66156765689911</v>
      </c>
      <c r="D270" s="68" t="s">
        <v>934</v>
      </c>
      <c r="E270" s="1442" t="s">
        <v>2118</v>
      </c>
      <c r="F270" s="125" t="s">
        <v>935</v>
      </c>
      <c r="G270" s="126" t="s">
        <v>2118</v>
      </c>
      <c r="H270" s="125" t="s">
        <v>2</v>
      </c>
      <c r="I270" s="126" t="s">
        <v>2163</v>
      </c>
    </row>
    <row r="271" spans="2:26" ht="14.4" thickBot="1" x14ac:dyDescent="0.3"/>
    <row r="272" spans="2:26" ht="55.8" thickBot="1" x14ac:dyDescent="0.3">
      <c r="B272" s="216" t="s">
        <v>2159</v>
      </c>
      <c r="M272" s="1690" t="s">
        <v>936</v>
      </c>
      <c r="N272" s="1691"/>
      <c r="O272" s="1691"/>
      <c r="P272" s="1691"/>
      <c r="Q272" s="1691"/>
      <c r="R272" s="1691"/>
      <c r="S272" s="1691"/>
      <c r="T272" s="1691"/>
      <c r="U272" s="1691"/>
      <c r="V272" s="1691"/>
      <c r="W272" s="1691"/>
      <c r="X272" s="1691"/>
      <c r="Y272" s="1691"/>
      <c r="Z272" s="1691"/>
    </row>
    <row r="273" spans="2:26" ht="28.2" thickBot="1" x14ac:dyDescent="0.3">
      <c r="B273" s="127" t="s">
        <v>63</v>
      </c>
      <c r="C273" s="128" t="s">
        <v>937</v>
      </c>
      <c r="D273" s="1692" t="s">
        <v>116</v>
      </c>
      <c r="E273" s="1693"/>
      <c r="F273" s="129" t="s">
        <v>117</v>
      </c>
      <c r="G273" s="141" t="s">
        <v>938</v>
      </c>
      <c r="H273" s="130" t="s">
        <v>939</v>
      </c>
      <c r="I273" s="130" t="s">
        <v>940</v>
      </c>
      <c r="J273" s="130" t="s">
        <v>941</v>
      </c>
      <c r="K273" s="130" t="s">
        <v>942</v>
      </c>
      <c r="L273" s="131" t="s">
        <v>943</v>
      </c>
      <c r="M273" s="142" t="s">
        <v>944</v>
      </c>
      <c r="N273" s="142" t="s">
        <v>945</v>
      </c>
      <c r="O273" s="142" t="s">
        <v>946</v>
      </c>
      <c r="P273" s="142" t="s">
        <v>947</v>
      </c>
      <c r="Q273" s="141" t="s">
        <v>948</v>
      </c>
      <c r="R273" s="130" t="s">
        <v>949</v>
      </c>
      <c r="S273" s="130" t="s">
        <v>950</v>
      </c>
      <c r="T273" s="130" t="s">
        <v>951</v>
      </c>
      <c r="U273" s="130" t="s">
        <v>952</v>
      </c>
      <c r="V273" s="131" t="s">
        <v>953</v>
      </c>
      <c r="W273" s="142" t="s">
        <v>954</v>
      </c>
      <c r="X273" s="142" t="s">
        <v>955</v>
      </c>
      <c r="Y273" s="142" t="s">
        <v>956</v>
      </c>
      <c r="Z273" s="142" t="s">
        <v>957</v>
      </c>
    </row>
    <row r="274" spans="2:26" x14ac:dyDescent="0.25">
      <c r="B274" s="132" t="s">
        <v>958</v>
      </c>
      <c r="C274" s="133" t="s">
        <v>910</v>
      </c>
      <c r="D274" s="1694" t="s">
        <v>146</v>
      </c>
      <c r="E274" s="1695"/>
      <c r="F274" s="134">
        <v>2</v>
      </c>
      <c r="G274" s="339">
        <v>172.40269629999995</v>
      </c>
      <c r="H274" s="340">
        <v>173.43439629999997</v>
      </c>
      <c r="I274" s="340">
        <v>174.10639629999997</v>
      </c>
      <c r="J274" s="340">
        <v>175.14029629999999</v>
      </c>
      <c r="K274" s="340">
        <v>175.70149629999997</v>
      </c>
      <c r="L274" s="341">
        <v>176.75759629999999</v>
      </c>
      <c r="M274" s="342">
        <v>179.48439629999996</v>
      </c>
      <c r="N274" s="342">
        <v>182.67309629999997</v>
      </c>
      <c r="O274" s="342">
        <v>185.59509629999997</v>
      </c>
      <c r="P274" s="342">
        <v>188.68009629999997</v>
      </c>
      <c r="Q274" s="339">
        <v>191.07349629999999</v>
      </c>
      <c r="R274" s="340">
        <v>193.41929629999998</v>
      </c>
      <c r="S274" s="340">
        <v>195.71609629999998</v>
      </c>
      <c r="T274" s="340">
        <v>198.14399629999997</v>
      </c>
      <c r="U274" s="340">
        <v>200.2004963</v>
      </c>
      <c r="V274" s="341">
        <v>202.67079629999995</v>
      </c>
      <c r="W274" s="342">
        <v>205.02729629999996</v>
      </c>
      <c r="X274" s="342">
        <v>207.51989629999997</v>
      </c>
      <c r="Y274" s="342">
        <v>209.86539629999999</v>
      </c>
      <c r="Z274" s="342">
        <v>212.29439629999996</v>
      </c>
    </row>
    <row r="275" spans="2:26" x14ac:dyDescent="0.25">
      <c r="B275" s="135" t="s">
        <v>959</v>
      </c>
      <c r="C275" s="136" t="s">
        <v>300</v>
      </c>
      <c r="D275" s="1696" t="s">
        <v>146</v>
      </c>
      <c r="E275" s="1697"/>
      <c r="F275" s="137">
        <v>2</v>
      </c>
      <c r="G275" s="343">
        <v>154.73625000000001</v>
      </c>
      <c r="H275" s="344">
        <v>154.62300000000002</v>
      </c>
      <c r="I275" s="344">
        <v>169.50975000000003</v>
      </c>
      <c r="J275" s="344">
        <v>169.39650000000003</v>
      </c>
      <c r="K275" s="344">
        <v>163.76821268656718</v>
      </c>
      <c r="L275" s="345">
        <v>194.1399253731343</v>
      </c>
      <c r="M275" s="346">
        <v>193.57367537313431</v>
      </c>
      <c r="N275" s="346">
        <v>145.106245</v>
      </c>
      <c r="O275" s="346">
        <v>136.9780725</v>
      </c>
      <c r="P275" s="346">
        <v>115.0091</v>
      </c>
      <c r="Q275" s="343">
        <v>93.040127500000011</v>
      </c>
      <c r="R275" s="344">
        <v>92.475754999999992</v>
      </c>
      <c r="S275" s="344">
        <v>91.911372499999999</v>
      </c>
      <c r="T275" s="344">
        <v>91.347000000000008</v>
      </c>
      <c r="U275" s="344">
        <v>90.78262749999999</v>
      </c>
      <c r="V275" s="345">
        <v>78.218244999999996</v>
      </c>
      <c r="W275" s="346">
        <v>77.653872500000034</v>
      </c>
      <c r="X275" s="346">
        <v>77.089500000000015</v>
      </c>
      <c r="Y275" s="346">
        <v>76.525127500000025</v>
      </c>
      <c r="Z275" s="346">
        <v>75.960745000000003</v>
      </c>
    </row>
    <row r="276" spans="2:26" x14ac:dyDescent="0.25">
      <c r="B276" s="218" t="s">
        <v>2135</v>
      </c>
      <c r="C276" s="219" t="s">
        <v>294</v>
      </c>
      <c r="D276" s="1696" t="s">
        <v>146</v>
      </c>
      <c r="E276" s="1697"/>
      <c r="F276" s="137">
        <v>2</v>
      </c>
      <c r="G276" s="339">
        <v>4.9514500000000004</v>
      </c>
      <c r="H276" s="348">
        <v>4.8137100000000004</v>
      </c>
      <c r="I276" s="348">
        <v>4.9620300000000004</v>
      </c>
      <c r="J276" s="348">
        <v>4.6660599999999999</v>
      </c>
      <c r="K276" s="348">
        <v>4.8111699999999997</v>
      </c>
      <c r="L276" s="349">
        <v>4.8017099999999999</v>
      </c>
      <c r="M276" s="350">
        <v>4.3098799999999997</v>
      </c>
      <c r="N276" s="350">
        <v>3.21672</v>
      </c>
      <c r="O276" s="350">
        <v>2.8391700000000002</v>
      </c>
      <c r="P276" s="350">
        <v>2.4436900000000001</v>
      </c>
      <c r="Q276" s="347">
        <v>2.26261</v>
      </c>
      <c r="R276" s="348">
        <v>2.4052899999999999</v>
      </c>
      <c r="S276" s="348">
        <v>2.3572199999999999</v>
      </c>
      <c r="T276" s="348">
        <v>2.24674</v>
      </c>
      <c r="U276" s="348">
        <v>2.1740699999999999</v>
      </c>
      <c r="V276" s="349">
        <v>2.3790800000000001</v>
      </c>
      <c r="W276" s="350">
        <v>2.4055599999999999</v>
      </c>
      <c r="X276" s="350">
        <v>2.3386300000000002</v>
      </c>
      <c r="Y276" s="350">
        <v>2.4632000000000001</v>
      </c>
      <c r="Z276" s="350">
        <v>2.5175900000000002</v>
      </c>
    </row>
    <row r="277" spans="2:26" ht="14.4" thickBot="1" x14ac:dyDescent="0.3">
      <c r="B277" s="138" t="s">
        <v>961</v>
      </c>
      <c r="C277" s="139" t="s">
        <v>303</v>
      </c>
      <c r="D277" s="1698" t="s">
        <v>146</v>
      </c>
      <c r="E277" s="1699"/>
      <c r="F277" s="140">
        <v>2</v>
      </c>
      <c r="G277" s="351">
        <v>-22.617896299999945</v>
      </c>
      <c r="H277" s="352">
        <v>-23.625106299999963</v>
      </c>
      <c r="I277" s="352">
        <v>-9.5586762999999468</v>
      </c>
      <c r="J277" s="352">
        <v>-10.409856299999982</v>
      </c>
      <c r="K277" s="352">
        <v>-16.744453613432789</v>
      </c>
      <c r="L277" s="353">
        <v>12.580619073134347</v>
      </c>
      <c r="M277" s="354">
        <v>9.7793990731343428</v>
      </c>
      <c r="N277" s="354">
        <v>-40.783571299999963</v>
      </c>
      <c r="O277" s="354">
        <v>-51.456193799999959</v>
      </c>
      <c r="P277" s="354">
        <v>-76.114686299999988</v>
      </c>
      <c r="Q277" s="351">
        <v>-100.29597879999997</v>
      </c>
      <c r="R277" s="352">
        <v>-103.34883129999996</v>
      </c>
      <c r="S277" s="352">
        <v>-106.16194379999997</v>
      </c>
      <c r="T277" s="352">
        <v>-109.04373629999995</v>
      </c>
      <c r="U277" s="352">
        <v>-111.59193879999995</v>
      </c>
      <c r="V277" s="353">
        <v>-126.83163129999998</v>
      </c>
      <c r="W277" s="354">
        <v>-129.77898379999996</v>
      </c>
      <c r="X277" s="354">
        <v>-132.76902629999998</v>
      </c>
      <c r="Y277" s="354">
        <v>-135.80346879999999</v>
      </c>
      <c r="Z277" s="354">
        <v>-138.85124129999997</v>
      </c>
    </row>
    <row r="278" spans="2:26" ht="14.4" thickBot="1" x14ac:dyDescent="0.3">
      <c r="B278" s="158"/>
      <c r="C278" s="87"/>
      <c r="D278" s="87"/>
      <c r="E278" s="87"/>
      <c r="Q278" s="69"/>
      <c r="R278" s="69"/>
    </row>
    <row r="279" spans="2:26" ht="55.8" thickBot="1" x14ac:dyDescent="0.3">
      <c r="B279" s="216" t="s">
        <v>2160</v>
      </c>
      <c r="C279" s="160"/>
      <c r="D279" s="159"/>
      <c r="E279" s="159"/>
      <c r="F279" s="96"/>
      <c r="G279" s="96"/>
      <c r="H279" s="96"/>
      <c r="I279" s="96"/>
      <c r="J279" s="96"/>
      <c r="K279" s="96"/>
      <c r="L279" s="96"/>
      <c r="M279" s="1690" t="s">
        <v>936</v>
      </c>
      <c r="N279" s="1691"/>
      <c r="O279" s="1691"/>
      <c r="P279" s="1691"/>
      <c r="Q279" s="1691"/>
      <c r="R279" s="1691"/>
      <c r="S279" s="1691"/>
      <c r="T279" s="1691"/>
      <c r="U279" s="1691"/>
      <c r="V279" s="1691"/>
      <c r="W279" s="1691"/>
      <c r="X279" s="1691"/>
      <c r="Y279" s="1691"/>
      <c r="Z279" s="1691"/>
    </row>
    <row r="280" spans="2:26" ht="28.2" thickBot="1" x14ac:dyDescent="0.3">
      <c r="B280" s="412" t="s">
        <v>63</v>
      </c>
      <c r="C280" s="413" t="s">
        <v>962</v>
      </c>
      <c r="D280" s="1692" t="s">
        <v>116</v>
      </c>
      <c r="E280" s="1693"/>
      <c r="F280" s="414" t="s">
        <v>117</v>
      </c>
      <c r="G280" s="415" t="s">
        <v>938</v>
      </c>
      <c r="H280" s="416" t="s">
        <v>939</v>
      </c>
      <c r="I280" s="416" t="s">
        <v>940</v>
      </c>
      <c r="J280" s="416" t="s">
        <v>941</v>
      </c>
      <c r="K280" s="416" t="s">
        <v>942</v>
      </c>
      <c r="L280" s="417" t="s">
        <v>943</v>
      </c>
      <c r="M280" s="418" t="s">
        <v>944</v>
      </c>
      <c r="N280" s="418" t="s">
        <v>945</v>
      </c>
      <c r="O280" s="418" t="s">
        <v>946</v>
      </c>
      <c r="P280" s="418" t="s">
        <v>947</v>
      </c>
      <c r="Q280" s="141" t="s">
        <v>948</v>
      </c>
      <c r="R280" s="130" t="s">
        <v>949</v>
      </c>
      <c r="S280" s="130" t="s">
        <v>950</v>
      </c>
      <c r="T280" s="130" t="s">
        <v>951</v>
      </c>
      <c r="U280" s="130" t="s">
        <v>952</v>
      </c>
      <c r="V280" s="131" t="s">
        <v>953</v>
      </c>
      <c r="W280" s="142" t="s">
        <v>954</v>
      </c>
      <c r="X280" s="142" t="s">
        <v>955</v>
      </c>
      <c r="Y280" s="142" t="s">
        <v>956</v>
      </c>
      <c r="Z280" s="142" t="s">
        <v>957</v>
      </c>
    </row>
    <row r="281" spans="2:26" x14ac:dyDescent="0.25">
      <c r="B281" s="392" t="s">
        <v>963</v>
      </c>
      <c r="C281" s="393" t="s">
        <v>910</v>
      </c>
      <c r="D281" s="1694" t="s">
        <v>146</v>
      </c>
      <c r="E281" s="1695"/>
      <c r="F281" s="394">
        <v>2</v>
      </c>
      <c r="G281" s="395">
        <v>172.4026963</v>
      </c>
      <c r="H281" s="396">
        <v>170.32019630000002</v>
      </c>
      <c r="I281" s="396">
        <v>168.92779630000001</v>
      </c>
      <c r="J281" s="396">
        <v>167.8991963</v>
      </c>
      <c r="K281" s="396">
        <v>166.55569629999999</v>
      </c>
      <c r="L281" s="397">
        <v>165.3915963</v>
      </c>
      <c r="M281" s="398">
        <v>154.74709630000004</v>
      </c>
      <c r="N281" s="398">
        <v>151.73889630000002</v>
      </c>
      <c r="O281" s="398">
        <v>152.10449630000002</v>
      </c>
      <c r="P281" s="399">
        <v>149.6568963</v>
      </c>
      <c r="Q281" s="339">
        <v>149.52767361304316</v>
      </c>
      <c r="R281" s="340">
        <v>151.10546931224087</v>
      </c>
      <c r="S281" s="340">
        <v>152.64853790516872</v>
      </c>
      <c r="T281" s="340">
        <v>147.00403997564604</v>
      </c>
      <c r="U281" s="340">
        <v>144.54344203334114</v>
      </c>
      <c r="V281" s="341">
        <v>202.67079630000001</v>
      </c>
      <c r="W281" s="342">
        <v>205.02729630000002</v>
      </c>
      <c r="X281" s="342">
        <v>207.51989630000003</v>
      </c>
      <c r="Y281" s="342">
        <v>209.86539629999999</v>
      </c>
      <c r="Z281" s="342">
        <v>212.29439630000002</v>
      </c>
    </row>
    <row r="282" spans="2:26" x14ac:dyDescent="0.25">
      <c r="B282" s="400" t="s">
        <v>964</v>
      </c>
      <c r="C282" s="136" t="s">
        <v>300</v>
      </c>
      <c r="D282" s="1696" t="s">
        <v>146</v>
      </c>
      <c r="E282" s="1697"/>
      <c r="F282" s="137">
        <v>2</v>
      </c>
      <c r="G282" s="343">
        <v>175.63625000000002</v>
      </c>
      <c r="H282" s="344">
        <v>175.52300000000002</v>
      </c>
      <c r="I282" s="344">
        <v>176.37788</v>
      </c>
      <c r="J282" s="344">
        <v>175.29650000000001</v>
      </c>
      <c r="K282" s="344">
        <v>174.0340201865672</v>
      </c>
      <c r="L282" s="345">
        <v>172.95551037313433</v>
      </c>
      <c r="M282" s="346">
        <v>275.76455437313427</v>
      </c>
      <c r="N282" s="346">
        <v>248.86108999999999</v>
      </c>
      <c r="O282" s="346">
        <v>187.11133011999999</v>
      </c>
      <c r="P282" s="401">
        <v>154.42044099999998</v>
      </c>
      <c r="Q282" s="343">
        <v>154.1016506</v>
      </c>
      <c r="R282" s="344">
        <v>155.8014202</v>
      </c>
      <c r="S282" s="344">
        <v>157.28792869999995</v>
      </c>
      <c r="T282" s="344">
        <v>151.52494160000001</v>
      </c>
      <c r="U282" s="344">
        <v>148.98476049000001</v>
      </c>
      <c r="V282" s="345">
        <v>78.21824500000001</v>
      </c>
      <c r="W282" s="346">
        <v>77.653872500000006</v>
      </c>
      <c r="X282" s="346">
        <v>77.089500000000015</v>
      </c>
      <c r="Y282" s="346">
        <v>76.525127500000011</v>
      </c>
      <c r="Z282" s="346">
        <v>75.960745000000003</v>
      </c>
    </row>
    <row r="283" spans="2:26" x14ac:dyDescent="0.25">
      <c r="B283" s="402" t="s">
        <v>965</v>
      </c>
      <c r="C283" s="219" t="s">
        <v>294</v>
      </c>
      <c r="D283" s="1696" t="s">
        <v>146</v>
      </c>
      <c r="E283" s="1697"/>
      <c r="F283" s="137">
        <v>2</v>
      </c>
      <c r="G283" s="347">
        <v>4.9514500000000004</v>
      </c>
      <c r="H283" s="348">
        <v>4.8137100000000004</v>
      </c>
      <c r="I283" s="348">
        <v>4.9620300000000004</v>
      </c>
      <c r="J283" s="348">
        <v>4.6660599999999999</v>
      </c>
      <c r="K283" s="348">
        <v>4.8111699999999997</v>
      </c>
      <c r="L283" s="349">
        <v>4.8017099999999999</v>
      </c>
      <c r="M283" s="350">
        <v>4.3098799999999997</v>
      </c>
      <c r="N283" s="350">
        <v>3.21672</v>
      </c>
      <c r="O283" s="350">
        <v>2.8391700000000002</v>
      </c>
      <c r="P283" s="403">
        <v>2.4436900000000001</v>
      </c>
      <c r="Q283" s="347">
        <v>2.26261</v>
      </c>
      <c r="R283" s="348">
        <v>2.4052899999999999</v>
      </c>
      <c r="S283" s="348">
        <v>2.3572199999999999</v>
      </c>
      <c r="T283" s="348">
        <v>2.24674</v>
      </c>
      <c r="U283" s="348">
        <v>2.1740699999999999</v>
      </c>
      <c r="V283" s="349">
        <v>2.3790800000000001</v>
      </c>
      <c r="W283" s="350">
        <v>2.4055599999999999</v>
      </c>
      <c r="X283" s="350">
        <v>2.3386300000000002</v>
      </c>
      <c r="Y283" s="350">
        <v>2.4632000000000001</v>
      </c>
      <c r="Z283" s="350">
        <v>2.5175900000000002</v>
      </c>
    </row>
    <row r="284" spans="2:26" ht="14.4" thickBot="1" x14ac:dyDescent="0.3">
      <c r="B284" s="404" t="s">
        <v>966</v>
      </c>
      <c r="C284" s="405" t="s">
        <v>303</v>
      </c>
      <c r="D284" s="1698" t="s">
        <v>146</v>
      </c>
      <c r="E284" s="1699"/>
      <c r="F284" s="406">
        <v>2</v>
      </c>
      <c r="G284" s="407">
        <v>-1.7178962999999845</v>
      </c>
      <c r="H284" s="408">
        <v>0.38909370000000365</v>
      </c>
      <c r="I284" s="408">
        <v>2.4880536999999929</v>
      </c>
      <c r="J284" s="408">
        <v>2.7312437000000092</v>
      </c>
      <c r="K284" s="408">
        <v>2.6671538865672106</v>
      </c>
      <c r="L284" s="409">
        <v>2.7622040731343276</v>
      </c>
      <c r="M284" s="410">
        <v>116.70757807313424</v>
      </c>
      <c r="N284" s="410">
        <v>93.905473699999973</v>
      </c>
      <c r="O284" s="410">
        <v>32.167663819999966</v>
      </c>
      <c r="P284" s="411">
        <v>2.3198546999999827</v>
      </c>
      <c r="Q284" s="351">
        <v>2.3113669869568363</v>
      </c>
      <c r="R284" s="352">
        <v>2.2906608877591248</v>
      </c>
      <c r="S284" s="352">
        <v>2.2821707948312291</v>
      </c>
      <c r="T284" s="352">
        <v>2.274161624353968</v>
      </c>
      <c r="U284" s="352">
        <v>2.2672484566588769</v>
      </c>
      <c r="V284" s="353">
        <v>-126.8316313</v>
      </c>
      <c r="W284" s="354">
        <v>-129.77898380000002</v>
      </c>
      <c r="X284" s="354">
        <v>-132.76902630000001</v>
      </c>
      <c r="Y284" s="354">
        <v>-135.80346879999999</v>
      </c>
      <c r="Z284" s="354">
        <v>-138.85124130000003</v>
      </c>
    </row>
    <row r="285" spans="2:26" ht="14.4" thickBot="1" x14ac:dyDescent="0.3">
      <c r="B285" s="69"/>
      <c r="Q285" s="69"/>
      <c r="R285" s="69"/>
    </row>
    <row r="286" spans="2:26" ht="42" thickBot="1" x14ac:dyDescent="0.3">
      <c r="B286" s="216" t="s">
        <v>2161</v>
      </c>
      <c r="C286" s="160"/>
      <c r="D286" s="159"/>
      <c r="E286" s="96"/>
      <c r="F286" s="96"/>
      <c r="G286" s="96"/>
      <c r="H286" s="96"/>
      <c r="I286" s="96"/>
      <c r="J286" s="96"/>
      <c r="K286" s="96"/>
      <c r="L286" s="96"/>
      <c r="M286" s="1690" t="s">
        <v>936</v>
      </c>
      <c r="N286" s="1691"/>
      <c r="O286" s="1691"/>
      <c r="P286" s="1691"/>
      <c r="Q286" s="1691"/>
      <c r="R286" s="1691"/>
      <c r="S286" s="1691"/>
      <c r="T286" s="1691"/>
      <c r="U286" s="1691"/>
      <c r="V286" s="1691"/>
      <c r="W286" s="1691"/>
      <c r="X286" s="1691"/>
      <c r="Y286" s="1691"/>
      <c r="Z286" s="1691"/>
    </row>
    <row r="287" spans="2:26" ht="28.2" thickBot="1" x14ac:dyDescent="0.3">
      <c r="B287" s="127" t="s">
        <v>63</v>
      </c>
      <c r="C287" s="128" t="s">
        <v>967</v>
      </c>
      <c r="D287" s="128" t="s">
        <v>968</v>
      </c>
      <c r="E287" s="128" t="s">
        <v>116</v>
      </c>
      <c r="F287" s="129" t="s">
        <v>117</v>
      </c>
      <c r="G287" s="141" t="s">
        <v>938</v>
      </c>
      <c r="H287" s="130" t="s">
        <v>939</v>
      </c>
      <c r="I287" s="130" t="s">
        <v>940</v>
      </c>
      <c r="J287" s="130" t="s">
        <v>941</v>
      </c>
      <c r="K287" s="130" t="s">
        <v>942</v>
      </c>
      <c r="L287" s="131" t="s">
        <v>943</v>
      </c>
      <c r="M287" s="142" t="s">
        <v>944</v>
      </c>
      <c r="N287" s="142" t="s">
        <v>945</v>
      </c>
      <c r="O287" s="142" t="s">
        <v>946</v>
      </c>
      <c r="P287" s="142" t="s">
        <v>947</v>
      </c>
      <c r="Q287" s="141" t="s">
        <v>948</v>
      </c>
      <c r="R287" s="130" t="s">
        <v>949</v>
      </c>
      <c r="S287" s="130" t="s">
        <v>950</v>
      </c>
      <c r="T287" s="130" t="s">
        <v>951</v>
      </c>
      <c r="U287" s="130" t="s">
        <v>952</v>
      </c>
      <c r="V287" s="131" t="s">
        <v>953</v>
      </c>
      <c r="W287" s="142" t="s">
        <v>954</v>
      </c>
      <c r="X287" s="142" t="s">
        <v>955</v>
      </c>
      <c r="Y287" s="142" t="s">
        <v>956</v>
      </c>
      <c r="Z287" s="142" t="s">
        <v>957</v>
      </c>
    </row>
    <row r="288" spans="2:26" x14ac:dyDescent="0.25">
      <c r="B288" s="270" t="s">
        <v>969</v>
      </c>
      <c r="C288" s="271" t="s">
        <v>970</v>
      </c>
      <c r="D288" s="271" t="s">
        <v>971</v>
      </c>
      <c r="E288" s="1584" t="s">
        <v>2192</v>
      </c>
      <c r="F288" s="309">
        <v>3</v>
      </c>
      <c r="G288" s="1443">
        <v>0</v>
      </c>
      <c r="H288" s="1444">
        <v>2.8320932639076508</v>
      </c>
      <c r="I288" s="1444">
        <v>2.8434592919610262</v>
      </c>
      <c r="J288" s="1444">
        <v>2.8501749336238409</v>
      </c>
      <c r="K288" s="1444">
        <v>2.8562757237103682</v>
      </c>
      <c r="L288" s="1445">
        <v>2.8396237568163523</v>
      </c>
      <c r="M288" s="1446">
        <v>20.284221641743017</v>
      </c>
      <c r="N288" s="1446">
        <v>23.830973546669171</v>
      </c>
      <c r="O288" s="1446">
        <v>20.669392308811751</v>
      </c>
      <c r="P288" s="1446">
        <v>20.515961883119708</v>
      </c>
      <c r="Q288" s="1447">
        <v>14.667510904859252</v>
      </c>
      <c r="R288" s="1448">
        <v>14.667510903273737</v>
      </c>
      <c r="S288" s="1448">
        <v>14.66751090246864</v>
      </c>
      <c r="T288" s="1448">
        <v>14.667510901655151</v>
      </c>
      <c r="U288" s="1448">
        <v>14.667510900833131</v>
      </c>
      <c r="V288" s="1449">
        <v>14.667510900833131</v>
      </c>
      <c r="W288" s="1450">
        <v>14.667510948793334</v>
      </c>
      <c r="X288" s="1450">
        <v>14.667511008646937</v>
      </c>
      <c r="Y288" s="1450">
        <v>14.667511012237602</v>
      </c>
      <c r="Z288" s="1450">
        <v>14.667511013465569</v>
      </c>
    </row>
    <row r="289" spans="2:26" x14ac:dyDescent="0.25">
      <c r="B289" s="135" t="s">
        <v>972</v>
      </c>
      <c r="C289" s="136" t="s">
        <v>973</v>
      </c>
      <c r="D289" s="136" t="s">
        <v>971</v>
      </c>
      <c r="E289" s="1585" t="s">
        <v>2192</v>
      </c>
      <c r="F289" s="310">
        <v>3</v>
      </c>
      <c r="G289" s="1451">
        <v>0</v>
      </c>
      <c r="H289" s="1452">
        <v>0</v>
      </c>
      <c r="I289" s="1452">
        <v>0</v>
      </c>
      <c r="J289" s="1452">
        <v>0</v>
      </c>
      <c r="K289" s="1452">
        <v>0</v>
      </c>
      <c r="L289" s="1453">
        <v>0</v>
      </c>
      <c r="M289" s="1454">
        <v>0</v>
      </c>
      <c r="N289" s="1454">
        <v>0</v>
      </c>
      <c r="O289" s="1454">
        <v>0</v>
      </c>
      <c r="P289" s="1454">
        <v>0</v>
      </c>
      <c r="Q289" s="1451">
        <v>0</v>
      </c>
      <c r="R289" s="1452">
        <v>0</v>
      </c>
      <c r="S289" s="1452">
        <v>0</v>
      </c>
      <c r="T289" s="1452">
        <v>0</v>
      </c>
      <c r="U289" s="1452">
        <v>0</v>
      </c>
      <c r="V289" s="1453">
        <v>0</v>
      </c>
      <c r="W289" s="1454">
        <v>0</v>
      </c>
      <c r="X289" s="1454">
        <v>0</v>
      </c>
      <c r="Y289" s="1454">
        <v>0</v>
      </c>
      <c r="Z289" s="1454">
        <v>0</v>
      </c>
    </row>
    <row r="290" spans="2:26" ht="14.4" thickBot="1" x14ac:dyDescent="0.3">
      <c r="B290" s="138" t="s">
        <v>974</v>
      </c>
      <c r="C290" s="139" t="s">
        <v>975</v>
      </c>
      <c r="D290" s="139" t="s">
        <v>971</v>
      </c>
      <c r="E290" s="1586" t="s">
        <v>2192</v>
      </c>
      <c r="F290" s="311">
        <v>3</v>
      </c>
      <c r="G290" s="1455">
        <v>0</v>
      </c>
      <c r="H290" s="1456">
        <v>2.8320932639076508</v>
      </c>
      <c r="I290" s="1456">
        <v>2.8434592919610262</v>
      </c>
      <c r="J290" s="1456">
        <v>2.8501749336238409</v>
      </c>
      <c r="K290" s="1456">
        <v>2.8562757237103682</v>
      </c>
      <c r="L290" s="1457">
        <v>2.8396237568163523</v>
      </c>
      <c r="M290" s="1458">
        <v>20.284221641743017</v>
      </c>
      <c r="N290" s="1458">
        <v>23.830973546669171</v>
      </c>
      <c r="O290" s="1458">
        <v>20.669392308811751</v>
      </c>
      <c r="P290" s="1458">
        <v>20.515961883119708</v>
      </c>
      <c r="Q290" s="1455">
        <v>14.667510904859252</v>
      </c>
      <c r="R290" s="1456">
        <v>14.667510903273737</v>
      </c>
      <c r="S290" s="1456">
        <v>14.66751090246864</v>
      </c>
      <c r="T290" s="1456">
        <v>14.667510901655151</v>
      </c>
      <c r="U290" s="1456">
        <v>14.667510900833131</v>
      </c>
      <c r="V290" s="1457">
        <v>14.667510900833131</v>
      </c>
      <c r="W290" s="1458">
        <v>14.667510948793334</v>
      </c>
      <c r="X290" s="1458">
        <v>14.667511008646937</v>
      </c>
      <c r="Y290" s="1458">
        <v>14.667511012237602</v>
      </c>
      <c r="Z290" s="1458">
        <v>14.667511013465569</v>
      </c>
    </row>
    <row r="291" spans="2:26" ht="14.4" thickBot="1" x14ac:dyDescent="0.3">
      <c r="R291" s="69"/>
      <c r="S291" s="69"/>
    </row>
    <row r="292" spans="2:26" ht="69.599999999999994" thickBot="1" x14ac:dyDescent="0.3">
      <c r="B292" s="216" t="s">
        <v>2162</v>
      </c>
      <c r="C292" s="160"/>
      <c r="D292" s="159"/>
      <c r="E292" s="159"/>
      <c r="F292" s="96"/>
      <c r="G292" s="96"/>
      <c r="H292" s="96"/>
      <c r="I292" s="96"/>
      <c r="J292" s="96"/>
      <c r="K292" s="96"/>
      <c r="L292" s="96"/>
      <c r="M292" s="1690" t="s">
        <v>936</v>
      </c>
      <c r="N292" s="1691"/>
      <c r="O292" s="1691"/>
      <c r="P292" s="1691"/>
      <c r="Q292" s="1691"/>
      <c r="R292" s="1691"/>
      <c r="S292" s="1691"/>
      <c r="T292" s="1691"/>
      <c r="U292" s="1691"/>
      <c r="V292" s="1691"/>
      <c r="W292" s="1691"/>
      <c r="X292" s="1691"/>
      <c r="Y292" s="1691"/>
      <c r="Z292" s="1691"/>
    </row>
    <row r="293" spans="2:26" ht="28.2" thickBot="1" x14ac:dyDescent="0.3">
      <c r="B293" s="127" t="s">
        <v>63</v>
      </c>
      <c r="C293" s="128" t="s">
        <v>967</v>
      </c>
      <c r="D293" s="128" t="s">
        <v>968</v>
      </c>
      <c r="E293" s="128" t="s">
        <v>116</v>
      </c>
      <c r="F293" s="129" t="s">
        <v>117</v>
      </c>
      <c r="G293" s="141" t="s">
        <v>938</v>
      </c>
      <c r="H293" s="130" t="s">
        <v>939</v>
      </c>
      <c r="I293" s="130" t="s">
        <v>940</v>
      </c>
      <c r="J293" s="130" t="s">
        <v>941</v>
      </c>
      <c r="K293" s="130" t="s">
        <v>942</v>
      </c>
      <c r="L293" s="131" t="s">
        <v>943</v>
      </c>
      <c r="M293" s="142" t="s">
        <v>944</v>
      </c>
      <c r="N293" s="142" t="s">
        <v>945</v>
      </c>
      <c r="O293" s="142" t="s">
        <v>946</v>
      </c>
      <c r="P293" s="142" t="s">
        <v>947</v>
      </c>
      <c r="Q293" s="141" t="s">
        <v>948</v>
      </c>
      <c r="R293" s="130" t="s">
        <v>949</v>
      </c>
      <c r="S293" s="130" t="s">
        <v>950</v>
      </c>
      <c r="T293" s="130" t="s">
        <v>951</v>
      </c>
      <c r="U293" s="130" t="s">
        <v>952</v>
      </c>
      <c r="V293" s="131" t="s">
        <v>953</v>
      </c>
      <c r="W293" s="142" t="s">
        <v>954</v>
      </c>
      <c r="X293" s="142" t="s">
        <v>955</v>
      </c>
      <c r="Y293" s="142" t="s">
        <v>956</v>
      </c>
      <c r="Z293" s="142" t="s">
        <v>957</v>
      </c>
    </row>
    <row r="294" spans="2:26" ht="27.6" x14ac:dyDescent="0.25">
      <c r="B294" s="270" t="s">
        <v>976</v>
      </c>
      <c r="C294" s="271" t="s">
        <v>977</v>
      </c>
      <c r="D294" s="271" t="s">
        <v>815</v>
      </c>
      <c r="E294" s="1584" t="s">
        <v>2192</v>
      </c>
      <c r="F294" s="309">
        <v>3</v>
      </c>
      <c r="G294" s="327">
        <v>0</v>
      </c>
      <c r="H294" s="328">
        <v>6.5759543004205572</v>
      </c>
      <c r="I294" s="328">
        <v>6.7581655386036541</v>
      </c>
      <c r="J294" s="328">
        <v>7.08335393376308</v>
      </c>
      <c r="K294" s="328">
        <v>7.0645287754730735</v>
      </c>
      <c r="L294" s="329">
        <v>6.7002707502769763</v>
      </c>
      <c r="M294" s="330">
        <v>33.315588723173022</v>
      </c>
      <c r="N294" s="330">
        <v>0.78851531844272227</v>
      </c>
      <c r="O294" s="330">
        <v>15.322953062625327</v>
      </c>
      <c r="P294" s="330">
        <v>23.097389802046301</v>
      </c>
      <c r="Q294" s="1606">
        <v>9.7915628576077722</v>
      </c>
      <c r="R294" s="1607">
        <v>9.266001406701184</v>
      </c>
      <c r="S294" s="1607">
        <v>9.7146421220427239</v>
      </c>
      <c r="T294" s="1607">
        <v>15.370950739056159</v>
      </c>
      <c r="U294" s="1607">
        <v>9.6635083307729719</v>
      </c>
      <c r="V294" s="1608">
        <v>9.1895207683816551</v>
      </c>
      <c r="W294" s="1609">
        <v>10.04731436243876</v>
      </c>
      <c r="X294" s="1609">
        <v>16.471593293744696</v>
      </c>
      <c r="Y294" s="1609">
        <v>11.033808765434413</v>
      </c>
      <c r="Z294" s="1609">
        <v>10.731371088631459</v>
      </c>
    </row>
    <row r="295" spans="2:26" ht="27.6" x14ac:dyDescent="0.25">
      <c r="B295" s="135" t="s">
        <v>978</v>
      </c>
      <c r="C295" s="136" t="s">
        <v>977</v>
      </c>
      <c r="D295" s="136" t="s">
        <v>812</v>
      </c>
      <c r="E295" s="1585" t="s">
        <v>2192</v>
      </c>
      <c r="F295" s="310">
        <v>3</v>
      </c>
      <c r="G295" s="331">
        <v>0</v>
      </c>
      <c r="H295" s="332">
        <v>1.6500950524754725</v>
      </c>
      <c r="I295" s="332">
        <v>1.7190901423412963</v>
      </c>
      <c r="J295" s="332">
        <v>1.7866521160663564</v>
      </c>
      <c r="K295" s="332">
        <v>1.8526160172335862</v>
      </c>
      <c r="L295" s="333">
        <v>1.9925109397786409</v>
      </c>
      <c r="M295" s="334">
        <v>17.084442983500232</v>
      </c>
      <c r="N295" s="334">
        <v>22.429147603043688</v>
      </c>
      <c r="O295" s="334">
        <v>26.309860939371429</v>
      </c>
      <c r="P295" s="334">
        <v>29.63261252490345</v>
      </c>
      <c r="Q295" s="331">
        <v>30.66822460222248</v>
      </c>
      <c r="R295" s="332">
        <v>31.579944108363645</v>
      </c>
      <c r="S295" s="332">
        <v>31.986506596049264</v>
      </c>
      <c r="T295" s="332">
        <v>32.17381726013506</v>
      </c>
      <c r="U295" s="332">
        <v>32.238456622599131</v>
      </c>
      <c r="V295" s="333">
        <v>31.120606714895843</v>
      </c>
      <c r="W295" s="334">
        <v>31.390012968839923</v>
      </c>
      <c r="X295" s="334">
        <v>31.659419489327171</v>
      </c>
      <c r="Y295" s="334">
        <v>31.928825860550244</v>
      </c>
      <c r="Z295" s="334">
        <v>32.198232253096769</v>
      </c>
    </row>
    <row r="296" spans="2:26" ht="28.2" thickBot="1" x14ac:dyDescent="0.3">
      <c r="B296" s="138" t="s">
        <v>979</v>
      </c>
      <c r="C296" s="139" t="s">
        <v>977</v>
      </c>
      <c r="D296" s="139" t="s">
        <v>971</v>
      </c>
      <c r="E296" s="1586" t="s">
        <v>2192</v>
      </c>
      <c r="F296" s="311">
        <v>3</v>
      </c>
      <c r="G296" s="335">
        <v>0</v>
      </c>
      <c r="H296" s="336">
        <v>8.2260493528960303</v>
      </c>
      <c r="I296" s="336">
        <v>8.4772556809449497</v>
      </c>
      <c r="J296" s="336">
        <v>8.8700060498294366</v>
      </c>
      <c r="K296" s="336">
        <v>8.9171447927066598</v>
      </c>
      <c r="L296" s="337">
        <v>8.6927816900556181</v>
      </c>
      <c r="M296" s="338">
        <v>50.400031706673253</v>
      </c>
      <c r="N296" s="338">
        <v>23.217662921486411</v>
      </c>
      <c r="O296" s="338">
        <v>41.632814001996756</v>
      </c>
      <c r="P296" s="338">
        <v>52.730002326949752</v>
      </c>
      <c r="Q296" s="335">
        <v>40.459787459830252</v>
      </c>
      <c r="R296" s="336">
        <v>40.845945515064827</v>
      </c>
      <c r="S296" s="336">
        <v>41.701148718091986</v>
      </c>
      <c r="T296" s="336">
        <v>47.544767999191222</v>
      </c>
      <c r="U296" s="336">
        <v>41.901964953372101</v>
      </c>
      <c r="V296" s="337">
        <v>40.310127483277498</v>
      </c>
      <c r="W296" s="338">
        <v>41.437327331278681</v>
      </c>
      <c r="X296" s="338">
        <v>48.131012783071867</v>
      </c>
      <c r="Y296" s="338">
        <v>42.962634625984656</v>
      </c>
      <c r="Z296" s="338">
        <v>42.929603341728225</v>
      </c>
    </row>
  </sheetData>
  <mergeCells count="154">
    <mergeCell ref="D45:E45"/>
    <mergeCell ref="D46:E46"/>
    <mergeCell ref="C70:I70"/>
    <mergeCell ref="D13:E13"/>
    <mergeCell ref="M121:Z121"/>
    <mergeCell ref="M81:Z81"/>
    <mergeCell ref="M88:Z88"/>
    <mergeCell ref="M94:Z94"/>
    <mergeCell ref="M107:Z107"/>
    <mergeCell ref="M41:Z41"/>
    <mergeCell ref="M48:Z48"/>
    <mergeCell ref="C38:I38"/>
    <mergeCell ref="C69:I69"/>
    <mergeCell ref="D49:E49"/>
    <mergeCell ref="D50:E50"/>
    <mergeCell ref="M127:Z127"/>
    <mergeCell ref="D108:E108"/>
    <mergeCell ref="D109:E109"/>
    <mergeCell ref="D110:E110"/>
    <mergeCell ref="D111:E111"/>
    <mergeCell ref="D112:E112"/>
    <mergeCell ref="D115:E115"/>
    <mergeCell ref="D116:E116"/>
    <mergeCell ref="D117:E117"/>
    <mergeCell ref="D118:E118"/>
    <mergeCell ref="D119:E119"/>
    <mergeCell ref="M114:Z114"/>
    <mergeCell ref="N4:U4"/>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D51:E51"/>
    <mergeCell ref="D52:E52"/>
    <mergeCell ref="D53:E53"/>
    <mergeCell ref="D42:E42"/>
    <mergeCell ref="D43:E43"/>
    <mergeCell ref="M55:Z55"/>
    <mergeCell ref="M61:Z61"/>
    <mergeCell ref="M74:Z74"/>
    <mergeCell ref="D44:E44"/>
    <mergeCell ref="D148:E148"/>
    <mergeCell ref="D149:E149"/>
    <mergeCell ref="D150:E150"/>
    <mergeCell ref="D151:E151"/>
    <mergeCell ref="C135:I135"/>
    <mergeCell ref="C136:I136"/>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D182:E182"/>
    <mergeCell ref="D178:E178"/>
    <mergeCell ref="M180:Z180"/>
    <mergeCell ref="D185:E185"/>
    <mergeCell ref="M187:Z187"/>
    <mergeCell ref="D174:E174"/>
    <mergeCell ref="D175:E175"/>
    <mergeCell ref="D176:E176"/>
    <mergeCell ref="C168:I168"/>
    <mergeCell ref="C169:I169"/>
    <mergeCell ref="D214:E214"/>
    <mergeCell ref="D215:E215"/>
    <mergeCell ref="D216:E216"/>
    <mergeCell ref="D217:E217"/>
    <mergeCell ref="D218:E218"/>
    <mergeCell ref="D208:E208"/>
    <mergeCell ref="D209:E209"/>
    <mergeCell ref="D210:E210"/>
    <mergeCell ref="D211:E211"/>
    <mergeCell ref="M213:Z213"/>
    <mergeCell ref="C137:I137"/>
    <mergeCell ref="M140:Z140"/>
    <mergeCell ref="D145:E145"/>
    <mergeCell ref="M147:Z147"/>
    <mergeCell ref="D152:E152"/>
    <mergeCell ref="M154:Z154"/>
    <mergeCell ref="M160:Z160"/>
    <mergeCell ref="C170:I170"/>
    <mergeCell ref="M173:Z173"/>
    <mergeCell ref="D141:E141"/>
    <mergeCell ref="D142:E142"/>
    <mergeCell ref="D143:E143"/>
    <mergeCell ref="D144:E144"/>
    <mergeCell ref="C201:I201"/>
    <mergeCell ref="C202:I202"/>
    <mergeCell ref="D207:E207"/>
    <mergeCell ref="C203:I203"/>
    <mergeCell ref="M206:Z206"/>
    <mergeCell ref="D183:E183"/>
    <mergeCell ref="D184:E184"/>
    <mergeCell ref="M193:Z193"/>
    <mergeCell ref="D177:E177"/>
    <mergeCell ref="D181:E181"/>
    <mergeCell ref="D251:E251"/>
    <mergeCell ref="M253:Z253"/>
    <mergeCell ref="M259:Z259"/>
    <mergeCell ref="M220:Z220"/>
    <mergeCell ref="M226:Z226"/>
    <mergeCell ref="C236:I236"/>
    <mergeCell ref="M239:Z239"/>
    <mergeCell ref="D244:E244"/>
    <mergeCell ref="D250:E250"/>
    <mergeCell ref="D247:E247"/>
    <mergeCell ref="D248:E248"/>
    <mergeCell ref="D249:E249"/>
    <mergeCell ref="M246:Z246"/>
    <mergeCell ref="D240:E240"/>
    <mergeCell ref="D241:E241"/>
    <mergeCell ref="D242:E242"/>
    <mergeCell ref="D243:E243"/>
    <mergeCell ref="C234:I234"/>
    <mergeCell ref="C235:I235"/>
    <mergeCell ref="M279:Z279"/>
    <mergeCell ref="D280:E280"/>
    <mergeCell ref="D281:E281"/>
    <mergeCell ref="D282:E282"/>
    <mergeCell ref="D283:E283"/>
    <mergeCell ref="D284:E284"/>
    <mergeCell ref="M286:Z286"/>
    <mergeCell ref="M292:Z292"/>
    <mergeCell ref="C267:I267"/>
    <mergeCell ref="C268:I268"/>
    <mergeCell ref="C269:I269"/>
    <mergeCell ref="M272:Z272"/>
    <mergeCell ref="D273:E273"/>
    <mergeCell ref="D274:E274"/>
    <mergeCell ref="D275:E275"/>
    <mergeCell ref="D276:E276"/>
    <mergeCell ref="D277:E277"/>
  </mergeCells>
  <hyperlinks>
    <hyperlink ref="K2" location="'TITLE PAGE'!A1" display="Back to title page" xr:uid="{00000000-0004-0000-07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8A64BEE7ED274D95092423CF58A908" ma:contentTypeVersion="16" ma:contentTypeDescription="Create a new document." ma:contentTypeScope="" ma:versionID="6d89941f4cdc53be4620977869d7519f">
  <xsd:schema xmlns:xsd="http://www.w3.org/2001/XMLSchema" xmlns:xs="http://www.w3.org/2001/XMLSchema" xmlns:p="http://schemas.microsoft.com/office/2006/metadata/properties" xmlns:ns2="de2a9771-28ca-49e3-bd5f-5ed23a071653" xmlns:ns3="87750f48-f4f1-42f5-aa62-9f4759d6481f" targetNamespace="http://schemas.microsoft.com/office/2006/metadata/properties" ma:root="true" ma:fieldsID="012bb7e39ea250dc82137d5b93b84d13" ns2:_="" ns3:_="">
    <xsd:import namespace="de2a9771-28ca-49e3-bd5f-5ed23a071653"/>
    <xsd:import namespace="87750f48-f4f1-42f5-aa62-9f4759d6481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2a9771-28ca-49e3-bd5f-5ed23a0716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b115521-38c3-49d1-959b-936bfe22506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750f48-f4f1-42f5-aa62-9f4759d648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d14c532-3ee9-4de4-97b5-392adb286ba9}" ma:internalName="TaxCatchAll" ma:showField="CatchAllData" ma:web="87750f48-f4f1-42f5-aa62-9f4759d648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2D766D-557D-4A0E-AE2B-DB9D0887F688}"/>
</file>

<file path=customXml/itemProps2.xml><?xml version="1.0" encoding="utf-8"?>
<ds:datastoreItem xmlns:ds="http://schemas.openxmlformats.org/officeDocument/2006/customXml" ds:itemID="{0E293E4C-77C8-49B4-8014-AD6652AC5E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TITLE PAGE</vt:lpstr>
      <vt:lpstr>1. Base Year Licences</vt:lpstr>
      <vt:lpstr>2. WC Level Data</vt:lpstr>
      <vt:lpstr>PWSPRT</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PWSPRT!WRZ_DATA_T3A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2022-10-02T09:18:39Z</dcterms:created>
  <dcterms:modified xsi:type="dcterms:W3CDTF">2022-11-11T17:05:54Z</dcterms:modified>
  <cp:category/>
  <cp:contentStatus/>
</cp:coreProperties>
</file>